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User\OneDrive - CGU\corona\ajustados_2_linha\"/>
    </mc:Choice>
  </mc:AlternateContent>
  <xr:revisionPtr revIDLastSave="0" documentId="13_ncr:1_{58DD5280-5F6C-45CD-957D-7A9849E6B55B}" xr6:coauthVersionLast="45" xr6:coauthVersionMax="45" xr10:uidLastSave="{00000000-0000-0000-0000-000000000000}"/>
  <bookViews>
    <workbookView xWindow="-120" yWindow="-120" windowWidth="29040" windowHeight="15840" xr2:uid="{D5967FA6-1762-4761-A7C1-191F2CE48397}"/>
  </bookViews>
  <sheets>
    <sheet name="piloto115" sheetId="1" r:id="rId1"/>
  </sheets>
  <definedNames>
    <definedName name="_xlnm._FilterDatabase" localSheetId="0" hidden="1">piloto115!$A$1:$AD$5598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5588" i="1" l="1"/>
  <c r="W5586" i="1"/>
  <c r="W5585" i="1"/>
  <c r="W5584" i="1"/>
  <c r="W5583" i="1"/>
  <c r="W5582" i="1"/>
  <c r="X5580" i="1"/>
  <c r="W5580" i="1"/>
  <c r="W5579" i="1"/>
  <c r="X5578" i="1"/>
  <c r="W5578" i="1"/>
  <c r="W5577" i="1"/>
  <c r="W5571" i="1"/>
  <c r="X5570" i="1"/>
  <c r="W5570" i="1"/>
  <c r="X5484" i="1"/>
  <c r="W5484" i="1"/>
  <c r="W5477" i="1"/>
  <c r="W5473" i="1"/>
  <c r="W5468" i="1"/>
  <c r="W5360" i="1"/>
  <c r="W5349" i="1"/>
  <c r="W5347" i="1"/>
  <c r="W5346" i="1"/>
  <c r="W5343" i="1"/>
  <c r="X5341" i="1"/>
  <c r="W5341" i="1"/>
  <c r="W5340" i="1"/>
  <c r="W5339" i="1"/>
  <c r="X5338" i="1"/>
  <c r="W5338" i="1"/>
  <c r="X5337" i="1"/>
  <c r="W5337" i="1"/>
  <c r="W5336" i="1"/>
  <c r="W5335" i="1"/>
  <c r="X5334" i="1"/>
  <c r="W5334" i="1"/>
  <c r="W5333" i="1"/>
  <c r="X5332" i="1"/>
  <c r="W5332" i="1"/>
  <c r="W5331" i="1"/>
  <c r="W5330" i="1"/>
  <c r="X5329" i="1"/>
  <c r="W5329" i="1"/>
  <c r="X5328" i="1"/>
  <c r="W5328" i="1"/>
  <c r="W5327" i="1"/>
  <c r="W5326" i="1"/>
  <c r="X5325" i="1"/>
  <c r="W5325" i="1"/>
  <c r="X5324" i="1"/>
  <c r="W5324" i="1"/>
  <c r="X5322" i="1"/>
  <c r="W5321" i="1"/>
  <c r="W5320" i="1"/>
  <c r="W5319" i="1"/>
  <c r="W5318" i="1"/>
  <c r="W5317" i="1"/>
  <c r="W5316" i="1"/>
  <c r="W5315" i="1"/>
  <c r="W5314" i="1"/>
  <c r="W5313" i="1"/>
  <c r="W5312" i="1"/>
  <c r="W5311" i="1"/>
  <c r="X5288" i="1"/>
  <c r="W5288" i="1"/>
  <c r="X5282" i="1"/>
  <c r="W5282" i="1"/>
  <c r="X5280" i="1"/>
  <c r="W5280" i="1"/>
  <c r="X5279" i="1"/>
  <c r="W5279" i="1"/>
  <c r="X5274" i="1"/>
  <c r="X5273" i="1"/>
  <c r="X5271" i="1"/>
  <c r="W5271" i="1"/>
  <c r="X5270" i="1"/>
  <c r="W5270" i="1"/>
  <c r="W5120" i="1"/>
  <c r="X5052" i="1"/>
  <c r="W5052" i="1"/>
  <c r="R5588" i="1"/>
  <c r="Q5588" i="1"/>
  <c r="R5586" i="1"/>
  <c r="Q5586" i="1"/>
  <c r="Q5585" i="1"/>
  <c r="R5584" i="1"/>
  <c r="Q5584" i="1"/>
  <c r="Q5583" i="1"/>
  <c r="O5583" i="1"/>
  <c r="R5583" i="1" s="1"/>
  <c r="Q5582" i="1"/>
  <c r="O5582" i="1"/>
  <c r="R5582" i="1" s="1"/>
  <c r="R5580" i="1"/>
  <c r="Q5580" i="1"/>
  <c r="R5579" i="1"/>
  <c r="Q5579" i="1"/>
  <c r="R5578" i="1"/>
  <c r="Q5578" i="1"/>
  <c r="R5577" i="1"/>
  <c r="Q5577" i="1"/>
  <c r="R5571" i="1"/>
  <c r="Q5571" i="1"/>
  <c r="R5570" i="1"/>
  <c r="Q5570" i="1"/>
  <c r="O5494" i="1"/>
  <c r="O5493" i="1"/>
  <c r="R5484" i="1"/>
  <c r="Q5484" i="1"/>
  <c r="O5484" i="1"/>
  <c r="O5483" i="1"/>
  <c r="O5482" i="1"/>
  <c r="O5481" i="1"/>
  <c r="R5477" i="1"/>
  <c r="Q5477" i="1"/>
  <c r="R5473" i="1"/>
  <c r="Q5473" i="1"/>
  <c r="Q5468" i="1"/>
  <c r="O5468" i="1"/>
  <c r="R5468" i="1" s="1"/>
  <c r="P5364" i="1"/>
  <c r="R5360" i="1"/>
  <c r="Q5360" i="1"/>
  <c r="O5359" i="1"/>
  <c r="O5357" i="1"/>
  <c r="R5349" i="1"/>
  <c r="Q5349" i="1"/>
  <c r="R5347" i="1"/>
  <c r="Q5347" i="1"/>
  <c r="R5346" i="1"/>
  <c r="Q5346" i="1"/>
  <c r="O5345" i="1"/>
  <c r="R5343" i="1"/>
  <c r="Q5343" i="1"/>
  <c r="R5341" i="1"/>
  <c r="Q5341" i="1"/>
  <c r="Q5340" i="1"/>
  <c r="O5340" i="1"/>
  <c r="R5340" i="1" s="1"/>
  <c r="R5339" i="1"/>
  <c r="Q5339" i="1"/>
  <c r="R5338" i="1"/>
  <c r="Q5338" i="1"/>
  <c r="R5337" i="1"/>
  <c r="Q5337" i="1"/>
  <c r="R5336" i="1"/>
  <c r="Q5336" i="1"/>
  <c r="R5335" i="1"/>
  <c r="Q5335" i="1"/>
  <c r="R5334" i="1"/>
  <c r="Q5334" i="1"/>
  <c r="R5333" i="1"/>
  <c r="Q5333" i="1"/>
  <c r="R5332" i="1"/>
  <c r="Q5332" i="1"/>
  <c r="R5331" i="1"/>
  <c r="Q5331" i="1"/>
  <c r="Q5330" i="1"/>
  <c r="R5329" i="1"/>
  <c r="Q5329" i="1"/>
  <c r="R5328" i="1"/>
  <c r="Q5328" i="1"/>
  <c r="R5327" i="1"/>
  <c r="Q5327" i="1"/>
  <c r="R5326" i="1"/>
  <c r="Q5326" i="1"/>
  <c r="R5325" i="1"/>
  <c r="Q5325" i="1"/>
  <c r="R5324" i="1"/>
  <c r="Q5324" i="1"/>
  <c r="R5322" i="1"/>
  <c r="Q5321" i="1"/>
  <c r="Q5320" i="1"/>
  <c r="Q5319" i="1"/>
  <c r="Q5318" i="1"/>
  <c r="Q5317" i="1"/>
  <c r="Q5316" i="1"/>
  <c r="Q5315" i="1"/>
  <c r="Q5314" i="1"/>
  <c r="Q5313" i="1"/>
  <c r="Q5312" i="1"/>
  <c r="Q5311" i="1"/>
  <c r="R5288" i="1"/>
  <c r="Q5288" i="1"/>
  <c r="R5282" i="1"/>
  <c r="Q5282" i="1"/>
  <c r="R5280" i="1"/>
  <c r="Q5280" i="1"/>
  <c r="R5279" i="1"/>
  <c r="Q5279" i="1"/>
  <c r="R5274" i="1"/>
  <c r="R5273" i="1"/>
  <c r="R5271" i="1"/>
  <c r="Q5271" i="1"/>
  <c r="R5270" i="1"/>
  <c r="Q5270" i="1"/>
  <c r="Q5120" i="1"/>
  <c r="R5052" i="1"/>
  <c r="Q5052" i="1"/>
  <c r="O4963" i="1"/>
  <c r="P4908" i="1"/>
  <c r="N1017" i="1" l="1"/>
  <c r="N1018" i="1"/>
  <c r="N1019" i="1"/>
  <c r="N1020" i="1"/>
  <c r="N1021" i="1"/>
  <c r="N1022" i="1"/>
  <c r="N1023" i="1"/>
  <c r="N1024" i="1"/>
  <c r="N1025" i="1"/>
  <c r="N1026" i="1"/>
  <c r="N1016" i="1"/>
  <c r="N1701" i="1" l="1"/>
  <c r="P1692" i="1"/>
  <c r="P1679" i="1"/>
  <c r="N1675" i="1"/>
  <c r="N1673" i="1"/>
  <c r="N1672" i="1"/>
  <c r="P1667" i="1"/>
  <c r="P1666" i="1"/>
  <c r="P1662" i="1"/>
  <c r="P1661" i="1"/>
  <c r="N1660" i="1"/>
  <c r="P1659" i="1"/>
  <c r="N1658" i="1"/>
  <c r="P1656" i="1"/>
  <c r="P1652" i="1"/>
  <c r="P1650" i="1"/>
  <c r="P1649" i="1"/>
  <c r="N1648" i="1"/>
  <c r="N1647" i="1"/>
  <c r="N1646" i="1"/>
  <c r="N1645" i="1"/>
  <c r="Y1577" i="1" l="1"/>
  <c r="Y1559" i="1"/>
  <c r="Y1560" i="1"/>
  <c r="Y1561" i="1"/>
  <c r="Y1562" i="1"/>
  <c r="Y1563" i="1"/>
  <c r="Y1564" i="1"/>
  <c r="Y1565" i="1"/>
  <c r="Y1566" i="1"/>
  <c r="Y1567" i="1"/>
  <c r="Y1568" i="1"/>
  <c r="Y1569" i="1"/>
  <c r="Y1570" i="1"/>
  <c r="Y1571" i="1"/>
  <c r="Y1572" i="1"/>
  <c r="Y1573" i="1"/>
  <c r="Y1574" i="1"/>
  <c r="Y1575" i="1"/>
  <c r="Y1576"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558" i="1"/>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2" i="1"/>
  <c r="X716" i="1" l="1"/>
  <c r="W716" i="1"/>
  <c r="X711" i="1"/>
  <c r="W711" i="1"/>
  <c r="X699" i="1"/>
  <c r="W699" i="1"/>
  <c r="X698" i="1"/>
  <c r="W698" i="1"/>
  <c r="X695" i="1"/>
  <c r="W695" i="1"/>
  <c r="W689" i="1"/>
  <c r="W681" i="1"/>
  <c r="W672" i="1"/>
  <c r="X671" i="1"/>
  <c r="W671" i="1"/>
  <c r="X654" i="1"/>
  <c r="W654" i="1"/>
  <c r="X649" i="1"/>
  <c r="W646" i="1"/>
  <c r="X642" i="1"/>
  <c r="W641" i="1"/>
  <c r="X63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tc={CEC2C3BE-94B4-B74C-9F7E-7F7C901AC0D1}</author>
    <author>tc={E2EA6619-41F1-C440-85D0-698A3E663A0C}</author>
    <author>tc={E6EB3B1D-774F-5A46-AE14-CD8AED353054}</author>
    <author>tc={0DB47CB5-DE88-AB48-A5A7-FF92FD5C0147}</author>
    <author>tc={F47A6327-8A13-0448-A8EB-40D536BBD85B}</author>
    <author>tc={7A74E2E6-FEE1-A844-B1E8-201DE2131AC9}</author>
    <author>tc={2273B81F-BC49-314B-A29C-E3A18D91DF94}</author>
    <author>tc={E42DE3F4-83BD-4A1C-9544-17C5850F44F5}</author>
  </authors>
  <commentList>
    <comment ref="H1648" authorId="0" shapeId="0" xr:uid="{7905069F-4BC9-4804-9BCE-43EF30D5C9F5}">
      <text>
        <r>
          <rPr>
            <sz val="11"/>
            <color theme="1"/>
            <rFont val="Calibri"/>
            <family val="2"/>
            <scheme val="minor"/>
          </rPr>
          <t xml:space="preserve">[Comentário encadeado]
Sua versão do Excel permite que você leia este comentário encadeado, no entanto, as edições serão removidas se o arquivo for aberto em uma versão mais recente do Excel. Saiba mais: https://go.microsoft.com/fwlink/?linkid=870924
Comentário:
    Não foram localizados maiores detalhamentos do objeto no DOE, página de transparência e internet. </t>
        </r>
      </text>
    </comment>
    <comment ref="H1649" authorId="1" shapeId="0" xr:uid="{A1E37998-CCB6-4F54-ADC3-A935C9E0A424}">
      <text>
        <r>
          <rPr>
            <sz val="11"/>
            <color theme="1"/>
            <rFont val="Calibri"/>
            <family val="2"/>
            <scheme val="minor"/>
          </rPr>
          <t xml:space="preserve">[Comentário encadeado]
Sua versão do Excel permite que você leia este comentário encadeado, no entanto, as edições serão removidas se o arquivo for aberto em uma versão mais recente do Excel. Saiba mais: https://go.microsoft.com/fwlink/?linkid=870924
Comentário:
    Especificação confirmada. Entretanto, não foi localizado o detalhamento do produto. </t>
        </r>
      </text>
    </comment>
    <comment ref="N1650" authorId="2" shapeId="0" xr:uid="{D9510CAF-FB91-4F6F-998D-AD42D6379D79}">
      <text>
        <r>
          <rPr>
            <sz val="11"/>
            <color theme="1"/>
            <rFont val="Calibri"/>
            <family val="2"/>
            <scheme val="minor"/>
          </rPr>
          <t>[Comentário encadeado]
Sua versão do Excel permite que você leia este comentário encadeado, no entanto, as edições serão removidas se o arquivo for aberto em uma versão mais recente do Excel. Saiba mais: https://go.microsoft.com/fwlink/?linkid=870924
Comentário:
    Foi localizado apenas 1 contrato com essa empresa pela prefeitura de recife, disponível no seguinte link: http://www.recife.pe.gov.br/contratos-emprel/paginaspublicas/ConsultaContratoConsolidado.jsf?portalCompras=true</t>
        </r>
      </text>
    </comment>
    <comment ref="O1667" authorId="3" shapeId="0" xr:uid="{66D62DF1-8431-4074-A2E4-9CE655B02BAB}">
      <text>
        <r>
          <rPr>
            <sz val="11"/>
            <color theme="1"/>
            <rFont val="Calibri"/>
            <family val="2"/>
            <scheme val="minor"/>
          </rPr>
          <t xml:space="preserve">[Comentário encadeado]
Sua versão do Excel permite que você leia este comentário encadeado, no entanto, as edições serão removidas se o arquivo for aberto em uma versão mais recente do Excel. Saiba mais: https://go.microsoft.com/fwlink/?linkid=870924
Comentário:
    Foi presumido que são 10 unidades de ventilador pulmonar de UTI, tendo em vista que na publicação no diário dos municípios mineiros consta informação de que os eqtos serão utilizados em 10 leitos de UTI. </t>
        </r>
      </text>
    </comment>
    <comment ref="O1727" authorId="4" shapeId="0" xr:uid="{C5EA80C4-D1C6-4134-8E09-64AA2878CCF8}">
      <text>
        <r>
          <rPr>
            <sz val="11"/>
            <color theme="1"/>
            <rFont val="Calibri"/>
            <family val="2"/>
            <scheme val="minor"/>
          </rPr>
          <t>[Comentário encadeado]
Sua versão do Excel permite que você leia este comentário encadeado, no entanto, as edições serão removidas se o arquivo for aberto em uma versão mais recente do Excel. Saiba mais: https://go.microsoft.com/fwlink/?linkid=870924
Comentário:
    Informação não localizada. Inclusive no local que deveria estar não consta: http://www.saude.df.gov.br/contratos-sesdf-covid-19/</t>
        </r>
      </text>
    </comment>
    <comment ref="V1846" authorId="5" shapeId="0" xr:uid="{8A364F75-3A1D-46DA-BF04-47CEB67A8443}">
      <text>
        <r>
          <rPr>
            <sz val="11"/>
            <color theme="1"/>
            <rFont val="Calibri"/>
            <family val="2"/>
            <scheme val="minor"/>
          </rPr>
          <t xml:space="preserve">[Comentário encadeado]
Sua versão do Excel permite que você leia este comentário encadeado, no entanto, as edições serão removidas se o arquivo for aberto em uma versão mais recente do Excel. Saiba mais: https://go.microsoft.com/fwlink/?linkid=870924
Comentário:
    Não foi localizado no portal da transparência a quantidade de equipamentos locados e a descrição detalhados dos equipamentos. </t>
        </r>
      </text>
    </comment>
    <comment ref="V1847" authorId="6" shapeId="0" xr:uid="{302DF124-D61D-4E3A-8E39-D12CCF567265}">
      <text>
        <r>
          <rPr>
            <sz val="11"/>
            <color theme="1"/>
            <rFont val="Calibri"/>
            <family val="2"/>
            <scheme val="minor"/>
          </rPr>
          <t xml:space="preserve">[Comentário encadeado]
Sua versão do Excel permite que você leia este comentário encadeado, no entanto, as edições serão removidas se o arquivo for aberto em uma versão mais recente do Excel. Saiba mais: https://go.microsoft.com/fwlink/?linkid=870924
Comentário:
    Não foi localizado no portal da transparência a quantidade de equipamentos locados e a descrição detalhados dos equipamentos. </t>
        </r>
      </text>
    </comment>
    <comment ref="N5344" authorId="7" shapeId="0" xr:uid="{850BB508-F916-475E-951C-2CD1173220F0}">
      <text>
        <r>
          <rPr>
            <sz val="11"/>
            <color theme="1"/>
            <rFont val="Calibri"/>
            <family val="2"/>
            <scheme val="minor"/>
          </rPr>
          <t>[Comentário encadeado]
Sua versão do Excel permite que você leia este comentário encadeado, no entanto, as edições serão removidas se o arquivo for aberto em uma versão mais recente do Excel. Saiba mais: https://go.microsoft.com/fwlink/?linkid=870924
Comentário:
    Esse é o valor total da dispensa, que inclui outros objetos. O valor total referente ao álcool gel é R$ 3.082.200,00.</t>
        </r>
      </text>
    </comment>
  </commentList>
</comments>
</file>

<file path=xl/sharedStrings.xml><?xml version="1.0" encoding="utf-8"?>
<sst xmlns="http://schemas.openxmlformats.org/spreadsheetml/2006/main" count="103144" uniqueCount="18149">
  <si>
    <t>Data da coleta</t>
  </si>
  <si>
    <t>UF</t>
  </si>
  <si>
    <t>pasta</t>
  </si>
  <si>
    <t>Objeto</t>
  </si>
  <si>
    <t>Descrição do objeto</t>
  </si>
  <si>
    <t>Número do processo</t>
  </si>
  <si>
    <t>Contrato</t>
  </si>
  <si>
    <t>Número da Dispensa / Pregão</t>
  </si>
  <si>
    <t>Favorecido</t>
  </si>
  <si>
    <t xml:space="preserve">CNPJ </t>
  </si>
  <si>
    <t>Qual a quantidade discriminada?</t>
  </si>
  <si>
    <t>Valor unitário (item) Contratado</t>
  </si>
  <si>
    <t>Unidade de Medida</t>
  </si>
  <si>
    <t>fonte da pesquisa</t>
  </si>
  <si>
    <t>portal de transparência específico do Covid19</t>
  </si>
  <si>
    <t>Estadual</t>
  </si>
  <si>
    <t>Saúde</t>
  </si>
  <si>
    <t>Aquisição de Insumos</t>
  </si>
  <si>
    <t>Unidade</t>
  </si>
  <si>
    <t>teste</t>
  </si>
  <si>
    <t>1 unidade</t>
  </si>
  <si>
    <t>Municipal</t>
  </si>
  <si>
    <t>Par</t>
  </si>
  <si>
    <t>luva</t>
  </si>
  <si>
    <t>1 par</t>
  </si>
  <si>
    <t>touca</t>
  </si>
  <si>
    <t xml:space="preserve"> Unidade</t>
  </si>
  <si>
    <t>termometro</t>
  </si>
  <si>
    <t xml:space="preserve"> unidade</t>
  </si>
  <si>
    <t>oculos</t>
  </si>
  <si>
    <t>mascara</t>
  </si>
  <si>
    <t xml:space="preserve"> Litro</t>
  </si>
  <si>
    <t>alcool</t>
  </si>
  <si>
    <t>1 litro</t>
  </si>
  <si>
    <t>Contratação de Serviços</t>
  </si>
  <si>
    <t>avental</t>
  </si>
  <si>
    <t>Educação</t>
  </si>
  <si>
    <t>Aquisição de Bens</t>
  </si>
  <si>
    <t>Londrina/PR</t>
  </si>
  <si>
    <t>PR</t>
  </si>
  <si>
    <t>Autarquia Municipal de Saúde de Londrina</t>
  </si>
  <si>
    <t>AVENTAL DESCARTAVEL EM TNT - G - confeccionado em não tecido (TNT)- antialérgico- atóxico,- maleável,- permeável ao ar.- tamanho G com medidas aproximadas de 150 cm de largura por 130cm de altura.- gramatura no mínimo 40gr- punho em elástico.- Aberto nas costas- dev e possuir tiras para amarração (fechamento do avental)- colarinho decote circula</t>
  </si>
  <si>
    <t>19.008.050270/2020-71</t>
  </si>
  <si>
    <t>0060/2020</t>
  </si>
  <si>
    <t>10.939.960/0001-75</t>
  </si>
  <si>
    <t>https://www.londrina.pr.gov.br/transparencia</t>
  </si>
  <si>
    <t>Aquisição de insumos para realização de testes RT-PCR nCov-2019 - ÁCIDO NUCLEICO INICIADOR - 80,000PMOL</t>
  </si>
  <si>
    <t>19.008.047725/2020-71</t>
  </si>
  <si>
    <t>0055/2020</t>
  </si>
  <si>
    <t>63.067.904/0002-35</t>
  </si>
  <si>
    <t>Aquisição de insumos para realização de testes RT-PCR nCov-2019 - SONDA CUSTOMIZADA TaqMan QSY 50,00 pmol</t>
  </si>
  <si>
    <t>Aquisição de insumos para realização de testes RT-PCR nCov-2019 - KIT ENZIMA SUPERSCRIPT III</t>
  </si>
  <si>
    <t>63.067.904/0005-88</t>
  </si>
  <si>
    <t>Aquisição de insumos para realização de testes RT-PCR nCov-2019 - controle positivo</t>
  </si>
  <si>
    <t>Aquisição de insumos para realização de testes RT-PCR nCov-2019 - PONTEIRAS 500 UL</t>
  </si>
  <si>
    <t>INDUSLAB COMERCIO DE PRODUTOS PARA LABORATORIOS LTDA</t>
  </si>
  <si>
    <t>05.897.011/0001-30</t>
  </si>
  <si>
    <t>Aquisição de insumos para realização de testes RT-PCR nCov-2019 - PONTEIRA 10UL</t>
  </si>
  <si>
    <t>Aquisição de insumos para realização de testes RT-PCR nCov-2019 - MICROPLACA OPTICA DE 96 POÇOS DE 0,2ML</t>
  </si>
  <si>
    <t>Alcool gel 70% 500 ML</t>
  </si>
  <si>
    <t>19.008.043757/2020-06</t>
  </si>
  <si>
    <t>0046/2020</t>
  </si>
  <si>
    <t>36.345.917/0001-75</t>
  </si>
  <si>
    <t>TESTE RÁPIDO DE SOROLOGIA PARA COVID-19</t>
  </si>
  <si>
    <t>19.008.044874/2020-89</t>
  </si>
  <si>
    <t>0047/2020</t>
  </si>
  <si>
    <t>CAPRICORN TECHNOLOGIES DO BRASIL LTDA</t>
  </si>
  <si>
    <t>02.823.683/0001-02</t>
  </si>
  <si>
    <t>MÁSCARAS N95</t>
  </si>
  <si>
    <t>19.008.044979/2020-38</t>
  </si>
  <si>
    <t>0048/2020</t>
  </si>
  <si>
    <t>26.729.755/0001-15</t>
  </si>
  <si>
    <t>MÁSCARAS DESCARTÁVEIS CIRÚRGICAS TRIPLA</t>
  </si>
  <si>
    <t>19.008.045995/2020-48</t>
  </si>
  <si>
    <t>0051/2020</t>
  </si>
  <si>
    <t>26.766.610/0002-75</t>
  </si>
  <si>
    <t>19.008.045997/2020-37</t>
  </si>
  <si>
    <t>0052/2020</t>
  </si>
  <si>
    <t>MACACÃO DE PROTEÇÃO - capuz acoplado- tecido laminado- impermeável - microporoso- anti estatico- elástico punhos e tornozelos- gramatura 50 g /mt- fechamento frontal com zíper- possuir CA  - tamanho P, M, G e GG</t>
  </si>
  <si>
    <t>19.008.047102/2020-07</t>
  </si>
  <si>
    <t>0054/2020</t>
  </si>
  <si>
    <t>macacao</t>
  </si>
  <si>
    <t>MÁSCARA CIRÚRGICA DESCARTÁVEL - Máscara cirúrgica, semi-f acial, descartáv el, com 3 (três) camadas de proteção, sendo a interna com material hipoalergênico, que apresentem ef iciência de f iltração bacteriana (E.F.B.) acima de 95% para partículas de 1 μm; inodora, com bordas bem acabadas isentas de cola; com clipe nasal embutido produzido em alumínio f lexív el que permita ajuste nasal adequado ao contorno do rosto, não traumatizante; tiras costuradas com solda eletrônica. Dev em ser acondicionadas em caixas tipo dispenser  box com 50 (cinqüenta) unidades, que apresentem impressos os dados de identif icação da procedência (f abricante),  exibir número do lote, registro no Ministério da Saúde, datas de f abricação e de v alidade e a av aliação do custo será por unidade.</t>
  </si>
  <si>
    <t>19.008.039960/2020-70</t>
  </si>
  <si>
    <t>0040/2020</t>
  </si>
  <si>
    <t>26.889.274/0001-77</t>
  </si>
  <si>
    <t>Macacão–CA 39183</t>
  </si>
  <si>
    <t>19.008.041517/2020-69</t>
  </si>
  <si>
    <t>0041/2020</t>
  </si>
  <si>
    <t>14.213.841/0001-91</t>
  </si>
  <si>
    <t>MÁSCARA N95</t>
  </si>
  <si>
    <t>19.008.042214/2020-63</t>
  </si>
  <si>
    <t>0042/2020</t>
  </si>
  <si>
    <t>Curitiba/PR</t>
  </si>
  <si>
    <t>Fundo Municipal da Saúde</t>
  </si>
  <si>
    <t>AQUISIÇÃO DE ALCOOL GEL ANTISSÉPTICO COM AÇÃO BACTERICIDA 70 - Frasco 500 ml/430 g com pump.</t>
  </si>
  <si>
    <t>01-036212/2020</t>
  </si>
  <si>
    <t>51/2020</t>
  </si>
  <si>
    <t>22.869.498/0001-66</t>
  </si>
  <si>
    <t>https://www.transparencia.curitiba.pr.gov.br</t>
  </si>
  <si>
    <t>Avental cirúrgico, para procedimento, não estéril, confeccionado em sms grau médico, com alta barreira microbiana para vírus e bactérias, com gramatura de 30 g/m2, na cor branca/azul, tamanho aproximado de 120 x 150 cm, podendo ter variação de 5%</t>
  </si>
  <si>
    <t>01-032588/2020</t>
  </si>
  <si>
    <t>27/2020</t>
  </si>
  <si>
    <t>25.463.374/0001-74</t>
  </si>
  <si>
    <t>Alcool gel 70% 500 ml e ou 430 g</t>
  </si>
  <si>
    <t>01-035068/2020</t>
  </si>
  <si>
    <t>59/2020</t>
  </si>
  <si>
    <t>02.477.571/0001-47</t>
  </si>
  <si>
    <t>EPI 279 - MÁSCARA SEMI FACIAL, DESCARTÁVEL</t>
  </si>
  <si>
    <t>01-036283/2020</t>
  </si>
  <si>
    <t>Dispensa 50/2020</t>
  </si>
  <si>
    <t>10.364.725/0001-12</t>
  </si>
  <si>
    <t>MÁSCARA CIRURGICA 03 CAMADAS</t>
  </si>
  <si>
    <t>EPI 279 - MÁSCARA SEMI FACIAL, DESCARTÁVE</t>
  </si>
  <si>
    <t>42/2020</t>
  </si>
  <si>
    <t>29.618.699/0001-30</t>
  </si>
  <si>
    <t>---/PR</t>
  </si>
  <si>
    <t>Outras</t>
  </si>
  <si>
    <t>CELEPAR - Companhia de Tecnologia da Informação e Comunicação do Paraná</t>
  </si>
  <si>
    <t>Refil Álcool GEL antisséptico 70% e Álcool em gel para limpeza em virtude do COVID-19 (Coronavírus). / n/d</t>
  </si>
  <si>
    <t>3916/2020</t>
  </si>
  <si>
    <t>http://www.transparencia.pr.gov.br/pte/compras/dispensasInexigibilidade?windowId=9a3</t>
  </si>
  <si>
    <t>http://www.coronavirus.pr.gov.br/Campanha/Pagina/TRANSPARENCIA-Enfrentamento-ao-Coronavirus</t>
  </si>
  <si>
    <t>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t>
  </si>
  <si>
    <t>4105/2020</t>
  </si>
  <si>
    <t>KALYDA COMERCIO DE PRODUTOS DE HIGIENE LTDA</t>
  </si>
  <si>
    <t>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t>
  </si>
  <si>
    <t>4194/2020</t>
  </si>
  <si>
    <t>Segurança</t>
  </si>
  <si>
    <t>FUNEAS - Fundação Estatal de Atenção em Saúde do Estado do Paraná</t>
  </si>
  <si>
    <t xml:space="preserve">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t>
  </si>
  <si>
    <t>4737/2020</t>
  </si>
  <si>
    <t>CGPM - Comando Geral da Polícia Militar</t>
  </si>
  <si>
    <t>Aquisições  de LUVAS  E ÓCULOS DE  PROTEÇÃO para  atender  a  demanda  da Polícia Militar do Paraná. / n/d</t>
  </si>
  <si>
    <t>4744/2020</t>
  </si>
  <si>
    <t>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t>
  </si>
  <si>
    <t>5193/2020</t>
  </si>
  <si>
    <t>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t>
  </si>
  <si>
    <t>5194/2020</t>
  </si>
  <si>
    <t xml:space="preserve">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t>
  </si>
  <si>
    <t>5231/2020</t>
  </si>
  <si>
    <t>AFH EQUIPAMENTOS HOSPITALARES LTDA.</t>
  </si>
  <si>
    <t>monitor</t>
  </si>
  <si>
    <t>MÁSCARAS / Máscara, respirador semi facial, COR: Branca, CARACTERÍSTICAS ADICIONAIS: Contra particulado, com filtro mecânico do tipo PFF2, eficiência mínima de filtragem de 94%. Filtragem bacteriana 99%, formato concha, UNID. DE MEDIDA: Unitário, PEÇA</t>
  </si>
  <si>
    <t>5411/2020</t>
  </si>
  <si>
    <t>AABA COMERCIO DE EQUIPAMENTOS MEDICOS EIRELI</t>
  </si>
  <si>
    <t>APPA - Administração dos Portos de Paranaguá e Antonina</t>
  </si>
  <si>
    <t>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t>
  </si>
  <si>
    <t>5482/2020</t>
  </si>
  <si>
    <t>SEED - Secretaria de Estado da Educação e do Esporte</t>
  </si>
  <si>
    <t>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t>
  </si>
  <si>
    <t>5491/2020</t>
  </si>
  <si>
    <t>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t>
  </si>
  <si>
    <t>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t>
  </si>
  <si>
    <t>5616/2020</t>
  </si>
  <si>
    <t xml:space="preserve">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t>
  </si>
  <si>
    <t>5622/2020</t>
  </si>
  <si>
    <t>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t>
  </si>
  <si>
    <t>5649/2020</t>
  </si>
  <si>
    <t xml:space="preserve">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t>
  </si>
  <si>
    <t>5679/2020</t>
  </si>
  <si>
    <t>CIRURGICA SAO FELIPE PRODUTOS PARA SAUDE EIRELI</t>
  </si>
  <si>
    <t xml:space="preserve"> AQUISIÇÃO DE MATERIAL MÉDICO HOSPITALAR / Mascara laríngea nº 2,5, Reutilizavel, Tamanho da mascara: Aproximadamente 68 mm, Com volume de ar no manguito 11,5 ml, Tubo com diâmetro de 9,0 mm e comprimento do tubo 140 mm, A mascara laríngea e um dispositivo orofaringeo tubular que se inicia em um conector padrão de 15 mm e termina em um suporte periférico inflável, Concebido para promover vedação hermética a volta da entrada laríngea, Para crianças de 20kg a 30kg, Permite um adequada ventilação pulmonar por via supra glotica,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t>
  </si>
  <si>
    <t xml:space="preserve">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t>
  </si>
  <si>
    <t xml:space="preserve"> AQUISIÇÃO DE MATERIAL MÉDICO HOSPITALAR / Mascara Laríngea nº 4,0 , Reutilizável, tamanho da mascara aproximadamente 91 mm, com volume de ar no manguito 30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adultos de 50kg a 70kg. permite um adequada ventilação pulmonar por via supra glotica. a mascara laríngea, tem o objetivo de assegura e manter as vias aéreas permeáveis em emergências ou durante procedimentos anestésicos / cirúrgico ou rotina, com ventilação espontânea e ou controlada,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t>
  </si>
  <si>
    <t xml:space="preserve"> AQUISIÇÃO DE MATERIAL MÉDICO HOSPITALAR / Mascara Laríngea nº 5,0 , Reutilizável, tamanho da mascara aproximadamente aproximadamente 104,5mm, com volume de ar no manguito 30 ml, tubo com diâmetro de 12,3 mm e comprimento do tubo 170 mm. a mascara laríngea e um dispositivo orofaringeo tubular que se inicia em um conector padrão de 15 mm e termina em um suporte periférico inflável, concebido para promover vedação hermética a volta da entrada laríngea, para adultos de 70kg a 100kg. permite um adequada ventilação pulmonar por via supra glotica. a mascara laríngea, tem o objetivo de assegura e manter as vias aéreas permeáveis em emergências ou durante procedimentos anestésicos / cirúrgico ou rotina, com ventilação espontânea e ou controlada,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t>
  </si>
  <si>
    <t xml:space="preserve"> AQUISIÇÃO DE MATERIAL MÉDICO HOSPITALAR / Tecido, Não tecido SMS, (Spunbond/Meltblow/Spunbond), para CME, COMPOSIÇÃO : 100% polipropileno hidrofóbico para embalagem e acondicionamento de produtos para saúdes esterilizáveis, composto por estrutura plana, flexível e porosa, constituída de véu ou manta de fibras ou filamentos, orientados direcionalmente ou ao acaso e consolidados por processo mecânico (fricção), químico (adesão), térmico (coesão) ou por combinações desses métodos, Deve apresentar alta eficiência de filtragem bacteriana e viral, de 95 a 100%, LARGURA: De 100 cm e comprimento de 100cm (aceitável variação de até 10% para mais), GRAMATURA: Mínima de 50 a 60g/m2, resistência à tração e ao rasgo, suportando o uso pesado, ajustabilidade e maleabilidade ao manuseio e dobras, fácil abertura asséptica, uso único, deve ser permeável aos agentes esterilizantes: vapor saturado, gás de formaldeído, óxido de etileno e plasma de hidrogênio, CARACTERÍSTICAS ADICIONAIS: A empresa deve fornecer laudos técnicos de BFE (Eficiência de Filtração Bacteriana) e VFE ( Eficiência de Filtração Viral), emitidos por laboratórios que estejam de acordo com a ISO/IEC 17025, laudo e/ou identificação na embalagem da gramatura e permeabilidade aos agentes esterilizantes, No momento da entrega deve possuir data de validade de no mínimo 75% do total estipulado, Será solicitada amostra para análise, UNID. DE MEDIDA: Metro</t>
  </si>
  <si>
    <t>5680/2020</t>
  </si>
  <si>
    <t>MEDEFE PRODUTOS MEDICO- HOSPITALARES LTDA</t>
  </si>
  <si>
    <t xml:space="preserve">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</si>
  <si>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 xml:space="preserve">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</si>
  <si>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 xml:space="preserve">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t>
  </si>
  <si>
    <t>5684/2020</t>
  </si>
  <si>
    <t xml:space="preserve">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t>
  </si>
  <si>
    <t xml:space="preserve"> AQUISIÇÃO DE MATERIAL MÉDICO HOSPITALAR / Tecido, Não tecido SMS, COMPOSIÇÃO : Material não tecido do tipo SMS (Spunbond/Meltblow/Spunbond) 100% polipropileno hidrofóbico para embalagem e acondicionamento de produtos para saúdes esterilizáveis, composto por estrutura plana, flexível e porosa, constituída de véu ou manta de fibras ou filamentos, orientados direcionalmente ou ao acaso e consolidados por processo mecânico (fricção), químico (adesão), térmico (coesão) ou por combinações desses métodos. Deve apresentar alta eficiência de filtragem bacteriana e viral, de 95 a 100%. Gramatura mínima de 50 a 60g/m2; resistência à tração e ao rasgo, suportando o uso pesado, ajustabilidade e maleabilidade ao manuseio e dobras; fácil abertura asséptica, uso único; deve ser permeável aos agentes esterilizantes: vapor saturado, gás de formaldeído, óxido de etileno e plasma de hidrogênio. Com largura de 70 cm e comprimento de 70 cm (aceitável variação de até 10% para mais), LARGURA: 70X70cm, CARACTERÍSTICAS ADICIONAIS: Para CME, A empresa deve fornecer laudos técnicos de BFE (Eficiência de Filtração Bacteriana) e VFE ( Eficiência de Filtração Viral), emitidos por laboratórios que estejam de acordo com a ISO/IEC 17025; laudo e/ou identificação na embalagem da gramatura e permeabilidade aos agentes esterilizantes, No momento da entrega deve possuir data de validade de no mínimo 75% do total estipulado, UNID. DE MEDIDA: Unitário</t>
  </si>
  <si>
    <t>5685/2020</t>
  </si>
  <si>
    <t>Secretaria Municipal da Saúde</t>
  </si>
  <si>
    <t xml:space="preserve"> Aquisição de óculos de proteção incolor</t>
  </si>
  <si>
    <t>01-011643/2020</t>
  </si>
  <si>
    <t>008/2020</t>
  </si>
  <si>
    <t>93.327.161/0001-75</t>
  </si>
  <si>
    <t>https://legisladocexterno.curitiba.pr.gov.br/DiariosConsultaExterna_PesquisaAvancada.aspx</t>
  </si>
  <si>
    <t xml:space="preserve"> Aquisição de EPI279 – máscara semi facial, descartável</t>
  </si>
  <si>
    <t>01-011735/2020</t>
  </si>
  <si>
    <t>009/2020</t>
  </si>
  <si>
    <t>78.742.491/0001-33</t>
  </si>
  <si>
    <t>Aquisição de avental cirúrgico</t>
  </si>
  <si>
    <t>01-014232/2020</t>
  </si>
  <si>
    <t>012/2020</t>
  </si>
  <si>
    <t>11.101.480/0001-01</t>
  </si>
  <si>
    <t>Aquisição de luva de procedimento  G</t>
  </si>
  <si>
    <t>01-012119/2020</t>
  </si>
  <si>
    <t>011/2020</t>
  </si>
  <si>
    <t>82.641.325/0043-77</t>
  </si>
  <si>
    <t>Aquisição de luva de procedimento  M</t>
  </si>
  <si>
    <t>Aquisição de luva de procedimento  P</t>
  </si>
  <si>
    <t>Fundação Estatal de Atenção à Saúde</t>
  </si>
  <si>
    <t>aquisição de máscaras descartáveis com tiras elásticas</t>
  </si>
  <si>
    <t>013/2020</t>
  </si>
  <si>
    <t>aquisição de avental cirúrgico</t>
  </si>
  <si>
    <t>Aquisição de álcool em gel antisséptico</t>
  </si>
  <si>
    <t>Aquisição de refil álcool etílico hidratado à base de gel..</t>
  </si>
  <si>
    <t>056/2020</t>
  </si>
  <si>
    <t>014/2020</t>
  </si>
  <si>
    <t>12.793.110/0001-37</t>
  </si>
  <si>
    <t>Aquisição de Luvas G</t>
  </si>
  <si>
    <t>01-032218/2020</t>
  </si>
  <si>
    <t>23/2020</t>
  </si>
  <si>
    <t>00.339.246/0001-92</t>
  </si>
  <si>
    <t>Aquisição de Luvas M</t>
  </si>
  <si>
    <t>Aquisição de Luvas P</t>
  </si>
  <si>
    <t>aquisição de óculos de proteção</t>
  </si>
  <si>
    <t>01-032859/2020</t>
  </si>
  <si>
    <t>fornecimento de ventilador pulmonar mecânico para uso domiciliar</t>
  </si>
  <si>
    <t>01-031574/2020</t>
  </si>
  <si>
    <t>22/2020</t>
  </si>
  <si>
    <t>35.820.448/0054-48</t>
  </si>
  <si>
    <t xml:space="preserve"> Aquisição de máscaras cirúrgicas descartáveis 3 camadas</t>
  </si>
  <si>
    <t>01-035638/2020</t>
  </si>
  <si>
    <t>35/2020</t>
  </si>
  <si>
    <t>02.068.412/0001-99</t>
  </si>
  <si>
    <t xml:space="preserve"> Aquisição de termômetros clínicos infravermelho sem contato,</t>
  </si>
  <si>
    <t>38/2020</t>
  </si>
  <si>
    <t>05.022.486/0001-82</t>
  </si>
  <si>
    <t>Aquisição de máscara semi facial</t>
  </si>
  <si>
    <t>01-036033/2020</t>
  </si>
  <si>
    <t>Aquisição demáscara tipo viseira</t>
  </si>
  <si>
    <t>01-035555/2020</t>
  </si>
  <si>
    <t>43/2020</t>
  </si>
  <si>
    <t>95.433.397/0001-11</t>
  </si>
  <si>
    <t>01-035331/2020</t>
  </si>
  <si>
    <t>44/2020</t>
  </si>
  <si>
    <t>24.118.004/0001-37</t>
  </si>
  <si>
    <t>Aquisição de oxímetro de pulso portátil de dedo</t>
  </si>
  <si>
    <t>01-036141/2020</t>
  </si>
  <si>
    <t>49/2020</t>
  </si>
  <si>
    <t>oximetro</t>
  </si>
  <si>
    <t>Aquisição de máscara cirúrgica três camadas</t>
  </si>
  <si>
    <t xml:space="preserve"> Aquisição demáscaras semi facial</t>
  </si>
  <si>
    <t xml:space="preserve"> Aquisição deálcool gel 70%, frascos com 440g</t>
  </si>
  <si>
    <t>a contratação de empresa para prest. de serv. de fornecimento/locação, instalação, manutenção preventiva e corretiva de monitores multiparamétricos, oxímetros de pulso e desfibriladores-cardioversores</t>
  </si>
  <si>
    <t>01-035188/2020</t>
  </si>
  <si>
    <t>11.603.319/0001-28</t>
  </si>
  <si>
    <t>prestação de serviço de fornecimento de ventilador pulmonar pressométrico e volumétrico, para uso domiciliar, pediátrico ou adulto</t>
  </si>
  <si>
    <t>01-036183/2020</t>
  </si>
  <si>
    <t>56/2020</t>
  </si>
  <si>
    <t>00.331.788/0033-04</t>
  </si>
  <si>
    <t>Administração e Gestão de Pessoas</t>
  </si>
  <si>
    <t>Secretaria Municipal de Administração e de Gestão de Pessoal</t>
  </si>
  <si>
    <t>Aquisição deálcool</t>
  </si>
  <si>
    <t>01-036636/2020</t>
  </si>
  <si>
    <t>80.047.087/0001-91</t>
  </si>
  <si>
    <t>Aquisição de Máscara Cirúrgica Três Camadas</t>
  </si>
  <si>
    <t>01-037050/2020</t>
  </si>
  <si>
    <t>18.986.905/0001-48</t>
  </si>
  <si>
    <t>Aquisição deÁlcool Gel,</t>
  </si>
  <si>
    <t>01-037350/2020</t>
  </si>
  <si>
    <t>Aquisição deMáscara de Oxigênio Siliconada com Reservatório Adulto</t>
  </si>
  <si>
    <t>01-037747/2020</t>
  </si>
  <si>
    <t>Aquisição deGorro descartável tipo touca</t>
  </si>
  <si>
    <t>076/2020</t>
  </si>
  <si>
    <t>032/2020</t>
  </si>
  <si>
    <t>Aquisição demáscara N95 para TB- descartável</t>
  </si>
  <si>
    <t>075/2020</t>
  </si>
  <si>
    <t>33/2020</t>
  </si>
  <si>
    <t>10.590.007/0001-64</t>
  </si>
  <si>
    <t>Aquisição demáscara cirúrgica três camadas</t>
  </si>
  <si>
    <t>01-038191/2020</t>
  </si>
  <si>
    <t>75/2020</t>
  </si>
  <si>
    <t>Aquisição demáscara semi facial descartável</t>
  </si>
  <si>
    <t>01-039150/2020</t>
  </si>
  <si>
    <t>74/2020</t>
  </si>
  <si>
    <t>02.527.107/0001-18</t>
  </si>
  <si>
    <t>Aquisição deavental cirúrgico para procedimento, não estéril, gramatura 60,</t>
  </si>
  <si>
    <t>01-038339/2020</t>
  </si>
  <si>
    <t>Aquisição depilhas pequenas AA utilizadas na maioria dos oxímetros nas UPAS e nas 37 ambulâncias do SAMU e SIATE</t>
  </si>
  <si>
    <t>01-038892/2020</t>
  </si>
  <si>
    <t>Aquisição deálcool antisséptico líquido, em</t>
  </si>
  <si>
    <t>01-038825/2020</t>
  </si>
  <si>
    <t>78/2020</t>
  </si>
  <si>
    <t>22.771.751/0001-44</t>
  </si>
  <si>
    <t>Aquisição deLuva para procedimento vinil tamanho P</t>
  </si>
  <si>
    <t>078/2020</t>
  </si>
  <si>
    <t>37/2020</t>
  </si>
  <si>
    <t>Aquisição deLuva para procedimento vinil tamanho M</t>
  </si>
  <si>
    <t>Aquisição deLuva para procedimento vinil tamanho G</t>
  </si>
  <si>
    <t>Aquisição deMáscaras Cirúrgicas Três Camadas,</t>
  </si>
  <si>
    <t>01-040726/2020</t>
  </si>
  <si>
    <t>87/2020</t>
  </si>
  <si>
    <t>Aquisição detestes rápidos para Covid- 19</t>
  </si>
  <si>
    <t>064/2020</t>
  </si>
  <si>
    <t>021/2020</t>
  </si>
  <si>
    <t>14.633.154/0002-06</t>
  </si>
  <si>
    <t>Aquisição deálcool a base de gel 70%, 500 Ml</t>
  </si>
  <si>
    <t>081/20120</t>
  </si>
  <si>
    <t>038/2020</t>
  </si>
  <si>
    <t>12.137.942/0001-03</t>
  </si>
  <si>
    <t>Secretaria Municipal da Educação</t>
  </si>
  <si>
    <t>01-032581/2020</t>
  </si>
  <si>
    <t>010/2020</t>
  </si>
  <si>
    <t>Defesa social e trânsito</t>
  </si>
  <si>
    <t>Secretaria Municipal de Defesa Social e Trânsito</t>
  </si>
  <si>
    <t>Aquisição demáscara</t>
  </si>
  <si>
    <t>01-032275/2020</t>
  </si>
  <si>
    <t>84.947.175/0001-09</t>
  </si>
  <si>
    <t>Aquisição deluva</t>
  </si>
  <si>
    <t>Aquisição deluvas PMG</t>
  </si>
  <si>
    <t>16/2020</t>
  </si>
  <si>
    <t>São Paulo/SP</t>
  </si>
  <si>
    <t>SP</t>
  </si>
  <si>
    <t>Governo</t>
  </si>
  <si>
    <t>Secretaria Municipal de Governo</t>
  </si>
  <si>
    <t>Aquisição de dispenser para álcool em gel, sem reservatório, cor branca, em ABS de alta resistência para uso das unidades desta Secretaria.</t>
  </si>
  <si>
    <t>6013.2020/0001473-3</t>
  </si>
  <si>
    <t>Não identificado</t>
  </si>
  <si>
    <t>Dispensa 004/ 2020</t>
  </si>
  <si>
    <t>64.088.214/0001-44</t>
  </si>
  <si>
    <t>http://www.docidadesp.imprensaoficial.com.br/NavegaEdicao.aspx?ClipID=eda14501a4ea991dd5ce0245c0df8a51&amp;PalavraChave=6013.2020/0001473-3</t>
  </si>
  <si>
    <t>Aquisição de Higienizador – álcool em gel 70%, refil com 800 ml,</t>
  </si>
  <si>
    <t>Subprefeituras</t>
  </si>
  <si>
    <t>Subprefeitura de Perus</t>
  </si>
  <si>
    <t>Aquisição de Álcool em gel 70% em Galões de 5 Lts.</t>
  </si>
  <si>
    <t>6049.2020/0000505-6</t>
  </si>
  <si>
    <t xml:space="preserve">Dispensa </t>
  </si>
  <si>
    <t>15.496.374/0001-17</t>
  </si>
  <si>
    <t>http://www.docidadesp.imprensaoficial.com.br/NavegaEdicao.aspx?ClipID=48720cc16a9271994dc4b2e4824ccbf2&amp;PalavraChave=6049.2020/0000505-6</t>
  </si>
  <si>
    <t>Secretaria Municipal de Segurança Urbana</t>
  </si>
  <si>
    <t xml:space="preserve"> Aquisição de Álcool etílico 70% em espuma em Frascos de260ml  para os servidores da Secretaria</t>
  </si>
  <si>
    <t>6029.2020/0002595-3</t>
  </si>
  <si>
    <t>http://www.docidadesp.imprensaoficial.com.br/NavegaEdicao.aspx?ClipID=8a42c975b0dca4cef21d4ef20bc33bfb&amp;PalavraChave=6029.2020/0002595-3</t>
  </si>
  <si>
    <t>Subprefeitura da Cidade Ademar</t>
  </si>
  <si>
    <t>Antisséptico Álcool 70% NPM - Gel frasco 440 a 500 gramas para higiene devido a Pandemia do Vírus do Coronavírus para os servidores da Subprefeitura Cidade Ademar.</t>
  </si>
  <si>
    <t>6034.2020/0000505-4</t>
  </si>
  <si>
    <t>Dispensa 20/ 2020</t>
  </si>
  <si>
    <t>09.662.482/0001-10</t>
  </si>
  <si>
    <t>http://www.docidadesp.imprensaoficial.com.br/NavegaEdicao.aspx?ClipID=a8b7728d18d8a446fc36aa3b5136f0e8&amp;PalavraChave=6034.2020/0000505-4</t>
  </si>
  <si>
    <t>Aquisição de Álcool em Gel em Frascos de 500ml.</t>
  </si>
  <si>
    <t>6029.2020/0002724-7</t>
  </si>
  <si>
    <t>MEDICAL CHIZZOLINI LTDA</t>
  </si>
  <si>
    <t>http://www.docidadesp.imprensaoficial.com.br/NavegaEdicao.aspx?ClipID=e562ebc6c872a4407eb5181725bd6472&amp;PalavraChave=6029.2020/0002724-7</t>
  </si>
  <si>
    <t>Hospital do Servidor Público Municipal</t>
  </si>
  <si>
    <t>Aquisição de Refis de álcool etílico 70% gel refil 850 gramas (1.000 ml) com Dispenser em Comodato.</t>
  </si>
  <si>
    <t>6210.2020/0001968-0</t>
  </si>
  <si>
    <t>Dispensa 1968-0</t>
  </si>
  <si>
    <t>http://www.docidadesp.imprensaoficial.com.br/NavegaEdicao.aspx?ClipID=20dede907c10869a467b36c6f33922e2&amp;PalavraChave=6210.2020/0001968-0</t>
  </si>
  <si>
    <t>Aquisição de Máscaras N 95</t>
  </si>
  <si>
    <t>6029.2020/0002956-8</t>
  </si>
  <si>
    <t>25.067.657/0001-05</t>
  </si>
  <si>
    <t>http://www.docidadesp.imprensaoficial.com.br/NavegaEdicao.aspx?ClipID=a4a8feda9477da09c9b9d650c3a1cc5f&amp;PalavraChave=6029.2020/0002956-8</t>
  </si>
  <si>
    <t>Aquisição de UNIDADES DE MÁSCARA RESPIRADOR FACIAL, para as unidades de saúde vinculadas à Autarquia Hospitalar Municipal (AHM), destinadas ao enfrentamento da pandemia decorrente do Coronavírus.</t>
  </si>
  <si>
    <t>6110.2020/0004993-3</t>
  </si>
  <si>
    <t>Dispensa</t>
  </si>
  <si>
    <t>QUALITY MEDICAL COMERCIO E DISTRIBUIDORA DE MEDICAMENTOS LTDA</t>
  </si>
  <si>
    <t>http://www.docidadesp.imprensaoficial.com.br/NavegaEdicao.aspx?ClipID=391486ab936d0fe3475a3e41b9ca4ff3&amp;PalavraChave=6110.2020/0004993-3</t>
  </si>
  <si>
    <t xml:space="preserve"> Aquisição de Máscara Cirúrgica Descartável.</t>
  </si>
  <si>
    <t>6210.2020/0001911-6</t>
  </si>
  <si>
    <t>23.821.029/0001-30</t>
  </si>
  <si>
    <t>http://www.docidadesp.imprensaoficial.com.br/NavegaEdicao.aspx?ClipID=f41b483f3de111904ac9e4cc7dafb0db&amp;PalavraChave=6210.2020/0001911-6</t>
  </si>
  <si>
    <t>Serviço Funerário</t>
  </si>
  <si>
    <t>Serviço Funerário do Município de São Paulo</t>
  </si>
  <si>
    <t>Aquisição de Máscara Tripla branca ou azul, para atender as precauções padrão de controle de infecção durante pandemia de coronavírus e manuseio de corpos, para uso do Serviço Funerário do Município de São Paulo – SFMSP.</t>
  </si>
  <si>
    <t>6410.2020/0004369-3</t>
  </si>
  <si>
    <t>http://www.docidadesp.imprensaoficial.com.br/NavegaEdicao.aspx?ClipID=af4b587b19680b6e28fafe04a021c5b9&amp;PalavraChave=6410.2020/0004369-3</t>
  </si>
  <si>
    <t>Secretaria Municipal de Saúde</t>
  </si>
  <si>
    <t>Aquisição de MÁSCARA CIRÚRGICA, C/FILTRO, C/ELÁSTICO e DESCARTÁVEL.</t>
  </si>
  <si>
    <t>6018.2020/0012838-8</t>
  </si>
  <si>
    <t>Dispensa 211/2020-SMS.G</t>
  </si>
  <si>
    <t>http://www.docidadesp.imprensaoficial.com.br/NavegaEdicao.aspx?ClipID=3f78e37435e1a83ec3f51989251edb39&amp;PalavraChave=6018.2020/0012838-8</t>
  </si>
  <si>
    <t>Transportes</t>
  </si>
  <si>
    <t>Secretaria Municipal de Mobilidade e Transportes</t>
  </si>
  <si>
    <t>Aquisição de Dispenser para Álcool Gel</t>
  </si>
  <si>
    <t>6020.2020/0003095-8</t>
  </si>
  <si>
    <t>http://www.docidadesp.imprensaoficial.com.br/NavegaEdicao.aspx?ClipID=af79d6291adcb6e4fc458738edf66df3&amp;PalavraChave=6020.2020/0003095-8</t>
  </si>
  <si>
    <t>Aquisição de  Álcool em gel 70%, em embalagens de 1000 ml.</t>
  </si>
  <si>
    <t>MARCOS E BERTA LTDA</t>
  </si>
  <si>
    <t>Aquisição de Máscaras de alta concentração de oxigênio, tamanho adulto.</t>
  </si>
  <si>
    <t>6210.2020/0001924-8</t>
  </si>
  <si>
    <t>Dispensa 1924-8</t>
  </si>
  <si>
    <t>74.663.972/0001-00</t>
  </si>
  <si>
    <t>Unidades</t>
  </si>
  <si>
    <t>http://www.docidadesp.imprensaoficial.com.br/NavegaEdicao.aspx?ClipID=306c66eb0d89b2b67ba4f79e95098bb0&amp;PalavraChave=6210.2020/0001924-8</t>
  </si>
  <si>
    <t>Aquisição de Frascos de Álcool etílico hidratado 70%, sob a forma de gel, sem perfume ou corante, envasado em recipiente plástico com válvula pump, contendo 430 gramas (500 ml).</t>
  </si>
  <si>
    <t>6210.2020/0001966-3</t>
  </si>
  <si>
    <t>Dispensa 1966-3</t>
  </si>
  <si>
    <t>55.643.555/0001-43</t>
  </si>
  <si>
    <t>http://www.docidadesp.imprensaoficial.com.br/NavegaEdicao.aspx?ClipID=92d0eaa98957fdc6a841c75aa376ddf3&amp;PalavraChave=6210.2020/0001966-3</t>
  </si>
  <si>
    <t>Aquisição de Luvas de procedimentos não cirúrgicos, confeccionadas em látex, tamanhos M e G, em Caixa contendo 100 unidades cada caixa.</t>
  </si>
  <si>
    <t>6029.2020/0003079-5</t>
  </si>
  <si>
    <t>19.083.466/0001-26</t>
  </si>
  <si>
    <t>http://www.docidadesp.imprensaoficial.com.br/NavegaEdicao.aspx?ClipID=389357774bd19f41ef99918790cef93d&amp;PalavraChave=6029.2020/0003079-5</t>
  </si>
  <si>
    <t>Aquisição de Álcool gel com pump, acondicionados em frascos de 500 ml, para atender as precauções padrão de controle de infecção durante pandemia de coronavírus</t>
  </si>
  <si>
    <t>6410.2020/0003784-7</t>
  </si>
  <si>
    <t>71.771.364/0001-13</t>
  </si>
  <si>
    <t>http://www.docidadesp.imprensaoficial.com.br/NavegaEdicao.aspx?ClipID=a3280e2c81d52b12f96f1119989dde8c&amp;PalavraChave=6410.2020/0003784-7</t>
  </si>
  <si>
    <t>Ribeirão Preto/SP</t>
  </si>
  <si>
    <t>Máscaras Descartáveis com tiras de elástico, tipo não tecido, em papel triplo, filtro BFE com 98,8% de retenção bacteriológica; 100% polipropileno; não estéril. Marca INOVA</t>
  </si>
  <si>
    <t>0191/2020</t>
  </si>
  <si>
    <t>082/2020</t>
  </si>
  <si>
    <t>http://www.ribeiraopreto.sp.gov.br/files/transparencia/pdf/licitacao-191-2020.pdf</t>
  </si>
  <si>
    <t>http://www.ribeiraopreto.sp.gov.br/portal/transparencia/licitacoes-covid-19</t>
  </si>
  <si>
    <t>Máscaras Descartáveis purificador de ar - complemento semifacial; clipe nasal, 2 tirantes, indicado para tuberculose com eficiência de filtragem bacteriana de 99%. Marca INOVA</t>
  </si>
  <si>
    <t>Macacão de Segurança, cor branca, tratamento antiestático, abertura frontal e fechamento com zíper, capuz com elástico, 100% em polietileno. Tamanhos P, M. G, EG e EGG. Marca VOLK</t>
  </si>
  <si>
    <t>0189/2020</t>
  </si>
  <si>
    <t>081/2020</t>
  </si>
  <si>
    <t>http://www.ribeiraopreto.sp.gov.br/files/transparencia/pdf/licitacao-189-2020.pdf</t>
  </si>
  <si>
    <t>Máscaras Cirúrgicas (em caixas com 50 unidades). Tripla com filtro com BFE maior que 95%. Clip nasal. Marca Sky</t>
  </si>
  <si>
    <t>188/2020</t>
  </si>
  <si>
    <t>080/2020</t>
  </si>
  <si>
    <t>http://www.ribeiraopreto.sp.gov.br/files/transparencia/pdf/licitacao-188-2020.pdf</t>
  </si>
  <si>
    <t>Administração</t>
  </si>
  <si>
    <t>Secretaria Municipal de Administração</t>
  </si>
  <si>
    <t>Dispenser para aplicação de álcool gel, plastico ABS de alta resistência. Marca NOBRE</t>
  </si>
  <si>
    <t>173/2020</t>
  </si>
  <si>
    <t>073/2020</t>
  </si>
  <si>
    <t>http://www.ribeiraopreto.sp.gov.br/files/transparencia/pdf/licitacao-173-2020.pdf</t>
  </si>
  <si>
    <t>Álcool Líquido, tipo etílico hidratado, sem perfume, teor de 70% (frasco). Marca PROLINK</t>
  </si>
  <si>
    <t>---/SP</t>
  </si>
  <si>
    <t>Secretaria Estadual da Saúde</t>
  </si>
  <si>
    <t>Aquisição de Avental Descartável, TNT, laminado, absorvente e impermeável, Não estéril,  fechamento nas costas e cintura através de 2 pares de amarrilhos, manga longa. Tam 1,20 x 1,40 e 1,30 x 1,50.</t>
  </si>
  <si>
    <t>SES PRC 2020/12922</t>
  </si>
  <si>
    <t>Dispensa de Licitação 06/2020</t>
  </si>
  <si>
    <t>27.608.037/0001-53</t>
  </si>
  <si>
    <t>https://www.imprensaoficial.com.br/DO/BuscaDO2001Documento_11_4.aspx?link=%2f2020%2fexecutivo%2520secao%2520i%2fmarco%2f20%2fpag_0166_4ef218fa3fcc9121b7f469de36f15bec.pdf&amp;pagina=166&amp;data=20/03/2020&amp;caderno=Executivo%20I&amp;paginaordenacao=100166</t>
  </si>
  <si>
    <t xml:space="preserve">Máscara Cirúrgica Descartável, Não Tecido, Camadas em Polipropileno e Polietileno, com clipe nasal. </t>
  </si>
  <si>
    <t xml:space="preserve">Máscara de Proteção Individual Descartável, 100% em Polipropileno, com duas camadas externas e uma interna, filtro bacteriano. </t>
  </si>
  <si>
    <t>Macacão Descartável, 100% em Polipropileno, Gramatura de 40g, fechamento na frente com zíper, Tam M, G e Extra G.</t>
  </si>
  <si>
    <t xml:space="preserve">Aquisição de Higienizadores Neutros, Álcool Etílico 70%, para Ação Bactericida e Antisséptica, Embalagem Plástica c/ válvula antiretorno. </t>
  </si>
  <si>
    <t>SES-PRC-2020/15569</t>
  </si>
  <si>
    <t>DISPENSA DE LICITAÇÃO Nº 26/2020</t>
  </si>
  <si>
    <t>08.304.991/0001-08</t>
  </si>
  <si>
    <t>https://www.imprensaoficial.com.br/DO/BuscaDO2001Documento_11_4.aspx?link=%2f2020%2fexecutivo%2520secao%2520i%2fabril%2f09%2fpag_0152_71bbc6c85d3eb89c8f8224b9615264ae.pdf&amp;pagina=152&amp;data=09/04/2020&amp;caderno=Executivo%20I&amp;paginaordenacao=100152</t>
  </si>
  <si>
    <t>Instituto de Infectologia Emilio Ribas</t>
  </si>
  <si>
    <t xml:space="preserve">Aquisição de Avental Descartável, Não Tecido, 100% TNT, laminado/ impermeável, não estéril, acabamento em overlock,  barreira de proteção hidrorrepelente. </t>
  </si>
  <si>
    <t>SES PRC 2020/12375</t>
  </si>
  <si>
    <t>Dispensa de Licitação 05/2020</t>
  </si>
  <si>
    <t>02.881.877/0001-64</t>
  </si>
  <si>
    <t>Aquisição de luvas para procedimento em vinil, atóxica e antialérgica, não lubrificada, isenta de talco, Tam M</t>
  </si>
  <si>
    <t>SES-PRC-2020/15509</t>
  </si>
  <si>
    <t>DISPENSA DE LICITAÇÃO Nº 23/2020</t>
  </si>
  <si>
    <t>09.260.071/0001-06</t>
  </si>
  <si>
    <t>https://www.imprensaoficial.com.br/DO/BuscaDO2001Documento_11_4.aspx?link=%2f2020%2fexecutivo%2520secao%2520i%2fmarco%2f27%2fpag_0078_be5c7f36bc0aabbf7c1d996f59268fc1.pdf&amp;pagina=78&amp;data=27/03/2020&amp;caderno=Executivo%20I&amp;paginaordenacao=100078</t>
  </si>
  <si>
    <t>Aquisição de luvas para procedimento em látex,  com boa e com alta sensibilidade ao tato, sem lubrificação e com lubrificação com pó absorvível, Tam G, M e P.</t>
  </si>
  <si>
    <t>https://www.imprensaoficial.com.br/Certificacao/Certificador.aspx?link=%2f2020%2fexecutivo%2520secao%2520i%2fabril%2f04%2fpag_0144_0bec2922b6624873c8a08d0869165c02.pdf&amp;pagina=144&amp;data=04/04/2020&amp;caderno=Executivo%20I</t>
  </si>
  <si>
    <t>Aquisição de cama hospitalar com 4 tipos de movimentos elétricos, capacidade 180kg, 4 rodízios (2 com freio), estrutura em chapa de aço, colchão densidade 28 e 12cm de espessura.</t>
  </si>
  <si>
    <t>SES PRC 2020/12.508</t>
  </si>
  <si>
    <t>Dispensa de Licitação 09/2020</t>
  </si>
  <si>
    <t>54.178.983/0001-80</t>
  </si>
  <si>
    <t>https://www.imprensaoficial.com.br/DO/BuscaDO2001Documento_11_4.aspx?link=%2f2020%2fexecutivo%2520secao%2520i%2fmarco%2f28%2fpag_0091_ad5d81c15b816116b0e9ffeed2fcb222.pdf&amp;pagina=91&amp;data=28/03/2020&amp;caderno=Executivo%20I&amp;paginaordenacao=100091</t>
  </si>
  <si>
    <t>cama hospitalar</t>
  </si>
  <si>
    <t>Aquisição de kit de banho para higiene pessoal (c/ 8 compressas) em compressa com hidratante, sem fragrância, sem álcool, emoliente, que não necessita enxágue.</t>
  </si>
  <si>
    <t>SES-PRC-2020/15543</t>
  </si>
  <si>
    <t>DISPENSA DE LICITAÇÃO Nº 25/2020</t>
  </si>
  <si>
    <t>COMERCIAL 3 ALBE LTDA</t>
  </si>
  <si>
    <t>74.400.052/0001-91</t>
  </si>
  <si>
    <t>https://www.imprensaoficial.com.br/DO/BuscaDO2001Documento_11_4.aspx?link=%2f2020%2fexecutivo%2520secao%2520i%2fabril%2f08%2fpag_0143_d858a6926cdfbe71cd2454554faad7b6.pdf&amp;pagina=143&amp;data=08/04/2020&amp;caderno=Executivo%20I&amp;paginaordenacao=100143</t>
  </si>
  <si>
    <t>Aquisição de Macacão de Proteção Tamanhos SM, MD e LG</t>
  </si>
  <si>
    <t>SES-PRC-2020/14919</t>
  </si>
  <si>
    <t>DISPENSA DE LICITAÇÃO Nº 22/2020</t>
  </si>
  <si>
    <t>26.370.747/0001-25</t>
  </si>
  <si>
    <t>https://www.imprensaoficial.com.br/DO/BuscaDO2001Documento_11_4.aspx?link=%2f2020%2fexecutivo%2520secao%2520i%2fabril%2f04%2fpag_0144_0bec2922b6624873c8a08d0869165c02.pdf&amp;pagina=144&amp;data=04/04/2020&amp;caderno=Executivo%20I&amp;paginaordenacao=100144</t>
  </si>
  <si>
    <t>Aquisição de Macacão de Proteção Tamanho XL</t>
  </si>
  <si>
    <t>Aquisição de macacão de proteção visando o atendimento para enfrentamento calamidade pública decorrente do coronavírus (COVID-19).</t>
  </si>
  <si>
    <t>Aquisição de luvas de procedimento para atender o enfrentamento de calamidade pública decorrente do coronavírus (COVID-19).</t>
  </si>
  <si>
    <t>Aquisição de Máscara de proteção tipo respirador (Classe Pff2/N95) para atendimento de Plano de contingência COVID-19.</t>
  </si>
  <si>
    <t>SES-PRC-2020/13265</t>
  </si>
  <si>
    <t>DISPENSA DE LICITAÇÃO Nº 13/2020</t>
  </si>
  <si>
    <t>45.985.371/0001-08</t>
  </si>
  <si>
    <t>https://www.imprensaoficial.com.br/DO/BuscaDO2001Documento_11_4.aspx?link=%2f2020%2fexecutivo%2520secao%2520i%2fmarco%2f25%2fpag_0109_6b5917a5b245b8fd2c5fa137ada94fee.pdf&amp;pagina=109&amp;data=25/03/2020&amp;caderno=Executivo%20I&amp;paginaordenacao=100109</t>
  </si>
  <si>
    <t>Aquisição de termômetro clínico digital visando o atendimento para enfrentamento da emergência de saúde pública de importância internacional decorrente do coronavírus (COVID-19).</t>
  </si>
  <si>
    <t>SES-PRC-2020/13108</t>
  </si>
  <si>
    <t>DISPENSA DE LICITAÇÃO Nº 10/2020</t>
  </si>
  <si>
    <t>06.105.362/0001-23</t>
  </si>
  <si>
    <t>https://www.imprensaoficial.com.br/DO/BuscaDO2001Documento_11_4.aspx?link=%2f2020%2fexecutivo%2520secao%2520i%2fmarco%2f21%2fpag_0120_304712dba2ad0aba7b146ab81a24316b.pdf&amp;pagina=120&amp;data=21/03/2020&amp;caderno=Executivo%20I&amp;paginaordenacao=100120</t>
  </si>
  <si>
    <t>---/AM</t>
  </si>
  <si>
    <t>AM</t>
  </si>
  <si>
    <t xml:space="preserve">MÁSCARA PROTEÇÃO RESPIRATÓRIA PFF2 </t>
  </si>
  <si>
    <t>022702.000019/2020</t>
  </si>
  <si>
    <t>RDL nº 001/2020-FUNESBOM</t>
  </si>
  <si>
    <t>15.453.449/0001-82</t>
  </si>
  <si>
    <t>http://www.transparencia.am.gov.br/covid-19/despesas-empenhos-e-pagamentos/despesas/</t>
  </si>
  <si>
    <t>http://www.transparencia.am.gov.br/covid-19/</t>
  </si>
  <si>
    <t>MACACÃO EPI TIPO 5</t>
  </si>
  <si>
    <t>ÓCULOS PROTEÇÃO</t>
  </si>
  <si>
    <t>ALCOOL GEL 70 1L</t>
  </si>
  <si>
    <t>017306.000738/2020</t>
  </si>
  <si>
    <t>PREGÃO ELETRÔNICO Nº 011/20-CGL</t>
  </si>
  <si>
    <t>ARAUJO COMERCIO DE PRODUTOS HOSPITALARES LTDA</t>
  </si>
  <si>
    <t>04.361.309/0001-68</t>
  </si>
  <si>
    <t>LUVA DE PROCEDIMENTO TAMANHO P cx com 100 unidades</t>
  </si>
  <si>
    <t>017306.000759/2020</t>
  </si>
  <si>
    <t>RDL Nº 005/2020-FVS</t>
  </si>
  <si>
    <t>15.623.678/0001-06</t>
  </si>
  <si>
    <t>LUVA DE PROCEDIMENTO TAMANHO M cx com 100 unidades</t>
  </si>
  <si>
    <t>LUVA DE PROCEDIMENTO TAMANHO G cx com 100 unidades</t>
  </si>
  <si>
    <t xml:space="preserve">MÁSCARA N95 </t>
  </si>
  <si>
    <t>LUVA DE BORRACHA TAMANHO P</t>
  </si>
  <si>
    <t>017306.000524/2020</t>
  </si>
  <si>
    <t>CEL Nº 005/2020-FVS</t>
  </si>
  <si>
    <t>14.176.788/0001-04</t>
  </si>
  <si>
    <t>LUVA DE BORRACHA TAMANHO M</t>
  </si>
  <si>
    <t>LUVA TÉRMICA</t>
  </si>
  <si>
    <t>27.655.571/0001-10</t>
  </si>
  <si>
    <t>ALCOOL GEL 65 500ml</t>
  </si>
  <si>
    <t>011206.000249/2020</t>
  </si>
  <si>
    <t>RDL 104/2020</t>
  </si>
  <si>
    <t>07.555.491/0001-86</t>
  </si>
  <si>
    <t>MÁSCARA DE OXIGÊNIO</t>
  </si>
  <si>
    <t>017124.000032/2020</t>
  </si>
  <si>
    <t>CEL 016/20</t>
  </si>
  <si>
    <t>22.579.725/0001-19</t>
  </si>
  <si>
    <t>ALCOOL GEL 70 5L</t>
  </si>
  <si>
    <t>017148.000018/2020</t>
  </si>
  <si>
    <t>RDL 002/20 UPAJR</t>
  </si>
  <si>
    <t>COMERCIAL ATLANTICA LTDA</t>
  </si>
  <si>
    <t>00.867.122/0001-80</t>
  </si>
  <si>
    <t>017148.000019/2020</t>
  </si>
  <si>
    <t>RDL 003/20 UPAJR</t>
  </si>
  <si>
    <t>B A ELETRICA LTDA</t>
  </si>
  <si>
    <t>02.887.535/0001-51</t>
  </si>
  <si>
    <t>DISPENSER 600 ml para sabonete líquido ou álcool gel automático</t>
  </si>
  <si>
    <t>017306.000830/2020</t>
  </si>
  <si>
    <t>RDL Nº 007/2020-FVS</t>
  </si>
  <si>
    <t>07.200.697/0001-93</t>
  </si>
  <si>
    <t>ALCOOL GEL 70 FRASCO 70 a 80 ml</t>
  </si>
  <si>
    <t>08.274.239/0001-61</t>
  </si>
  <si>
    <t>ALCOOL GEL 70 FRASCO 30 ml</t>
  </si>
  <si>
    <t>NANA CARE COMERCIAL LTDA</t>
  </si>
  <si>
    <t>03.685.486/0001-37</t>
  </si>
  <si>
    <t>REAGENTE TESTE</t>
  </si>
  <si>
    <t>017306.000755/2020</t>
  </si>
  <si>
    <t>RDL Nº 009/2020-FVS</t>
  </si>
  <si>
    <t>11.909.227/0001-70</t>
  </si>
  <si>
    <t>AVENTAL em PVC 1m x 0,60 cm</t>
  </si>
  <si>
    <t>05.446.174/0001-04</t>
  </si>
  <si>
    <t>MÁSCARA cx com 100 unidades</t>
  </si>
  <si>
    <t>AVENTAL DESCARTÁVEL</t>
  </si>
  <si>
    <t>017124.000034/2020</t>
  </si>
  <si>
    <t>CEL 017/20</t>
  </si>
  <si>
    <t>24.218.223/0001-98</t>
  </si>
  <si>
    <t>017124.000037/2020</t>
  </si>
  <si>
    <t>RDL 005/20</t>
  </si>
  <si>
    <t>26.765.856/0001-41</t>
  </si>
  <si>
    <t>Manaus/AM</t>
  </si>
  <si>
    <t>OXÍMETRO DE PULSO</t>
  </si>
  <si>
    <t>2020/01637/01412/0/001451</t>
  </si>
  <si>
    <t>01.708.499/0001-59</t>
  </si>
  <si>
    <t>http://dom.manaus.am.gov.br/pdf/2020/abril/DOM%204814%2006.04.2020%20CAD%201.pdf</t>
  </si>
  <si>
    <t>https://covid19.manaus.am.gov.br/wp-content/uploads/2020/04/2020NE01141-_2020.01637.01412.0.001451_OX%C3%8DMETRO_DE_PULSO_COVID-19.pdf</t>
  </si>
  <si>
    <t>ÁLCOOL ETÍLICO</t>
  </si>
  <si>
    <t>2020/01637/01412/0/001527</t>
  </si>
  <si>
    <t>09.452.649/0001-18</t>
  </si>
  <si>
    <t>http://dom.manaus.am.gov.br/pdf/2020/abril/DOM%204816%2008.04.2020%20CAD%201.pdf</t>
  </si>
  <si>
    <t>https://covid19.manaus.am.gov.br/wp-content/uploads/2020/04/2020NE01171_2020.01637.01412.0.001527_%C3%81LCOOL_ET%C3%8DLICO_L%C3%8DQUIDO_COVID-19.pdf</t>
  </si>
  <si>
    <t>TERMÔMETRO DIGITAL</t>
  </si>
  <si>
    <t>2020/01637/01412/0/001450</t>
  </si>
  <si>
    <t>INSTRUMENTAL TECNICO LTDA</t>
  </si>
  <si>
    <t>04.214.086/0001-06</t>
  </si>
  <si>
    <t>https://covid19.manaus.am.gov.br/wp-content/uploads/2020/04/2020NE01142_2020.01637.01412.0.001450_TERMOM%C3%8ATRO-DIGITAL_COVID-19.pdf</t>
  </si>
  <si>
    <t>ÓCULOS DE PROTEÇÃO</t>
  </si>
  <si>
    <t>2020/01637/01412/0/001494</t>
  </si>
  <si>
    <t>06.050.437/0001-16</t>
  </si>
  <si>
    <t>https://covid19.manaus.am.gov.br/wp-content/uploads/2020/04/2020NE01162_2020.01637.01412.0.001494_EPI_SAMU_COVID-19.pdf</t>
  </si>
  <si>
    <t>LUVA DE PROTEÇÃO</t>
  </si>
  <si>
    <t>RESPIRADOR SEMIFACIAL</t>
  </si>
  <si>
    <t>MACACÃO</t>
  </si>
  <si>
    <t>TESTE RÁPIDO</t>
  </si>
  <si>
    <t>2020/01637/01412/0/001503</t>
  </si>
  <si>
    <t>03.442.420/0001-16</t>
  </si>
  <si>
    <t>2020/01637/01412/0/001522</t>
  </si>
  <si>
    <t>04.867.888/0001-15</t>
  </si>
  <si>
    <t>PACOTE DE MÁSCARAS</t>
  </si>
  <si>
    <t>2020/01637/01412/0/001570</t>
  </si>
  <si>
    <t>SUNHAUS EIRELI</t>
  </si>
  <si>
    <t>26.648.951/0001-65</t>
  </si>
  <si>
    <t>http://dom.manaus.am.gov.br/pdf/2020/abril/DOM%204821%2016.04.2020%20CAD%201.pdf</t>
  </si>
  <si>
    <t>máscaras N-95, Marca JB</t>
  </si>
  <si>
    <t>017301.002076/2020</t>
  </si>
  <si>
    <t>RDL 0070/2020</t>
  </si>
  <si>
    <t>FRANCISCO FERNANDES BARBOSA</t>
  </si>
  <si>
    <t>http://www.transparencia.am.gov.br/licitacoes/</t>
  </si>
  <si>
    <t>LUVA CIRÚRGICA ESTÉRIL, Tamanho/Capacidade: nº 6,0; Material: látex natural; Lubrificada com pó bioabsorvível; Anatômica, punho longo; Unidade de Fornecimento: 1 par embalado em papel grau cirúrgico. Caixa com 100 unidades</t>
  </si>
  <si>
    <t>031701.000281/2020</t>
  </si>
  <si>
    <t>RDL 004/2020</t>
  </si>
  <si>
    <t>ANA CLAUDIA RODRIGUES DA SILVA MELO</t>
  </si>
  <si>
    <t>03.038.656/0001-91</t>
  </si>
  <si>
    <t>TOUCA, Aplicação: uso hospitalar; Tipo: gorro, com tiras para ajuste na parte posterior; Descartável; Material: Tecido não tecido (TNT), com porosidade adequada para manter a ventilação; Gramatura mínima: 30g/m²; Cor: branca.Pacote com 100 toucas.</t>
  </si>
  <si>
    <t>MÁSCARA, Aplicação: uso hospitalar; Tipo: N95; Descartável; Com tiras ajustáveis.</t>
  </si>
  <si>
    <t>ÁLCOOL ETÍLICO 70</t>
  </si>
  <si>
    <t>017304.001025/2020</t>
  </si>
  <si>
    <t>PREGÃO ELETRÔNICO N° 011/2020</t>
  </si>
  <si>
    <t>https://www.e-compras.am.gov.br/publico/transparencia_licitacoes_detalhes.asp?ident=203001</t>
  </si>
  <si>
    <t>macacão EPI nivel III de biosegurança (tuberculose) de polietileno</t>
  </si>
  <si>
    <t>017304.001000/2020</t>
  </si>
  <si>
    <t>RDL 049/2020-FMT-HVD</t>
  </si>
  <si>
    <t>PRIMECARE COMERCIO DE MEDICAMENTOS E MATERIAIS HOSPITALARES EIRELI</t>
  </si>
  <si>
    <t>32.481.041/0001-33</t>
  </si>
  <si>
    <t>DESFIBRILADOR/CARDIOVERSOR, Aplicação: destinados à pacientes adultos, pediátricos e neonatais; Cardioversor/Desfibrilador bifásico, retilínea ou exponencial truncada; Totalmente Microprocessado, interagir com a monitoração cardíaca, medição de saturação de oxigênio(SpO2)</t>
  </si>
  <si>
    <t>017101.010802/2020</t>
  </si>
  <si>
    <t>PREGÃO ELETRÔNICO Nº 594/19</t>
  </si>
  <si>
    <t>02.357.251/0001-53</t>
  </si>
  <si>
    <t>https://www.e-compras.am.gov.br/publico/transparencia_licitacoes_detalhes.asp?ident=198314</t>
  </si>
  <si>
    <t>MONITOR MULTIPARAMÉTRICO, Aplicação: uso adulto, pediátrico e neonatal; Tela LCD/LED 12 a 15 pol com Tela sensível ao toque (touchscreen) e resolução mínima de 800x600; Modular ou Pré-configurado, com Monitoração de: ECG, SpO2, Pressão Não Invasiva (PNI) e TEMP</t>
  </si>
  <si>
    <t>SAMTRONIC INDUSTRIA E COMERCIO LTDA</t>
  </si>
  <si>
    <t>58.426.628/0001-33</t>
  </si>
  <si>
    <t>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t>
  </si>
  <si>
    <t>PREGÃO ELETRÔNICO Nº 257/19</t>
  </si>
  <si>
    <t>04.187.384/0001-54</t>
  </si>
  <si>
    <t>https://www.e-compras.am.gov.br/publico/transparencia_licitacoes_detalhes.asp?ident=194947</t>
  </si>
  <si>
    <t>017101.011099/2020</t>
  </si>
  <si>
    <t>TESTE IMUNOCROMATOGRÁFICO, Teste Rápido em cassete para (Covid-19) detecção qualitativa de anticorpos IgG e IgM em amostras de sangue total, soro ou plasma humano.  MARCA: Hangzhou Biotest Biotech Co., Lt</t>
  </si>
  <si>
    <t>017101.011032/2020</t>
  </si>
  <si>
    <t>RDL 032/2020</t>
  </si>
  <si>
    <t>05.343.029/0001-90</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</si>
  <si>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t>
  </si>
  <si>
    <t>017101.011083/2020</t>
  </si>
  <si>
    <t>PREGÃO ELETRÔNICO Nº 285/19</t>
  </si>
  <si>
    <t>05.580.502/0001-52</t>
  </si>
  <si>
    <t>https://www.e-compras.am.gov.br/publico/transparencia_licitacoes_detalhes.asp?ident=195155</t>
  </si>
  <si>
    <t xml:space="preserve">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t>
  </si>
  <si>
    <t>13.467.624/0001-65</t>
  </si>
  <si>
    <t>eletrocardiografo</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</si>
  <si>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t>
  </si>
  <si>
    <t>017101.011455/2020</t>
  </si>
  <si>
    <t>RDL 047/2020-SUSAM</t>
  </si>
  <si>
    <t>FJAP E CIA LTDA</t>
  </si>
  <si>
    <t>04.819.241/0001-18</t>
  </si>
  <si>
    <t>http://sistemas.sefaz.am.gov.br/transparencia-ccgov/home.do?method=ec</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</si>
  <si>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t>
  </si>
  <si>
    <t xml:space="preserve">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t>
  </si>
  <si>
    <t>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t>
  </si>
  <si>
    <t>017101.011221/2020</t>
  </si>
  <si>
    <t>PREGÃO ELETRONICO Nº 042/20</t>
  </si>
  <si>
    <t>23.611.514/0001-89</t>
  </si>
  <si>
    <t>https://www.e-compras.am.gov.br/publico/transparencia_licitacoes_detalhes.asp?ident=203123</t>
  </si>
  <si>
    <t>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t>
  </si>
  <si>
    <t>PREGÃO ELETRONICO Nº 229/19</t>
  </si>
  <si>
    <t>https://www.e-compras.am.gov.br/publico/transparencia_licitacoes_detalhes.asp?ident=194579</t>
  </si>
  <si>
    <t xml:space="preserve">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t>
  </si>
  <si>
    <t xml:space="preserve">PREGÃO ELETRÔNICO Nº 285/19 </t>
  </si>
  <si>
    <t>FANEM LTDA</t>
  </si>
  <si>
    <t>61.100.244/0001-30</t>
  </si>
  <si>
    <t>OXÍMETRO DE PULSO, Aplicação: uso adulto, infantil e neonatal; Display de cristal líquido colorido com ajuste de brilho, ajustes do menu, mensagens de alarme, tendências, etc.; SpO2 com tom de pulso modulado, e com tecnologia antimovimento e para baixa perfusão;</t>
  </si>
  <si>
    <t>PREGÃO ELETRÔNICO Nº 836/19</t>
  </si>
  <si>
    <t>ALFA MED SISTEMAS MEDICOS LTDA</t>
  </si>
  <si>
    <t>11.405.384/0001-49</t>
  </si>
  <si>
    <t>https://www.e-compras.am.gov.br/publico/transparencia_licitacoes_detalhes.asp?ident=200313</t>
  </si>
  <si>
    <t>SAÚDE</t>
  </si>
  <si>
    <t>MÁSCARA DESCARTÁVEL TRIPLA</t>
  </si>
  <si>
    <t>017130.000321/2020</t>
  </si>
  <si>
    <t>RDL 006/20 CEMA</t>
  </si>
  <si>
    <t>embalagem com 100</t>
  </si>
  <si>
    <t>OUTRAS</t>
  </si>
  <si>
    <t>ALCOOL GEL 70</t>
  </si>
  <si>
    <t>018202.001288/2020</t>
  </si>
  <si>
    <t>RDL 007/20 ADAF</t>
  </si>
  <si>
    <t>A P SARUBBI</t>
  </si>
  <si>
    <t>07.830.873/0001-70</t>
  </si>
  <si>
    <t>017113.000264/2020</t>
  </si>
  <si>
    <t>RDL 029/2020 HPS JLUCIO</t>
  </si>
  <si>
    <t>23.046.446/0001-52</t>
  </si>
  <si>
    <t xml:space="preserve">MÁSCARA DESCARTÁVEL DUPLA TNT </t>
  </si>
  <si>
    <t>pct com 100</t>
  </si>
  <si>
    <t>AVENTAL CIRÚRGICO</t>
  </si>
  <si>
    <t>017113.000274/2020</t>
  </si>
  <si>
    <t>RDL 033/2020 HPS JLUCIO</t>
  </si>
  <si>
    <t>07.443.753/0001-10</t>
  </si>
  <si>
    <t>017113.000257/2020</t>
  </si>
  <si>
    <t>RDL 027/2020 HPS JLUCIO</t>
  </si>
  <si>
    <t>LUCILIANA GOMES DA SILVA COSTA</t>
  </si>
  <si>
    <t>33.145.067/0001-73</t>
  </si>
  <si>
    <t>TOUCA DESCARTÁVEL</t>
  </si>
  <si>
    <t>unidade</t>
  </si>
  <si>
    <t>017129.000049/2020</t>
  </si>
  <si>
    <t>RDL 049/20 SPA JOVENTINA</t>
  </si>
  <si>
    <t>27.955.041/0001-98</t>
  </si>
  <si>
    <t>017132.000107/2020</t>
  </si>
  <si>
    <t>RDL 017/20 SPADC</t>
  </si>
  <si>
    <t>Belém/PA</t>
  </si>
  <si>
    <t>PA</t>
  </si>
  <si>
    <t>FUNDAÇÃO PAPA JOÃO XXIII - FUNPAPA</t>
  </si>
  <si>
    <t>AQUISIÇÃO EMERGENCIAL DE INSUMO PARA PRODUÇÃO DE 500000 UNIDADES DE MÁSCARAS</t>
  </si>
  <si>
    <t>2569/2020</t>
  </si>
  <si>
    <t>004/2020</t>
  </si>
  <si>
    <t>https://drive.google.com/drive/folders/1V5REtcyYqmXNi2nium3kq6cpIq0Y58BF</t>
  </si>
  <si>
    <t>http://coronavirus.belem.pa.gov.br/</t>
  </si>
  <si>
    <t>SECRETARIA MUNICIPAL DE SAÚDE - SESMA</t>
  </si>
  <si>
    <t>CREDENCIAMENTO DE COOPERATIVAS, MEI E ME PARA CONFECÇÃO DE MÁSCARAS</t>
  </si>
  <si>
    <t>9923/2020</t>
  </si>
  <si>
    <t>https://drive.google.com/drive/folders/1AA08mOrBf0o6qh8BF7M6HsUzFSHGg7b0</t>
  </si>
  <si>
    <t>AQUISIÇÃO EMERGENCIAL DE MATERIAL PARA CONFECÇÃO DE VISEIRA FACIAL E ÁLCOOL EM GEL</t>
  </si>
  <si>
    <t>http://www.belem.pa.gov.br/licitacao/licitacao/consulta</t>
  </si>
  <si>
    <t>---/RO</t>
  </si>
  <si>
    <t>RO</t>
  </si>
  <si>
    <t>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t>
  </si>
  <si>
    <t>0036.117288/2020-03</t>
  </si>
  <si>
    <t>CPH 001/2020</t>
  </si>
  <si>
    <t>10.752.045/0001-76</t>
  </si>
  <si>
    <t>Processo SEI disponibilizado pelo Governo do Estado</t>
  </si>
  <si>
    <t>http://transparencia.ro.gov.br/Licitacao/DispensaLicitacao</t>
  </si>
  <si>
    <t xml:space="preserve">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t>
  </si>
  <si>
    <t xml:space="preserve">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t>
  </si>
  <si>
    <t xml:space="preserve">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t>
  </si>
  <si>
    <t xml:space="preserve">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t>
  </si>
  <si>
    <t xml:space="preserve">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t>
  </si>
  <si>
    <t xml:space="preserve">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t>
  </si>
  <si>
    <t>07.073.210/0001-59</t>
  </si>
  <si>
    <t xml:space="preserve">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t>
  </si>
  <si>
    <t xml:space="preserve">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t>
  </si>
  <si>
    <t>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t>
  </si>
  <si>
    <t>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t>
  </si>
  <si>
    <t>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t>
  </si>
  <si>
    <t>0036.125310/2020-81</t>
  </si>
  <si>
    <t>SEM NÚMERO</t>
  </si>
  <si>
    <t>MAGNAMED TECNOLOGIA MEDICA S/A</t>
  </si>
  <si>
    <t>01.298.443/0002-54</t>
  </si>
  <si>
    <t>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t>
  </si>
  <si>
    <t>0036.129080/2020-29</t>
  </si>
  <si>
    <t>CHP 017/2020</t>
  </si>
  <si>
    <t>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t>
  </si>
  <si>
    <t>0050.132012/2020-69</t>
  </si>
  <si>
    <t>CHP 035/2020</t>
  </si>
  <si>
    <t>05.375.249/0001-03</t>
  </si>
  <si>
    <t>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t>
  </si>
  <si>
    <t>0036.134386/2020-05</t>
  </si>
  <si>
    <t>CHP 013/2020</t>
  </si>
  <si>
    <t>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t>
  </si>
  <si>
    <t>Oxímetro de pulso portátil​</t>
  </si>
  <si>
    <t>0036.134503/2020-22</t>
  </si>
  <si>
    <t>CHP 039/2020</t>
  </si>
  <si>
    <t>18.031.325/0001-05</t>
  </si>
  <si>
    <t> Monitor multiparâmetros (CAPN/DEB/PNI) </t>
  </si>
  <si>
    <t>0036.136712/2020-19</t>
  </si>
  <si>
    <t>CHP 041/2020</t>
  </si>
  <si>
    <t>MTB TECNOLOGIA LTDA</t>
  </si>
  <si>
    <t>Ultrassom Portátil   (descrição completa no TR)</t>
  </si>
  <si>
    <t>PHILIPS MEDICAL SYSTEMS LTDA</t>
  </si>
  <si>
    <t>58.295.213/0021-11</t>
  </si>
  <si>
    <t>equipamento ultrassom</t>
  </si>
  <si>
    <t>Eletrocardiógrafo  (descrição completa no TR)</t>
  </si>
  <si>
    <t>A G D DE OLIVEIRA EIRELI</t>
  </si>
  <si>
    <t> MÁSCARA OXIGÊNIO ALTA CONCENTRAÇÃO ADULTO COM RESERVATÓRIO E DE NÃO-REINALAÇÃO </t>
  </si>
  <si>
    <t>0036.131830/2020-22</t>
  </si>
  <si>
    <t>CHP 044/2020</t>
  </si>
  <si>
    <t>63.774.269/0001-45</t>
  </si>
  <si>
    <t>EXTENSÃO COM MÁSCARA DE NEBULIZAÇÃO TAMANHO ADULTO, PARA UMIDIFICADOR OXIGÊNIO/AR COMPRIMIDO.</t>
  </si>
  <si>
    <t>EXTENSÃO COM MÁSCARA DE NEBULIZAÇÃO TAMANHO INFANTIL, PARA UMIDIFICADOR OXIGÊNIO/AR COMPRIMIDO.</t>
  </si>
  <si>
    <t> KIT MASCARA  DE VENTURI  TAMANHO PEDIÁTRICO</t>
  </si>
  <si>
    <t> KIT MASCARA  DE VENTURI  TAMANHO ADULTO</t>
  </si>
  <si>
    <t>---/RR</t>
  </si>
  <si>
    <t>RR</t>
  </si>
  <si>
    <t>Governo do Estado de Roraima</t>
  </si>
  <si>
    <t>Prestação de serviços hospitalares de leitos de enfermarias clinicas e retaguarda para usuários do sistema único de saúde</t>
  </si>
  <si>
    <t>020601.011450/16-98</t>
  </si>
  <si>
    <t>184/2017</t>
  </si>
  <si>
    <t>CREDENCIAMENTO DO TIPO ABERTO Nº 01/17</t>
  </si>
  <si>
    <t>11.509.468/0001-22</t>
  </si>
  <si>
    <t>https://www.fiplan.rr.gov.br/Fiplan.jsp</t>
  </si>
  <si>
    <t>leitos</t>
  </si>
  <si>
    <t>Aquisição de materiais - avental manga longa - gorro anfonado - máscara cirúrgica e outros</t>
  </si>
  <si>
    <t>020601.003060/19-00</t>
  </si>
  <si>
    <t>DISPENSA</t>
  </si>
  <si>
    <t>10.631.897/0001-05</t>
  </si>
  <si>
    <t>Aquisição de periféricos para atender os monitores</t>
  </si>
  <si>
    <t>020601.001823/20-53</t>
  </si>
  <si>
    <t>INEXIGIBILIDADE DE LICITAÇÃO</t>
  </si>
  <si>
    <t>09.105.835/0001-80</t>
  </si>
  <si>
    <t>Aquisição de equipamentos de monitor multiparâmetro</t>
  </si>
  <si>
    <t>LIFEMED INDUSTRIAL DE EQUIPAMENTOS E ARTIGOS MEDICOS E HOSPITALARES S.A.</t>
  </si>
  <si>
    <t>Aquisição de ventilador pulmonar</t>
  </si>
  <si>
    <t>CMOS DRAKE DO NORDESTE S.A</t>
  </si>
  <si>
    <t>03.620.716/0001-80</t>
  </si>
  <si>
    <t>MUNICIPAL</t>
  </si>
  <si>
    <t>Rio Branco/AC</t>
  </si>
  <si>
    <t>AC</t>
  </si>
  <si>
    <t>SECRETARIA MUNICIPAL DE GESTÃO ADMINISTRATIVA E TECNOLOGIA DA INFORMAÇÃO - SEGATI</t>
  </si>
  <si>
    <t>Aquisição de álcool em gel 70%</t>
  </si>
  <si>
    <t>409/2020</t>
  </si>
  <si>
    <t>9406/2020</t>
  </si>
  <si>
    <t>05.511.061/0001-37</t>
  </si>
  <si>
    <t>Frasco de 500g</t>
  </si>
  <si>
    <t>http://app.tce.ac.gov.br/portaldaslicitacoes</t>
  </si>
  <si>
    <t xml:space="preserve">http://transparencia.riobranco.ac.gov.br/calamidade-publica/ </t>
  </si>
  <si>
    <t>Aquisição de luva de latex descartável</t>
  </si>
  <si>
    <t>409/2021</t>
  </si>
  <si>
    <t>Caixa de 100 und</t>
  </si>
  <si>
    <t xml:space="preserve"> SECRETARIA MUNICIPAL DE SAÚDE - SEMSA</t>
  </si>
  <si>
    <t>9408/2020</t>
  </si>
  <si>
    <t>102/2020</t>
  </si>
  <si>
    <t>Litro</t>
  </si>
  <si>
    <t>Aquisição de máscara N95</t>
  </si>
  <si>
    <t>Aquisição de máscara TNT</t>
  </si>
  <si>
    <t>Secretaria Municipal de Infraestrutura e Mobilidade Urbana - SEINFRA</t>
  </si>
  <si>
    <t>9293/2020</t>
  </si>
  <si>
    <t>18.765.432/0001-59</t>
  </si>
  <si>
    <t>Fransco de 5L</t>
  </si>
  <si>
    <t>EMPRESA MUNICIPAL DE URBANIZAÇÃO DE RIO BRANCO - EMURB</t>
  </si>
  <si>
    <t>791/2020</t>
  </si>
  <si>
    <t>-</t>
  </si>
  <si>
    <t>J. M. ARAUJO - EIRELI</t>
  </si>
  <si>
    <t>26.338.358/0001-12</t>
  </si>
  <si>
    <t>Caixa com 20 sachês</t>
  </si>
  <si>
    <t>12.911.227/0001-78</t>
  </si>
  <si>
    <t>Aquisição de luva de raspa cano longo</t>
  </si>
  <si>
    <t>Aquisição de luva pigmentada 8 fios</t>
  </si>
  <si>
    <t>Aquisição de luva em PVC cano longo (forrada 60 cm CA 29940)</t>
  </si>
  <si>
    <t>SELEÇÃO DE PESSOAS FÍSICAS E JURÍDICAS PARA O FORNECIMENTO DE MÁSCARAS DE PROTEÇÃO</t>
  </si>
  <si>
    <t>2777/2020</t>
  </si>
  <si>
    <t>006/2020</t>
  </si>
  <si>
    <t>https://drive.google.com/drive/folders/1bReZcMKMzF18LUw9HUXGgNgEF1gjqXxB</t>
  </si>
  <si>
    <t>SECRETARIA MUNICIPAL DE SANEAMENTO - SESAN</t>
  </si>
  <si>
    <t>AQUISIÇÃO EMERGENCIAL DE LUVA DE ALGODÃO PIGMENTADA COM PVC, CAPA PARA CHUVA IMPERMEÁVEL, MÁSCARA FACIAL CASEIRA, CONJUNTO CAMISA E CALÇA COM FAIXAS LUMINOSAS, ÓCULOS DE SEGURANÇA INCOLOR E BONÉ TIPO</t>
  </si>
  <si>
    <t>001/2020</t>
  </si>
  <si>
    <t>SECRETARIA MUNICIPAL DE URBANISMO - SEURB</t>
  </si>
  <si>
    <t>AQUISIÇÃO EMERGENCIAL DE EQUIPAMENTOS DE PROTEÇÃO INDIVIDUAL - BOTA DE SEGURANÇA EM PVC, MACACÃO DE SEGURANÇA, MÁSCARAS RESPIRATÓRIA COM VÁLVULA, ÓCULOS DE SEGURANÇA, LUVAS EM LATEX</t>
  </si>
  <si>
    <t>Caixa c/ 50</t>
  </si>
  <si>
    <t>NA</t>
  </si>
  <si>
    <t>diversos</t>
  </si>
  <si>
    <t>---/GO</t>
  </si>
  <si>
    <t>GO</t>
  </si>
  <si>
    <t xml:space="preserve">Secretaria de Estado da Saúde de Goiás </t>
  </si>
  <si>
    <t>Máscara de segurança N95</t>
  </si>
  <si>
    <t xml:space="preserve">39/2020  </t>
  </si>
  <si>
    <t>07.642.426/0001-98</t>
  </si>
  <si>
    <t>DOE nº 23274 (Suplemento), de 03.04.2020   http://diariooficial.abc.go.gov.br/portal/visualizacoes/pdf/4162#/p:1/e:4162?find=corona</t>
  </si>
  <si>
    <t>http://www.transparencia.go.gov.br/portaldatransparencia/</t>
  </si>
  <si>
    <t>Máscara N-95</t>
  </si>
  <si>
    <t>Aparecida de Goiânia/GO</t>
  </si>
  <si>
    <t>Secretaria Municipal de Saúde de Aparecida de Goiânia/GO</t>
  </si>
  <si>
    <t>Termômetro infravermelho</t>
  </si>
  <si>
    <t>21.423.664/0001-33</t>
  </si>
  <si>
    <t>Diário Oficial Eletrônico do Município de Aparecida de Goiânia/GO, de 31/03/2020, pág. 36.   https://webio.aparecida.go.gov.br/diariooficial/download/1360</t>
  </si>
  <si>
    <t>Termômetro</t>
  </si>
  <si>
    <t>SECRETARIA MUNICIPAL DE PLANEJAMENTO E REGULAÇÃO URBANA</t>
  </si>
  <si>
    <t xml:space="preserve">Máscaras bico de pato, respirador semifacial descartável, classe PFF2 </t>
  </si>
  <si>
    <t>17.338.275/0001-32</t>
  </si>
  <si>
    <t>https://webio.aparecida.go.gov.br/api/lict/download/25309</t>
  </si>
  <si>
    <t>Máscara Cirúrgica</t>
  </si>
  <si>
    <t>Macacão impermeável com zíper tamanho “GG”</t>
  </si>
  <si>
    <t>Un.</t>
  </si>
  <si>
    <t>Macacão, Calçado e Jaleco</t>
  </si>
  <si>
    <t xml:space="preserve">Luvas látex de proteção em PVC, tamanho “GG”. </t>
  </si>
  <si>
    <t>Luva</t>
  </si>
  <si>
    <t>Saco para ossos com placa de identificação</t>
  </si>
  <si>
    <t>Saco para ossos</t>
  </si>
  <si>
    <t>Goiânia/GO</t>
  </si>
  <si>
    <t>Secretaria Municipal de Saúde de Goiânia/GO</t>
  </si>
  <si>
    <t xml:space="preserve">DISPENSER PLASTICO PARA ALCOOL EM GEL, TAMPA FRONTAL BASCULANTE / EM PLASTICO REFORCADO NA COR GELO, CAPACIDADE P/REFIL BAG-IN-BOX DE 800ML, TRAVA DE SEGURANCA VISOR FRONTAL/FIXACAO COM BUCHAS EXPANSIVEIS, DIM.EXT.125MM DE LAR GURA X 280MM DE ALTURA X 120MM DE PROFUNDIDA.M:PREMISSE. </t>
  </si>
  <si>
    <t>2746/2020</t>
  </si>
  <si>
    <t>un.</t>
  </si>
  <si>
    <t>https://www.goiania.go.gov.br/sing_transparencia/coronavirus-transparencia/?filtro_simplificado=categoria e https://www10.goiania.go.gov.br/DadosINTER/Sicon/2020/SICON495825.pdf e https://www.goiania.go.gov.br/Download/legislacao/diariooficial/2020/do_20200320_000007263.pdf</t>
  </si>
  <si>
    <t>https://www.goiania.go.gov.br/sing_transparencia/coronavirus-transparencia/?filtro_simplificado=categoria</t>
  </si>
  <si>
    <t>Material de limpeza, conservação e higiene</t>
  </si>
  <si>
    <t xml:space="preserve">dispenser para álcool em gel </t>
  </si>
  <si>
    <t>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t>
  </si>
  <si>
    <t>2795/2020</t>
  </si>
  <si>
    <t>https://www.goiania.go.gov.br/sing_transparencia/coronavirus-transparencia/?filtro_simplificado=categoria e https://www.goiania.go.gov.br/Download/legislacao/diariooficial/2020/do_20200331_000007270.pdf</t>
  </si>
  <si>
    <t>CATETER NASAL OXIGENIO TIPO OCULOS ADULTO.MARCA:MARK MED.</t>
  </si>
  <si>
    <t>2799/2020</t>
  </si>
  <si>
    <t>https://www.goiania.go.gov.br/sing_transparencia/coronavirus-transparencia/?filtro_simplificado=categoria e https://www.goiania.go.gov.br/Download/legislacao/diariooficial/2020/do_20200401_000007271.pdf</t>
  </si>
  <si>
    <t>Material Hospitalar</t>
  </si>
  <si>
    <t>CATETER NASAL OXIGENIO TIPO OCULOS INFANTIL.MARCA:MARK MED</t>
  </si>
  <si>
    <t>MASCARA SILICONE LARINGEA TUBULAR SUPRAGLOTICO NR.05 ADULTO 70 A 100KG.    M:AMBU.</t>
  </si>
  <si>
    <t>LUVA BORRACHA CANO LONGO ANTIDERRAPANTE PEQUENA AMARELA.M:TALGE.</t>
  </si>
  <si>
    <t>2817/2020</t>
  </si>
  <si>
    <t xml:space="preserve">LUVA BORRACHA CANO LONGO ANTIDERRAPANTE MEDIA AMARELA.M:TALGE. </t>
  </si>
  <si>
    <t>LUVA BORRACHA CANO LONGO ANTIDERRAPANTE GRANDE AMARELA.M:TALGE</t>
  </si>
  <si>
    <t>Aquisição de álcool em gel 70% / Embalagem tipo SACHE DE 800ML.</t>
  </si>
  <si>
    <t>Álcool</t>
  </si>
  <si>
    <t xml:space="preserve">DISPENSER PLASTICO P/ ALCOOL GEL C/TAMPA FRONTAL BASCULANTE/COR GELO/CAPC. P/UM REFIL BAG-IN-BOX DE 800ML/TRAVA DE SEGURANCA /DIM.EXT.125MMX280MMX120MM M:PREMISSE. </t>
  </si>
  <si>
    <t xml:space="preserve">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t>
  </si>
  <si>
    <t>2836/2020</t>
  </si>
  <si>
    <t>https://www.goiania.go.gov.br/sing_transparencia/coronavirus-transparencia/?filtro_simplificado=categoria e https://www.goiania.go.gov.br/Download/legislacao/diariooficial/2020/do_20200408_000007276.pdf</t>
  </si>
  <si>
    <t xml:space="preserve">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t>
  </si>
  <si>
    <t>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t>
  </si>
  <si>
    <t xml:space="preserve">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t>
  </si>
  <si>
    <t>TERMOMETRO DIGITAL INFRAVERMELHO SEM CONTATO</t>
  </si>
  <si>
    <t>2864/2020</t>
  </si>
  <si>
    <t>https://www.goiania.go.gov.br/sing_transparencia/coronavirus-transparencia/?filtro_simplificado=categoria e https://www.goiania.go.gov.br/Download/legislacao/diariooficial/2020/do_20200415_000007279.pdf</t>
  </si>
  <si>
    <t>Diretoria-Geral de Administração Penitenciária</t>
  </si>
  <si>
    <t>Aquisição de máscaras respiratórias modelo N-95</t>
  </si>
  <si>
    <t>34.533.426/0001-22</t>
  </si>
  <si>
    <t>DOE nº 23280, de 14.04.2020  http://diariooficial.abc.go.gov.br/portal/visualizacoes/pdf/4177#/p:13/e:4177?find=coronavirus</t>
  </si>
  <si>
    <t>Aquisição de luvas de látex descartáveis</t>
  </si>
  <si>
    <t>07.713.772/0001-10</t>
  </si>
  <si>
    <t>Aquisição de avental descartável</t>
  </si>
  <si>
    <t>28.209.943/0001-48</t>
  </si>
  <si>
    <t>Avental</t>
  </si>
  <si>
    <t>Aquisição de óculos de proteção</t>
  </si>
  <si>
    <t>09.035.549/0001-96</t>
  </si>
  <si>
    <t>Óculos proteção</t>
  </si>
  <si>
    <t>Aquisição de touca/gorro descartáveis</t>
  </si>
  <si>
    <t>Equipamento EPI</t>
  </si>
  <si>
    <t>Aquisição de álcool em gel de 500ml</t>
  </si>
  <si>
    <t>15.104.655/0001-87</t>
  </si>
  <si>
    <t>Aquisição de Macacão descartável manga longa  100% Impermeável</t>
  </si>
  <si>
    <t>2918/2020</t>
  </si>
  <si>
    <t>TESTE LABORATORIAL PARA COVID-19,RE ALIZADO POR MEIO DA TECNICA RT-PCR</t>
  </si>
  <si>
    <t>2878/2020</t>
  </si>
  <si>
    <t>07.478.804/0001-40</t>
  </si>
  <si>
    <t>teste TR-PCR</t>
  </si>
  <si>
    <t>MASCARA CIRURGICA PROTECAO TRIPLA CONFEC. EM MATERIAL TECIDO-NAO-TECIDO(TNT) P/USO ODONTO-MEDICO-HOSPITALAR caixa com 50 unidades</t>
  </si>
  <si>
    <t>2955/2020</t>
  </si>
  <si>
    <t>22.437.706/0001-58</t>
  </si>
  <si>
    <t>Curvelo/MG</t>
  </si>
  <si>
    <t>MG</t>
  </si>
  <si>
    <t>Luva látex sem talco tamanhos P M G</t>
  </si>
  <si>
    <t>LICITAÇÃO Nº 029/2020 -</t>
  </si>
  <si>
    <t>05.194.502/0001-14</t>
  </si>
  <si>
    <t>Araxá/MG</t>
  </si>
  <si>
    <t>Aquisição de Respiradores Mêcanicos Invasivos</t>
  </si>
  <si>
    <t>DOE/MG 012/2020</t>
  </si>
  <si>
    <t>Ventilador Pulmonar</t>
  </si>
  <si>
    <t>não identificado</t>
  </si>
  <si>
    <t>Belo Horizonte/MG</t>
  </si>
  <si>
    <t>Aquisição de máscara cirúrgica descartável</t>
  </si>
  <si>
    <t xml:space="preserve"> 03-41-2020</t>
  </si>
  <si>
    <t xml:space="preserve"> DISPENSA DE LICITAÇÃO N° 03-41/2020</t>
  </si>
  <si>
    <t>33.462.561/0001-61</t>
  </si>
  <si>
    <t>FEDERAL</t>
  </si>
  <si>
    <t>Máscaras N95</t>
  </si>
  <si>
    <t>025/2020</t>
  </si>
  <si>
    <t xml:space="preserve">DOU - Ext. ordem de compra   </t>
  </si>
  <si>
    <t>Fornecimento de alcool em gel</t>
  </si>
  <si>
    <t>04.000.411.20.82</t>
  </si>
  <si>
    <t xml:space="preserve"> Dispensa de licitação 032/2020</t>
  </si>
  <si>
    <t>04.654.861/0001-44</t>
  </si>
  <si>
    <t>Araguari/MG</t>
  </si>
  <si>
    <t>Secretaria Municipal de Saúde de Araguari/MG</t>
  </si>
  <si>
    <t>Máscaras Cirúrgica</t>
  </si>
  <si>
    <t>063/2020</t>
  </si>
  <si>
    <t>101/2020</t>
  </si>
  <si>
    <t>018/2020</t>
  </si>
  <si>
    <t>DOU - Ext de dispensa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t>
  </si>
  <si>
    <t>Juiz de Fora/MG</t>
  </si>
  <si>
    <t>Avental não estéril desc(EPI)</t>
  </si>
  <si>
    <t>23.765.00375.820/2013</t>
  </si>
  <si>
    <t>16.566.588/0001-85</t>
  </si>
  <si>
    <t>DOU - Avisos de dispensa</t>
  </si>
  <si>
    <t>Compras de Máscaras Descartáveis, caixas com 50 unidades</t>
  </si>
  <si>
    <t>054/2020</t>
  </si>
  <si>
    <t>162/2020</t>
  </si>
  <si>
    <t>08.648.188/0001-90</t>
  </si>
  <si>
    <t>caixa</t>
  </si>
  <si>
    <t>DOE/MG-04.013/2020</t>
  </si>
  <si>
    <t>Touca descartável , pacote com 100 unidades</t>
  </si>
  <si>
    <t>044/2020</t>
  </si>
  <si>
    <t>155/2020</t>
  </si>
  <si>
    <t>pacote</t>
  </si>
  <si>
    <t>DOE MG -o4.008/2020</t>
  </si>
  <si>
    <t>Luvas cirúrgicas, caixas com 100 unidades</t>
  </si>
  <si>
    <t>Divinópolis/MG</t>
  </si>
  <si>
    <t>Secretaria Municipal de Saúde de Divinópolis/MG</t>
  </si>
  <si>
    <t>Máscara cirúrgica descartável</t>
  </si>
  <si>
    <t>Processo de Dispensa de Licitação 32/2020</t>
  </si>
  <si>
    <t>RATIFICAÇÃO Dispensa de Licitação 32/2020</t>
  </si>
  <si>
    <t>59.717.553/0006-17</t>
  </si>
  <si>
    <t>http://177.69.246.151:8090/portalcidadao/#075f539f0b7223f116d2c85c4ce1b1752fccb0db1fd92284312b33310fb199ef6050e9373e0f36365cbb7737a0e49e582e657146a648fd13d54aa9e4338df879e807578fb1eeafd74fd88474128cf6c0fb7fab1a614a99046f48ee5adad5fea9dd6ffce871d776c51663f7fa03b362af</t>
  </si>
  <si>
    <t>Leopoldina/MG</t>
  </si>
  <si>
    <t>Teste rápido de COVID-19</t>
  </si>
  <si>
    <t>229/2020</t>
  </si>
  <si>
    <t>DOU - Extrato de Contrato.</t>
  </si>
  <si>
    <t>Kit Teste Rápido</t>
  </si>
  <si>
    <t>232/2020</t>
  </si>
  <si>
    <t>28.648.185/0001-64</t>
  </si>
  <si>
    <t>DOU - Ratificação da dispensa</t>
  </si>
  <si>
    <t>Respirador purificador de ar</t>
  </si>
  <si>
    <t>04.000.294.20.10</t>
  </si>
  <si>
    <t>Dispensa de licitação 016/2020</t>
  </si>
  <si>
    <t>23.359.559/0001-08</t>
  </si>
  <si>
    <t>046/2020</t>
  </si>
  <si>
    <t>95/2020</t>
  </si>
  <si>
    <t>31.396.050/0001-63</t>
  </si>
  <si>
    <t>DOU - Extrato de Contrato.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t>
  </si>
  <si>
    <t>Aventais descartáveis</t>
  </si>
  <si>
    <t>Aventais impermeáveis</t>
  </si>
  <si>
    <t>Materiais médicos de assistência ventilatória para o ENFRENTAMENTO DA PANDEMIA CORONAVÍRUS – COVID-19</t>
  </si>
  <si>
    <t>DISPENSA DE LICITAÇÃO N° 03-44/2020</t>
  </si>
  <si>
    <t>Máscaras N95- PFF/s válvula</t>
  </si>
  <si>
    <t>027/2020</t>
  </si>
  <si>
    <t>00.874.929/0001-40</t>
  </si>
  <si>
    <t>Máscara sanitária descartável similar à cirúrgica.</t>
  </si>
  <si>
    <t>028/2020</t>
  </si>
  <si>
    <t xml:space="preserve">                          -</t>
  </si>
  <si>
    <t>06.635.359/0001-11</t>
  </si>
  <si>
    <t>DOU - Ext. ordem de compra</t>
  </si>
  <si>
    <t>Álcool gel 70GL. - galão de 5 litros</t>
  </si>
  <si>
    <t>35.0140.719.83/2020</t>
  </si>
  <si>
    <t>003/2020</t>
  </si>
  <si>
    <t>78.533.312/0001-58</t>
  </si>
  <si>
    <t>galão</t>
  </si>
  <si>
    <t>DOU - Ext de dispensa</t>
  </si>
  <si>
    <t>Luvas para procedimento e gorros descartáveis</t>
  </si>
  <si>
    <t>04.000.396.20.90</t>
  </si>
  <si>
    <t>Dispensa de licitação 023/2020</t>
  </si>
  <si>
    <t>Visconde do Rio Branco/MG</t>
  </si>
  <si>
    <t>Aquisição de álcool em gel 70º em frascos de 300ml</t>
  </si>
  <si>
    <t>Processo Licitatório nº 054/2020</t>
  </si>
  <si>
    <t>EXTRATO DE DISPENSA DE LICITAÇÃO nº 030/2020</t>
  </si>
  <si>
    <t>frasco</t>
  </si>
  <si>
    <t>http://pt.viscondedoriobranco.mg.gov.br/Relatorios/Detalhamento_Despesa.php?ID8_DESP=03351001&amp;STR_EXR_EXR=2020&amp;CHAR_ID_EMP=1&amp;LG_OP_DESP=N</t>
  </si>
  <si>
    <t>Aquisição de Aventais Cirurgicos Impermeaveis aos Profissionais da Saúde</t>
  </si>
  <si>
    <t>33.119.162/0001-00</t>
  </si>
  <si>
    <t>DOE/MG- 04.014/2020 e http://201.62.57.11:8445/transparencia/paginas/publico/lei12527/contratos/consultarContrato.xhtml</t>
  </si>
  <si>
    <t>Ítens p manut. vent. pulmonares -RAFAMED HOSP. EIRELI ME</t>
  </si>
  <si>
    <t>23765.004425/2020-01</t>
  </si>
  <si>
    <t>11.469.299/0001-44</t>
  </si>
  <si>
    <t>Timóteo/MG</t>
  </si>
  <si>
    <t>Kits p detecção COVID-19</t>
  </si>
  <si>
    <t>020/2020</t>
  </si>
  <si>
    <t>Machado/MG</t>
  </si>
  <si>
    <t>Álcool gel e Vestimentas</t>
  </si>
  <si>
    <t>097/2020</t>
  </si>
  <si>
    <t>08.517.373/0001-46</t>
  </si>
  <si>
    <t>Álcool gel 70GL.</t>
  </si>
  <si>
    <t>23.765.0042.1720/2049</t>
  </si>
  <si>
    <t>06.204.801/0001-55</t>
  </si>
  <si>
    <t>Ponto dos Volantes/MG</t>
  </si>
  <si>
    <t>029/2020</t>
  </si>
  <si>
    <t>08.395.821/0001-86</t>
  </si>
  <si>
    <t>Patrocínio/MG</t>
  </si>
  <si>
    <t>AQUISIÇÃO DE TESTES RÁPIDOS DE CORONAVÍRUS</t>
  </si>
  <si>
    <t>Processo nº: 74/2020</t>
  </si>
  <si>
    <t xml:space="preserve">TERMO DE RATIFICAÇÃO E HOMOLOGAÇÃO PROCESSO </t>
  </si>
  <si>
    <t>Santa Vitória/MG</t>
  </si>
  <si>
    <t>Aquisição de monitor cardioversor</t>
  </si>
  <si>
    <t>Processo nº 044/2020</t>
  </si>
  <si>
    <t>Dispensa nº 010/2020</t>
  </si>
  <si>
    <t>22.460.323/0001-09</t>
  </si>
  <si>
    <t>DEPARTAMENTO LICITAÇÕES E CONTRATOS</t>
  </si>
  <si>
    <t>Eletrônicos</t>
  </si>
  <si>
    <t>Araçuaí/MG</t>
  </si>
  <si>
    <t>Instituto Federal de Educação, Ciência e Tecnologia do Norte de Minas Gerais (IFNMG)</t>
  </si>
  <si>
    <t>álcool gel 70%</t>
  </si>
  <si>
    <t>23414.001221/2020-91</t>
  </si>
  <si>
    <t>645.8001.5056.202037.</t>
  </si>
  <si>
    <t>Oxímetrode pulso portatil para dedo e Termômetro Digital de Testa</t>
  </si>
  <si>
    <t>045/2020</t>
  </si>
  <si>
    <t>156/2020</t>
  </si>
  <si>
    <t xml:space="preserve"> DOE MG - 04.009/2020</t>
  </si>
  <si>
    <t>Máscaras cir. descartáveis</t>
  </si>
  <si>
    <t>226/2020</t>
  </si>
  <si>
    <t>227/2020</t>
  </si>
  <si>
    <t>Álcool etílico (70gl)</t>
  </si>
  <si>
    <t>Lagoa Santa/MG</t>
  </si>
  <si>
    <t>Máscara descartável PFF2</t>
  </si>
  <si>
    <t>DISPENSA 006/2020</t>
  </si>
  <si>
    <t>10.849.725/0001-02</t>
  </si>
  <si>
    <t>Aquisição de respiradores semifaciais N95</t>
  </si>
  <si>
    <t>03-49/2020</t>
  </si>
  <si>
    <t>DISPENSA DE LICITAÇÃO N° 03-49/2020</t>
  </si>
  <si>
    <t>18.922.815/0001-93</t>
  </si>
  <si>
    <t>Máscara cirúrgica</t>
  </si>
  <si>
    <t>Álcool etílico 70%,gel,800ml.</t>
  </si>
  <si>
    <t>23.765.0036.7620/2061</t>
  </si>
  <si>
    <t>21.767.486/0001-68</t>
  </si>
  <si>
    <t>Luvas de procedimento</t>
  </si>
  <si>
    <t>DISPENSA 007/2020</t>
  </si>
  <si>
    <t>Vale do Paranaíba Amvap/MG</t>
  </si>
  <si>
    <t>MACACÕES DESCARTÁVEIS</t>
  </si>
  <si>
    <t>Processo nº 29/2020</t>
  </si>
  <si>
    <t>DISPENSA DE LICITAÇÃO N° 23/2020</t>
  </si>
  <si>
    <t>02.311.428/0001-80</t>
  </si>
  <si>
    <t>Álcool em gel 70% emb 5 lts</t>
  </si>
  <si>
    <t>237/2020</t>
  </si>
  <si>
    <t>10.282.328/0001-00</t>
  </si>
  <si>
    <t>157/2020</t>
  </si>
  <si>
    <t>DOE/ MG -04,009/2020</t>
  </si>
  <si>
    <t>Aquisição de ÓCULOS DE PROTEÇÃO</t>
  </si>
  <si>
    <t xml:space="preserve"> 02-14/2020</t>
  </si>
  <si>
    <t xml:space="preserve"> DISPENSA DE LICITAÇÃO N° 02-14/2020</t>
  </si>
  <si>
    <t>11.071.683/0001-94</t>
  </si>
  <si>
    <t>*Insumo(Macacão)</t>
  </si>
  <si>
    <t>07.956.465/0001-60</t>
  </si>
  <si>
    <t>Dores do Indaiá/MG</t>
  </si>
  <si>
    <t>Teste rápido de COVID-19 - kit com 25 testes</t>
  </si>
  <si>
    <t>072/2020</t>
  </si>
  <si>
    <t>Dispensa de Licitação n°: 010/2020</t>
  </si>
  <si>
    <t>Indaiá/MG</t>
  </si>
  <si>
    <t>Aquisição de testes</t>
  </si>
  <si>
    <t>Processo Licitatório n°: 047/2020,</t>
  </si>
  <si>
    <t>MED CENTER COMERCIAL LTDA</t>
  </si>
  <si>
    <t>DEPARTAMENTO DE LICITAÇÕES E COMPRAS</t>
  </si>
  <si>
    <t>Mascara  de tecido</t>
  </si>
  <si>
    <t xml:space="preserve">DISPENSA DE LICITAÇÃO 011/2020 </t>
  </si>
  <si>
    <t>608.407.226-72</t>
  </si>
  <si>
    <t>http://portalcidadao.lagoasanta.mg.gov.br:8080/portalcidadao/#075f539f0b7223f116d2c85c4ce1b1752fccb0db1fd92284312b33310fb199ef6050e9373e0f36365cbb7737a0e49e582e657146a648fd13d54aa9e4338df879e807578fb1eeafd79a93f29f8a02f6ce32b30f161721d13c2d79298f3f68d2143539084206e590d4ec05b61f37019d2e9bbd15a92273bc2cf6e42ae83496e1f9</t>
  </si>
  <si>
    <t>álccol 70%, avental, dispenser, sabonete e touca capilar</t>
  </si>
  <si>
    <t>17.983.565/0001-39 - 083/2020</t>
  </si>
  <si>
    <t>Simão Pereira/MG</t>
  </si>
  <si>
    <t>Máscara Hospitalar</t>
  </si>
  <si>
    <t>Processo Licitatório n.º 028/2020</t>
  </si>
  <si>
    <t>DISPENSA DE LICITAÇÃO 007/2020</t>
  </si>
  <si>
    <t>Guaxupé/MG</t>
  </si>
  <si>
    <t>Máscaras descartáveis</t>
  </si>
  <si>
    <t>58/2020</t>
  </si>
  <si>
    <t xml:space="preserve">Dispensa de Licitação 028/2020 </t>
  </si>
  <si>
    <t>26.775.355/0001-46</t>
  </si>
  <si>
    <t>http://ts.guaxupe.mg.gov.br:8080/portalcidadao/#78c3e513dd43cb27d8a3e2f376196ffc656d7ea577b2c6fb4e0e266bf16d9ca2233%C4%B63605504ffedd94fb65b8146c82bd22841763a4457569e937a8372cb01473df21c376fcceb58f3c2a07c1a18048a34dd85fb547eb77f9cfe8123884287156ef4c66513f9dd55741dff02ac39faa0c7f257690651bc53f168a95a8bb14e2600ec0564398cdd0e93fadc74b9102fed15d79c04b0eeac5a935504dc8bb3f02b80e8b451373f5417be3badcdf8dc1deb1cb477bacd9b3d345d3cb7a24cbf7ec4b73a9596f32054958f18eff757f4ad647a17a3e6ae51059e1</t>
  </si>
  <si>
    <t>DISPENSA DE LICITAÇÃO Nº 031/2020</t>
  </si>
  <si>
    <t>10.403.238/0001-11</t>
  </si>
  <si>
    <t>LICITAÇÃO E CONTRATOS</t>
  </si>
  <si>
    <t>Ouro Preto/MG</t>
  </si>
  <si>
    <t>Aquisição de Luvas Cirurgicas</t>
  </si>
  <si>
    <t>795/2020</t>
  </si>
  <si>
    <t>Dispensa Licitação 36/2020</t>
  </si>
  <si>
    <t>DOE/MG 34/2020</t>
  </si>
  <si>
    <t>Francisco Sá/MG</t>
  </si>
  <si>
    <t>AQUISIÇÃO DE LUVAS DE USO HOSPITALAR</t>
  </si>
  <si>
    <t>EXTRATO DE CONTRATO Nº 057/2020</t>
  </si>
  <si>
    <t>10.463.662/0001-51</t>
  </si>
  <si>
    <t>Conselheiro Lafaiete/MG</t>
  </si>
  <si>
    <t>Alcool 70% - frasco com 100 ml</t>
  </si>
  <si>
    <t>13/2020</t>
  </si>
  <si>
    <t>Alcool 70% - frasco com 1000 ml</t>
  </si>
  <si>
    <t>Ácool gel 70% - refil 800 ml</t>
  </si>
  <si>
    <t>refil</t>
  </si>
  <si>
    <t>EXTRATO DE CONTRATO Nº 058/2020</t>
  </si>
  <si>
    <t>NATALIA DISTRIBUIDORA LTDA</t>
  </si>
  <si>
    <t>Máscara Respirador</t>
  </si>
  <si>
    <t>04.430.291/0001-09</t>
  </si>
  <si>
    <t>Álcool gel 70%</t>
  </si>
  <si>
    <t>Máscaras de proteção individual</t>
  </si>
  <si>
    <t>90/2020</t>
  </si>
  <si>
    <t>63/2020</t>
  </si>
  <si>
    <t>Dispensa de Licitação nº 035/2020</t>
  </si>
  <si>
    <t xml:space="preserve"> MÁSCARAS N95</t>
  </si>
  <si>
    <t xml:space="preserve">Processo nº 27/2020 </t>
  </si>
  <si>
    <t xml:space="preserve">DISPENSA DE LICITAÇÃO Nº 21/2020 </t>
  </si>
  <si>
    <t>27.061.442/0002-85</t>
  </si>
  <si>
    <t>Monte Sião/MG</t>
  </si>
  <si>
    <t>Mascaras PFF2( Dotaçaõ Orçamentaria-0109011030100072018)</t>
  </si>
  <si>
    <t>002/2020 PP</t>
  </si>
  <si>
    <t>DOE/MG 068/2020</t>
  </si>
  <si>
    <t>Álcool em gel</t>
  </si>
  <si>
    <t>0267/2020</t>
  </si>
  <si>
    <t xml:space="preserve">Máscara Face Shield </t>
  </si>
  <si>
    <t>Processo Licitatório n.º 026/2020</t>
  </si>
  <si>
    <t>PUBLICAÇÃO DA RATIFICAÇÃO DA DISPENSA Nº 005/2020</t>
  </si>
  <si>
    <t>03.880.787/0001-11</t>
  </si>
  <si>
    <t>LICITAÇÃO E COMPRAS</t>
  </si>
  <si>
    <t>Pratápolis/MG</t>
  </si>
  <si>
    <t>Aquisição de ALCOOL EM GEL E VISEIRA</t>
  </si>
  <si>
    <t>Processo de licitação nº 74/2020,</t>
  </si>
  <si>
    <t>DISPENSA DE LICITAÇÃO 16/2020</t>
  </si>
  <si>
    <t>São Sebastião do Paraíso/MG</t>
  </si>
  <si>
    <t>150 galões de álcool gel</t>
  </si>
  <si>
    <t>Processo Administrativo nº 0742/2020</t>
  </si>
  <si>
    <t>Dispensa de Licitação nº 007/2020</t>
  </si>
  <si>
    <t>https://transparencia.ssparaiso.mg.gov.br/tpc_des_vis.aspx?cd=410820200000&amp;exercicio=2020&amp;cdFornecedor=18184&amp;dsFornecedor=Servklin%20Produtos%20De%20Limpeza%20Eireli</t>
  </si>
  <si>
    <t>Aquisição de Máscaras, Filtros de Ar, Tendas e contratação de costureiras</t>
  </si>
  <si>
    <t>Processo de licitação nº 79/2020</t>
  </si>
  <si>
    <t>DISPENSA DE LICITAÇÃO 18/2020</t>
  </si>
  <si>
    <t>ZANIN CASA &amp; CAMPO COMERCIO DE PRODUTOS AGRICOLAS LTDA</t>
  </si>
  <si>
    <t>10.338.896/0001-77</t>
  </si>
  <si>
    <t>36.780.030/0001-05</t>
  </si>
  <si>
    <t>10.851.899/0001-00</t>
  </si>
  <si>
    <t>Uberlândia/MG</t>
  </si>
  <si>
    <t>PREFEITURA MUNICIPAL DE UBERLÂNDIA</t>
  </si>
  <si>
    <t>Aquisição de papel toalha para serem utilizados pelos profissionais médicos, técnicos em saúde e enfermeiros, em atendimento à Secretaria Municipal de Saúde.</t>
  </si>
  <si>
    <t>182/2020</t>
  </si>
  <si>
    <t>DISPENSA DE LICITAÇÃO 182/2020</t>
  </si>
  <si>
    <t>19.898.370/0001-16</t>
  </si>
  <si>
    <t>http://websicom.uberlandia.mg.gov.br/websicom/f/n/relacaoempenhosdetalheman?modoJanelaPlc=popup&amp;evento=y&amp;nrEmpenho=11642&amp;dtEmpenho=2020-03-25&amp;codOrgao=02</t>
  </si>
  <si>
    <t>https://www.uberlandia.mg.gov.br/coronavirus/</t>
  </si>
  <si>
    <t>Aquisição álcool em gel 70% - frasco com 1,7 litros</t>
  </si>
  <si>
    <t>Contratação de empresa especializada em laudos de resultados do COVID-19.lgG/IgM. Inclui os serviços de laudos e os insumos para realização dos exames (LAHCETA, PIPETA, TIRA REATIVA, CURATIVOS E SWAB COM ALCOOL).</t>
  </si>
  <si>
    <t>193/2020</t>
  </si>
  <si>
    <t>DISPENSA DE LICITAÇÃO 193/2020</t>
  </si>
  <si>
    <t>HI TECHNOLOGIES LTDA</t>
  </si>
  <si>
    <t>07.111.023/0001-12</t>
  </si>
  <si>
    <t>http://weblicitacoes.uberlandia.mg.gov.br/weblicitacoes/f/n/licitacoesdetalhescon?modoJanelaPlc=popup&amp;evento=y&amp;codigoEmpresa=1&amp;licitacao=PD%20193/2020</t>
  </si>
  <si>
    <t>ÁLCOOL ETÍLICO, TIPO HIDRATADO, TEOR ALCOÓLICO 70%_(70¨GL), APRESENTAÇÃO GEL 1,7 litros</t>
  </si>
  <si>
    <t>879/2019</t>
  </si>
  <si>
    <t>PREGÃO ELETRÔNICO PARA REGISTRO DE PREÇOS 879/2019</t>
  </si>
  <si>
    <t>BERNIERI &amp; CIA LTDA</t>
  </si>
  <si>
    <t>http://weblicitacoes.uberlandia.mg.gov.br/weblicitacoes/f/n/licitacoesdetalhescon?modoJanelaPlc=popup&amp;evento=y&amp;codigoEmpresa=1&amp;licitacao=PE%20879/2023</t>
  </si>
  <si>
    <t>Aquisição de ventiladores pulmonares pressométrico e volumétrico em atendimento a SMS. </t>
  </si>
  <si>
    <t>091/2020</t>
  </si>
  <si>
    <t>PREGÃO ELETRÔNICO 091/2020</t>
  </si>
  <si>
    <t>http://weblicitacoes.uberlandia.mg.gov.br/weblicitacoes/f/n/licitacoesdetalhescon?modoJanelaPlc=popup&amp;evento=y&amp;codigoEmpresa=1&amp;licitacao=PE%2091/2020</t>
  </si>
  <si>
    <t>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t>
  </si>
  <si>
    <t>192/2020</t>
  </si>
  <si>
    <t>DISPENSA DE LICITAÇÃO 192/2020</t>
  </si>
  <si>
    <t>00.331.788/0012-71</t>
  </si>
  <si>
    <t>http://docs.uberlandia.mg.gov.br/wp-content/uploads/2020/04/5844.pdf</t>
  </si>
  <si>
    <t>Locação de Microcomputador, com configuração mínima de: processador Intel I3, 8g de memória Ram, HD de 500GB, monitor de 18 polegadas. Em atendimento à Secretaria Municipal de Saúde.</t>
  </si>
  <si>
    <t>209/2020</t>
  </si>
  <si>
    <t>DISPENSA DE LICITAÇÃO 209/2020</t>
  </si>
  <si>
    <t>67.687.012/0001-07</t>
  </si>
  <si>
    <t>http://docs.uberlandia.mg.gov.br/wp-content/uploads/2020/04/5846.pdf</t>
  </si>
  <si>
    <t>Serviço de Informática</t>
  </si>
  <si>
    <t>PREFEITURA MUNICIPAL DE JUIZ DE FORA</t>
  </si>
  <si>
    <t>Álcool Gel 70% - galões de 5 litros</t>
  </si>
  <si>
    <t>Adiantamento 003/2020</t>
  </si>
  <si>
    <t>10.578.869/0001-71</t>
  </si>
  <si>
    <t>https://www.pjf.mg.gov.br/jfcontracoronavirus/transparencia.php</t>
  </si>
  <si>
    <t>Álcool Gel 70% - 03 galões de 5 litros; Sabone Líquido neutro - 3 galões de 5 litros; Dispenser para álcool em gel e sabonete líquido - 05 unidades</t>
  </si>
  <si>
    <t>FLAIRE ATACADISTA LTDA</t>
  </si>
  <si>
    <t>04.109.169/0001-35</t>
  </si>
  <si>
    <t>Compra emergencial  de álcool gel 70%, através de adiantamento nº 04/2020 – material de consumo para atender a SDS..</t>
  </si>
  <si>
    <t>Adiantamento 004/2020</t>
  </si>
  <si>
    <t>25.250.044/0001-09</t>
  </si>
  <si>
    <t xml:space="preserve">Reservatório para dispenser para álcool em gel </t>
  </si>
  <si>
    <t>Adiantamento 002/2020</t>
  </si>
  <si>
    <t>Luva procedimento Latex T Alge com 100 – Tamanho M</t>
  </si>
  <si>
    <t>Adiantamento 03/2020</t>
  </si>
  <si>
    <t>Galões álcool gel antisseptico Premisse Neutro – 70% - 05 Litros</t>
  </si>
  <si>
    <t>RESERVATÓRIOS P/Dispenser Sab/Álcool 800 ml</t>
  </si>
  <si>
    <t>DISPENSER Premisse Velox Sab/Álcool  s/Res</t>
  </si>
  <si>
    <t xml:space="preserve">Álcool em Gel 70% - galões de 5 litros </t>
  </si>
  <si>
    <t>1936/2020 - volume 1</t>
  </si>
  <si>
    <t>BD DISTRIBUIDORA DE MEDICAMENTOS E MATERIAL HOSPITALAR LTDA</t>
  </si>
  <si>
    <t>19.349.009/0001-30</t>
  </si>
  <si>
    <t>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</si>
  <si>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1802/2020/01</t>
  </si>
  <si>
    <t>DISPENSA DE LICITAÇÃO 14/2020</t>
  </si>
  <si>
    <t>12.927.876/0001-67</t>
  </si>
  <si>
    <t>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</si>
  <si>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01.154.827/0001-12</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</si>
  <si>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t>
  </si>
  <si>
    <t>1940/2020/01</t>
  </si>
  <si>
    <t>DISPENSA DE LICITAÇÃO 19/2020</t>
  </si>
  <si>
    <t>10.907.497/0001-80</t>
  </si>
  <si>
    <t>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t>
  </si>
  <si>
    <t>1962/2020</t>
  </si>
  <si>
    <t>DISPENSA 22/2020</t>
  </si>
  <si>
    <t>26.760.171/0001-02</t>
  </si>
  <si>
    <t>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t>
  </si>
  <si>
    <t>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</si>
  <si>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1963/2020</t>
  </si>
  <si>
    <t>DISPENSA 23/2020</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</si>
  <si>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t>
  </si>
  <si>
    <t>1964/2020</t>
  </si>
  <si>
    <t>60 frascos de  álcool gel 70%; 05 galões de  sabonete líquido 5L ; 70 pacotes de papel toalha 220mmx 207mm; 10 und suporte para álcool em gel</t>
  </si>
  <si>
    <t>6231/19</t>
  </si>
  <si>
    <t>15.407.876/0001-24</t>
  </si>
  <si>
    <t>Álcool em gel 70º 5 L.</t>
  </si>
  <si>
    <t>RC 0257/2020</t>
  </si>
  <si>
    <t>DISTRIBUIDORA SEGUNDO EIRELI</t>
  </si>
  <si>
    <t>86.519.915/0001-23</t>
  </si>
  <si>
    <t>Máscara P2 com válvula.</t>
  </si>
  <si>
    <t>RC 0261/2020</t>
  </si>
  <si>
    <t>27.708.748/0001-08</t>
  </si>
  <si>
    <t>Máscara P2 com válvula e Luva nitrilica p/a limpeza em geral.</t>
  </si>
  <si>
    <t>RC 0262/2020</t>
  </si>
  <si>
    <t>RC 0264/2020</t>
  </si>
  <si>
    <t>Óculos de segurança incolor, Mascara carbografite, Cartucho carbografite, Macacão em trevira com luvas e botas</t>
  </si>
  <si>
    <t>RC 0280/2020</t>
  </si>
  <si>
    <t>05.003.825/0001-83</t>
  </si>
  <si>
    <t>Luva de segurança em malha revestida em latex de borracha.</t>
  </si>
  <si>
    <t>RC 0285/2020</t>
  </si>
  <si>
    <t>PONTO DO EPI LTDA</t>
  </si>
  <si>
    <t>05.496.763/0001-99</t>
  </si>
  <si>
    <t>Luva latex e Luva de proteção com banho.</t>
  </si>
  <si>
    <t>RC 0284/2020</t>
  </si>
  <si>
    <t>RC 0291/2020</t>
  </si>
  <si>
    <t>Luva de segurança tricotada em algodão e borracha natural na face palmar e extremidades dos dedos.</t>
  </si>
  <si>
    <t>RC 0304/2020</t>
  </si>
  <si>
    <t>Macacão em trevira com luvas e botas</t>
  </si>
  <si>
    <t>RC 0307/2020</t>
  </si>
  <si>
    <t>RC 0308/2020</t>
  </si>
  <si>
    <t>Luva de PVC com forro em algodão palma áspera 45cm.</t>
  </si>
  <si>
    <t>RC 0311/2020</t>
  </si>
  <si>
    <t>Álcool em gel 70º 5 L, Saboneteira e Reservatório p/ saboneteira.</t>
  </si>
  <si>
    <t>RC 0313/2020</t>
  </si>
  <si>
    <t>Prestação de serviço em conserto de máquinas de costura, com finalidade de confecção de máscaras de pano (Convênio Seds x Demlurb).</t>
  </si>
  <si>
    <t>RC 0315/2020</t>
  </si>
  <si>
    <t>06.078.344/0001-08</t>
  </si>
  <si>
    <t>Manutenção</t>
  </si>
  <si>
    <t>Máscaras faciais</t>
  </si>
  <si>
    <t xml:space="preserve">Processo Licitatório nº 058/2020 </t>
  </si>
  <si>
    <t>Dispensa nº 033/2020</t>
  </si>
  <si>
    <t xml:space="preserve">unidade  </t>
  </si>
  <si>
    <t>Prefeito Municipal</t>
  </si>
  <si>
    <t>Máscaras de proteção individua</t>
  </si>
  <si>
    <t>91/2020</t>
  </si>
  <si>
    <t>nº 063/2020</t>
  </si>
  <si>
    <t>Dispensa de Licitação 036/2020</t>
  </si>
  <si>
    <t>24.823.695/0001-70</t>
  </si>
  <si>
    <t>http://www.diariomunicipal.com.br/amm-mg/ e http://ts.guaxupe.mg.gov.br:8080/portalcidadao/#075f539f0b7223f116d2c85c4ce1b1752fccb0db1fd92284312b33310fb199ef6050e9373e0f36365cbb7737a0e49e582e657146a648fd13d54aa9e4338df879e807578fb1eeafd74fd88474128cf6c0fb7fab1a614a99046f48ee5adad5fea9dd6ffce871d776c51663f7fa03b362af</t>
  </si>
  <si>
    <t>Máscaras, Luvas, Protetores Visuais</t>
  </si>
  <si>
    <t xml:space="preserve"> 19/2020</t>
  </si>
  <si>
    <t>http://www.diariomunicipal.com.br/amm-mg/</t>
  </si>
  <si>
    <t>PONTE NOVA/MG</t>
  </si>
  <si>
    <t xml:space="preserve">Máscaras de tecido </t>
  </si>
  <si>
    <t>030/2020</t>
  </si>
  <si>
    <t xml:space="preserve"> 005/2020 </t>
  </si>
  <si>
    <t>01.715.289/0001-98</t>
  </si>
  <si>
    <t>Procuradoria Geral do Município</t>
  </si>
  <si>
    <t>Aquisição de EPI - Óculos de Proteção em Policarbonato</t>
  </si>
  <si>
    <t>016/2020</t>
  </si>
  <si>
    <t>06.327.664/0001-46</t>
  </si>
  <si>
    <t>http://www.diariomunicipal.com.br/amm-mg/materia/F256E455/03AGdBq24EYB1MTTOA74jWMX1eLoxiAkeCt95rmJpGs7l78lrzMi_0eXF574QyLYdDTKtsnCNtVTa_nb5m-6lClLW2jv6zbjU95DnnmGh0CgEPrlbJeFdDzplLU2nqYHHfef2pHWE3clfAR_0Rk6XF2weuOo3xvbwTGbHdTFBDzS9YglbLE8KtncdstQ_27yNsNuHgCoQsimEzispUsrv2yXSuzQWR-SsxS5vJav7Ee7ZKQDsb30PQjm9Qu0H-KQFoB7oJjYI1se3uox9gA7VTDH9lKClUKHZluqvcY07kW7wlft-d6r3kUD0KaO1dHOkwoEckswo6Shti6_RgaG7e8l_0FWmUaACcMIM5mdXY5ZEvTR7X5zoc9Wdbd-p0x908vFOn5fBVQrj8ot1z80OCRhFWN1Ee8SezXA</t>
  </si>
  <si>
    <t>Formiga/MG</t>
  </si>
  <si>
    <t>Máscaras descartáveis dupla em TNT</t>
  </si>
  <si>
    <t>058/20</t>
  </si>
  <si>
    <t>010/20</t>
  </si>
  <si>
    <t>71.300.263/0001-64</t>
  </si>
  <si>
    <t>file:///C:/Users/JULIAN~1/AppData/Local/Temp/publicado_74554_2020-04-22_b69eca2dbd39a90172f6178182625745.pdf</t>
  </si>
  <si>
    <t>017/2020</t>
  </si>
  <si>
    <t>21.267.792/0001-35</t>
  </si>
  <si>
    <t>http://www.diariomunicipal.com.br/amm-mg/materia/5D0264F7/03AGdBq27F3xlmhYb1C299T0X2s8h-OjApnJm4w_biUe5NTdfuqh8Tmjbi0dja4GOLQN-QzzBK-fMzBVXjGj5TQlTtz7AY1dnRruduP0ErUXVtJfTkvNhPWCSR5JXyn6DEiSEd9Q5wTJiDVOEOd4oIi4B2NoPHaueO6ddombdwgpEBohvoQEeUt0q1390JhBB1JFzRIH-vCB9RcFA3BkYxZHyWyv86mHjQinpqSwp7LcbYTinRw_YQ1M6Bc8eO_QqlSxqqxoE4Ft9XlcaEw0avrGK7uGnfyJNVpMUu-oAgPQoPyd93KerpncmV2H8SAPGzywPTJg9FeipF6ZAu-ms1F1UbG6uirjO5dP8nJoRUCovNCAmh_sWPf0vi_P0vJb8n0n0pQ-rFZbfVuqo23aiBRwJhLhj2exeM8w</t>
  </si>
  <si>
    <t>PIEDADE DE PONTE NOVA/MG</t>
  </si>
  <si>
    <t>Prefeitura Municipal</t>
  </si>
  <si>
    <t xml:space="preserve">Máscaras cirúrgicas descartáveis </t>
  </si>
  <si>
    <t xml:space="preserve">014/2020 </t>
  </si>
  <si>
    <t xml:space="preserve"> 011/2020 </t>
  </si>
  <si>
    <t>17.651.936/0001-85</t>
  </si>
  <si>
    <t>file:///C:/Users/JULIAN~1/AppData/Local/Temp/publicado_74554_2020-04-22_b69eca2dbd39a90172f6178182625745.pdf e http://www.transparenciafacil.com.br/detalhe-do-contrato/0192502?cd=20201942</t>
  </si>
  <si>
    <t>SÃO LOURENÇO/MG</t>
  </si>
  <si>
    <t xml:space="preserve">Máscaras </t>
  </si>
  <si>
    <t xml:space="preserve">0133/2020 </t>
  </si>
  <si>
    <t xml:space="preserve"> 60/2020 </t>
  </si>
  <si>
    <t>STOCK COMERCIO E INDUSTRIA DE ROUPAS EIRELI</t>
  </si>
  <si>
    <t>FÉLIX DE MINAS/MG</t>
  </si>
  <si>
    <t xml:space="preserve">PREFEITURA MUNICIPAL DE FÉLIX D MINAS                                             </t>
  </si>
  <si>
    <t>AQUISIÇÃO DE (2.OOO) FRASCOS DE ÁLCOOL EM GEL DE (70%)</t>
  </si>
  <si>
    <t>09.173.120/0001-65</t>
  </si>
  <si>
    <t>http://saofelixdeminas-mg.portaltp.com.br/consultas/detalhes/ordemcompra.aspx</t>
  </si>
  <si>
    <t>ESTADUAL</t>
  </si>
  <si>
    <t>---/MG</t>
  </si>
  <si>
    <t>IPSM</t>
  </si>
  <si>
    <t xml:space="preserve">MASCARAS CIRÚRGICAS DESCARTAVEIS </t>
  </si>
  <si>
    <t>2121022 000021/2020</t>
  </si>
  <si>
    <t>9246007/2020</t>
  </si>
  <si>
    <t xml:space="preserve"> 01/2020-</t>
  </si>
  <si>
    <t>36.929.324/0001-56</t>
  </si>
  <si>
    <t>file:///Users/raphaellanna/Downloads/caderno1_2020-04-23%20(2).pdf e https://www1.compras.mg.gov.br/contrato/gestaocontratos/arquivosContrato.html?idContrato=162711#1</t>
  </si>
  <si>
    <t>SEPLAG</t>
  </si>
  <si>
    <t>MASCARAS N95</t>
  </si>
  <si>
    <t>1500.01.0020051/2020-29</t>
  </si>
  <si>
    <t>9246004/2020</t>
  </si>
  <si>
    <t>1501561  1/81</t>
  </si>
  <si>
    <t>file:///Users/raphaellanna/Downloads/caderno1_2020-04-23%20(2).pdf e http://www.transparencia.mg.gov.br/compras-e-patrimonio/compras-e-contratos/comprasecontratos-detalhe-proccompra/2020/20200101/20201231/321781</t>
  </si>
  <si>
    <t xml:space="preserve"> 1500.01.0020336/2020-94</t>
  </si>
  <si>
    <t xml:space="preserve"> 9246005/2020</t>
  </si>
  <si>
    <t>1501561  1/78</t>
  </si>
  <si>
    <t>file:///Users/raphaellanna/Downloads/caderno1_2020-04-23%20(2).pdf e https://www1.compras.mg.gov.br/contrato/gestaocontratos/arquivosContrato.html?idContrato=162677#1</t>
  </si>
  <si>
    <t xml:space="preserve">MUNICIPAL </t>
  </si>
  <si>
    <t>VIÇOSA/MG</t>
  </si>
  <si>
    <t>PREFEITURA DE VIÇOSA</t>
  </si>
  <si>
    <t>CAMA HOSP. COLCHÃO,TRAV.SUP/P-SORO,OCULOS SEG.LENÇOIS</t>
  </si>
  <si>
    <t>1500/2020</t>
  </si>
  <si>
    <t>57/2020</t>
  </si>
  <si>
    <t>SÃO TIAGO/MG</t>
  </si>
  <si>
    <t>PREFEITURA MUNICIPAL SÃO TIAGO   Dispensa Licitação</t>
  </si>
  <si>
    <t>MÁSCARAS DE TECIDO TIPO TRICOLINE</t>
  </si>
  <si>
    <t>007/2020</t>
  </si>
  <si>
    <t>21.081.015/0001-00</t>
  </si>
  <si>
    <t>http://www.saotiago.mg.gov.br/Obter_Arquivo_Cadastro_Generico.php?INT_ARQ=52153&amp;LG_ADM=undefined</t>
  </si>
  <si>
    <t>Prefeitura Municipal de Curvelo</t>
  </si>
  <si>
    <t>Aquisição de luvas de procedimento</t>
  </si>
  <si>
    <t>http://www.diariomunicipal.com.br/amm-mg/materia/77AC3ECB/03AGdBq26d29WpUoD2jTFgBb1E11HJXL-cr_YZzbOPGl6Y9jqZHZM1atQSXfM0qxrcrcS4r8M85cJwV_KHIuRjrC2B8j--PlDyw5LBkCs_4dJYirvCSleeQ5IfvqQOKUL1X-83CzyarPmUlaKXTG4iQjv40KUBMuXmytrEW7l8ZkKCdt95C0zpTHZEZ2BFQI_yddLgYvM4Oy8EhVWkNUVCJvO9MDrVoQFb1NSJ0wkoXAWqV_QDWZfyffN3lePczly9JogqAcAnwVdxIzyTn-kXq8BEMh3R5tXiiezl8cbf70UoWEfazvJ9_OB5opHfI68fGhdVrJyhUN_-2r-IcQZiOXMxjyTDE9krdGZjpXhw5PNfIKQrVmdd_wbZi7ptYXXLceAWH-ELBCMfN8Qk2xNUD9_RGXUfvYAQHKaGp4WLjf8fogyAoDzGLno</t>
  </si>
  <si>
    <t>Aquisição de luvas de procedimentos P, M e G</t>
  </si>
  <si>
    <t>http://amfcorrea.ddns.net/pmAgilNET/PGN/pgnEditais.aspx</t>
  </si>
  <si>
    <t>VESPASIANO/MG</t>
  </si>
  <si>
    <t>PREFEITURA MUN. DE VESPASIANO</t>
  </si>
  <si>
    <t>AVENTAL E MÁSCARA</t>
  </si>
  <si>
    <t>ATUANTE COMERCIAL LTDA</t>
  </si>
  <si>
    <t>Aquisição de máscara de proteção n. 95</t>
  </si>
  <si>
    <t>Aquisição de oxímetro de dedo portátil</t>
  </si>
  <si>
    <t>024/2020</t>
  </si>
  <si>
    <t>Aquisição de álcool gel bactericida 70%</t>
  </si>
  <si>
    <t>05.205.727/0001-29</t>
  </si>
  <si>
    <t xml:space="preserve">Aquisição de luva látex sem talco tamanhos P M G </t>
  </si>
  <si>
    <t>Secretária Municipal da Saúde</t>
  </si>
  <si>
    <t>Aquisição de máscaras cirúrgica descartável caixa com 50 unidades</t>
  </si>
  <si>
    <t>031/2020</t>
  </si>
  <si>
    <t>http://www.diariomunicipal.com.br/amm-mg/materia/D91D1D25/03AGdBq24VBv3-PF0hK8OLuGj99-369GNErONQqEpdvdKScMVd1kDoM5V9HUwXn0IZ-1wQKYai_RaXyyVj22-HZFoXoUFSEBfRR_LtBmeTKofTCx1D7DojhVTZtMmPklJ8BiglD51C9iHEStB_VQpnNNQ8HEsS3ZgOufxScB-CHC1a-ZcsxxwXC8ETXOs66_OoDSBYApEpY5orJuUxPF-jEnAnB8E6gHLQ5Gs3punYwz0THQZc0e7FxX4G45Nhg2jZ23Kr0Hmn5LPMPMREmbVaHlKgxp9Bb9MkEn8qMmvAPtfHZ9ooom8ntr2ItEdIKscb-wb662_0A5xmH_VMejKnj68ludSAjfuvlZ468Y62YECCZPC3DETeTaRoNKVThpKQzJPTVGcXU5BvaDP6VUOwWN4kDEgQgN0IwA</t>
  </si>
  <si>
    <t>MONTES CLAROS/MG</t>
  </si>
  <si>
    <t>Aquisição de termometro digital</t>
  </si>
  <si>
    <t>Processo nº 113/2020</t>
  </si>
  <si>
    <t>2875/2020</t>
  </si>
  <si>
    <t>026/2020</t>
  </si>
  <si>
    <t>17.989.293/0001-84</t>
  </si>
  <si>
    <t>https://admin.montesclaros.mg.gov.br/upload/diario-oficial/files/edicoes/2020/mar-20/DiarioOficialEletronico21-03-20.pdf</t>
  </si>
  <si>
    <t>Aquisição de insumos -máscara descartável pff2</t>
  </si>
  <si>
    <t>152/2020</t>
  </si>
  <si>
    <t>Santana do Jacaré/MG</t>
  </si>
  <si>
    <t>Mascaras</t>
  </si>
  <si>
    <t>01176-000</t>
  </si>
  <si>
    <t xml:space="preserve"> 061/2020</t>
  </si>
  <si>
    <t>15.220.756/0001-13</t>
  </si>
  <si>
    <t xml:space="preserve">unidade  </t>
  </si>
  <si>
    <t>http://pt.santanadojacare.mg.gov.br/Relatorios/Detalhamento_Despesa.php?ID8_DESP=01176000&amp;STR_EXR_EXR=2020&amp;CHAR_ID_EMP=1&amp;LG_OP_DESP=N</t>
  </si>
  <si>
    <t>Federal</t>
  </si>
  <si>
    <t>União/Brasil</t>
  </si>
  <si>
    <t>Brasil</t>
  </si>
  <si>
    <t>Instituto de Puericultura e Pediatria Martagão Gesteira</t>
  </si>
  <si>
    <t>Reagente para biologia molecular</t>
  </si>
  <si>
    <t>23079.004456/2020-92</t>
  </si>
  <si>
    <t>Não consta</t>
  </si>
  <si>
    <t>PROMOVENDO COMERCIO E REPRESENTACOES DE MATERIAL HOSPITALAR LTDA</t>
  </si>
  <si>
    <t>11.637.221/0001-91</t>
  </si>
  <si>
    <t>http://www.in.gov.br/en/web/dou/-/extrato-de-dispensa-de-licitacao-n-547/2020-uasg-153150-249659576</t>
  </si>
  <si>
    <t>Hospital das Clínicas da UFG</t>
  </si>
  <si>
    <t>Aquisição de LUVA PARA PROCEDIMENTO NÃO CIRÚRGICO</t>
  </si>
  <si>
    <t>23760.004612/2020-27</t>
  </si>
  <si>
    <t>ATIVIDADE COMERCIO DE MEDICAMENTOS E PRODUTOS HOSPITALARES LTDA</t>
  </si>
  <si>
    <t>33.772.464/0001-75</t>
  </si>
  <si>
    <t>http://www.in.gov.br/en/web/dou/-/extrato-de-dispensa-de-licitacao-n-20/2020-uasg-155904-249661654</t>
  </si>
  <si>
    <t>Hospital Escola da UFPel</t>
  </si>
  <si>
    <t>Respirador N95/PFF2, material manta sintética com tratamento eletrostático, tipo uso descartável, finalidade proteção agentes biológicos, cinta elástica com ajuste no rosto, tamanho único,características adicionais, eficiência de filtração bacteriológica maior que 99%</t>
  </si>
  <si>
    <t>23762.003959/2020-32</t>
  </si>
  <si>
    <t>PROLAB COMERCIO DE PRODUTOS PARA LABORATORIOS LTDA</t>
  </si>
  <si>
    <t>93.378.735/0001-34</t>
  </si>
  <si>
    <t>http://www.in.gov.br/en/web/dou/-/extrato-de-dispensa-de-licitacao-n-45/2020-uasg-155901-249661445</t>
  </si>
  <si>
    <t>Hospital Universitário da Universidade Federal do Maranhão</t>
  </si>
  <si>
    <t>Aquisição emergencial de macacão para proteção</t>
  </si>
  <si>
    <t>23523.008914/2020</t>
  </si>
  <si>
    <t>04.871.392/0001-15</t>
  </si>
  <si>
    <t>http://www.in.gov.br/en/web/dou/-/extrato-de-dispensa-de-licitacao-n-17/2020-uasg-155010-249661144</t>
  </si>
  <si>
    <t>Macacão</t>
  </si>
  <si>
    <t>Polícia Rodoviária Federal</t>
  </si>
  <si>
    <t>Aquisição de ÁLCOOL GEL 70% (Galão de 5 lts) Álcool etílico, tipo: hidratado, teor alcoólico: 70%_(70°gl), apresentação: gel em galão de 5 lts.</t>
  </si>
  <si>
    <t>86550.0967620/2020</t>
  </si>
  <si>
    <t>Dispensa 14/2020</t>
  </si>
  <si>
    <t>ARIANA CARDOSO MOREIRA</t>
  </si>
  <si>
    <t>31.678.136/0001-89</t>
  </si>
  <si>
    <t>http://www.in.gov.br/en/web/dou/-/extrato-de-dispensa-de-licitacao-n-14/2020-uasg-200114-249662158</t>
  </si>
  <si>
    <t>Aquisição de dispenser de álcool gel e galão de 5l de álcool etílico.</t>
  </si>
  <si>
    <t xml:space="preserve">23079.004462/2020-40 </t>
  </si>
  <si>
    <t>20.473.312/0001-20</t>
  </si>
  <si>
    <t>http://www.in.gov.br/web/dou/-/extrato-de-dispensa-de-licitacao-n-143/2020-uasg-153150-249844691</t>
  </si>
  <si>
    <t>Aquisição de dispenser de álcool gel e outro.</t>
  </si>
  <si>
    <t>Aquisição de óculos de proteção.</t>
  </si>
  <si>
    <t>23079.004459/2020-26</t>
  </si>
  <si>
    <t>ESCALA SOLUCOES EM ABASTECIMENTO EIRELI</t>
  </si>
  <si>
    <t>27.756.232/0001-20</t>
  </si>
  <si>
    <t>http://www.in.gov.br/web/dou/-/extrato-de-dispensa-de-licitacao-n-145/2020-uasg-153150-249844820</t>
  </si>
  <si>
    <t>Superintendência da Empresa Brasileira de Serviços Hospitalares no Estado do Piauí</t>
  </si>
  <si>
    <t>Aquisição de MÁSCARA CIRÚRGICA para o pleno atendimento do HU-UFPI/EBSERH, em razão da necessidade de enfrentamento da emergência de saúde pública decorrente do coronavírus - COVID-19</t>
  </si>
  <si>
    <t>23524.006387/2020-56</t>
  </si>
  <si>
    <t>J J R VIANA EIRELI</t>
  </si>
  <si>
    <t>41.480.591/0001-29</t>
  </si>
  <si>
    <t>http://www.in.gov.br/web/dou/-/extrato-de-dispensa-de-licitacao-n-2/2020-uasg-155008-249846388</t>
  </si>
  <si>
    <t>Aquisição emergencial de máscara tipo respirador</t>
  </si>
  <si>
    <t>23523.008859/2020</t>
  </si>
  <si>
    <t>http://www.in.gov.br/web/dou/-/extrato-de-dispensa-de-licitacao-n-23/2020-uasg-155010-249846402</t>
  </si>
  <si>
    <t>Aquisição emergencial de máscara cirúrgica</t>
  </si>
  <si>
    <t>009601/2020-36</t>
  </si>
  <si>
    <t>http://www.in.gov.br/web/dou/-/extrato-de-dispensa-de-licitacao-n-24/2020-uasg-155010-249846653</t>
  </si>
  <si>
    <t>Fundação Universidade Federal do Rio Grande</t>
  </si>
  <si>
    <t>Aquisição urgente de Alcool para atender as demandas do combate ao coronavírus</t>
  </si>
  <si>
    <t>23116.001870/2020-56</t>
  </si>
  <si>
    <t>04.398.058/0001-96</t>
  </si>
  <si>
    <t>http://www.in.gov.br/web/dou/-/extrato-de-dispensa-de-licitacao-n-96/2020-uasg-154042-249844996</t>
  </si>
  <si>
    <t>Hospital Universitário de Juiz de Fora</t>
  </si>
  <si>
    <t>Aquisição de insumos de saúde (EPIs), a fim de abastecer o Hospital Universitário da UFJF - Filial Ebserh, dada a pandemia de COVID-19, conforme condições, quantidades, exigências e estimativas, estabelecidas neste instrumento. -  TOUCA HOSPITALAr</t>
  </si>
  <si>
    <t>23765.003692/2020-53</t>
  </si>
  <si>
    <t>DESCMED COMERCIO E IMPORTACAO DE PRODUTOS HOSPITALARES LTDA</t>
  </si>
  <si>
    <t>31.700.660/0001-09</t>
  </si>
  <si>
    <t>http://www.in.gov.br/web/dou/-/extrato-de-dispensa-de-licitacao-n-15/2020-uasg-155903-250049355</t>
  </si>
  <si>
    <t>Sapatilha e touca</t>
  </si>
  <si>
    <t>Hospital Universitário Dr. Miguel Riet Côrrea Júnior</t>
  </si>
  <si>
    <t>Aquisição de máscaras respiradoras PFF2</t>
  </si>
  <si>
    <t>23764.003493/2020-55</t>
  </si>
  <si>
    <t>http://www.in.gov.br/web/dou/-/extrato-de-dispensa-de-licitacao-n-5/2020-uasg-155908-250042690</t>
  </si>
  <si>
    <t>Hospital Universitário Lauro Wanderley</t>
  </si>
  <si>
    <t>Aquisição de MÁSCARA CIRÚRGICA DESCARTÁVEL,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 - 19</t>
  </si>
  <si>
    <t>23539.006110/2020-64</t>
  </si>
  <si>
    <t>GRADUAL COMERCIO E SERVICOS EIRELI</t>
  </si>
  <si>
    <t>12.040.718/0001-90</t>
  </si>
  <si>
    <t>http://www.in.gov.br/web/dou/-/extrato-de-dispensa-de-licitacao-n-29/2020-uasg-155023-250042236</t>
  </si>
  <si>
    <t>Hospital Universitário Prof. Alberto Antunes</t>
  </si>
  <si>
    <t>Aquisição emergencial de KIT DE MONITORIZAÇÃO DE PRESSÃO INVASIVA COM TRANSDUTOR DE PRESSÃO DESCARTÁVEL - ADULTO. CONJUNTO MONITORIZAÇÃO, COMPONENTES EQUIPO MICROGOTAS, DISPOSITIVO FLUXO CONTÍNUO 3 ML/H, ACESSÓRIOS DOMO, TUBO EXTENSOR 48' E 12'2 TORNEIRAS 3 VIAS, COMPATIBILIDADE COMPATÍVEL C/APAR. PHILLIPS, DRAGER, DIXTAL, SIEMENS, TIPO USO ADULTO</t>
  </si>
  <si>
    <t>23540.005965/2020-39</t>
  </si>
  <si>
    <t>Dispensa 07/2020</t>
  </si>
  <si>
    <t>UTICOR COMERCIO E REPRESENTACOES DE MATER MEDICOS LTDA</t>
  </si>
  <si>
    <t>01.230.254/0001-69</t>
  </si>
  <si>
    <t>http://www.in.gov.br/web/dou/-/extrato-de-dispensa-de-licitacao-n-7/2020-uasg-155126-250042409</t>
  </si>
  <si>
    <t>Fundação Universidade Federal da Grande Dourados</t>
  </si>
  <si>
    <t>Aquisição de embalagens plástica para acondicionamento de álcool 70, a ser utilizado como medida de enfrentamento da emergência de saúde pública decorrente do coronavírus (nCovid-19)</t>
  </si>
  <si>
    <t>23005.00004528/2020</t>
  </si>
  <si>
    <t>Dispensa 02/2020</t>
  </si>
  <si>
    <t>QUIMIPLAST INDUSTRIA E COMERCIO DE PRODUTOS QUIMICOS LTDA</t>
  </si>
  <si>
    <t>02.034.825/0001-52</t>
  </si>
  <si>
    <t>http://www.in.gov.br/web/dou/-/extrato-de-dispensa-de-licitacao-n-2/2020-uasg-154502-250040914</t>
  </si>
  <si>
    <t>Instituto de Tecnologia em Imunobiológicos</t>
  </si>
  <si>
    <t>Sistema,deteccao,sequencia;4351105,applied</t>
  </si>
  <si>
    <t>25386.100422/2020-80</t>
  </si>
  <si>
    <t>http://www.in.gov.br/web/dou/-/extrato-de-dispensa-de-licitacao-n-79/2020-uasg-254445-250044381</t>
  </si>
  <si>
    <t>Hospital Federal Cardoso Fontes</t>
  </si>
  <si>
    <t>AQUISIÇÃO DE TESTE RÁPIDO PARA O CORONA VÍRUS (COVID-19) - Reagente para diagnóstico clínico - IGG/ IGM Método Imunocromatografia</t>
  </si>
  <si>
    <t>33407.038723/2020-10</t>
  </si>
  <si>
    <t>Dispensa 09/2020</t>
  </si>
  <si>
    <t>MEDLEVENSOHN COMERCIO E REPRESENTACOES DE PRODUTOS HOSPITALARES LTDA</t>
  </si>
  <si>
    <t>http://www.in.gov.br/web/dou/-/extrato-de-dispensa-de-licitacao-n-9/2020-uasg-250104-250043906</t>
  </si>
  <si>
    <t xml:space="preserve">Aquisição de luvas para procedimento não cirúrgico </t>
  </si>
  <si>
    <t>08657.028516/2020-68</t>
  </si>
  <si>
    <t>http://www.in.gov.br/web/dou/-/extrato-de-dispensa-de-licitacao-n-13/2020-uasg-200116-250245787</t>
  </si>
  <si>
    <t>Dispenser higienizador, material: plástico abs, capacidade: 800 ml, tipo fixação: parede, anti-furto, cor: branca, aplicação: mãos. Características adicionais: visor frontal, para álcool em gel. Botão ou tecla de pressionar para liberar o produto</t>
  </si>
  <si>
    <t>ALNETTO COMERCIAL E SERVICOS EIRELI</t>
  </si>
  <si>
    <t>27.039.914/0001-12</t>
  </si>
  <si>
    <t>http://www.in.gov.br/web/dou/-/extrato-de-dispensa-de-licitacao-n-14/2020-uasg-200116-250245890</t>
  </si>
  <si>
    <t>aquisição de máscaras cirúrgicas descartáveis c/ 4 tiras para o Hospital das Clínicas de Goiás para fazer frente ao conjunto de ações no combate do coronavírus</t>
  </si>
  <si>
    <t>23760.004704/2020-15</t>
  </si>
  <si>
    <t>21.297.758/0001-03</t>
  </si>
  <si>
    <t>http://www.in.gov.br/web/dou/-/extrato-de-dispensa-de-licitacao-n-022/2020-uasg-155904-250228769</t>
  </si>
  <si>
    <t>Ministério da Saúde</t>
  </si>
  <si>
    <t>Contratação de empresa especializada para prestação de serviços de atendimento automatizado por via telefônica, a partir de algoritmo fornecido pela CONTRATANTE com desfechos variáveis, incluindo o direcionamento para outro número telefônico, com disparo inicial da ligação automática a partir de base de dados da CONTRATANTE, e plataforma de análise dos dados gerados, para monitoramento ativo de casos da Covid-19</t>
  </si>
  <si>
    <t>2500.0039379/2020-21</t>
  </si>
  <si>
    <t>Dispensa 08/2020</t>
  </si>
  <si>
    <t>TALK TELECOM COMERCIO DE EQUIPAMENTOS DE INFORMATICA E SERVICOS EMPRESARIAIS S.A.</t>
  </si>
  <si>
    <t>02.416.157/0001-28</t>
  </si>
  <si>
    <t>http://www.in.gov.br/web/dou/-/extrato-de-dispensa-de-licitacao-n-8/2020-uasg-250110-250246588</t>
  </si>
  <si>
    <t>Aquisição de EPIs (óculos de proteção) para proteção dos servidores contra a COVID-19, doença causada pelo Coronavírus</t>
  </si>
  <si>
    <t>08660.006971/2020-53</t>
  </si>
  <si>
    <t>SAF COMERCIO IMPORTACAO E DISTRIBUICAO LTDA</t>
  </si>
  <si>
    <t>21.024.790/0001-15</t>
  </si>
  <si>
    <t>http://www.in.gov.br/web/dou/-/extrato-de-dispensa-de-licitacao-n-9/2020-uasg-200119-250455344</t>
  </si>
  <si>
    <t>Hospital Universitário Walter Cantídio</t>
  </si>
  <si>
    <t>Aquisição de EPI - ÓCULOS DE PROTEÇÃO E PROTETOR FACIAL</t>
  </si>
  <si>
    <t>23533.010503/2020-22</t>
  </si>
  <si>
    <t>19.320.823/0001-22</t>
  </si>
  <si>
    <t>http://www.in.gov.br/web/dou/-/extrato-de-dispensa-de-licitacao-n-28/2020-uasg-155020-250454235</t>
  </si>
  <si>
    <t>Protetor Facial</t>
  </si>
  <si>
    <t>Aquisição, por importação, de Bulk de produto intermediário para teste rápido para COVID-19</t>
  </si>
  <si>
    <t>25386.100386/2020-54</t>
  </si>
  <si>
    <t>http://www.in.gov.br/web/dou/-/extrato-de-dispensa-de-licitacao-n-78/2020-uasg-254445-250456433</t>
  </si>
  <si>
    <t>Fundação Oswaldo Cruz</t>
  </si>
  <si>
    <t>AQUISIÇÃO DE MODULO DE AMPLIFICAÇÃO/DETECÇÃO KIT BIOMOL SARS/COVID-19 PARA 30 REAÇÕEs. REAGENTE PARA DIAGNOSTICO CLINICO 7, TIPO: CONJUNTO COMPLETO PARA AUTOMAÇÃO, TIPO DE ANALISE: QUALITATIVO CORONAVÍRUS COVID-19, APRESENTAÇÃO: TESTE, METODO: RT-PCR TEMPO REAL. (MODULO DE AMPLIFICAÇÃO/DETECÇÃO KIT BIOMOL SARS/COVID-19 PARA 30 REAÇÕES</t>
  </si>
  <si>
    <t>25380.000497/2020-11</t>
  </si>
  <si>
    <t>INSTITUTO DE BIOLOGIA MOLECULAR DO PARANA - IBMP</t>
  </si>
  <si>
    <t>03.585.986/0001-05</t>
  </si>
  <si>
    <t>http://www.in.gov.br/web/dou/-/extrato-de-dispensa-de-licitacao-n-21/2020-uasg-254420-250456317</t>
  </si>
  <si>
    <t>teste PCR</t>
  </si>
  <si>
    <t>Instituto Nacional de Infectologia Evandro Chagas</t>
  </si>
  <si>
    <t>Aquisição de Equipamentos - COVID 19</t>
  </si>
  <si>
    <t xml:space="preserve">2502.9100173/2020-91 </t>
  </si>
  <si>
    <t>01.645.409/0003-90</t>
  </si>
  <si>
    <t>http://www.in.gov.br/web/dou/-/extrato-de-dispensa-de-licitacao-n-27/2020-uasg-254492-250456481</t>
  </si>
  <si>
    <t>Aquisição de OLIGONUCLEOTIDEO;250 NMOL;PCR TEMPO REAL;688,IDT;FR e SONDA,PCR;TEMPO REAL;1UMOL;872,IDT;FR</t>
  </si>
  <si>
    <t>25386.100425/2020-13</t>
  </si>
  <si>
    <t>13.545.241/0001-68</t>
  </si>
  <si>
    <t>http://www.in.gov.br/web/dou/-/extrato-de-dispensa-de-licitacao-n-86/2020-uasg-254445-250456339</t>
  </si>
  <si>
    <t>Aquisição de avental não estéril descartável (EPI) para abastecer o Hospital Universitário da UFJF/EBSERH, na atual pandemia de COVID-19</t>
  </si>
  <si>
    <t>23765.003758/2020-13</t>
  </si>
  <si>
    <t>SERMED COMERCIO DE MATERIAL HOSPITALAR LTDA</t>
  </si>
  <si>
    <t>http://www.in.gov.br/web/dou/-/extrato-de-dispensa-de-licitacao-n-18/2020-uasg-155903-250662705</t>
  </si>
  <si>
    <t>Aquisição de álcool etílico 70%, gel, preferencialmente 800 ml, a fim de abastecer o Hospital Universitário da UFJF - Filial Ebserh</t>
  </si>
  <si>
    <t>23765.003676/2020-61</t>
  </si>
  <si>
    <t>http://www.in.gov.br/web/dou/-/extrato-de-dispensa-de-licitacao-n-10/2020-uasg-155903-250662330</t>
  </si>
  <si>
    <t>Aquisição de de álcool gel 70 GL para abastecimento do HU-UFJF/EBSERH em caráter de urgência</t>
  </si>
  <si>
    <t>23765.004218/2020-49</t>
  </si>
  <si>
    <t>http://www.in.gov.br/web/dou/-/extrato-de-dispensa-de-licitacao-n-19/2020-uasg-155903-250662712</t>
  </si>
  <si>
    <t>Aquisição de TESTES RÁPIDOS PARA DIAGNÓSTICO DO COVID-19</t>
  </si>
  <si>
    <t>23762.004168/2020-20</t>
  </si>
  <si>
    <t>Dispensa 56/2020</t>
  </si>
  <si>
    <t>CICLA DISTRIBUIDORA DE PRODUTOS PARA DIAGNOSTICOS LTDA</t>
  </si>
  <si>
    <t>07.726.133/0001-99</t>
  </si>
  <si>
    <t>http://www.in.gov.br/web/dou/-/extrato-de-dispensa-de-licitacao-n-56/2020-250700888</t>
  </si>
  <si>
    <t>Hospital Universitário Cassiano Antonio Moraes</t>
  </si>
  <si>
    <t>Aquisição de MÁSCARAS TIPO RESPIRADOR - TIPO PFF2/N95. Quantidade de 5000 unidades</t>
  </si>
  <si>
    <t xml:space="preserve">004402/2020-11 </t>
  </si>
  <si>
    <t>12.342.435/0001-01</t>
  </si>
  <si>
    <t>http://www.in.gov.br/web/dou/-/extrato-de-dispensa-de-licitacao-n-14/2020-uasg-155012-250692733</t>
  </si>
  <si>
    <t>Aquisição de máscara respirador N95 para o Hospital das Clínicas de Goiás para fazer frente ao conjunto de ações no combate do coronavírus</t>
  </si>
  <si>
    <t>23760.005441/2020-53</t>
  </si>
  <si>
    <t>CIENTIFICA MEDICA HOSPITALAR LTDA</t>
  </si>
  <si>
    <t>07.847.837/0001-10</t>
  </si>
  <si>
    <t>http://www.in.gov.br/web/dou/-/extrato-de-dispensa-de-licitacao-n-27/2020-uasg-155904-250876159</t>
  </si>
  <si>
    <t>Aquisição emergencial de testes rápidos para detecção qualitativa específica de IgG e IgM do COVID-19, a serem aplicados, durante surto epidêmico de coronavírus no país, nos servidores da Polícia Rodoviária Federal lotados nas Superintendências de Rondônia, Roraima, Acre, Amazonas, Mato Grosso e Mato Grosso do Sul</t>
  </si>
  <si>
    <t>08671.003015/2020-91</t>
  </si>
  <si>
    <t>BIOLAR IMPORTACAO E EXPORTACAO EIRELI</t>
  </si>
  <si>
    <t>06.987.995/0001-02</t>
  </si>
  <si>
    <t>http://www.in.gov.br/web/dou/-/extrato-de-dispensa-de-licitacao-n-9/2020-uasg-200131-250891677</t>
  </si>
  <si>
    <t>Aquisição de avental para procedimento CME - não estéril - 25G/40G/M²</t>
  </si>
  <si>
    <t>23079.004480/2020-21</t>
  </si>
  <si>
    <t>MEDICAL PREMIUM PRODUTOS HOSPITALARES EIRELI</t>
  </si>
  <si>
    <t>22.056.556/0001-32</t>
  </si>
  <si>
    <t>http://www.in.gov.br/web/dou/-/extrato-de-dispensa-de-licitacao-n-147/2020-uasg-153150-251115704</t>
  </si>
  <si>
    <t xml:space="preserve">Aquisição de máscara de gasoterapia alta concentração infantil. </t>
  </si>
  <si>
    <t>23079.004634/2020-85</t>
  </si>
  <si>
    <t>CRITICALMED PRODUTOS MEDICO HOSPITALAR LTDA</t>
  </si>
  <si>
    <t>73.588.915/0001-33</t>
  </si>
  <si>
    <t>http://www.in.gov.br/web/dou/-/extrato-de-dispensa-de-licitacao-n-177/2020-uasg-153150-251115969</t>
  </si>
  <si>
    <t>Aquisição de PAPEL TOALHA EM BOBINA 200 METROS,PAPEL TOALHA INTERFOLHADO, SABONETE LÍQUIDO NEUTRO PARA HIGIENIZAÇÃO DAS MÃOS,ÁLCOOL LÍQUIDO 70% ANTISSÉPTICO 600 ML SPRAY.</t>
  </si>
  <si>
    <t>003994/2020-54</t>
  </si>
  <si>
    <t>SETE BRASILIS COMERCIO EIRELI</t>
  </si>
  <si>
    <t>29.282.974/0001-97</t>
  </si>
  <si>
    <t>http://www.in.gov.br/en/web/dou/-/extrato-de-dispensa-de-licitacao-n-22/2020-uasg-155012-251117525</t>
  </si>
  <si>
    <t>BERIZA COMERCIO DE LIMPEZA LTDA</t>
  </si>
  <si>
    <t>32.952.698/0001-31</t>
  </si>
  <si>
    <t>Contratação de empresa especializada e habilitada para FORNECIMENTO e INSTALAÇÃO de sistemas de ventilação em leitos de isolamento na enfermaria 40 da clínica 2B, enfermaria 41 da clínica 2B, isolamento da UTI coronariana e isolamento da UTI Materna</t>
  </si>
  <si>
    <t xml:space="preserve">23533.008293/2020-11 </t>
  </si>
  <si>
    <t>GIOVANI SERVICOS ARCONDICIONADO LTDA</t>
  </si>
  <si>
    <t>03.373.590/0001-96</t>
  </si>
  <si>
    <t>http://www.in.gov.br/en/web/dou/-/extrato-de-dispensa-de-licitacao-n-29/2020-uasg-155020-251117601</t>
  </si>
  <si>
    <t>Polícia Federal</t>
  </si>
  <si>
    <t>Aquisição de reagentes químicos e embalagens para produção e acondicionamento, no Laboratório de Tecnologia Farmacêutica da UFMS, de álcool etílico glicerinado 70º</t>
  </si>
  <si>
    <t>08335.002489/2020-36</t>
  </si>
  <si>
    <t>MEDLAB PRODUTOS PARA LABORATORIO LTDA</t>
  </si>
  <si>
    <t>03.201.601/0001-50</t>
  </si>
  <si>
    <t>http://www.in.gov.br/en/web/dou/-/extrato-de-dispensa-de-licitacao-n-6/2020-251090134</t>
  </si>
  <si>
    <t>Instituto Leônidas e Maria Deane</t>
  </si>
  <si>
    <t>quisição de material de uso laboratorial com a finalidade de realizar a ampliação da capacidade de Análise de amostras de DNA, dentro da Área de Virologia e Plataformas de Genômica e PCR em Tempo Real, por ocasião da grande necessidade gerada devido à Pandemia do Coronavírus. Conforme condições, quantidades e exigências estabelecidas no Termo de Referência</t>
  </si>
  <si>
    <t xml:space="preserve">25792.100065/2020-68 </t>
  </si>
  <si>
    <t>http://www.in.gov.br/en/web/dou/-/extrato-de-dispensa-de-licitacao-n-9/2020-uasg-254474-251120109</t>
  </si>
  <si>
    <t>Aquisição de CAIXA EMBARQUE PAPELAO;650X395X300MM;PAREDE DUPLA;ONDA BC</t>
  </si>
  <si>
    <t xml:space="preserve">25386.100442/2020-51 </t>
  </si>
  <si>
    <t>MAZURKY INDUSTRIA E COMERCIO DE EMBALAGENS EIRELI</t>
  </si>
  <si>
    <t>http://www.in.gov.br/en/web/dou/-/extrato-de-dispensa-de-licitacao-n-92/2020-uasg-254445-251119831</t>
  </si>
  <si>
    <t>Material de Escritório</t>
  </si>
  <si>
    <t xml:space="preserve">Álcool etílico, hidratado, 70% (70ºgl), com carbopol e glicerina, bag imbox, com bico dosador, refil </t>
  </si>
  <si>
    <t xml:space="preserve">33407.037901/2020-95 </t>
  </si>
  <si>
    <t>Dispensa 10/2020</t>
  </si>
  <si>
    <t>14.883.212/0001-79</t>
  </si>
  <si>
    <t>http://www.in.gov.br/en/web/dou/-/extrato-de-dispensa-de-licitacao-n-10/2020-uasg-250104-251118887</t>
  </si>
  <si>
    <t>Aquisição de MÁSCARA CIRÚRGICA. TRIPLA
CAMADA EM SMS.</t>
  </si>
  <si>
    <t>004932/2020-60</t>
  </si>
  <si>
    <t>25.048.619/0001-05</t>
  </si>
  <si>
    <t>http://www.in.gov.br/web/dou/-/extrato-de-dispensa-de-licitacao-n-21/2020-uasg-155012-251330616</t>
  </si>
  <si>
    <t>Locação de avental em caráter emergencial</t>
  </si>
  <si>
    <t>23523.009592/2020</t>
  </si>
  <si>
    <t>06.272.575/0047-22</t>
  </si>
  <si>
    <t>http://www.in.gov.br/en/web/dou/-/extrato-de-dispensa-de-licitacao-n-33/2020-uasg-155010-251330459</t>
  </si>
  <si>
    <t>Serviço de Lavanderia</t>
  </si>
  <si>
    <t>Instituto Nacional de Câncer José Alencar Gomes da Silva</t>
  </si>
  <si>
    <t>Aquisição de material médico
hospitalar utilizado para lidar com a pandemia do corona vírus (ressuscitador adulto manual e termometros clinico digital), a fim de atender solicitação do Serviço Central de Abastecimento, no âmbito do INCA</t>
  </si>
  <si>
    <t>25410.004057/2020-39</t>
  </si>
  <si>
    <t>04.124.669/0001-46</t>
  </si>
  <si>
    <t>http://www.in.gov.br/en/web/dou/-/extrato-de-dispensa-de-licitacao-n-52/2020-uasg-250052-251331675</t>
  </si>
  <si>
    <t>C.B.S. MEDICO CIENTIFICA S/A</t>
  </si>
  <si>
    <t>48.791.685/0001-68</t>
  </si>
  <si>
    <t>Instituto Federal de Educação, Ciência e Tecnologia de São Paulo</t>
  </si>
  <si>
    <t>Aquisição de insumos de saúde para produção e armazenamento de álgool líquido e álcool gel - COVID-19 - LEI Nº 13.979/20</t>
  </si>
  <si>
    <t>23305.004870/2020-00</t>
  </si>
  <si>
    <t>03.407.094/0001-06</t>
  </si>
  <si>
    <t>http://www.in.gov.br/en/web/dou/-/extrato-de-dispensa-de-licitacao-n-12/2020-uasg-158154-251536670</t>
  </si>
  <si>
    <t>10.399.413/0001-44</t>
  </si>
  <si>
    <t>VW COMERCIO DE HIDRAULICA E PLASTICOS INDUSTRIAIS EIRELI</t>
  </si>
  <si>
    <t>19.218.815/0001-70</t>
  </si>
  <si>
    <t>LSC COMERCIAL EIRELI</t>
  </si>
  <si>
    <t>22.569.484/0001-27</t>
  </si>
  <si>
    <t>MANHATTAN IND E COMERCIO DE EMBALAGENS PLASTICAS LTDA</t>
  </si>
  <si>
    <t>59.688.432/0001-80</t>
  </si>
  <si>
    <t>Hospital Universitário Maria Aparecida Pedrossian</t>
  </si>
  <si>
    <t xml:space="preserve">Aquisição de acessórios para ventiladores mecânicos da marca MAQUET para atender possível demanda do Coronavírus, conforme descrição do itens no Termo de Referência: MODELO:SERVO S item 1-Cassete expiratório,item 2 Sensor de O²,item 3-Bateria)item 4-Kit de manutenção servo S 5000horas MODELO: SERVO AIR item 5-Cassete expiratório, cinza escuro, item 6-Nebulizador Aerogen pro - reutilizável, item 7-Peça T adulto (22 mm)aerogen, item 8-Peça T Pediátrica (15mm) Aerogen </t>
  </si>
  <si>
    <t>23538.003664/2020-10</t>
  </si>
  <si>
    <t>ATHOS ASSISTENCIA TECNICA HOSPITALAR LTDA</t>
  </si>
  <si>
    <t>00.842.216/0001-02</t>
  </si>
  <si>
    <t>http://www.in.gov.br/en/web/dou/-/extrato-de-dispensa-de-licitacao-n-16/2020-uasg-155124-251537193</t>
  </si>
  <si>
    <t>Instituto Aggeu Magalhães</t>
  </si>
  <si>
    <t>Aquisição de kits promega para uso no diagnostico da covid 19 pelo IAM</t>
  </si>
  <si>
    <t>25382000022/20-13</t>
  </si>
  <si>
    <t>11.909.227/0002-51</t>
  </si>
  <si>
    <t>http://www.in.gov.br/en/web/dou/-/extrato-de-dispensa-de-licitacao-n-48/2020-uasg-254421-251539578</t>
  </si>
  <si>
    <t xml:space="preserve">Aquisição de insumos e equipamentos diversos para produção de máscaras de proteção e fabricação de álcool em gel </t>
  </si>
  <si>
    <t>23305.004872/2020-70</t>
  </si>
  <si>
    <t>http://www.in.gov.br/web/dou/-/extrato-de-dispensa-de-licitacao-n-13/2020-uasg-158154-251748289</t>
  </si>
  <si>
    <t>ROTTO BRASIL INDUSTRIA E COMERCIO DE PLASTICOS LTDA</t>
  </si>
  <si>
    <t>03.899.610/0001-67</t>
  </si>
  <si>
    <t>GRABE BOMBAS E EQUIPAMENTOS INDUSTRIAIS LTDA</t>
  </si>
  <si>
    <t>06.055.391/0001-28</t>
  </si>
  <si>
    <t>POLYBRASIL COMERCIO, IMPORTACAO E EXPORTACAO LTDA</t>
  </si>
  <si>
    <t>25.322.144/0001-95</t>
  </si>
  <si>
    <t>Universidade Federal Rural do Semi-Árido</t>
  </si>
  <si>
    <t>Aquisição de Kits de teste rápido para COVID-19</t>
  </si>
  <si>
    <t>23091.003399/2020-82</t>
  </si>
  <si>
    <t>http://www.in.gov.br/web/dou/-/extrato-de-dispensa-de-licitacao-n-4/2020-uasg-153033-251746551</t>
  </si>
  <si>
    <t>Hospital Universitário de Brasília</t>
  </si>
  <si>
    <t>Aquisição de Válvula exalatória autoclavável compatível com ventilador pulmonar Dixtal modelo DX3012, conforme proposta do fornecedor</t>
  </si>
  <si>
    <t>23522.009388/2020</t>
  </si>
  <si>
    <t>CIRURGICA SAO BERNARDO LTDA</t>
  </si>
  <si>
    <t>00.838.896/0001-82</t>
  </si>
  <si>
    <t>http://www.in.gov.br/web/dou/-/extrato-de-dispensa-de-licitacao-n-388/2020-uasg-155009-251748671</t>
  </si>
  <si>
    <t>Hospital Universitário Gaffrée e Guinle</t>
  </si>
  <si>
    <t>Aquisição de Células de O², sensores de Fluxo para 10 ventiladores pulmonar Benett-840 e 09 anestesias GE de diversos modelos, e filtros para ventiladores pulmonares</t>
  </si>
  <si>
    <t>23819.000180/2020-62</t>
  </si>
  <si>
    <t>31.375.959/0001-35</t>
  </si>
  <si>
    <t>http://www.in.gov.br/en/web/dou/-/extrato-de-dispensa-de-licitacao-n-165/2020-uasg-155911-251749194</t>
  </si>
  <si>
    <t>Hospital de Ensino Dr. Washington Antônio de Barros</t>
  </si>
  <si>
    <t>Locação de concentradores de oxigênio em caráter emergencial para a Policlínica do Hospital de Ensino Dr. Washington Antônio de Barros/HU-Univasf, para fazer frente ao conjunto de ações no combate ao coronavírus</t>
  </si>
  <si>
    <t>23542.003601/2020-02</t>
  </si>
  <si>
    <t>LOCMED HOSPITALAR LTDA</t>
  </si>
  <si>
    <t>04.238.951/0001-54</t>
  </si>
  <si>
    <t>http://www.in.gov.br/en/web/dou/-/extrato-de-dispensa-de-licitacao-n-21/2020-uasg-155180-251749018</t>
  </si>
  <si>
    <t xml:space="preserve"> Sistema fechado de aspiração e cateter</t>
  </si>
  <si>
    <t>23523.010098/2020</t>
  </si>
  <si>
    <t>10.781.820/0001-11</t>
  </si>
  <si>
    <t>http://www.in.gov.br/en/web/dou/-/extrato-de-dispensa-de-licitacao-n-38/2020-uasg-155010-251748260</t>
  </si>
  <si>
    <t xml:space="preserve">Aquisição de Aparelho de Ultrassonografia </t>
  </si>
  <si>
    <t>25029.000068/2020-53</t>
  </si>
  <si>
    <t>CANON MEDICAL SYSTEMS DO BRASIL LTDA</t>
  </si>
  <si>
    <t>46.563.938/0013-54</t>
  </si>
  <si>
    <t>http://www.in.gov.br/en/web/dou/-/extrato-de-dispensa-de-licitacao-n-31/2020-uasg-254492-251751165</t>
  </si>
  <si>
    <t xml:space="preserve">Aquisição de Suporte Monitor Vídeo </t>
  </si>
  <si>
    <t>25029.000069/2020-06</t>
  </si>
  <si>
    <t>14.365.637/0001-96</t>
  </si>
  <si>
    <t>http://www.in.gov.br/en/web/dou/-/extrato-de-dispensa-de-licitacao-n-32/2020-uasg-254492-251751228</t>
  </si>
  <si>
    <t>Aquisição de aparelho de ultrassom objetivando o enfrentamento da emergência de saúde pública de importância internacional decorrente do coronavírus, em caráter emergencial</t>
  </si>
  <si>
    <t>25029.000061/2020-31</t>
  </si>
  <si>
    <t>http://www.in.gov.br/en/web/dou/-/extrato-de-dispensa-de-licitacao-n-34/2020-uasg-254492-251751183</t>
  </si>
  <si>
    <t>Aquisição de insumo para produção de álcool em gel</t>
  </si>
  <si>
    <t>23305.004875/2020-11</t>
  </si>
  <si>
    <t>EXODO CIENTIFICA QUIMICA FINA INDUSTRIA E COMERCIO LTDA</t>
  </si>
  <si>
    <t>Kg</t>
  </si>
  <si>
    <t>http://www.in.gov.br/web/dou/-/extrato-de-dispensa-de-licitacao-n-14/2020-uasg-158154-251951542</t>
  </si>
  <si>
    <t>Confecção</t>
  </si>
  <si>
    <t>Universidade Federal da Paraíba</t>
  </si>
  <si>
    <t>Aquisição de kit para extração de ácidos nucleicos totais virais para o Laboratório de Biologia Molecular do Centro de Ciências Médicas da UFPB que será utilizado na realização de testes diagnósticos para o novo coronavírus</t>
  </si>
  <si>
    <t>23074.017829/2020-98</t>
  </si>
  <si>
    <t>http://www.in.gov.br/web/dou/-/extrato-de-dispensa-de-licitacao-n-6/2020-uasg-153065-251949366</t>
  </si>
  <si>
    <t>Aquisição emergencial de locação de avental</t>
  </si>
  <si>
    <t>http://www.in.gov.br/web/dou/-/extrato-de-dispensa-de-licitacao-n-39/2020-uasg-155010-251951666</t>
  </si>
  <si>
    <t>Aquisição de macronebulizador 500 ml traqueia 1.20 m com máscara facial.</t>
  </si>
  <si>
    <t>230790.04412/2020-62</t>
  </si>
  <si>
    <t>http://www.in.gov.br/web/dou/-/extrato-de-dispensa-de-licitacao-n-127/2020-uasg-153150-251949552</t>
  </si>
  <si>
    <t>Aquisição de a etilico + alcool isopropilico; 70%; loção alcoólica em espuma, a fim de abastecer o Hospital Universitário da UFJF - Filial Ebserh</t>
  </si>
  <si>
    <t>23765.004507/2020-48</t>
  </si>
  <si>
    <t>GIROFARMA MEDICAMENTOS EIRELI</t>
  </si>
  <si>
    <t>http://www.in.gov.br/web/dou/-/extrato-de-dispensa-de-licitacao-n-23/2020-uasg-155903-251963495</t>
  </si>
  <si>
    <t>Aquisição de álcool etílico 70% (70gl) preferencialmente de 1000 ml, a fim de abastecer o Hospital Universitário da UFJF - Filial Ebserh</t>
  </si>
  <si>
    <t>23765.004031/2020-45</t>
  </si>
  <si>
    <t>http://www.in.gov.br/web/dou/-/extrato-de-dispensa-de-licitacao-n-16/2020-uasg-155903-251963513</t>
  </si>
  <si>
    <t>Aquisição de Circuito para Ventilador Pulmonar Padrão</t>
  </si>
  <si>
    <t>23819.001325/2020-42</t>
  </si>
  <si>
    <t>09.376.051/0001-97</t>
  </si>
  <si>
    <t>http://www.in.gov.br/web/dou/-/extrato-de-dispensa-de-licitacao-n-168/2020-uasg-155911-251952167</t>
  </si>
  <si>
    <t>Aquisição de testes rápidos e insumos para detecção qualitativa específica de IgG e IgM do COVID-19, a serem aplicados, durante surto epidêmico de coronavírus no país, nos servidores da Polícia Rodoviária Federal, conforme condições, quantidades e exigências estabelecidas neste instrumento</t>
  </si>
  <si>
    <t>08653.003619/2020</t>
  </si>
  <si>
    <t>PROHOSPITAL COMERCIO HOLANDA LTDA</t>
  </si>
  <si>
    <t>09.485.574/0001-71</t>
  </si>
  <si>
    <t>http://www.in.gov.br/web/dou/-/extrato-de-dispensa-de-licitacao-n-8/2020-uasg-200112-251952556</t>
  </si>
  <si>
    <t>Aquisição de materiais de higienização e prevenção a viroses, principalmente no enfrentamento da emergência de saúde pública de importância internacional decorrente do coronavírus (COVID-19), com fins de equipar as unidades operacionais e os policiais rodoviários federais da Superintendência de Polícia Rodoviária Federal em Campo Grande-MS, observadas as especificações e condições estabelecidas no Projeto Básico. 1200 unidades de Máscara de tecido lavável.</t>
  </si>
  <si>
    <t xml:space="preserve">08669.007222/2020-63 </t>
  </si>
  <si>
    <t>02.321.861/0001-05</t>
  </si>
  <si>
    <t>http://www.in.gov.br/web/dou/-/extrato-de-dispensa-de-licitacao-n-18/2020-uasg-200128-251952719</t>
  </si>
  <si>
    <t>Superintendência Estadual no Mato Grosso do Sul</t>
  </si>
  <si>
    <t>Aquisição de Álcool em Gel, galão de 5 Litros Antisséptico 70% Higienizante de Mão, 70° INPM, proteção Antisséptica, higienizador para as mãos</t>
  </si>
  <si>
    <t xml:space="preserve">25185.000305/2020-83 </t>
  </si>
  <si>
    <t>18.493.600/0001-02</t>
  </si>
  <si>
    <t>http://www.in.gov.br/web/dou/-/extrato-de-dispensa-de-licitacao-n-2/2020-uasg-255012-251953893</t>
  </si>
  <si>
    <t>Aquisição de cama hospitalar, material:aço inoxidável, tipo:elétrico/hidráulica, acabamento das rodas:roda de borracha, comprimento:até 2,10 m, largura:cerca de 1,00 m, altura:cerca de 0,80 m, capacidade de carga:até 250 kg, tipos de acionamento:controle remoto, características adicionais: radiotransparente com balança</t>
  </si>
  <si>
    <t xml:space="preserve">25029.000089/2020-79 </t>
  </si>
  <si>
    <t>MEDI-SAUDE PRODUTOS MEDICOS HOSPITALARES EIRELI</t>
  </si>
  <si>
    <t>02.563.570/0001-15</t>
  </si>
  <si>
    <t>http://www.in.gov.br/web/dou/-/extrato-de-dispensa-de-licitacao-n-36/2020-uasg-254492-251953826</t>
  </si>
  <si>
    <t>Cama Hospitalar</t>
  </si>
  <si>
    <t>Importação de MISTURA KIT;PCR;GOTAQ PROBE;A6121,PROMEGA;PER</t>
  </si>
  <si>
    <t xml:space="preserve">25386.100461/2020-87 </t>
  </si>
  <si>
    <t>PROMEGA CORPORATION</t>
  </si>
  <si>
    <t>http://www.in.gov.br/web/dou/-/extrato-de-dispensa-de-licitacao-n-107/2020-uasg-254445-251953520</t>
  </si>
  <si>
    <t>Instituto Nacional de Cardiologia</t>
  </si>
  <si>
    <t>Aquisição de medicamento, de muita importância para o enfrentamento da Saúde Pública decorrente do COVID-19 (ALCOOL ETILICO ANTISSEPTICO 70% GEL 500 ML, CLORHEXIDINA 0,5% ALCOOLICA , CLORHEXIDINA 2% DEGERMANTE, LEVOFLOXACINA 500MG BOLSA SISTEMA FECHADO 100ML)</t>
  </si>
  <si>
    <t xml:space="preserve">33409.004321/2020-29 </t>
  </si>
  <si>
    <t>SUPERMEDICA DISTRIBUIDORA HOSPITALAR EIRELI</t>
  </si>
  <si>
    <t>06.065.614/0001-38</t>
  </si>
  <si>
    <t>http://www.in.gov.br/web/dou/-/extrato-de-dispensa-de-licitacao-n-12/2020-uasg-250059-251952870</t>
  </si>
  <si>
    <t>Medicamentos</t>
  </si>
  <si>
    <t>MEDBRANDS COMERCIO E DISTRIBUIDORA EIRELI</t>
  </si>
  <si>
    <t>27.256.185/0001-56</t>
  </si>
  <si>
    <t>COMERCIAL CIRURGICA RIOCLARENSE LTDA</t>
  </si>
  <si>
    <t>67.729.178/0004-91</t>
  </si>
  <si>
    <t xml:space="preserve">Aquisição de Álcool Em Gel 70% - GALÃO DE 5 LT. </t>
  </si>
  <si>
    <t>33407.043025/2020-00</t>
  </si>
  <si>
    <t>http://www.in.gov.br/web/dou/-/extrato-de-dispensa-de-licitacao-n-14/2020-uasg-250104-251952989</t>
  </si>
  <si>
    <t>Aquisição de álcool etílico 70% (refil) para o Hospital das Clínicas de Goiás para fazer frente ao conjunto de ações no combate do coronavírus</t>
  </si>
  <si>
    <t>23760.005840/2020-14.</t>
  </si>
  <si>
    <t>30.316.923/0001-18</t>
  </si>
  <si>
    <t>http://www.in.gov.br/web/dou/-/extrato-de-dispensa-de-licitacao-n-35/2020-uasg-155904-252114795</t>
  </si>
  <si>
    <t>Aquisição em caráter emergencial de sistema de vácuo medicinal para a Policlínica do Hospital de Ensino Dr. Washington Antônio de Barros/HU-Univasf para fazer frente ao conjunto de ações no combate ao coronavírus</t>
  </si>
  <si>
    <t>23542.003671/2020-52</t>
  </si>
  <si>
    <t>http://www.in.gov.br/web/dou/-/extrato-de-dispensa-de-licitacao-n-22/2020-uasg-155180-252121471</t>
  </si>
  <si>
    <t>Hospital Federal da Lagoa</t>
  </si>
  <si>
    <t>Avental / Capote, uso hospitalar, TNT ou similar, gramatura cerca de 30g/cm, com cor, com tiras para fixação, manga longa, punho elástico, não estéril.</t>
  </si>
  <si>
    <t>33408.047599/2020-73</t>
  </si>
  <si>
    <t>Dispensa 123/2020</t>
  </si>
  <si>
    <t>http://www.in.gov.br/web/dou/-/extrato-de-dispensa-de-licitacao-n-123/2020-uasg-250105-252122620</t>
  </si>
  <si>
    <t>Hospital Federal de Ipanema</t>
  </si>
  <si>
    <t>Aquisição DE MACACÃO DE SEGURANÇA/ PROTEÇÃO DESCARTÁVEL ESTÉRIL IMPERMEÁVEL BRANCO</t>
  </si>
  <si>
    <t>33401.045417/2020-90</t>
  </si>
  <si>
    <t>Dispensa 13/2020</t>
  </si>
  <si>
    <t>http://www.in.gov.br/web/dou/-/extrato-de-dispensa-de-licitacao-n-13/2020-uasg-250103-252122611</t>
  </si>
  <si>
    <t>Aquisição de material médico hospitalar utilizado para lidar com a pandemia do corona vírus (Sensor de oximetria de pulso e Máscara em polivinil transparente), a fim de atender solicitação do Serviço Central de Abastecimento, no âmbito do INCA</t>
  </si>
  <si>
    <t>25410.004231/2020-43</t>
  </si>
  <si>
    <t>09.608.095/0001-03</t>
  </si>
  <si>
    <t>http://www.in.gov.br/web/dou/-/extrato-de-dispensa-de-licitacao-n-56/2020-uasg-250052-252122269</t>
  </si>
  <si>
    <t>Aquisição de insumos para a fabricação de máscaras (face shield), para distribuição gratuita a hospitais, upas e ubs de diversos municípios de São Paulo</t>
  </si>
  <si>
    <t>23305.004871/2020-5</t>
  </si>
  <si>
    <t>http://www.in.gov.br/web/dou/-/extrato-de-dispensa-de-licitacao-n-15/2020-uasg-158154-252324575</t>
  </si>
  <si>
    <t>Universidade Federal de Santa Maria</t>
  </si>
  <si>
    <t>Fornecimento insumos para a realização de exames para extração do DNA e RNA baseado em tecnologia de esferas magnéticas</t>
  </si>
  <si>
    <t>23081.019460/2020-14</t>
  </si>
  <si>
    <t>STABINOVA IMPORTACAO E EXPORTACAO LIMITADA</t>
  </si>
  <si>
    <t>http://www.in.gov.br/web/dou/-/extrato-de-dispensa-de-licitacao-n-36/2020-uasg-153164-252321608</t>
  </si>
  <si>
    <t xml:space="preserve">Aquisição de máscaras 3 camadas cirúrgicas e N95 sem válvula </t>
  </si>
  <si>
    <t>23081.019545/2020-94</t>
  </si>
  <si>
    <t>13.259.812/0001-06</t>
  </si>
  <si>
    <t>http://www.in.gov.br/web/dou/-/extrato-de-dispensa-de-licitacao-n-37/2020-uasg-153164-252321650</t>
  </si>
  <si>
    <t>Aquisição de Testes IGG - IGM para Coronavírus - COVID - 19</t>
  </si>
  <si>
    <t>334010.44318/2020-91</t>
  </si>
  <si>
    <t>TOTAL MED COMERCIO E IMPORTACAO DE PRODUTOS MEDICO HOSPITALARES LTDA</t>
  </si>
  <si>
    <t>13.281.874/0001-06</t>
  </si>
  <si>
    <t>http://www.in.gov.br/web/dou/-/extrato-de-dispensa-de-licitacao-n-14/2020-uasg-250103-252326573</t>
  </si>
  <si>
    <t>Aquisição de materiais médico-hospitalares, máscaras cirúrgicas, tipo não tecido, 3 camadas,pregas horizontais, atóxica, tiras/elásticos laterais p/ fixação, características adicionais clip nasal embutido, hipoalergênica, cor branca, tipo descartável caixa com 50 unidades. Validade mínima de 9 meses - Resolução RDC 356/2020 da Anvisa, para atender as demandas da Polícia Rodoviária Federal em Minas Gerais, destinados ao enfrentamento da emergência de saúde pública</t>
  </si>
  <si>
    <t xml:space="preserve">08656.029150/2020-54 </t>
  </si>
  <si>
    <t>BWC INDUSTRIA E COMERCIO DE CONFECCOES LTDA</t>
  </si>
  <si>
    <t>03.292.038/0002-54</t>
  </si>
  <si>
    <t>http://www.in.gov.br/web/dou/-/extrato-de-dispensa-de-licitacao-n-16/2020-uasg-200115-252543711</t>
  </si>
  <si>
    <t>Hospital Federal de Bonsucesso</t>
  </si>
  <si>
    <t>Avental hospitalar, material : sms, tamanho : g, gramatura: cerca de 50 g,cm2 ou superior, com cor, componente: tiras para fixação e toalha absorvente, característica adicional: manga longa, punho malha, esterilidade : não estéril, uso único, adicional: com barreira bacteriana e viral</t>
  </si>
  <si>
    <t xml:space="preserve">33374.045633/2020-18 </t>
  </si>
  <si>
    <t>Dispensa 54/2020</t>
  </si>
  <si>
    <t>http://www.in.gov.br/web/dou/-/extrato-de-dispensa-de-licitacao-n-54/2020-uasg-250042-252544489</t>
  </si>
  <si>
    <t>Aquisição de macacão de segurança.</t>
  </si>
  <si>
    <t xml:space="preserve">33374.044740/2020-11 </t>
  </si>
  <si>
    <t>Dispensa 57/2020</t>
  </si>
  <si>
    <t>27.069.869/0001-49</t>
  </si>
  <si>
    <t>http://www.in.gov.br/web/dou/-/extrato-de-dispensa-de-licitacao-n-57/2020-uasg-250042-252544420</t>
  </si>
  <si>
    <t>Universidade Federal de São Paulo</t>
  </si>
  <si>
    <t>Aquisição de kits de rna para testes de coronavirus - COVID19</t>
  </si>
  <si>
    <t>23089.35147/2020-4</t>
  </si>
  <si>
    <t>UNIVERSIDADE FEDERAL DE SAO PAULO</t>
  </si>
  <si>
    <t>60.453.032/0001-74</t>
  </si>
  <si>
    <t>http://www.in.gov.br/web/dou/-/extrato-de-dispensa-de-licitacao-n-33/2020-uasg-153031-252768426</t>
  </si>
  <si>
    <t xml:space="preserve"> aquisição de itens para manutenção de ventiladores pulmonares, a fim de abastecer o Hospital Universitário da UFJF - Filial Ebserh</t>
  </si>
  <si>
    <t>17.426.885/0001-98</t>
  </si>
  <si>
    <t>http://www.in.gov.br/web/dou/-/extrato-de-dispensa-de-licitacao-n-24/2020-uasg-155903-252783381</t>
  </si>
  <si>
    <t>RF MEDICAL LTDA</t>
  </si>
  <si>
    <t>Importação de CARTAO,IMPREGNADO(CJ);TR COVID-19,HUMASIS</t>
  </si>
  <si>
    <t>253861.00448/2020-28</t>
  </si>
  <si>
    <t>http://www.in.gov.br/web/dou/-/extrato-de-dispensa-de-licitacao-n-118/2020-uasg-254445-252772177</t>
  </si>
  <si>
    <t>Instituto Federal de Educação, Ciência e Tecnologia do Norte de Minas Gerais</t>
  </si>
  <si>
    <t>Aquisição emergencial de álcool gel 70% para enfrentamento da pandemia do SARS-Cov-2--1.5.1.1.0</t>
  </si>
  <si>
    <t>27.343.091/0001-14</t>
  </si>
  <si>
    <t>http://www.in.gov.br/web/dou/-/extrato-de-dispensa-de-licitacao-252968008</t>
  </si>
  <si>
    <t xml:space="preserve"> Aquisição de máscara descartável retangular com tiras GR 40 com clips</t>
  </si>
  <si>
    <t>230790.04498/2020-23</t>
  </si>
  <si>
    <t>MASER MUNDI COMERCIO DE PRODUTOS E SERVICOS LTDA EPP</t>
  </si>
  <si>
    <t>13.835.805/0001-05</t>
  </si>
  <si>
    <t>http://www.in.gov.br/web/dou/-/extrato-de-dispensa-de-licitacao-n-152/2020-uasg-153150-252984228</t>
  </si>
  <si>
    <t>Aquisição de espaçador com máscara infantil médio ultraflexível</t>
  </si>
  <si>
    <t>230790.04666/2020-81</t>
  </si>
  <si>
    <t>http://www.in.gov.br/web/dou/-/extrato-de-dispensa-de-licitacao-n-189/2020-uasg-153150-252982405</t>
  </si>
  <si>
    <t xml:space="preserve"> Aquisição de sistema fechado de aspiração traqueal nº 6</t>
  </si>
  <si>
    <t xml:space="preserve">23533.006965/2020-45 </t>
  </si>
  <si>
    <t>CEI COMERCIO EXPORTACAO E IMP DE MAT MEDICOS LTDA</t>
  </si>
  <si>
    <t>http://www.in.gov.br/web/dou/-/extrato-de-dispensa-de-licitacao-n-35/2020-uasg-155020-252984280</t>
  </si>
  <si>
    <t>Mascara de proteção contra bacilo da tuberculose n 95</t>
  </si>
  <si>
    <t>33374.046667/2020-11</t>
  </si>
  <si>
    <t>Dispensa 58/2020</t>
  </si>
  <si>
    <t>http://www.in.gov.br/web/dou/-/extrato-de-dispensa-de-licitacao-n-58/2020-uasg-250042-252986202</t>
  </si>
  <si>
    <t>Aquisição de material médico hospitalar utilizado para lidar com a pandemia do corona vírus (eletrodos para monitor cardíaco adulto ), a fim de atender solicitação do Serviço Central de Abastecimento, no âmbito do INCA -  ELETRODO, APLICAÇÃO 1 P/ MONITORIZAÇÃO CARDÍACA- ECG, MODELO DE SUPERFÍCIE,</t>
  </si>
  <si>
    <t xml:space="preserve">25410.004618/2020-08 </t>
  </si>
  <si>
    <t>18.269.125/0001-87</t>
  </si>
  <si>
    <t>http://www.in.gov.br/web/dou/-/extrato-de-dispensa-de-licitacao-n-62/2020-uasg-250052-252987328</t>
  </si>
  <si>
    <t>Instituto René Rachou</t>
  </si>
  <si>
    <t xml:space="preserve">Aquisição de kits para ensaios em RT-PCR </t>
  </si>
  <si>
    <t xml:space="preserve"> 25381.000034/2020-40</t>
  </si>
  <si>
    <t>http://www.in.gov.br/web/dou/-/extrato-de-dispensa-de-licitacao-n-34/2020-uasg-254423-252986797</t>
  </si>
  <si>
    <t>Aquisição de TOUCA NAO-TECIDO INTEGRAL 20G/M² BA DESC USO GERAL CX 100UN</t>
  </si>
  <si>
    <t xml:space="preserve">25386.100499/2020-50 </t>
  </si>
  <si>
    <t>CORPO ASTRAL COMERCIAL E INDUSTRIAL LTDA</t>
  </si>
  <si>
    <t>31.343.734/0001-05</t>
  </si>
  <si>
    <t>http://www.in.gov.br/web/dou/-/extrato-de-dispensa-de-licitacao-n-119/2020-uasg-254445-252988148</t>
  </si>
  <si>
    <t xml:space="preserve">Aquisição de MASCARA FACIAL TNT TRIPLA P/AMARRAR PT 50UN </t>
  </si>
  <si>
    <t>Aquisição de máscaras facial não profissional para contenção do espalhamento de gotículas suspensas no ar quando as pessoas conversam, tossem ou espirram, conforme condições, quantidades e exigências estabelecidas no termo de referência</t>
  </si>
  <si>
    <t>83500.04891/2020-60</t>
  </si>
  <si>
    <t>KEILLA DAYANE LOURENCO CARVALHO 08511601660</t>
  </si>
  <si>
    <t>23.492.519/0001-30</t>
  </si>
  <si>
    <t>http://www.in.gov.br/web/dou/-/extrato-de-dispensa-de-licitacao-n-7/2020-uasg-200350-253176106</t>
  </si>
  <si>
    <t xml:space="preserve">Aquisição de testes rápidos para detecção qualitativa específica de IgG e IgM do COVID-19, a serem aplicados, durante surto epidêmico de coronavírus no país, nos servidores da Polícia Rodoviária Federal, conforme condições, quantidades e exigências estabelecidas no Projeto Básico. </t>
  </si>
  <si>
    <t xml:space="preserve">08650.005693/2020-36 </t>
  </si>
  <si>
    <t>M. DE OLIVEIRA</t>
  </si>
  <si>
    <t>13.852.040/0001-03</t>
  </si>
  <si>
    <t>http://www.in.gov.br/web/dou/-/extrato-de-dispensa-de-licitacao-n-13/2020-uasg-200109-253176284</t>
  </si>
  <si>
    <t>Hospital Universitário Onofre Lopes</t>
  </si>
  <si>
    <t>Aquisição de Equipamentos de Proteção Individual (EPIs) e álcool em gel, essenciais a situação emergencial de enfrentamento da pandemia pelo Coronavírus (COVID-19</t>
  </si>
  <si>
    <t>23526.005611/2020-72</t>
  </si>
  <si>
    <t>ANNE GLOBAL BEAUTY &amp; TREND INDUSTRIA, COMERCIO, IMPORTACAO E EXPORTACAO LTDA</t>
  </si>
  <si>
    <t>26.325.382/0001-17</t>
  </si>
  <si>
    <t>http://www.in.gov.br/web/dou/-/extrato-de-dispensa-de-licitacao-n-3/2020-uasg-155013-253175147</t>
  </si>
  <si>
    <t>CIRUFARMA COMERCIAL LTDA</t>
  </si>
  <si>
    <t>FABRICA DE ARTEFATOS DE LATEX SAO ROQUE LTDA</t>
  </si>
  <si>
    <t>70.939.574/0001-05</t>
  </si>
  <si>
    <t>Hospital Federal do Andaraí</t>
  </si>
  <si>
    <t>Máscara, tipo: respirador, tipo uso: n 95,filtro mecânico de tnt(partículas 0,1micron), tipo fixação: duplo sistema de tiras elásticas, características adicionais: 4 camadas(c,filme),sem válvula,clip nasal</t>
  </si>
  <si>
    <t>333670.49585/2020-18</t>
  </si>
  <si>
    <t>LEMARC PRODUTOS MEDICOS HOSPITALARES EIRELI</t>
  </si>
  <si>
    <t>09.300.300/0001-60</t>
  </si>
  <si>
    <t>http://www.in.gov.br/web/dou/-/extrato-de-dispensa-de-licitacao-n-7/2020-uasg-250106-253176886</t>
  </si>
  <si>
    <t>Secretaria Executiva</t>
  </si>
  <si>
    <t>Ventilador Pulmonar modelo Servoventilador Carmel e Ventilador Pulmonar de emergência modelo Microtak</t>
  </si>
  <si>
    <t>25000.047915/2020-61</t>
  </si>
  <si>
    <t>61.489.381/0001-09</t>
  </si>
  <si>
    <t>http://www.in.gov.br/web/dou/-/extrato-de-dispensa-de-licitacao-n-54/2020-uasg-250005-253187392</t>
  </si>
  <si>
    <t>Máscara cirúrgica descartável, confeccionada em não tecido, 3 camadas, modelo retangular. Avental resistente a líquidos e produtos químicos descartável, não estéril, confeccionado em não tecido laminado respirável e impermeável. Avental para procedimento, descartável, NÃO estéril, uso hospitalar, confeccionado em não tecido, polipropileno</t>
  </si>
  <si>
    <t>33407.051468/2020</t>
  </si>
  <si>
    <t>Dispensa 16/2020</t>
  </si>
  <si>
    <t>AKILA COMERCE EIRELI</t>
  </si>
  <si>
    <t>19.205.627/0001-07</t>
  </si>
  <si>
    <t>http://www.in.gov.br/web/dou/-/extrato-de-dispensa-de-licitacao-n-16/2020-uasg-250104-253177015</t>
  </si>
  <si>
    <t>28.738.385/0001-08</t>
  </si>
  <si>
    <t>Máscaras reutilizáveis em material 100% poliéster, acabamento dry anti-bactérias, costuras laterais em elásticos, 100% lavável, material não esterilizado, não considerado EPI, para os servidores da Polícia Rodoviária Federal como medida de prevenção ao COVID-19</t>
  </si>
  <si>
    <t>08659.014947/2020-27</t>
  </si>
  <si>
    <t>Dispensa 15/2020</t>
  </si>
  <si>
    <t>BETEL EIRELI</t>
  </si>
  <si>
    <t>04.244.823/0001-13</t>
  </si>
  <si>
    <t>http://www.in.gov.br/web/dou/-/extrato-de-dispensa-de-licitacao-n-15/2020-uasg-200118-253362987</t>
  </si>
  <si>
    <t>Aquisição de protetor facial e óculos de segurança em caráter emergencial</t>
  </si>
  <si>
    <t>23523.010266/2020</t>
  </si>
  <si>
    <t>L S E SILVA PEREIRA SERVICOS</t>
  </si>
  <si>
    <t>13.701.319/0001-96</t>
  </si>
  <si>
    <t>http://www.in.gov.br/web/dou/-/extrato-de-dispensa-de-licitacao-n-43/2020-uasg-155010-253376923</t>
  </si>
  <si>
    <t>Aparelho portátil de monitorização de sinais vitais (com cabo de pressão arterial, termômetro e oximetria) com Carro pedestal (suporte) para transporte do aparelho</t>
  </si>
  <si>
    <t>33407.042188/2020</t>
  </si>
  <si>
    <t>66.783.630/0002-79</t>
  </si>
  <si>
    <t>http://www.in.gov.br/web/dou/-/extrato-de-dispensa-de-licitacao-n-18/2020-uasg-250104-253378297</t>
  </si>
  <si>
    <t xml:space="preserve">AQUISIÇÃO Avental material não tecido processo SMS gramatura 25Gr a 40/M², impermeável, atóxico, hipoalergênico, resistente, confortável, maleável, conforme padrão proteção/ isolamento, apresentar barreira microbiana comprovada por laudo de eficiência de filtração bacteriana (BFE) e eficiência de filtração viral (VFE) e laudo não carcinogenia, manga longa, punho com elástico, sistema de ajuste e fixação por dois pares de amarrilhos nas costas e cintura. </t>
  </si>
  <si>
    <t>33401.175446/2018-61</t>
  </si>
  <si>
    <t>http://www.in.gov.br/web/dou/-/extrato-de-dispensa-de-licitacao-n-16/2020-uasg-250103-253378203</t>
  </si>
  <si>
    <t>Aquisição de mascaras protetoras, esterilizáveis e reutilizáveis, em tecido, cores brancas ou pretas com elástico para ajuste, tamanho único</t>
  </si>
  <si>
    <t>08335.002887/2020-52</t>
  </si>
  <si>
    <t>AMANDA HANNA MADY</t>
  </si>
  <si>
    <t>24.043.725/0001-25</t>
  </si>
  <si>
    <t>http://www.in.gov.br/web/dou/-/extrato-de-dispensa-de-licitacao-n-7/2020-253571403</t>
  </si>
  <si>
    <t>---/DF</t>
  </si>
  <si>
    <t>DF</t>
  </si>
  <si>
    <t>Corpo de Bombeiros Militar do Distrito Federal</t>
  </si>
  <si>
    <t>aquisição de kits para a coleta de material e detecção de 2019-nCoV</t>
  </si>
  <si>
    <t>00053-00023369/2020-81</t>
  </si>
  <si>
    <t>26.372.685/0001-90</t>
  </si>
  <si>
    <t>http://www.in.gov.br/web/dou/-/extrato-do-contrato-n-13/2020-253555323</t>
  </si>
  <si>
    <t>Universidade Federal do Espírito Santo</t>
  </si>
  <si>
    <t xml:space="preserve"> Aquisição de 5.000 litros de álcool 99,5 para atender as demandas do CCS/UFES para o ano de 2020, conforme condições, quantidades, especificações e exigências contidas neste Termo de Referência, na modalidade de compra Dispensa conforme Lei 13.979/2020, de 6 de fevereiro de 2020, que dispõe sobre as medidas para enfrentamento da emergência de saúde pública de importância internacional decorrente do coronavírus responsável pelo surto de 2019</t>
  </si>
  <si>
    <t>23068.019557/2020-97</t>
  </si>
  <si>
    <t>http://www.in.gov.br/web/dou/-/extrato-de-dispensa-de-licitacao-n-51/2020-uasg-153046-253587680</t>
  </si>
  <si>
    <t>Aquisição de máscaras cirúrgicas descartáveis em virtude da necessidade de viabilizar ações que possam minimizar os impactos negativos que o novo Covid-19 pode trazer à população e a profissionais de saúde.</t>
  </si>
  <si>
    <t>23522.010158/2020-56</t>
  </si>
  <si>
    <t>Dispensa 0158/2020</t>
  </si>
  <si>
    <t>QMIDIA COMUNICACAO LTDA</t>
  </si>
  <si>
    <t>26.746.852/0001-16</t>
  </si>
  <si>
    <t>http://www.in.gov.br/web/dou/-/extrato-de-dispensa-de-licitacao-n-158/2020-uasg-155009-253554585</t>
  </si>
  <si>
    <t>Aquisição de máscara em caráter emergencial</t>
  </si>
  <si>
    <t>23523.011504/2020</t>
  </si>
  <si>
    <t>http://www.in.gov.br/web/dou/-/extrato-de-dispensa-de-licitacao-n-44/2020-uasg-155010-253590199</t>
  </si>
  <si>
    <t>Aquisição de insumos hospitalares para combate ao COVID-19 (Máscara cirúrgica 3 camadas e Máscara descartável para proteção N95)</t>
  </si>
  <si>
    <t>33409.002476/2020-01</t>
  </si>
  <si>
    <t>Dispensa 26/2020</t>
  </si>
  <si>
    <t>BIOGEOENERGY FABRICACAO E LOCACAO DE EQUIPAMENTOS LTDA.</t>
  </si>
  <si>
    <t>33.578.004/0001-00</t>
  </si>
  <si>
    <t>http://www.in.gov.br/web/dou/-/extrato-de-dispensa-de-licitacao-n-26/2020-uasg-250059-253591365</t>
  </si>
  <si>
    <t>CONFECCOES DOIS RIOS LTDA</t>
  </si>
  <si>
    <t>Instituto Federal de Educação, Ciência e Tecnologia do Ceará</t>
  </si>
  <si>
    <t>Aquisição de insumos e equipamentos para a produção de álcool em gel para o IFCE - Campus Fortaleza.</t>
  </si>
  <si>
    <t>23255.002513/2020-11</t>
  </si>
  <si>
    <t>LABORATORIAL COMERCIO E SERVICOS LTDA</t>
  </si>
  <si>
    <t>04.626.218/0001-07</t>
  </si>
  <si>
    <t>http://www.in.gov.br/web/dou/-/extrato-de-dispensa-de-licitacao-n-11/2020-uasg-158313-253808303</t>
  </si>
  <si>
    <t>LUBMIX COMERCIO E IMPORTACAO DE EQUIPAMENTOS LTDA</t>
  </si>
  <si>
    <t>16.823.397/0001-51</t>
  </si>
  <si>
    <t>VR GLOBAL IMPORTADORA, EXPORTADORA E SERVICOS LTDA</t>
  </si>
  <si>
    <t>31.481.228/0001-74</t>
  </si>
  <si>
    <t>NETZSCH DO BRASIL INDUSTRIA E COMERCIO LTDA</t>
  </si>
  <si>
    <t>82.749.987/0001-06</t>
  </si>
  <si>
    <t>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t>
  </si>
  <si>
    <t xml:space="preserve">23305.005738/2020-96 </t>
  </si>
  <si>
    <t>01.679.707/0001-39</t>
  </si>
  <si>
    <t>http://www.in.gov.br/web/dou/-/extrato-de-dispensa-de-licitacao-n-16/2020-uasg-158154-253809083</t>
  </si>
  <si>
    <t>TY BORTHOLIN COMERCIAL LTDA</t>
  </si>
  <si>
    <t>05.291.541/0001-30</t>
  </si>
  <si>
    <t>D3M INDUSTRIA E COMERCIO LTDA</t>
  </si>
  <si>
    <t>19.324.150/0001-89</t>
  </si>
  <si>
    <t>DE LUCA &amp; DUO LTDA</t>
  </si>
  <si>
    <t>64.589.328/0001-78</t>
  </si>
  <si>
    <t>Hospitalar Universitário da UFPA</t>
  </si>
  <si>
    <t xml:space="preserve">Aquisição de material químico ÁLCOOL A 70% EM GEL, para suprir a demanda da Unidade Hospitalar João de Barros Barreto no auxílio do enfrentamento ao COVID-19 </t>
  </si>
  <si>
    <t>23768.004964/2020-11</t>
  </si>
  <si>
    <t>http://www.in.gov.br/web/dou/-/extrato-de-dispensa-de-licitacao-n-9/2020-uasg-155909-253810075</t>
  </si>
  <si>
    <t>Aquisição de ÁLCOOL ETÍLICO, HIDRATADO, 70% (70 GL) LÍQUIDO, "SEM QUATERNÁRIO DE AMÔNIO" - FRASCO COM 1000 ML, para combate ao COVID-19, das unidades hospitalares do Complexo Hospitalar da Universidade Federal do Pará CHU UFPA</t>
  </si>
  <si>
    <t>23769.004969/2020-35</t>
  </si>
  <si>
    <t>http://www.in.gov.br/web/dou/-/extrato-de-dispensa-de-licitacao-n-10/2020-uasg-155909-253810017</t>
  </si>
  <si>
    <t xml:space="preserve">Aquisição parcelada, em caráter emergencial, de materiais para combate ao COVID-19 máscaras, álcool em gel para dispenser e filtros </t>
  </si>
  <si>
    <t>23538.004448/2020-91</t>
  </si>
  <si>
    <t>http://www.in.gov.br/web/dou/-/extrato-de-dispensa-de-licitacao-n-20/2020-uasg-155124-253809494</t>
  </si>
  <si>
    <t>NOVA SAUDE PRODUTOS MEDICOS II EIRELI</t>
  </si>
  <si>
    <t>19.852.529/0001-61</t>
  </si>
  <si>
    <t>Dispensa 20/2020</t>
  </si>
  <si>
    <t>Aquisição de ALCOOL 70% GEL 800ml , ALCOOL 70% 100ML, ALCOOL A 70% GEL 500ML (Emergência - Pandemia Covid 19)</t>
  </si>
  <si>
    <t>23533.010721/2020-67</t>
  </si>
  <si>
    <t>WORLD CLEAN DISTRIBUIDORA DE PRODUTOS E UTENSILIOS DE HIGIENE E LIMPEZA - EIRELI</t>
  </si>
  <si>
    <t>08.821.528/0001-33</t>
  </si>
  <si>
    <t>http://www.in.gov.br/web/dou/-/extrato-de-dispensa-de-licitacao-n-37/2020-uasg-155020-253809493</t>
  </si>
  <si>
    <t>81.069.486/0001-16</t>
  </si>
  <si>
    <t xml:space="preserve">Anti-SARS-CoV-2 (IgG/IgM) </t>
  </si>
  <si>
    <t>33408.040092/2020-99</t>
  </si>
  <si>
    <t>PMH PRODUTOS MEDICOS HOSPITALARES LTDA</t>
  </si>
  <si>
    <t>00.740.696/0001-92</t>
  </si>
  <si>
    <t>http://www.in.gov.br/web/dou/-/extrato-de-dispensa-de-licitacao-n-137/2020-uasg-250105-253811010</t>
  </si>
  <si>
    <t>Hospital de Clínicas da UFPR</t>
  </si>
  <si>
    <t>Fornecimento Emergencial de Equipamentos de Proteção Individual - EPI (MÁSCARAS CIRÚRGICAS) para o Complexo do Hospital de Clínicas da Universidade Federal do Paraná, visando ao enfrentamento da emergência do coronavírus COVID-19, conforme especificações constantes do Termo de Referência (Apêndice I) e de seus anexos.</t>
  </si>
  <si>
    <t>23759.011199/2020</t>
  </si>
  <si>
    <t>A.P. TORTELLI COM PRODUTOS MEDICOS HOSPITALARES LTDA</t>
  </si>
  <si>
    <t>78.451.614/0001-87</t>
  </si>
  <si>
    <t>http://www.in.gov.br/web/dou/-/extrato-de-dispensa-de-licitacao-n-43/2020-uasg-155902-254050724</t>
  </si>
  <si>
    <t>Universidade Federal do Oeste do Pará</t>
  </si>
  <si>
    <t>Trata-se da Aquisição emergencial de EPI equipamentos e proteção individual e de matériasprimas necessárias na produção de álcool gel 70 ºGL, para subsidiar as ações e medidas de controle e prevenção do novo coronavírus (Covid-19) em hospitais e demais órgãos do Sistema Único de Saúde</t>
  </si>
  <si>
    <t>23204.004564/2020-82</t>
  </si>
  <si>
    <t>http://www.in.gov.br/web/dou/-/extrato-de-dispensa-de-licitacao-n-1/2020-uasg-158515-254050154</t>
  </si>
  <si>
    <t xml:space="preserve">AVENTAL HOSPITALAR, material: SMS, tamanho: G e GG, gramatura: cerca de 50 g, cm2, componente: tiras para fixação, característica adicional: manga longa, punho malha, impermeável, esterilidade: uso único, adicional: com barreira bacteriana e viral. </t>
  </si>
  <si>
    <t>25000.041371/2020-24</t>
  </si>
  <si>
    <t>14.239.192/0001-06</t>
  </si>
  <si>
    <t>http://www.in.gov.br/web/dou/-/extrato-de-dispensa-de-licitacao-n-56/2020-uasg-250005-254064588</t>
  </si>
  <si>
    <t>Aquisição de de 2.000 (duas mil) máscaras de proteção reutilizáveis, para atender a demanda da Superintendência Regional da Polícia Federal da Bahia diante da pandemia de Covid-19, conforme quantidades e especificações contidas em termo de referência</t>
  </si>
  <si>
    <t>08255.003128/2020-05</t>
  </si>
  <si>
    <t>CONFECCOES HEBERT LTDA</t>
  </si>
  <si>
    <t>15.105.844/0001-74</t>
  </si>
  <si>
    <t>http://www.in.gov.br/web/dou/-/extrato-de-dispensa-de-licitacao-n-6/2020-uasg-200346-254263325</t>
  </si>
  <si>
    <t>Trata-se da Aquisição emergencial de matérias-primas necessárias na produção de álcool gel 70ºGL, para subsidiar as ações e medidas de controle e prevenção do novo coronavírus (Covid-19) em hospitais e demais órgãos do Sistema Único de Saúde.</t>
  </si>
  <si>
    <t>23204.004625/2020-10</t>
  </si>
  <si>
    <t>HEXIS CIENTIFICA LTDA</t>
  </si>
  <si>
    <t>53.276.010/0001-10</t>
  </si>
  <si>
    <t>http://www.in.gov.br/web/dou/-/extrato-de-dispensa-de-licitacao-n-2/2020-uasg-158515-254262177</t>
  </si>
  <si>
    <t>Aquisição emergencial de equipamentos e acessórios para a fabricação de álcool em gel no âmbito da UFSM</t>
  </si>
  <si>
    <t>23081.019291/2020-12</t>
  </si>
  <si>
    <t>03.086.562/0001-98</t>
  </si>
  <si>
    <t>http://www.in.gov.br/web/dou/-/extrato-de-dispensa-de-licitacao-n-39/2020-uasg-153164-254260116</t>
  </si>
  <si>
    <t>Aquisição de Avental hospitalar para atender ao Hucam/Ebserh</t>
  </si>
  <si>
    <t>23525.0055722/020-13</t>
  </si>
  <si>
    <t>LIFETEX INDUSTRIA E COMERCIO LTDA</t>
  </si>
  <si>
    <t>01.279.711/0001-00</t>
  </si>
  <si>
    <t>http://www.in.gov.br/web/dou/-/extrato-de-dispensa-de-licitacao-n-37/2020-uasg-155012-254262578</t>
  </si>
  <si>
    <t>Aquisição de: Vestuário proteção, material: 100% polietileno (tipo tyvek), tamanho: grande, componentes: macacão descartável com capuz, zíper frontal, tipo uso: proteção individual, características adicionais: elástico nos punhos,tonozelos,capuz, costura dupla, cor: branca.</t>
  </si>
  <si>
    <t>33408.048714/2020-27</t>
  </si>
  <si>
    <t>14.773.854/0001-15</t>
  </si>
  <si>
    <t>http://www.in.gov.br/web/dou/-/extrato-de-dispensa-de-licitacao-n-143/2020-uasg-250105-254264645</t>
  </si>
  <si>
    <t>Aquisição de KIT CIRÚRGICO DESCARTÁVEL, ESTÉRIL, APLICAÇÃO USO UNIVERSAL COMPOSTO POR NO MÍNIMO: 02 AVENTAIS CIRÚRGICOS ESTÉREIS CONFECCIONADOS EM TRÊS CAMADAS DE NÃO TECIDO UNIDAS TERMICAMENTE (SMS), GRAU MÉDICO, COM BARREIRA MICROBIOLÓGICA, MEDINDO APROXIMADAMENTE 1,20 X 1,50M, COM MANGAS LONGAS E PUNHO EM MALHA</t>
  </si>
  <si>
    <t>33401.030728/2020-54</t>
  </si>
  <si>
    <t>WINNER INDUSTRIA DE DESCARTAVEIS LTDA</t>
  </si>
  <si>
    <t>05.421.585/0001-37</t>
  </si>
  <si>
    <t>http://www.in.gov.br/web/dou/-/extrato-de-dispensa-de-licitacao-n-19/2020-uasg-250103-254264629</t>
  </si>
  <si>
    <t>Aquisição de balança de precisão e Phmetro para fabricação de álcool em gel no âmbito da UFSM e HUSM. Total de Itens Licitados: 00002. Fundamento Legal: Art. 4º da Lei nº 13.979 de 06/02/2020.</t>
  </si>
  <si>
    <t>PRO-LAB MATERIAIS PARA LABORATORIOS LTDA</t>
  </si>
  <si>
    <t>52.078.276/0001-96</t>
  </si>
  <si>
    <t>http://www.in.gov.br/web/dou/-/extrato-de-dispensa-de-licitacao-n-42/2020-uasg-153164-254477063</t>
  </si>
  <si>
    <t>Aquisição de Embalagens Plásticas para Acondicionamento de Álcool 70°, a ser utilizado como medida de enfrentamento da emergência de saúde pública decorrente do coronavírus (Covid-19)</t>
  </si>
  <si>
    <t>http://www.in.gov.br/web/dou/-/extrato-de-dispensa-de-licitacao-n-5/2020-uasg-154502-254477558</t>
  </si>
  <si>
    <t>Mascara cirúrgica, tripla camada.</t>
  </si>
  <si>
    <t>http://www.in.gov.br/web/dou/-/extrato-de-dispensa-de-licitacao-n-48/2020-uasg-155010-254478856</t>
  </si>
  <si>
    <t>Aquisição de Avental ou Capote cirúrgico em não tecido SMS, composto de 100% de polipropileno com soldagem ultrassônica, tamanho G, medindo 1,20 a 1,30M de comprimento x 1,55M a 1,60M de largura, com barreira bacteriana e contra vírus inclusive HIV, HBS e HCV, com fechamento total nas costas, ajustável com velcro e tiras de amarração, atendendo a técnica de vestimenta cirúrgica na altura do decote e cintura, decote em formato U ,mangas longas, punho em malha 100% p</t>
  </si>
  <si>
    <t>http://www.in.gov.br/web/dou/-/extrato-de-dispensa-de-licitacao-n-18/2020-uasg-250103-254480870</t>
  </si>
  <si>
    <t>Aquisição de Avental material não tecido processo SMS gramatura 50, impermeável, atóxico, hipoalergênico, resistente, confortável, maleável, conforme padrão proteção/ isolamento, apresentar barreira microbiana comprovada por laudo de eficiência de filtração bacteriana (BFE) e eficiência de filtração viral (VFE) e laudo não carcinogenia, manga longa, punho com elástico, sistema de ajuste e fixação por dois pares de amarrilhos nas costas e cintura, medidas entre 115 cm a 120</t>
  </si>
  <si>
    <t>http://www.in.gov.br/web/dou/-/extrato-de-dispensa-de-licitacao-n-20/2020-uasg-250103-254480711</t>
  </si>
  <si>
    <t>Macapá/AP</t>
  </si>
  <si>
    <t>AP</t>
  </si>
  <si>
    <t>Aquisição de Teste Rápido necessário ao combate ao coronavírus</t>
  </si>
  <si>
    <t>1555/2020</t>
  </si>
  <si>
    <t>06.160.236/0001-71</t>
  </si>
  <si>
    <t>http://www.in.gov.br/web/dou/-/extrato-de-dispensa-de-licitacao-252304450</t>
  </si>
  <si>
    <t>---/AP</t>
  </si>
  <si>
    <t>Aquisição de equipamento EPI - Luva cirúrgica 6,5 PAR</t>
  </si>
  <si>
    <t>300101.0005.1852.0023/2020</t>
  </si>
  <si>
    <t>Nº 2/2020-CPL/SESA - Dispensa</t>
  </si>
  <si>
    <t>07.329.169/0001-39</t>
  </si>
  <si>
    <t>2020NE00356</t>
  </si>
  <si>
    <t>http://www.transparencia.ap.gov.br/consulta/2/498/despesas/itens-ne/detalhes/1</t>
  </si>
  <si>
    <t>Aquisição de equipamento EPI - Luva cirúrgica 7,0 PAR</t>
  </si>
  <si>
    <t>Aquisição de equipamento EPI - Luva cirúrgica 7,5 PAR</t>
  </si>
  <si>
    <t>Aquisição de equipamento EPI - Luva cirúrgica 8,0 PAR</t>
  </si>
  <si>
    <t>Aquisição de equipamento EPI -Luva Procedimento LATEX com pó PP caixa</t>
  </si>
  <si>
    <t>Aquisição de equipamento EPI -Luva Procedimento LATEX com pó P caixa</t>
  </si>
  <si>
    <t>Aquisição de equipamento EPI -Luva Procedimento LATEX com pó M caixa</t>
  </si>
  <si>
    <t>Aquisição de equipamento EPI -Luva Procedimento LATEX com pó G caixa</t>
  </si>
  <si>
    <t>Aquisição de equipamento EPI -Avental descartável TNT manga longa 10 unidades pacote</t>
  </si>
  <si>
    <t>Aquisição de equipamento EPI -Avental descartável cirurgíco pacote 01 unidade</t>
  </si>
  <si>
    <t>Aquisição de equipamento EPI -Touca sanfonada com elástico 100 unidades pacote</t>
  </si>
  <si>
    <t>Aquisição de equipamento EPI -máscara N95</t>
  </si>
  <si>
    <t>Aquisição de equipamento EPI - máscara tripla descartável com elástico caixa 50 unidades - caixa</t>
  </si>
  <si>
    <t>Aquisição de equipamento EPI -máscara dupla descartável com elástico 100 unidades - caixa</t>
  </si>
  <si>
    <t>Aquisição de equipamento EPI - AVENTAL CIRÚRGICO DESCARTÁVEL C/ MANGA E PUNHO C/ ELÁSTICO. TAM M. - MARCA AVENTAL TOP QUALITY MEDIX BRASIL</t>
  </si>
  <si>
    <t>ATA DE REGISTRO DE PREÇOS Nº 020/2019 E PE Nº 028/2018</t>
  </si>
  <si>
    <t>PE 28/2018</t>
  </si>
  <si>
    <t>2020NE00482</t>
  </si>
  <si>
    <t>300101.0005.1852.0027/2020</t>
  </si>
  <si>
    <t>TERMO DE DISPENSA Nº 006/2020 - CPL/SESA</t>
  </si>
  <si>
    <t>2020NE00575</t>
  </si>
  <si>
    <t>Aquisição de equipamento EPI - ÓCULOS DE SEGURANÇA E PROTEÇÃO, LENTE COM CURVATURA LATERAL E TRATAMENTO ANTIRISCO, RESISTENTE A ALTO IMPACTO</t>
  </si>
  <si>
    <t>Aquisição de equipamento EPI - MACACÃO DE SEGURANÇA IMPERMEÁVEL COM CAPUZ, ELÁSTICO E ZÍPER</t>
  </si>
  <si>
    <t>Aquisição de equipamento EPI - LUVA CIRÚRGICA 7,0</t>
  </si>
  <si>
    <t>Aquisição de equipamento EPI - LUVA CIRÚRGICA 7,5</t>
  </si>
  <si>
    <t>Aquisição de equipamento EPI - LUVA CIRÚRGICA 8,0</t>
  </si>
  <si>
    <t>Aquisição de equipamento EPI - AVENTAL CIRÚRGICO DESCARTÁVEL, HIDROREPELENTE, ESTÉRIL, 100% POLIPROPILENO</t>
  </si>
  <si>
    <t>Aquisição de equipamento EPI - TOUCA SANFONADA DESCARTÁVEL COM ELÁSTICO, NÃO ESTÉRIL, 100% POLIPROPILENO</t>
  </si>
  <si>
    <t>Aquisição de equipamento EPI - MASCARA N 95 PFF2 SEM VÁLVULA, 6 CAMADAS, NÃO ESTÉRIL, 100% POLIPROPILENO</t>
  </si>
  <si>
    <t>Aquisição de equipamento EPI - MASCARA N 95 PFF2 COM VÁLVULA, 6 CAMADAS, NÃO ESTÉRIL, 100% POLIPROPILENO.</t>
  </si>
  <si>
    <t>Aquisição de equipamento EPI - MASCARA TRIPLA DESCARTÁVEL COM ELÁSTICO, NÃO ESTÉRIL, 100% POLIPROPILENO.</t>
  </si>
  <si>
    <t>Kit Teste Rápido IGG e IGM para detecção do COVID-19</t>
  </si>
  <si>
    <t>300101.0005.0082.0330/2020.</t>
  </si>
  <si>
    <t>TERMO DE DISPENSA Nº 005/2020</t>
  </si>
  <si>
    <t>2020NE00777</t>
  </si>
  <si>
    <t>ALCOOL 70% ANTISSEPTICO 100ML</t>
  </si>
  <si>
    <t>300101.0005.1852.0026/2020</t>
  </si>
  <si>
    <t>TERMO DE DISPENSA DE LICITAÇÃO Nº 004/2020 - CPL/SESA</t>
  </si>
  <si>
    <t>2020NE00594</t>
  </si>
  <si>
    <t>ALCOOL 70% ANTISSEPTICO 250ML</t>
  </si>
  <si>
    <t>ALCOOL 70% ANTISSEPTICO 1000ML</t>
  </si>
  <si>
    <t>ALCOOL GEL ANTISSEPTICO 500ML</t>
  </si>
  <si>
    <t>ALCOOL GEL ANTISSEPTICO 2000ML</t>
  </si>
  <si>
    <t>ALCOOL GEL ANTISSEPTICO 5000ML</t>
  </si>
  <si>
    <t>CATETER NASAL TIPO OCULOS OXIGENIO</t>
  </si>
  <si>
    <t>Avental descartável em TNT(PCT 10 UND-Marca -VABENE</t>
  </si>
  <si>
    <t>330302.2020/001</t>
  </si>
  <si>
    <t>Termo de Dispensa 04/2020 - CPL-IAPEN-FUNPAP</t>
  </si>
  <si>
    <t>A. N. GOMES EIRELI</t>
  </si>
  <si>
    <t>34.642.561/0001-06</t>
  </si>
  <si>
    <t>2020NE00003</t>
  </si>
  <si>
    <t>Luva descartável CX com 100 und-Marca -VABENE</t>
  </si>
  <si>
    <t>Máscara descartável PFF1-MARCA-VONDER</t>
  </si>
  <si>
    <t>Máscara descartável TNT pct com 100 und-MARCA -VABENE</t>
  </si>
  <si>
    <t>Touca descartável em TNT(PCT COM 100 und)</t>
  </si>
  <si>
    <t>Álcool em gel 70% antisséptico com válvula PUM com 420g-Marca start</t>
  </si>
  <si>
    <t>AQUISIÇÃO DE LUVA DE PROCEDIMENTO TAMANHO M, CAIXA COM 50 PARES, PARA ATENDER AS DEMANDAS DA SVS.</t>
  </si>
  <si>
    <t>300203.058/2020- SVS</t>
  </si>
  <si>
    <t>2020NE00122</t>
  </si>
  <si>
    <t>AQUISIÇÃO DE UNIDADE DE MÁSCARAS N.95, PARA ATENDER AS DEMANDAS DA SVS</t>
  </si>
  <si>
    <t>AQUISIÇÃO DE UNIDADES DE TERMÔMETRO INFRAVERMELHO, PARA ATENDER AS DEMANDAS DA SVS.</t>
  </si>
  <si>
    <t>AQUISIÇÃO DE PACOTES DE TOUCAS DESCARTÁVEIS, PARA ATENDER AS DEMANDAS DA SVS.</t>
  </si>
  <si>
    <t>SVM - Macapá</t>
  </si>
  <si>
    <t>Aquisição de máscara descartável N95</t>
  </si>
  <si>
    <t>330002/2020 – SEMSA/PMM</t>
  </si>
  <si>
    <t>330002/2020</t>
  </si>
  <si>
    <t>http://transparencia2.macapa.ap.gov.br/contrato/330002-2020-semsa-pmm/</t>
  </si>
  <si>
    <t>SEMAD - Macapá</t>
  </si>
  <si>
    <t>Aquisição de álcool gel 70% 1000 litros</t>
  </si>
  <si>
    <t>1.785/2020 - SEMAD/PMM</t>
  </si>
  <si>
    <t>1.000 L</t>
  </si>
  <si>
    <t>http://transparencia2.macapa.ap.gov.br/contrato/1-785-2020-semad-pmm/</t>
  </si>
  <si>
    <t>SEMSA - Prefeitura Municipal de Macapá</t>
  </si>
  <si>
    <t>máscara cirúrgica descartável</t>
  </si>
  <si>
    <t>330004/2020 – SEMSA/PMM</t>
  </si>
  <si>
    <t>Fundo Estadual de Saúde</t>
  </si>
  <si>
    <t>Ventilador artificial eletrônico</t>
  </si>
  <si>
    <t>300101.0005.1852.0028/2020</t>
  </si>
  <si>
    <t>ATA DE REGISTRO DE PREÇO - SRP Nº 075/2019-CLC/PGE E PE Nº 047/2019-CLC/PGE. PEDIDO DE UTILIZAÇÃO Nº 001/2020. Nº DE ORDEM DE UTILIZAÇÃO Nº 0002/2020. PROCESSO CLC Nº 00008/SESA/2020.</t>
  </si>
  <si>
    <t>INTERMED EQUIPAMENTO MEDICO HOSPITALAR LTDA</t>
  </si>
  <si>
    <t>49.520.521/0001-69</t>
  </si>
  <si>
    <t>2020NE00362</t>
  </si>
  <si>
    <t>http://www.transparencia.ap.gov.br/consulta/2/497/despesas/empenho/detalhes/1</t>
  </si>
  <si>
    <t>300101.0005.1852.0030/2020</t>
  </si>
  <si>
    <t>ATA DE REGISTRO DE PREÇO - SRP Nº 075/2019-CLC/PGE E PE Nº 047/2019-CLC/PGE. PEDIDO DE UTILIZAÇÃO Nº 002/2020. Nº DE ORDEM DE UTILIZAÇÃO Nº 0003/2020. PROCESSO CLC Nº 00009/SESA/2020.</t>
  </si>
  <si>
    <t>2020NE00454</t>
  </si>
  <si>
    <t>Aquisição de álcool em gel - 70%</t>
  </si>
  <si>
    <t>330001/2020 – SEMSA/PMM</t>
  </si>
  <si>
    <t>http://transparencia2.macapa.ap.gov.br/contrato/330001-2020-semsa-pmm/</t>
  </si>
  <si>
    <t>Aquisição de álcool etílico 70GL líquido</t>
  </si>
  <si>
    <t>Aquisição de luva cirúrgica estéril nº 6,5</t>
  </si>
  <si>
    <t>Aquisição de luva para procedimento não cirúrgico</t>
  </si>
  <si>
    <t>Aquisição de óculos de proteção/segurança</t>
  </si>
  <si>
    <t>---/RN</t>
  </si>
  <si>
    <t>RN</t>
  </si>
  <si>
    <t>Secretaria Estadual de Saude</t>
  </si>
  <si>
    <t xml:space="preserve">Locação de equipamentos médicos e insumos para implantar 10 (dez) leitos de UTI, com pessoal,  no Hospital Cel. Pedro  </t>
  </si>
  <si>
    <t>SEI 00610010.000918/2020-12</t>
  </si>
  <si>
    <t>002/2020</t>
  </si>
  <si>
    <t>23.384.632/0001-00</t>
  </si>
  <si>
    <t>Nao consta da publicaçao</t>
  </si>
  <si>
    <t>http://diariooficial.rn.gov.br/dei/dorn3/documentos/00000001/20200408/679623.htm</t>
  </si>
  <si>
    <t>Aquisição de máscara cirúrgicas e de proteção individual</t>
  </si>
  <si>
    <t> SEI 00610194.000024/2020-11</t>
  </si>
  <si>
    <t>005/2020</t>
  </si>
  <si>
    <t>09.315.202/0001-05</t>
  </si>
  <si>
    <t>http://diariooficial.rn.gov.br/dei/dorn3/documentos/00000001/20200408/679615.htm</t>
  </si>
  <si>
    <t>Locaçao de Leitos de hospedagem com tres referiçoes diárias.</t>
  </si>
  <si>
    <t>SEI 00610929.000007/2020-42</t>
  </si>
  <si>
    <t>03.640.285/0011-95</t>
  </si>
  <si>
    <t>http://diariooficial.rn.gov.br/dei/dorn3/documentos/00000001/20200414/679897.htm</t>
  </si>
  <si>
    <t>leito</t>
  </si>
  <si>
    <t>Palmas/TO</t>
  </si>
  <si>
    <t>TO</t>
  </si>
  <si>
    <t>41003 - MÁSCARA DE PROTEÇÃO TIPO N95 COM PFF2, CAIXA COM 20 UNIDADES</t>
  </si>
  <si>
    <t>06.366.038/0001-69</t>
  </si>
  <si>
    <t>http://prodata.palmas.to.gov.br:8080/sig/app.html#/transparencia/transparencia-despesa-simplificado-corona/</t>
  </si>
  <si>
    <t>41004 - TOUCA DESCARTÁVEL SANFONADA, NA COR BRANCA, PACOTE COM 100 UNIDADES.</t>
  </si>
  <si>
    <t>564 - LUVA CIRURGICA Nº 6,5</t>
  </si>
  <si>
    <t>94236 - AVENTAL DESCARTÁVEL MANGA LONGA</t>
  </si>
  <si>
    <t>94237 - LUVA DE PROCEDIMENTO TAM P</t>
  </si>
  <si>
    <t>94238 - LUVA DE PROCEDIMENTO TAM M</t>
  </si>
  <si>
    <t>94239 - LUVA DE PROCEDIMENTO TAM G</t>
  </si>
  <si>
    <t>31305 - ÁLCOOL 70%, COMPOSIÇÃO: ÁLCOOL ETÍLICO HIDRATADO 70 INPM, EMBALAGEM PLÁSTICA RES</t>
  </si>
  <si>
    <t>94245 - ÁLCOOL GEL. GEL À BASE DE ÁLCOOL PARA HIGIENIZAÇÃO, A 70%, COM AÇÃO ANTISÉPTICA</t>
  </si>
  <si>
    <t>2596 - ÓCULOS DE PROTEÇÃO</t>
  </si>
  <si>
    <t>94214 - MASCARA PFF-2 (S)</t>
  </si>
  <si>
    <t>94240 - MASCARA RESPIRADOR 1350 PFF2-S (S) C/ CARVAO ATIVADO</t>
  </si>
  <si>
    <t>94241 - MACACAO DE SEGURANÇA 100% PROLIPROPILENO C/ MANGA LONGA TAM P</t>
  </si>
  <si>
    <t>94242 - MACACÃO DE SEGURANÇA 100% PROLIPROPILENO C/ MANGA LONGA TAM G</t>
  </si>
  <si>
    <t>94244 - VESTIMENTA (MACACÃO) DE USO PESSOAL PARA TRABALHO EM ÁREA CONTAMINADA</t>
  </si>
  <si>
    <t>---/TO</t>
  </si>
  <si>
    <t>MASCARAS PFF/2/N95</t>
  </si>
  <si>
    <t>34.756.337/0001-45</t>
  </si>
  <si>
    <t>https://diariooficial.to.gov.br/</t>
  </si>
  <si>
    <t>11.369.348/0001-77</t>
  </si>
  <si>
    <t>---/RS</t>
  </si>
  <si>
    <t>RS</t>
  </si>
  <si>
    <t>Estado do RS - Secretaria da Saúde do Estado</t>
  </si>
  <si>
    <t>Álcool gel antisséptico instantâneo para as mãos. Código GCE: 0990.0005.009996</t>
  </si>
  <si>
    <t>20-2000-0033177-77</t>
  </si>
  <si>
    <t>CT. FPE n.º 2020/020391</t>
  </si>
  <si>
    <t>CE 0181/2020 / Inex 181/2020</t>
  </si>
  <si>
    <t>01.648.513/0001-76</t>
  </si>
  <si>
    <t>Und.</t>
  </si>
  <si>
    <t>http://www1.tce.rs.gov.br/aplicprod/f?p=50500:23:::NO:23:P23_ID_CONTRATO,P23_PAG_RETORNO,F50500_CD_ORGAO:727490,21,88004&amp;cs=1dX5584XyCP996Vxl1atjLtec8_M</t>
  </si>
  <si>
    <t>Porto Alegre/RS</t>
  </si>
  <si>
    <t>Prefeitura Municipal de Porto Alegre</t>
  </si>
  <si>
    <t>Aquisição de Alcool em Gel Asséptico 70%</t>
  </si>
  <si>
    <t xml:space="preserve">20.0.000031189-9 </t>
  </si>
  <si>
    <t>NI</t>
  </si>
  <si>
    <t>04.360.651/0001-43</t>
  </si>
  <si>
    <t>Frasco 500ml</t>
  </si>
  <si>
    <t>http://www.portaldecompraspublicas.com.br/18/Processos/RS/Prefeitura-Municipal-de-Porto-Alegre-206/CD-031-2020-2020-115049/</t>
  </si>
  <si>
    <t>https://www2.portoalegre.rs.gov.br/smf/default.php?p_secao=2144</t>
  </si>
  <si>
    <t>Aquisição de Máscara Cirúrgica Tripla Com Filtro, Retangular e Com Elástico, Confeccionada Em Não-Tecido</t>
  </si>
  <si>
    <t xml:space="preserve">20.0.000033446-5 </t>
  </si>
  <si>
    <t>047/2020</t>
  </si>
  <si>
    <t>34.573.108/0001-95</t>
  </si>
  <si>
    <t>Cx.c/50</t>
  </si>
  <si>
    <t>http://www.portaldecompraspublicas.com.br/18/Processos/RS/Prefeitura-Municipal-de-Porto-Alegre-206/CDLP-47-2020-2020-115403/</t>
  </si>
  <si>
    <t>Aquisição de Máscara de Proteção Respiratória Pff-2/n95.Não Estéril, Fabricada Em Não Tecido</t>
  </si>
  <si>
    <t>34.859.283/0001-43</t>
  </si>
  <si>
    <t>Peça</t>
  </si>
  <si>
    <t>Aquisição de Máscara Cirúrgica, Retangular,confecionada Em Tecido 100% Propileno, Descartável,</t>
  </si>
  <si>
    <t xml:space="preserve">20.0.000036789-4 </t>
  </si>
  <si>
    <t>061/2020</t>
  </si>
  <si>
    <t>10.310.871/0001-65</t>
  </si>
  <si>
    <t>http://www.portaldecompraspublicas.com.br/18/Processos/RS/Prefeitura-Municipal-de-Porto-Alegre-206/CD-61-2020-2020-115893/</t>
  </si>
  <si>
    <t>Aquisição de Alcool Em Gel, Frasco Com 500g</t>
  </si>
  <si>
    <t>20.0.000031741-2</t>
  </si>
  <si>
    <t>089/2020</t>
  </si>
  <si>
    <t>http://www.portaldecompraspublicas.com.br/18/Processos/RS/Prefeitura-Municipal-de-Porto-Alegre-206/PE-89-2020-2020-115636/</t>
  </si>
  <si>
    <t>Aquisição de Alcool Etilico Neutro Hidratado 70°</t>
  </si>
  <si>
    <t>10.807.173/0001-70</t>
  </si>
  <si>
    <t>Aquisição de Alcool Swab</t>
  </si>
  <si>
    <t>46.962.122/0003-21</t>
  </si>
  <si>
    <t>Aquisição de Antisseptico p/maos a base de alcool etilico 70% e isopropilico</t>
  </si>
  <si>
    <t>20.0.000031742-0</t>
  </si>
  <si>
    <t>090/2020</t>
  </si>
  <si>
    <t>30.809.696/0001-62</t>
  </si>
  <si>
    <t>ml</t>
  </si>
  <si>
    <t>http://www.portaldecompraspublicas.com.br/18/Processos/RS/Prefeitura-Municipal-de-Porto-Alegre-206/PE-90-2020-2020-115415/</t>
  </si>
  <si>
    <t>Aquisição de Alcool 70°gl, 10ml (uso externo)</t>
  </si>
  <si>
    <t>34.639.324/0001-96</t>
  </si>
  <si>
    <t>Frasco 10ml</t>
  </si>
  <si>
    <t>Aquisição de Alcool 70°gl glicerinado 2%, 1000ml</t>
  </si>
  <si>
    <t>14.546.684/0001-36</t>
  </si>
  <si>
    <t>Frasco 1000ml</t>
  </si>
  <si>
    <t>Aquisição de mascara cirurgica descartavel com elastico</t>
  </si>
  <si>
    <t>098/2020</t>
  </si>
  <si>
    <t>Cx</t>
  </si>
  <si>
    <t>http://www.portaldecompraspublicas.com.br/18/Processos/RS/Prefeitura-Municipal-de-Porto-Alegre-206/PE-98-2020-2020-115841/</t>
  </si>
  <si>
    <t>Aquisição de Mascara de protecao respiratoria PFF-2/N95</t>
  </si>
  <si>
    <t>Aquisição de óculos de protecao para procedimentos hospitalares</t>
  </si>
  <si>
    <t>Aquisição deóculos de protecao transparente</t>
  </si>
  <si>
    <t>Aquisição de touca cirurgica feminina, com elastico</t>
  </si>
  <si>
    <t>13.765.686/0001-53</t>
  </si>
  <si>
    <t>Aquisição de mascara cirurgica desc.,retangular,filtro triplo,c/ tiras p/ amarrar</t>
  </si>
  <si>
    <t>Aquisição de luva de latex, para procedimento, não esteril, tamanho g</t>
  </si>
  <si>
    <t>20.0.000032858-9</t>
  </si>
  <si>
    <t>099/2020</t>
  </si>
  <si>
    <t>27.281.727/0001-40</t>
  </si>
  <si>
    <t>cx.c/100</t>
  </si>
  <si>
    <t>http://www.portaldecompraspublicas.com.br/18/Processos/RS/Prefeitura-Municipal-de-Porto-Alegre-206/PE-99-2020-2020-115781/</t>
  </si>
  <si>
    <t>Aquisição de luva de latex, para procedimento, não esteril, tamanho m</t>
  </si>
  <si>
    <t>Aquisição de  luva de latex, para procedimento, não esteril, tamanho p</t>
  </si>
  <si>
    <t>Caxias do Sul/RS</t>
  </si>
  <si>
    <t xml:space="preserve">Prefeitura Municipal de Caxias do Sul </t>
  </si>
  <si>
    <t>Álcool etílico líquido 70%  - frasco de 1.000 ml.</t>
  </si>
  <si>
    <t>2020/12326</t>
  </si>
  <si>
    <t>50/2020</t>
  </si>
  <si>
    <t>18.343.695/0001-70</t>
  </si>
  <si>
    <t>https://grp.caxias.rs.gov.br/grp/materiais/acessoexterno/compras/licitacaoConsultaFiltroAcessoExternoListaMaisCampos.faces</t>
  </si>
  <si>
    <t>Álcool etílico gel 70%  - embalagem 5.000 ml.</t>
  </si>
  <si>
    <t>2020/12281</t>
  </si>
  <si>
    <t>EXXTRABRIL INDUSTRIA E COMERCIO DE PRODUTOS PARA LIMPEZA LTDA</t>
  </si>
  <si>
    <t>07.679.594/0001-58</t>
  </si>
  <si>
    <t>Galão</t>
  </si>
  <si>
    <t>Álcool etílico gel 70%  - frasco de 500 g.</t>
  </si>
  <si>
    <t>Macacões impermeáveis de proteção química descartáceis - tamanho GG.</t>
  </si>
  <si>
    <t>2020/12272</t>
  </si>
  <si>
    <t>52/2020</t>
  </si>
  <si>
    <t>92.664.028/0024-38</t>
  </si>
  <si>
    <t>Macacões impermeáveis de proteção química descartáceis - tamanho G.</t>
  </si>
  <si>
    <t>2020/12313</t>
  </si>
  <si>
    <t>53/2020</t>
  </si>
  <si>
    <t>08.855.198/0001-05</t>
  </si>
  <si>
    <t>Álcool etílico gel 70%  - Refil</t>
  </si>
  <si>
    <t>2020/12311</t>
  </si>
  <si>
    <t>54/2020</t>
  </si>
  <si>
    <t>06.294.126/0001-00</t>
  </si>
  <si>
    <t>240.000 ML</t>
  </si>
  <si>
    <t>Mililitros</t>
  </si>
  <si>
    <t>Frasco</t>
  </si>
  <si>
    <t>Máscaras PFF2.</t>
  </si>
  <si>
    <t>2020/12262</t>
  </si>
  <si>
    <t>55/2020</t>
  </si>
  <si>
    <t>SAT MEDICA COMERCIO DE EQUIPAMENTOS HOSPITALARES LTDA</t>
  </si>
  <si>
    <t>24.934.384/0001-88</t>
  </si>
  <si>
    <t>Aventais cirúrgicos descartáveis.</t>
  </si>
  <si>
    <t>2020/12247</t>
  </si>
  <si>
    <t>BRAZMIX COMERCIO VAREJISTA E ATACADISTA LTDA</t>
  </si>
  <si>
    <t>10.972.948/0001-62</t>
  </si>
  <si>
    <t>Macacão impermeável de proteção química descartável - tamanho XGG.</t>
  </si>
  <si>
    <t>2020/12271</t>
  </si>
  <si>
    <t>Macacão impermeável de proteção química descartável - tamanho G.</t>
  </si>
  <si>
    <t>2020/12265</t>
  </si>
  <si>
    <t>Macacão impermeável de proteção química descartável - tamanho M.</t>
  </si>
  <si>
    <t>Macacão impermeável de proteção química descartável - tamanho XG.</t>
  </si>
  <si>
    <t>Dispensers de sabonete líquido/álcool gel.</t>
  </si>
  <si>
    <t>2020/12359</t>
  </si>
  <si>
    <t>DEL DISTRIBUIDORA COMERCIAL DE EMBALAGENS LTDA</t>
  </si>
  <si>
    <t>02.886.295/0001-70</t>
  </si>
  <si>
    <t>1 und.</t>
  </si>
  <si>
    <t>Avental cirúrgico descartável</t>
  </si>
  <si>
    <t>2020/12653</t>
  </si>
  <si>
    <t>66/2020</t>
  </si>
  <si>
    <t>FERRAGEM PEZZOLATTO LTDA</t>
  </si>
  <si>
    <t>02.324.209/0001-36</t>
  </si>
  <si>
    <t>http://www1.tce.rs.gov.br/aplicprod/f?p=50500:10:::NO:10:P10_ID_LICITACAO,P10_PAG_RETORNO,F50500_CD_ORGAO:732633,11,45000&amp;cs=1oX2YFtnBq442R6FOVLjST2zM-o4</t>
  </si>
  <si>
    <t>EDUCAÇÃO</t>
  </si>
  <si>
    <t>Hospital de Clínicas de Porto Alegre (HCPA)</t>
  </si>
  <si>
    <t>AVENTAL EM SSMMSS TAM. G DESCARTAVEL</t>
  </si>
  <si>
    <t>Não Consta</t>
  </si>
  <si>
    <t>MEDCLEAN COMERCIAL LTDA</t>
  </si>
  <si>
    <t>03.921.280/0001-69</t>
  </si>
  <si>
    <t>https://www.hcpa.edu.br/fale-conosco/fale-conosco-servico-de-informacao-ao-cidadao-sic/fale-conosco-sic-licitacoes-contratos</t>
  </si>
  <si>
    <t>https://www.hcpa.edu.br/downloads/PGS/licitacoes/ComprasCOVID19_.html</t>
  </si>
  <si>
    <t>ELETROCARDIÓGRAFO DIGITAL COM 12 CANAIS</t>
  </si>
  <si>
    <t>MACACAO P/PROTECAO EM NAO TECIDO EM 100% POLI</t>
  </si>
  <si>
    <t>92.664.028/0001-41</t>
  </si>
  <si>
    <t>MASCARA CIRURGICA EM NÃO TECIDO COM QUATRO TI</t>
  </si>
  <si>
    <t>05.390.434/0001-69</t>
  </si>
  <si>
    <t>MASCARA NASAL PARA APARELHO BIPAP TAMANHO GRA</t>
  </si>
  <si>
    <t>09.171.488/0001-94</t>
  </si>
  <si>
    <t>MASCARA NASAL PARA APARELHO BIPAP TAMANHO MÉD</t>
  </si>
  <si>
    <t>OCULOS DE SEGURANÇA LENTE INCOLOR</t>
  </si>
  <si>
    <t>28.753.137/0001-36</t>
  </si>
  <si>
    <t>ÁLCOOL ETÍLICO 70% SOLUÇÃO - 1LITRO</t>
  </si>
  <si>
    <t>ÁLCOOL GEL PARA ASSEPSIA DAS MÃOS FRASCO 50-8</t>
  </si>
  <si>
    <t>88.152.863/0001-25</t>
  </si>
  <si>
    <t>AVENTAL PLASTICO INCOLOR COM MANGAS LONGAS</t>
  </si>
  <si>
    <t>LUVA LATEX Nº 8,0 SEM TALCO</t>
  </si>
  <si>
    <t>17.253.781/0001-29</t>
  </si>
  <si>
    <t>MASCARA FACIAL NÃO VALVULADA PARA VNI TAMANHO</t>
  </si>
  <si>
    <t>02.988.857/0001-97</t>
  </si>
  <si>
    <t>MASCARA P/ RESSUSCITADOR MANUAL TAMANHO GRAND</t>
  </si>
  <si>
    <t>00.512.898/0001-87</t>
  </si>
  <si>
    <t>VALVULA EXALATORIA PARA MASCARA DE BIPAP E CP</t>
  </si>
  <si>
    <t>23.586.413/0001-03</t>
  </si>
  <si>
    <t>Aracaju/SE</t>
  </si>
  <si>
    <t>SE</t>
  </si>
  <si>
    <t>SECRETARIA MUNICIPAL DE SAÚDE</t>
  </si>
  <si>
    <t>AQUISIÇÃO DE AVENTAL DESCARTÁVEL MANGA LONGA NÃO ESTÉRIL (COM PUNHO SANFONADO)</t>
  </si>
  <si>
    <t>22235/2020</t>
  </si>
  <si>
    <t>FMS-DL0005/2020</t>
  </si>
  <si>
    <t>23.326.462/0001-07</t>
  </si>
  <si>
    <t>https://www.aracajucompras.se.gov.br/portal/default.aspx</t>
  </si>
  <si>
    <t>SECRETARIA MUNICIPAL DE ASSISTÊNCIA SOCIAL</t>
  </si>
  <si>
    <t>AQUISIÇÃO DE MÁSCARA DUPLA DESCARTÁVEL BRANCA</t>
  </si>
  <si>
    <t>23931/2020</t>
  </si>
  <si>
    <t>FMAS-DL0003/2020</t>
  </si>
  <si>
    <t>AQUISIÇÃO DE ÁLCOOL EM GEL 70%</t>
  </si>
  <si>
    <t>22212/2020</t>
  </si>
  <si>
    <t>FMS-DL0007/2020</t>
  </si>
  <si>
    <t>PREMIUM HOSPITALAR EIRELI</t>
  </si>
  <si>
    <t>27.325.768/0001-91</t>
  </si>
  <si>
    <t>AQUISIÇÃO DE MÁSCARA CIRÚRGICA DESCARTÁVEL COM ELÁSTICO TRIPLA FACE</t>
  </si>
  <si>
    <t>2206/2020</t>
  </si>
  <si>
    <t>FMS-DL0004/2020</t>
  </si>
  <si>
    <t>21.043.162/0001-87</t>
  </si>
  <si>
    <t>AQUISIÇÃO DE MÁSCARA DESCARTÁVEL TRIPLA FACE COM TIRAS</t>
  </si>
  <si>
    <t>AQUISIÇÃO DE MÁSCARA PARA TUBERCULOSE PFF2-N95</t>
  </si>
  <si>
    <t>22383/2020</t>
  </si>
  <si>
    <t>FMS-DL0003/2020</t>
  </si>
  <si>
    <t>EQUILIBRIUM DISTRIBUIDORA DE MEDICAMENTOS EIRELI</t>
  </si>
  <si>
    <t>AQUISIÇÃO DE OXÍMETRO DE PULSO</t>
  </si>
  <si>
    <t>24623/2020</t>
  </si>
  <si>
    <t>FMS-DL0019/2020</t>
  </si>
  <si>
    <t>UNIDADE</t>
  </si>
  <si>
    <t>AQUISIÇÃO DE ELETROCARDIÓGRAFO</t>
  </si>
  <si>
    <t>25810/2020</t>
  </si>
  <si>
    <t>FMS-DL0020/2020</t>
  </si>
  <si>
    <t>AQUISIÇÃO DE MACACÃO DE SEGURANÇA</t>
  </si>
  <si>
    <t>26900/2020</t>
  </si>
  <si>
    <t>FMS-DL0027/2020</t>
  </si>
  <si>
    <t>04.298.390/0001-89</t>
  </si>
  <si>
    <t>---/SE</t>
  </si>
  <si>
    <t>SECRETARIA DE ESTADO DA SAÚDE</t>
  </si>
  <si>
    <t>020.000.05173/2020-8</t>
  </si>
  <si>
    <t>29/2020</t>
  </si>
  <si>
    <t>SES-DP0224/2020</t>
  </si>
  <si>
    <t>http://www.comprasnet.se.gov.br/</t>
  </si>
  <si>
    <t>https://www.saude.se.gov.br/?page_id=39911</t>
  </si>
  <si>
    <t>CONTRATAÇÃO DE ASSISTÊNCIA TÉCNICA E MANUTENÇÃO PREVENTIVA E CORRETIVA EM VENTILADORES PULMONARES - 6 MESES</t>
  </si>
  <si>
    <t>020.000.06354/2020-2</t>
  </si>
  <si>
    <t>34/2020</t>
  </si>
  <si>
    <t>SES-DP0249/2020</t>
  </si>
  <si>
    <t>11.738.593/0001-04</t>
  </si>
  <si>
    <t>AQUISIÇÃO DE DISPENSER PARA ÁLCOOL GEL CONFECCIONADO EM PP/PE COM VÁLVULA TIPO PUMP E RESERVATÓRIO COM CAPACIDADE PARA 900ML</t>
  </si>
  <si>
    <t>020.000.06333/2020-0</t>
  </si>
  <si>
    <t>31/2020</t>
  </si>
  <si>
    <t>SES-DP0240/2020</t>
  </si>
  <si>
    <t>17.927.869/0001-89</t>
  </si>
  <si>
    <t>Dispenser Álcool</t>
  </si>
  <si>
    <t>AQUISIÇÃO DE REAGENTE BIOL.E INSUMOS P/DIAGNOSTICO LABORATORIAL - KIT COM 03 ENSAIOS PARA PCR EM TEMPO REAL, CONTENDO PRIMERS E SONDAS DE HIDRÓLISE</t>
  </si>
  <si>
    <t>020.000.07077/2020-7</t>
  </si>
  <si>
    <t>SES-DP0309/2020</t>
  </si>
  <si>
    <t>AQUISIÇÃO DE REAGENTE BIOL.E INSUMOS P/DIAGNOSTICO LABORATORIAL - 2019-NCOV_N POSITIVE CONTROL KIT CONTROLE EM PLASMIDEO CONTENDO GENES DO NUCLEOCAPSIDEO DO 2019-NCOV</t>
  </si>
  <si>
    <t>AQUISIÇÃO DE REAGENTE BIOL.E INSUMOS P/DIAGNOSTICO LABORATORIAL - HS_RPP30 POSITIVE CONTROL KIT O HS_RPP30 CONTROL KIT É O ALVO PARA O ENSAIO DE CONTROLE INTERNO HS_RPP30</t>
  </si>
  <si>
    <t>AQUISIÇÃO DE REAGENTE BIOL.E INSUMOS P/DIAGNOSTICO LABORATORIAL - OLIGONUCLEOTIDEOS EM ESCALA INICIAL DE 100 NMOL, TOTALIZANDO 312 BASES, RENDIMENTO MINIMO GARANTIDO DE 30 NMOL</t>
  </si>
  <si>
    <t>AQUISIÇÃO DE REAGENTE BIOL.E INSUMOS P/DIAGNOSTICO LABORATORIAL - REAGENTE COM OLIGONUCLEOTIDEOS DE DNA PARA PESQUISA LABORATORIAL REAGENTE COM OLIGONUCLEOTIDEOS DE DNA PARA PESQUISA LABORATORIAL SONDAS</t>
  </si>
  <si>
    <t>AQUISIÇÃO DE REAGENTE BIOL.E INSUMOS P/DIAGNOSTICO LABORATORIAL - ITAQ UNIVERSAL SONDASONE STEP KIT 500 X 20 UL REACOES 5 ML (5 X 1 ML)</t>
  </si>
  <si>
    <t>AQUISIÇÃO DE REAGENTE BIOL.E INSUMOS P/DIAGNOSTICO LABORATORIAL - REAGENTE COM OLIGONUCLEOTIDEOS DE DNA PARA PESQUISA LABORATORIAL SONDAS. PRIME TIME QPCR PROBE. REPORTER: FAM</t>
  </si>
  <si>
    <t>AQUISIÇÃO DE REAGENTE BIOL.E INSUMOS P/DIAGNOSTICO LABORATORIAL - SARS-COV CONTROL KIT CONTROLE EM PLASMÍDEO CONTENDO GENES DO NUCLEOCAPSIDEO DO SARS-COV</t>
  </si>
  <si>
    <t>João Pessoa/PB</t>
  </si>
  <si>
    <t>PB</t>
  </si>
  <si>
    <t>Superintendência Executiva de Mobilidade Urbana</t>
  </si>
  <si>
    <t>ÁLCOOL ETÍLICO, TIPO HIDRATADO, TEOR ALCOÓLICO 70% (70GL), APRESENTAÇÃO GEL (GALÃO DE 5 LITROS)</t>
  </si>
  <si>
    <t>2020/033600</t>
  </si>
  <si>
    <t>Não disponível</t>
  </si>
  <si>
    <t>05.449.553/0001-40</t>
  </si>
  <si>
    <t>Bombona</t>
  </si>
  <si>
    <t>https://transparencia.joaopessoa.pb.gov.br/#/licitacoes?id=4818</t>
  </si>
  <si>
    <t>https://transparencia.joaopessoa.pb.gov.br/#/licitacoes?data_inicial=2020-01-01&amp;data_final=2020-12-31&amp;palavras_chave=covid</t>
  </si>
  <si>
    <t>Secretaria de Desenvolvimento Social</t>
  </si>
  <si>
    <t>ÁLCOOL GEL GARRAFA PLÁSTICA DE (5L), TIPO:HIDRATADO, TEOR ALCOOLICO:70%, APRESENTAÇÃO: GEL</t>
  </si>
  <si>
    <t>2020/033236</t>
  </si>
  <si>
    <t>https://transparencia.joaopessoa.pb.gov.br/#/licitacoes?id=4812</t>
  </si>
  <si>
    <t>ALCOOL ETILICO 70% (P/P) GEL FRASCO COM BOMBA DOSADORA DE 500 ML</t>
  </si>
  <si>
    <t>05.120/2020</t>
  </si>
  <si>
    <t>10.536/2020</t>
  </si>
  <si>
    <t>10.008/2020</t>
  </si>
  <si>
    <t>01.722.296/0001-17</t>
  </si>
  <si>
    <t>https://transparencia.joaopessoa.pb.gov.br/#/licitacoes?id=4782</t>
  </si>
  <si>
    <t>Avental ou capote cirúrgico, Avental ou capote cirúrgico, material sms 100% polipropileno, tamanho G, gramatura 60, esterilidade estéril</t>
  </si>
  <si>
    <t>10.537/2020</t>
  </si>
  <si>
    <t>19.125.796/0001-37</t>
  </si>
  <si>
    <t>Luva cirúrgica estéril 7.5, descartável, látex natural</t>
  </si>
  <si>
    <t>ALCOOL ETILICO 70% (P/P) SOLUCAO FRASCO</t>
  </si>
  <si>
    <t>10.535/2020</t>
  </si>
  <si>
    <t>LT</t>
  </si>
  <si>
    <t>Avental descartável, com mangas tamanho grande, confeccionado em falso tecido(gramatura 20g), impermeável a líquidos.</t>
  </si>
  <si>
    <t>Cateter nasal tipo óculos ADULTO</t>
  </si>
  <si>
    <t>Eletrodo descartável para monitoração cardíaca ADULTO/INFANTIL</t>
  </si>
  <si>
    <t>Luva cirúrgica estéril 8.0, descartável, látex natural.</t>
  </si>
  <si>
    <t>Luva cirúrgica estéril 8.5, descartável, látex natural.</t>
  </si>
  <si>
    <t>Luva de procedimento não estéril tamanho P. Caixa com 100 unidades.</t>
  </si>
  <si>
    <t>Luva de procedimento não estéril tamanho PP. Caixa com 100 unidades.</t>
  </si>
  <si>
    <t>Máscara para proteção contra o Bacilo da tuberculose, FR n° 95</t>
  </si>
  <si>
    <t>Touca turbante descartável em 100% polipropileno, com elástico, estéril, atóxico</t>
  </si>
  <si>
    <t>Óculos de proteção individual</t>
  </si>
  <si>
    <t>05.184/2020</t>
  </si>
  <si>
    <t>10.545/2020</t>
  </si>
  <si>
    <t>10.010/2021</t>
  </si>
  <si>
    <t>FIXAR DISTRIBUIDORA DE INSTRUMENTAL, MATERIAIS CIRURGICOS E HOSPITALARES LTDA</t>
  </si>
  <si>
    <t>21.575.301/0001-13</t>
  </si>
  <si>
    <t>https://transparencia.joaopessoa.pb.gov.br/#/licitacoes?id=4798</t>
  </si>
  <si>
    <t>Macacão - Vestuário proteção</t>
  </si>
  <si>
    <t>10.546/2020</t>
  </si>
  <si>
    <t>07.704.274/0001-00</t>
  </si>
  <si>
    <t>Luva de procedimento não estéril tamanho G</t>
  </si>
  <si>
    <t>10.548/2020</t>
  </si>
  <si>
    <t>Luva de procedimento não estéril tamanho M</t>
  </si>
  <si>
    <t>SECRETARIA DE ESTADO DA SAUDE</t>
  </si>
  <si>
    <t>MÁSCARA respiratória, categoria PFF2 com camada de carvão ativado, com filtro tipo N95</t>
  </si>
  <si>
    <t>113/2020</t>
  </si>
  <si>
    <t>088/2020</t>
  </si>
  <si>
    <t>http://transparencia.pb.gov.br/coronavirus/?rpt=contratoslst_covid</t>
  </si>
  <si>
    <t xml:space="preserve">AVENTAL cirúrgico confeccionado em tecido trilaminado SMS </t>
  </si>
  <si>
    <t>AVENTAL cirúrgico, descartável, manga longa, tamanho médio, acondicionado em pacote com 10 peças</t>
  </si>
  <si>
    <t>AVENTAL cirúrgico, descartável, manga longa, tamanho grande, acondicionado em pacote com 10 peças</t>
  </si>
  <si>
    <t xml:space="preserve">LUVA PARA PROCEDIMENTO TAMANHO G </t>
  </si>
  <si>
    <t>Caixa</t>
  </si>
  <si>
    <t>LUVA PARA PROCEDIMENTO TAMANHO M</t>
  </si>
  <si>
    <t>LUVA PARA PROCEDIMENTO TAMANHO P</t>
  </si>
  <si>
    <t>MÁSCARA CIRÚRGICA DESCARTÁVEL</t>
  </si>
  <si>
    <t>TOUCA descartável, embalagem com 100 unidades</t>
  </si>
  <si>
    <t>Óculos de proteção para proteção ocular durante a realização de procedimentos em área hospitalar</t>
  </si>
  <si>
    <t>3/4 Protetor facial/viseira cirúrgica/máscara protetora médica descartável com protetor de respingo</t>
  </si>
  <si>
    <t>27.04.2020</t>
  </si>
  <si>
    <t>Salvador/BA</t>
  </si>
  <si>
    <t>BA</t>
  </si>
  <si>
    <t>Prefeitura Municipal de Salvador</t>
  </si>
  <si>
    <t xml:space="preserve">AQUISIÇÃO DE INSUMOS </t>
  </si>
  <si>
    <t>AQUISIÇÃO DE MATERIAL DE PENSO: MÁSCARA CIRÚRGICA DESCARTÁVEL 03 CAMADAS, PARA ATENDER A DEMANDA NO ATENDIMENTO AOS PACIENTES DA REDE MUNICIPAL DE SAÚDE / SMS, CONFORME CI DAS / GT DE MATERIAIS / SMS Nº 048/2020</t>
  </si>
  <si>
    <t>004309/2020</t>
  </si>
  <si>
    <t>(vazio)</t>
  </si>
  <si>
    <t>ULTRA MEDICAL COMERCIO DE MATERIAIS HOSPITALARES EIRELI</t>
  </si>
  <si>
    <t>18.192.961/0001-00</t>
  </si>
  <si>
    <t>http://www.transparencia.salvador.ba.gov.br/Modulos/covid19.aspx</t>
  </si>
  <si>
    <t>ÁLCOOL GEL 70%</t>
  </si>
  <si>
    <t>006110/2019</t>
  </si>
  <si>
    <t>ELLO ATACADAO DE PRODUTOS LTDA</t>
  </si>
  <si>
    <t>03.326.448/0001-98</t>
  </si>
  <si>
    <t>REYLIMP MATERIAIS DE LIMPEZA LTDA</t>
  </si>
  <si>
    <t>03.275.718/0001-89</t>
  </si>
  <si>
    <t>AQUISIÇÃO DE MATERIAIS DE DE CONSUMO, 100 LITROS (ÁLCOOL EM GEL 70%) 60 CAIXAS DE (LUVAS DESCARTÁVEIS E MASCARAS DESCARTÁVEIS) PARA PROTEÇÃO DO COVID-19.</t>
  </si>
  <si>
    <t>000293/2020</t>
  </si>
  <si>
    <t>BASE MEDICA COMERCIO E SERVICOS LTDA</t>
  </si>
  <si>
    <t>07.061.398/0001-15</t>
  </si>
  <si>
    <t>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t>
  </si>
  <si>
    <t>005831/2020</t>
  </si>
  <si>
    <t>INVICTA COMERCIO E DISTRIBUICAO EIRELI</t>
  </si>
  <si>
    <t>19.639.422/0001-30</t>
  </si>
  <si>
    <t>AQUISIÇÃO DE ÁLCOOL PARA ATENDER AS DEMANDAS DO COMBATE AO COVID-19, CONFORME SOLICITADO EM PROCESSO 809/2020 SEMPRE.</t>
  </si>
  <si>
    <t>AQUISIÇÃO DE BENS</t>
  </si>
  <si>
    <t>AQUISIÇÃO DE RESPIRADOR DE PROTEÇÃO FILTRO Nº95 PARA QUE NÃO HAJA SUSPENSÃO DOS ATENDIMENTOS AOS USUÁRIOS DA REDE DE SAÚDE DO MUNICÍPIO DE SALVADOR- COVID-19, CONFORME CI DAS/GT MATERIAIS Nº 062/2020</t>
  </si>
  <si>
    <t>005626/2020</t>
  </si>
  <si>
    <t>DEEP OIL TECNOLOGIA EM EQUIPAMENTOS LTDA</t>
  </si>
  <si>
    <t>15.737.870/0001-15</t>
  </si>
  <si>
    <t>AQUISIÇÃO DE LUVAS CIRÚRGICAS PARA ATENDER AS NECESSIDADES DAS UNIDADES BÁSICAS DE SAÚDE- COVID-19, CONFORME CI DAS Nº 069/2020</t>
  </si>
  <si>
    <t>006057/2020</t>
  </si>
  <si>
    <t>AQUISIÇÃO DE MÁSCARAS E LUVAS PARA A DPSE.</t>
  </si>
  <si>
    <t>000820/2020</t>
  </si>
  <si>
    <t>000011/2020</t>
  </si>
  <si>
    <t>ARTMEDIC INDUSTRIA E COMERCIO EIRELI</t>
  </si>
  <si>
    <t>01.890.228/0001-67</t>
  </si>
  <si>
    <t>LF COMERCIO DE PRODUTOS EM GERAL EIRELI</t>
  </si>
  <si>
    <t>12.058.587/0001-79</t>
  </si>
  <si>
    <t>AQUISIÇÃO DE: MÁSCARA CIRÚRGICA DESCARTÁVEL, PARA ATENDER A DEMANDA DO LABORATÓRIO CENTRAL DE SALVADOR, CONFORME CI RLAB Nº 028/2020, FL. 01 DESTE PROCESSO</t>
  </si>
  <si>
    <t>006385/2020</t>
  </si>
  <si>
    <t>LABORATORIO DE ANALISES CLINICAS LINUS PAULING LTDA</t>
  </si>
  <si>
    <t>00.640.341/0001-21</t>
  </si>
  <si>
    <t>AQUISIÇÃO DE MASCARAS CIRÚRGICA DESCARTÁVEIS TNT 02 CAMADAS.</t>
  </si>
  <si>
    <t>002848/2020</t>
  </si>
  <si>
    <t>DESINFETANTE, ALCOOL.</t>
  </si>
  <si>
    <t>ÁLCOOL GEL 70%, REFIL</t>
  </si>
  <si>
    <t>000062/2020</t>
  </si>
  <si>
    <t>NORDPELL DISTRIBUIDORA LTDA</t>
  </si>
  <si>
    <t>26.555.846/0001-81</t>
  </si>
  <si>
    <t>ÁLCOOL ETÍLICO GEL 70%</t>
  </si>
  <si>
    <t>AQUISIÇÃO DE MATERIAL DE PENSO (TERMÔMETRO CLINICO, MEDIÇÃO A DISTÂNCIA), PARA QUE NÃO HAJA A SUSPENSÃO DOS ATENDIMENTOS AOS USUÁRIOS DE SAÚDE DO MUNICÍPIO DE SALVADOR/BA, EVITANDO O RISCO IMINENTE DE MORTE DEVIDO A LETALIDADE DO COVID-19, CONFORME CI DAS / GT DE MATERIAIS Nº 85/2020</t>
  </si>
  <si>
    <t>006581/2020</t>
  </si>
  <si>
    <t>TRIPLICE REPRESENTANTES DE ALIMENTOS LTDA</t>
  </si>
  <si>
    <t>09.550.793/0001-97</t>
  </si>
  <si>
    <t>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t>
  </si>
  <si>
    <t>006582/2020</t>
  </si>
  <si>
    <t>RESGATECNICA COMERCIO DE EQUIPAMENTOS DE RESGATE EIRELI</t>
  </si>
  <si>
    <t>ALCOOL GEL 70% USO HOSPITALAR</t>
  </si>
  <si>
    <t>ALCOOL ETILICO GEL 70% P/ MAOS</t>
  </si>
  <si>
    <t>ÁLCOOL GEL 70% REFIL</t>
  </si>
  <si>
    <t>ALCOOL GEL</t>
  </si>
  <si>
    <t>AQUISIÇÃO DE ALCOOL GEL PARA ATENDER AS DEMANDAS DA DPSE DURANTE O PERÍODO DE PANDEMIA DO COVID-19, CONFORME SOLICITADO EM PROCESSO 1087/2020.</t>
  </si>
  <si>
    <t>AQUISIÇÃO DE ÁLCOOL GEL PARA ATENDER AS DEMANDAS DA CAD DURANTE O PERÍODO DE PANDEMIA DO COVID-19, CONFORME SOLICITADO EM PROCESSO 816/2020.</t>
  </si>
  <si>
    <t>MATERIAIS E UTENSÍLIOS DE LIMPEZA (ÁLCOOL GEL 70%).</t>
  </si>
  <si>
    <t>REF. A AQUISIÇÃO POR REGISTRO DE PREÇO DE ÁLCOOL ETÍLICO EM GEL 70%; PROCESSO TRANSALVADOR Nº 2589/2020</t>
  </si>
  <si>
    <t>AQUISIÇÃO DE ÁLCOOL GEL PARA ATENDER AS DEMANDAS REFERENTE A PANDEMIA COVID-19, CONFORME SOLICITADO EM PROCESSO 1090/2020 SEMPRE.</t>
  </si>
  <si>
    <t>ÁLCOOL ETÍLICO EM GEL 70%, EMBALAGEM 800ML.</t>
  </si>
  <si>
    <t>ÁLCOOL ETÍLICO EM GEL 70%, PARA MÃOS COM VÁLVULA, REFIL DE 500ML.PR 367/2020</t>
  </si>
  <si>
    <t>AQUISIÇÃO DE TOUCA DESCARTÁVEL  COM ELÁSTICO NA NUCA, BRANCO, PARA ATENDER DEMANDA DA REDE MUNICIPAL DE SAÚDE EM COMBATE AO COVID-19, CONFORME CI DAS-GT DE MATERIAIS Nº 87/2020</t>
  </si>
  <si>
    <t>006583/2020</t>
  </si>
  <si>
    <t>EMIGE MATERIAIS ODONTOLOGICOS LTDA</t>
  </si>
  <si>
    <t>71.505.564/0001-24</t>
  </si>
  <si>
    <t>AQUISIÇÃO DE: AVENTAL PARA PROCEDIMENTOS DESCARTÁVEL, NÃO-ESTÉRIL, PARA QUE NÃO HAJA A SUSPENSÃO DOS ATENDIMENTOS AOS USUÁRIOS DE SAÚDE DO MUNICÍPIO DE SALVADOR E EVITARMOS O RISCO IMINENTE DE MORTE, DEVIDO A LETALIDADE DA COVID-19, CONFORME CI DAS/GT DE MATERIAIS Nº 72/2020</t>
  </si>
  <si>
    <t>006330/2020</t>
  </si>
  <si>
    <t>AQUISIÇÃO DE 800 (OITOCENTAS) MÁSCARAS DE PROTEÇÃO DE TECIDO ALGODÃO DUPLO.</t>
  </si>
  <si>
    <t>002897/2020</t>
  </si>
  <si>
    <t>SED VILAS COMERCIO DE CONFECCOES E SUPLEMENTOS LTDA</t>
  </si>
  <si>
    <t>28.518.573/0001-20</t>
  </si>
  <si>
    <t>AQUISIÇÃO DE: EQUIPAMENTO DE PROTEÇÃO INDIVIDUAL ¿ EPI, NA ESPÉCIE DE MÁSCARAS CIRÚRGICAS DESCARTÁVEIS, PARA UTILIZAÇÃO DOS SERVIDORES DAS DIVERSAS ÁREAS DA REDE MUNICIPAL DE SAÚDE, CONFORME CI DAS Nº 101/2020</t>
  </si>
  <si>
    <t>007220/2020</t>
  </si>
  <si>
    <t>MWJC COMERCIO E SERVICOS DO NORDESTE EIRELI</t>
  </si>
  <si>
    <t>17.362.378/0001-38</t>
  </si>
  <si>
    <t>MÁSCARA DESCARTÁVEL - MEDLIFE</t>
  </si>
  <si>
    <t>000080/2020</t>
  </si>
  <si>
    <t>MEDLIFE LOGISTICA LTDA</t>
  </si>
  <si>
    <t>---/BA</t>
  </si>
  <si>
    <t>SECRETARIA DO ESTADO DA BAHIA - SESAB</t>
  </si>
  <si>
    <t xml:space="preserve">CONTRATAÇÃO DE SERVIÇOS </t>
  </si>
  <si>
    <t>Manutenção preventiva e Corretiva de Ventilador Pulmonar da marca Drager, Monitor Multiparametrico da marca Drager e Carro de Anestesia.</t>
  </si>
  <si>
    <t>019.7441.2020.0029889-74</t>
  </si>
  <si>
    <t>DL 004 DG</t>
  </si>
  <si>
    <t>02.535.707/0001-28</t>
  </si>
  <si>
    <t>http://www.saude.ba.gov.br/temasdesaude/coronavirus/contratacoes-covid19/</t>
  </si>
  <si>
    <t>Manutenção preventiva e Corretiva de Ventilador Pulmonar da marca Alfamed, Monitor Multiparametrico da marca Alfamed.</t>
  </si>
  <si>
    <t>019.7441.2020.0029048-94</t>
  </si>
  <si>
    <t>019/2020</t>
  </si>
  <si>
    <t>DL 003 DG</t>
  </si>
  <si>
    <t>19.685.685/0001-85</t>
  </si>
  <si>
    <t>Manutenção preventiva e Corretiva de Ventilador Pulmonar da marca Avea e Vela, Monitor Multiparametrico da marca Globaltec.</t>
  </si>
  <si>
    <t>019.7441.2020.0030243-67</t>
  </si>
  <si>
    <t>023/2020</t>
  </si>
  <si>
    <t>DL 006 DG</t>
  </si>
  <si>
    <t>11.386.336/0001-50</t>
  </si>
  <si>
    <t>Manutenção preventiva e Corretiva de Monitor Multirapametrico da marca Mindray.</t>
  </si>
  <si>
    <t>019.7441.2020.0029397-61</t>
  </si>
  <si>
    <t>DL 005 DG</t>
  </si>
  <si>
    <t>09.342.946/0001-00</t>
  </si>
  <si>
    <t>Desfibrilador</t>
  </si>
  <si>
    <t>019.5050.2020.0029981-11</t>
  </si>
  <si>
    <t>19.300.00096/2020</t>
  </si>
  <si>
    <t>AUTORIZ. DE FORNECIMENTO</t>
  </si>
  <si>
    <t>09.058.456/0001-87</t>
  </si>
  <si>
    <t>Monitor Multiparamétrico Completo</t>
  </si>
  <si>
    <t>019.5050.2020.0028691-32</t>
  </si>
  <si>
    <t>19.300.00068/2020</t>
  </si>
  <si>
    <t>019.5050.2020.0029273-53</t>
  </si>
  <si>
    <t>19.300.00071/2020</t>
  </si>
  <si>
    <t>**</t>
  </si>
  <si>
    <t>Termômetro de Testa</t>
  </si>
  <si>
    <t>019.5050.2020.0028421-02</t>
  </si>
  <si>
    <t>19.004.00345/2020</t>
  </si>
  <si>
    <t>13.434.626/0001-58</t>
  </si>
  <si>
    <t>019.5050.2020.0029855-58</t>
  </si>
  <si>
    <t>19.004.00331/2020</t>
  </si>
  <si>
    <t>Luva de Procedimento P – CX.C/100und (Saque RP)</t>
  </si>
  <si>
    <t>019.5030.2020.0031717-21</t>
  </si>
  <si>
    <t>19.004.00370/2020</t>
  </si>
  <si>
    <t>CX</t>
  </si>
  <si>
    <t>Luva de Procedimento M – CX.C/100und (Saque RP)</t>
  </si>
  <si>
    <t>19.004.00371/2020</t>
  </si>
  <si>
    <t>Luva de Procedimento G – CX.C/100und (Saque RP)</t>
  </si>
  <si>
    <t>19.004.00369/2020</t>
  </si>
  <si>
    <t>Manutenção preventiva e Corretiva de Ventilador Pulmonar e Monitor Multiparametrico sem marca definida</t>
  </si>
  <si>
    <t>019.7441.2020.0032007-85</t>
  </si>
  <si>
    <t>039/2020</t>
  </si>
  <si>
    <t>DL 017 DG</t>
  </si>
  <si>
    <t>13.184.330/0001-26</t>
  </si>
  <si>
    <t>Máscara de proteção *</t>
  </si>
  <si>
    <t>019.5028.2020.0016904-05</t>
  </si>
  <si>
    <t>19.008.00008/2020</t>
  </si>
  <si>
    <t>61.418.042/0001-31</t>
  </si>
  <si>
    <t xml:space="preserve">UN </t>
  </si>
  <si>
    <t>Avental cirúrgico *</t>
  </si>
  <si>
    <t>019.5028.2020.0010684-61</t>
  </si>
  <si>
    <t>19.008.00004/2020</t>
  </si>
  <si>
    <t>Óculos de proteção *</t>
  </si>
  <si>
    <t>019.5028.2020.0012575-15</t>
  </si>
  <si>
    <t>19.008.00013/2020</t>
  </si>
  <si>
    <t>28.248.388/0001-63</t>
  </si>
  <si>
    <t>Luva cirúrgica *</t>
  </si>
  <si>
    <t>019.5028.2020.0011109-21</t>
  </si>
  <si>
    <t>19.008.00007/2020</t>
  </si>
  <si>
    <t>Touca descartável *</t>
  </si>
  <si>
    <t>019.5028.2020.0010545-92</t>
  </si>
  <si>
    <t>19.008.00009/2020</t>
  </si>
  <si>
    <t>03.353.759/0001-46</t>
  </si>
  <si>
    <t>Máscara cirúrgica descartável *</t>
  </si>
  <si>
    <t>019.5028.2020.0011070-33</t>
  </si>
  <si>
    <t>19.008.00010/2020</t>
  </si>
  <si>
    <t>Termômetros Clínicos, multifuncionais, de não contato, para aferição de temperatura a distância sem contato direto na pele.</t>
  </si>
  <si>
    <t>019.9224.2020.0029814-38</t>
  </si>
  <si>
    <t>19.048.00107/2020</t>
  </si>
  <si>
    <t>Manutenção Preventiva e Corretiva de Ventilador Pulmonar e Monitor Multiparamétrico – Hospital Espanhol</t>
  </si>
  <si>
    <t>019.7441.2020.0031774-31</t>
  </si>
  <si>
    <t>DL 015 DG</t>
  </si>
  <si>
    <t>Manutenção Preventiva e Corretiva de Ventilador Pulmonar e Monitor Multiparamétrico – Prado Valadares</t>
  </si>
  <si>
    <t>019.7441.2020.0031791-31</t>
  </si>
  <si>
    <t>DL 016 DG</t>
  </si>
  <si>
    <t>Rio de Janeiro(Capital)</t>
  </si>
  <si>
    <t>Coordenadoria Geral de Atenção Primária da AP4</t>
  </si>
  <si>
    <t>AQUISIÇÃO DE INSUMOS</t>
  </si>
  <si>
    <t>AQUISIÇÃO DE MASCARAS PARA PREVENÇÃO DO CORONAVIRUS - 024/2020</t>
  </si>
  <si>
    <t>PREÇO REGISTRADO/PREGÃO - Processo nº 9040000782020</t>
  </si>
  <si>
    <t>http://www.rio.rj.gov.br/web/contasrio/dados-abertos#titulo</t>
  </si>
  <si>
    <t>https://app.powerbi.com/view?r=eyJrIjoiMTg5MmQ5OWItZTA2Zi00M2IzLTk1NGQtZDUzNzk5YzBiOTNhIiwidCI6IjFlYzIzODdjLThmNzctNGQ5Yi1hYjYwLTNkM2QxOGFlZTc4ZCJ18</t>
  </si>
  <si>
    <t>AQUISIÇÃO DE LUVAS PARA PREVENÇÃO DO CORONAVIRUS - NAD 022/2020</t>
  </si>
  <si>
    <t>PREÇO REGISTRADO/PREGÃO - Processo nº 9040004182019</t>
  </si>
  <si>
    <t>FUTURA DISTRIBUIDORA DE MEDICAMENTOS E PRODUTOS DE SAUDE LTDA</t>
  </si>
  <si>
    <t>https://app.powerbi.com/view?r=eyJrIjoiMTg5MmQ5OWItZTA2Zi00M2IzLTk1NGQtZDUzNzk5YzBiOTNhIiwidCI6IjFlYzIzODdjLThmNzctNGQ5Yi1hYjYwLTNkM2QxOGFlZTc4ZCJ19</t>
  </si>
  <si>
    <t>AQUISIÇÃO DE ÓCULOS PARA PREVENÇÃO DE CORONA VIRUS - 23/2020</t>
  </si>
  <si>
    <t>PREÇO REGISTRADO/PREGÃO - Processo nº 9040003872019</t>
  </si>
  <si>
    <t>https://app.powerbi.com/view?r=eyJrIjoiMTg5MmQ5OWItZTA2Zi00M2IzLTk1NGQtZDUzNzk5YzBiOTNhIiwidCI6IjFlYzIzODdjLThmNzctNGQ5Yi1hYjYwLTNkM2QxOGFlZTc4ZCJ20</t>
  </si>
  <si>
    <t>AQUISIÇÃO DE LUVAS PARA AS UNIDADES DA CAP 4.0 - CORONAVIRUS</t>
  </si>
  <si>
    <t>https://app.powerbi.com/view?r=eyJrIjoiMTg5MmQ5OWItZTA2Zi00M2IzLTk1NGQtZDUzNzk5YzBiOTNhIiwidCI6IjFlYzIzODdjLThmNzctNGQ5Yi1hYjYwLTNkM2QxOGFlZTc4ZCJ22</t>
  </si>
  <si>
    <t>AQUISIÇÃO DE MASCARAS PARA A PREVENÇÃO DO CORONAVIRUS - NAD 026/2020</t>
  </si>
  <si>
    <t>https://app.powerbi.com/view?r=eyJrIjoiMTg5MmQ5OWItZTA2Zi00M2IzLTk1NGQtZDUzNzk5YzBiOTNhIiwidCI6IjFlYzIzODdjLThmNzctNGQ5Yi1hYjYwLTNkM2QxOGFlZTc4ZCJ24</t>
  </si>
  <si>
    <t>Coordenadoria Geral de Atenção Primária da AP3.2</t>
  </si>
  <si>
    <t>AQUISIÇÃO DE MARCARAS CIRURGICAS E TOUCAS DESCARTAVEIS PARA A POLICLINICA RODOLPHO ROCCO E CENTRO MUNICIPAL DE REABILITAÇÃO DO ENGENHO DE DENTRO, TENDO EM VISTA O SURTO DA COVID-19, POR ADESÃO AO PROCESSO 09/004.959/2017.</t>
  </si>
  <si>
    <t>PREÇO REGISTRADO/PREGÃO - Processo nº 9320000332018</t>
  </si>
  <si>
    <t>https://app.powerbi.com/view?r=eyJrIjoiMTg5MmQ5OWItZTA2Zi00M2IzLTk1NGQtZDUzNzk5YzBiOTNhIiwidCI6IjFlYzIzODdjLThmNzctNGQ5Yi1hYjYwLTNkM2QxOGFlZTc4ZCJ36</t>
  </si>
  <si>
    <t>Coordenadoria Geral de Atenção Primária da AP5.3</t>
  </si>
  <si>
    <t>AQUISIÇÃO DE RESPIRADOR FACIAL 95%           CONSIDERANDO O DECRETO RIO 47263 DE 17 DE MARÇO DE 2020 QUE DECLARA SITUAÇÃO DE EMERGÊNCIA NO MUNICÍPIO DO RIO DE JANEIRO EM FACE DA PANDEMIA DO CORONAVÍRUS ¿ COVID 19 E DÁ OUTRAS PROVIDENCIAS E A NECESSIDADE IMEDIATA DE AQUISIÇÃO DE RESPIRADOR FACIAL 95% PARA SER UTILIZADA PELOS PROFISSIONAIS QUE FARÃO O ATENDIMENTO, PREVENÇÃO E CONTROLE DE INFECÇÃO - NAD 74/2020</t>
  </si>
  <si>
    <t>DISPENSA - Processo nº 9530000562020</t>
  </si>
  <si>
    <t>https://app.powerbi.com/view?r=eyJrIjoiMTg5MmQ5OWItZTA2Zi00M2IzLTk1NGQtZDUzNzk5YzBiOTNhIiwidCI6IjFlYzIzODdjLThmNzctNGQ5Yi1hYjYwLTNkM2QxOGFlZTc4ZCJ46</t>
  </si>
  <si>
    <t>AQUISIÇÃO DE RESPIRADOR FACIAL 95% - ATENDIMENTO AOS CASOS DE CORONAVIRUS - NAD 75/2020</t>
  </si>
  <si>
    <t>https://app.powerbi.com/view?r=eyJrIjoiMTg5MmQ5OWItZTA2Zi00M2IzLTk1NGQtZDUzNzk5YzBiOTNhIiwidCI6IjFlYzIzODdjLThmNzctNGQ5Yi1hYjYwLTNkM2QxOGFlZTc4ZCJ73</t>
  </si>
  <si>
    <t>Hospital Municipal Nossa Senhora do Loreto</t>
  </si>
  <si>
    <t>AQUISIÇÃO DE MASCARAS N95  PARA ATENDER SURTO DE COVID-19 - DISPENSA</t>
  </si>
  <si>
    <t>DISPENSA - Processo nº 9770000732020</t>
  </si>
  <si>
    <t>MLB COMERCIO E SERVICOS DE MATERIAIS HOSPITALARES EIRELI</t>
  </si>
  <si>
    <t>https://app.powerbi.com/view?r=eyJrIjoiMTg5MmQ5OWItZTA2Zi00M2IzLTk1NGQtZDUzNzk5YzBiOTNhIiwidCI6IjFlYzIzODdjLThmNzctNGQ5Yi1hYjYwLTNkM2QxOGFlZTc4ZCJ79</t>
  </si>
  <si>
    <t>AQUISIÇÃO DE LUVAS P - ATENDIMENTO A DEMANDA DO SURTO COVID- 19. - DISPENSA</t>
  </si>
  <si>
    <t>DISPENSA - Processo nº 9770000672020</t>
  </si>
  <si>
    <t>https://app.powerbi.com/view?r=eyJrIjoiMTg5MmQ5OWItZTA2Zi00M2IzLTk1NGQtZDUzNzk5YzBiOTNhIiwidCI6IjFlYzIzODdjLThmNzctNGQ5Yi1hYjYwLTNkM2QxOGFlZTc4ZCJ87</t>
  </si>
  <si>
    <t>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t>
  </si>
  <si>
    <t>DISPENSA - Processo nº 9320000672020</t>
  </si>
  <si>
    <t>https://app.powerbi.com/view?r=eyJrIjoiMTg5MmQ5OWItZTA2Zi00M2IzLTk1NGQtZDUzNzk5YzBiOTNhIiwidCI6IjFlYzIzODdjLThmNzctNGQ5Yi1hYjYwLTNkM2QxOGFlZTc4ZCJ88</t>
  </si>
  <si>
    <t>https://app.powerbi.com/view?r=eyJrIjoiMTg5MmQ5OWItZTA2Zi00M2IzLTk1NGQtZDUzNzk5YzBiOTNhIiwidCI6IjFlYzIzODdjLThmNzctNGQ5Yi1hYjYwLTNkM2QxOGFlZTc4ZCJ89</t>
  </si>
  <si>
    <t>Companhia de Engenharia de Tráfego do Rio de Janeiro</t>
  </si>
  <si>
    <t>Aquisição de ÁLCOOL ETÍLICO 70 % PARA COMBATE AO COVID-19 - RD 2020/273</t>
  </si>
  <si>
    <t>DISPENSA - Processo nº 32006912020</t>
  </si>
  <si>
    <t>https://app.powerbi.com/view?r=eyJrIjoiMTg5MmQ5OWItZTA2Zi00M2IzLTk1NGQtZDUzNzk5YzBiOTNhIiwidCI6IjFlYzIzODdjLThmNzctNGQ5Yi1hYjYwLTNkM2QxOGFlZTc4ZCJ104</t>
  </si>
  <si>
    <t>AQUISIÇÃO DE TOUCAS CIRÚRGICAS PARA A POLICLÍNICA RODOLPHO ROCCO E CMR-ED, TENDO EM VISTA O SURTO DA COVID-19, POR ADESÃO AO PROCESSO 09/004959/2017</t>
  </si>
  <si>
    <t>https://app.powerbi.com/view?r=eyJrIjoiMTg5MmQ5OWItZTA2Zi00M2IzLTk1NGQtZDUzNzk5YzBiOTNhIiwidCI6IjFlYzIzODdjLThmNzctNGQ5Yi1hYjYwLTNkM2QxOGFlZTc4ZCJ115</t>
  </si>
  <si>
    <t>São Luís/MA</t>
  </si>
  <si>
    <t>MA</t>
  </si>
  <si>
    <t>Prefeitura Municipal de São Luís</t>
  </si>
  <si>
    <t>Aquisição de álcool, 70% em gel, embalagem pet de 1L, registrado no MS</t>
  </si>
  <si>
    <t>040-18661/2020</t>
  </si>
  <si>
    <t>71/2020</t>
  </si>
  <si>
    <t>S/N</t>
  </si>
  <si>
    <t>27.145.426/0001-90</t>
  </si>
  <si>
    <t>http://site.tce.ma.gov.br/index.php/mural-de-contratos</t>
  </si>
  <si>
    <t>Aquisição de álcool 70%, embalagem pet de 1L, registrado no MS</t>
  </si>
  <si>
    <t>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t>
  </si>
  <si>
    <t>040-17637/2020</t>
  </si>
  <si>
    <t>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t>
  </si>
  <si>
    <t>52/2021</t>
  </si>
  <si>
    <t>AQUISIÇÃO DE PROTETOR DE CABELO DESCARTAVEL (TOUCA), diametro minimo de 45 cm, com elastico sanfonada em toda a volta, gramatura de 30g, não esteri-l. Embalagem conterido dados de identificagao, procedencia, validade, numero do lole e procedencia.</t>
  </si>
  <si>
    <t>52/2022</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</si>
  <si>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t>
  </si>
  <si>
    <t>52/2023</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</si>
  <si>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MÉDIO (M).</t>
  </si>
  <si>
    <t>52/2024</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</si>
  <si>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t>
  </si>
  <si>
    <t>52/2025</t>
  </si>
  <si>
    <t>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t>
  </si>
  <si>
    <t>52/2026</t>
  </si>
  <si>
    <t>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t>
  </si>
  <si>
    <t>52/2027</t>
  </si>
  <si>
    <t>AQUISIÇÃO DE ÓCULOS DE PROTEÇÃO INDIVIDUAL, armagao e lente em policarbonato, tipo anti-embagante, antirisco com protepao I a te ral.</t>
  </si>
  <si>
    <t>52/2028</t>
  </si>
  <si>
    <t>AQUISIÇÃO DE MACACÃO DE SEGURANÇA DE TECIDO LAMINADO RESPIRÁVEL COM FACE ABSORVENTE E IMPERMEAVEL.</t>
  </si>
  <si>
    <t>52/2029</t>
  </si>
  <si>
    <t>---/MA</t>
  </si>
  <si>
    <t>EMSERH - Empresa Maranhense de Serviços Hospitalares</t>
  </si>
  <si>
    <t>Aquisição de Equipamentos de Proteção Individual (EPI’s) Mascara Respirador, para atender as necessidades das Unidades de Saúde Administrada pela EMSERH. Respirador PFF2 MSA AFFINITY PLUS COM VÁLCULA CA 39228</t>
  </si>
  <si>
    <t>58926/2020</t>
  </si>
  <si>
    <t>35.398.959/0001-01</t>
  </si>
  <si>
    <t>Contratação de exames para Diagnósticos por Ultrassonografia – Ecocardiografia Transtorácica, equipamentos, materiais, insumos, bem como a equipe técnico-operacional e obrigações inerentes à atividade para atender a demanda do HCI – Hospital das Clinicas Integradas de São Luís – MA. Valor pago por exame.</t>
  </si>
  <si>
    <t>59651/2020</t>
  </si>
  <si>
    <t>04.430.794/0001-84</t>
  </si>
  <si>
    <t>Serviço Hospitalar</t>
  </si>
  <si>
    <t>Aquisição de Circuito para ventilação respiratória adulto/pediástrico</t>
  </si>
  <si>
    <t>58911/2020</t>
  </si>
  <si>
    <t>65/2020</t>
  </si>
  <si>
    <t>29.544.048/0001-42</t>
  </si>
  <si>
    <t>Aquisição de Circuito para ventilação respiratória neonatal</t>
  </si>
  <si>
    <t>Aquisição de luva para procedimento não cirúrgico, latex natutal íntegro e uniforme, tamanho GRANDE, atóxica, ambidestra, descartável, formato anatômico resistente à tração. Marca Descarpack</t>
  </si>
  <si>
    <t>58405/2020</t>
  </si>
  <si>
    <t>67/2020</t>
  </si>
  <si>
    <t>00.602.864/0001-83</t>
  </si>
  <si>
    <t>Aquisição de luva para procedimento não cirúrgico, latex natutal íntegro e uniforme, tamanho MÉDIA, atóxica, ambidestra, descartável, formato anatômico resistente à tração. Marca Descarpack</t>
  </si>
  <si>
    <t>Aquisição de luva para procedimento não cirúrgico, latex natutal íntegro e uniforme, tamanho PEQUENA, atóxica, ambidestra, descartável, formato anatômico resistente à tração. Marca Descarpack</t>
  </si>
  <si>
    <t>Contratação de Exames de Ultrassonografia – Ecocardiograma Transtorácica, equipamentos, materiais, insumos, bem como a equipe técnico-operacional e obrigações inerentes à atividade para atender a demanda do HCI – Hospital das Clínicas Integradas de São Luís/MA.</t>
  </si>
  <si>
    <t>Secretaria de Saúde do Maranhão</t>
  </si>
  <si>
    <t>Aquisição de KIT COM 4 ENSAIOS PARA PCR EM TEMPO REAL. MARCA IDT. COD FABRICANTE 10006713</t>
  </si>
  <si>
    <t>56097/2020</t>
  </si>
  <si>
    <t>83/2020</t>
  </si>
  <si>
    <t>Aquisição de 2019-NCOV_N POSITIVE CONTROL KIT. MARCA IDT. COD FABRICANTE 10006625</t>
  </si>
  <si>
    <t>Aquisição de HS RPP30 CONTROL KIT. MARCA IDT. COD FABRICANTE 10006626</t>
  </si>
  <si>
    <t>Aquisição  de materiais e insumos indispensáveis para a realização de exames de RT-PCR . Kit para realização da transcrição reversa, amplificação e detecção de RNA viral em uma etapa por PCR em tempo real</t>
  </si>
  <si>
    <t>45772/2020</t>
  </si>
  <si>
    <t>Aquisição de Kit para extração de RNA viral de swabs nasofaringe (mínimo de 250 testes)</t>
  </si>
  <si>
    <t>Aquisição de Teste rápido para Covid-19.</t>
  </si>
  <si>
    <t>59360/2020</t>
  </si>
  <si>
    <t>109/2020</t>
  </si>
  <si>
    <t>PRIME HOSPITALAR LTDA</t>
  </si>
  <si>
    <t>12.844.060/0001-70</t>
  </si>
  <si>
    <t>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t>
  </si>
  <si>
    <t>60442/2020</t>
  </si>
  <si>
    <t>Aditivo do Contrato de Gestão nº 02/2019/SES</t>
  </si>
  <si>
    <t>N/A</t>
  </si>
  <si>
    <t>03.254.082/0001-99</t>
  </si>
  <si>
    <t>Leito</t>
  </si>
  <si>
    <t>Recife/PE</t>
  </si>
  <si>
    <t>PE</t>
  </si>
  <si>
    <t>Fundo Municipal de Saúde - Recife/PE</t>
  </si>
  <si>
    <t>Monitor multiparamétrico</t>
  </si>
  <si>
    <t>74.160.490/0001-20</t>
  </si>
  <si>
    <t>Portal da Transparência do Município.</t>
  </si>
  <si>
    <t>http://www.recife.pe.gov.br/portalcompras/app/RotDispensaInexigibilidadeDetalhes.php?Numero=9&amp;Ano=2020&amp;TipoDisIne=4&amp;Select=2&amp;Opcao=D&amp;Objeto=PARA+ATENDER+AS+NECESSIDADES+DA+REDE+MUNICIPAL+DE+SAUDE%2C+CONF.+CI+143%2F2020+-+COVID+19-+GAAH+DE+16%2F03%2F2020+-+CC+2020.4801.01.1006.0063.&amp;ObjetoP=&amp;Orgao=48&amp;Unidade=1&amp;DataIni=01/01/2020&amp;DataFim=20/04/2020&amp;Botao=&amp;+=Array</t>
  </si>
  <si>
    <t>Monitor básico</t>
  </si>
  <si>
    <t>10.859.287/0001-63</t>
  </si>
  <si>
    <t>http://www.recife.pe.gov.br/portalcompras/app/RotDispensaInexigibilidadeDetalhes.php?Numero=10&amp;Ano=2020&amp;TipoDisIne=4&amp;Select=2&amp;Opcao=D&amp;Objeto=PARA+ATENDER+AS+NECESSIDADES+DA+REDE+MUNICIPAL+DE+SAUDE%2C+CONF.+CI+144%2F2020+-+GAAH+DE+16%2F03%2F2020+-+CC+2020.4801.01.1006.0063.&amp;ObjetoP=&amp;Orgao=48&amp;Unidade=1&amp;DataIni=01/01/2020&amp;DataFim=20/04/2020&amp;Botao=&amp;+=Array</t>
  </si>
  <si>
    <t>Óculos de proteção</t>
  </si>
  <si>
    <t>SAUDE BRASIL COMERCIO DE MATERIAIS MEDICOS EIRELI</t>
  </si>
  <si>
    <t>27.970.162/0001-09</t>
  </si>
  <si>
    <t>http://www.recife.pe.gov.br/portalcompras/app/RotDispensaInexigibilidadeDetalhes.php?Numero=11&amp;Ano=2020&amp;TipoDisIne=4&amp;Select=2&amp;Opcao=D&amp;Objeto=%C3%93culos+de+Prote%C3%A7%C3%A3o+Incolor+em+Acr%C3%ADlico++Anti-Emba%C3%A7ante+e+Anti-Riscos+para+realiza%C3%A7%C3%A3o+de+Procedimentos+Odontol%C3%B3gicos+%2C+para+atender+demanda+do+Plano+de+Contig%C3%AAncia+COVID-19.&amp;ObjetoP=&amp;Orgao=48&amp;Unidade=1&amp;DataIni=01/01/2020&amp;DataFim=21/04/2020&amp;Botao=&amp;+=Array</t>
  </si>
  <si>
    <t>Avental descartável</t>
  </si>
  <si>
    <t>MEGAMED COMERCIO LTDA</t>
  </si>
  <si>
    <t>05.932.624/0001-60</t>
  </si>
  <si>
    <t>http://www.recife.pe.gov.br/portalcompras/app/RotDispensaInexigibilidadeDetalhes.php?Numero=12&amp;Ano=2020&amp;TipoDisIne=4&amp;Select=2&amp;Opcao=D&amp;Objeto=AVENTAL+DESCART%C3%81VEL+DE+USO+HOSPITALAR%2C+PARA+ATENDER+DEMANDA+DO+PLANO+DE+CONTIG%C3%8ANCIA+COVID-19.&amp;ObjetoP=&amp;Orgao=48&amp;Unidade=1&amp;DataIni=01/01/2020&amp;DataFim=21/04/2020&amp;Botao=&amp;+=Array</t>
  </si>
  <si>
    <t>i Máscara cirúrgica
ii Touca
iii Avental</t>
  </si>
  <si>
    <t>11.157.952/0001-30</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</si>
  <si>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20/04/2020&amp;Botao=&amp;+=Array</t>
  </si>
  <si>
    <t>Luva não Cirúrgica</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</si>
  <si>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21/04/2020&amp;Botao=&amp;+=Array</t>
  </si>
  <si>
    <t>Luva não cirúrgica</t>
  </si>
  <si>
    <t>015/2020</t>
  </si>
  <si>
    <t>http://www.recife.pe.gov.br/portalcompras/app/RotDispensaInexigibilidadeDetalhes.php?Numero=14&amp;Ano=2020&amp;TipoDisIne=4&amp;Select=2&amp;Opcao=D&amp;Objeto=AQUISI%C3%87%C3%83O+DE+MATERIAL+M%C3%89DICO+HOSPITALAR+PARA+ATENDER+AS+NECESSIDADES+DA+REDE+MUNICIPAL+DE+SA%C3%9ADE%2C+CONFORME+CI+295%2F2020-GGAF%2C+DE+ACORDO+COM+A+DL+14%2F2020.+C%2FC+2020.4801.01.0802.0077+COVID-19&amp;ObjetoP=&amp;Orgao=48&amp;Unidade=1&amp;DataIni=01/01/2020&amp;DataFim=21/04/2020&amp;Botao=&amp;+=Array</t>
  </si>
  <si>
    <t>http://www.recife.pe.gov.br/portalcompras/app/RotDispensaInexigibilidadeDetalhes.php?Numero=15&amp;Ano=2020&amp;TipoDisIne=4&amp;Select=2&amp;Opcao=D&amp;Objeto=LUVA+PARA+PROCEDIMENTO+N%C3%83O+CIR%C3%9ARGICO%2C++PARA+ATENDER+DEMANDA+DO+PLANO+DE+CONTIG%C3%8ANCIA+COVID-19.&amp;ObjetoP=&amp;Orgao=48&amp;Unidade=1&amp;DataIni=01/01/2020&amp;DataFim=21/04/2020&amp;Botao=&amp;+=Array</t>
  </si>
  <si>
    <t>http://www.recife.pe.gov.br/portalcompras/app/RotDispensaInexigibilidadeDetalhes.php?Numero=16&amp;Ano=2020&amp;TipoDisIne=4&amp;Select=2&amp;Opcao=D&amp;Objeto=AQUISI%C3%87%C3%83O+DE+MATERIAL+M%C3%89DICO+HOSPITALAR+PARA+ATENDER+AS+NECESSIDADES+DA+REDE+MUNICIPAL+DE+SA%C3%9ADE%2C+CONFORME+CI+294%2F2020-GGAF%2C+DE+ACORDO+COM+A+DL+16%2F2020.+C%2FC+2020.4801.01.0802.0077+COVID-19&amp;ObjetoP=&amp;Orgao=48&amp;Unidade=1&amp;DataIni=01/01/2020&amp;DataFim=21/04/2020&amp;Botao=&amp;+=Array</t>
  </si>
  <si>
    <t>Monitor multiparamétrico de transporte</t>
  </si>
  <si>
    <t>http://www.recife.pe.gov.br/portalcompras/app/RotDispensaInexigibilidadeDetalhes.php?Numero=18&amp;Ano=2020&amp;TipoDisIne=4&amp;Select=2&amp;Opcao=D&amp;Objeto=PARA+ATENDER+AS+NECESSIDADES+DA+REDE+MUNICIPAL+DE+SAUDE%2C+CONF.+CI+145%2F2020+-+GAAH+DE+17%2F03%2F2020+-+COVID+19+-+DL+18%2F20+-+CC+2020.4801.01.1006.0063.&amp;ObjetoP=&amp;Orgao=48&amp;Unidade=1&amp;DataIni=01/01/2020&amp;DataFim=21/04/2020&amp;Botao=&amp;+=Array</t>
  </si>
  <si>
    <t>i Ventilador pulmonar
ii Oxímetro de pulso de mesa
iii Oxímetro de pulso</t>
  </si>
  <si>
    <t>20.782.880/0001-02</t>
  </si>
  <si>
    <t>http://www.recife.pe.gov.br/portalcompras/app/RotDispensaInexigibilidadeDetalhes.php?Numero=21&amp;Ano=2020&amp;TipoDisIne=4&amp;Select=2&amp;Opcao=D&amp;Objeto=Ventilador+pulmonar%3B+oximetro+de+pulso+de+mesa%3B+ox%C3%ADmetro+de+pulso%2C+para+atender+demanda+do+Plano+de+Contig%C3%AAncia+COVID-19.&amp;ObjetoP=&amp;Orgao=48&amp;Unidade=1&amp;DataIni=01/01/2020&amp;DataFim=20/04/2020&amp;Botao=&amp;+=Array</t>
  </si>
  <si>
    <t>"iMáscaras N95
iiRespirador
iiiFiltro mecânico de TNT"</t>
  </si>
  <si>
    <t>http://www.recife.pe.gov.br/portalcompras/app/RotDispensaInexigibilidadeDetalhes.php?Numero=25&amp;Ano=2020&amp;TipoDisIne=4&amp;Select=2&amp;Opcao=D&amp;Objeto=M%C3%A1scara%2C+respirador%2C+n95%2C+filtro+mec%C3%A2nico+de+tnt+%2C+para+atender+demanda+do+Plano+de+Contig%C3%AAncia+COVID-19.&amp;ObjetoP=&amp;Orgao=48&amp;Unidade=1&amp;DataIni=01/01/2020&amp;DataFim=21/04/2020&amp;Botao=&amp;+=Array</t>
  </si>
  <si>
    <t>"i Estetoscópio adulto tipo II
ii Oxímetros
iii Ressuscitador manual em silicone
iv Tensiômetro adulto"</t>
  </si>
  <si>
    <t>033/2020</t>
  </si>
  <si>
    <t>http://www.recife.pe.gov.br/portalcompras/app/RotDispensaInexigibilidadeDetalhes.php?Numero=33&amp;Ano=2020&amp;TipoDisIne=4&amp;Select=2&amp;Opcao=D&amp;Objeto=AQUISI%C3%87%C3%83O+DE+APARELHOS+E+EQUIPAMENTOS+M%C3%89DICOS%2C+CONFORME+CI+42%2F2020+-+GCR%2C+DE+ACORDO+COM+A+DL+33%2F2020.+C%2FC+2020.4801.01.0799.0077+COVID-19&amp;ObjetoP=&amp;Orgao=48&amp;Unidade=1&amp;DataIni=01/01/2020&amp;DataFim=21/04/2020&amp;Botao=&amp;+=Array</t>
  </si>
  <si>
    <t>"i Monitor multiparamétrico de transporte
ii Monitor multiparamétrico com capnografia"</t>
  </si>
  <si>
    <t>034/2020</t>
  </si>
  <si>
    <t>http://www.recife.pe.gov.br/portalcompras/app/RotDispensaInexigibilidadeDetalhes.php?Numero=34&amp;Ano=2020&amp;TipoDisIne=4&amp;Select=2&amp;Opcao=D&amp;Objeto=PARA+ATENDER+AS+NECESSIDADES+DA+REDE+MUNICIPAL+DE+SAUDE%2C+CONF.+CI+41-2020+-+GCR+DE+19%2F03%2F2020+-+COVID+19+-+CC+2020.4801.01.0799.0077.&amp;ObjetoP=&amp;Orgao=48&amp;Unidade=1&amp;DataIni=01/01/2020&amp;DataFim=21/04/2020&amp;Botao=&amp;+=Array</t>
  </si>
  <si>
    <t>Ventilador adulto e pediátrico</t>
  </si>
  <si>
    <t>037/2020</t>
  </si>
  <si>
    <t>http://www.recife.pe.gov.br/portalcompras/app/RotDispensaInexigibilidadeDetalhes.php?Numero=37&amp;Ano=2020&amp;TipoDisIne=4&amp;Select=2&amp;Opcao=&amp;Objeto=PARA+ATENDER+AS+NECESSIDADES+DA+REDE+MUNICIPAL+DE+SAUDE%2C+CONF.+CI+148%2F2020+-GAAH+DE+17%2F03%2F2020+-+COVID+19+-+CC+2020.4801.01.1006.0063.&amp;ObjetoP=&amp;Orgao=48&amp;Unidade=1&amp;DataIni=01/01/2020&amp;DataFim=22/04/2020&amp;Botao=&amp;+=Array</t>
  </si>
  <si>
    <t>"Locação de imóvel (06 meses)
Av. Mascarenha de Moraes, 1788"</t>
  </si>
  <si>
    <t>040/2020</t>
  </si>
  <si>
    <t>GL EMPREENDIMENTOS LTDA.</t>
  </si>
  <si>
    <t>Máscara respiratória tipo Venturi</t>
  </si>
  <si>
    <t>07.199.135/0001-77</t>
  </si>
  <si>
    <t>http://www.recife.pe.gov.br/portalcompras/app/RotDispensaInexigibilidadeDetalhes.php?Numero=45&amp;Ano=2020&amp;TipoDisIne=4&amp;Select=2&amp;Opcao=D&amp;Objeto=M%C3%A1scara+Facial+tipo+ventury+adulto%3B+M%C3%A1scara+respirat%C3%B3ria%2C+PVC%2C+transparente%2C+Infantil%2C+tipo+ventury%3B+M%C3%A1scara+respirat%C3%B3ria+PVC+transparente%2C+adulto%2C+tipo+ventury%2C+para+atender+demanda+do+Plano+de+Contig%C3%AAncia+COVID-19.&amp;ObjetoP=&amp;Orgao=48&amp;Unidade=1&amp;DataIni=01/01/2020&amp;DataFim=21/04/2020&amp;Botao=&amp;+=Array</t>
  </si>
  <si>
    <t>Espaçador com máscara infantil</t>
  </si>
  <si>
    <t>051/2020</t>
  </si>
  <si>
    <t>12.889.035/0001-02</t>
  </si>
  <si>
    <t>http://www.recife.pe.gov.br/portalcompras/app/RotDispensaInexigibilidadeDetalhes.php?Numero=51&amp;Ano=2020&amp;TipoDisIne=4&amp;Select=2&amp;Opcao=&amp;Objeto=AQUISICAO+DE+MATERIAL+MEDICO+HOSPITALAR%2C+PARA+ATENDER+AS+NECESSIDADES+DA+REDE+MUNICIPAL+DE+SAUDE%2C+CONFORME+CI+302%2F2020%2C+DE+ACORDO+COM+A+DL+51%2F2020.+C%2FC+2020.4801.01.0802.0077+COVID-19.&amp;ObjetoP=&amp;Orgao=48&amp;Unidade=1&amp;DataIni=01/01/2020&amp;DataFim=22/04/2020&amp;Botao=&amp;+=Array</t>
  </si>
  <si>
    <t>Termomêtro digital</t>
  </si>
  <si>
    <t>060/2020</t>
  </si>
  <si>
    <t>http://www.recife.pe.gov.br/portalcompras/app/RotDispensaInexigibilidadeDetalhes.php?Numero=60&amp;Ano=2020&amp;TipoDisIne=58&amp;Select=2&amp;Opcao=D&amp;Objeto=PARA+ATENDER+AS+NECESSIDADES+DA+REDE+MUNICIPAL+DE+SAUDE%2C+CONF.+CI+55%2F2020+-+GCR+DE+23%2F03%2F2020+-+COVID+19+-+DL+60%2F2020+-+CC+2020.4801.01.0799.0077.&amp;ObjetoP=&amp;Orgao=48&amp;Unidade=1&amp;DataIni=01/01/2020&amp;DataFim=21/04/2020&amp;Botao=&amp;+=Array</t>
  </si>
  <si>
    <t>"i Avental protetor de raio-X
ii Protetores de tireoide"</t>
  </si>
  <si>
    <t>062/2020</t>
  </si>
  <si>
    <t>11.758.108/0001-64</t>
  </si>
  <si>
    <t>http://www.recife.pe.gov.br/portalcompras/app/RotDispensaInexigibilidadeDetalhes.php?Numero=62&amp;Ano=2020&amp;TipoDisIne=58&amp;Select=2&amp;Opcao=D&amp;Objeto=AVENTAIS+PROTETORES+DE+RAIO-X+E+PROTETORES+DE+TIRE%C3%93IDES+CONTRA+RAIO-X%2C+PARA+ATENDER+DEMANDA+DO+PLANO+DE+CONTIG%C3%8ANCIA+COVID-19.&amp;ObjetoP=&amp;Orgao=48&amp;Unidade=1&amp;DataIni=01/01/2020&amp;DataFim=21/04/2020&amp;Botao=&amp;+=Array</t>
  </si>
  <si>
    <t>Máscara de não reinalação</t>
  </si>
  <si>
    <t>068/2020</t>
  </si>
  <si>
    <t>34.680.592/0001-51</t>
  </si>
  <si>
    <t>http://www.recife.pe.gov.br/portalcompras/app/RotDispensaInexigibilidadeDetalhes.php?Numero=68&amp;Ano=2020&amp;TipoDisIne=58&amp;Select=2&amp;Opcao=&amp;Objeto=M%C3%81SCARA+DE+N%C3%83O+REINALA%C3%87%C3%83O%2C++PARA+ATENDER+DEMANDA+DO+PLANO+DE+CONTIG%C3%8ANCIA+COVID-19.&amp;ObjetoP=&amp;Orgao=48&amp;Unidade=1&amp;DataIni=01/01/2020&amp;DataFim=22/04/2020&amp;Botao=&amp;+=Array</t>
  </si>
  <si>
    <t>Locação de estrutura temporária de leitos nas policlínicas, maternidade e Hospital da Mulher</t>
  </si>
  <si>
    <t>071/2020</t>
  </si>
  <si>
    <t>41.246.265/0001-51</t>
  </si>
  <si>
    <t>http://www.recife.pe.gov.br/portalcompras/app/RotDispensaInexigibilidadeDetalhes.php?Numero=71&amp;Ano=2020&amp;TipoDisIne=58&amp;Select=2&amp;Opcao=&amp;Objeto=LOCACAO+DE+ESTRUTRURA+TEMPORARIA+DE+LEITOS+NAS+POLICLINICAS%2C+MATERNIDADES+E+HOSPITAL+DA+MULHER+EM+VIRTUDE+DAS+ACOES+DE+COMBATE+A+PROPAGACAO+COVID-19+PARA+ATENDER+AS+NECESSIDADES+DA+REDE+MUNICIPAL+DE+SAUDE.&amp;ObjetoP=&amp;Orgao=48&amp;Unidade=1&amp;DataIni=01/01/2020&amp;DataFim=22/04/2020&amp;Botao=&amp;+=Array</t>
  </si>
  <si>
    <t>Ventilador de transporte adulto e pediátrico</t>
  </si>
  <si>
    <t>http://www.recife.pe.gov.br/portalcompras/app/RotDispensaInexigibilidadeDetalhes.php?Numero=76&amp;Ano=2020&amp;TipoDisIne=58&amp;Select=2&amp;Opcao=&amp;Objeto=PARA+ATENDER+AS+NECESSIDADES+DA+REDE+MUNICIPAL+DE+SAUDE%2C+CONF.+CI+60%2F2020+-+GCR+DE+24%2F03%2F2020+-+COVID+19+-+DL+76%2F2020+-+CC+2020.4801.01.0799.0077.&amp;ObjetoP=&amp;Orgao=48&amp;Unidade=1&amp;DataIni=01/01/2020&amp;DataFim=22/04/2020&amp;Botao=&amp;+=Array</t>
  </si>
  <si>
    <t>Termômetro digital</t>
  </si>
  <si>
    <t>079/2020</t>
  </si>
  <si>
    <t>36.441.494/0001-97</t>
  </si>
  <si>
    <t>http://www.recife.pe.gov.br/portalcompras/app/RotDispensaInexigibilidadeDetalhes.php?Numero=79&amp;Ano=2020&amp;TipoDisIne=58&amp;Select=2&amp;Opcao=&amp;Objeto=AQUISI%C3%87%C3%83O+DE+MATERIAL+MEDICO+HOSPITALAR%2C+PARA+ATENDER+AS+NECESSIDADES+DA+REDE+MUNICIPAL+DE+SAUDE+CONF.+CI+N+56%2F2020+GCR+DE+ACORDO+COM+A+DL+79%2F2020+CC+2020.4801.01.0799.0077+COVID+19&amp;ObjetoP=&amp;Orgao=48&amp;Unidade=1&amp;DataIni=01/01/2020&amp;DataFim=22/04/2020&amp;Botao=&amp;+=Array</t>
  </si>
  <si>
    <t>Locação de desfibriladores</t>
  </si>
  <si>
    <t>086/2020</t>
  </si>
  <si>
    <t>01.985.366/0001-20</t>
  </si>
  <si>
    <t>http://www.recife.pe.gov.br/portalcompras/app/RotDispensaInexigibilidadeDetalhes.php?Numero=86&amp;Ano=2020&amp;TipoDisIne=58&amp;Select=2&amp;Opcao=&amp;Objeto=LOCACAO+DE+DESFIBRILADORES+MARCA+ZOLL%2C+MODELO+AED+PLUS+COM+BOLSA+DE+TRANSPORTE%2C+PARA+ATENDER+AS+NECESSIDADES+DO+SAMU+NAS+ACOES+DE+ENFRENTAMENTO+AO+COVID-19.+DL+86%2F2020&amp;ObjetoP=&amp;Orgao=48&amp;Unidade=1&amp;DataIni=01/01/2020&amp;DataFim=22/04/2020&amp;Botao=&amp;+=Array</t>
  </si>
  <si>
    <t>Sensor de oximentria e oxímetro de pulso de mesa</t>
  </si>
  <si>
    <t>27.705.997/0001-31</t>
  </si>
  <si>
    <t>http://www.recife.pe.gov.br/portalcompras/app/RotDispensaInexigibilidadeDetalhes.php?Numero=88&amp;Ano=2020&amp;TipoDisIne=58&amp;Select=2&amp;Opcao=&amp;Objeto=SENSOR+DE+OXIMETRIA+E+OXIMETRO+DE+PULSO+DE+MESA%29%2C+PARA+ATENDER+DEMANDA+DO+PLANO+DE+CONTIG%C3%8ANCIA+COVID-19.&amp;ObjetoP=&amp;Orgao=48&amp;Unidade=1&amp;DataIni=01/01/2020&amp;DataFim=22/04/2020&amp;Botao=&amp;+=Array</t>
  </si>
  <si>
    <t>Cama hospitalar</t>
  </si>
  <si>
    <t>http://www.recife.pe.gov.br/portalcompras/app/RotDispensaInexigibilidadeDetalhes.php?Numero=98&amp;Ano=2020&amp;TipoDisIne=58&amp;Select=2&amp;Opcao=&amp;Objeto=CAMA+HOSPITALAR%2C+PARA+ATENDER+DEMANDA+DO+PLANO+DE+CONTIG%C3%8ANCIA+COVID-19.&amp;ObjetoP=&amp;Orgao=48&amp;Unidade=1&amp;DataIni=01/01/2020&amp;DataFim=22/04/2020&amp;Botao=&amp;+=Array</t>
  </si>
  <si>
    <t>Eletrocardiógrafo</t>
  </si>
  <si>
    <t>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t>
  </si>
  <si>
    <t>104/2020</t>
  </si>
  <si>
    <t>http://www.recife.pe.gov.br/portalcompras/app/RotDispensaInexigibilidadeDetalhes.php?Numero=104&amp;Ano=2020&amp;TipoDisIne=58&amp;Select=2&amp;Opcao=&amp;Objeto=MATERIAL+M%C3%89DICO+HOSPITALAR%2C+%C2%A0PARA+ATENDER+AS+NECESSIDADES+DA+REDE+MUNICIPAL+DE+SA%C3%9ADE%2C%0D%0ACONFORME+CI+297%2F2020-GGAF+DE+ACORDO+COM+A+DL+104%2F2020.%0D%0AC%2FC+2020.4801.01.0802.0077+%C2%A0-COVID-19&amp;ObjetoP=&amp;Orgao=48&amp;Unidade=1&amp;DataIni=01/01/2020&amp;DataFim=22/04/2020&amp;Botao=&amp;+=Array</t>
  </si>
  <si>
    <t>Luva anti-alérgica</t>
  </si>
  <si>
    <t>105/2020</t>
  </si>
  <si>
    <t>08.778.201/0001-26</t>
  </si>
  <si>
    <t>http://www.recife.pe.gov.br/portalcompras/app/RotDispensaInexigibilidadeDetalhes.php?Numero=105&amp;Ano=2020&amp;TipoDisIne=58&amp;Select=2&amp;Opcao=&amp;Objeto=LUVA+ANTIAL%C3%89RGICA+PARA+PROCEDIMENTO%2C+PARA+ATENDER+DEMANDA+DO+PLANO+DE+CONTIG%C3%8ANCIA+COVID-19.&amp;ObjetoP=&amp;Orgao=48&amp;Unidade=1&amp;DataIni=01/01/2020&amp;DataFim=22/04/2020&amp;Botao=&amp;+=Array</t>
  </si>
  <si>
    <t>Carro de emergência e monitor multiparamétrico</t>
  </si>
  <si>
    <t>106/2020</t>
  </si>
  <si>
    <t>07.626.776/0001-60</t>
  </si>
  <si>
    <t>http://www.recife.pe.gov.br/portalcompras/app/RotDispensaInexigibilidadeDetalhes.php?Numero=106&amp;Ano=2020&amp;TipoDisIne=58&amp;Select=2&amp;Opcao=&amp;Objeto=PARA+ATENDER+AS+NECESSIDADES+DA+REDE+MUNICIPAL+DE+SAUDE%2C+CONF.+CI+76%2F2020+-+GCR+DE+27%2F03%2F2020+-+COVID+19+-+DL+106%2F2020+-+CC+2020.4801.01.0799.0077&amp;ObjetoP=&amp;Orgao=48&amp;Unidade=1&amp;DataIni=01/01/2020&amp;DataFim=22/04/2020&amp;Botao=&amp;+=Array</t>
  </si>
  <si>
    <t>00.165.933/0001-39</t>
  </si>
  <si>
    <t>http://www.recife.pe.gov.br/portalcompras/app/RotDispensaInexigibilidadeDetalhes.php?Numero=109&amp;Ano=2020&amp;TipoDisIne=58&amp;Select=2&amp;Opcao=&amp;Objeto=AQUISI%C3%87%C3%83O+DE+MATERIAL+M%C3%89DICO+HOSPITALAR+PARA+ATENDER+AS+NECESSIDADES+DA+REDE+MUNICIPAL+DE+SA%C3%9ADE%2C+CONFORME+CI+359%2F2020-GGAF%2C+DE+ACORDO+COM+A+DL+109%2F2020.+C%2FC+2020.4801.01.0802.0077+-+COVID-19.&amp;ObjetoP=&amp;Orgao=48&amp;Unidade=1&amp;DataIni=01/01/2020&amp;DataFim=22/04/2020&amp;Botao=&amp;+=Array</t>
  </si>
  <si>
    <t>119/2020</t>
  </si>
  <si>
    <t>http://www.recife.pe.gov.br/portalcompras/app/RotDispensaInexigibilidadeDetalhes.php?Numero=119&amp;Ano=2020&amp;TipoDisIne=58&amp;Select=2&amp;Opcao=&amp;Objeto=AQUISI%C3%87%C3%83O+DE+MATERIAL+MEDICO+HOSPITALAR%2C+PARA+ATENDER+AS+NECESSIDADES+DA+REDE+MUNICIPAL+DE+SAUDE+CONF.+CI+N+226%2F2020+GOAF+SAMU+DE+ACORDO+COM+A+DL+119%2F2020.+CC+2020.4801.01.1042.0061+COVID+19&amp;ObjetoP=&amp;Orgao=48&amp;Unidade=1&amp;DataIni=01/01/2020&amp;DataFim=22/04/2020&amp;Botao=&amp;+=Array</t>
  </si>
  <si>
    <t>122/2020</t>
  </si>
  <si>
    <t>http://www.recife.pe.gov.br/portalcompras/app/RotDispensaInexigibilidadeDetalhes.php?Numero=122&amp;Ano=2020&amp;TipoDisIne=58&amp;Select=2&amp;Opcao=&amp;Objeto=PARA+ATENDER+AS+NECESSIDADES+DA+REDE+MUNICIPAL+DE+SAUDE%2C+CONF.+CI+80%2F2020+-+GCR+DE+31%2F03%2F2020+-+COVID+19+-+DL+122%2F2020+-+CC+2020.4801.01.0799.0077.&amp;ObjetoP=&amp;Orgao=48&amp;Unidade=1&amp;DataIni=01/01/2020&amp;DataFim=22/04/2020&amp;Botao=&amp;+=Array</t>
  </si>
  <si>
    <t>iCarro maca hospitalar
iiCama hospitalar
iiiBiombo
ivMesa auxiliar</t>
  </si>
  <si>
    <t>126/2020</t>
  </si>
  <si>
    <t>27.985.682/0001-95</t>
  </si>
  <si>
    <t>http://www.recife.pe.gov.br/portalcompras/app/RotDispensaInexigibilidadeDetalhes.php?Numero=126&amp;Ano=2020&amp;TipoDisIne=58&amp;Select=2&amp;Opcao=&amp;Objeto=PARA+ATENDER+AS+NECESSIDADES+DA+REDE+MUNICIPAL+DE+SAUDE%2C+CONF.+CI+81%2F2020+-+GCR+-+COVID+19+-+DL+126%2F2020+-+CC+2020.4801.01.0799.0077.&amp;ObjetoP=&amp;Orgao=48&amp;Unidade=1&amp;DataIni=01/01/2020&amp;DataFim=22/04/2020&amp;Botao=&amp;+=Array</t>
  </si>
  <si>
    <t>Avental plumbífero</t>
  </si>
  <si>
    <t>127/2020</t>
  </si>
  <si>
    <t>http://www.recife.pe.gov.br/portalcompras/app/RotDispensaInexigibilidadeDetalhes.php?Numero=127&amp;Ano=2020&amp;TipoDisIne=58&amp;Select=2&amp;Opcao=&amp;Objeto=PARA+ATENDER+AS+NECESSIDADES+DA+REDE+MUNICIPAL+DE+SAUDE%2C+CONF.+CI+154%2F2020+-+GAAH+-+COVID+19+-+DL+127%2F2020+-+CC+2020.4801.01.1006.0063.&amp;ObjetoP=&amp;Orgao=48&amp;Unidade=1&amp;DataIni=01/01/2020&amp;DataFim=22/04/2020&amp;Botao=&amp;+=Array</t>
  </si>
  <si>
    <t>128/2020</t>
  </si>
  <si>
    <t>http://www.recife.pe.gov.br/portalcompras/app/RotDispensaInexigibilidadeDetalhes.php?Numero=128&amp;Ano=2020&amp;TipoDisIne=58&amp;Select=2&amp;Opcao=&amp;Objeto=PARA+ATENDER+AS+NECESSIDADES+DA+REDE+MUNICIPAL+DE+SAUDE%2C+CONF.+CI+82%2F2020+-+GCR+-+COVID+19+-+DL+128%2F2020+-+CC+2020.4801.01.0799.0077.&amp;ObjetoP=&amp;Orgao=48&amp;Unidade=1&amp;DataIni=01/01/2020&amp;DataFim=22/04/2020&amp;Botao=&amp;+=Array</t>
  </si>
  <si>
    <t>Florianópolis/SC</t>
  </si>
  <si>
    <t>SC</t>
  </si>
  <si>
    <t>FLORIANOPOLIS</t>
  </si>
  <si>
    <t>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t>
  </si>
  <si>
    <t>Nº 170/SMA/DSLC/2020</t>
  </si>
  <si>
    <t>Informação não disponível no Diário Oficial e no Portal da Transparência</t>
  </si>
  <si>
    <t>PUBLICADO NO DIÁRIO OFICIAL DA UNIÃO EM 06 DE ABRIL DE 2020 e também no Diário Oficial de Florianópolis neste mesmo dia.</t>
  </si>
  <si>
    <t>---/SC</t>
  </si>
  <si>
    <t>GOVERNO DE SC</t>
  </si>
  <si>
    <t>AQUISIÇÃO EMERGENCIAL DE ÁLCOOL 70% de 1 litro</t>
  </si>
  <si>
    <t>700/2020.</t>
  </si>
  <si>
    <t>14.012.375/0001-86</t>
  </si>
  <si>
    <t>Informação não disponível no Diário Oficial e na Nota de Empenho do Portal da Transparência.</t>
  </si>
  <si>
    <t>PUBLICADO NO DIÁRIO OFICIAL DE SC DE 03 DE ABRIL DE 2020 e http://www.transparencia.sc.gov.br/documentos/extrato/doc/empenho?empenhofiltro[]=480091|2020NE010434</t>
  </si>
  <si>
    <t>http://transparenciacovid19.sc.gov.br/consultas</t>
  </si>
  <si>
    <t xml:space="preserve">Aquisição emergencial de máscaras cirúrgicas. </t>
  </si>
  <si>
    <t>673/2020</t>
  </si>
  <si>
    <t>EDERA DISTRIBUIDORA DE MEDICAMENTOS LTDA</t>
  </si>
  <si>
    <t>PUBLICADO NO DIÁRIO OFICIAL DE SC DE 03 DE ABRIL DE 2020 e http://www.transparencia.sc.gov.br/documentos/extrato/doc/empenho?empenhofiltro[]=480091|2020NE010352</t>
  </si>
  <si>
    <t>Aquisição emergencial de monitores multiparâmetros, ventiladores pulmonares e camas hospitalares</t>
  </si>
  <si>
    <t>670/2020.</t>
  </si>
  <si>
    <t xml:space="preserve">PUBLICADO NO DIÁRIO OFICIAL DE SC DE 03 DE ABRIL DE 2020 e http://www.transparencia.sc.gov.br/documentos/extrato/doc/empenho?empenhofiltro[]=480091|2020NE009969 e http://www.transparencia.sc.gov.br/documentos/extrato/doc/empenho?empenhofiltro[]=480091|2020NE009970 </t>
  </si>
  <si>
    <t>Fornecimento de hospital de campanha com 100 leitos de UTI para tratamento de pacientes com COVID-19, incluindo equipamentos, pessoal, estruturas físicas (com as adequações necessárias de locais preexistentes ou em estruturas completas), manutenção, operacionalização, insumos e outros para um período de funcionamento de até 180 (cento e oitenta) dias, em regime de 24 (vinte e quatro) horas por dia, de casos de coronavírus e/ou síndromes respiratórias agudas que necessitem de internação.</t>
  </si>
  <si>
    <t>nº 001/DC/2020</t>
  </si>
  <si>
    <t>47.078.019/0001-14</t>
  </si>
  <si>
    <t>PUBLICADO NO DIÁRIO OFICIAL DE SC DE 08 DE ABRIL DE 2020</t>
  </si>
  <si>
    <t>N° 179/SMA/DSLC/2020</t>
  </si>
  <si>
    <t>14.829.987/0001-66</t>
  </si>
  <si>
    <t>PUBLICADO NO DIÁRIO OFICIAL DA UNIÃO EM 14 DE ABRIL DE 2020 e no Diário Oficial de Florianópolis também neste dia.</t>
  </si>
  <si>
    <t>Aquisição de peças para manutenção de 12 ventiladores pulmonares da marca Maquet</t>
  </si>
  <si>
    <t>705/2020</t>
  </si>
  <si>
    <t>PUBLICADO NO DIÁRIO OFICIAL DE SC DE 13 DE ABRIL</t>
  </si>
  <si>
    <t>Manutenção corretiva de ventilador pulmonar da marca Maquet.</t>
  </si>
  <si>
    <t>634/2020</t>
  </si>
  <si>
    <t>Florianópolis</t>
  </si>
  <si>
    <t>Dispensa de Licitação</t>
  </si>
  <si>
    <t>Diário Oficial de Florianópolis de 06 de abril de 2020</t>
  </si>
  <si>
    <t>A SECRETARIA DE ESTADO DA SAÚDE/FES</t>
  </si>
  <si>
    <t>Aquisição emergencial de máscaras cirúrgicas.</t>
  </si>
  <si>
    <t>Dispensa de Licitação (DL) 790/2020. PSES 38655/2020, CIG/SES 41917/2020</t>
  </si>
  <si>
    <t>Página 20 do Diário Oficial de SC de 06 de abril de 2020 e http://www.transparencia.sc.gov.br/documentos/extrato/doc/empenho?empenhofiltro[]=480091|2020NE012526</t>
  </si>
  <si>
    <t>A SECRETARIA DE ESTADO DA SAÚDE/FES.</t>
  </si>
  <si>
    <t>Aquisição de kit de testes rápido para análise de dengue, chikungunya e zika vírus (Covid-19).</t>
  </si>
  <si>
    <t>Dispensa de Licitação (DL) 762/2020.</t>
  </si>
  <si>
    <t>Página 20 do Diário Oficial de SC de 06 de abril de 2020.</t>
  </si>
  <si>
    <t>Aquisição emergencial de máscaras respiradoras semi-facial.</t>
  </si>
  <si>
    <t>Dispensa de Licitação (DL) 672/2020.</t>
  </si>
  <si>
    <t>Página 20 do Diário Oficial de SC de 06 de abril de 2020 e http://www.transparencia.sc.gov.br/documentos/extrato/doc/empenho?empenhofiltro[]=480091|2020NE011444</t>
  </si>
  <si>
    <t>SECRETARIA DE ESTADO DA SEGURANÇA PÚBLICA POLÍCIA MILITAR DE SANTA CATARINA</t>
  </si>
  <si>
    <t>Contratação de empresa para fornecimento de LUVAS E MÁSCARAS DESCARTÁVEIS para uso do efetivo da Polícia Militar.</t>
  </si>
  <si>
    <t>DISPENSA DE LICITAÇÃO Nº 74/PMSC/2020.</t>
  </si>
  <si>
    <t>Fundo de Melhoria da Polícia Civil.</t>
  </si>
  <si>
    <t>AQUISIÇÃO DE ÁLCOOL EM GEL, FRASCO DE 500 ML,</t>
  </si>
  <si>
    <t>DISPENSA DE LICITAÇÃO N.º 039/CPL/DGPC/2020</t>
  </si>
  <si>
    <t>http://www.transparencia.sc.gov.br/contratos/extratosigef?gestaofiltro[]=16084&amp;unidadegestorafiltro[]=160084&amp;nucontratofiltro[]=2020CT002440</t>
  </si>
  <si>
    <t>SECRETARIA DE ESTADO DA SAÚDE/FES</t>
  </si>
  <si>
    <t>Aquisição de Exames de Análises Clínicas – HRSJ, HST e ICSC.</t>
  </si>
  <si>
    <t>Dispensa de Licitação 3153/19, PSES 120694/19</t>
  </si>
  <si>
    <t>Página 16 do Diário Oficial de SC de 07 de abril de 2020.</t>
  </si>
  <si>
    <t>Aquisição emergencial de máscaras N95.</t>
  </si>
  <si>
    <t>(DL) 752/2020.</t>
  </si>
  <si>
    <t>31.180.745/0001-03</t>
  </si>
  <si>
    <t>Página 18 do Diário Oficial de SC de 01 de abril de 2020 e http://www.transparencia.sc.gov.br/documentos/extrato/doc/empenho?empenhofiltro[]=480091|2020NE011013</t>
  </si>
  <si>
    <t>Aquisição emergencial de máscara/protetor facial de proteção.</t>
  </si>
  <si>
    <t>(DL) 748/2020.</t>
  </si>
  <si>
    <t>04.626.152/0001-55</t>
  </si>
  <si>
    <t>Página 18 do Diário Oficial de SC de 01 de abril de 2020 e http://www.transparencia.sc.gov.br/documentos/extrato/doc/empenho?empenhofiltro[]=480091|2020NE011018</t>
  </si>
  <si>
    <t>Galão de 5 litros de Álcool Gel 70%</t>
  </si>
  <si>
    <t>DISPENSA DE LICITAÇÃO 008/SAP/2020</t>
  </si>
  <si>
    <t>http://www.transparencia.sc.gov.br/contratos/extratosigef?gestaofiltro[]=54096&amp;unidadegestorafiltro[]=540096&amp;nucontratofiltro[]=2020CT002382</t>
  </si>
  <si>
    <t>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t>
  </si>
  <si>
    <t>2600 pacotes sem especificação</t>
  </si>
  <si>
    <t>http://www.transparencia.sc.gov.br/contratos/extratosigef?gestaofiltro[]=54096&amp;unidadegestorafiltro[]=540096&amp;nucontratofiltro[]=2020CT002421</t>
  </si>
  <si>
    <t>POLÍCIA MILITAR DE SANTA CATARINA</t>
  </si>
  <si>
    <t>aquisição de luvas em látex descartáveis para uso da PMSC</t>
  </si>
  <si>
    <t>DISPENSA DE LICITAÇÃO Nº 070/PMSC/2020</t>
  </si>
  <si>
    <t>Página 18 do Diário Oficial de SC de 31 de março de 2020.</t>
  </si>
  <si>
    <t>aquisição de máscaras descartáveis para PMSC</t>
  </si>
  <si>
    <t>DISPENSA DE LICITAÇÃO Nº 069/PMSC/2020</t>
  </si>
  <si>
    <t>FUNDO DE MELHORIA DA POLÍCIA CIVIL</t>
  </si>
  <si>
    <t>LUVA DE LATEX, TAMANHO GRANDE, CAIXA COM 100 UNIDADES  - MARCA: BOMPACK</t>
  </si>
  <si>
    <t>DiSPeNSa De LiCitaÇÃO N.º 034/CPL/DgPC/2020</t>
  </si>
  <si>
    <t>09.006.278/0001-40</t>
  </si>
  <si>
    <t>Página 14 do Diário Oficial de SC de 25 de março de 2020 e http://www.transparencia.sc.gov.br/contratos/extratosigef?gestaofiltro[]=16084&amp;unidadegestorafiltro[]=160084&amp;nucontratofiltro[]=2020CT002314</t>
  </si>
  <si>
    <t>LUVA DE LATEX, TAMANHO MEDIO, CAIXA COM 100 UNIDADES - MARCA: BOMPACK</t>
  </si>
  <si>
    <t>LUVA DE LATEX, TAMANHO PEQUENO, CAIXA COM 100 UNIDADES - MARCA: BOMPACK</t>
  </si>
  <si>
    <t>Secretaria de Estado da Administração Prisional e Socioeducativa - SAP</t>
  </si>
  <si>
    <t>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t>
  </si>
  <si>
    <t>Dispensa de Licitação nº 012/SAP-PACH/2020</t>
  </si>
  <si>
    <t>105105 m2</t>
  </si>
  <si>
    <t>m2</t>
  </si>
  <si>
    <t>Página 125 do Diário Oficial de SC de 17 de abril de 2020  e http://www.transparencia.sc.gov.br/contratos/extratosigef?gestaofiltro[]=54095&amp;unidadegestorafiltro[]=540095&amp;nucontratofiltro[]=2020CT002466</t>
  </si>
  <si>
    <t>Fundo Penitenciário do Estado de Santa Catarina - FUPESC</t>
  </si>
  <si>
    <t>REFERENTE A AQUISIÇÃO DE ALCOOL PARA USO GERAL ALCOOL COM 70 INPM/LITRO, EMBALAGEM FRASCO 1 LITRO</t>
  </si>
  <si>
    <t>Registro de Preços do PE 27/SEA/2019</t>
  </si>
  <si>
    <t>MAYCON WILL EIRELI</t>
  </si>
  <si>
    <t>http://www.transparencia.sc.gov.br/contratos/extratosigef?gestaofiltro[]=54096&amp;unidadegestorafiltro[]=540096&amp;nucontratofiltro[]=2019CT004509</t>
  </si>
  <si>
    <t>PKB PRODUTOS QUIMICOS LTDA</t>
  </si>
  <si>
    <t>http://www.transparencia.sc.gov.br/contratos/extratosigef?gestaofiltro[]=54096&amp;unidadegestorafiltro[]=540096&amp;nucontratofiltro[]=2019CT004510</t>
  </si>
  <si>
    <t>Policia Civil</t>
  </si>
  <si>
    <t>ALCOOL PARA USO GERAL ALCOOL GEL,CONCENT.DE 70%,P/HIGIEN.C/ACAO ANTIMICROBIANA</t>
  </si>
  <si>
    <t>http://www.transparencia.sc.gov.br/contratos/extratosigef?gestaofiltro[]=16084&amp;unidadegestorafiltro[]=160084&amp;nucontratofiltro[]=2019CT005931</t>
  </si>
  <si>
    <t>Secretaria de Estado da Saúde</t>
  </si>
  <si>
    <t>Luva de procedimento descartável,tamanho P, M,G</t>
  </si>
  <si>
    <t>LIVE COMERCIO DE MATERIAL HOSPITALAR EIRELI</t>
  </si>
  <si>
    <t>10.842.393/0001-34</t>
  </si>
  <si>
    <t>Sem publicação no Diário Oficial de SC e da União http://www.transparencia.sc.gov.br/documentos/extrato/doc/empenho?empenhofiltro[]=480091|2020NE010225</t>
  </si>
  <si>
    <t>Luva de procedimento descartáveltamanho pequeno( P,M,G)</t>
  </si>
  <si>
    <t>SUPER SAFETY IMPORTACAO E EXPORTACAO EIRELI</t>
  </si>
  <si>
    <t>Sem publicação no Diário Oficial da União e http://www.transparencia.sc.gov.br/documentos/extrato/doc/empenho?empenhofiltro[]=480091|2020NE010325</t>
  </si>
  <si>
    <t>MONITOR MULTIPARÂMETROS Marca:GE Healthcare</t>
  </si>
  <si>
    <t>MONTEIRO ANTUNES - INSUMOS HOSPITALARES LTDA</t>
  </si>
  <si>
    <t>04.078.043/0001-40</t>
  </si>
  <si>
    <t>Sem publicação no Diário Oficial da União e SC e http://www.transparencia.sc.gov.br/documentos/extrato/doc/empenho?empenhofiltro[]=480091|2020NE010675</t>
  </si>
  <si>
    <t>MONITOR MULTIPARÂMETROSMarca/Modelo: Alfamed - VITA 400ebásico</t>
  </si>
  <si>
    <t>Sem publicação nos Diários Oficiais e http://www.transparencia.sc.gov.br/documentos/extrato/doc/empenho?empenhofiltro[]=480091|2020NE010680</t>
  </si>
  <si>
    <t>AQUISIÇÃO DE ALMOTOLIAS DESCARTÁVEL COM ÁLCOOL GEL 70% GLICERINADO PARA HIGIENIZAÇÃO DAS MÃOS</t>
  </si>
  <si>
    <t>http://www.transparencia.sc.gov.br/documentos/extrato/doc/empenho?empenhofiltro[]=480091|2020NE011338</t>
  </si>
  <si>
    <t>VENTILADOR PULMONAR MARCA/MODELO: Respirador medical C35</t>
  </si>
  <si>
    <t>VEIGAMED MATERIAL MEDICO E HOSPITALAR EIRELI</t>
  </si>
  <si>
    <t>02.482.618/0001-60</t>
  </si>
  <si>
    <t>http://www.tce.sc.gov.br/sites/default/files/Boletim_DIE_Aquisi%C3%A7%C3%A3o_Respiradores_2020_04_28.pdf &gt;&gt;&gt;Sem publicação nos Diários oficiais e http://www.transparencia.sc.gov.br/documentos/extrato/doc/empenho?empenhofiltro[]=480091|2020NE011422 e http://www.transparencia.sc.gov.br/documentos/extrato/doc/empenho?empenhofiltro[]=480091|2020NE012029</t>
  </si>
  <si>
    <t>AQUISIÇÃO DE MÁSCARA FACIAL SEM VISEIRA</t>
  </si>
  <si>
    <t>http://www.transparencia.sc.gov.br/documentos/extrato/doc/empenho?empenhofiltro[]=480091|2020NE011442</t>
  </si>
  <si>
    <t>Aquisição de 20mil máscaras cirúrgicas descartáveis para a Polícia Civil (enfrentamento à Covid-19),</t>
  </si>
  <si>
    <t>PCSC 33851/2020</t>
  </si>
  <si>
    <t>DL 35/CPL/DGPC/2020</t>
  </si>
  <si>
    <t>GOEDERT LTDA</t>
  </si>
  <si>
    <t>79.846.465/0001-18</t>
  </si>
  <si>
    <t>http://www.transparencia.sc.gov.br/documentos/extrato/doc/empenho?empenhofiltro[]=160084|2020NE000925</t>
  </si>
  <si>
    <t>AQUISIÇÃO ATRAVÉS DE IMPORTAÇÃO DE 100 EQUIPAMENTOS RESPIRADORES P/ SUH</t>
  </si>
  <si>
    <t>82.901.000/0001-27</t>
  </si>
  <si>
    <t>http://www.transparencia.sc.gov.br/documentos/extrato/doc/empenho?empenhofiltro[]=480091|2020NE012514</t>
  </si>
  <si>
    <t>Máscara respiradora semi-facial, paraproteção de agentesbiológicos</t>
  </si>
  <si>
    <t>PSES 42116/2020</t>
  </si>
  <si>
    <t>http://www.transparencia.sc.gov.br/documentos/extrato/doc/empenho?empenhofiltro[]=480091|2020NE012839</t>
  </si>
  <si>
    <t>Luva de procedimento descartável E OUTROS</t>
  </si>
  <si>
    <t>Pregão Eletrônico</t>
  </si>
  <si>
    <t>05.531.725/0001-20</t>
  </si>
  <si>
    <t>http://www.transparencia.sc.gov.br/documentos/extrato/doc/empenho?empenhofiltro[]=480091|2020NE012890</t>
  </si>
  <si>
    <t>Luvas M de látex e Luvas P sem látexitens 9598075 e 9598027</t>
  </si>
  <si>
    <t>PSES 42896/2020</t>
  </si>
  <si>
    <t>DESCARPACK DESCARTAVEIS DO BRASIL LTDA</t>
  </si>
  <si>
    <t>01.057.428/0002-14</t>
  </si>
  <si>
    <t>http://www.transparencia.sc.gov.br/documentos/extrato/doc/empenho?empenhofiltro[]=480091|2020NE013024</t>
  </si>
  <si>
    <t>Luvas: P e G de látex e M e G sem látex itens 9598074, 9598076, 9598028 e 9598029</t>
  </si>
  <si>
    <t>http://www.transparencia.sc.gov.br/documentos/extrato/doc/empenho?empenhofiltro[]=480091|2020NE013027</t>
  </si>
  <si>
    <t>Secretaria de Estado da Segurança Pública</t>
  </si>
  <si>
    <t>AQUISIÇÃO DE MATERIAL DE EXPEDIENTE - LUVAS DESCARTÁVEIS</t>
  </si>
  <si>
    <t>PMSC24527/2019</t>
  </si>
  <si>
    <t>ATA DE REGISTRO DE PREÇOS 046/PMSC/2019</t>
  </si>
  <si>
    <t>RC TEIVE COMERCIO E DISTRIBUICAO LTDA</t>
  </si>
  <si>
    <t>04.176.836/0001-00</t>
  </si>
  <si>
    <t>http://www.transparencia.sc.gov.br/documentos/extrato/doc/empenho?empenhofiltro[]=160097|2020NE002737</t>
  </si>
  <si>
    <t>Indenização conforme Parecer Jurídico e Despacho do Diretor da DALF SIGEF 17559/2020 necessidade de aquisição de (700) Caixas de luva descartável.</t>
  </si>
  <si>
    <t>SUPRIMIX SUPRIMENTOS LTDA</t>
  </si>
  <si>
    <t>16.912.866/0001-09</t>
  </si>
  <si>
    <t>http://www.transparencia.sc.gov.br/documentos/extrato/doc/empenho?empenhofiltro[]=160097|2020NE002190</t>
  </si>
  <si>
    <t>Indenização conforme Parecer Jurídico e Despacho do Diretor da DALF SIGEF 17561/2020 necessidade de aquisição de (500) Caixas de máscaras.</t>
  </si>
  <si>
    <t>MEDMED COMERCIO DE MATERIAIS HOSPITALARES EIRELI</t>
  </si>
  <si>
    <t>http://www.transparencia.sc.gov.br/documentos/extrato/doc/empenho?empenhofiltro[]=160097|2020NE002210</t>
  </si>
  <si>
    <t>MASCARA PROTETORA DESCARTAVEL</t>
  </si>
  <si>
    <t>http://www.transparencia.sc.gov.br/documentos/extrato/doc/empenho?empenhofiltro[]=160097|2020NE002387</t>
  </si>
  <si>
    <t>Teresina/PI</t>
  </si>
  <si>
    <t>PI</t>
  </si>
  <si>
    <t>HOSPITAL INFANTIL LUCIDIO PORTELA (HILP)</t>
  </si>
  <si>
    <t>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t>
  </si>
  <si>
    <t>??</t>
  </si>
  <si>
    <t>063/2020/HILP</t>
  </si>
  <si>
    <t>00009/2020/HILP/PI</t>
  </si>
  <si>
    <t>14.779.196/0001-79</t>
  </si>
  <si>
    <t>http://www.diariooficial.pi.gov.br/index.php</t>
  </si>
  <si>
    <t>"CONTRATAÇÃO DE EMPRESA ESPECIALIZADA EM CARÁTER DE URGÊNCIA, PARALOCAÇÃO DE EQUIPAMENTOS - RAIO - X MÓVEL, ULTRASSOM MÓVEL E SISTEMACR DE DIGITALIZAÇÃO DE IMAGENS RADIOGRÁFICAS,
EQUIPAMENTO DE ECOCARDIOGRAMA E RADIOLOGIA DE ALTA EFINIÇÃO - PARA USO EXCLUSIVO DE PACIENTES INFECTADOS PELOVIRUS COVID-19, PELO PERÍODO DETRÊS MESES, VISANDO COMPOR A MONTAGEM DE LEITOS DE RETARGUADA NO HOSPITAL INFANTIL LUCÍDIO PORTELA HILP, PARA PREPARAR O HOSPITAL, BEM COMO DAR ESTRUTURA PARA ATENDER OS PACIENTES INFECTADOS PELO COVID - 19 (NOVO CORONAVÍRUS)"</t>
  </si>
  <si>
    <t>064/2020/HILP</t>
  </si>
  <si>
    <t>00013/2020/HILP/PI</t>
  </si>
  <si>
    <t>11.897.718/0001-49</t>
  </si>
  <si>
    <t>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t>
  </si>
  <si>
    <t>00.00.681/2020/HILP</t>
  </si>
  <si>
    <t>70/2020</t>
  </si>
  <si>
    <t>DISTRIBUIDORA DE MEDICAMENTOS SAUDE &amp; VIDA LTDA</t>
  </si>
  <si>
    <t>10.645.510/0001-70</t>
  </si>
  <si>
    <t>MATERNIDADE DONA EVANGELINA ROSA</t>
  </si>
  <si>
    <t>AQUISIAÇÃO DE MEDICAMENTOS E INSUMOS (ÁLCOOL GEL, AVENTAL CIRÚRGICO, FILTRO, LUVA CIRÚRGICA, LUVA PARA PROCEDIEMENTOS ETC)</t>
  </si>
  <si>
    <t>0152/2020</t>
  </si>
  <si>
    <t>06.553.564/0106-05</t>
  </si>
  <si>
    <t>MEDPLUS EIRELI</t>
  </si>
  <si>
    <t>11.401.085/0001-36</t>
  </si>
  <si>
    <t>AQUISIÇÃO DE MEDICAMENTOS E INSUMOS ( FILTRO, LUVA CIRÚRGICA, LUVA, MÁSCARA, SAPATILHA E SISTEMA FECHADO DE ASPIRAÇÃO)</t>
  </si>
  <si>
    <t>Fundação Municipal de Saúde de Teresina/PI</t>
  </si>
  <si>
    <t>LOCAÇÃO DE MONITOR MULTIPARAMÉTRICO E VENTILADOR MECÂNICO, DESTINADOS A ATENDER AS NECESSIDADES DA FUNDAÇÃO MUNICIPAL DE SAÚDE - FMS</t>
  </si>
  <si>
    <t>http://transparencia.teresina.pi.gov.br/covid19.jsf; http://dom.pmt.pi.gov.br/lista_diario.php</t>
  </si>
  <si>
    <t>http://transparencia.teresina.pi.gov.br/covid19.jsf</t>
  </si>
  <si>
    <t>Jaboatão dos Guararapes/PE</t>
  </si>
  <si>
    <t>Secretaria Municipal de Educação - Jaboatão dos Guararapes/PE</t>
  </si>
  <si>
    <t>Máscara com proteção dupla</t>
  </si>
  <si>
    <t>025/2020 - SME</t>
  </si>
  <si>
    <t>02.871.166/0001-09</t>
  </si>
  <si>
    <t>https://jaboataoemacao.jaboatao.pe.gov.br/aquisicoes-emergenciais/</t>
  </si>
  <si>
    <t>---/PE</t>
  </si>
  <si>
    <t>MÁSCARAS DE PROTEÇÃO</t>
  </si>
  <si>
    <t>PROC. Nº. 0054.2020</t>
  </si>
  <si>
    <t xml:space="preserve">DL Nº. 0046.2020 </t>
  </si>
  <si>
    <t>Portal da Transparência do Governo de Pernambuco</t>
  </si>
  <si>
    <t>https://comprasemergenciaiscovid19.saude.pe.gov.br/</t>
  </si>
  <si>
    <t>ÁLCOOL EM GEL A 70% 500ML</t>
  </si>
  <si>
    <t>PROC. Nº. 0051.2020</t>
  </si>
  <si>
    <t xml:space="preserve">DL Nº. 0043.2020 </t>
  </si>
  <si>
    <t>05.552.477/0001-01</t>
  </si>
  <si>
    <t>ÓCULOS DE SEGURANÇA INDIVIDUAL</t>
  </si>
  <si>
    <t xml:space="preserve">PROC. Nº. 0053.2020 </t>
  </si>
  <si>
    <t>DL Nº. 0045.2020</t>
  </si>
  <si>
    <t>13.265.564/0001-06</t>
  </si>
  <si>
    <t>Óculos cirúrgico de proteção</t>
  </si>
  <si>
    <t>PROC. Nº. 0049.2020</t>
  </si>
  <si>
    <t xml:space="preserve">DL Nº. 0042.2020 </t>
  </si>
  <si>
    <t>03.666.136/0001-23</t>
  </si>
  <si>
    <t>MÁSCARA DE PROTEÇÃO DESCARTÁVEL - PARTE EXTERNA COMPOSTA  POR  UM  NÃO  TECIDO,CONCHA</t>
  </si>
  <si>
    <t>PROC. Nº. 0035.2020</t>
  </si>
  <si>
    <t xml:space="preserve">DL Nº. 0028.2020 </t>
  </si>
  <si>
    <t>ÁLCOOL ETÍLICO 70% - 01 Litro</t>
  </si>
  <si>
    <t xml:space="preserve">PROC. Nº. 0021.2020 </t>
  </si>
  <si>
    <t>DL Nº. 0014.2020</t>
  </si>
  <si>
    <t>10.645.075/0001-83</t>
  </si>
  <si>
    <t>MONITORES MULTIPARÂMETROS</t>
  </si>
  <si>
    <t>PROC. Nº. 0024.2020</t>
  </si>
  <si>
    <t xml:space="preserve">DL Nº. 0017.2020 </t>
  </si>
  <si>
    <t>MÁSCARAS TRIPLAS, AVENTAIS E TOUCAS</t>
  </si>
  <si>
    <t>PROC. Nº. 0037.2020</t>
  </si>
  <si>
    <t xml:space="preserve">DL Nº. 0030.2020 </t>
  </si>
  <si>
    <t>PROC. Nº. 0040.2020</t>
  </si>
  <si>
    <t xml:space="preserve">DL Nº. 0033.2020 </t>
  </si>
  <si>
    <t>08.140.532/0001-36</t>
  </si>
  <si>
    <t>MONITORES MULTIPARAMÉTRICOS e ELETROCARDIOGRÁFOS</t>
  </si>
  <si>
    <t>PROC. Nº. 0029.2020</t>
  </si>
  <si>
    <t xml:space="preserve">DL Nº. 0022.2020 </t>
  </si>
  <si>
    <t>01.405.834/0001-40</t>
  </si>
  <si>
    <t>90 monitores
10 eletrocardiógrafos</t>
  </si>
  <si>
    <t>LUVAS e AVENTAIS</t>
  </si>
  <si>
    <t>PROC. Nº. 0014.2020</t>
  </si>
  <si>
    <t xml:space="preserve">DL Nº. 0008.2020 </t>
  </si>
  <si>
    <t>05.295.083/0001-07</t>
  </si>
  <si>
    <t>EQUIPAMENTOS DE PROTEÇÃO INDIVIDUAL-EPI E ÁLCOOL A 70%</t>
  </si>
  <si>
    <t>PROC. Nº. 0008.2020</t>
  </si>
  <si>
    <t xml:space="preserve">DL Nº. 0002.2020 </t>
  </si>
  <si>
    <t>09.607.807/0001-61</t>
  </si>
  <si>
    <t xml:space="preserve">LUVAS, TOUCAS e ÁLCOOL 70% </t>
  </si>
  <si>
    <t>PROC. Nº. 0016.2020</t>
  </si>
  <si>
    <t xml:space="preserve">DL Nº. 0010.2020 </t>
  </si>
  <si>
    <t>23.039.218/0001-55</t>
  </si>
  <si>
    <t>MONITORES DE PARÂMETROS FISIOLÓGICOS BÁSICO; COM CAPNOGRAFIA E DE TRANSPORTE</t>
  </si>
  <si>
    <t>Proc. SEI nº 0030308067.000058/2020-65</t>
  </si>
  <si>
    <t>08.675.394/0001-90</t>
  </si>
  <si>
    <t>Proc. SEI nº 0030308067.000061/2020-89</t>
  </si>
  <si>
    <t>20.008.831/0001-17</t>
  </si>
  <si>
    <t>Habilitação de Leitos em UTIs. Diárias de leitos de UTI em hospitais privados para pacientes do SUS</t>
  </si>
  <si>
    <t>Aviso de Chamamento Público - Port. SES n.º 135/2020</t>
  </si>
  <si>
    <t>Portaria SES n.º 140/2020, de 08.04.2020</t>
  </si>
  <si>
    <t>02.284.062/0004-40</t>
  </si>
  <si>
    <t>Máximo de 10 diárias por dia</t>
  </si>
  <si>
    <t>Diária de leito de UTI</t>
  </si>
  <si>
    <t>Habilitação de Leitos em UTIs. Diárias de leitos de UTI em hospitais privados para pacientes do SUS.</t>
  </si>
  <si>
    <t>10.839.561/0001-32</t>
  </si>
  <si>
    <t xml:space="preserve">Máximo de 5 diárias de UTI por dia
</t>
  </si>
  <si>
    <t>Habilitação de Leitos em enfermaria. Diárias de leitos de enfermaria em hospitais privados para pacientes do SUS.</t>
  </si>
  <si>
    <t xml:space="preserve">Máximo de 5 diárias de enfermaria por dia
</t>
  </si>
  <si>
    <t>Diária de leito de enfermaria</t>
  </si>
  <si>
    <t>Portaria SES n.º 160/2020, de 14.04.2020</t>
  </si>
  <si>
    <t>10.892.164/0001-24</t>
  </si>
  <si>
    <t xml:space="preserve">Máximo de 10 diárias de UTI por dia
</t>
  </si>
  <si>
    <t>11.473.378/0001-29</t>
  </si>
  <si>
    <t>02.748.506/0003-70</t>
  </si>
  <si>
    <t xml:space="preserve">Máximo de 7 diárias de UTI por dia
</t>
  </si>
  <si>
    <t xml:space="preserve">Máximo de 10 diárias de enfermaria por dia
</t>
  </si>
  <si>
    <t xml:space="preserve">Máximo de 18 diárias de UTI por dia
</t>
  </si>
  <si>
    <t>02.748.506/0002-90</t>
  </si>
  <si>
    <t>Portaria SES n.º 163/2020, de 14.04.2020</t>
  </si>
  <si>
    <t>09.866.294/0001-03</t>
  </si>
  <si>
    <t xml:space="preserve">Máximo de 09 diárias de UTI por dia
</t>
  </si>
  <si>
    <t>---/AL</t>
  </si>
  <si>
    <t>AL</t>
  </si>
  <si>
    <t xml:space="preserve"> SECRETARIA DE ESTADO DA SAÚDE</t>
  </si>
  <si>
    <t xml:space="preserv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t>
  </si>
  <si>
    <t>E:02000.0000005635/2020</t>
  </si>
  <si>
    <t>CONTRATO EMERGENCIAL Nº 139/2020</t>
  </si>
  <si>
    <t>http://transparencia.al.gov.br/despesa/empenho/510524/2020NE02009/undefined/</t>
  </si>
  <si>
    <t>MACACÃO COMPONENTES FIBRAS DE POLIETILENO NÃO TECIDO TIPO USO FITOSSANITÁRIO COR BRANCA TAMANHOMÉDIO CARACTERÍSTICAS ADICIONAIS CAPUZ</t>
  </si>
  <si>
    <t>E:02000.0000005485/2020</t>
  </si>
  <si>
    <t>130/2020</t>
  </si>
  <si>
    <t>30.109.731/0001-30</t>
  </si>
  <si>
    <t>http://transparencia.al.gov.br/despesa/empenho/510524/2020NE02044/2020OB02597/</t>
  </si>
  <si>
    <t>MACACÃO MATERIAL TYVER COR BRANCA TAMANHO G CARACTERÍSTICAS ADICIONAIS UNISSEX TIPO PADRÃO COMZÍPER</t>
  </si>
  <si>
    <t>MACACÃO MATERIAL TYVER COR BRANCA TAMANHO XG CARACTERÍSTICAS ADICIONAIS UNISSEX TIPO PADRÃO COMZÍPER</t>
  </si>
  <si>
    <t>MÁSCARA CIRÚRGICA TIPO NÃO TECIDO3 CAMADASPREGAS HORIZONTAISATÓXICA TIPO FIXAÇÃO COM ELÁSTICOCARACTERÍSTICAS ADICIONAIS CLIP NASAL EMBUTIDOHIPOALERGÊNICA TIPO USO DESCARTÁVEL</t>
  </si>
  <si>
    <t>MÁSCARA TIPO RESPIRADOR TIPO USO CARVÃO ATIVADO TIPO FIXAÇÃO DUPLO SISTEMA TIRAS ELÁSTICASCLIP NASALVÁLVULA CARACTERÍSTICAS ADICIONAIS CLASSE PFF2POEIRASFUMOSNÉVOASVAPORGÂNICOS FORMATO CONCHASEMIFACIAL TAMANHO REGULAR</t>
  </si>
  <si>
    <t>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t>
  </si>
  <si>
    <t>SAPATILHA MATERIAL TNT COR BRANCA APLICAÇÃO USO LABORATÓRIO TIPO CANO CURTO TAMANHO ÚNICO</t>
  </si>
  <si>
    <t>Sapatilha</t>
  </si>
  <si>
    <t>TOUCA TIPO DESCARTÁVEL MATERIAL POLIPROPILENO COR BRANCA CARACTERÍSTICAS ADICIONAIS TAMANHO ÚNICOCOM ELÁSTICO</t>
  </si>
  <si>
    <t>Touca</t>
  </si>
  <si>
    <t>VENTILADOR ARTIFICIAL ELETRÔNICO TIPO 01 TRANSPORTE MODELO PEDIÁTRICOADULTO MODOS VENTILAÇÃO VCV SIMVCPAPPS AC PARÂMETROS VENTILATÓRIOS PARÂMETROS VC FR FIO2 PEEP COMPONENTES VÁLVULAS REGULADORAS DE PRESSÃO ALARMES ALARMES AUDIOVISUAIS</t>
  </si>
  <si>
    <t>140/2020</t>
  </si>
  <si>
    <t>29.795.338/0001-69</t>
  </si>
  <si>
    <t>http://transparencia.al.gov.br/despesa/empenho/510524/2020NE02012/undefined/</t>
  </si>
  <si>
    <t>LANTERNA NÃO ELÉTRICA TIPO FOCO REGULÁVEL CARACTERÍSTICAS ADICIONAIS LANTERNA CLÍNICA COM LUZ BRANCA APLICAÇÃO HOSPITALAR</t>
  </si>
  <si>
    <t>VÁLVULA TIPO REGULADORA APLICAÇÃO P REDE DE O2 E AR COMPRIMIDO</t>
  </si>
  <si>
    <t>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t>
  </si>
  <si>
    <t>E:02000.0000005636/2020</t>
  </si>
  <si>
    <t>149/2020</t>
  </si>
  <si>
    <t>http://transparencia.al.gov.br/despesa/empenho/510524/2020NE02011/undefined/</t>
  </si>
  <si>
    <t>MACACÃO COMPONENTES FIBRAS DE POLIETILENO NÃO TECIDO TIPO USO FITOSSANITÁRIO COR BRANCA TAMANHOMÉDIO CARACTERÍSTICAS ADICIONAIS CAPUZDOTAÇÃO ORÇAMENTÁRIA Nº 18162020 REFERENTE AO PROCESSO QUE ORIGINOU O CONTRATO 2000054852020</t>
  </si>
  <si>
    <t>E:02000.00005485/2020</t>
  </si>
  <si>
    <t>http://transparencia.al.gov.br/despesa/empenho/510524/2020NE02197/undefined/</t>
  </si>
  <si>
    <t>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t>
  </si>
  <si>
    <t>E:02000.0000003145/2020</t>
  </si>
  <si>
    <t>http://transparencia.al.gov.br/despesa/empenho/510524/2020NE01447/undefined/</t>
  </si>
  <si>
    <t>Maceió/AL</t>
  </si>
  <si>
    <t xml:space="preserve"> SECRETARIA MUCICIPAL DE SAÚDE</t>
  </si>
  <si>
    <t>Máscara cirúrgicas não tecido 3 camadas pregas horizontais atóxicas com elástico clipe nasal embutido hipoalergênica.</t>
  </si>
  <si>
    <t>5800.028049/2020</t>
  </si>
  <si>
    <t>Dispensa de Licitação Nº 3/2020</t>
  </si>
  <si>
    <t>http://www.licitacao.maceio.al.gov.br/visualizar/1659</t>
  </si>
  <si>
    <t xml:space="preserv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t>
  </si>
  <si>
    <t>E:02000.0000006358/2020</t>
  </si>
  <si>
    <t>http://transparencia.al.gov.br/despesa/empenho/510524/2020NE02050/undefined/</t>
  </si>
  <si>
    <t>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t>
  </si>
  <si>
    <t xml:space="preserve">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individualTRACHCARE TAMANHO nº 14 </t>
  </si>
  <si>
    <t xml:space="preserve"> SECRETARIA MUNICIPAL DE SAÚDE</t>
  </si>
  <si>
    <t>Álcool etílico em gel, concentração: 70%  (Frasco 800 g)</t>
  </si>
  <si>
    <t>09.327.149/0001-54</t>
  </si>
  <si>
    <t>Álcool gel</t>
  </si>
  <si>
    <t>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t>
  </si>
  <si>
    <t>E:02000.0000000966/2020</t>
  </si>
  <si>
    <t>2º TA ao Contrato 189/2017</t>
  </si>
  <si>
    <t>PE AMGESP 130882016</t>
  </si>
  <si>
    <t>18.899.026/0001-89</t>
  </si>
  <si>
    <t>DIÁRIA</t>
  </si>
  <si>
    <t>http://transparencia.al.gov.br/despesa/empenho/510524/2020NE00423/2020OB02560/</t>
  </si>
  <si>
    <t>Serviços de Áudio / Vídeo Relativos à Realização de Eventos</t>
  </si>
  <si>
    <t>SERVIÇOS DE EVENTOS CONFORME SEGUNDO TERMO ADITIVO AO CONTRATO 1892017 SESAU E SEUS RESPECTIVOS TERMOS DE APOSTILAMENTO ARP Nº 3712016 PREGÃO ELETRÔNICO AMGESP Nº 130882016 DOTAÇÃO ORÇAMENTÁRIA Nº 5112020 SENDO COORDENAÇÃO ACOMPANHAMENTO E MONITORAMENTO DE TODOS OS SERVIÇOS A SEREM REALIZADOS ANTES DURANTE E DEPOIS DO EVENTO INCLUSIVE NA REALIZAÇÃO DE PLENÁRIAS</t>
  </si>
  <si>
    <t>DIÁRIA DE 8HS</t>
  </si>
  <si>
    <t>Serviço de Cerimonial</t>
  </si>
  <si>
    <t>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t>
  </si>
  <si>
    <t>148/2020</t>
  </si>
  <si>
    <t>http://transparencia.al.gov.br/despesa/empenho/510524/2020NE02010/undefined/</t>
  </si>
  <si>
    <t>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t>
  </si>
  <si>
    <t xml:space="preserv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t>
  </si>
  <si>
    <t>E:02000.0000005637/2020</t>
  </si>
  <si>
    <t>145/2020</t>
  </si>
  <si>
    <t>79.805.263/0001-28</t>
  </si>
  <si>
    <t>http://transparencia.al.gov.br/despesa/empenho/510524/2020NE02013/undefined/</t>
  </si>
  <si>
    <t>Medicamentos e fraldas, e outros, exceto máscaras compradas por dispensa e pagas no dia 07/04/2020 por R$ 200.000</t>
  </si>
  <si>
    <t>5800.28049/2020.</t>
  </si>
  <si>
    <t xml:space="preserve">http://www.transparencia.maceio.al.gov.br/pages/servicos.faces#v-pills-despesas-panel  e   11 atas em http://www.licitacao.maceio.al.gov.br/atas?arp=&amp;cnpj=&amp;empresa=impacto&amp;numero=&amp;objeto=    </t>
  </si>
  <si>
    <t>LUVAS DE PROCEDIMENTOS DESCARTAVEL LUVA LATEX, TAMANHO M e G cartucho com 100 unidades</t>
  </si>
  <si>
    <t>http://www.transparencia.sc.gov.br/documentos/extrato/doc/empenho?empenhofiltro[]=160097|2020NE002388</t>
  </si>
  <si>
    <t>CAIXA DE LUVAS LÁTEX C/100 UNIDADES</t>
  </si>
  <si>
    <t>http://www.transparencia.sc.gov.br/documentos/extrato/doc/empenho?empenhofiltro[]=160097|2020NE002128</t>
  </si>
  <si>
    <t>Cx MASCARA PROTETORA DESCARTAVEL</t>
  </si>
  <si>
    <t>http://www.transparencia.sc.gov.br/documentos/extrato/doc/empenho?empenhofiltro[]=160097|2020NE002126</t>
  </si>
  <si>
    <t>Álcool 70% glicerinado para higienização das mãos. Frasco de 5l e a presentar registro do MS.</t>
  </si>
  <si>
    <t>IGP 3755/2020</t>
  </si>
  <si>
    <t>HILEON CESAR SUCATELLI</t>
  </si>
  <si>
    <t>17.778.957/0001-66</t>
  </si>
  <si>
    <t>http://www.transparencia.sc.gov.br/documentos/extrato/doc/empenho?empenhofiltro[]=160099|2020NE000431</t>
  </si>
  <si>
    <t>luvas descartáveis: confeccionadas em látex natural, tamanhos P, M, G; e confeccionadas em nitrílica (isenta de látex, não estéril e isenta de talco), tamanhos P, M, G.</t>
  </si>
  <si>
    <t>IGP 00003576/2020.</t>
  </si>
  <si>
    <t>Dispensa de Licitação nº 015/2020</t>
  </si>
  <si>
    <t>http://www.transparencia.sc.gov.br/documentos/extrato/doc/empenho?empenhofiltro[]=160099|2020NE000408</t>
  </si>
  <si>
    <t>AQUISIÇÃO DE MÁSCARA RESPIRADORA SEMI-FACIAL, PARA PROTEÇÃO DE AGENTES BIOLÓGICOS</t>
  </si>
  <si>
    <t>PSES 45429/2020</t>
  </si>
  <si>
    <t>G V S DO BRASIL LTDA</t>
  </si>
  <si>
    <t>http://www.transparencia.sc.gov.br/documentos/extrato/doc/empenho?empenhofiltro[]=480091|2020NE013823</t>
  </si>
  <si>
    <t>AQUISIÇÃO DE ANTISSÉPTICO A BASE DE ÁLCOOL ETÍLICO, COM APRESENTAÇÃO EM GEL, ESPUMA OU SPRAY COM INTERVALO DE CONCENTRAÇÃO DE 68% DE 70%</t>
  </si>
  <si>
    <t>PSES 33960/2020</t>
  </si>
  <si>
    <t>COMERCIAL MULTVILLE LTDA</t>
  </si>
  <si>
    <t>06.220.022/0001-43</t>
  </si>
  <si>
    <t>http://www.transparencia.sc.gov.br/documentos/extrato/doc/empenho?empenhofiltro[]=480091|2020NE013919</t>
  </si>
  <si>
    <t>Eletrodo para monitorização cardíaca adulto/pediátrico descartável</t>
  </si>
  <si>
    <t>PSES 46438/2020</t>
  </si>
  <si>
    <t>http://www.transparencia.sc.gov.br/documentos/extrato/doc/empenho?empenhofiltro[]=480091|2020NE013717</t>
  </si>
  <si>
    <t>PEÇAS E COMPONENTES PARA MANUTENÇÃO - VENTILADOR PULMONAR CÉLULA DE OXIGÊNIO DESTINADA AOS EQUIPAMENTOS E OUTROS P/ ICSC -</t>
  </si>
  <si>
    <t>PSES 38788/2020</t>
  </si>
  <si>
    <t>CSE EQUIPAMENTOS E SERVICOS EIRELI</t>
  </si>
  <si>
    <t>02.994.122/0001-76</t>
  </si>
  <si>
    <t>http://www.transparencia.sc.gov.br/documentos/extrato/doc/empenho?empenhofiltro[]=480091|2020NE013665</t>
  </si>
  <si>
    <t>Joinville/SC</t>
  </si>
  <si>
    <t>Fundo Municipal de Saúde de Joinville</t>
  </si>
  <si>
    <t>Aquisição Emergencial de Máscaras Cirúrgica Descartável</t>
  </si>
  <si>
    <t>SEI Nº 6103800/2020</t>
  </si>
  <si>
    <t>Dispensa de Licitação nº 204/2020</t>
  </si>
  <si>
    <t>Página 51 do Diário Oficial de Joinville de 17 de abril de 2020 e https://transparencia.joinville.sc.gov.br/?p=3.3.1&amp;inicio=01/01/2020&amp;fim=31/12/2020&amp;param=%2BUt1tqbOSlpLLO0P1d1oTr6cdz28ncfU%2FWcxA%2BRiGac%3D#ConteudoItens e https://transparencia.joinville.sc.gov.br/?p=3.3.1&amp;inicio=01/01/2020&amp;fim=31/12/2020&amp;param=9aDKFM%2FkyknTLn1DQYg72OWBI6JPgTFUywcvc5szqlg%3D#ConteudoItens e https://transparencia.joinville.sc.gov.br/?p=3.3.1&amp;inicio=01/01/2020&amp;fim=31/12/2020&amp;param=bqCFKOynmICV%2FjZoHHc%2FuOqX8mOMVdqoO4SpOayahRQ%3D#ConteudoItens</t>
  </si>
  <si>
    <t>Hospital Municipal São José</t>
  </si>
  <si>
    <t>Aquisição Emergencial de Luvas de Procedimento tamanho Pequeno</t>
  </si>
  <si>
    <t>SEI Nº 6103812/2020</t>
  </si>
  <si>
    <t>Dispensa de Licitação nº 205/2020</t>
  </si>
  <si>
    <t>00.802.002/0001-02</t>
  </si>
  <si>
    <t>Página 51 do Diário Oficial de Joinville de 17 de abril de 2020</t>
  </si>
  <si>
    <t>SEI Nº 6103887/2020</t>
  </si>
  <si>
    <t>Dispensa de Licitação nº 203/2020</t>
  </si>
  <si>
    <t>Página 52 do Diário Oficial de Joinville de 17 de abril de 2020</t>
  </si>
  <si>
    <t>SEI Nº 6103900/2020</t>
  </si>
  <si>
    <t>Dispensa de Licitação nº 206/2020</t>
  </si>
  <si>
    <t>Página 53 do Diário Oficial de Joinville de 17 de abril de 2020</t>
  </si>
  <si>
    <t>Aquisição Emergencial de MÁSCARA DE PROTEÇÃO FACIAL DE USO NÃO PROFISSIONAL</t>
  </si>
  <si>
    <t>SEI Nº 6093018/2020</t>
  </si>
  <si>
    <t>Dispensa de Licitação nº 200/2020</t>
  </si>
  <si>
    <t>81.574.840/0001-60</t>
  </si>
  <si>
    <t>Página 48 do Diário Oficial de Joinville de 16 de abril de 2020 e https://transparencia.joinville.sc.gov.br/?p=3.3.1&amp;inicio=01/01/2020&amp;fim=31/12/2020&amp;param=zhDxunbdv1tyjB6brtVqxXJaINxTMIqoX4f6FdtJ8Fg%3D#ConteudoItens</t>
  </si>
  <si>
    <t>Aquisição Emergencial de Luvas de Procedimento em razão da Pandemia do Coronavírus</t>
  </si>
  <si>
    <t>SEI Nº 6056113/2020</t>
  </si>
  <si>
    <t>Dispensa de Licitação nº 196/2020</t>
  </si>
  <si>
    <t>22.094.397/0001-60</t>
  </si>
  <si>
    <t>1880000 (empenhado até o momento 850.000)</t>
  </si>
  <si>
    <t>Página 35 do Diário Oficial de Joinville de 13 de abril de 2020 e https://transparencia.joinville.sc.gov.br/?p=3.3.1&amp;inicio=01/01/2020&amp;fim=31/12/2020&amp;param=a411taZmvl%2BFlnF5hXBjqEt70f34gMRX0HoTjaCSWZs%3D#ConteudoItens</t>
  </si>
  <si>
    <t>SEI Nº 6047653/2020</t>
  </si>
  <si>
    <t>Dispensa de Licitação nº 191/2020</t>
  </si>
  <si>
    <t>29.130.664/0001-57</t>
  </si>
  <si>
    <t>Página 74 do Diário Oficial de Joinville de 09 de abril de 2020 e https://transparencia.joinville.sc.gov.br/?p=3.3.1&amp;inicio=01/01/2020&amp;fim=31/12/2020&amp;param=X%2BxgF4eGf%2F%2FrWsdPr%2BUWhyA7VabzCRbxYn8KExDHTYQ%3D#ConteudoItens e https://transparencia.joinville.sc.gov.br/?p=3.3.1&amp;inicio=01/01/2020&amp;fim=31/12/2020&amp;param=APY1IypUcetX1pOoncaRnoiiaqiCDOFh3Pi041ks8CE%3D#ConteudoItens</t>
  </si>
  <si>
    <t>SEI Nº 6046737/2020</t>
  </si>
  <si>
    <t>Dispensa de Licitação nº 190/2020</t>
  </si>
  <si>
    <t>Página 76 do Diário Oficial de Joinville de 09 de abril de 2020</t>
  </si>
  <si>
    <t>Aquisição Emergencial de Luvas</t>
  </si>
  <si>
    <t>SEI Nº 6055513/2020</t>
  </si>
  <si>
    <t>Dispensa de Licitação nº 195/2020</t>
  </si>
  <si>
    <t>Página 36 do Diário Oficial de Joinville de 13 de abril de 2020</t>
  </si>
  <si>
    <t>Aquisição Emergencial de Máscaras facial com filtro classe PFF-2</t>
  </si>
  <si>
    <t>SEI Nº 6013111/2020</t>
  </si>
  <si>
    <t>Dispensa de Licitação nº 175/2020</t>
  </si>
  <si>
    <t>ARP COMERCIO DE EQUIPAMENTOS DE PROTECAO INDIVIDUAL EIRELI</t>
  </si>
  <si>
    <t>14.162.378/0001-04</t>
  </si>
  <si>
    <t>Página 81 do Diário Oficial de Joinville de 02 de abril de 2020 e https://transparencia.joinville.sc.gov.br/?p=3.3.1&amp;inicio=01/01/2020&amp;fim=31/12/2020&amp;param=FwL7MemBqXiVYOQaBA7738z6xqjlozO%2FKpJjsV9YIww%3D#ConteudoItens e https://transparencia.joinville.sc.gov.br/?p=3.3.1&amp;inicio=01/01/2020&amp;fim=31/12/2020&amp;param=pvWCA%2BiTh88jTSXfiAeHg8YWMBUEv0WD3OwUCgMNLus%3D#ConteudoItens</t>
  </si>
  <si>
    <t>Aquisição Emergencial de Avental de Procedimento descartável</t>
  </si>
  <si>
    <t>SEI Nº 6020094/2020</t>
  </si>
  <si>
    <t>Dispensa de Licitação nº 182/2020</t>
  </si>
  <si>
    <t>SP ODONTO DISTRIBUIDORA DE PRODUTOS ODONTOLOGICOS - EIRELI</t>
  </si>
  <si>
    <t>20.227.117/0001-10</t>
  </si>
  <si>
    <t>Página 26 do Diário Oficial de Joinville de 03 de abril de 2020 e https://transparencia.joinville.sc.gov.br/?p=3.3.1&amp;inicio=01/01/2020&amp;fim=31/12/2020&amp;param=gPMKTVQKJ9KhOiClSMF61fpYcwVzvf8INuY4g1hO3Bs%3D#ConteudoItens e https://transparencia.joinville.sc.gov.br/?p=3.3.1&amp;inicio=01/01/2020&amp;fim=31/12/2020&amp;param=GPknrFsGpFrtKOu8nXAkErCRx7csGTvRsNnMX47b2D0%3D#ConteudoItens</t>
  </si>
  <si>
    <t>Aquisição Emergencial de Avental de Procedimento descartável para utilização no Hospital Municipal São José de Joinville/SC para um período de 180 dias</t>
  </si>
  <si>
    <t>SEI Nº 6020529/2020</t>
  </si>
  <si>
    <t>Dispensa de Licitação nº 183/2020</t>
  </si>
  <si>
    <t>Página 26 do Diário Oficial de Joinville de 03 de abril de 2020 e https://transparencia.joinville.sc.gov.br/?p=3.3.1&amp;inicio=01/01/2020&amp;fim=31/12/2020&amp;param=7TxG6Fual%2B%2BWI6oxRX%2BqvXpl6Agh61iKwjSLFYbVfvI%3D#ConteudoItens</t>
  </si>
  <si>
    <t>Município de Joinville</t>
  </si>
  <si>
    <t>Aquisição de Testes Rápidos para coronavírus (COVID-19) para utilização na Secretaria Municipal de Saúde para um período de 180 dias</t>
  </si>
  <si>
    <t>SEI Nº 6006512/2020</t>
  </si>
  <si>
    <t>Dispensa de Licitação nº 171/2020</t>
  </si>
  <si>
    <t>11.083.646/0001-04</t>
  </si>
  <si>
    <t xml:space="preserve">Página 74 do Diário Oficial de Joinville de 01 de abril de 2020 </t>
  </si>
  <si>
    <t>Aquisição de Testes Rápidos para coronavírus (COVID-19) para utilização na Secretaria Municipal de Saúde para um período de 180 dias, em razão da Pandemia do Coronavírus</t>
  </si>
  <si>
    <t>SEI Nº 6007034/2020</t>
  </si>
  <si>
    <t>Dispensa de Licitação nº 173/2020</t>
  </si>
  <si>
    <t>12.100.924/0001-49</t>
  </si>
  <si>
    <t>Página 75 do Diário Oficial de Joinville de 01 de abril de 2020 e https://transparencia.joinville.sc.gov.br/?p=3.3.1&amp;inicio=01/01/2020&amp;fim=31/12/2020&amp;param=KL2NXvAMw9ZYMudeBCt5YnHWzVx3t7icG8rQWCBShxI%3D#ConteudoItens e https://transparencia.joinville.sc.gov.br/?p=3.3.1&amp;inicio=01/01/2020&amp;fim=31/12/2020&amp;param=lcNXQtMLbcaqWbxaxOYL58dvYDxG5y0MPgSINb9aIg4%3D#ConteudoItens e https://transparencia.joinville.sc.gov.br/?p=3.3.1&amp;inicio=01/01/2020&amp;fim=31/12/2020&amp;param=Nb7dXGv6%2BOPhTGhHrcI1SGKPnn6uF%2FAiv9L5GAEEfbw%3D#ConteudoItens e https://transparencia.joinville.sc.gov.br/?p=3.3.1&amp;inicio=01/01/2020&amp;fim=31/12/2020&amp;param=89%2BpzYj16iAU3YPD2JAiCg3Xz%2B%2Fq3oFZN5D04UNl5wI%3D#ConteudoItens e https://transparencia.joinville.sc.gov.br/?p=3.3.1&amp;inicio=01/01/2020&amp;fim=31/12/2020&amp;param=cA3sLFW2ku6PyjoLhzC7v8mxE2D3H5y5UAPzU7bMt2g%3D#ConteudoItens e https://transparencia.joinville.sc.gov.br/?p=3.3.1&amp;inicio=01/01/2020&amp;fim=31/12/2020&amp;param=%2By0F4N6agTdjfSJQ4IlKwk1gKeuwZyvuxfHlyglcI3s%3D#ConteudoItens</t>
  </si>
  <si>
    <t>Aquisição de Testes Rápidos para coronavírus (COVID-19) para utilização no Hospital Municipal São José de Joinville/SC para um período de 180 dias</t>
  </si>
  <si>
    <t>SEI Nº 6007256/2020</t>
  </si>
  <si>
    <t>Dispensa de Licitação nº 172/2020</t>
  </si>
  <si>
    <t>Página 75 do Diário Oficial de Joinville</t>
  </si>
  <si>
    <t>SEI Nº 6006760/2020</t>
  </si>
  <si>
    <t>Página 74 do Diário Oficial de Joinville de 1º de abril e https://transparencia.joinville.sc.gov.br/?p=3.3.1&amp;inicio=01/01/2020&amp;fim=31/12/2020&amp;param=kuboAT%2BvG3O86KTchaDc9j7M8bDftPwzcyCjboXV26w%3D#ConteudoItens e https://transparencia.joinville.sc.gov.br/?p=3.3.1&amp;inicio=01/01/2020&amp;fim=31/12/2020&amp;param=KLy96OA5zim1bsF0wqHE4IF81sdeqXBlGQ35xzIA%2B9I%3D#ConteudoItens</t>
  </si>
  <si>
    <t>Aquisição Emergencial de Máscaras facial com filtro classe PFF-2 em razão da Pandemia do Coronavírus</t>
  </si>
  <si>
    <t>SEI Nº 6008082/2020</t>
  </si>
  <si>
    <t>Dispensa de Licitação nº 169/2020</t>
  </si>
  <si>
    <t>Página 81 do Diário Oficial de Joinville de 02 de abril de 2020 e https://transparencia.joinville.sc.gov.br/?p=3.3.1&amp;inicio=01/01/2020&amp;fim=31/12/2020&amp;param=G4dtWnM29VCq93ym08XfDhEV6P74Wxloe3QtcslSB9I%3D#ConteudoItens</t>
  </si>
  <si>
    <t>Compra emergencial de máscaras</t>
  </si>
  <si>
    <t xml:space="preserve"> 059/2020</t>
  </si>
  <si>
    <t>http://pt.santanadojacare.mg.gov.br/Tempo_Real_Despesa</t>
  </si>
  <si>
    <t>Aquisição de álcool em gel 70% (frasco 500g)</t>
  </si>
  <si>
    <t>ESSENCIAL INDUSTRIA E COMERCIO DE PRODUTOS DE LIMPEZA LTDA</t>
  </si>
  <si>
    <t>26.556.703/0001-94</t>
  </si>
  <si>
    <t>São João da Ponte/MG</t>
  </si>
  <si>
    <t xml:space="preserve"> Álcool em gel 70%</t>
  </si>
  <si>
    <t xml:space="preserve">011/2020 </t>
  </si>
  <si>
    <t>04.930.131/0001-29</t>
  </si>
  <si>
    <t>Brazópolis/MG</t>
  </si>
  <si>
    <t>AQUISIÇÃO DE ÁLCOOL GEL 70%</t>
  </si>
  <si>
    <t>http://www.adpmnet.com.br/index.php?option=com_contpubl&amp;xts=0&amp;idorg=101&amp;ano=2020&amp;mes=4&amp;dsorg=Prefeitura%20Municipal%20de%20Braz%C3%B3polis&amp;dsufe=Estado%20de%20Minas%20Gerais&amp;brasao=P310890.GIF&amp;titulo=Despesas&amp;tpformpdf=54&amp;contraste=true</t>
  </si>
  <si>
    <t>AQUISIÇÃO DE ÁLCOOL LÍQUIDO 70%</t>
  </si>
  <si>
    <t>Confecção de máscaras faciais a serem distribuídas para a população</t>
  </si>
  <si>
    <t xml:space="preserve"> 058/2020 </t>
  </si>
  <si>
    <t>SÃO BENTO ABADE/MG</t>
  </si>
  <si>
    <t>CÂMARA MUNICIPAL DE SÃO BENTO ABADE</t>
  </si>
  <si>
    <t>Álcool em gel para a higienização de mãos</t>
  </si>
  <si>
    <t>00005/2020</t>
  </si>
  <si>
    <t>Boa Esperança/MG</t>
  </si>
  <si>
    <t>Álcool gel, galões de 5 litros</t>
  </si>
  <si>
    <t>14/2020</t>
  </si>
  <si>
    <t>09.355.210/0001-77</t>
  </si>
  <si>
    <t>65 galões</t>
  </si>
  <si>
    <t>Totens para álcool Gel de 2 litros e pedal</t>
  </si>
  <si>
    <t xml:space="preserve"> 15/2020</t>
  </si>
  <si>
    <t>ALCOOL EM GEL 70% GALÃO DE 5 LITROS</t>
  </si>
  <si>
    <t>GALÃO</t>
  </si>
  <si>
    <t>PREFEITURA MUNICIPAL DE VISCONDE DO RIO BRANCO</t>
  </si>
  <si>
    <t>Dispenser de álcool</t>
  </si>
  <si>
    <t>059/2020</t>
  </si>
  <si>
    <t>http://pt.viscondedoriobranco.mg.gov.br/Licitacao</t>
  </si>
  <si>
    <t>Polícia Civil do Estado de Minas Gerais</t>
  </si>
  <si>
    <t xml:space="preserve"> 1510.01.0057862/2020-92</t>
  </si>
  <si>
    <t>009246023/2020</t>
  </si>
  <si>
    <t xml:space="preserve"> 1511189-35/2020</t>
  </si>
  <si>
    <t>http://www.transparencia.mg.gov.br/despesa-estado/despesa/despesa-orgaos/2020/01-01-2020/31-12-2020/3962/1895/469/20/42</t>
  </si>
  <si>
    <t>Prefeitura Municipal de Visconde do Rio Branco</t>
  </si>
  <si>
    <t>Confecção de máscaras</t>
  </si>
  <si>
    <t>Álcool gel 70%, frasco com 300 ml</t>
  </si>
  <si>
    <t>GM DISTRIBUIDORA DE ALIMENTOS LTDA</t>
  </si>
  <si>
    <t>OXIMETRO DE DEDO</t>
  </si>
  <si>
    <t>TERMOMETRO LASER DIGITAL ADULTO E INFANTIL</t>
  </si>
  <si>
    <t>PILARMED EIRELI</t>
  </si>
  <si>
    <t>MÁSCARA DE PROTEÇÃO FACIAL EM ACRÍLICO</t>
  </si>
  <si>
    <t>ÁLCOOL EM GEL 70 - GALÃO DE 5 LITROS.</t>
  </si>
  <si>
    <t>Capelinha/MG</t>
  </si>
  <si>
    <t>MONITOR CARDIOVERSOR, Cardioversor/ Desfibrilador com monitor</t>
  </si>
  <si>
    <t>45/2020</t>
  </si>
  <si>
    <t>MARCELO G. MENDANHA- ATACADISTA</t>
  </si>
  <si>
    <t>http://cidadesmg.com.br/portaltransparencia/faces/user/compra/FLicitacao.xhtml</t>
  </si>
  <si>
    <t>Sabará/MG</t>
  </si>
  <si>
    <t>Luvas para procedimentos do enfrentamento do COVID-19</t>
  </si>
  <si>
    <t>710/2020</t>
  </si>
  <si>
    <t>http://site.sabara.mg.gov.br/wp-content/uploads/2020/04/ratificao-dispensa-licitao-n-016-2020.pdf</t>
  </si>
  <si>
    <t>POUSO ALEGRE/MG</t>
  </si>
  <si>
    <t>Prefeitura Municipal de Pouso Alegre</t>
  </si>
  <si>
    <t>AQUISIÇÃO DE MASCARA DESCARTÁVEL TRIPLA COM TIRAS PARA AMARRAR</t>
  </si>
  <si>
    <t>71.336.101/0001-86</t>
  </si>
  <si>
    <t>https://pousoalegre.atende.net/?pg=transparencia#!/grupo/15/item/5/tipo/1</t>
  </si>
  <si>
    <t xml:space="preserve">AQUISIÇÃO DE MASCARAS DESCARTÁVEIS </t>
  </si>
  <si>
    <t>PLENA DISTRIBUIDORA DE MATERIAIS ELETRICOS E HIDRAULICOS - EIRELI</t>
  </si>
  <si>
    <t>32.654.902/0001-38</t>
  </si>
  <si>
    <t>COREN/MG</t>
  </si>
  <si>
    <t xml:space="preserve">Aquisição de máscaras EPI (máscaras N95) </t>
  </si>
  <si>
    <t>Termômetros corporais de testa</t>
  </si>
  <si>
    <t xml:space="preserve"> 37/2020</t>
  </si>
  <si>
    <t>Jacuí/MG</t>
  </si>
  <si>
    <t xml:space="preserve"> luvas para uso dos servidores</t>
  </si>
  <si>
    <t>0138/2020</t>
  </si>
  <si>
    <t>Aquisição de máscaras EPI (máscaras N95)</t>
  </si>
  <si>
    <t>Aquisição de máscaras EPI (máscaras N95 modelo PFF2 sem válvula)</t>
  </si>
  <si>
    <t>97.553.357/0001-39</t>
  </si>
  <si>
    <t>POÇO FUNDO/MG</t>
  </si>
  <si>
    <t xml:space="preserve"> Álcool gel</t>
  </si>
  <si>
    <t xml:space="preserve"> 97/2020</t>
  </si>
  <si>
    <t>Luvas</t>
  </si>
  <si>
    <t>Cláudio/MG</t>
  </si>
  <si>
    <t>Máscaras PFF1, PFF 2</t>
  </si>
  <si>
    <t>050/2020</t>
  </si>
  <si>
    <t>10.652.834/0001-35</t>
  </si>
  <si>
    <t>Coletes de fiscalização</t>
  </si>
  <si>
    <t>PASSOS/MG</t>
  </si>
  <si>
    <t>MÁSCARA N95, PARA PROTEÇÃO CONTRA POEIRAS, FUMOS E NÉVOAS, CLASSE PFF-2.</t>
  </si>
  <si>
    <t>http://transparencia.passos.mg.gov.br/detalhe-da-licitacao/info/dis-5-2020/30772</t>
  </si>
  <si>
    <t>CAPOTE CIRÚRGICO LEVE SIMPLES</t>
  </si>
  <si>
    <t>MONITOR MULTIPARAMÉTRICO</t>
  </si>
  <si>
    <t>08.091.417/0001-19</t>
  </si>
  <si>
    <t>http://transparencia.passos.mg.gov.br/detalhe-da-licitacao/info/dis-6-2020/30773</t>
  </si>
  <si>
    <t>DESFIBRILADOR COM MARCAPASSO TRANSCUTÂNEO E MONITOR</t>
  </si>
  <si>
    <t>ELETROCARDIÓGRAFO</t>
  </si>
  <si>
    <t>CORONEL XAVIER CHAVES/MG</t>
  </si>
  <si>
    <t>PREFEITURA MUNICIPAL</t>
  </si>
  <si>
    <t xml:space="preserve"> ÁLCOOL ANTISSÉPTICO 70%</t>
  </si>
  <si>
    <t>RIQUEZAS DA TERRA IND. E COM. DE COSMETICOS, PERFUMARIA E HIGIENE PESSOAL EIRELI</t>
  </si>
  <si>
    <t>10.325.833/0001-86</t>
  </si>
  <si>
    <t>Máscaras de proteção N95</t>
  </si>
  <si>
    <t>0274/2020</t>
  </si>
  <si>
    <t>022/2020</t>
  </si>
  <si>
    <t>27.481.099/0001-47</t>
  </si>
  <si>
    <t>Álcool gel e luvas</t>
  </si>
  <si>
    <t>97/2020</t>
  </si>
  <si>
    <t>18.593.434/0001-08</t>
  </si>
  <si>
    <t>Aquisição de 48.000 máscaras descartáveis em TNT duplo</t>
  </si>
  <si>
    <t>https://e-gov.betha.com.br/transparencia/01037-041/con_licitacoes.faces</t>
  </si>
  <si>
    <t>TEÓFILO OTONI/MG</t>
  </si>
  <si>
    <t>Credenciamento de hospitais da rede privada para leitos de UTI</t>
  </si>
  <si>
    <t>39/2020</t>
  </si>
  <si>
    <t>http://transparencia.teofilootoni.mg.gov.br/portalcidadao/#78c3e513dd43cb27d8a3e2f376196ffc656d7ea577b2c6fb35304957eca724c8880%C5%A6081606106eb8ab9bda7122e2f6d1dafa52a9147ca20f98f2111ce7722db81eb4b91157d05b0213d61a5f938482f6088effca1e34709dbe4ab78fdfc1757d92bb283bc08ad0ef86196179064665fa8c82e539fddca1396f40ae30893fb3031f99cc1818218c9ff2c4276e071ecb24b9b748f695e4794e0afb3fc709ec1cd2b7dcd635e57a223e1b5b5974c9de634b725378509390a6e7b8fce5f80469cd5eab92c1c3b3cc71b58774ff8c9155093fc03492de9b609a05</t>
  </si>
  <si>
    <t>0210/2020</t>
  </si>
  <si>
    <t>11.186.469/0001-83</t>
  </si>
  <si>
    <t>https://admin.montesclaros.mg.gov.br/upload/diario-oficial/files/edicoes/2020/abr-20/DiarioOficialEletronico24-04-20.pdf</t>
  </si>
  <si>
    <t>Máscara semifacial dobrável n95</t>
  </si>
  <si>
    <t>0211/2020</t>
  </si>
  <si>
    <t>057/2020</t>
  </si>
  <si>
    <t>SAYRO DO BRASIL LTDA</t>
  </si>
  <si>
    <t>05.109.663/0001-62</t>
  </si>
  <si>
    <t xml:space="preserve">Aquisição de VISEIRA </t>
  </si>
  <si>
    <t xml:space="preserve"> 74/2020</t>
  </si>
  <si>
    <t>16.552.665/0001-48</t>
  </si>
  <si>
    <t>http://pratapolisportaltransparencia.portalfacil.com.br/tpc_des_forn_lis.aspx?exercicio=2020&amp;dsLicitacao=Processo%20De%20Dispensa</t>
  </si>
  <si>
    <t>Aquisição de ALCOOL EM GEL 70%</t>
  </si>
  <si>
    <t>Barbacena/MG</t>
  </si>
  <si>
    <t>PREFEITURA MUNICIPAL DE BARBACENA</t>
  </si>
  <si>
    <t>Álcool à 70% - Álcool Etílico hidratado 70Âº INPM),</t>
  </si>
  <si>
    <t>32/2020</t>
  </si>
  <si>
    <t>04.700.032/0001-50</t>
  </si>
  <si>
    <t>NÃO IDENTIFICADO</t>
  </si>
  <si>
    <t>AVENTAL HOSPITALAR TIPO CAPOTE DESCARTÃVEL</t>
  </si>
  <si>
    <t>LUVA DE PROCEDIMENTO DE LATEX - TAMANHO G</t>
  </si>
  <si>
    <t>CAIXA</t>
  </si>
  <si>
    <t>LUVA DE PROCEDIMENTO DE LATEX - TAMANHO M</t>
  </si>
  <si>
    <t>LUVA DE PROCEDIMENTO DE LATEX - TAMANHO P</t>
  </si>
  <si>
    <t>MASCARA CIRURGICA</t>
  </si>
  <si>
    <t>MASCARA N 95</t>
  </si>
  <si>
    <t>OCULOS DE PROTEÇÃO INDIVIDUAL</t>
  </si>
  <si>
    <t>TOUCA HOSPITALAR DESCARTAVEL</t>
  </si>
  <si>
    <t>VESTIMENTA MACACAO DE PROTECAO</t>
  </si>
  <si>
    <t>Uberaba/MG</t>
  </si>
  <si>
    <t>PREFEITURA MUNICIPAL DE UBERABA</t>
  </si>
  <si>
    <t>alcool etílico 70% - antisséptico; apresentação em frasco com 1.000 ml; indicação antisséptico, desinfetante.</t>
  </si>
  <si>
    <t>86/2020</t>
  </si>
  <si>
    <t>DISPENSA DELICITAÇÃ 18/2020</t>
  </si>
  <si>
    <t>06.986.492/0001-12</t>
  </si>
  <si>
    <t>litro</t>
  </si>
  <si>
    <t>http://www.uberaba.mg.gov.br/licitacoes/arquivos/900_5_18_2020_1.pdf</t>
  </si>
  <si>
    <t>http://www.uberaba.mg.gov.br/portal/acervo//covid19/transparencia/licitacoes/relatorio%20detalhado%20licitacoes.pdf</t>
  </si>
  <si>
    <t>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t>
  </si>
  <si>
    <t>luva para limpeza; tamanho médio; multiuso; anatômica; resistente; confeccionada em borracha 100% látex natural; antiderrapante; revestida internamente em algodão flocado; nbr 13393</t>
  </si>
  <si>
    <t>pr</t>
  </si>
  <si>
    <t>par</t>
  </si>
  <si>
    <t>luva de procedimento; nº 7,5 (m); hipoalergênica; ambidestra; lubrificada com pó bioabsorvível; confeccionada em latex; caixa com 100 unidades.</t>
  </si>
  <si>
    <t>luva de procedimento; nº 8,0 (g); hipoalergênica; ambidestra; lubrificada com pó bioabsorvível; confeccionada em latex; caixa com 100 unidades.</t>
  </si>
  <si>
    <t>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</si>
  <si>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</si>
  <si>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luva descartável; tamanho: g;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</si>
  <si>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suporte, tipo dispenser para alcool gel; com válvula de controle; reservatório para 800ml; fabricado em abs; cor: branco leitoso; fundo cinza; dimensões aproximadas: 12 x 11 x 29cm.</t>
  </si>
  <si>
    <t>touca descartável higiênica para copeira, cantineira e servente escolar - caixa com 100 unidades.</t>
  </si>
  <si>
    <t>00.531.859/0001-27</t>
  </si>
  <si>
    <t xml:space="preserve">álcool etílico em gel 70%; concentração a 70%; forma de apresentação em galão 5 litros; indicação de uso: antisséptico, desinfetante.  </t>
  </si>
  <si>
    <t>88/2020</t>
  </si>
  <si>
    <t>14.677.091/0001-09</t>
  </si>
  <si>
    <t xml:space="preserve">suporte tipo dispenser, para sabonete líquido; medindo aproximadamente 220mm de altura x 95mm de profundidade; reservatório com capacidade para 800ml; fabricado em plástico abs reforçado; cor branca; com trava de segurança e válvula dosadora em policarboneto transparente  </t>
  </si>
  <si>
    <t>peça</t>
  </si>
  <si>
    <t>Contratação de empresas para o fornecimento de materiais médico-hospitalares para enfrentamento da pandemia causada pelo COVID-19 - itens 1 e 2 do Mapa de Cotação nº 412/2020 (1 – luva de procedimento nº 7,0 (P); 2 – luva de procedimento nº 7,5 (M))</t>
  </si>
  <si>
    <t>DISPENSA DELICITAÇÃ 23/2020</t>
  </si>
  <si>
    <t>http://www.uberaba.mg.gov.br:8080/portal/acervo/portavoz/arquivos/2020/1812%20-%2017-04-2020.pdf</t>
  </si>
  <si>
    <t>NÃO IDENTIFICADO NO PORTAL ESPECÍFICO</t>
  </si>
  <si>
    <t>Contratação de empresas para o fornecimento de materiais médico-hospitalares para enfrentamento da pandemia causada pelo COVID-19 -item 3 do Mapa de Cotação nº 412/2020 (3 – luva de procedimento nº 8,0 (G))</t>
  </si>
  <si>
    <t>MÁSCARA DESCÁRTAVEL</t>
  </si>
  <si>
    <t>DISPENSA NÃO IDENTIFICADA</t>
  </si>
  <si>
    <t>http://www.uberaba.mg.gov.br:8080/portal/acervo/portavoz/arquivos/2020/1814%20-%2027-04-2020.pdf</t>
  </si>
  <si>
    <t>---/CE</t>
  </si>
  <si>
    <t>CE</t>
  </si>
  <si>
    <t>DESFIBRILADOR/CARDIOVERSOR, PARA MONITORIZAÇÃO CARDÍACA E REALIZAÇÃO DE DESFIBRILAÇÃO E CARDIOVERSÃO SINCRONIZADA, MARCA PASSO EXTERNO NAO INVASIVO DE PACIENTES ADULTOS E PEDIÁTRICOS, EMBALAGEM 1.0 UNIDADE</t>
  </si>
  <si>
    <t>https://cearatransparente.ce.gov.br/portal-da-transparencia/despesas/notas-de-empenho/2631569?locale=pt-BR</t>
  </si>
  <si>
    <t>https://s2gpr.sefaz.ce.gov.br/licita-web/paginas/licita/Publicacao.seam?nuPublicacao=2019/00566</t>
  </si>
  <si>
    <t>LUVA DE PROCEDIMENTO TAM.G (NUGARD NITRIL) AZUL CX.C/100UND 1925-KEVENOLL</t>
  </si>
  <si>
    <t>NÃO LOCALIZADO</t>
  </si>
  <si>
    <t>SEM CONTRATO</t>
  </si>
  <si>
    <t>PANORAMA COMERCIO DE PRODUTOS MEDICOS E FARMACEUTICOS LTDA</t>
  </si>
  <si>
    <t>https://cearatransparente.ce.gov.br/portal-da-transparencia/despesas/notas-de-empenho/2631949?locale=pt-BR</t>
  </si>
  <si>
    <t>AVENTAL DESC. MANGA LONGA BRANCO PCT.C/10UND 2289-TALGE</t>
  </si>
  <si>
    <t>LUVA DE PROCEDIMENTO TAM.M (PROCED) ESTERIL CX.C/200PAR 322-LEMGRUBE</t>
  </si>
  <si>
    <t>LUVA DE PROCEDIMENTO TAM.G (PROCED) ESTERIL C/200PAR 322-LEMGRUBE</t>
  </si>
  <si>
    <t>LUVA DE PROCEDIMENTO TAM.G (NUGARD NITRIL) ROSA CX.C/100UND 1925-KEVENOLL</t>
  </si>
  <si>
    <t>LUVA CIRURGICA ESTERIL N.7,0 CX.C/50PAR 88-DESCARPAC</t>
  </si>
  <si>
    <t>MASCARA DESC. TRIPLA C/ELASTICO CX.C/50UND 1922-DESCARP</t>
  </si>
  <si>
    <t>MASCARA BICO DE PATO P/TB PFF2/N95 C/50UND CX.C/50UND 2489-KSN</t>
  </si>
  <si>
    <t>LUVA DE PROCEDIMENTO TAM.P (PROCED) ESTERIL CX.C/200PAR 322-LEMGRUBE</t>
  </si>
  <si>
    <t>LUVA DE PROCEDIMENTO TAM.G CX.C/100UND 1578-LEMGRUB</t>
  </si>
  <si>
    <t>LUVA CIRURGICA ESTERIL N.8,0 C/PO 2594-BECARE</t>
  </si>
  <si>
    <t>LUVA CIRURGICA ESTERIL N.7,5 (MEDFEEL POWDER FREE) PAR 2702-SANRO ME</t>
  </si>
  <si>
    <t>LUVA DE PROCEDIMENTO TAM.G (NUGARD) CX.C/100UND 1925-KEVENOLL</t>
  </si>
  <si>
    <t>LUVA DE PROCEDIMENTO C/PO TAM.M CX.C/100UND N/CCIRXU 88-DESCARPAC</t>
  </si>
  <si>
    <t>AVENTAL DESC. PLUS M.LONGA C/PUNHO BRANCO 40G CX.C/60UND 263-POLARFIX</t>
  </si>
  <si>
    <t>LUVA DE PROCEDIMENTO TAM.G (DPK) CX.C/100UND 88-DESCARPAC</t>
  </si>
  <si>
    <t>ALCOOL GEL 70% (SUAVGEL) REFIL 800G CX.C/10SACH 73-FORTSAN</t>
  </si>
  <si>
    <t>TOUCA DESC. C/ELASTICO BRANCA PCT.C/100UND 1258-FARMATE</t>
  </si>
  <si>
    <t>AVENTAL DESC.MAdNGA LONGA PM AZ TAM G PESADA PCT.C/10UND 1855-JARC SMA</t>
  </si>
  <si>
    <t>AVENTAL DESC. PLUS M.LONGA C/PUNHO BRANCO 30G CX.C/140UND 263-POLARFIX</t>
  </si>
  <si>
    <t>MONITOR MULTIPARAMETRICO, PARÂMETROS BÁSICOS PRE-CONFIGURADOS: ECG, SPO2, RESPIRAÇÃO, PNI E TEMPERATURA. * MONITOR MULT. VITA 400 A</t>
  </si>
  <si>
    <t>https://cearatransparente.ce.gov.br/portal-da-transparencia/despesas/notas-de-empenho/2632006?locale=pt-BR</t>
  </si>
  <si>
    <t>MONITOR MULTIPARAMETRICO DE TRANSPORTE, COM ALCA DE TRANSPORTE, PARÂMETROS MÍNIMOS: ECG, SPO2, RESPIRAÇÃO, PNI, TEMPERATURA. * MONITOR VITA I100</t>
  </si>
  <si>
    <t>ELETROCARDIOGRAFO PORTÁTIL ELETROCARDIO COMPASSUS 3000</t>
  </si>
  <si>
    <t>MONITOR MULTIPARAMETRICO, PARÂMETROS BÁSICOS PRE-CONFIGURADOS: ECG, RESP, SPO2, PNI E TEMP, PARÂMETRO AVANÇADOS: ETCO2, PI. * MONITOR MULT. VITA 400A BÁSICO</t>
  </si>
  <si>
    <t>ÁLCOOL GEL P/MÃOS 70% 5 LITROS MARCA LIMPEBEM</t>
  </si>
  <si>
    <t>04.190.999/0001-30</t>
  </si>
  <si>
    <t>https://cearatransparente.ce.gov.br/portal-da-transparencia/despesas/notas-de-empenho/2632168?locale=pt-BR</t>
  </si>
  <si>
    <t xml:space="preserve">MONITOR MULTIPARAMETRICO, PARÂMETROS BÁSICOS PRE-CONFIGURADOS: ECG, RESP, SPO2, PNI E TEMP, PARÂMETROS AVANÇADOS: ETCO2, PI. * MONITOR C150 </t>
  </si>
  <si>
    <t>https://cearatransparente.ce.gov.br/portal-da-transparencia/despesas/notas-de-empenho/2632005?locale=pt-BR</t>
  </si>
  <si>
    <t xml:space="preserve">MONITOR MULTIPARAMETRICO, PARÂMETROS BÁSICOS PRE-CONFIGURADOS: ECG, SPO2, RESPIRAÇÃO, PNI E TEMPERATURA. * MONITOR MODULAR T5 ( BÁSICO ) </t>
  </si>
  <si>
    <t xml:space="preserve"> MONITOR MULTIPARAMETRICO , PARÂMETROS BÁSICOS PRE CONFIGURADOS EGG, SPO2,RESPIRAÇÃO PNI , TEMPERATURA PARÂMETROS AVANÇADOS: ETCO2 PI UMEC-15 MINDRAY</t>
  </si>
  <si>
    <t>SAFE SUPORTE A VIDA E COMERCIO INTERNACIONAL LTDA</t>
  </si>
  <si>
    <t>https://cearatransparente.ce.gov.br/portal-da-transparencia/despesas/notas-de-empenho/2632003?locale=pt-BR</t>
  </si>
  <si>
    <t>MONITOR MULTIPARAMETRICO DE TRANSPORTE , COM ALÇA DE TRANSPORTE ,PARAMETROS MINIMOS, ECG -SPO2, RESPIRAÇÃO, PNI, TEMPERATURA . MONITOR UMEC-10 MINDRAY</t>
  </si>
  <si>
    <t>MONITOR MULTIPARAMETRICO, PARÂMETROS BÁSICOS PRE- CONFIGURADOS , ECG,SPO2, RESPIRAÇÃO PNI TEMPERATURA- MONITOR UMEC -12 MINDRAY</t>
  </si>
  <si>
    <t>VENTILADOR PULMONAR PARA PACIENTES ADULTO E PEDIÁTRICO MODELO CARMEL, MARCA: KTK</t>
  </si>
  <si>
    <t>11.726.439/0001-12</t>
  </si>
  <si>
    <t>https://cearatransparente.ce.gov.br/portal-da-transparencia/despesas/notas-de-empenho/2632244?locale=pt-BR</t>
  </si>
  <si>
    <t>VENTILADOR ELETRÔNICO MICROPROCESSADO - MICROTAK TOTAL</t>
  </si>
  <si>
    <t>kit xgen master covid 19</t>
  </si>
  <si>
    <t>SEM CT</t>
  </si>
  <si>
    <t>MOBIUS LIFE SCIENCE INDUSTRIA E COMERCIO DE PRODUTOS PARA LABORATORIOS LTDA</t>
  </si>
  <si>
    <t>https://cearatransparente.ce.gov.br/portal-da-transparencia/despesas/notas-de-empenho/2633796?locale=pt-BR</t>
  </si>
  <si>
    <t>EQUIPAMENTO, VENTILADOR PULMONAR, MICROPROCESSADO, BATERIA, ACESSÓRIOS, PACIENTES ADULTO E PEDIÁTRICO.</t>
  </si>
  <si>
    <t>https://cearatransparente.ce.gov.br/portal-da-transparencia/despesas/notas-de-empenho/2633875?locale=pt-BR</t>
  </si>
  <si>
    <t>LUVA PARA PROCEDIMENTO TAMANHO M - MARCA SUPERMAX</t>
  </si>
  <si>
    <t>https://cearatransparente.ce.gov.br/portal-da-transparencia/despesas/notas-de-empenho/2634311?locale=pt-BR</t>
  </si>
  <si>
    <t>MÁSCARAS CIRÚRGICA - MARCA TALGE</t>
  </si>
  <si>
    <t>MÁSCARAS N95 MARCA: DESCARPACK</t>
  </si>
  <si>
    <t>https://cearatransparente.ce.gov.br/portal-da-transparencia/despesas/notas-de-empenho/2634356?locale=pt-BR</t>
  </si>
  <si>
    <t>ÁLCOOL EM LÍQUIDO 70 % MARCA: VICPHARMA</t>
  </si>
  <si>
    <t>CLOREXIDINA 0,5% SOL. ALCOOL 1000ML - SEPTI DEP. 8.C.1- 945 FARMAX (DESCRIÇÃO DA QUANTIDADE 36 X 9,677 =348,36)</t>
  </si>
  <si>
    <t>COMERCIAL VALFARMA EIRELI</t>
  </si>
  <si>
    <t>https://cearatransparente.ce.gov.br/portal-da-transparencia/despesas/notas-de-empenho/2634727?locale=pt-BR</t>
  </si>
  <si>
    <t>CLOREXIDINA 0,5% SOL. ALCOOL. (RIOHEX) - RIOC. DEP.8.B.1 146 RIOQUIMI (DESCRIÇÃO DA QUANTIDADE 238 X 13,720 = 3.235,36)</t>
  </si>
  <si>
    <t>AVENTAL PROC. MANGA LONGA NT BRANCO DE DEP.5.F.1-72- DESCARPA.</t>
  </si>
  <si>
    <t>https://cearatransparente.ce.gov.br/portal-da-transparencia/despesas/notas-de-empenho/2634649?locale=pt-BR</t>
  </si>
  <si>
    <t>LUVA PROCEDIMENTO M C/ 100 UNIDADES- DESCARPACK- DES-776-DESCARP</t>
  </si>
  <si>
    <t>LUVAS PROCEDIMENTO P COM 100 UNIDADES- LEMGRUBER- LEMG - 91 LEMGRUNI(DESCRIÇÃO DO QUANTITATIVO : 115 X 19,065 = 2. 192,48)</t>
  </si>
  <si>
    <t>LUVA CIR. ESTÉRIL 7,5 LIFEPLUS - LEMGRUBI-951 LEMGRU (DESCRIÇÃO DO QUANTITATIVO: 7880 X 1,078= 8.494,64)</t>
  </si>
  <si>
    <t>LUVA PROCEDIMENTO M C/ 100 UNIDADES - MEDIX-MEDIX -994 MEDIX BR</t>
  </si>
  <si>
    <t>LUVA G C/ 100 UNIDADES - MEDIX-MEDIX -994 MEDIX BP</t>
  </si>
  <si>
    <t>LUVA PROCEDIMENTO G C/ 100 UNIDADES - LEMGRUBER -LEMG- 91 LEMGRUBI</t>
  </si>
  <si>
    <t>TOUCA DESC. C100 UND BETEL-976- BETEL</t>
  </si>
  <si>
    <t>LUVA PROCEDIMENTO G C/ 100UNIDADES (UNIGLOVES)- UNIGL- 752- UNIGLOV</t>
  </si>
  <si>
    <t>LUVA PROC. P C/ 100 UND. -MEDIX- MEDIX -994- MEDIX BR</t>
  </si>
  <si>
    <t>LUVA CIR. ESTÉRIL N 8,0 - NEW HAND - DEP5.B,3 - 815 LATEX BR (DESCRIÇÃO DO QUANTITATIVO: 69663 X 0,854= 59.492,20)</t>
  </si>
  <si>
    <t>ALCOOL GEL1 LITRO (SUAVGEL) FORTSAN</t>
  </si>
  <si>
    <t>https://cearatransparente.ce.gov.br/portal-da-transparencia/despesas/notas-de-empenho/2634645?locale=pt-BR</t>
  </si>
  <si>
    <t>ALCOOL ANTISEPTICO 70 1000 ML. RIO QUIMICA</t>
  </si>
  <si>
    <t>ALCOOL 70 1000ML AUDAX</t>
  </si>
  <si>
    <t>TOUCA DESC C/ELAST DOBRA ESP BR. DESCARPACK</t>
  </si>
  <si>
    <t>ALCOOL 70 100ML VIC PHARMA</t>
  </si>
  <si>
    <t>TOUCA DESC C/ELAST VD UND. PROTDESC</t>
  </si>
  <si>
    <t>ALCOOL 70 1000ML (SANEANTE) VIC PHARMA</t>
  </si>
  <si>
    <t>TOUCA DESC C/ELAST VM UND. PROTDESC</t>
  </si>
  <si>
    <t>LUVA, PARA PROCEDIMENTO NAO ESTERIL, EM LATEX NATURAL, TEXTURA UNIFORME, AMBIDESTRA, COM ALTA SENSIBILIDADE TATIL, BOA ELASTICIDADE E RESISTENTE A TRACAO, COMPRIMENTO MINIMO DE 23CM, LUBRIFICADA COM MATERIAL ATOXICO, TAMANHO MEDIO, CAIXA 100.0 UNIDADE MARCA : LEMGRUBER</t>
  </si>
  <si>
    <t>TA: 0713 / 2019 P.E.: 0030 / 2019 CT 1121996</t>
  </si>
  <si>
    <t>https://cearatransparente.ce.gov.br/portal-da-transparencia/despesas/notas-de-empenho/2634304?locale=pt-BR</t>
  </si>
  <si>
    <t>AVENTAL, GRAMATURA 40G/M², 110 A 120CM X 145 A 160CM, CIRURGICO ESTERIL, MANGA LONGA, EMBALADO INDIVIDUALMENTE AVENTAL + TOALHA, DUPLA EMBALAGEM, EMBALAGEM 1.0 UNIDADE MARCA : POLAR FIX</t>
  </si>
  <si>
    <t xml:space="preserve">ATA: 1633 / 2019 P.E.: 0460 / 2019 CT 1122004 </t>
  </si>
  <si>
    <t>POLAR FIX INDUSTRIA E COMERCIO DE PRODUTOS HOSPITALARES LTDA</t>
  </si>
  <si>
    <t>https://cearatransparente.ce.gov.br/portal-da-transparencia/despesas/notas-de-empenho/2634278?locale=pt-BR</t>
  </si>
  <si>
    <t>AVENTAL, GRAMATURA 40G/M², 140CM +/-5CM X 170CM +/-5CM, CIRURGICO ESTERIL MANGA LONGA, EMBALADO INDIVIDUALMENTE AVENTAL + TOALHA DUPLA EMBALAGEM, EMBALAGEM 1.0 UNIDADE MARCA : POLAR FIX</t>
  </si>
  <si>
    <t>LUVA, PARA PROCEDIMENTO NAO ESTERIL TAMANHO PEQUENO, EM LATEX NATURAL, TEXTURA UNIFORME, AMBIDESTRA, COM ALTA SENSIBILIDADE TATIL, BOA ELASTICIDADE E RESISTENTE A TRACAO, COMPRIMENTO MINIMO DE 22CM, LUBRIFICADA COM MATERIAL ATOXICO, CAIXA 100.0 UNIDADE MARCA : LEMGRUBER</t>
  </si>
  <si>
    <t>ATA: 0713 / 2019 P.E.: 0030 / 2019 CT 1121994</t>
  </si>
  <si>
    <t>https://cearatransparente.ce.gov.br/portal-da-transparencia/despesas/notas-de-empenho/2634277?locale=pt-BR</t>
  </si>
  <si>
    <t>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t>
  </si>
  <si>
    <t>P.E. N° 289/2017 CT N ° 1344 / 2019 ATA DE RP N° 301 / 2018 CT 1110936</t>
  </si>
  <si>
    <t>https://cearatransparente.ce.gov.br/portal-da-transparencia/despesas/notas-de-empenho/2634280?locale=pt-BR</t>
  </si>
  <si>
    <t>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t>
  </si>
  <si>
    <t>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t>
  </si>
  <si>
    <t>P.E. N° 289 / 2017 CT N° 1338 / 2019 ATA DE RP N° 301/2018  FPE CT 1111895</t>
  </si>
  <si>
    <t>https://cearatransparente.ce.gov.br/portal-da-transparencia/despesas/notas-de-empenho/2634273?locale=pt-BR</t>
  </si>
  <si>
    <t>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t>
  </si>
  <si>
    <t>LUVA, PARA PROCEDIMENTO NAO ESTERIL, EM LATEX NATURAL, TEXTURA UNIFORME, AMBIDESTRA, COM ALTA SENSIBILIDADE TATIL, BOA ELASTICIDADE E RESISTENTE A TRACAO, COMPRIMENTO MINIMO DE 23CM, LUBRIFICADA COM MATERIAL ATOXICO, TAMANHO GRANDE, CAIXA 100.0 UNIDADE. marca: LEMGRUBER</t>
  </si>
  <si>
    <t>ATA DE RP N° 0713/ 2019 P.E. N° 0030/ 2019 CT 1121925</t>
  </si>
  <si>
    <t>https://cearatransparente.ce.gov.br/portal-da-transparencia/despesas/notas-de-empenho/2634282?locale=pt-BR</t>
  </si>
  <si>
    <t>AVENTAL, GRAMATURA 40G/M², 140CM +/-5CM X 170CM +/-5CM, CIRURGICO ESTERIL MANGA LONGA, EMBALADO INDIVIDUALMENTE AVENTAL + TOALHA DUPLA EMBALAGEM, EMBALAGEM 1.0 UNIDADE. MARCA: POLAR FIX</t>
  </si>
  <si>
    <t>ATA DE RP N° 1633/ 2019 P.E. N° 0460/ 2019 CT 1121924</t>
  </si>
  <si>
    <t>https://cearatransparente.ce.gov.br/portal-da-transparencia/despesas/notas-de-empenho/2634284?locale=pt-BR</t>
  </si>
  <si>
    <t>AVENTAL, GRAMATURA 40G/M², 110 A 120CM X 145 A 160CM, CIRURGICO ESTERIL, MANGA LONGA, EMBALADO INDIVIDUALMENTE AVENTAL + TOALHA, DUPLA EMBALAGEM, EMBALAGEM 1.0 UNIDADE. MARCA: POLAR FIX</t>
  </si>
  <si>
    <t>MASCARA, PARA PROTECAO CONTRA TB, N95, PFF2, DUAS TIRAS DE ELASTICO PARA FIXACAO, CAMADAS MICRO FILTRANTES, FIBRAS SINTETICAS TRATADAS ELETROSTATICAMENTE, EMBALAGEM 1.0 UNIDADE. MARCA: KSN</t>
  </si>
  <si>
    <t>ATA DE RP N° 1394/ 2019 P.E. N° 0833/ 2019 CT 1121933</t>
  </si>
  <si>
    <t>https://cearatransparente.ce.gov.br/portal-da-transparencia/despesas/notas-de-empenho/2634263?locale=pt-BR</t>
  </si>
  <si>
    <t>SOLUCAO DE RINGER COM LACTADO, FRASCO BOLSA 500ML, SISTEMA FECHADO, FLEXIVEL, INERTE QUIMICAMENTE POLIETILENO, ISENTO DE PVC, SOLUCAO INJETAVEL, EMBALAGEM 1.0 UNIDADE. MARCA: FAARMACE. 63.000,00 X 2,2850 = 143.955,00</t>
  </si>
  <si>
    <t>ATA: 2019/0563 P.E.: 2019/0025 FPE CT 1121997</t>
  </si>
  <si>
    <t>https://cearatransparente.ce.gov.br/portal-da-transparencia/despesas/notas-de-empenho/2634272?locale=pt-BR</t>
  </si>
  <si>
    <t>SOLUCAO ANTISSEPTICA, ALCOOL ETILICO A 70%, FRASCO 1 LITRO, NOTIFICACAO SIMPLIFICADA RDC 199/06, RDC 42/10, RDC 46/02 E NBR 5991/97, UNIDADE 1.0 FRASCO. MARCA: RIOQUIMICA. 50.040,00 X 4,9450 = 247.447,80</t>
  </si>
  <si>
    <t>ATA: 2019/1725 P.E.: 2019/0592 FPE CT 1121987</t>
  </si>
  <si>
    <t>https://cearatransparente.ce.gov.br/portal-da-transparencia/despesas/notas-de-empenho/2634246?locale=pt-BR</t>
  </si>
  <si>
    <t>PROTETOR, CABELOS FEMININO, TOUCA, DESCARTAVEL, 45CM, NAO TECIDO, COSTURA DUPLA DE ELASTICO EM TODA VOLTA, GRAMATURA14 GR/M2, EMBALAGEM COLETIVA, UNIDADE 1.0 UNIDADE. MARCA: FARMATEX. 400.000,00 X 0,0507 = 20.280,00</t>
  </si>
  <si>
    <t>ATA: 2020/0131 P.E.: 2019/1358 FPE CT 1122039</t>
  </si>
  <si>
    <t>https://cearatransparente.ce.gov.br/portal-da-transparencia/despesas/notas-de-empenho/2634745?locale=pt-BR</t>
  </si>
  <si>
    <t>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t>
  </si>
  <si>
    <t>2968220/2020</t>
  </si>
  <si>
    <t>CENTRAL DAS FRALDAS DISTRIBUIDORA LTDA</t>
  </si>
  <si>
    <t>26.436.406/0001-05</t>
  </si>
  <si>
    <t>https://cearatransparente.ce.gov.br/portal-da-transparencia/despesas/notas-de-empenho/2635845?locale=pt-BR</t>
  </si>
  <si>
    <t>SOLUÇÃO ANTISSÉPTICA, ÁLCOOL ETÍLICO A 70% GEL, 740 - 800 GRAMAS, BOLSA PLASTICA REFIL, UNIDADE 1.0 BOLSA. MARCA: RIOGEL</t>
  </si>
  <si>
    <t>2968041/2020</t>
  </si>
  <si>
    <t>27.589.757/0001-19</t>
  </si>
  <si>
    <t>https://cearatransparente.ce.gov.br/portal-da-transparencia/despesas/notas-de-empenho/2635888?locale=pt-BR</t>
  </si>
  <si>
    <t>SOLUÇÃO ANTISSÉPTICA, ÁLCOOL ETÍLICO A 70% GEL, 740 - 800 GRAMAS, BOLSA PLASTICA REFIL, UNIDADE 1.0 BOLSA. marca: rioquimica</t>
  </si>
  <si>
    <t>2968122/2020</t>
  </si>
  <si>
    <t>08.077.211/0001-34</t>
  </si>
  <si>
    <t>https://cearatransparente.ce.gov.br/portal-da-transparencia/despesas/notas-de-empenho/2635885?locale=pt-BR</t>
  </si>
  <si>
    <t>AVENTAIS EM PVC MANGA LONGA COM ELÁSTICO NO PUNHO</t>
  </si>
  <si>
    <t>3009978/2020</t>
  </si>
  <si>
    <t>Inexiste</t>
  </si>
  <si>
    <t>28.039.429/0001-01</t>
  </si>
  <si>
    <t>https://cearatransparente.ce.gov.br/portal-da-transparencia/despesas/notas-de-empenho/2635882?locale=pt-BR</t>
  </si>
  <si>
    <t>LOCAÇÃO DE MONITOR DE TRANSPORTE</t>
  </si>
  <si>
    <t>2913727/2020</t>
  </si>
  <si>
    <t>https://cearatransparente.ce.gov.br/portal-da-transparencia/despesas/notas-de-empenho/2636809?locale=pt-BR</t>
  </si>
  <si>
    <t>MONITOR DE MULTIPARAMÉTRICO COM PI E ETCO2</t>
  </si>
  <si>
    <t>LOCAÇÃO DE ELETROCARDÍOGRAFO</t>
  </si>
  <si>
    <t>MONITOR MULTIPARAMÉTRO COM PI E ETCO2</t>
  </si>
  <si>
    <t>2913719/2020</t>
  </si>
  <si>
    <t>03.483.410/0001-29</t>
  </si>
  <si>
    <t>https://cearatransparente.ce.gov.br/portal-da-transparencia/despesas/notas-de-empenho/2636792?locale=pt-BR</t>
  </si>
  <si>
    <t>LOCAÇÃO DE MONITOR MULTIPARAMÉTRICO BÁSICO</t>
  </si>
  <si>
    <t>LOCAÇÃO DE ELETROCARDIOGRAFO</t>
  </si>
  <si>
    <t>LOCAÇÃO DE VENTILADOR PULMONAR PARA PACIENTES ADULTO E PEDIÁTRICO</t>
  </si>
  <si>
    <t>2913700/2020</t>
  </si>
  <si>
    <t>TECNOLIFE EQUIPAMENTOS MEDICOS LTDA</t>
  </si>
  <si>
    <t>63.359.863/0001-70</t>
  </si>
  <si>
    <t>https://cearatransparente.ce.gov.br/portal-da-transparencia/despesas/notas-de-empenho/2636839?locale=pt-BR</t>
  </si>
  <si>
    <t>2913735/2020</t>
  </si>
  <si>
    <t>https://cearatransparente.ce.gov.br/portal-da-transparencia/despesas/notas-de-empenho/2636867?locale=pt-BR</t>
  </si>
  <si>
    <t>kit ,controle e positivo hs - rpp30 embalagem 1.0 unidade marca idt</t>
  </si>
  <si>
    <t>2843133/2020</t>
  </si>
  <si>
    <t>https://cearatransparente.ce.gov.br/portal-da-transparencia/despesas/notas-de-empenho/2636244?locale=pt-BR</t>
  </si>
  <si>
    <t>kit ,controle e positivo 2019-NCOV N embalagem 1.0 unidade marca idt</t>
  </si>
  <si>
    <t>kit , cada kit devera realizar no minimo 500 reaçoes, especifico para regioes n1,n2 e n3 do genona coronavirus</t>
  </si>
  <si>
    <t>MASCARA, FACIAL, SILICONE, ADULTO, EMBALAGEM 1.0 UNIDADE MARCA : JG</t>
  </si>
  <si>
    <t>ATA DE RP Nº 1540 / 2019 P.E. Nº 0128 / 2019  CT 1122479</t>
  </si>
  <si>
    <t>https://cearatransparente.ce.gov.br/portal-da-transparencia/despesas/notas-de-empenho/2637455?locale=pt-BR</t>
  </si>
  <si>
    <t>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t>
  </si>
  <si>
    <t>ATA DE RP Nº 1394 / 2019 P.E. Nº 0833 / 2019 CT 1122446</t>
  </si>
  <si>
    <t>https://cearatransparente.ce.gov.br/portal-da-transparencia/despesas/notas-de-empenho/2637451?locale=pt-BR</t>
  </si>
  <si>
    <t>Luvas tipo hospitalar</t>
  </si>
  <si>
    <t>CT 1122481</t>
  </si>
  <si>
    <t>LUIZ GUSTAVO DA SILVA MATOS</t>
  </si>
  <si>
    <t>https://cearatransparente.ce.gov.br/portal-da-transparencia/despesas/notas-de-empenho/2638135?locale=pt-BR</t>
  </si>
  <si>
    <t>Máscara tipo Cirúrgica Descartável</t>
  </si>
  <si>
    <t>https://cearatransparente.ce.gov.br/portal-da-transparencia/despesas/notas-de-empenho/2638151?locale=pt-BR</t>
  </si>
  <si>
    <t>Óculos tipo hospitalar Descartável</t>
  </si>
  <si>
    <t>Máscaras tipo Hospitalar</t>
  </si>
  <si>
    <t>https://cearatransparente.ce.gov.br/portal-da-transparencia/despesas/notas-de-empenho/2638163?locale=pt-BR</t>
  </si>
  <si>
    <t>Porta-sabão para sabonete líquido e álcool em gel</t>
  </si>
  <si>
    <t>https://cearatransparente.ce.gov.br/portal-da-transparencia/despesas/notas-de-empenho/2638116?locale=pt-BR</t>
  </si>
  <si>
    <t>Álcool em gel - 70%</t>
  </si>
  <si>
    <t>https://cearatransparente.ce.gov.br/portal-da-transparencia/despesas/notas-de-empenho/2638065?locale=pt-BR</t>
  </si>
  <si>
    <t>MASCARA, PARA TRAQUEOSTOMIA GRANDE, EMBALAGEM 1.0 UNIDADE. MARCA: FOYMED</t>
  </si>
  <si>
    <t>ATA DE RP N° 1540/ 2019 P.E. N° 0128/ 2019 CT 1122557</t>
  </si>
  <si>
    <t>https://cearatransparente.ce.gov.br/portal-da-transparencia/despesas/notas-de-empenho/2637924?locale=pt-BR</t>
  </si>
  <si>
    <t>KIT TESTE RÁPIDO ANTICORPO PARA DETECÇÃO DE COVID-19</t>
  </si>
  <si>
    <t>https://cearatransparente.ce.gov.br/portal-da-transparencia/despesas/notas-de-empenho/2638358?locale=pt-BR</t>
  </si>
  <si>
    <t>MASCARA CIRURGIA DESCARTÁVEL COM TIRAS</t>
  </si>
  <si>
    <t>MASCARA DE PROTEÇÃO KN95</t>
  </si>
  <si>
    <t>LUVA DE PROCEDIMENTO P</t>
  </si>
  <si>
    <t>LUVA DE PROCEDIMENTO M</t>
  </si>
  <si>
    <t>LUVA DE PROCEDIMENTO G</t>
  </si>
  <si>
    <t>LUVA CIRÚRGICA 7.0 (PAR)</t>
  </si>
  <si>
    <t>LUVA CIRÚRGICA 7.5 (PAR)</t>
  </si>
  <si>
    <t>PARES LUVA CIRÚRGICA 8.0 (PAR)</t>
  </si>
  <si>
    <t>PROTETOR DE CABELOS COM ELÁSTICO</t>
  </si>
  <si>
    <t>PROTETOR FACIAL PARA PROTEÇÃO SECUNDÁRIA CONTRA AGENTES MICROBIOLOGICOS</t>
  </si>
  <si>
    <t>AVENTAL DESCARTÁVEL COM MANGA LONGA PP</t>
  </si>
  <si>
    <t>AVENTAL DESCARTÁVEL COM MANGA LONGA E ELÁSTICO NO PUNHO PP</t>
  </si>
  <si>
    <t>MONITOR EFFICIA CM120. *INCLUINDO CABOS , MANGUEIRAS,SENSORES,MANUAL E BATERIA .</t>
  </si>
  <si>
    <t>https://cearatransparente.ce.gov.br/portal-da-transparencia/despesas/notas-de-empenho/2638956?locale=pt-BR</t>
  </si>
  <si>
    <t>VENTILADOR MECÂNICO VG-70 (INCLUSOS ACESSÓRIOS ) VALOR DO PRODUTO EM DOLAR: 16.100,000,00 VALOR DO PRODUTO EM REAL : 82.126.100,00 TAXA CAMBIAL DO DIA 24/03/2020 USD 5,1010</t>
  </si>
  <si>
    <t>ct 1122627</t>
  </si>
  <si>
    <t>CHINA MEHECO CORPORATION</t>
  </si>
  <si>
    <t>https://cearatransparente.ce.gov.br/portal-da-transparencia/despesas/notas-de-empenho/2640150?locale=pt-BR</t>
  </si>
  <si>
    <t>PROTETOR DE CABELO FEMININO (TOUCA) DESCARTÁVEL 45CM DE DIÂMETRO</t>
  </si>
  <si>
    <t>3043424/2020</t>
  </si>
  <si>
    <t>https://cearatransparente.ce.gov.br/portal-da-transparencia/despesas/notas-de-empenho/2642527?locale=pt-BR</t>
  </si>
  <si>
    <t>LUVA ESTÉRIL N° 7,0- CONFECCIONADA EM LATEX NATURAL TEXTURA UNIFORME, COMPRIMENTO MÍNIMO 27CM</t>
  </si>
  <si>
    <t>AVENTAL DESCARTÁVEL COM MANGAS LONGAS E ELÁSTICO NO PUNHO, GRAMATURA 30G/M2 TAMANHO ÚNICO</t>
  </si>
  <si>
    <t>69.366.326/0001-33</t>
  </si>
  <si>
    <t>https://cearatransparente.ce.gov.br/portal-da-transparencia/despesas/notas-de-empenho/2642526?locale=pt-BR</t>
  </si>
  <si>
    <t>MACACÃO PARA PROTEÇÃO MICROBIOLÓGICA (TAM XG)</t>
  </si>
  <si>
    <t>AVENTAL IMPERMEÁVEL EM POLIPROPILENO/SMS TAMANHO DIVERSOS</t>
  </si>
  <si>
    <t>CEARENSE HOSPITALAR EIRELI</t>
  </si>
  <si>
    <t>26.436.496/0001-34</t>
  </si>
  <si>
    <t>https://cearatransparente.ce.gov.br/portal-da-transparencia/despesas/notas-de-empenho/2642525?locale=pt-BR</t>
  </si>
  <si>
    <t>MASCARA, PARA PROTEÇÃO CONTRA TB, N95, , CAMADAS MICRO FILTRANTES, CLASSE PFF-2</t>
  </si>
  <si>
    <t>https://cearatransparente.ce.gov.br/portal-da-transparencia/despesas/notas-de-empenho/2642524?locale=pt-BR</t>
  </si>
  <si>
    <t>CAMA HOSPITALAR FAWLER COM GRADE, RODÍZIO, DUAS MANIVELAS E COLCHÃO HOSPITALR</t>
  </si>
  <si>
    <t>3164639/2020</t>
  </si>
  <si>
    <t>15.304.562/0001-04</t>
  </si>
  <si>
    <t>https://cearatransparente.ce.gov.br/portal-da-transparencia/despesas/notas-de-empenho/2642328?locale=pt-BR</t>
  </si>
  <si>
    <t>cilindro, válvula cromada de o2, alumínio 4,6l, 0,7m3, regulador de pressão com fluxometro, umidificador de o2, copo 400ml, cÂnula nasal, mascara de oxigenação, carrinho de metal para transporte do cilindro, rodas grandes emborrachadas , anti - derrapante, embalagem - 1 unidades</t>
  </si>
  <si>
    <t>3076918/2020</t>
  </si>
  <si>
    <t>24.380.578/0032-85</t>
  </si>
  <si>
    <t>https://cearatransparente.ce.gov.br/portal-da-transparencia/despesas/notas-de-empenho/2642207?locale=pt-BR</t>
  </si>
  <si>
    <t>https://cearatransparente.ce.gov.br/portal-da-transparencia/despesas/notas-de-empenho/2642913?locale=pt-BR</t>
  </si>
  <si>
    <t>https://cearatransparente.ce.gov.br/portal-da-transparencia/despesas/notas-de-empenho/2642914?locale=pt-BR</t>
  </si>
  <si>
    <t>https://cearatransparente.ce.gov.br/portal-da-transparencia/despesas/notas-de-empenho/2642930?locale=pt-BR</t>
  </si>
  <si>
    <t>https://cearatransparente.ce.gov.br/portal-da-transparencia/despesas/notas-de-empenho/2642912?locale=pt-BR</t>
  </si>
  <si>
    <t>https://cearatransparente.ce.gov.br/portal-da-transparencia/despesas/notas-de-empenho/2642927?locale=pt-BR</t>
  </si>
  <si>
    <t>https://cearatransparente.ce.gov.br/portal-da-transparencia/despesas/notas-de-empenho/2642910?locale=pt-BR</t>
  </si>
  <si>
    <t>MASCARA, FACIAL COM BOLSA RESERVATÓRIO, 800ML +/- 50ML, TAMANHO INFANTIL</t>
  </si>
  <si>
    <t>3234653/2020</t>
  </si>
  <si>
    <t>https://cearatransparente.ce.gov.br/portal-da-transparencia/despesas/notas-de-empenho/2642976?locale=pt-BR</t>
  </si>
  <si>
    <t>MASCARA, FACIAL COM BOLSA RESERVATÓRIO, 800ML +/- 50ML, TAMANHO ADULTO</t>
  </si>
  <si>
    <t>TERMÔMETRO, DIGITAL</t>
  </si>
  <si>
    <t>03.967.966/0001-90</t>
  </si>
  <si>
    <t>https://cearatransparente.ce.gov.br/portal-da-transparencia/despesas/notas-de-empenho/2642811?locale=pt-BR</t>
  </si>
  <si>
    <t>MONITOR MULTIPARAMETRICO T2 (ECG, RES, TEMPO, PNI, E OXIMETRIA) MARCA: PROLIFE</t>
  </si>
  <si>
    <t>3192942/2020</t>
  </si>
  <si>
    <t>https://cearatransparente.ce.gov.br/portal-da-transparencia/despesas/notas-de-empenho/2644835?locale=pt-BR</t>
  </si>
  <si>
    <t>ELETROCARDIOGRAFO BENEHERAT R3 MINDRAY C/ INTERPRETAÇÃO TELA DE 5 C/ACESSÓRIOS ADULTO</t>
  </si>
  <si>
    <t>https://cearatransparente.ce.gov.br/portal-da-transparencia/despesas/notas-de-empenho/2644832?locale=pt-BR</t>
  </si>
  <si>
    <t>OXIMETRO DE PULSO PORTATIL PM-60 MINDRAY</t>
  </si>
  <si>
    <t>OXIMETRO DE MESA VITA 200E (SOMENTE SPO2)</t>
  </si>
  <si>
    <t>https://cearatransparente.ce.gov.br/portal-da-transparencia/despesas/notas-de-empenho/2644818?locale=pt-BR</t>
  </si>
  <si>
    <t>MONITOR MULTIPARAMETRICO VITA 600 BÁSICO- TOUCH</t>
  </si>
  <si>
    <t>MONITOR DE SINAIS VITAIS 200 E SPO2 + PNI</t>
  </si>
  <si>
    <t>CARDIOVERSOR DESFIBRILADOR MODELO DFM100</t>
  </si>
  <si>
    <t>https://cearatransparente.ce.gov.br/portal-da-transparencia/despesas/notas-de-empenho/2644821?locale=pt-BR</t>
  </si>
  <si>
    <t>DESFIBRILADOR/CARDIOVERSOR, LINHA CARDIOLIFE + MODO DEA E IMPRESSORA MODELO TEC- 5621 MARCA: NIHON KOHDEN</t>
  </si>
  <si>
    <t>23.178.900/0001-29</t>
  </si>
  <si>
    <t>https://cearatransparente.ce.gov.br/portal-da-transparencia/despesas/notas-de-empenho/2644838?locale=pt-BR</t>
  </si>
  <si>
    <t>ELETROCARDIOGRAFO 03 CANAIS-12 DERIVAÇÕES (COM ACESSORIOS) MODELO ECG-2150 MARCA: NIHON KOHDEN</t>
  </si>
  <si>
    <t>cama hospitalar fawler elétrica, com cabeceira e pereseira removíveis, com grades laterais retrateis. modelo: art 069-b marca: artmed - registro na anvisa: 81095400010</t>
  </si>
  <si>
    <t>11.192.559/0001-87</t>
  </si>
  <si>
    <t>https://cearatransparente.ce.gov.br/portal-da-transparencia/despesas/notas-de-empenho/2644820?locale=pt-BR</t>
  </si>
  <si>
    <t>OXÍMETRO DE PULSO DE MESA - VITA 200</t>
  </si>
  <si>
    <t>3030101/2020</t>
  </si>
  <si>
    <t>https://cearatransparente.ce.gov.br/portal-da-transparencia/despesas/notas-de-empenho/2644537?locale=pt-BR</t>
  </si>
  <si>
    <t>MÁSCARA LARÍNGEA N° 5.0</t>
  </si>
  <si>
    <t>3158663/2020</t>
  </si>
  <si>
    <t>HIMED COMERCIO E REPRESENTACOES DE PRODUTOS HOSPITALARES LTDA</t>
  </si>
  <si>
    <t>21.508.681/0001-73</t>
  </si>
  <si>
    <t>https://cearatransparente.ce.gov.br/portal-da-transparencia/despesas/notas-de-empenho/2644403?locale=pt-BR</t>
  </si>
  <si>
    <t>MÁSCARA LARÍNGEA N° 4.0</t>
  </si>
  <si>
    <t xml:space="preserve">MÁSCARA LARÍNGEA N° 3,0 </t>
  </si>
  <si>
    <t>MÁSCARA LARÍNGEA N° 1.5</t>
  </si>
  <si>
    <t>MÁSCARA LARÍNGEA N° 1.0</t>
  </si>
  <si>
    <t>MÁSCARA LARÍNGEA N° 2.5</t>
  </si>
  <si>
    <t>MÁSCARA LARÍNGEA N° 2.0</t>
  </si>
  <si>
    <t>MÁSCARA OXIG. ALTA CONCENTR. PEDIATRICA ALONGADA FOYOMED (LB131012). MÁSCARA FACIAL COM BOLSA RESERVATÓRIO, 800ML +/- 50ML, USO NA SUPLEMENTAÇÃO DE O2, EM PVC, POLIVINIL OU SIMILAR, TRANSPARENTE, PRESILHA AJUSTÁVEL A REGIÃO NASAL</t>
  </si>
  <si>
    <t>https://cearatransparente.ce.gov.br/portal-da-transparencia/despesas/notas-de-empenho/2644422?locale=pt-BR</t>
  </si>
  <si>
    <t>MÁSCARA PARA TRAQUEOSTOMIA PEDIATRICA FOYOMED (LB151001)</t>
  </si>
  <si>
    <t>MÁSCARA OXIG. ALTA CONCENTR. ADULTO ALONGADO FOYOMED (LB131005). MÁSCARA FACIAL COM BOLSA RESERVATÓRIO, 800ML +/- 50ML, USO NA SUPLEMENTAÇÃO DE O2, EM PVC, POLIVINIL OU SIMILAR, TRANSPARENTE, PRESILHA AJUSTÁVEL A REGIÃO NASAL</t>
  </si>
  <si>
    <t>VENTILADOR PULMONAR INVASIVO E NÃO INVASIVO PARA ATENDIMENTO DE PACIENTES ADULTOS E PEDIÁTRICOS. COMPLETO COM ACESSÓRIOS</t>
  </si>
  <si>
    <t>2948059/2020</t>
  </si>
  <si>
    <t>https://cearatransparente.ce.gov.br/portal-da-transparencia/despesas/notas-de-empenho/2644195?locale=pt-BR</t>
  </si>
  <si>
    <t>cama hospitalar fawler elétrica 02 motores</t>
  </si>
  <si>
    <t>3117568/2020</t>
  </si>
  <si>
    <t>72/2020</t>
  </si>
  <si>
    <t>MOVEIS ANDRADE - INDUSTRIA E COMERCIO DE MOVEIS HOSPITALARES LTDA</t>
  </si>
  <si>
    <t>04.910.323/0001-73</t>
  </si>
  <si>
    <t>https://cearatransparente.ce.gov.br/portal-da-transparencia/despesas/notas-de-empenho/2645672?locale=pt-BR</t>
  </si>
  <si>
    <t>62/2020</t>
  </si>
  <si>
    <t>https://cearatransparente.ce.gov.br/portal-da-transparencia/despesas/notas-de-empenho/2646198?locale=pt-BR</t>
  </si>
  <si>
    <t>https://cearatransparente.ce.gov.br/portal-da-transparencia/despesas/notas-de-empenho/2646152?locale=pt-BR</t>
  </si>
  <si>
    <t>https://cearatransparente.ce.gov.br/portal-da-transparencia/despesas/notas-de-empenho/2646154?locale=pt-BR</t>
  </si>
  <si>
    <t>---/ES</t>
  </si>
  <si>
    <t>ES</t>
  </si>
  <si>
    <t>VENTILADOR MECÂNICO (isento de conexão energia elétrica, para uso fixo ou transporte, para uso em suporte avançado de vida no atendimento a neonatos, crianças, adultos e obesos mórbidos. Equipamento deve ser dotado de válvula reguladora interna, com ajuste de concentração de oxigênio, com controles de tempo inspiratório e frequência, além de ajuste de pressão inspiratória máxima (Pmáx) e pressão expiratória final (PEEP). Fonte propulsora por suprimento de gases medicinais (Desejável Oxigênio 3,5kgf/cm2 até 5 kgf/cm2) com ciclagem por tempo que possua no mínimo Peep ajustável continuamente 0 a 20 cmH2O com frequência respiratória ajustável de 3 à 80 com ajuste de FiO2 40%-100% pressão inspiratória ajustável de 12 à 55 cmH2O Modos de ventilação, CMV (controlada), AMV (assistida) e manual dotado ao menos de alarme de desconexão. A resistência respiratória de aproximadamente 2cmH2O à 60 lpm, com dimensões aproximadas 30x16x20 cm e peso não superior à 2,7 kg. Equipamento compatível com ressonância magnética. Acessórios necessários: 02 (duas) traqueias de silicone 22 x 900 mm autoclavável com Y sem furo (liso). Com registro Anvisa, Manual e garantia mínima de 1 Ano contra defeitos de fabricação.)</t>
  </si>
  <si>
    <t>2020-G5XGL</t>
  </si>
  <si>
    <t>01.955.600/0001-76</t>
  </si>
  <si>
    <t>https://coronavirus.es.gov.br/Media/Coronavirus/Transparencia/ContratosEmergenciais/2020-G5XGL%20CONTRATO_0023.pdf</t>
  </si>
  <si>
    <t>https://coronavirus.es.gov.br/contratos-emergenciais</t>
  </si>
  <si>
    <t>VENTILADOR PULMONAR (PRESSOMÉTRICO E VOLUMÉTRICO VENTILADOR PULMONAR ELETRÔNICO MICROPROCESSADO PARA PACIENTES NEONATAIS, PEDIÁTRICOS E ADULTOS. POSSUIR OS SEGUINTES MODOS DE VENTILAÇÃO OU MODOS VENTILATÓRIOS COMPATIVEIS: VENTILAÇÃO COM VOLUME CONTROLADO; VENTILAÇÃO COM
PRESSÃO VENTILAÇÃO INTERMITENTE VENTILAÇÃO COM SUPORTE DE PRESSÃO; VENTILAÇÃO COM FLUXO CONTINUO, CICLADO A TEMPO E COM PRESSÃO LIMITADA OU MODO VOLUME GARANTIDO PARA PACIENTES NEONATAIS; VENTILAÇÃO EM DOIS NIVEIS, VENTILAÇÃO NAO INV ASIV A; PRESSÃO POSITIVA CONTINUA NAS VIAS AEREAS - CPAP; VENTILACAO DE BACK UP NO MINIMO NOS MODOS ESPONTANEOS; SISTEMA DE CONTROLES: POSSUIR CONTROLE E AJUSTE PARA PELO MENOS OS PARAMETROS COM AS FAIXAS: PRESSÃO CONTROLADA E PRESSÃO DE SUPORTE DE NO MINIMO ATE 60CMH20; VOLUME CORRENTE DE NO MINIMO ENTRE 10 A 2000ML; FREQUENCIA RESPIRATÓRIA DE NO MINIMO ATE 100RPM; TEMPO INSPIRATORIO DE NO MINIMO ENTRE 0,3 A 5,0 SEGUNDOS; PEEP DE NO MINIMO ATE 40CMH20; SENSIBILIDADE INSPIRATORIA POR FLUXO DE NO MINIMO ENTRE 0,5 A 2,0 LPM)</t>
  </si>
  <si>
    <t>2020-MZ3J0</t>
  </si>
  <si>
    <t>APARELHO VENTILAÇÃO NÃO INVASIVA</t>
  </si>
  <si>
    <t>2020-L48XZ</t>
  </si>
  <si>
    <t>LUMIAR HEALTH BUILDERS EQUIPAMENTOS HOSPITALARES LTDA</t>
  </si>
  <si>
    <t>05.652.247/0001-06</t>
  </si>
  <si>
    <t>MÁSCARA N95 (MASCARA TIPO RESPIRADOR PFF2, MASCARA N95, SEMI FACIAL, FILTRANTE, FORMATO EM CONCHA, COM V ALVULA DE EXALACAO, RESISTENTE A FLUIDOS. FIXACAO: TIRAS AJUST A VEIS E GRAMPO DE AJUSTE NASAL; ABSORCAO QUE FILTRA MICROORGANISMOS, PARTICULAS E 95% DE AEROSSOIS DE A TE 0,3 MICRA, INDICADA PARA PROTECAO DAS VIAS RESPIRATORIAS DO PROFISSIONAL DE SAUDE CONTRA DOENCAS TRANSMITIDAS POR AEROSSOIS. O PRODUTO DEVE ATENDER AS NORMAS TECNICAS DA ABNT PARA PECA FILTRANTE. UNIDADE DE FORNECIMENTO: UNIDADE.)</t>
  </si>
  <si>
    <t>2020-9JKWD</t>
  </si>
  <si>
    <t>OF 0676/2020</t>
  </si>
  <si>
    <t>28.345.933/0001-30</t>
  </si>
  <si>
    <t>MÁSCARA CIRÚRGICA DESCARTÁVEL - TNT (CONFECCIONADA EM MATERIAL TECIDO NAO TECIDO (TNT), COM PELO MENOS UMA CAMADA INTERNA E EXTERNA E, OBRIGATORIAMENTE, UM ELEMENTO FILTRANTE; COM EFICIÊNCIA DE FILTRAGEM DE PARTÍCULAS (EFP) &gt;
98% E EFICIÊNCIA DE FILTRAGEM BACTERIOLÓGICA (BFE) &gt; 95%; COM CLIP NASAL EMBUTIDO QUE PERMITA AJUSTE ADEQUADO AO CONTORNO DO ROSTO. UNIDADE DE FORNECIMENTO: UNIDADE)</t>
  </si>
  <si>
    <t>2020-Z3VS3</t>
  </si>
  <si>
    <t>OF 0698/2020</t>
  </si>
  <si>
    <t>11.006.295/0001-20</t>
  </si>
  <si>
    <t>ÁLCOOL GEL 500 ml (ALCOOL ANTI-SÉPTICO EM GEL - ÁLCOOL ETILICO HIDRAT ADO EM GEL 70 ° INPM, INCOLOR/ TRANSPARENTE, INDICADO PARA HIGIENE DAS MÃOS. UNIDADE DE FORNECIMENTO: FRASCO 500 ML)</t>
  </si>
  <si>
    <t>2020-HHLK0</t>
  </si>
  <si>
    <t>OF 0744/2020</t>
  </si>
  <si>
    <t>29.202.951/0001-25</t>
  </si>
  <si>
    <t>https://coronavirus.es.gov.br/Media/Coronavirus/Transparencia/ContratosEmergenciais/2020-HHLK0%20OF%200744-2020.pdf</t>
  </si>
  <si>
    <t>ÁLCOOL LÍQUIDO 1LT (ÁLCOOL ETÍLICO HIDRATADO 70o INPM, USO HOSPITALAR, FRASCO PLÁSTICO RESITENTE, TAMPA COM SISTEMA ANTI VAZAMENTO. FRASCO DE 1L)</t>
  </si>
  <si>
    <t>2020-05WZC</t>
  </si>
  <si>
    <t>OF  0747/2020</t>
  </si>
  <si>
    <t>26.606.385/0001-29</t>
  </si>
  <si>
    <t>https://coronavirus.es.gov.br/Media/Coronavirus/Transparencia/ContratosEmergenciais/2020-05WZC%20-%20OF%200747-2020.pdf</t>
  </si>
  <si>
    <t>ÁLCOOL GEL 450 G (ALCOOL ANTI-SÉPTICO EM GEL - ÁLCOOL ETILICO HIDRAT ADO EM GEL 70 ° INPM, INCOLOR/ TRANSPARENTE, INDICADO PARA HIGIENE DAS MÃOS. UNIDADE DE FORNECIMENTO: FRASCO 450 G)</t>
  </si>
  <si>
    <t>ÁLCOOL GEL 4,5 KG (ALCOOL ANTI-SÉPTICO EM GEL - ÁLCOOL ETILICO HIDRAT ADO EM GEL 70 ° INPM, INCOLOR/ TRANSPARENTE, INDICADO PARA HIGIENE DAS MÃOS. UNIDADE DE FORNECIMENTO: FRASCO 4,5 KG)</t>
  </si>
  <si>
    <t>MÁSCARA CIRÚRGICA CX C/ 50 (MASCARA CIRURGICA DESCARTAVEL, SEMI- FACIAL, DESCARTAVEL, COM TRES CAMADAS DE PROTECAO, SENDO A INTERNA EM MATERIAL HIPOALERGICO, CONFECCIONADA COM NAO TECIDO, COM GRAMATURA MINIMA DE 30G/M2, COM CLIP NASAL EMBUTIDO QUE PERMITA AJUSTE ADEQUADO AO CONTORNO DO ROSTO, PRODUZIDO EM ALUMINIO SUAVE E FLEXIVEL, NAO TRAUMATIZANTE, INODORA, TIRAS COSTURADAS COM SOLDA ELETRONICA, BORDAS BEM ACABADAS, ISENTAS DE COLA E QUE APRESENTEM EFICIENCIA DE FILTRACAO BACTERIANA (E.F.B.), PARA PARTICULAS DE 1.0 MICRON, ACIMA DE 95%. EMBALAGEM EM CAIXA TIPO DISPENSER-BOX COM 50 UNIDADES.)</t>
  </si>
  <si>
    <t>2020-JVIKP</t>
  </si>
  <si>
    <t>OF  0762/2020</t>
  </si>
  <si>
    <t>35.997.345/0001-46</t>
  </si>
  <si>
    <t>Caixa com 50 unidades</t>
  </si>
  <si>
    <t>https://coronavirus.es.gov.br/Media/Coronavirus/Transparencia/ContratosEmergenciais/2020-JV1KP%20OF%20HOSPIDROGAS.pdf</t>
  </si>
  <si>
    <t>TOUCA DESCARTÁVEL TNT (TOUCA DESCARTAVEL, EM TNT, 100% POLIPROPILENO, COM 10 G/M2, NAO ESTERIL, TAMANHO UNICO, SANFONADA, FORMATO ANATOMICO, ACABAMENTO COM ELASTICO, NA COR BRANCA. ACONDICIONADO EM MATERIAL QUE GARANTA A INTEGRIDADE DO PRODUTO)</t>
  </si>
  <si>
    <t>2020-R3HKB</t>
  </si>
  <si>
    <t>OF  0761/2020</t>
  </si>
  <si>
    <t>https://coronavirus.es.gov.br/Media/Coronavirus/Transparencia/ContratosEmergenciais/2020-R3HKB%20-%20ORDEM%20FORNECIMENTO%200761%20-%202020%20PR0CESSO%202020%20-%20R3HKB.pdf</t>
  </si>
  <si>
    <t>2020-KF401</t>
  </si>
  <si>
    <t>OF 0764/2020</t>
  </si>
  <si>
    <t>04.082.987/0001-91</t>
  </si>
  <si>
    <t>https://coronavirus.es.gov.br/Media/Coronavirus/Transparencia/ContratosEmergenciais/2020-KF401%20-%20OF%200764%20-%20ERVAS%20NATURAIS%20LOTES%201%20E%202.pdf</t>
  </si>
  <si>
    <t>ALCOOL ANTI-SÉPTICO EM GEL  70 °- 70ÁLCOOL 5L (ALCOOL ANTI-SÉPTICO EM GEL - ÁLCOOL ETILICO HIDRATADO EM GEL 70 ° INPM, INCOLOR/ TRANSPARENTE, INDICADO PARA HIGIENE DAS MÃOS. UNIDADE DE FORNECIMENTO: 5L)</t>
  </si>
  <si>
    <t>ÁLCOOL GEL (ALCOOL ANTI-SÉPTICO EM GEL - ÁLCOOL ETILICO HIDRATADO EM GEL 70 ° INPM, INCOLOR/ TRANSPARENTE, INDICADO PARA HIGIENE DAS MÃOS. Unidade de fornecimento: unidade)</t>
  </si>
  <si>
    <t>2020-10V2C</t>
  </si>
  <si>
    <t>OF 0765/2020</t>
  </si>
  <si>
    <t>https://coronavirus.es.gov.br/Media/Coronavirus/Transparencia/ContratosEmergenciais/2020-10V2C%20-%20OF%200765-2020.pdf</t>
  </si>
  <si>
    <t>BATERIA 9VOLTS PARA TERMÔMETROS LASER - BARREIRAS SANITÁRIAS - FRONTEIRAS (BATERIA/PILHA: TIPO: ALCALINA, TENSAO MAXIMA: 9,8V, TENSAO NOMINAL: 9V,
 CAPACIDADE DE CORRENTE: MINIMO DE 540MAH, ESTAR DE ACORDO CO OS PADROES ESTABELECIDOS PELA RESOLUCAO CONAMA No 401, DE 04 DE NOVEMBRO DE 2008 E SER CERTIFICADA PELO INMETRO OU INSTITUTO POR ELE CREDENCIADO, VALIDADE 3 ANOS)</t>
  </si>
  <si>
    <t>2020-XF9QS</t>
  </si>
  <si>
    <t>OF 0774/2020</t>
  </si>
  <si>
    <t>https://coronavirus.es.gov.br/Media/Coronavirus/Transparencia/ContratosEmergenciais/2020-XF9QS%20-%20OF%200774-2020%20BONAFIDE.pdf</t>
  </si>
  <si>
    <t>ELETROCARDIÓGRAFO (APARELHO DE ECG (ELETROCARDIOGRAFO) PORTATIL; ESPECIFICACOES TECNICAS MINIMAS E APROXIMADAS: IMPRESSORA TERMICA INTEGRADA DE ALTA RESOLUCAO; CONTER NO EXAME A INDICACAO DAS DERIVACOES, GANHO,
VELOCIDADE E FILTROS UTILIZADOS DURANTE A AQUISICAO; POSSUIR MEMORIA PARA NO MINIMO 100 EXAMES E INTERFACE QUE PERMITA A EXPORTACAO DESTES (EM FORMATO PDF) ATRAVES DE CONEXAO POR ETERNET / RJ45 E DISPOSITIVOS VOLATEIS USB (PENDRIVE); POSSIBILITANDO ASSIM VISUALIZAR, ARQUIVAR, IMPRIMIR EM PAPEL COMUM A4)</t>
  </si>
  <si>
    <t>2020-4G0R5</t>
  </si>
  <si>
    <t>0032/2020</t>
  </si>
  <si>
    <t>39.309.927/0001-43</t>
  </si>
  <si>
    <t>MASCARA CIRURGICA DESCARTAVEL, CONFECCIONADA EM MATERIAL TECIDO NAO TECIDO (TNT), COM PELO MENOS UMA CAMADA INTERNA E EXTERNA E, OBRIGATORIAMENTE, UM ELEMENTO FILTRANTE; COM EFICIÊNCIA DE FILTRAGEM DE PARTÍCULAS (EFP) &gt;
98% E EFICIÊNCIA DE FILTRAGEM BACTERIOLÓGICA (BFE) &gt; 95%; COM CLIP NASAL EMBUTIDO QUE PERMITA AJUSTE ADEQUADO AO CONTORNO DO ROSTO. UNIDADE DE FORNECIMENTO: CAIXA.</t>
  </si>
  <si>
    <t>2020-7R275</t>
  </si>
  <si>
    <t>OF 0792/2020</t>
  </si>
  <si>
    <t>28.924.885/0001-34</t>
  </si>
  <si>
    <t>2020-96G9V</t>
  </si>
  <si>
    <t>OF 0782/2020</t>
  </si>
  <si>
    <t>23.267.516/0001-00</t>
  </si>
  <si>
    <t xml:space="preserve">KIT DIAGNÓSTICO -  REAGENTES PARA A REALIZAÇÃO DE DIAGNÓSTICO MOLECULAR ATRAVÉS DE TÉCNICA DE RT-QPCR (SARS-COV-2 NUCLEIC ACID DETECTION KIT (FLUORESCENT PCR)CONTENDO: 1) QRT-PCR MIX DE REAGENTES PARA REACOES (PRIMER, SONDA, DNTP, MG2+,TAMPAO), 2) QRT-PCR MIX DE ENZIMA (TAQ POLIMERASE, URACIL-DNA GLICOSILASE), 3) CONTROLE NEGATIVO (AGUA TRATADA COM DEPC), 4) CONTROLE POSITIVO (FRAGMENTO DE RNA PROTEGIDO CONTENDO O GENE ALVO), E 5) CONTROLE INTERNO DE REACAO (FRAGMENTO DE RNA PROTEGIDO CONTENDO O GENE DE CONTROLE. INTERNO) USO: AMOSTRA DE RNA EXTRAIDO APARTIR DE AMOSTRAS BIOLOGICAS COLHIDAS ATRAVES DA UTILIZACAO DE SWAB NASAL OU OROFARÍNGEO) </t>
  </si>
  <si>
    <t>2020-ZMPQN</t>
  </si>
  <si>
    <t>MONITORES MULTIPARAMÉTRICOS BÁSICOS (E INDICADO PARA MONITORAR OS ESTADOS HEMODINAMICOS COMO: ECG, FC, PNI, SPO2, FR E TEMP/REP 02 CANAIS. FINALIDADE DO EQUIPAMENTO: UTILIZADO PARA MONITORIZACAO DE PACIENTES DE BAIXA, MEDIA E ALTA COMPLEXIDADE. CARACTERISTICAS GERAIS DO MONITOR: DISPLAY EM LCD COLORIDO NO MINIMO DE 15¿ (POLEGADAS). TRACADO COM APRESENTACAO SIMULTANEA DE PELO MENOS 04 CANAIS. CONTROLE DE VELOCIDADE DO TRACADO DE CURVA VARIAVEL EM PELO MENOS 25 MM/S E 50 MM/S)</t>
  </si>
  <si>
    <t>2020-DPH4G</t>
  </si>
  <si>
    <t>39.808.530/0001-04</t>
  </si>
  <si>
    <t>MONITORES MULTIPARAMÉTRICOS PRÉ-CONFIGURADOS (E INDICADO PARA MONITORAR OS ESTADOS HEMODINAMICOS COMO: ECG, FC, PNI, SPO2, FR E TEMP/REP 02 CANAIS. FINALIDADE DO EQUIPAMENTO: UTILIZADO PARA MONITORIZACAO DE PACIENTES DE BAIXA, MEDIA E ALTA COMPLEXIDADE. CARACTERISTICAS GERAIS DO MONITOR: DISPLAY EM LCD COLORIDO NO MINIMO DE 15¿ (POLEGADAS). TRACADO COM APRESENTACAO SIMULTANEA DE PELO MENOS 04 CANAIS. CONTROLE DE VELOCIDADE DO TRACADO DE CURVA VARIAVEL EM PELO MENOS 25 MM/S E 50 MM/S)</t>
  </si>
  <si>
    <t>KIT MULTIPLEX PARA DETECÇÃO DE MÚLTIPLOS PATÓGENOS RESPIRATÓRIOS POR RT-Qpcr</t>
  </si>
  <si>
    <t>0044/2020</t>
  </si>
  <si>
    <t>MONITOR 23” (Led ou lcd; Deverá possuir, no mínimo, 23” na diagonal, no formato 16:9; Deverá suportar resolução nativa, mínima de 1920x1080; Possuir Tecnologia IPS (In-Plane Switching); O Tempo de resposta não deve ultrapassar 7ms; Deve possuir, pelo menos, uma interface VGA ou HDMI; Deve possuir fonte de alimentação interna com tensão de entrada bivolt automática, acompanhado de cabo de alimentação no padrão NBR14.136; Certificação TCO 7.0, ou superior, comprovando que o monitor ofertado atende as exigências e padrões de sustentabilidade, reduzindo em seu processo de construção o impacto ambiental. Essa característica deverá ser comprovada pela listagem do modelo do monitor no site http://tco.brightly.se/pls/nvp/!tco_search; Compatibilidade com EPEAT na Categoria Gold, comprovada através de atestado e certidões que comprovem que o monitor ofertado é aderente ao padrão de eficiência energética epeat, emitido por instituo credenciado junto ao inmetro. Será admitida como comprovação também, a indicação que o monitor consta em listagem no site epeat através do link: http://www.epeat.net.)</t>
  </si>
  <si>
    <t>2020-X4GD2</t>
  </si>
  <si>
    <t>XP ON CONSULTORIA LTDA</t>
  </si>
  <si>
    <t>23.518.065/0001-29</t>
  </si>
  <si>
    <t>Vitória/ES</t>
  </si>
  <si>
    <t>FMS - Fundo Municipal de Saúde</t>
  </si>
  <si>
    <t>MÁSCARA, Tipo: Cirúrgica, Descartável, Tamanh...</t>
  </si>
  <si>
    <t>1283564/2020</t>
  </si>
  <si>
    <t>MEDICOM EIRELI</t>
  </si>
  <si>
    <t>22.635.177/0001-05</t>
  </si>
  <si>
    <t>http://transparencia.vitoria.es.gov.br/MostraArquivo.ashx?AnexoFornecimentoId=3</t>
  </si>
  <si>
    <t>ÓCULOS, Tipo: Proteção, Aplicação: EPI, Lente...</t>
  </si>
  <si>
    <t>1281827/2020</t>
  </si>
  <si>
    <t>48/2020</t>
  </si>
  <si>
    <t>SERRAMED PRODUTOS HOSPITALARES EIRELI</t>
  </si>
  <si>
    <t>19.691.725/0001-00</t>
  </si>
  <si>
    <t>http://transparencia.vitoria.es.gov.br/MostraArquivo.ashx?AnexoFornecimentoId=1</t>
  </si>
  <si>
    <t>Serra/ES</t>
  </si>
  <si>
    <t>SESA - Secretaria Municipal de Saúde</t>
  </si>
  <si>
    <t>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t>
  </si>
  <si>
    <t>18088/2020</t>
  </si>
  <si>
    <t>0108/2020</t>
  </si>
  <si>
    <t>19.959.419/0001-01</t>
  </si>
  <si>
    <t>http://transparencia.serra.es.gov.br/ServicoFornecimento.Detalhes.aspx?municipioId=1&amp;ServicoFornecimentoId=339948&amp;exercicio=2020&amp;situacao=tafNull</t>
  </si>
  <si>
    <t>http://transparencia.serra.es.gov.br/ServicoFornecimento.Lista.aspx?MunicipioID=1&amp;exercicio=2020&amp;emergencial=covid-19#</t>
  </si>
  <si>
    <t>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t>
  </si>
  <si>
    <t>19199/2020</t>
  </si>
  <si>
    <t>0114/2020</t>
  </si>
  <si>
    <t>http://transparencia.serra.es.gov.br/Licitacao.Detalhes.aspx?municipioId=1&amp;LicitacaoId=10366#lote/itens</t>
  </si>
  <si>
    <t>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t>
  </si>
  <si>
    <t>18190/2020</t>
  </si>
  <si>
    <t>0109/2020</t>
  </si>
  <si>
    <t>29.010.039/0001-71</t>
  </si>
  <si>
    <t>http://transparencia.serra.es.gov.br/Licitacao.Detalhes.aspx?municipioId=1&amp;LicitacaoId=10355#arquivos</t>
  </si>
  <si>
    <t>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t>
  </si>
  <si>
    <t>LUVA DE PROCEDIMENTO SEM LATEX E AMIDO. TAMANHO G LUVA DE PROCEDIMENTO SEM LATEX E AMIDO. TAMANHO G Luva de sem látex, não estéril, para procedimentos, sem amido, tamanho G anatômica, textura homogênea, alta sensibilidade ao tato, boa elasticidade, resistente a tração, ambidextra, comprimento mínimo de 25cm, punho arredondado de forma a manter perfeita adaptação, atóxica, hipoalergênica acondicionada em caixa com 100 unidades.</t>
  </si>
  <si>
    <t>LUVA CIRURGICA ESTERIL Nº 6,5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</si>
  <si>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t>
  </si>
  <si>
    <t>LUVA CIRURGICA ESTERIL N° 7,5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</si>
  <si>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</si>
  <si>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</si>
  <si>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t>
  </si>
  <si>
    <t>19196/2020</t>
  </si>
  <si>
    <t>115/2020</t>
  </si>
  <si>
    <t>http://transparencia.serra.es.gov.br/Licitacao.Detalhes.aspx?municipioId=1&amp;LicitacaoId=10367#lote/itens</t>
  </si>
  <si>
    <t>OCULOS DE ACRILICO CIRURGICO TRANSPARENTE, PARA PROTEÇAO PROFISSIONAL, FORMATO ANATOMICO COM POSSIBILIDADE DE VISUALIZAÇAO NO ANGULO DE 120°, SEM ABERTURA LATERAL, ANTIEMBASSANTE, LAVAVEL E POSSIVEL DESINFECÇAO QUIMICA. TAMANHO 54 A 58MM.</t>
  </si>
  <si>
    <t>---/MT</t>
  </si>
  <si>
    <t>MT</t>
  </si>
  <si>
    <t>Luva para procedimento não cirúrgico, confeccionada em látex natural, não estéril, ambidestra, antiderrapante, lubrificada com substância absorvível pelo organismo, tamanho M. Caixa com 100 Unidades.(Marca Lemgruber)</t>
  </si>
  <si>
    <t>130984/2020</t>
  </si>
  <si>
    <t>18.849.143/0001-38</t>
  </si>
  <si>
    <t>https://www.detran.mt.gov.br/web/detran-transparencia/-/dispensa-05-2020-contratacao-de-empresa-para-fornecimento-de-alcool-em-gel-luvas-e-mascaras-descartaveis-para-atender-as-demandas-emergenciais-do-detr</t>
  </si>
  <si>
    <t>Luva para procedimento não cirúrgico, confeccionada em látex natural, não estéril, ambidestra, antiderrapante, lubrificada com substância absorvível pelo organismo, tamanho G. Caixa com 100 Unidades. (Marca Lemgruber)</t>
  </si>
  <si>
    <t>Alcool Gel 70%, anti-septico, hidratante, glicerinado, sem fragrância e incolor. Embalagem com capacidade entre 400GR e 500GR (Marca AUDAX)</t>
  </si>
  <si>
    <t>35.656.327/0001-09</t>
  </si>
  <si>
    <t>Máscara cirúrgica, gramatura mínima de 20G/MS, semi-facial, descartável, com 3 camadas de proteção, sendo a interna em material hipoalérgico, eficiência de filtração de 1.0 micron, acima de 95%. Caixa com 50 Unidades.(Marca Descarpack)</t>
  </si>
  <si>
    <t>SP COMERCIO DE MAQUINAS, EQUIPAMENTOS E SERVICOS LTDA</t>
  </si>
  <si>
    <t>26.783.910/0001-81</t>
  </si>
  <si>
    <t>SERVICO DE GERENCIAMENTO E INSUMOS PARA FUNCIONAMENTO 20 LEITOS DE UTI. HOSPITAL ESTADUAL SANTA CASA.</t>
  </si>
  <si>
    <t>123479/2020</t>
  </si>
  <si>
    <t>27.229.900/0001-61</t>
  </si>
  <si>
    <t>Diária</t>
  </si>
  <si>
    <t>http://cidadao.tce.mt.gov.br/licitacao/detalhe/numero/000000000202020/ent_codigo/1121920/exercicio/2020/situacao/5/modalidade/08/data/27-03-2020</t>
  </si>
  <si>
    <t>http://consultas.transparencia.mt.gov.br/compras/contratos_covid/resultado_3.php?arquivo=27878&amp;contrato=7391</t>
  </si>
  <si>
    <t>TESTE - RAPIDO PARA DETECCAO DO VIRUS COVID-19 (CORONAVIRUS) IGG E IGM</t>
  </si>
  <si>
    <t>130350/2020</t>
  </si>
  <si>
    <t>http://cidadao.tce.mt.gov.br/licitacao/detalhe/numero/000000000282020/ent_codigo/1121920/exercicio/2020/situacao/5/modalidade/08/data/27-03-2020</t>
  </si>
  <si>
    <t>SERVICO MEDICOS DE NEFROLOGIA E INSUMOR PARA 30 LEITOS DE UTI. HOSPITAL METROPOLITANO VARZEA GRANDE. UNIDADE MEDIDA: DIARIAS.</t>
  </si>
  <si>
    <t>127537/2020</t>
  </si>
  <si>
    <t>http://consultas.transparencia.mt.gov.br/compras/contratos_covid/resultado_2.php?orgao=776&amp;contrato=7372</t>
  </si>
  <si>
    <t>SERVICO DE GERENCIAMENTO E INSUMOS PARA FUNCIONAMENTO 10 LEITOS DE UTI. HOSPITAL ESTADUAL SANTA CASA.</t>
  </si>
  <si>
    <t>117958/2020</t>
  </si>
  <si>
    <t>http://www.transparencia.mt.gov.br/-/contratos-covid-19</t>
  </si>
  <si>
    <t>Rio de Janeiro/RJ</t>
  </si>
  <si>
    <t>RJ</t>
  </si>
  <si>
    <t>FSERJ - FUNDAÇÃO SAÚDE DO EST. DO RIO DE JANEIRO</t>
  </si>
  <si>
    <t>ALCOOL  - TIPO: ETILICO, ASPECTO: LIQUIDO, CONCENTRACAO: 70° ID AQUISIÇÃO DO ITEM: 84005 COD AQUISIÇÃO DO ITEM: 6810.472.0003</t>
  </si>
  <si>
    <t>SEI-080007/1123-01/2020</t>
  </si>
  <si>
    <t>16.416.361/0001-53</t>
  </si>
  <si>
    <t>https://www.compras.rj.gov.br/Portal-Siga/Contrato/listar.action</t>
  </si>
  <si>
    <t>https://coronavirus.rj.gov.br/</t>
  </si>
  <si>
    <t>ALCOOL ETILICO, FORMA FARMACEUTICA: SOLUCAO TOPICA, CONCENTRACAO / DOSAGEM: 70, UNIDADE: %, VOLUME: 100ML, APRESENTACAO: ALMOTOLIA PLASTICA, ACESSORIO: NAO APLICAVEL ID AQUISIÇÃO DO ITEM: 105479 COD AQUISIÇÃO DO ITEM: 6489.001.0076 MARCA FARMAX</t>
  </si>
  <si>
    <t>17.771.867/0001-43</t>
  </si>
  <si>
    <t>Unid</t>
  </si>
  <si>
    <t>SEGURANÇA</t>
  </si>
  <si>
    <t>FUNESBOM - FUNDO ESPECIAL DO CORPO DE BOMBEIROS</t>
  </si>
  <si>
    <t>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t>
  </si>
  <si>
    <t>SEI-270057/000650/2020</t>
  </si>
  <si>
    <t>LANG E FILHOS MATERIAL HOSPITALAR LTDA</t>
  </si>
  <si>
    <t>33.175.084/0001-53</t>
  </si>
  <si>
    <t>https://www.compras.rj.gov.br/Portal-Siga/CompraDireta/detalhar.action</t>
  </si>
  <si>
    <t>UERJ - ADMINISTRACAO CENTRAL</t>
  </si>
  <si>
    <t>LUVA SEGURANCA MEDICO-HOSPITALAR - MODELO: PROCEDIMENTO, MATERIAL: LATEX, TAMANHO LUVA PROCEDIMENTO: MEDIO, TAMANHO LUVA CIRURGICA: N/A, FORMA FORNECIMENTO: CAIXA ID AQUISIÇÃO DO ITEM: 135681 COD AQUISIÇÃO DO ITEM: 4240.039.0044</t>
  </si>
  <si>
    <t>E-26/007/2078/2020</t>
  </si>
  <si>
    <t>LUVA SEGURANCA MEDICO-HOSPITALAR - MODELO: PROCEDIMENTO( DESCARTAVEL ), MATERIAL: LATEX, TAMANHO LUVA PROCEDIMENTO: PEQUENO, TAMANHO LUVA CIRURGICA: N/A ID AQUISIÇÃO DO ITEM: 102789 COD AQUISIÇÃO DO ITEM: 4240.039.0031</t>
  </si>
  <si>
    <t>LUVA SEGURANCA MEDICO-HOSPITALAR - MODELO: PROCEDIMENTO( DESCARTAVEL ), MATERIAL: VINIL, TAMANHO LUVA PROCEDIMENTO: GRANDE, TAMANHO LUVA CIRURGICA: GRANDE ID AQUISIÇÃO DO ITEM: 116129 COD AQUISIÇÃO DO ITEM: 4240.039.0040</t>
  </si>
  <si>
    <t>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AQUISIÇÃO DO ITEM: 162167 COD AQUISIÇÃO DO ITEM: 4240.005.0048</t>
  </si>
  <si>
    <t>FUNESPOM - FUNDO ESP. POLÍCIA MILITAR RJ</t>
  </si>
  <si>
    <t xml:space="preserve">AQUISIÇÃO DE MASCARA CIRURGICA </t>
  </si>
  <si>
    <t>E-35/091/111A/2020</t>
  </si>
  <si>
    <t>30.012.044/0001-00</t>
  </si>
  <si>
    <t>UERJ - HOSPITAL UNIVERSITÁRIO - HOSPITAL UNIVERSITARIO PEDRO ERNESTO</t>
  </si>
  <si>
    <t>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t>
  </si>
  <si>
    <t>E-26/008/681/2020</t>
  </si>
  <si>
    <t>18.013.652/0001-26</t>
  </si>
  <si>
    <t>ALCOOL  - TIPO: ETILICO , ASPECTO: LIQUIDO, INCOLOR, LIMPIDO, VOLATIL, INFLAMAVEL E HIGROSCOPICO, CONCENTRACAO: 95,1% a 96,9% , FORNECIMENTO: 1 LITRO ID AQUISIÇÃO DO ITEM: 159685 COD AQUISIÇÃO DO ITEM: 6810.472.0080</t>
  </si>
  <si>
    <t>E-26/007/2046/2020</t>
  </si>
  <si>
    <t>09.687.635/0001-83</t>
  </si>
  <si>
    <t>MASCARA HOSPITALAR - APLICACAO: MANTER PACIENTE OXIGENADO, TIPO: ALTA CONCENTRACAO O2, MATERIAL: VINIL FLEXIVEL, COR: TRANSPARENTE, FORMATO: N/D, RESERVATORIO: COM, VALVULA: 2 UNIDIRECIONAIS, TAMANHO: INFANTIL, ACESSORIOS: TUBO EXTENSAO 2M ID AQUISIÇÃO DO ITEM: 59982 COD AQUISIÇÃO DO ITEM: 6515.307.0002</t>
  </si>
  <si>
    <t>E-26/008/934/2020</t>
  </si>
  <si>
    <t>15.717.208/0001-01</t>
  </si>
  <si>
    <t>MASCARA CIRURGICA DESCARTAVEL - MATERIAL MASCARA: TECIDO NAO TECIDO, QUANTIDADE CAMADA: 3, CLIP NASAL: METALICO, FORMATO: N/D, MATERIAL VISOR: N/A, GRAMATURA: 70 G/M², FILTRO: MELTBLOWN, FIXACAO: ELASTICO, COR: BRANCO ID AQUISIÇÃO DO ITEM: 22420 COD AQUISIÇÃO DO ITEM: 6532.008.0007</t>
  </si>
  <si>
    <t>E-26/007/2029/2020</t>
  </si>
  <si>
    <t>14.472.183/0001-52</t>
  </si>
  <si>
    <t>FES - FUNDO ESTADUAL DE SAÚDE</t>
  </si>
  <si>
    <t>CONTRATAÇÃO DE SERVIÇOS</t>
  </si>
  <si>
    <t>Contratação de pessoa jurídica para gerenciamento e fornecimento de toda a infraestrutura necessária de 15 (quinze) leitos de UTI a Secretaria de Estado de Saúde do Rio de Janeiro destinado aos pacientes atendidos nas Unidades Hospitalares Rio de Janeiro com cobertura de despesas de honorários diárias, taxas, medicamentos, exames auxiliares de diagnósticos.</t>
  </si>
  <si>
    <t>SEI-080001/006399/2020</t>
  </si>
  <si>
    <t>32.354.011/0012-19</t>
  </si>
  <si>
    <t>diária</t>
  </si>
  <si>
    <t>contratação de pessoa jurídica para gerenciamento e fornecimento de toda a infraestrutura necessária de 120 (cento e vinte) leitos de UTI a Secretaria de Estado de Saúde do Rio de Janeiro destinado aos pacientes atendidos nas Unidades Hospitalares Rio de Janeiro com cobertura de despesas de honorários diárias, taxas, medicamentos, exames auxiliares de diagnósticos.</t>
  </si>
  <si>
    <t>SEI-080001/006971/2020</t>
  </si>
  <si>
    <t>07.150.324/0001-55</t>
  </si>
  <si>
    <t>CARBOPOL - APLICACAO: PARA TRANSFORMACAO, ASPECTO FISICO: PO FORMA PENUGEM / LA, COR: BRANCO, PESO MOLECULAR: 73,0 G/MOL, FUNCAO: INDUSTRIA FARMACEUTICA, SOLUBILIDADE: AGUA / ALCOOL / GLICERINA, FORMA FORNECIMENTO: KG ID AQUISIÇÃO DO ITEM: 162483 COD AQUISIÇÃO DO ITEM: 6860.017.0002</t>
  </si>
  <si>
    <t>E-26/007/2020/2020</t>
  </si>
  <si>
    <t>kg</t>
  </si>
  <si>
    <t>Carbopol</t>
  </si>
  <si>
    <t>E-35/091/52/2020</t>
  </si>
  <si>
    <t>MASCARA CIRURGICA DESCARTAVEL - MATERIAL MASCARA: TECIDO NAO TECIDO, QUANTIDADE CAMADA: 3, CLIP NASAL: METALICO, FORMATO: SIMPLES (RETANGULAR), MATERIAL VISOR: N/A, GRAMATURA: 30 G/M², FILTRO: N/D, FIXACAO: AMARRAS, COR: N/D ID AQUISIÇÃO DO ITEM: 58818 COD AQUISIÇÃO DO ITEM: 6532.008.0010</t>
  </si>
  <si>
    <t>SEI-080001/007047/2020</t>
  </si>
  <si>
    <t>PREMIUM MEDICAMENTOS CRX LTDA</t>
  </si>
  <si>
    <t>26.214.156/0001-69</t>
  </si>
  <si>
    <t>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AQUISIÇÃO DO ITEM: 162487 COD AQUISIÇÃO DO ITEM: 6532.008.0027</t>
  </si>
  <si>
    <t>Caixa com 100 unidades</t>
  </si>
  <si>
    <t>SEI 080007/001186A/2020</t>
  </si>
  <si>
    <t>04.981.484/0001-58</t>
  </si>
  <si>
    <t>LUVA PROCEDIMENTO DESCARTAVEL - TIPO: NAO ESTERILIZADA, COR: TRANSPARENTE, MATERIAL: BORRACHA NATURAL (LATEX), TIPO ESTERILIZACAO: NAO ESTERILIZADA, DESENHO: AMBIDESTRA, ACABAMENTO: LISA, TAMANHO: GRANDE, ESPESSURA: 0,16 MM, COMPRIMENTO PUNHO: FORMATO ANATOMICO DA MAO, LUBRIFICACAO: COM PO BIOABSORVIVEL, FORMA FORNECIMENTO: UNIDADE ID AQUISIÇÃO DO ITEM: 151277 COD AQUISIÇÃO DO ITEM: 6532.006.0114</t>
  </si>
  <si>
    <t>LUVA PROCEDIMENTO DESCARTAVEL - TIPO: NAO ESTERILIZADA, COR: TRANSPARENTE, MATERIAL: BORRACHA NATURAL (LATEX), TIPO ESTERILIZACAO: NAO ESTERILIZADA, DESENHO: AMBIDESTRA, ACABAMENTO: LISA, TAMANHO: MEDIO, ESPESSURA: 0,16 MM, COMPRIMENTO PUNHO: FORMATO ANATOMICO DA MAO, LUBRIFICACAO: COM PO BIOABSORVIVEL, FORMA FORNECIMENTO: UNIDADE ID AQUISIÇÃO DO ITEM: 151276 COD AQUISIÇÃO DO ITEM: 6532.006.0113</t>
  </si>
  <si>
    <t>SEPOL - Secretaria de Estado de Policia Civil</t>
  </si>
  <si>
    <t>LUVA SEGURANCA - MATERIAL: ALGODAO, MODELO: SEGURANCA, PALMA: ANTIADERENTE, PUNHO: COM ELASTICO, ACABAMENTO INTERNO: PIGMENTADA, TAMANHO: UNICO, POSICAO REFORCO: PALMA DA MAO , FORMA FORNECIMENTO: PAR ID AQUISIÇÃO DO ITEM: 135672 COD AQUISIÇÃO DO ITEM: 4240.043.0103</t>
  </si>
  <si>
    <t>SEI-360068/000515-E/2020</t>
  </si>
  <si>
    <t>23.658.145/0001-80</t>
  </si>
  <si>
    <t>AQUISIÇÃO DO ITEM: ALCOOL  - TIPO: ETILICO, ASPECTO: LIQUIDO, CONCENTRACAO: 70° ID AQUISIÇÃO DO ITEM: 84005 COD AQUISIÇÃO DO ITEM: 6810.472.0003</t>
  </si>
  <si>
    <t>SEI-080007/1123/2020</t>
  </si>
  <si>
    <t>MEDICAMENTO USO HUMANO - GRUPO FARMACOLOGICO: ANTISSEPTICOS , PRINCIPIO ATIVO: ALCOOL ETILICO, FORMA FARMACEUTICA: SOLUCAO TOPICA, CONCENTRACAO / DOSAGEM: 70, UNIDADE: %, VOLUME: 100ML, APRESENTACAO: ALMOTOLIA PLASTICA, ACESSORIO: NAO APLICAVEL ID AQUISIÇÃO DO ITEM: 105479 COD AQUISIÇÃO DO ITEM: 6489.001.0076</t>
  </si>
  <si>
    <t>SEGOV - Secretaria de Est de Gov e Rel Inst</t>
  </si>
  <si>
    <t>MEDICAMENTO USO HUMANO - GRUPO FARMACOLOGICO: N/A, PRINCIPIO ATIVO: ALCOOL ETILICO, FORMA FARMACEUTICA: GEL ANTISSEPTICO, CONCENTRACAO / DOSAGEM: 70%, UNIDADE: ML, VOLUME: N/D, APRESENTACAO: FRASCO, ACESSORIO: N/A ID AQUISIÇÃO DO ITEM: 93671 COD AQUISIÇÃO DO ITEM: 6489.001.0071</t>
  </si>
  <si>
    <t>SEI-150001/001448/2020</t>
  </si>
  <si>
    <t xml:space="preserve">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t>
  </si>
  <si>
    <t>SEI-080001/007272/2020</t>
  </si>
  <si>
    <t>07.133.384/0001-60</t>
  </si>
  <si>
    <t>OXIMETRO - TIPO: PULSO PORTATIL, DISPLAY GRAFICO: VISOR LCD COLORIDO DE ALTA RESOLUCAO, TENSAO: N/A, IMPRESSAO: SEM IMPRESSAO, ALIMENTACAO: BIVOLT AUTOMATICO E ATRAVES DE BATERIAS RECARREGAVEIS COM CARREGADOR INTEGRADO , FORMA FORNECIMENTO: UNIDADE ID AQUISIÇÃO DO ITEM: 162473 COD AQUISIÇÃO DO ITEM: 6518.044.0020</t>
  </si>
  <si>
    <t>SEI-080001/006812/2020</t>
  </si>
  <si>
    <t>20.656.202/0001-01</t>
  </si>
  <si>
    <t>E-26/007/2025/2020</t>
  </si>
  <si>
    <t>26.328.672/0001-14</t>
  </si>
  <si>
    <t>LUVA PROCEDIMENTO DESCARTAVEL - TIPO: NAO ESTERILIZADA, COR: NATURAL, MATERIAL: BORRACHA NATURAL (LATEX), TIPO ESTERILIZACAO: N/A, DESENHO: AMBIDESTRA, ACABAMENTO: TEXTURA UNIFORME SEM FALHAS, TAMANHO: GRANDE, ESPESSURA: 0,16 MM, COMPRIMENTO PUNHO: N/D, LUBRIFICACAO: COM PO BIOABSORVIVEL ID AQUISIÇÃO DO ITEM: 76562 COD AQUISIÇÃO DO ITEM: 6532.006.0039</t>
  </si>
  <si>
    <t>SEI-360068/000515-A/2020</t>
  </si>
  <si>
    <t>07.912.701/0001-46</t>
  </si>
  <si>
    <t>cx</t>
  </si>
  <si>
    <t>LUVA PROCEDIMENTO DESCARTAVEL - TIPO: NAO ESTERILIZADA, COR: NATURAL, MATERIAL: BORRACHA NATURAL (LATEX), TIPO ESTERILIZACAO: N/A, DESENHO: AMBIDESTRA, ACABAMENTO: TEXTURA UNIFORME SEM FALHAS, TAMANHO: MEDIO, ESPESSURA: 0,16 MM, COMPRIMENTO PUNHO: N/D, LUBRIFICACAO: COM PO BIOABSORVIVEL ID AQUISIÇÃO DO ITEM: 76565 COD AQUISIÇÃO DO ITEM: 6532.006.0041</t>
  </si>
  <si>
    <t>LUVA PROCEDIMENTO DESCARTAVEL - TIPO: NAO ESTERILIZADA, COR: NATURAL, MATERIAL: BORRACHA NATURAL (LATEX), TIPO ESTERILIZACAO: N/A, DESENHO: AMBIDESTRA, ACABAMENTO: TEXTURA UNIFORME SEM FALHAS, TAMANHO: PEQUENO, ESPESSURA: 0,16 MM, COMPRIMENTO PUNHO: N/D, LUBRIFICACAO: COM PO BIOABSORVIVEL ID AQUISIÇÃO DO ITEM: 76557 COD AQUISIÇÃO DO ITEM: 6532.006.0038</t>
  </si>
  <si>
    <t>TOUCA CIRURGICA, HOSPITALAR - MATERIAL: POLIPROPILENO, COR: BRANCO, CARACTERISTICA CONFECCAO: ELASTICO, GRAMATURA 30, DIAMETRO APROXIMADO 28CM, DESCARTAVEL, FORNECIMENTO: PACOTE DE 500UNIDADES ID AQUISIÇÃO DO ITEM: 121001 COD AQUISIÇÃO DO ITEM: 6532.014.0013</t>
  </si>
  <si>
    <t>Pcte</t>
  </si>
  <si>
    <t>ALCOOL  - TIPO: ALCOOL ETILICO, ASPECTO: LIQUIDO , CONCENTRACAO: 70 %, FORNECIMENTO: FRASCO DE 1 LITRO ID AQUISIÇÃO DO ITEM: 146296 COD AQUISIÇÃO DO ITEM: 6810.472.0069</t>
  </si>
  <si>
    <t>SEI-360068/000515-B/2020</t>
  </si>
  <si>
    <t>04.587.378/0001-94</t>
  </si>
  <si>
    <t>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t>
  </si>
  <si>
    <t>SEI-360068/000515-C/2020</t>
  </si>
  <si>
    <t>12.499.494/0002-60</t>
  </si>
  <si>
    <t>ALCOOL  - TIPO: ALCOOL ETILICO, ASPECTO: GEL, CONCENTRACAO: 70 %, FORNECIMENTO: FRASCO 500ML ID AQUISIÇÃO DO ITEM: 149678 COD AQUISIÇÃO DO ITEM: 6810.472.0072</t>
  </si>
  <si>
    <t>SEI-360068/000515-D/2020</t>
  </si>
  <si>
    <t>22.077.847/0001-07</t>
  </si>
  <si>
    <t>E-26/008/675/2020</t>
  </si>
  <si>
    <t>SEI-080001/007067/2020</t>
  </si>
  <si>
    <t>09.504.222/0001-16</t>
  </si>
  <si>
    <t>AQUISIÇÃO DO ITEM: LUVA SEGURANCA MEDICO-HOSPITALAR - MODELO: PROCEDIMENTO, MATERIAL: LATEX, TAMANHO LUVA PROCEDIMENTO: UNICO, TAMANHO LUVA CIRURGICA: N/A ID AQUISIÇÃO DO ITEM: 85723 COD AQUISIÇÃO DO ITEM: 4240.039.0010</t>
  </si>
  <si>
    <t>E-26/007/2018/2020</t>
  </si>
  <si>
    <t>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t>
  </si>
  <si>
    <t>E-35/091/138/2020</t>
  </si>
  <si>
    <t>CARBOGRAFITE EQUIPAMENTOS INDUSTRIAIS LTDA</t>
  </si>
  <si>
    <t>36.427.615/0001-46</t>
  </si>
  <si>
    <t>ALCOOL  - TIPO: ETILICO HIDRATADO 70º , ASPECTO: LIQUIDO LIMPIDO, INCOLOR, VOLATIL, CONCENTRACAO: 70 %, FORNECIMENTO: EMBALAGEM 5 LITROS ID AQUISIÇÃO DO ITEM: 155608 COD AQUISIÇÃO DO ITEM: 6810.472.0075</t>
  </si>
  <si>
    <t>E-26/007/2021/2020</t>
  </si>
  <si>
    <t>17.504.212/0001-09</t>
  </si>
  <si>
    <t>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AQUISIÇÃO DO ITEM: 78604 COD AQUISIÇÃO DO ITEM: 6532.006.0044</t>
  </si>
  <si>
    <t>E-26/008/676/2020</t>
  </si>
  <si>
    <t>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AQUISIÇÃO DO ITEM: 78603 COD AQUISIÇÃO DO ITEM: 6532.006.0043</t>
  </si>
  <si>
    <t>LUVA PROCEDIMENTO DESCARTAVEL - TIPO: NAO ESTERILIZADA, COR: N/D, MATERIAL: NITRILE, TIPO ESTERILIZACAO: N/A, DESENHO: N/D, ACABAMENTO: TEXTURIZADA NOS DEDOS, TAMANHO: PEQUENA, ESPESSURA: 0,16 MM, COMPRIMENTO PUNHO: N/D, LUBRIFICACAO: SEM PO ID AQUISIÇÃO DO ITEM: 20280 COD AQUISIÇÃO DO ITEM: 6532.006.0019</t>
  </si>
  <si>
    <t>OXIMETRO - TIPO: PORTATIL, PARA USO ADULTO, PEDIATRICO E NEONATAL, DISPLAY GRAFICO: VISOR LCD COM ALTA RESOLUCAO, TENSAO: 100 VAC A 240 VAC, IMPRESSAO: SEM IMPRESSAO, ALIMENTACAO: BATERIA INTERNA RECARREGAVEL, FORMA FORNECIMENTO: UNIDADE ID AQUISIÇÃO DO ITEM: 154497 COD AQUISIÇÃO DO ITEM: 6518.044.0016</t>
  </si>
  <si>
    <t>SEI-08007/001165/2020</t>
  </si>
  <si>
    <t>04.050.750/0001-29</t>
  </si>
  <si>
    <t>E-35/091/111/2020</t>
  </si>
  <si>
    <t xml:space="preserve">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AQUISIÇÃO DO ITEM: 162361 COD AQUISIÇÃO DO ITEM: 6518.073.0048</t>
  </si>
  <si>
    <t>SEI-080001/005899/2020</t>
  </si>
  <si>
    <t>16.599.555/0001-31</t>
  </si>
  <si>
    <t>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AQUISIÇÃO DO ITEM: 20271 COD AQUISIÇÃO DO ITEM: 6532.006.0010</t>
  </si>
  <si>
    <t>SEI-080001/005552-A/2020</t>
  </si>
  <si>
    <t>10.837.371/0001-86</t>
  </si>
  <si>
    <t>AQUISIÇÃO DO ITEM: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ID AQUISIÇÃO DO ITEM: 20266 COD AQUISIÇÃO DO ITEM: 6532.006.0005</t>
  </si>
  <si>
    <t>AQUISIÇÃO DO ITEM: LUVA PROCEDIMENTO DESCARTAVEL - TIPO: NAO ESTERILIZADA, COR: NATURAL, MATERIAL: BORRACHA NATURAL (LATEX), TIPO ESTERILIZACAO: N/A, DESENHO: AMBIDESTRA, ACABAMENTO: TEXTURIZADA NOS DEDOS/PALMA, TAMANHO: PEQUENA, ESPESSURA: 0,16 MM, COMPRIMENTO PUNHO: FORMATO ANATOMICO DA MAO E AJUSTE AO ANTEBRACO, LUBRIFICACAO: COM PO BIOABSORVIVEL ID AQUISIÇÃO DO ITEM: 20274 COD AQUISIÇÃO DO ITEM: 6532.006.0013</t>
  </si>
  <si>
    <t>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t>
  </si>
  <si>
    <t>SEI-360068/000496-A/2020</t>
  </si>
  <si>
    <t>15.476.792/0001-42</t>
  </si>
  <si>
    <t>SEI-360068/000496-B/2020</t>
  </si>
  <si>
    <t>13.828.262/0001-90</t>
  </si>
  <si>
    <t>24.04.2020</t>
  </si>
  <si>
    <t>São Gonçalo/RJ</t>
  </si>
  <si>
    <t>Fundação Municipal de Saúde</t>
  </si>
  <si>
    <t>Aquisição de  Ultrassom para fisioterapia com LCD</t>
  </si>
  <si>
    <t>2488/2019</t>
  </si>
  <si>
    <t>Pregão FMS 062/19 (ARP 039/FMS/2020)</t>
  </si>
  <si>
    <t>23.015.239/0001-30</t>
  </si>
  <si>
    <t>https://www.saogoncalo.rj.gov.br/diario_oficial.php</t>
  </si>
  <si>
    <t>https://www.pmsg.rj.gov.br/coronavirus/</t>
  </si>
  <si>
    <t>15.04.2020</t>
  </si>
  <si>
    <t>Aquisição de Sofá cama hospitalar</t>
  </si>
  <si>
    <t>ARP 47/FMS/2020 (PE FMS 062/2019)</t>
  </si>
  <si>
    <t>08.04.2020</t>
  </si>
  <si>
    <t>Aquisição de Máscarás descartáveis N95</t>
  </si>
  <si>
    <t>1051/2020</t>
  </si>
  <si>
    <t>LVR MATERIAIS HOSPITALARES EIRELI</t>
  </si>
  <si>
    <t>10.542.138/0001-76</t>
  </si>
  <si>
    <t>Hospital Municipal Souza Aguiar</t>
  </si>
  <si>
    <t>AQUISIÇÃO DE MATERIAL MÉDICO CIRÚRGICO (máscaras e toucas) PARA O ENFRENTAMENTO EMERGENCIAL DE SAÚDE PÚBLICA DECORRENTE DO CORONA VÍRUS</t>
  </si>
  <si>
    <t>DISPENSA - Processo nº 9610001002020</t>
  </si>
  <si>
    <t>https://app.powerbi.com/view?r=eyJrIjoiMTg5MmQ5OWItZTA2Zi00M2IzLTk1NGQtZDUzNzk5YzBiOTNhIiwidCI6IjFlYzIzODdjLThmNzctNGQ5Yi1hYjYwLTNkM2QxOGFlZTc4ZCJ123</t>
  </si>
  <si>
    <t>Hospital Municipal Raphael de Paula Souza</t>
  </si>
  <si>
    <t>AQUISIÇÃO EMERGENCIAL DE AQUISIÇÃO de Material Médico Hospitalar PARA PREVENÇÃO COVID 19 ¿ MÁSCARA N 95 OU FFP2 .PROCESSO HMRPS 0973/000.024/2020.PROCESSO SMS 09/001.837/2020.SD 87/20, RES. 110/20 E NAD 83/20 (01/04/20 - DO RIO 06/04/20)DEVERÃO ESTAR ANEXADOS À NOTA FISCAL, ÀS CÓPIAS DESTA NOTA DE EMPENHO E DA AUTORIZAÇÃO DE FORNECIMENTO.DEVERÃO CONSTAR NO CORPO DA NOTA FISCAL OS NÚMEROS DESTA NOTA DE EMEPENHO, DO PROCESSO HMRPS, DO LOTE E A VALIDADE DOS PRODUTOS EM QUESTÃO.</t>
  </si>
  <si>
    <t>DISPENSA - Processo nº 9730000242020</t>
  </si>
  <si>
    <t>INFRACON RIO COMERCIAL E SERVICOS TECNICOS EIRELI</t>
  </si>
  <si>
    <t>https://app.powerbi.com/view?r=eyJrIjoiMTg5MmQ5OWItZTA2Zi00M2IzLTk1NGQtZDUzNzk5YzBiOTNhIiwidCI6IjFlYzIzODdjLThmNzctNGQ5Yi1hYjYwLTNkM2QxOGFlZTc4ZCJ135</t>
  </si>
  <si>
    <t>Aquisição de INSUMOS CORONAVIRUS - MASCARA N95 - NAD 104/2020</t>
  </si>
  <si>
    <t>DISPENSA - Processo nº 9530000592020</t>
  </si>
  <si>
    <t>https://app.powerbi.com/view?r=eyJrIjoiMTg5MmQ5OWItZTA2Zi00M2IzLTk1NGQtZDUzNzk5YzBiOTNhIiwidCI6IjFlYzIzODdjLThmNzctNGQ5Yi1hYjYwLTNkM2QxOGFlZTc4ZCJ144</t>
  </si>
  <si>
    <t>https://app.powerbi.com/view?r=eyJrIjoiMTg5MmQ5OWItZTA2Zi00M2IzLTk1NGQtZDUzNzk5YzBiOTNhIiwidCI6IjFlYzIzODdjLThmNzctNGQ5Yi1hYjYwLTNkM2QxOGFlZTc4ZCJ145</t>
  </si>
  <si>
    <t>AQUISIÇÃO DE INSUMOS (N95) PARA O ENFRENTAMENTO DA EMERGÊNCIA DE SAÚDE PÚBLICA DECORRENTE DO CORONA VÍRUS</t>
  </si>
  <si>
    <t>https://app.powerbi.com/view?r=eyJrIjoiMTg5MmQ5OWItZTA2Zi00M2IzLTk1NGQtZDUzNzk5YzBiOTNhIiwidCI6IjFlYzIzODdjLThmNzctNGQ5Yi1hYjYwLTNkM2QxOGFlZTc4ZCJ149</t>
  </si>
  <si>
    <t>AQUISIÇÃO DE MASCARA N95 PARA PANDEMIA CORONAVIRUS</t>
  </si>
  <si>
    <t>DISPENSA - Processo nº 9770000842020</t>
  </si>
  <si>
    <t>https://app.powerbi.com/view?r=eyJrIjoiMTg5MmQ5OWItZTA2Zi00M2IzLTk1NGQtZDUzNzk5YzBiOTNhIiwidCI6IjFlYzIzODdjLThmNzctNGQ5Yi1hYjYwLTNkM2QxOGFlZTc4ZCJ151</t>
  </si>
  <si>
    <t>AQUISIÇÃO DE MATERIAL MÉDICO CIRÚRGICO (EMERGENCIAL - LUVAS)PARA O ENFRENTAMENTO EMERGENCIAL DE SAÚDE PÚBLICA DECORRENTE DO CORONA VÍRUS</t>
  </si>
  <si>
    <t>https://app.powerbi.com/view?r=eyJrIjoiMTg5MmQ5OWItZTA2Zi00M2IzLTk1NGQtZDUzNzk5YzBiOTNhIiwidCI6IjFlYzIzODdjLThmNzctNGQ5Yi1hYjYwLTNkM2QxOGFlZTc4ZCJ174</t>
  </si>
  <si>
    <t>Fundo Municipal de Assistência Social</t>
  </si>
  <si>
    <t>AQUISIÇÃO DE ALCOOL GEL PARA ATENDER AS NECESSIDADES DESTA SMASDH TENDO EM VISTA A PENDEMIA DO CORONA VIRUS</t>
  </si>
  <si>
    <t>DISPENSA - Processo nº 80007552020</t>
  </si>
  <si>
    <t>https://app.powerbi.com/view?r=eyJrIjoiMTg5MmQ5OWItZTA2Zi00M2IzLTk1NGQtZDUzNzk5YzBiOTNhIiwidCI6IjFlYzIzODdjLThmNzctNGQ5Yi1hYjYwLTNkM2QxOGFlZTc4ZCJ175</t>
  </si>
  <si>
    <t>AQUISIÇÃO DE ALCOOL ETILICO PARA ATENDER A PANDEMIA DO CORONA VIRUS</t>
  </si>
  <si>
    <t>https://app.powerbi.com/view?r=eyJrIjoiMTg5MmQ5OWItZTA2Zi00M2IzLTk1NGQtZDUzNzk5YzBiOTNhIiwidCI6IjFlYzIzODdjLThmNzctNGQ5Yi1hYjYwLTNkM2QxOGFlZTc4ZCJ177</t>
  </si>
  <si>
    <t>AQUISIÇAO DE MASCARAS N95 PARA A POLICLINICA RODOLPHO ROCCO E CMR-ED, POR DISPENSA DE LICITAÇÃO, PARA COMBATE AO SURTO DA COVID-19.EMERGENCIAL POR ADESÃO AO PROCESSO 09/001.837/2020.</t>
  </si>
  <si>
    <t>DISPENSA - Processo nº 9320000752020</t>
  </si>
  <si>
    <t>https://app.powerbi.com/view?r=eyJrIjoiMTg5MmQ5OWItZTA2Zi00M2IzLTk1NGQtZDUzNzk5YzBiOTNhIiwidCI6IjFlYzIzODdjLThmNzctNGQ5Yi1hYjYwLTNkM2QxOGFlZTc4ZCJ185</t>
  </si>
  <si>
    <t>AQUISIÇÃO DE MÁSCARAS CIRÚRGICAS PARA AS UNIDADES DA AP-3.2, VISANDO O ENFRENTAMENTO DA PANDEMIA DO CORONAVÍRUS (COVID-19).</t>
  </si>
  <si>
    <t>DISPENSA - Processo nº 9320000792020</t>
  </si>
  <si>
    <t>https://app.powerbi.com/view?r=eyJrIjoiMTg5MmQ5OWItZTA2Zi00M2IzLTk1NGQtZDUzNzk5YzBiOTNhIiwidCI6IjFlYzIzODdjLThmNzctNGQ5Yi1hYjYwLTNkM2QxOGFlZTc4ZCJ194</t>
  </si>
  <si>
    <t>Aquisição EMERGENCIAL - MÁSCARA DE SUPLEMENTAÇÃO DE OXÍGÊNIOAQUISIÇÃO DE MATERIAL MÉDICO CIRÚRGICO PARA O ENFRENTAMENTO EMERGENCIAL DE SAÚDE PÚBLICA DECORRENTE DO CORONA VÍRUS</t>
  </si>
  <si>
    <t>DISPENSA - Processo nº 9610001262020</t>
  </si>
  <si>
    <t>https://app.powerbi.com/view?r=eyJrIjoiMTg5MmQ5OWItZTA2Zi00M2IzLTk1NGQtZDUzNzk5YzBiOTNhIiwidCI6IjFlYzIzODdjLThmNzctNGQ5Yi1hYjYwLTNkM2QxOGFlZTc4ZCJ195</t>
  </si>
  <si>
    <t>---/MS</t>
  </si>
  <si>
    <t>MS</t>
  </si>
  <si>
    <t>Fundo Especial de Saúde do Mato Grosso do Sul</t>
  </si>
  <si>
    <t>27/000.904/2020</t>
  </si>
  <si>
    <t>HOSPCOM EQUIPAMENTOS HOSPITALARES EIRELI</t>
  </si>
  <si>
    <t>05.743.288/0001-08</t>
  </si>
  <si>
    <t>Aquisição de máscaras PFF2 (N95) para atender a pandemia do novo Coronavírus (COVID-19)</t>
  </si>
  <si>
    <t>27/000.989/2020</t>
  </si>
  <si>
    <t>07.729.499/0001-11</t>
  </si>
  <si>
    <t>Secretaria Estadual de Educação</t>
  </si>
  <si>
    <t>Aquisição de material de proteção (máscara) para atender os servidores das unidades escolares da Rede Estadual de Ensino</t>
  </si>
  <si>
    <t>29/019.961/2020</t>
  </si>
  <si>
    <t>cx com 50</t>
  </si>
  <si>
    <t>Aquisição de correlatos hospitalares (Máscara hospitalar - Tipo: cirúrgica descartável; Material: polipropileno atóxico; Cor: branca; Camadas: mínino de 2 camadas; Requisito: com tiras laterais, hipoalérgica.)</t>
  </si>
  <si>
    <t>27/001.120/2020</t>
  </si>
  <si>
    <t>"Aquisição de ventilador pulmonar portátil (Ventilador mecânico - Tipo: suporte à vida; Uso: para pacientes adultos e pediátricos com peso superior a 5 Kg)"</t>
  </si>
  <si>
    <t>27/000.888/2020</t>
  </si>
  <si>
    <t>09.366.073/0001-76</t>
  </si>
  <si>
    <t>Locação de 5 conjuntos de equipamentos para Leitos de UTI</t>
  </si>
  <si>
    <t>27/001.111/2020</t>
  </si>
  <si>
    <t>mês</t>
  </si>
  <si>
    <t>"Aquisição de Correlatos hospitalares: máscara, avental e lençol descartável, para atender a pandemia do novo Coronavírus (COVID-19) (Avental - Tipo: descartável; Material: 100% polipropileno)"</t>
  </si>
  <si>
    <t>27/001.058/2020</t>
  </si>
  <si>
    <t>10.602.927/0001-55</t>
  </si>
  <si>
    <t>Secretaria de Estado de Educação</t>
  </si>
  <si>
    <t>"Aquisição de materiais de higiene e proteção para atender os servidores das unidades escolares da Rede Estadual de Ensino (Máscara hospitalar - Tipo: cirúrgica descartável; Material: polipropileno atóxico; Cor: branca; Camadas: mínino de 2 camadas; Requisito: com tiras laterais, hipoalérgica.)"</t>
  </si>
  <si>
    <t>29/017.508/2020</t>
  </si>
  <si>
    <t>10.851.460/0001-87</t>
  </si>
  <si>
    <t>"Aquisição de Correlatos hospitalares: máscara, avental e lençol descartável, para atender a pandemia do novo Coronavírus (COVID-19) (Máscara hospitalar - Tipo: cirúrgica descartável; Material: polipropileno (TNT); Cor: branca; Camadas: 03)"</t>
  </si>
  <si>
    <t>"Aquisição de Correlatos hospitalares: máscara, avental e lençol descartável, para atender a pandemia do novo Coronavírus (COVID-19) (Lençol descartável - Uso: hospitalar; Material: 100% polipropileno ; Medida: 2 metros de comprimento x 90 cm de largura; Gramatura: 40)"</t>
  </si>
  <si>
    <t>UNIVERSAL PRODUTOS HOSPITALARES LTDA</t>
  </si>
  <si>
    <t>10.918.870/0001-06</t>
  </si>
  <si>
    <t>Enxoval e Rouparia hospitalar</t>
  </si>
  <si>
    <t>"Aquisição de materiais de higienização (Álcool - Tipo: etílico; Porcentagem: 70%; Apresentação: gel)"</t>
  </si>
  <si>
    <t>27/001.124/2020</t>
  </si>
  <si>
    <t>Fundo Especial de Saúde de Mato Grosso do Sul</t>
  </si>
  <si>
    <t>"Aquisição de Monitores Multiparamétricos (Monitor - Tela: de 10"" a 12""; Tipo: multiparâmetros; Parâmetros básicos: ecg/resp/spo2/pni/temp; Tipo de monitor: pré-configurado;
Possui: suporte para monitor.)"</t>
  </si>
  <si>
    <t>27/001.085/2020</t>
  </si>
  <si>
    <t>Aquisição de kits laboratoriais tipo amplificação de DNA e RNA para atender a pandemia do novo Coronavírus (COVID-19)</t>
  </si>
  <si>
    <t>27/000.973/2020</t>
  </si>
  <si>
    <t>"Aquisição de kits para diagnóstico de Coronavírus (Kit para laboratório - Tipo: contendo primers e sondas de hidrólise; Apresentação: Kit com 04 ensaios para PCR em tempo real)"</t>
  </si>
  <si>
    <t>27/000.912/2020</t>
  </si>
  <si>
    <t>"Aquisição de kits para diagnóstico de Coronavírus (Kit para laboratório - Tipo: 2019NCOV_ N Positive Control; Especificação técnica: Kit controle em plasmideo  contendo genes do Nucleocapsideo do 2019ncov)"</t>
  </si>
  <si>
    <t>"Aquisição de kits para diagnóstico de Coronavírus por dispensa de licitação (Kit para laboratório - Tipo: contendo primers e sondas de hidrólise; Apresentação: Kit com 04 ensaios para PCR em tempo real)"</t>
  </si>
  <si>
    <t>27/000.890/2020</t>
  </si>
  <si>
    <t>Aquisição de kits para diagnóstico de Coronavírus (Kit para laboratório - Tipo: 2019NCOV_ N Positive Control; Especificação técnica: Kit controle em plasmideo  contendo genes do Nucleocapsideo do 2019ncov)</t>
  </si>
  <si>
    <t>PRESTAÇÃO DE SERVIÇO DE Locação de conjuntos de leitos de UTI</t>
  </si>
  <si>
    <t>27/000.923/2020</t>
  </si>
  <si>
    <t>15.714.275/0001-64</t>
  </si>
  <si>
    <t>"Aquisição de materiais de higiene e proteção para atender os servidores das unidades escolares da Rede Estadual de Ensino (Luva - Tipo: hospitalar; Uso: procedimento não cirúrgico, descartável; Material: látex natural; Formato: anatômico; Tamanho: grande)"</t>
  </si>
  <si>
    <t>17.263.792/0001-90</t>
  </si>
  <si>
    <t>Aquisição de Teste Rápido Coronavírus IgG e IgM para detecção de Coronavírus</t>
  </si>
  <si>
    <t>27/000.935/2020</t>
  </si>
  <si>
    <t>19.933.144/0001-29</t>
  </si>
  <si>
    <t>Aquisição de correlatos hospitalares (Máscara - Tipo: Respiratória; Classe: PFF2 (N95); Requisito: Sem válvula de exalação; Dados Complementares: Peça semifacial filtrante para poeiras, névoas, fumos e gases ácidos.)</t>
  </si>
  <si>
    <t>20.299.623/0001-14</t>
  </si>
  <si>
    <t>Campo Grande/MS</t>
  </si>
  <si>
    <t>Fundo Municipal de Saúde</t>
  </si>
  <si>
    <t>AQUISIÇÃO DE LUVA - TIPO: PROCEDIMENTO ; USO: DESCARTÁVEL; MATERIAL: LÁTEX NATURAL; FORMATO: ANATÔMICO; TAMANHO: EXTRA P; REQUISITO: NÃO ESTÉRIL, AMBIDESTRA, COM PÓ BIOABSORVÍVEL, RESISTENTE A TRAÇÃO, ATÓXICA, HIPOALERGÊNICA</t>
  </si>
  <si>
    <t>31181/2020-15</t>
  </si>
  <si>
    <t>10.596.721/0001-60</t>
  </si>
  <si>
    <t>AQUISIÇÃO DE LUVA - TIPO: PROCEDIMENTO ; USO: DESCARTÁVEL; MATERIAL: LÁTEX NATURAL; FORMATO: ANATÔMICO; TAMANHO: GRANDE; REQUISITO: NÃO ESTÉRIL, AMBIDESTRA, COM PÓ BIOABSORVÍVEL, RESISTENTE A TRAÇÃO, ATÓXICA, HIPOALERGÊNICA</t>
  </si>
  <si>
    <t>AQUISIÇÃO DE LUVA - TIPO: PROCEDIMENTO ; USO: DESCARTÁVEL; MATERIAL: LÁTEX NATURAL; FORMATO: ANATÔMICO; TAMANHO: MÉDIO ; REQUISITO: NÃO ESTÉRIL, AMBIDESTRA, COM PÓ BIOABSORVÍVEL, RESISTENTE A TRAÇÃO, ATÓXICA, HIPOALERGÊNICA</t>
  </si>
  <si>
    <t>AQUISIÇÃO DE LUVA - TIPO: PROCEDIMENTO ; USO: DESCARTÁVEL; MATERIAL: LÁTEX NATURAL; FORMATO: ANATÔMICO; TAMANHO: PEQUENO; REQUISITO: NÃO ESTÉRIL, AMBIDESTRA, COM PÓ BIOABSORVÍVEL, RESISTENTE A TRAÇÃO, ATÓXICA, HIPOALERGÊNICA</t>
  </si>
  <si>
    <t>AQUISIÇÃO DE TOUCA DESCARTÁVEL - MATERIAL: POLIPROPILENO; COR: BRANCA; CARACTERÍSTICAS ADICIONAIS: SANFONADA COM ELÁSTICO.</t>
  </si>
  <si>
    <t>Não informado</t>
  </si>
  <si>
    <t>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t>
  </si>
  <si>
    <t>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t>
  </si>
  <si>
    <t>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t>
  </si>
  <si>
    <t>26.145.871/0001-97</t>
  </si>
  <si>
    <t>AQUISIÇÃO DE MÁSCARA - TIPO: PROTEÇÃO; USO: CONTRA AGENTES BIOLÓGICOS; CLASSE: N95/PFF2; FIXAÇÃO: DUPLO ELÁSTICO; REQUISITO: RESPIRADOR SEMIFACIAL FABRICADO EM PEÇA ÚNICA COM 6 CAMADAS E PROTEÇÃO EXTERNA POR FELTRO DE TNT</t>
  </si>
  <si>
    <t>24.595.488/0001-05</t>
  </si>
  <si>
    <t>AQUISIÇÃO DE ÁLCOOL - TIPO: ETÍLICO; PORCENTAGEM: 70%; APRESENTAÇÃO: GEL; REQUISITO: COM ÁGUA, CARBÔMERO, AGENTE NEUTRALIZANTE E AGENTE UMECTANTE.</t>
  </si>
  <si>
    <t>DU BOM DISTRIBUICAO DE PRODUTOS MEDICO-HOSPITALAR EIRELI</t>
  </si>
  <si>
    <t>18.483.775/0001-20</t>
  </si>
  <si>
    <t>PACOTAO COMERCIO DE PRODUTOS DE HIGIENE E LIMPEZA EIRELI</t>
  </si>
  <si>
    <t>15.930.373/0001-39</t>
  </si>
  <si>
    <t>Aquisição de MÁSCARA HOSPITALAR - TIPO: CIRÚRGICA DESCARTÁVEL; MATERIAL: TECIDO NÃO TECIDO (TNT); GRAMATURA: 40 G/M²; CAMADAS: 3 (INTERNA, EXTERNA E FILTRO</t>
  </si>
  <si>
    <t>32.770/2020-10</t>
  </si>
  <si>
    <t>Aquisição de MÁSCARA - TIPO: PROTEÇÃO; USO: CONTRA AGENTES BIOLÓGICOS; CLASSE: N95/PFF2; FIXAÇÃO: DUPLO ELÁSTICO.</t>
  </si>
  <si>
    <t>CIRURGICA PARANA - DISTRIBUIDORA, IMPORTADORA E EXPORTADORA DE EQUIPAMENTOS LTDA</t>
  </si>
  <si>
    <t>05.746.444/0001-94</t>
  </si>
  <si>
    <t>Dourados/MS</t>
  </si>
  <si>
    <t>Secretaria de Saúde</t>
  </si>
  <si>
    <t>AQUISIÇÃO DE alcool em gel</t>
  </si>
  <si>
    <t>153/2020</t>
  </si>
  <si>
    <t>27.789.446/0001-01</t>
  </si>
  <si>
    <t>500 ml</t>
  </si>
  <si>
    <t>AQUISIÇÃO DE AVENTAL DESCARTÁVEL</t>
  </si>
  <si>
    <t>154/2020</t>
  </si>
  <si>
    <t>J B CARDOSO SERVICO DE TRANSPORTE LTDA</t>
  </si>
  <si>
    <t>17.918.110/0001-30</t>
  </si>
  <si>
    <t>com 10 unid.</t>
  </si>
  <si>
    <t>AQUISIÇÃO DE ÓCULOS DE PROTEÇÃO EM ACRÍLICO INCOLOR</t>
  </si>
  <si>
    <t>03.334.384/0001-77</t>
  </si>
  <si>
    <t>AQUISIÇÃO DE TESTE RÁPIDO PARA COVID 19</t>
  </si>
  <si>
    <t>DIAGNOLAB LABORATORIOS EIRELI</t>
  </si>
  <si>
    <t>10.396.394/0001-00</t>
  </si>
  <si>
    <t>Contratação DE Serviços Médicos Hospitalares. 04 leitos UTI e 10 de retaguarda.</t>
  </si>
  <si>
    <t>03.604.782/0001-66</t>
  </si>
  <si>
    <t xml:space="preserve"> Serviço</t>
  </si>
  <si>
    <t>Descrição Resumida</t>
  </si>
  <si>
    <t>São Paulo</t>
  </si>
  <si>
    <t>VENTILADOR ICU SH300 PRODUZIDO POR BEIJING ETERNITY ELETRONIC TECHNOLOGY CO., LTD.</t>
  </si>
  <si>
    <t>MÁSCARA CIRÚRGICA, C/FILTRO, C/ELÁSTICO e DESCARTÁVEL.</t>
  </si>
  <si>
    <t>Secretaria Municipal de Saúde - SMS</t>
  </si>
  <si>
    <t xml:space="preserve">Secretaria Municipal de Saúde - SMS
</t>
  </si>
  <si>
    <t>MÁSCARA, CIRÚRGICA, C/FILTRO, C/ELÁSTICO, DESCARTÁVEL, CÓDIGO SUPRI - 11.065.005.002.1651-1</t>
  </si>
  <si>
    <t>ALAGOAS</t>
  </si>
  <si>
    <t xml:space="preserve">Autarquia Hospitalar Municipal - AHM
</t>
  </si>
  <si>
    <t>Máscara cirúrgica descartável (Item 01) para as unidades de Saúde vinculadas à Autarquia Hospitalar Municipal</t>
  </si>
  <si>
    <t>Sorocaba</t>
  </si>
  <si>
    <t>Máscara Cirúrgica Descartável de camada tripla; retangular, com clip nasal - em embalagem com 50 unidades cada.</t>
  </si>
  <si>
    <t>Hospital do Servidor Público Municipal - HSPM</t>
  </si>
  <si>
    <t>MÁSCARA CIRÚRGICA DESCARTÁVEL, para  abastecer  as  unidades  da  Autarquia  Hospitalar  Municipal.</t>
  </si>
  <si>
    <t>CUIABA</t>
  </si>
  <si>
    <t>Secretaria Estadual de Saúde/Fundo Estadual de Saúde</t>
  </si>
  <si>
    <t>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t>
  </si>
  <si>
    <t>Autarquia Hospitalar Municipal - AHM</t>
  </si>
  <si>
    <t>MÁSCARA RESPIRADOR FACIAL, para abastecer as unidades da Autarquia Hospitalar Municipal, visando contingência devido à demanda do COVID-19.</t>
  </si>
  <si>
    <t>MÁSCARA RESPIRADOR FACIAL, para as unidades de saúde vinculadas à Autarquia Hospitalar Municipal (AHM), destinadas ao enfrentamento da pandemia decorrente do Coronavírus.</t>
  </si>
  <si>
    <t>São José dos Campos</t>
  </si>
  <si>
    <t>VENTILADOR PULMONAR PRESSOMÉTRICO E VOLUMÉTRICO</t>
  </si>
  <si>
    <t>Compra de Máscaras para isolamento de doenças infecciosas e respiratórias transmitidas por aerossóis – N95, para atendimento à pandemia do COVID-19.</t>
  </si>
  <si>
    <t>Máscara Cirúrgica Descartável de camada tripla; retangular, com clip nasal - em embalagem com 50 unidades cada. Marca: OLIMED</t>
  </si>
  <si>
    <t>MASCARA FACIAL DESCARTAVEL, SANFONADA, COM CLIPE NASAL, EM POLIPROPILENO 100%, TRICAMADA COM FILTRO</t>
  </si>
  <si>
    <t>MÁSCARA FACIAL DESCARTÁVEL, SANFONADA, COM CLIPE NASAL, EM POLIPROPILENO 100%, TRICAMADA COM FILTRO</t>
  </si>
  <si>
    <t>Fornecimento Exames RT-PCR (Reação de Cadeira de Polimerase – transcriptase reversa), para diagnostico de COVID-19. Prazo: 06 (seis) meses.</t>
  </si>
  <si>
    <t xml:space="preserve">São Paulo Turismo - SPTURIS
</t>
  </si>
  <si>
    <t>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t>
  </si>
  <si>
    <t>Máscaras para Isolamento de doenças infecciosas e respiratórias transmitidas por aerossóis – N95, para atendimento à pandemia do COVID-19.</t>
  </si>
  <si>
    <t>Máscara Tripla branca ou azul, para atender as precauções padrão de controle de infecção durante pandemia de coronavírus e manuseio de corpos, para uso do Serviço Funerário do Município de São Paulo – SFMSP.</t>
  </si>
  <si>
    <t>MÁSCARA DESCARTÁVEL PARA PROTEÇÃO RESPIRATÓRIA.</t>
  </si>
  <si>
    <t>Duque de Caxias</t>
  </si>
  <si>
    <t>Secretaria Municipal de Saúde e Defesa Civil</t>
  </si>
  <si>
    <t>Aquisição de monitor multiparâmetro</t>
  </si>
  <si>
    <t>MÁSCARA FACIAL PARA USO DOMÉSTICO: COM 02 (DUAS)
CAMADAS DE TECIDO, SENDO FACE INTERNA TECIDO DE ALGODÃO</t>
  </si>
  <si>
    <t xml:space="preserve">Secretaria Municipal das Subprefeituras
</t>
  </si>
  <si>
    <t>Máscaras em Tecido Lavável para o uso no âmbito da Secretaria Municipal das Subprefeituras e das trinta e duas Subprefeituras</t>
  </si>
  <si>
    <t>Aquisição de testes para Covid-19: GSARS-CoV-2 Teste de Anticorpos marca Guangzhou WondFo Biotech</t>
  </si>
  <si>
    <t>Secretaria Municipal de Desenvolvimento Econômico e Trabalho - SMDET</t>
  </si>
  <si>
    <t>Máscaras Cirúrgicas Triplas Descartáveis com elástico desenvolvida para a proteção contra doenças de transmissão aérea por gotículas e da projeção de fluídos corpóreos que possam atingir as vias respiratórias.</t>
  </si>
  <si>
    <t xml:space="preserve">Secretaria Municipal de Segurança Urbana - SMSU
</t>
  </si>
  <si>
    <t>Máscaras Descartáveis</t>
  </si>
  <si>
    <t>Máscara Respirador Facial (Item 01) para uso nas unidades de Saúde vinculadas à Autarquia Hospitalar Municipal</t>
  </si>
  <si>
    <t>Aquisição de Máscaras Descartáveis PFF-2, CA Nº 10371
(RESPIRADOR PURIFICADOR DE AR) para atendimento à pandemia do COVID-19.</t>
  </si>
  <si>
    <t>Álcool em Gel 70% 440 G - em Frasco de 440g no mínimo; tampa flip/flop ou válvula pump. Validade 24 meses. Referência no TR: Rioquímica ou similiar.</t>
  </si>
  <si>
    <t>Secretaria Municipal de Assistência e Desenvolvimento Social - SMADS</t>
  </si>
  <si>
    <t>Respirador Purificador de Ar Semifacial Filtrante para Particulas PFF2 - SST, dobráveL, tipo concha, Tamanho Único, Selo conforme INMETRO.</t>
  </si>
  <si>
    <t>Secretaria Municipal de Segurança Urbana - SMSU</t>
  </si>
  <si>
    <t>Máscaras em TNT para uso em ambiente com risco de contaminação.</t>
  </si>
  <si>
    <t>Aparecida de Goiânia</t>
  </si>
  <si>
    <t>Compra emergencial de termômetro infravermelho, para atender as Unidades de Saúde”</t>
  </si>
  <si>
    <t>Álcool Gel Etílico 70 % (P/P), com tampa flip top, 420 gramas, contendo hidratante, espessante, alto poder germicida e ph neutro, para atender a Secretaria na pandemia do Coronavírus.</t>
  </si>
  <si>
    <t>Álcool Gel 70%, Frasco com 500ml</t>
  </si>
  <si>
    <t>LUVA DE LÁTEX NATURAL PARA PROCEDIMENTO NÃO
CIRÚRGICO, NAO ESTÉRIL, DE ALTA RESISTÊNCIA E FLEXIBILIDADE</t>
  </si>
  <si>
    <t>MASCARA FACIAL DESCARTAVEL, SANFONADA, COM CLIPE NASAL, EM POLIPROPILENO 100%, TRICAMADA COM FILTRO.</t>
  </si>
  <si>
    <t>Álcool Gel 70%, Frasco com 1000ml, tipo Garrafa Plástica com Válvula tipo "Pump"</t>
  </si>
  <si>
    <t>Secretaria Municipal de Cultura - SMC - Gabinete do Secretário</t>
  </si>
  <si>
    <t>Álcool Gel Etílico 70% em frascos de 500ml, antisséptico.</t>
  </si>
  <si>
    <t>Termômetro clínico digital visando o atendimento para enfrentamento da emergência de saúde pública de importância internacional decorrente do coronavírus (COVID-19).</t>
  </si>
  <si>
    <t>Ribeirão Preto</t>
  </si>
  <si>
    <t>Fundação Instituto Polo Avançado de Saúde de Ribeirão Preto - FIPASE</t>
  </si>
  <si>
    <t>Máscaras descartáveis valvuladas PFF2, previsto no convênio 03/2020.</t>
  </si>
  <si>
    <t>Termômetro digital infravermelho portátil, tipo pistola, uso hospitalar.</t>
  </si>
  <si>
    <t>Secretaria Municipal da Pessoa co Deficiência - SMPED</t>
  </si>
  <si>
    <t>Máscaras Cirúrgicas descartáveis, em TNT, dupla camada, com elástico, em pacotes contendo no mínimo 100 unidades para uso dos colaboradores da Secretaria Municipal da Pessoa com Deficiência e CMPD.</t>
  </si>
  <si>
    <t>Luva Látex (Caixa com até 100 unidades) para procedimento não-cirúrgico. Tamanhos P (65), M (18) e G (65). Marca Descarpack.</t>
  </si>
  <si>
    <t>TERMÔMETRO DIGITAL INFRAVERMELHO PARA MEDICAÇÃO DE TEMPERATURA SEM CONTATO, MEDIÇÃO EM ATE 1 SEGUNDO</t>
  </si>
  <si>
    <t>Álcool em Gel 70% - em Galão de 5 litros. Referência no TR: Rioquímica ou similiar.</t>
  </si>
  <si>
    <t>LÁTEX Nº 290</t>
  </si>
  <si>
    <t>Aquisição de máscaras bico de pato, respirador semifacial descartável, classe PFF2</t>
  </si>
  <si>
    <t>TERMÔMETRO DIGITAL INFRAVERMELHO PARA MEDIÇÃO DE TEMPERATURA SEM CONTATO, MEDIÇÃO EM ATÉ 1 SEGUNDO</t>
  </si>
  <si>
    <t>TERMÔMETRO DIGITAL INFRAVERMELHO PARA MEDIÇÃO DE TEMPERATURA SEM CONTATO, MEDIÇÃO EM ATE 1 SEGUNDO</t>
  </si>
  <si>
    <t>6018.2020/0023577-0</t>
  </si>
  <si>
    <t>6110.2020/0007224-2</t>
  </si>
  <si>
    <t>14.707.364/0001-10</t>
  </si>
  <si>
    <t>189/2020</t>
  </si>
  <si>
    <t>30/2020</t>
  </si>
  <si>
    <t>33.202.407/0001-50</t>
  </si>
  <si>
    <t>6110.2020/0005522-4</t>
  </si>
  <si>
    <t>19.409.155/0001-04</t>
  </si>
  <si>
    <t>588907/2019</t>
  </si>
  <si>
    <t>81/2020</t>
  </si>
  <si>
    <t>6110.2020/0005758-8</t>
  </si>
  <si>
    <t>4717/2020</t>
  </si>
  <si>
    <t>01.298.443/0001-73</t>
  </si>
  <si>
    <t>37320/2020</t>
  </si>
  <si>
    <t>233/2020</t>
  </si>
  <si>
    <t>47/2020</t>
  </si>
  <si>
    <t>4878/2020</t>
  </si>
  <si>
    <t>06.979.711/0001-36</t>
  </si>
  <si>
    <t>4716/2020</t>
  </si>
  <si>
    <t>4875/2020</t>
  </si>
  <si>
    <t>6210.2020/0002301-6</t>
  </si>
  <si>
    <t>INSTITUTO HERMES PARDINI S/A</t>
  </si>
  <si>
    <t>235/20</t>
  </si>
  <si>
    <t>13.406.983/0001-02</t>
  </si>
  <si>
    <t>38800/2020</t>
  </si>
  <si>
    <t>6018.2020/0017280-8</t>
  </si>
  <si>
    <t>3M DO BRASIL LTDA</t>
  </si>
  <si>
    <t>212/2020</t>
  </si>
  <si>
    <t>40542/2020</t>
  </si>
  <si>
    <t>6012.2020/0009728-0</t>
  </si>
  <si>
    <t>10.608.148/0001-67</t>
  </si>
  <si>
    <t>254/2020</t>
  </si>
  <si>
    <t>146521/2020</t>
  </si>
  <si>
    <t>04.846.613/0001-03</t>
  </si>
  <si>
    <t>6064.2020/0000364-0</t>
  </si>
  <si>
    <t>08.973.252/0001-09</t>
  </si>
  <si>
    <t>32.708.140/0001-05</t>
  </si>
  <si>
    <t>6029.2020/0003746-3</t>
  </si>
  <si>
    <t>31.672.925/0001-02</t>
  </si>
  <si>
    <t>6110.2020/0006632-3</t>
  </si>
  <si>
    <t>45.985.371/0062-20</t>
  </si>
  <si>
    <t>40050/2020</t>
  </si>
  <si>
    <t>29.843.218/0001-90</t>
  </si>
  <si>
    <t>GIOVANNI DO PRADO BARBOSA</t>
  </si>
  <si>
    <t>18.813.483/0001-09</t>
  </si>
  <si>
    <t>6024.2020/0004015-7</t>
  </si>
  <si>
    <t>34.907.123/0001-22</t>
  </si>
  <si>
    <t>6024.2020/0003671-0</t>
  </si>
  <si>
    <t>194/2020</t>
  </si>
  <si>
    <t>19.860.927/0001-20</t>
  </si>
  <si>
    <t>6029.2020/0003124-2</t>
  </si>
  <si>
    <t>2020022191</t>
  </si>
  <si>
    <t>6064.2020/0000360-8</t>
  </si>
  <si>
    <t>02.513.582/0001-35</t>
  </si>
  <si>
    <t>244/2020</t>
  </si>
  <si>
    <t>10.286.826/0001-12</t>
  </si>
  <si>
    <t>183/2020</t>
  </si>
  <si>
    <t>28/2020</t>
  </si>
  <si>
    <t>166/2020</t>
  </si>
  <si>
    <t>20/2020</t>
  </si>
  <si>
    <t>14.251.479/0001-43</t>
  </si>
  <si>
    <t>3888/2020</t>
  </si>
  <si>
    <t>LUCIPHARMA INDUSTRIA FARMACEUTICA LTDA</t>
  </si>
  <si>
    <t>05.076.414/0001-18</t>
  </si>
  <si>
    <t>3992/2020</t>
  </si>
  <si>
    <t>4123/2020</t>
  </si>
  <si>
    <t>4348/2020</t>
  </si>
  <si>
    <t>4349/2020</t>
  </si>
  <si>
    <t>32.737.279/0001-87</t>
  </si>
  <si>
    <t>4021/2020</t>
  </si>
  <si>
    <t>4347/2020</t>
  </si>
  <si>
    <t>22.396.530/0001-33</t>
  </si>
  <si>
    <t>3910/2020</t>
  </si>
  <si>
    <t>INOVA COMERCIAL HOSPITALAR EIRELI</t>
  </si>
  <si>
    <t>18.872.656/0001-60</t>
  </si>
  <si>
    <t>6025.2020/0005177-4</t>
  </si>
  <si>
    <t>18/2020</t>
  </si>
  <si>
    <t>6210.2020/0002070-0</t>
  </si>
  <si>
    <t>00.097.489/0001-61</t>
  </si>
  <si>
    <t>6065.2020/0000185-6</t>
  </si>
  <si>
    <t>31.673.254/0009-51</t>
  </si>
  <si>
    <t>171/2020</t>
  </si>
  <si>
    <t>24/2020</t>
  </si>
  <si>
    <t>4511/2020</t>
  </si>
  <si>
    <t>20.371.330/0001-09</t>
  </si>
  <si>
    <t>170/2020</t>
  </si>
  <si>
    <t>52972/2018</t>
  </si>
  <si>
    <t>2019059797</t>
  </si>
  <si>
    <t>5067/2020</t>
  </si>
  <si>
    <t>5069/2020</t>
  </si>
  <si>
    <t>1 Unidade</t>
  </si>
  <si>
    <t>1 Litro</t>
  </si>
  <si>
    <t>1 Par</t>
  </si>
  <si>
    <t>http://diariooficial.imprensaoficial.com.br/nav_v5/index.asp?c=4&amp;e=20200423&amp;p=1</t>
  </si>
  <si>
    <t>http://www.docidadesp.imprensaoficial.com.br/NavegaEdicao.aspx?ClipID=fa5ca22f26c8e73d64478324bed3ccc6&amp;PalavraChave=MEDICAL%20CHIZZOLINI%20LTDA</t>
  </si>
  <si>
    <t>http://transparencia.prefeitura.sp.gov.br/Paginas/Informa%C3%A7%C3%B5es-COVID-19.aspx</t>
  </si>
  <si>
    <t>http://www.docidadesp.imprensaoficial.com.br/NavegaEdicao.aspx?ClipID=a83ad07ed09f104888a7f606842e7dbc&amp;PalavraChave=SUPERBRANDS%20COM%C3%89RCIO%20DE%20PRODUTOS%20DE%20USO%20PESSOAL%20-%20EIRELI</t>
  </si>
  <si>
    <t>http://www.docidadesp.imprensaoficial.com.br/NavegaEdicao.aspx?ClipID=093c9b19359845a20263bd7bcabd4b39&amp;PalavraChave=%20XCMG%20BRASIL%20INDUSTRIA%20LTDA</t>
  </si>
  <si>
    <t>https://api.sorocaba.sp.gov.br/pub-consulta/#/publicacoes</t>
  </si>
  <si>
    <t>http://www.docidadesp.imprensaoficial.com.br/NavegaEdicao.aspx?ClipID=c3a04bec06a4bfb62397c9cf47650c4c&amp;PalavraChave=%C2%A0MDL%20DO%20BRASIL%20COMERCIO%20E%20IMPORTACAO%20DE%20LAMPADAS%20LTDA</t>
  </si>
  <si>
    <t>http://www.docidadesp.imprensaoficial.com.br/NavegaEdicao.aspx?ClipID=7142fc9bd18cc252f4cd9fca1a948877&amp;PalavraChave=DEEP%20OIL%20TECNOLOGIA%20EM%20EQUIPAMENTOS%20LTDA</t>
  </si>
  <si>
    <t>http://servicos.sjc.sp.gov.br/governo/boletim/boletimPDF/20200417202703b5d64368-84ed-4780-b6a8-c2cb3d9d1696.pdf</t>
  </si>
  <si>
    <t>https://www.sjc.sp.gov.br/servicos/saude/coronavirus-acoes-em-sao-jose/atos-e-despesas/</t>
  </si>
  <si>
    <t>http://servicos.sjc.sp.gov.br/governo/boletim/boletimPDF/20200403190714d747e175-ef01-41eb-939d-467745f3e428.pdf</t>
  </si>
  <si>
    <t>http://www.docidadesp.imprensaoficial.com.br/NavegaEdicao.aspx?ClipID=e63db8a856187dd75f2ad727d1cca906&amp;PalavraChave=6210.2020/0002301-6</t>
  </si>
  <si>
    <t>http://www.docidadesp.imprensaoficial.com.br/NavegaEdicao.aspx?ClipID=d77173dcf00763794e0823b2eda2ad32&amp;PalavraChave=Be%20Factory%20Laboratories,%20Ind%C3%BAstria,%20Com%C3%A9rcio,%20Importa%C3%A7%C3%A3o%20e%20Exporta%C3%A7%C3%A3o%20LTDA</t>
  </si>
  <si>
    <t>http://www.docidadesp.imprensaoficial.com.br/NavegaEdicao.aspx?ClipID=4cb80b067c44ada067d7eac2b6bb8859&amp;PalavraChave=3M%20DO%20BRASIL%20LTDA</t>
  </si>
  <si>
    <t>https://duquedecaxias.rj.gov.br/portal/boletim-oficial.html</t>
  </si>
  <si>
    <t>https://coronavirus.duquedecaxias.rj.gov.br/</t>
  </si>
  <si>
    <t>http://servicos.sjc.sp.gov.br/governo/boletim/boletimPDF/202004242118417ffbdfb0-d3a1-41d8-bc24-88e424a34a72.pdf</t>
  </si>
  <si>
    <t>http://www.docidadesp.imprensaoficial.com.br/NavegaEdicao.aspx?ClipID=df492f5daa5883fcc4fe69f356e0a4aa&amp;PalavraChave=F%20&amp;%20L%20SILVA%20CONFEC%C3%87OES%20EIRELI%20-%20ME</t>
  </si>
  <si>
    <t>http://www.docidadesp.imprensaoficial.com.br/NavegaEdicao.aspx?ClipID=9ac640ccf2ce251f084bb9faf6147fbe&amp;PalavraChave=LIMP%20SAFE%20COMERCIO%20DE%20EQUIPAMENTO%20EIRELI</t>
  </si>
  <si>
    <t>http://www.docidadesp.imprensaoficial.com.br/NavegaEdicao.aspx?ClipID=48c9d85925e7742c8e510d9715e2d1c0&amp;PalavraChave=FABISPEL%20COM%C3%89RCIO%20DE%20PAPEIS%20E%20TRANSPORTES%20EIRELI%20-%20ME</t>
  </si>
  <si>
    <t>http://www.docidadesp.imprensaoficial.com.br/NavegaEdicao.aspx?ClipID=c662e8d5212fec5a452c40ab743b5134&amp;PalavraChave=45.985.371/0062-20</t>
  </si>
  <si>
    <t>http://www.docidadesp.imprensaoficial.com.br/NavegaEdicao.aspx?ClipID=ccff0d72439f2f3dbc4a7c4482c173eb&amp;PalavraChave=6024.2020/0004015-7</t>
  </si>
  <si>
    <t>http://www.docidadesp.imprensaoficial.com.br/NavegaEdicao.aspx?ClipID=675acfe41dca3b40d7f9858d2c1dc0c0&amp;PalavraChave=CURADH%20COM%C3%89RCIO%20E%20SERVI%C3%87OS%20IMPORTA%C3%87%C3%83O%20E%20EXPORTA%C3%87%C3%83O</t>
  </si>
  <si>
    <t>https://www.sjc.sp.gov.br/servicos/saude/coronavirus/atos-e-despesas/</t>
  </si>
  <si>
    <t>http://www.docidadesp.imprensaoficial.com.br/NavegaEdicao.aspx?ClipID=96605e38667c6af2ad5c464db01a0f2e&amp;PalavraChave=MARCOS%20E%20BERTA%20LTDA</t>
  </si>
  <si>
    <t>https://www.ribeiraopreto.sp.gov.br/diario-oficial/pesquisa-data</t>
  </si>
  <si>
    <t>http://www.docidadesp.imprensaoficial.com.br/NavegaEdicao.aspx?ClipID=1d2be2fb7fbd76553565a686cb3eaf88&amp;PalavraChave=L.%20A.%20VIDAL%20&amp;%20CIA%20LTDA</t>
  </si>
  <si>
    <t>http://www.docidadesp.imprensaoficial.com.br/NavegaEdicao.aspx?ClipID=f19894ee7a64b7dd0da46e149231b2f1&amp;PalavraChave=6065.2020/0000185-6</t>
  </si>
  <si>
    <t>Monitor</t>
  </si>
  <si>
    <t>Esfera</t>
  </si>
  <si>
    <t>contratante</t>
  </si>
  <si>
    <t>ITEM_PADRONIZADO</t>
  </si>
  <si>
    <t>MEDIDA_PADRONIZADA</t>
  </si>
  <si>
    <t>PRECO_UNITARIO_PADRONIZADO</t>
  </si>
  <si>
    <t>QUANTIDADE_PADRONIZADA</t>
  </si>
  <si>
    <t>ultrassom</t>
  </si>
  <si>
    <t>respirador</t>
  </si>
  <si>
    <t>chave</t>
  </si>
  <si>
    <t>COMPARAVEL</t>
  </si>
  <si>
    <t>N</t>
  </si>
  <si>
    <t>S</t>
  </si>
  <si>
    <t>União</t>
  </si>
  <si>
    <t xml:space="preserve">Aventais de proteção </t>
  </si>
  <si>
    <t>Aventais  de  proteção  visando  o  atendimento  para  enfrentamento  de  cala-midade  pública  decorrente  do  coronavírus  (COVID-19)  S</t>
  </si>
  <si>
    <t>Recife</t>
  </si>
  <si>
    <t xml:space="preserve"> aventais descartáveis visando o atendi-mento  para  enfrentamento  de  calamidade  pública  decorrente  do   coronavírus   (COVID-19)   </t>
  </si>
  <si>
    <t>BELÉM</t>
  </si>
  <si>
    <t>AQUISIÇÃO EMERGENCIAL DE EQUIPAMENTO PROTEÇÃO INDIVIDUAL-AVENTAL DESCARTÁVEL EM POLIPROPILENO, TAMANHO ÚNICO</t>
  </si>
  <si>
    <t>Salvador</t>
  </si>
  <si>
    <t>ESTADO DO ESPÍRITO SANTO</t>
  </si>
  <si>
    <t>AVENTAL, DESCARTAVEL - PREVENÇÃO DE PROFISSIONAIS QUE ESTARÃO EM CONTATO DIRETO COM PACIENTES COVID-19</t>
  </si>
  <si>
    <t>BELO HORIZONTE</t>
  </si>
  <si>
    <t>AVENTAL EM POLIPROPILENO, DESCARTÁVEL CIRÚRGICO, TAMANHO MÉDIO, COM GRAMATURA DE 50 G/M², DEVE SER DE MANGA COMPRIDA COM TIRAS PARA AJUSTE INDIVIDUAL, COM PUNHO DE ELÁSTICO</t>
  </si>
  <si>
    <t>Ministério da Educação</t>
  </si>
  <si>
    <t>Fundação Universidade Federal do Maranhão</t>
  </si>
  <si>
    <t>Minas Gerais</t>
  </si>
  <si>
    <t>FUNDACAO HOSPITALAR DO ESTADO DE MINAS GERAIS</t>
  </si>
  <si>
    <t>AVENTAL PARA USO MEDICO/ODONTOLOGICO - TIPO: DESCARTAVEL, MANGA LONGA COM ELASTICO NO PUNHO; MATERIA-PRIMA: POLIPROPILENO; GRAMATURA/COMPOSICAO: 40 G/M QUADRADO; COMPRIMENTO: 110CM COMPRIMENTO APROXIMADAMENTE;</t>
  </si>
  <si>
    <t>POLICIA MILITAR DE MINAS GERAIS</t>
  </si>
  <si>
    <t>AVENTAL PARA USO MEDICO/ODONTOLOGICO - TIPO: CIRURGICO, DESCARTAVEL, COM MANGA LONGA; MATERIA-PRIMA: TELA NAO TECIDA SMS, 100% POLIPROPILENO; GRAMATURA/COMPOSICAO: GRAMATURA MINIMA DE 40 G/M2; COMPRIMENTO: APROXIMADO DE 1,10M X 1,50M LARGURA;</t>
  </si>
  <si>
    <t>SECRETARIA DE ESTADO DE PLANEJAMENTO E GESTAO</t>
  </si>
  <si>
    <t>Pernambuco</t>
  </si>
  <si>
    <t>Campinas</t>
  </si>
  <si>
    <t>Aventais Cirúrgicos Descartáveis</t>
  </si>
  <si>
    <t>Secretaria de Atenção Especializada à Saúde</t>
  </si>
  <si>
    <t>Avental de proteção para isolamento, material não tecido, sms grau médico, gramatura mínima 25g/m2, barreira microbiana comprovada, hipoalérgenico, bio compatível, medidas mínimas 115cm comprimento x 145 cm largura, manga longa, punho com elástico, sistema de ajuste por dois pares de amarrilhos nas costas e cintura, cor amarela, não estéril, embalagem individual, descartável.</t>
  </si>
  <si>
    <t>Empresa Brasileira de Serviços Hospitalares</t>
  </si>
  <si>
    <t xml:space="preserve">Avental hospitalar, tipo: capote cirúrgico, material : sms, tamanho : g, gramatura: cerca de 50 g,cm2 ou superior, com cor, componente: tiras para fixação e toalha absorvente, característica adicional: manga longa, punho malha, esterilidade : estéril, uso único, adicional: com barreira bacteriana e viral </t>
  </si>
  <si>
    <t>Avental Descartável Laminado</t>
  </si>
  <si>
    <t>Rio de Janeiro</t>
  </si>
  <si>
    <t>AQUISIÇÃO DO 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AQUISIÇÃO DO ITEM: 158949 COD AQUISIÇÃO DO ITEM: 6532.001.0057</t>
  </si>
  <si>
    <t>JOÃO PESSOA</t>
  </si>
  <si>
    <t>Distrito Federal</t>
  </si>
  <si>
    <t>AQUISIÇÃO DE COVID-19: AVENTAL/CAPOTE CIRÚRGICO ESTÉRIL, DESCARTÁVEL, TAMANHO ´M</t>
  </si>
  <si>
    <t>AVENTAL DESCÁRTAVEL LONGO, BRANCO, COM ABERTURA TOTAL NAS COSTAS E FACES SUFICIENTES PARA SOBREPOSIÇÃO</t>
  </si>
  <si>
    <t>AVENTAL PARA USO MEDICO/ODONTOLOGICO - TIPO: CIRURGICO, DESCARTAVEL, COM MANGA LONGA; MATERIA-PRIMA: TELA NAO TECIDA SMS, 100% POLIPROPILENO; GRAMATURA/COMPOSICAO: GRAMATURA MINIMA DE 40 G/M2; COMPRIMENTO: APROXIMADO DE 1,10M X 1,50M LARGURA</t>
  </si>
  <si>
    <t>Avental Manga Longa; TNT; 40g/m2 - SST; 100% em polipropileno. Não estéril; atóxico; hidrorrepelente; hipoalergênico; acabamento em overlock ou similar; 1,40 a 1,45 m de comprimento por 1,50 a 1,55 m de largura.</t>
  </si>
  <si>
    <t>AVENTAL DE PROCEDIMENTOS DESCARTÁVEL, TAMANHO M, PARA USO EM PROCEDIMENTOS NÃO CIRÚRGICOS USO ÚNICO</t>
  </si>
  <si>
    <t>AVENTAL PARA USO MEDICO/ODONTOLOGICO - TIPO: DESCARTAVEL, MANGA LONGA COM ELASTICO NO PUNHO; MATERIA-PRIMA: POLIPROPILENO; GRAMATURA/COMPOSICAO: 16 A 20 G/M2; COMPRIMENTO: 110 CM DE COMPRIMENTO;</t>
  </si>
  <si>
    <t>Empresa Brasileira de Serviços Hospitalare</t>
  </si>
  <si>
    <t>Londrina</t>
  </si>
  <si>
    <t>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t>
  </si>
  <si>
    <t xml:space="preserve">Avental material não tecido processo SMS gramatura 30, impermeável, atóxico, hipoalergênico, resistente, confortável, maleável, conforme padrão proteção/ isolamento, apresentar barreira microbiana comprovada por laudo de eficiência de filtração bacteriana (BFE) e eficiência de filtração viral (VFE) e laudo não carcinogenia, manga longa, punho com elástico, sistema de ajuste e fixação por dois pares de amarrilhos nas costas e cintura, medidas entre 115 cm a 120 cm de compriment </t>
  </si>
  <si>
    <t>AVENTAL DE PROCEDIMENTOS DESCÁRTAVEL, TAMANHO G, PARA USO EM PROCEDIMENTOS NÃO CIRÚRGICOS USO ÚNICO</t>
  </si>
  <si>
    <t>AVENTAL CIRÚRGICO DESCARTAVEL - confeccionado em não tecido (SMS), - antialérgico, - atóxico, - maleável, - permeável ao ar, - tamanho G com medidas aproximadas de 150 cm de largura por 120cm de altura, - gramatura no mínimo 40gr, - punho em elástico.</t>
  </si>
  <si>
    <t>AVENTAL CIRÚRGICO DESCARTAVEL - confeccionado em não tecido (SMS), - antialérgico, - atóxico, - maleável, - permeável ao ar, - tamanho GG com medidas aproximadas de 165 cm de largura por 140cm de altura, - gramatura no mínimo 40gr, - punho em elástico.</t>
  </si>
  <si>
    <t>Prestação DE SERVIÇOS DE LAVANDERIA, PARA HIGIENIZAÇÃO DE AVENTAIS, COM MANGA, IMPERMEÁVEIS, de uso hospitalar</t>
  </si>
  <si>
    <t>Aventais  Descartáveis</t>
  </si>
  <si>
    <t>Caxias do Sul</t>
  </si>
  <si>
    <t xml:space="preserve">Avental protetor de raio-X
</t>
  </si>
  <si>
    <t>São Bernardo do Campo</t>
  </si>
  <si>
    <t>Não Identificado</t>
  </si>
  <si>
    <t>Aventais descartáveis, para a utilização nos Atendimentos dos CRAS, CREAS e demais unidades da Secretaria de Assistência Social em decorrência do estado de calamidade pública pela pandemia de covid-19.</t>
  </si>
  <si>
    <t>AVENTAL PARA USO MEDICO/ODONTOLOGICO - TIPO: DESCARTAVEL COM MANGA LONGA; MATERIA-PRIMA: TELA NAO TECIDA; GRAMATURA/COMPOSICAO: GRAMATURA MINIMA DE 30 G/M2; COMPRIMENTO: 110 CM DE CUMPRIMENTO;</t>
  </si>
  <si>
    <t>AVENTAL DESCARTÁVEL LONGO, BRANCO, COM ABERTURA TOTAL NAS COSTAS E FACES SUFICIENTES PARA SOBREPOSIÇÃO</t>
  </si>
  <si>
    <t>Universidade Federal do Rio de Janeiro</t>
  </si>
  <si>
    <t>Porto Alegre</t>
  </si>
  <si>
    <t>BARBACENA</t>
  </si>
  <si>
    <t>Aquisição emergencial de Equipamentos de Proteção Individual – EPIs (AVENTAL CIRÚRGICO E LUVAS DE PROCEDIMENTO NÃO ESTÉRIL), para o combate da disseminação do COVID-19</t>
  </si>
  <si>
    <t>SES-PRC-2020/1725</t>
  </si>
  <si>
    <t>Dispensa de Licitação 57/2020</t>
  </si>
  <si>
    <t>09.557.129/0001-70</t>
  </si>
  <si>
    <t xml:space="preserve">SES-PRC-2020/17240 </t>
  </si>
  <si>
    <t>87.203.121/0001-19</t>
  </si>
  <si>
    <t>SES-PRC-2020/17663</t>
  </si>
  <si>
    <t>082-2020</t>
  </si>
  <si>
    <t>223/2020</t>
  </si>
  <si>
    <t xml:space="preserve">2020-F7HT3 </t>
  </si>
  <si>
    <t>OF 0865/2020</t>
  </si>
  <si>
    <t xml:space="preserve"> 04.000.409.20.30</t>
  </si>
  <si>
    <t>NE 04424</t>
  </si>
  <si>
    <t>Dispensa 031/2020</t>
  </si>
  <si>
    <t>Duplicado</t>
  </si>
  <si>
    <t>0500005 000024/2020</t>
  </si>
  <si>
    <t>REGISTRO DE PRECOS REALIZADO NO SIRP</t>
  </si>
  <si>
    <t>DCB DISTRIBUIDORA CIRURGICA BRASILEIRA LTDA</t>
  </si>
  <si>
    <t>20.235.404/0001-71</t>
  </si>
  <si>
    <t>NE 04426</t>
  </si>
  <si>
    <t>1255302 000030/2020</t>
  </si>
  <si>
    <t>DIFARMIG LTDA</t>
  </si>
  <si>
    <t>19.961.036/0001-60</t>
  </si>
  <si>
    <t>1501561 000020/2020</t>
  </si>
  <si>
    <t>DISPENSA DE LICITACAO</t>
  </si>
  <si>
    <t>GRANDESC MATERIAIS HOSPITALARES EIRELI</t>
  </si>
  <si>
    <t>07.086.868/0001-03</t>
  </si>
  <si>
    <t>33374.038929/2020-74</t>
  </si>
  <si>
    <t>225/2020</t>
  </si>
  <si>
    <t>33401.017001/2019-48</t>
  </si>
  <si>
    <t>33374.043740/2020-01</t>
  </si>
  <si>
    <t>SES-PRC-2020/17833</t>
  </si>
  <si>
    <t>Dispensa de Licitação 56/2020</t>
  </si>
  <si>
    <t>2020001935</t>
  </si>
  <si>
    <t>2500018035432020</t>
  </si>
  <si>
    <t xml:space="preserve"> 00060-0000162649/2020-51</t>
  </si>
  <si>
    <t>Extrato de Nota de Empenho nº 2020NE03447</t>
  </si>
  <si>
    <t>33401.055834/2020-41</t>
  </si>
  <si>
    <t xml:space="preserve"> 04.000.399.20.89</t>
  </si>
  <si>
    <t>NE 03394</t>
  </si>
  <si>
    <t xml:space="preserve"> Dispensa 026/2020</t>
  </si>
  <si>
    <t>17.719.905/0001-19</t>
  </si>
  <si>
    <t>39227/2020</t>
  </si>
  <si>
    <t>249/2020</t>
  </si>
  <si>
    <t>4907/2020</t>
  </si>
  <si>
    <t>1501561 000005/2020</t>
  </si>
  <si>
    <t>1255302 000039/2020</t>
  </si>
  <si>
    <t>Não consta - Art. 62 da Lei 8666/93</t>
  </si>
  <si>
    <t xml:space="preserve">33401.055845/2020-21 </t>
  </si>
  <si>
    <t>4905/2020</t>
  </si>
  <si>
    <t>4906/2020</t>
  </si>
  <si>
    <t>19.008.051184/2020-86</t>
  </si>
  <si>
    <t>0073/2020</t>
  </si>
  <si>
    <t>230/2020</t>
  </si>
  <si>
    <t>46/2020</t>
  </si>
  <si>
    <t xml:space="preserve">23533.013739/2020-11 </t>
  </si>
  <si>
    <t>09.587.491/0001-93</t>
  </si>
  <si>
    <t>978Q2020</t>
  </si>
  <si>
    <t>18.475.241/0001-52</t>
  </si>
  <si>
    <t>5107/2020</t>
  </si>
  <si>
    <t>11.667.036/0001-40</t>
  </si>
  <si>
    <t>0513007 000044/2020</t>
  </si>
  <si>
    <t>3990/2020</t>
  </si>
  <si>
    <t>00060-00105182/2020-42</t>
  </si>
  <si>
    <t>Aviso de Abertura de Dispensa de Licitação</t>
  </si>
  <si>
    <t>https://www.imprensaoficial.com.br/DO/BuscaDO2001Documento_11_4.aspx?link=%2f2020%2fexecutivo%2520secao%2520i%2fabril%2f28%2fpag_0115_143dcd9d5a2c6da30375d150f154e289.pdf&amp;pagina=115&amp;data=28/04/2020&amp;caderno=Executivo%20I&amp;paginaordenacao=100115</t>
  </si>
  <si>
    <t>http://www.imprensaoficial.com.br/DO/BuscaDO2001Documento_11_4.aspx?link=%2f2020%2fexecutivo%2520secao%2520i%2fabril%2f25%2fpag_0141_c30a70a37b369cb178cffa10804a842f.pdf&amp;pagina=141&amp;data=25/04/2020&amp;caderno=Executivo%20I&amp;paginaordenacao=100141</t>
  </si>
  <si>
    <t>Portal da Transparência do Município. e http://transparencia.recife.pe.gov.br/codigos/web/despesas/despesaDetalhadaCredor.php#result</t>
  </si>
  <si>
    <t>https://drive.google.com/drive/folders/1EhD9Hkuu0PEuoUfI0EFAoxJB5pkcAwfT</t>
  </si>
  <si>
    <t>https://coronavirus.es.gov.br/Media/Coronavirus/Transparencia/ContratosEmergenciais/2020-F7HT3%20-%20OF%200865-2020%20CHEMPROS.pdf</t>
  </si>
  <si>
    <t>DOM 5989
http://portal6.pbh.gov.br/dom/Files/dom5989%20-%20assinado.pdf</t>
  </si>
  <si>
    <t>https://prefeitura.pbh.gov.br/transparencia/licitacoes-e-contratos/editais-e-contratos/contratos-coronavirus
https://prefeitura.pbh.gov.br/transparencia/licitacoes-e-contratos/editais-e-contratos/covid19-saude</t>
  </si>
  <si>
    <t>http://www.transparencia.mg.gov.br/compras-e-patrimonio/compras-e-contratos/comprasecontratos-detalhe-proccompra/2020/20200316/20201231/321138</t>
  </si>
  <si>
    <t>https://www1.compras.mg.gov.br/processocompra/processo/consultaProcessoCompra.html?idProcessoCompraSelecionado=&amp;procedimentoProcessoSelecionado=&amp;unidadeCompra=&amp;possuiPregao=&amp;possuiEdital=&amp;estaPesquisando=true&amp;metodo=pesquisar&amp;textoConfirmacao=&amp;orgaoEntidade=1250&amp;codigoUnidadeCompra=&amp;numero=&amp;ano=2020&amp;situacao=&amp;procedimentoModificado=&amp;procedimento1=&amp;procedimento2=&amp;procedimento3=&amp;procedimento4=&amp;especializacao=&amp;dataCriacaoDe=&amp;dataCriacaoAte=&amp;dataLicitacaoDe=&amp;dataLicitacaoAte=&amp;linhaFornecimento=&amp;linhaFornecimentoOpcaoEOu=E&amp;linhaFornecimentoOpcaoSem=&amp;descricaoMaterialOuServico=avental&amp;descricaoMaterialOuServicoOpcaoEOu=E&amp;descricaoMaterialOuServicoOpcaoSem=&amp;especificacaoItemMaterialOuServico=&amp;especificacaoItemMaterialOuServicoOpcaoEOu=E&amp;especificacaoItemMaterialOuServicoOpcaoSem=#</t>
  </si>
  <si>
    <t>https://covid-19.campinas.sp.gov.br/prestacao-contas</t>
  </si>
  <si>
    <t>http://www.in.gov.br/web/dou/-/extrato-de-dispensa-de-licitacao-n-73/2020-uasg-250042-254740403</t>
  </si>
  <si>
    <t>http://www.in.gov.br/web/dou/-/extrato-de-dispensa-de-licitacao-n-74/2020-uasg-250042-254740484</t>
  </si>
  <si>
    <t>DODF nº 80, de 29/04/2020</t>
  </si>
  <si>
    <t>http://www.in.gov.br/web/dou/-/extrato-de-dispensa-de-licitacao-n-21/2020-uasg-250103-254740290</t>
  </si>
  <si>
    <t>http://www.in.gov.br/web/dou/-/extrato-de-dispensa-de-licitacao-n-39/2020-uasg-155020-255211445</t>
  </si>
  <si>
    <t xml:space="preserve">diariooficial.imprensaoficial.com.br/nav_v5/index.asp?c=4&amp;e=20200429&amp;p=1
</t>
  </si>
  <si>
    <t xml:space="preserve">Não identificado </t>
  </si>
  <si>
    <t>http://www.transparencia.mg.gov.br/compras-e-patrimonio/compras-e-contratos/comprasecontratos-detalhe-proccompra/2020/20200316/20201231/320469</t>
  </si>
  <si>
    <t>DODF nº 60, de 28/04/2020 - Ed. Extra</t>
  </si>
  <si>
    <t>Macacões de Segurança em não-tecido, fibra polipropileno, tamanho XG para atendimento à pandemia do COVID-19.</t>
  </si>
  <si>
    <t>Serviço Funerário do Municipio de São Paulo - SFMSP</t>
  </si>
  <si>
    <t>Macacão de proteção tipo tyvec 3000 unidades, para atender as precauções padrão de controle de infecção durante pandemia de coronavírus e manuseio de corpos, para uso do Serviço Funerário do Município de São Paulo - SFMSP</t>
  </si>
  <si>
    <t>AQUISIÇÃO DE MACACÃO COMPONENTES FIBRAS DE POLIETILENO NÃO TECIDO TIPO USO FITOSSANITÁRIO COR BRANCA TAMANHOMÉDIO CARACTERÍSTICAS ADICIONAIS CAPUZDOTAÇÃO ORÇAMENTÁRIA Nº 18162020 REFERENTE AO PROCESSO QUE ORIGINOU O CONTRATO 2000054852020</t>
  </si>
  <si>
    <t>PALMAS</t>
  </si>
  <si>
    <t xml:space="preserve">
94244 - VESTIMENTA (MACACÃO) DE USO PESSOAL PARA TRABALHO EM ÁREA CONTAMINADA</t>
  </si>
  <si>
    <t>SECRETARIA DE ESTADO DE SAÚDE</t>
  </si>
  <si>
    <t>MACACÃO MANGA LONGA COM CAPUZ DESCARTÁVEL 9025 P M G GG</t>
  </si>
  <si>
    <t>Manaus</t>
  </si>
  <si>
    <t>JUIZ DE FORA</t>
  </si>
  <si>
    <t>AQUISIÇÃO DO 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AQUISIÇÃO DO ITEM: 162484 COD AQUISIÇÃO DO ITEM: 4240.007.0124</t>
  </si>
  <si>
    <t>AQUISIÇÃO DO 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AQUISIÇÃO DO ITEM: 162485 COD AQUISIÇÃO DO ITEM: 4240.007.0125</t>
  </si>
  <si>
    <t>Aquisição de 150 (cento e cinquenta) und. Macacão com capuz tam. G e 150 (cento e cinquenta) und. tam. GG - 113 (cento e treze) und macacão tam. G, 217 (duzentos e dezessete) und. tam. GG e 50 (cinquenta) und. tam. G com capuz e elástico</t>
  </si>
  <si>
    <t>AQUISIÇÃO DO 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AQUISIÇÃO DO ITEM: 134000 COD AQUISIÇÃO DO ITEM: 4240.007.0050</t>
  </si>
  <si>
    <t>MACACÃO DE SEGURANÇA CONFECCIONADO EM NÃO
TECIDO DE FIBRA DE POLIPROPILENO SMS RESPIRÁVEL.</t>
  </si>
  <si>
    <t>AQUISIÇÃO EMERGENCIAL DE EQUIPAMENTO PROTEÇÃO INDIVIDUAL-MACACÃO DE PROTEÇÃO-TAMANHO P, M, G E GX</t>
  </si>
  <si>
    <t>CORPO DE BOMBEIROS MILITAR DE MINAS GERAIS</t>
  </si>
  <si>
    <t>MACACAO DE PROTECAO QUIMICA - MATERIA-PRIMA: TYVEK; NIVEL DE PROTECAO: B; TAMANHO: GG;</t>
  </si>
  <si>
    <t>MACACAO DE PROTECAO QUIMICA - MATERIA-PRIMA: TYVEK; NIVEL DE PROTECAO: B; TAMANHO: XG;</t>
  </si>
  <si>
    <t>http://www.docidadesp.imprensaoficial.com.br/NavegaEdicao.aspx?ClipID=3820db5fd174922473d910e840503640&amp;PalavraChave=%C2%A0INVOL%20AMBIENTAL%20INSD%C3%9ASTRIA%20E%20COM%C3%89RCIO%20LTDA</t>
  </si>
  <si>
    <t>http://transparencia.al.gov.br/despesa/empenho/510524/2020NE02588/undefined/</t>
  </si>
  <si>
    <t>43915Fundação Universidade Federal do MaranhãoAquisição emergencial de macacão para proteção04.871.392/0001-1559500http://www.in.gov.br/en/web/dou/-/extrato-de-dispensa-de-licitacao-n-17/2020-uasg-155010-249661144</t>
  </si>
  <si>
    <t>43924Secretaria Municipal de SaúdeMacacões de Segurança em não-tecido, fibra polipropileno, tamanho XG para atendimento à pandemia do COVID-19.13.889.622/0001-64 36000100036http://servicos.sjc.sp.gov.br/governo/boletim/boletimPDF/20200403190714d747e175-ef01-41eb-939d-467745f3e428.pdf</t>
  </si>
  <si>
    <t>43934Secretaria de Atenção Especializada à SaúdeAquisição DE MACACÃO DE SEGURANÇA/ PROTEÇÃO DESCARTÁVEL ESTÉRIL IMPERMEÁVEL BRANCO22.056.556/0001-32 7968http://www.in.gov.br/web/dou/-/extrato-de-dispensa-de-licitacao-n-13/2020-uasg-250103-252122611</t>
  </si>
  <si>
    <t>43936Secretaria de Atenção Especializada à SaúdeAquisição de macacão de segurança.27.069.869/0001-49143400http://www.in.gov.br/web/dou/-/extrato-de-dispensa-de-licitacao-n-57/2020-uasg-250042-252544420</t>
  </si>
  <si>
    <t>43937Serviço Funerário do Municipio de São Paulo - SFMSPMacacão de proteção tipo tyvec 3000 unidades, para atender as precauções padrão de controle de infecção durante pandemia de coronavírus e manuseio de corpos, para uso do Serviço Funerário do Município de São Paulo - SFMSP 71.771.364/0001-13143700300047,9http://www.docidadesp.imprensaoficial.com.br/NavegaEdicao.aspx?ClipID=3820db5fd174922473d910e840503640&amp;PalavraChave=%C2%A0INVOL%20AMBIENTAL%20INSD%C3%9ASTRIA%20E%20COM%C3%89RCIO%20LTDA</t>
  </si>
  <si>
    <t>43938 SECRETARIA DE ESTADO DA SAÚDEAQUISIÇÃO DE MACACÃO COMPONENTES FIBRAS DE POLIETILENO NÃO TECIDO TIPO USO FITOSSANITÁRIO COR BRANCA TAMANHOMÉDIO CARACTERÍSTICAS ADICIONAIS CAPUZDOTAÇÃO ORÇAMENTÁRIA Nº 18162020 REFERENTE AO PROCESSO QUE ORIGINOU O CONTRATO 2000054852020301097310001301680020084http://transparencia.al.gov.br/despesa/empenho/510524/2020NE02197/undefined/</t>
  </si>
  <si>
    <t>43938 SECRETARIA DE ESTADO DA SAÚDEMACACÃO COMPONENTES FIBRAS DE POLIETILENO NÃO TECIDO TIPO USO FITOSSANITÁRIO COR BRANCA TAMANHOMÉDIO CARACTERÍSTICAS ADICIONAIS CAPUZ301097310001304200050084http://transparencia.al.gov.br/despesa/empenho/510524/2020NE02044/2020OB02597/</t>
  </si>
  <si>
    <t>43938 SECRETARIA DE ESTADO DA SAÚDEMACACÃO MATERIAL TYVER COR BRANCA TAMANHO G CARACTERÍSTICAS ADICIONAIS UNISSEX TIPO PADRÃO COMZÍPER301097310001302520030084http://transparencia.al.gov.br/despesa/empenho/510524/2020NE02197/undefined/</t>
  </si>
  <si>
    <t>43938 SECRETARIA DE ESTADO DA SAÚDEMACACÃO MATERIAL TYVER COR BRANCA TAMANHO G CARACTERÍSTICAS ADICIONAIS UNISSEX TIPO PADRÃO COMZÍPER301097310001304200050084http://transparencia.al.gov.br/despesa/empenho/510524/2020NE02044/2020OB02597/</t>
  </si>
  <si>
    <t>43938 SECRETARIA DE ESTADO DA SAÚDEMACACÃO MATERIAL TYVER COR BRANCA TAMANHO XG CARACTERÍSTICAS ADICIONAIS UNISSEX TIPO PADRÃO COMZÍPER30109731000130840010084http://transparencia.al.gov.br/despesa/empenho/510524/2020NE02044/2020OB02597/</t>
  </si>
  <si>
    <t>43938 SECRETARIA DE ESTADO DA SAÚDEMACACÃO MATERIAL TYVER COR BRANCA TAMANHO XG CARACTERÍSTICAS ADICIONAIS UNISSEX TIPO PADRÃO COMZÍPER30109731000130840010084http://transparencia.al.gov.br/despesa/empenho/510524/2020NE02197/undefined/</t>
  </si>
  <si>
    <t>43941
94244 - VESTIMENTA (MACACÃO) DE USO PESSOAL PARA TRABALHO EM ÁREA CONTAMINADA06.366.035/0001-763700002500148http://prodata.palmas.to.gov.br:8080/sig/app.html#/transparencia/transparencia-despesa-simplificado-corona/</t>
  </si>
  <si>
    <t>43941SECRETARIA DE ESTADO DE SAÚDEMACACÃO MANGA LONGA COM CAPUZ DESCARTÁVEL 9025 P M G GG07.348.227/0001-711347527549http://transparencia.al.gov.br/despesa/empenho/510524/2020NE02588/undefined/</t>
  </si>
  <si>
    <t>43943macacão EPI nivel III de biosegurança (tuberculose) de polietileno32.481.041/0001-331278416079,9http://www.transparencia.am.gov.br/licitacoes/</t>
  </si>
  <si>
    <t>43945FES - FUNDO ESTADUAL DE SAÚDEAQUISIÇÃO DO 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AQUISIÇÃO DO ITEM: 162484 COD AQUISIÇÃO DO ITEM: 4240.007.012426.214.156/0001-691836823189https://www.compras.rj.gov.br/Portal-Siga/Contrato/listar.action</t>
  </si>
  <si>
    <t>43945FES - FUNDO ESTADUAL DE SAÚDEAQUISIÇÃO DO 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AQUISIÇÃO DO ITEM: 162485 COD AQUISIÇÃO DO ITEM: 4240.007.012526.214.156/0001-69183682389https://www.compras.rj.gov.br/Portal-Siga/Contrato/listar.action</t>
  </si>
  <si>
    <t>43945Fundação Instituto Polo Avançado de Saúde de Ribeirão Preto - FIPASEAquisição de 150 (cento e cinquenta) und. Macacão com capuz tam. G e 150 (cento e cinquenta) und. tam. GG - 113 (cento e treze) und macacão tam. G, 217 (duzentos e dezessete) und. tam. GG e 50 (cinquenta) und. tam. G com capuz e elástico059.527.697/0001-042012868029,6https://www.ribeiraopreto.sp.gov.br/diario-oficial/pesquisa-data</t>
  </si>
  <si>
    <t>43945UERJ - ADMINISTRACAO CENTRALAQUISIÇÃO DO 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AQUISIÇÃO DO ITEM: 134000 COD AQUISIÇÃO DO ITEM: 4240.007.005017.771.867/0001-4320362513,5https://www.compras.rj.gov.br/Portal-Siga/Contrato/listar.action</t>
  </si>
  <si>
    <t>43949Secretaria de Atenção Especializada à SaúdeAquisição de: Vestuário proteção, material: 100% polietileno (tipo tyvek), tamanho: grande, componentes: macacão descartável com capuz, zíper frontal, tipo uso: proteção individual, características adicionais: elástico nos punhos,tonozelos,capuz, costura dupla, cor: branca.14.773.854/0001-1517800http://www.in.gov.br/web/dou/-/extrato-de-dispensa-de-licitacao-n-143/2020-uasg-250105-254264645</t>
  </si>
  <si>
    <t>43950Secretaria Municipal de SaúdeMACACÃO DE SEGURANÇA CONFECCIONADO EM NÃO
TECIDO DE FIBRA DE POLIPROPILENO SMS RESPIRÁVEL.01.488.575/0001-68413028014,75http://servicos.sjc.sp.gov.br/governo/boletim/boletimPDF/20200417202703b5d64368-84ed-4780-b6a8-c2cb3d9d1696.pdf</t>
  </si>
  <si>
    <t>43950Secretaria Municipal de SaúdeMACACÃO DE SEGURANÇA CONFECCIONADO EM NÃO
TECIDO DE FIBRA DE POLIPROPILENO SMS RESPIRÁVEL.13.889.622/0001-64 36000100036http://servicos.sjc.sp.gov.br/governo/boletim/boletimPDF/20200417202703b5d64368-84ed-4780-b6a8-c2cb3d9d1696.pdf</t>
  </si>
  <si>
    <t>43951SECRETARIA MUNICIPAL DE SAÚDE - SESMAAQUISIÇÃO EMERGENCIAL DE EQUIPAMENTO PROTEÇÃO INDIVIDUAL-MACACÃO DE PROTEÇÃO-TAMANHO P, M, G E GX13.169.056.0001-16382500850045https://drive.google.com/drive/folders/1EhD9Hkuu0PEuoUfI0EFAoxJB5pkcAwfT</t>
  </si>
  <si>
    <t>NACORPO DE BOMBEIROS MILITAR DE MINAS GERAISMACACAO DE PROTECAO QUIMICA - MATERIA-PRIMA: TYVEK; NIVEL DE PROTECAO: B; TAMANHO: GG;EQUIPAMENTOS,COMPONENTES E ACESSORIOS PARA PROTECAO INDIVIDUAL - EPI553000</t>
  </si>
  <si>
    <t>NACORPO DE BOMBEIROS MILITAR DE MINAS GERAISMACACAO DE PROTECAO QUIMICA - MATERIA-PRIMA: TYVEK; NIVEL DE PROTECAO: B; TAMANHO: GG;EQUIPAMENTOS,COMPONENTES E ACESSORIOS PARA PROTECAO INDIVIDUAL - EPI79000</t>
  </si>
  <si>
    <t>NACORPO DE BOMBEIROS MILITAR DE MINAS GERAISMACACAO DE PROTECAO QUIMICA - MATERIA-PRIMA: TYVEK; NIVEL DE PROTECAO: B; TAMANHO: XG;EQUIPAMENTOS,COMPONENTES E ACESSORIOS PARA PROTECAO INDIVIDUAL - EPI385000</t>
  </si>
  <si>
    <t>NACORPO DE BOMBEIROS MILITAR DE MINAS GERAISMACACAO DE PROTECAO QUIMICA - MATERIA-PRIMA: TYVEK; NIVEL DE PROTECAO: B; TAMANHO: XG;EQUIPAMENTOS,COMPONENTES E ACESSORIOS PARA PROTECAO INDIVIDUAL - EPI55000</t>
  </si>
  <si>
    <t>Ceará</t>
  </si>
  <si>
    <t>Estado do Pará</t>
  </si>
  <si>
    <t>SESPA</t>
  </si>
  <si>
    <t>Aquisição de Respirador Pulmonar, para a campanha de combate ao COVID-19</t>
  </si>
  <si>
    <t>Bahia</t>
  </si>
  <si>
    <t>VENTILADORES PULMONARES - Artificial eletrônico. Marca Intermed/IX5.</t>
  </si>
  <si>
    <t>MASCARA TIPO RESPIRADOR PFF2 OU EQUIVALENTE A MASCARA N95 - PREVENÇÃO DE PROFISSIONAIS QUE ESTARÃO EM CONTATO DIRETO COM PACIENTES COVID-19</t>
  </si>
  <si>
    <t>VENTILADORES PULMONARES</t>
  </si>
  <si>
    <t>VENTILADOR PULMONAR PRESSOMÉTRICO E VOLUMÉTRICO VENTILADOR PULMONAR ELETRÔNICO MICROPROCESSADO PARA PACIENTES NEONATAIS, PEDIÁTRICOS E ADULTOS. PRESSÃO CONTROLADA E PRESSÃO DE SUPORTE DE NO MINIMO ATE 60CMH20; VOLUME CORRENTE DE NO MINIMO ENTRE 10 A 2000ML; FREQUENCIA RESPIRATÓRIA DE NO MINIMO ATE 100RPM; TEMPO INSPIRATORIO DE NO MINIMO ENTRE 0,3 A 5,0 SEGUNDOS; PEEP DE NO MINIMO ATE 40CMH20; SENSIBILIDADE INSPIRATORIA POR FLUXO DE NO MINIMO ENTRE 0,5 A 2,0 LPM; FIO2 DE NO MINIMO 21 A 100%. TELA COLORIDA DE NO MINIMO 12 POLEGADAS TOUCH-SCREEN;</t>
  </si>
  <si>
    <t>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t>
  </si>
  <si>
    <t>Macapá</t>
  </si>
  <si>
    <t>Manutenção preventiva e Corretiva de Ventilador Pulmonar da marca Maquet.</t>
  </si>
  <si>
    <t>Manutenção preventiva e Corretiva de Ventilador Pulmonar da marca Intermed.</t>
  </si>
  <si>
    <t>PORTO VELHO</t>
  </si>
  <si>
    <t xml:space="preserve">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t>
  </si>
  <si>
    <t>MATO GROSSO DO SUL</t>
  </si>
  <si>
    <t>Aquisição de ventilador pulmonar portátil (Ventilador mecânico - Tipo: suporte_x005F_x005F_x005F_x000D_
à vida; Uso: para pacientes adultos_x005F_x005F_x005F_x000D_
e pediátricos com peso superior a 5_x005F_x005F_x005F_x000D_
Kg)</t>
  </si>
  <si>
    <t xml:space="preserve"> JOÃO PINHEIRO </t>
  </si>
  <si>
    <t>Ventiladores Pulmonares Eletrônicos</t>
  </si>
  <si>
    <t>VENTILADOR (RESPIRADOR) DE TRANSPORTE</t>
  </si>
  <si>
    <t>Fornecimento de Máscara Facial - Respirador Purificador de Ar Classe PFF2 (N-95) (vide código SICAM 75503).</t>
  </si>
  <si>
    <t xml:space="preserve">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t>
  </si>
  <si>
    <t>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t>
  </si>
  <si>
    <t xml:space="preserve">Mascara semifacial, tipo respirador, proteção contra partículas finas(pff2), em microfibras sintéticas, descartável, dobrável. </t>
  </si>
  <si>
    <t>Curitiba</t>
  </si>
  <si>
    <t>São Gonçalo</t>
  </si>
  <si>
    <t>Aquisição de Ventilador pulmonar</t>
  </si>
  <si>
    <t>ARACAJU</t>
  </si>
  <si>
    <t>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AQUISIÇÃO DO ITEM: 162167 COD AQUISIÇÃO DO ITEM: 4240.005.0048</t>
  </si>
  <si>
    <t>Manutenção preventiva e Corretiva de Ventilador Pulmonar da marca Maquet, nas dependencias do Hospital Ana Nery.</t>
  </si>
  <si>
    <t>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t>
  </si>
  <si>
    <t xml:space="preserve"> Aquisição de Peças de Respirador para ambiente hospitalar, peça semifacial formato tipo dobrável, filtrante para partículas pff2, tamanho padrão médio, formato: tipo dobrável.</t>
  </si>
  <si>
    <t>Respirador purificador de ar tipo peças semifacial filtrante classe PFF2 N95</t>
  </si>
  <si>
    <t>Hospital Metropolitano Odilon Behrens</t>
  </si>
  <si>
    <t xml:space="preserve">Respirador categoria PFF2 contra agentes biologicos. Eficiência de no mínimo 95% de filtragem. </t>
  </si>
  <si>
    <t>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t>
  </si>
  <si>
    <t>LOCAÇÃO DE VENTILADORES PULMONAR E TRANSPORTE por 6 meses para hospital leonardo davinci</t>
  </si>
  <si>
    <t xml:space="preserve">Respirador semi-facial, pff1, desc., filtrante, dobrável </t>
  </si>
  <si>
    <t>São Luís</t>
  </si>
  <si>
    <t>Respirador semi facial descartavel para uso contra aerosoides (particulas) gerados mecanicamente. As particulas podem ser solidas ou liquidas geradas de solupoes ou suspensoes aquosas.</t>
  </si>
  <si>
    <t>RESPIRADOR PURIF. DE AR PFF2 - POEIRAS, NEVOA</t>
  </si>
  <si>
    <t>MACHADO</t>
  </si>
  <si>
    <t>PREFEITURA MUN. DE MACHADO</t>
  </si>
  <si>
    <t>VENTILADOR PULMONAR MECÂNICO</t>
  </si>
  <si>
    <t>CAPELINHA</t>
  </si>
  <si>
    <t>RESPIRADOR PULMONAR PORTÁTIL, Aplicação: Transporte Intra/Extra hospitalar e atendimento de emergência em pacientes adultos e pediátricos, Mínimo 3 Modos de ventilação: CMV (controlada), AMV (assistida) e manual. Alimentação elétrica 100 a 240V. Bateria tipo Li- Ion (recarregável) com duração aproximada de no mínimo 4 horas(totalmente carregada). Devidamente registrado e com as certificações dos órgãos fiscalizadores competentes. Garantia mínima 12 meses.</t>
  </si>
  <si>
    <t>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t>
  </si>
  <si>
    <t>PLACA PARA EQUIPAMENTOS MED/HOSP. - IDENTIFICACAO: PLACA CPU C/ADAPT. LCD-LED; EQUIPAMENTO: VENTILADOR; MARCA/MODELO: DISTAL/DX-3012; REFERENCIA: DR-2003C-0 / 4203R1V;</t>
  </si>
  <si>
    <t xml:space="preserve">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t>
  </si>
  <si>
    <t>Respirador categoria PFF2 contra agentes biologicos.</t>
  </si>
  <si>
    <t>FILTRO PARA SISTEMA RESPIRATORIO - APLICACAO: PARA RESPIRADORES; TIPO: HIDROFOBO;</t>
  </si>
  <si>
    <t>KIT PARA EQUIPAMENTOS MEDICO-HOSPITALARES - IDENTIFICACAO: KIT REG. DE AR - 2.8KG/CM2 + VALV. PROPORCIONAL; EQUIPAMENTO: VENTILADOR; MARCA/MODELO: DIXTAL/DX-3012; REFERENCIA: DR-2001C-0 / 3714R1V;</t>
  </si>
  <si>
    <t>BATERIA PARA EQUIPAMENTO MEDICO/HOSPITALAR - TENSAO: 11.1 VOLTS; CORRENTE: 7.8 AH; REFERENCIA: DR-2003A-0 / 4152R1V; EQUIPAMENTO: VENTILADOR DIXTAL/DX-3012;</t>
  </si>
  <si>
    <t>KIT PARA EQUIPAMENTOS MEDICO-HOSPITALARES - IDENTIFICACAO: KIT REG. DE O2 - 2.8KG/CM2 + VALV. PROPORCIONAL; EQUIPAMENTO: VENTILADOR; MARCA/MODELO: DIXTAL/DX-3012; REFERENCIA: DR-2001D-0 / 3715R1V;</t>
  </si>
  <si>
    <t>DISPLAY PARA EQUIPAMENTOS MEDICO-HOSPITALARES - IDENTIFICACAO: DISPLAY LED C/ KIT FIXACAO P/ TECLADO NOVO  GRAPH; EQUIPAMENTO: VENTILADOR; MARCA/MODELO: DIXTAL/DX-3010; REFERENCIA: DR-0004U-2 / 4329R2V;</t>
  </si>
  <si>
    <t>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t>
  </si>
  <si>
    <t>KIT PARA EQUIPAMENTOS MEDICO-HOSPITALARES - IDENTIFICACAO: KIT PNEUMOTACOGRAFO (TS/ADV.); EQUIPAMENTO: VENTILADOR; MARCA/MODELO: DIXTAL/DX-3012-3020; REFERENCIA: 3696R1V;</t>
  </si>
  <si>
    <t>VALVULA PARA EQUIPAMENTOS MEDICO-HOSPITALARES - IDENTIFICACAO: VALVULA KIT VALVULA REG. O2 + VALVULA PROPORCIONAL - GRAPH; EQUIPAMENTO: VENTILADOR PULMONAR; MARCA/MODELO: DIXTAL/DX-3010/3012; REFERENCIA: 3713R1V /  DR-0005U-0;</t>
  </si>
  <si>
    <t>AQUISIÇÃO DE FILTRO BACTERIOLÓGICO PARA VENTILADORES</t>
  </si>
  <si>
    <t>CONJUNTO PARA EQUIPAMENTOS MEDICO-HOSPITALARES - IDENTIFICACAO: CONJUNTO (SUBCONJUNTO) CONTROLE DE GASES(KIT PNEUMATOGRAFO); EQUIPAMENTO: VENTILADOR PULMONAR; MARCA/MODELO: DIXTAL/DX-3010; REFERENCIA: DR-0005Q-0;</t>
  </si>
  <si>
    <t>CÉLULA DE OXIGÊNIO COMPATÍVEL COM VENTILADORE</t>
  </si>
  <si>
    <t>PLACA PARA EQUIPAMENTOS MED/HOSP. - IDENTIFICACAO: PLACA FONTE PRINCIPAL - GRAPH; EQUIPAMENTO: VENTILADOR PULMONAR; MARCA/MODELO: DIXTAL/DX3010; REFERENCIA: 3711R1V;</t>
  </si>
  <si>
    <t>MICRO VENTILADOR PARA EQUIPAMENTOS MED./HOSP - EQUIPAMENTO: VENTILADOR 6X6CM 12V; MARCA/MODELO: DIXTAL/DX-3010-3012; REFERENCIA: DR-0000H-0 / 2330R1V;</t>
  </si>
  <si>
    <t>JUNTA PARA EQUIPAMENTOS MEDICO-HOSPITALARES - IDENTIFICACAO: JUNTA DE FECHAMENTO; EQUIPAMENTO: VENTILADOR; MARCA/MODELO: DIXTAL/DX-3010-3012; REFERENCIA: DR-0000G-0 / 2391R1V;</t>
  </si>
  <si>
    <t>Teresina</t>
  </si>
  <si>
    <t>AQUISIÇÃO DE RESPIRADORES PFF-2 9820 + 3M DOBRÁVEL</t>
  </si>
  <si>
    <t>Secretaria de Estado de Justiça e Cidadania</t>
  </si>
  <si>
    <t>Aquisição Emergencial de 300 Ventiladores Pulmonares Microprocessado com Turbina de Ar Comprimido Medicinal tratamento de coronavírus (COVID-19),</t>
  </si>
  <si>
    <t>Manutenção preventiva e corretiva com vistas manutenção eletrônica e pneumática, incluindo a troca de peças em 50 ventiladores pulmonares utilizados nos leitos destinados para tratamento de pacientes acometidos pela Covid-19</t>
  </si>
  <si>
    <t>DESPESAS COM IMPORTAÇÃO DE RESPIRADORES P/ SUH</t>
  </si>
  <si>
    <t>Aquisição emergencial de filtro branco para ventilador pulmonar</t>
  </si>
  <si>
    <t>Aquisição emergencial de traqueias para ventiladores pulmonares.</t>
  </si>
  <si>
    <t>AQUISIÇÃO DE CIRCUITO DE PACIENTE ADULTO, COMPATÍVEL COM VENTILADOR PULMONAR DA MARCA INTERMED P/ HIJG</t>
  </si>
  <si>
    <t>AQUISIÇÃO DE CIRCUITO DE PACIENTE ADULTO PARA USO EM VENTILADOR PULMONAR E OUTROS P/ HRSJ</t>
  </si>
  <si>
    <t>AQUISIÇÃO DE CIRCUITO DE PACIENTE NEONATAL, COMPATÍVEL COM VENTILADOR PULMONAR DA MARCA INTERMED P/ HIJG</t>
  </si>
  <si>
    <t>AQUISIÇÃO DE CIRCUITO DE PACIENTE ADULTO, COMPATÍVEL COM VENTILADOR PULMONAR DA MARCA INTERMED E OUTROS P/ HDWC</t>
  </si>
  <si>
    <t>AQUISIÇÃO DE CIRCUITO DE PACIENTE NEONATAL, COMPATÍVEL COM VENTILADOR PULMONAR DA MARCA INTERMED P/ HRSJ</t>
  </si>
  <si>
    <t>RESPIRADOR MANUAL - MATERIA PRIMA: MICROFIBRAS SINTETICAS TRATADA ELETROSTATICAMENTE; COMPONENTES: CONCHA, SEM VALVULA DE EXALACAO; TAMANHO: ADULTO;</t>
  </si>
  <si>
    <t>PLACA PARA EQUIPAMENTOS MED/HOSP. - IDENTIFICACAO: PLACA TECLADO COM ENCODER ; EQUIPAMENTO: VENTILADOR PULMONAR; MARCA/MODELO: DIXTAL/DX-3012; REFERENCIA: 3717R1V;</t>
  </si>
  <si>
    <t>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t>
  </si>
  <si>
    <t>quisição de Circuitos universal para ventilador pulmonar</t>
  </si>
  <si>
    <t>Aquisição de ventiladores pulmonares microprocessados para cuidados intensivos de pacientes adultos e pediátricos do Hospital das Clínicas de Goiás para fazer frente ao conjunto de ações no combate do coronavírus.</t>
  </si>
  <si>
    <t>Aquisição de Circuitos universal para ventilador pulmonar</t>
  </si>
  <si>
    <t>Contratação de empresa(s) especializada(s) em serviços de engenharia para adequação da Central de Material Esterilizado, visando instalação da termodesinfectadora para suprir a necessidade de desinfecção dos circuitos de respiradores que serão utilizados pelos pacientes infectados pela COVID-19</t>
  </si>
  <si>
    <t>Aquisição de respirador sem válvula para medidas de contenção do COVID-19</t>
  </si>
  <si>
    <t xml:space="preserve">Aquisição de Ventiladores com Filtragem de Ar Absoluto (HEPA) Portáteis para o Complexo Hospitalar da UFC </t>
  </si>
  <si>
    <t>Aquisição de Material Médico Hospitalar - Filtro Para Ventilador Mecânico, para Suprir a Demanda da Unidade Hospitalar João de Barros Barreto no Auxilio ao Enfrentamento da Covid-19</t>
  </si>
  <si>
    <t>Aquisição de peças para ventilador pulmonar Maquet Servo-S, em caráter de urgência\ emergência, para o Hospital Metropolitano Odilon Behrens, visando ações de combate ao Coronavirus – Covid-19</t>
  </si>
  <si>
    <t>Ventilador pulmonar adulto e pediátrico</t>
  </si>
  <si>
    <t xml:space="preserve">Respirador
</t>
  </si>
  <si>
    <t>Ventilador Adulto e Pediátrico</t>
  </si>
  <si>
    <t>Ventilador pulmonar</t>
  </si>
  <si>
    <t>Manutenção preventiva e corretiva em ventiladores pulmonares</t>
  </si>
  <si>
    <t>Circuito para respirador adulto</t>
  </si>
  <si>
    <t>AQUISIÇÃO DE INSUMOS (RESPIRADOR FACIAL) PARA CONTROLE E PREVENÇÃO DO CORONA VIRUS. NAD 359/2020</t>
  </si>
  <si>
    <t>AQUISIÇÃO DE INSUMOS (RESPIRADOR FACIAL) PARA CONTROLE E PREVENÇÃO DO CORONA VIRUS. NAD 361/2020.</t>
  </si>
  <si>
    <t>Coordenadoria Geral de Atenção Primária da AP1</t>
  </si>
  <si>
    <t>AQUISIÇÃO DE RESPIRADORES COM FULCRO NA LEI 13979 - ITENS PARA PREVENÇÃO E CONTROLE DA INFECÇÃO POR CORONAVÍRUS - NAD Nº 91/2020</t>
  </si>
  <si>
    <t>Hospital Maternidade Fernando Magalhães</t>
  </si>
  <si>
    <t>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t>
  </si>
  <si>
    <t>AQUISIÇÃO DE: VENTILADORES PULMONARES, PARA ESTRUTURAÇÃO DE AMBIENTE DE URGÊNCIA E EMERGÊNCIA COM LEITOS PARA TRATAMENTO INTENSIVO, CONFORME CI DAS Nº ___/2020, FL. 01 DESTE PROCESSO</t>
  </si>
  <si>
    <t xml:space="preserve">SANTA VITÓRIA </t>
  </si>
  <si>
    <t xml:space="preserve">LOCAÇÃO DE VENTILADOR PULMONAR </t>
  </si>
  <si>
    <t>2020001633</t>
  </si>
  <si>
    <t>SEI-080001/007186/2020</t>
  </si>
  <si>
    <t>2020001859</t>
  </si>
  <si>
    <t>22.682.915/0001-67</t>
  </si>
  <si>
    <t>SEI-080001/007407/2020</t>
  </si>
  <si>
    <t>2020001868</t>
  </si>
  <si>
    <t>29.233.652/0001-58</t>
  </si>
  <si>
    <t>2020/248867</t>
  </si>
  <si>
    <t>016/SESPA/2020</t>
  </si>
  <si>
    <t>13.013.655/0002-27</t>
  </si>
  <si>
    <t>SES 37070/2020</t>
  </si>
  <si>
    <t>108/2020</t>
  </si>
  <si>
    <t>35.177.684/0001-86</t>
  </si>
  <si>
    <t>PROC. Nº. 006/2020 - ADESÃO Nº. 002/2020 -  ATA DE REGISTRO DE PREÇOS Nº. 0075/2019 - CLC/PGE, ORIUNDA DOPROCESSO Nº. 00015/PGE/2019.SES AMAPA - PREGÃO ELETRÔNICO Nº. 0047/2019 - CLC/PGE, DA SES/AP</t>
  </si>
  <si>
    <t>Pregão n.º 0047/2019 - SES/AP</t>
  </si>
  <si>
    <t>019.5050.2020.0028157-17</t>
  </si>
  <si>
    <t>19.300.00075/2020</t>
  </si>
  <si>
    <t>PROC. Nº. 0057.2020</t>
  </si>
  <si>
    <t xml:space="preserve">DL Nº. 0049.2020 </t>
  </si>
  <si>
    <t>00.331.788/0023-24</t>
  </si>
  <si>
    <t>DL 79/2020</t>
  </si>
  <si>
    <t>2020001819</t>
  </si>
  <si>
    <t>2020001887</t>
  </si>
  <si>
    <t>019.7441.2020.0029169-81</t>
  </si>
  <si>
    <t>DL 002 DG</t>
  </si>
  <si>
    <t>05.014.714/0001-72</t>
  </si>
  <si>
    <t>019.7441.2020.0028368-72</t>
  </si>
  <si>
    <t>DL 001 DG</t>
  </si>
  <si>
    <t>06.269.451/0001-05</t>
  </si>
  <si>
    <t xml:space="preserve"> 01/2020</t>
  </si>
  <si>
    <t>08.245.855/0001-94</t>
  </si>
  <si>
    <t>AIR LIQUIDE BRASIL LTDA</t>
  </si>
  <si>
    <t>00.331.788/0027-58</t>
  </si>
  <si>
    <t>04.000.300.20.11</t>
  </si>
  <si>
    <t>NE 03268</t>
  </si>
  <si>
    <t>Dispensa s/n</t>
  </si>
  <si>
    <t>11.509.243/0001-76</t>
  </si>
  <si>
    <t>10440/2020</t>
  </si>
  <si>
    <t>231/2020</t>
  </si>
  <si>
    <t>05.564.838/0001-21</t>
  </si>
  <si>
    <t>2020001630</t>
  </si>
  <si>
    <t>13.272.584/0001-04</t>
  </si>
  <si>
    <t>2020/246616</t>
  </si>
  <si>
    <t>013/SESPA/2020</t>
  </si>
  <si>
    <t>2020002160</t>
  </si>
  <si>
    <t>1179/2020</t>
  </si>
  <si>
    <t>2020002168</t>
  </si>
  <si>
    <t>2020001805</t>
  </si>
  <si>
    <t>019.7441.2020.0029935-44</t>
  </si>
  <si>
    <t>DL 007 DG</t>
  </si>
  <si>
    <t>00.029.372/0002-21</t>
  </si>
  <si>
    <t>6210.2020/0002188-9</t>
  </si>
  <si>
    <t>Dispensa 2188-9</t>
  </si>
  <si>
    <t>INTERJET COMERCIAL EIRELI</t>
  </si>
  <si>
    <t>59.403.410/0001-26</t>
  </si>
  <si>
    <t>2020001899</t>
  </si>
  <si>
    <t xml:space="preserve"> 04.000.294.20.10</t>
  </si>
  <si>
    <t>NE 02992</t>
  </si>
  <si>
    <t>Dispensa 016/2020</t>
  </si>
  <si>
    <t>01.028.433.20.19</t>
  </si>
  <si>
    <t>NE 1274</t>
  </si>
  <si>
    <t>Dispensa  03-38/2020</t>
  </si>
  <si>
    <t>1122342</t>
  </si>
  <si>
    <t>02.873.606/0001-67</t>
  </si>
  <si>
    <t xml:space="preserve">Processo nº 092/2020 </t>
  </si>
  <si>
    <t>00.331.788/0030-53</t>
  </si>
  <si>
    <t>0102878920-07</t>
  </si>
  <si>
    <t>NE 1468</t>
  </si>
  <si>
    <t>0510037 000125/2020</t>
  </si>
  <si>
    <t>02.873.047/0001-95</t>
  </si>
  <si>
    <t>19.008.054721/2020-40</t>
  </si>
  <si>
    <t>0080/2020</t>
  </si>
  <si>
    <t>112020/2020</t>
  </si>
  <si>
    <t>NE 1267</t>
  </si>
  <si>
    <t>DISPENSA 03-49/2020</t>
  </si>
  <si>
    <t>0518005 000047/2020</t>
  </si>
  <si>
    <t>CINCO - CONFIANCA INDUSTRIA E COMERCIO LTDA.</t>
  </si>
  <si>
    <t>05.075.964/0001-12</t>
  </si>
  <si>
    <t>165205782</t>
  </si>
  <si>
    <t>5636/2020</t>
  </si>
  <si>
    <t>22962/2020</t>
  </si>
  <si>
    <t>FMS-DL0018/2020</t>
  </si>
  <si>
    <t>00.175.233/0001-25</t>
  </si>
  <si>
    <t>01.029.107.20.00</t>
  </si>
  <si>
    <t>NE 1283</t>
  </si>
  <si>
    <t>Dispensa 03-46/2020</t>
  </si>
  <si>
    <t>02.662.841/0001-90</t>
  </si>
  <si>
    <t xml:space="preserve"> Dispensa 03-44/2020</t>
  </si>
  <si>
    <t>165035658</t>
  </si>
  <si>
    <t>09.124.558/0001-53</t>
  </si>
  <si>
    <t xml:space="preserve"> 00060-00160364/2020-86</t>
  </si>
  <si>
    <t>Dispensa de Licitação: nº não informado</t>
  </si>
  <si>
    <t>00060-00147587/2020-58</t>
  </si>
  <si>
    <t>Acordo de Cooperação Técnica nº 006/2020</t>
  </si>
  <si>
    <t>PSES 33971/2020</t>
  </si>
  <si>
    <t>Dispensa nº 670/2020</t>
  </si>
  <si>
    <t>PSES 16807/2020</t>
  </si>
  <si>
    <t>Dispensa de Licitação nº 705/2020</t>
  </si>
  <si>
    <t>PSES 33337/2020</t>
  </si>
  <si>
    <t>(DL) 729/2020</t>
  </si>
  <si>
    <t>(DL) 747/2020.</t>
  </si>
  <si>
    <t>PSES 34104/2020</t>
  </si>
  <si>
    <t>06.207.441/0001-45</t>
  </si>
  <si>
    <t>PSES 15402/2020</t>
  </si>
  <si>
    <t>Dispensa de Licitação nº 634/2020</t>
  </si>
  <si>
    <t>MEDIC-HELP COMERCIO ATACADISTA E ASSISTENCIA TECNICA LTDA</t>
  </si>
  <si>
    <t>MCA COMERCIO E ASSISTENCIA TECNICA HOSPITALAR LTDA</t>
  </si>
  <si>
    <t>15.229.902/0001-71</t>
  </si>
  <si>
    <t>0525005 000049/2020</t>
  </si>
  <si>
    <t>0510037 000152/2020</t>
  </si>
  <si>
    <t>0519031 000093/2020</t>
  </si>
  <si>
    <t>0519031 000118/2020</t>
  </si>
  <si>
    <t>0525005 000055/2020</t>
  </si>
  <si>
    <t>0525005 000057/2020</t>
  </si>
  <si>
    <t>DISPENSA DE LICITACAO - POR VALOR</t>
  </si>
  <si>
    <t>23760.005740/2020-98</t>
  </si>
  <si>
    <t>17.947.452/0001-88</t>
  </si>
  <si>
    <t>23526.007034/2020-53</t>
  </si>
  <si>
    <t>12.697.231/0001-85</t>
  </si>
  <si>
    <t xml:space="preserve">25386.100423/2020-24 </t>
  </si>
  <si>
    <t>06.913.480/0003-20</t>
  </si>
  <si>
    <t>23533.011094/2020</t>
  </si>
  <si>
    <t>03.475.276/0001-14</t>
  </si>
  <si>
    <t>23768.004903/2020-45</t>
  </si>
  <si>
    <t>11.756.312/0001-46</t>
  </si>
  <si>
    <t>01.030.663.20.01</t>
  </si>
  <si>
    <t xml:space="preserve">DISPENSA 03-55/2020 </t>
  </si>
  <si>
    <t>13.544.710/0001-24</t>
  </si>
  <si>
    <t>049/2020</t>
  </si>
  <si>
    <t>129/2020</t>
  </si>
  <si>
    <t>077/2020</t>
  </si>
  <si>
    <t>RM COMERCIO E REPRESENTACAO RONALD EIRELI</t>
  </si>
  <si>
    <t>90014922020</t>
  </si>
  <si>
    <t>9010000942020</t>
  </si>
  <si>
    <t>9650000612020</t>
  </si>
  <si>
    <t>9530000562020</t>
  </si>
  <si>
    <t>005991/2020</t>
  </si>
  <si>
    <t>00.331.788/0029-10</t>
  </si>
  <si>
    <t xml:space="preserve"> 040/2020</t>
  </si>
  <si>
    <t xml:space="preserve"> 020/2020</t>
  </si>
  <si>
    <t>Valor mensal</t>
  </si>
  <si>
    <t>Caixa com 50 Unidades</t>
  </si>
  <si>
    <t>Diário Oficial do Estado do Pará Edição extra  04.06.2020  e Portal da Transparência do Governo do Estado do Pará
http://www.ioepa.com.br/portal/
http://www.transparencia.pa.gov.br/</t>
  </si>
  <si>
    <t>https://transparenciacovid19.pa.gov.br/</t>
  </si>
  <si>
    <t>Sem publicação nos Diários oficiais e http://www.transparencia.sc.gov.br/documentos/extrato/doc/empenho?empenhofiltro[]=480091|2020NE011422 e http://www.transparencia.sc.gov.br/documentos/extrato/doc/empenho?empenhofiltro[]=480091|2020NE012029</t>
  </si>
  <si>
    <t>http://www.recife.pe.gov.br/portalcompras/app/RotDispensaInexigibilidadeDetalhes.php?Numero=108&amp;Ano=2020&amp;TipoDisIne=58&amp;Select=2&amp;Opcao=&amp;Objeto=PARA+ATENDER+AS+NECESSIDADES+DA+REDE+MUNICIPAL+DE+SAUDE%2C+CONF.+CI+77%2F2020+-+GCR+DE+30%2F03%2F2020+-+COVID+19+-+DL+108%2F2020+-+CC+2020.4801.01.0799.0077.&amp;ObjetoP=&amp;Orgao=48&amp;Unidade=1&amp;DataIni=01/01/2020&amp;DataFim=22/04/2020&amp;Botao=&amp;+=Array</t>
  </si>
  <si>
    <t>https://www.spdo.ms.gov.br/diariodoe</t>
  </si>
  <si>
    <t>http://www.comprascoronavirus.ms.gov.br/</t>
  </si>
  <si>
    <t>https://www.google.com/url?sa=t&amp;rct=j&amp;q=&amp;esrc=s&amp;source=web&amp;cd=1&amp;ved=2ahUKEwi51vLC7rDpAhVCA9QKHbwnBRoQFjAAegQIAxAB&amp;url=http%3A%2F%2Fwww-storage.voxtecnologia.com.br%2F%3Fm%3Dsigpub.publicacao%26f%3D182%26i%3Dpublicado_74553_2020-04-20_2588d49b166041b16b8e063b00128ccf.pdf&amp;usg=AOvVaw2GX3pPMgqNviSs-R2WJacC</t>
  </si>
  <si>
    <t>DOM 5987
http://portal6.pbh.gov.br/dom/Files/dom5987%20-%20assinado.pdf</t>
  </si>
  <si>
    <t>https://prefeitura.pbh.gov.br/transparencia/licitacoes-e-contratos/editais-e-contratos/contratos-coronavirus
https://prefeitura.pbh.gov.br/sites/default/files/estrutura-de-governo/controladoria/transparencia/covid19/ne-3268_comercial-brasil-de-epi-ltda.-epp_respirador.pdf</t>
  </si>
  <si>
    <t>https://www.tcm.pa.gov.br/mural-de-licitacoes/licitacoes/ficha/QT6FFMNRVRy4UQ#contratos</t>
  </si>
  <si>
    <t>https://cearatransparente.ce.gov.br/portal-da-transparencia/despesas/notas-de-empenho/2644744?locale=pt-BR</t>
  </si>
  <si>
    <t>Diário Oficial do Estado do Pará Edição 02.04.2020
http://www.ioepa.com.br/portal/
http://www.transparencia.pa.gov.br/</t>
  </si>
  <si>
    <t>http://www.docidadesp.imprensaoficial.com.br/NavegaEdicao.aspx?ClipID=153f30ea4c974ec57e0fcbd9cf574c68&amp;PalavraChave=6210.2020/0002188-9</t>
  </si>
  <si>
    <t>DOM 5982
http://portal6.pbh.gov.br/dom/Files/dom5982%20-%20assinado.pdf</t>
  </si>
  <si>
    <t>https://prefeitura.pbh.gov.br/sites/default/files/estrutura-de-governo/controladoria/transparencia/covid19/nota-de-empenho-abasantos-distribuidora-03-38-2020.pdf</t>
  </si>
  <si>
    <t>mascara n95</t>
  </si>
  <si>
    <t>43945FES - FUNDO ESTADUAL DE SAÚDEAQUISIÇÃO DO ITEM: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AQUISIÇÃO DO ITEM: 162361 COD AQUISIÇÃO DO ITEM: 6518.073.004816.599.555/0001-3167920000169800https://www.compras.rj.gov.br/Portal-Siga/Contrato/listar.action</t>
  </si>
  <si>
    <t>43945FES - FUNDO ESTADUAL DE SAÚDEAQUISIÇÃO DO ITEM: 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PRESSAO INSPIRATORIA: 0 A 60 CMH2O, FLUXO: CONTINUO, VOLUME CORRENTE: 2 - 2000 ML, TEMPO INSPIRACAO: 0,1 A 5,0 SEGUNDOS, PRESSAO ALIMENTACAO: ~ 50 CM H20,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AQUISIÇÃO DO ITEM: 160033 COD AQUISIÇÃO DO ITEM: 6518.073.004622.682.915/0001-6759400000198000https://www.compras.rj.gov.br/Portal-Siga/Contrato/listar.action</t>
  </si>
  <si>
    <t>43945FES - FUNDO ESTADUAL DE SAÚDEAQUISIÇÃO DO ITEM: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FLUXO: RESISTENCIA EXPIRATORIA: 2 CMH2O A 60 LITROS/MINUTO, VOLUME CORRENTE: PEEP:  AJUSTE CONTINUO ENTRE 0 A 20 CMH2O (+- 10%),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AQUISIÇÃO DO ITEM: 162378 COD AQUISIÇÃO DO ITEM: 6518.073.004929.233.652/0001-5856268000187560https://www.compras.rj.gov.br/Portal-Siga/Contrato/listar.action</t>
  </si>
  <si>
    <t>43941SESPAAquisição de Respirador Pulmonar, para a campanha de combate ao COVID-1913.013.655/0002-2750400000400126000Diário Oficial do Estado do Pará Edição extra  04.06.2020  e Portal da Transparência do Governo do Estado do Pará
http://www.ioepa.com.br/portal/
http://www.transparencia.pa.gov.br/</t>
  </si>
  <si>
    <t>43941Secretaria de Estado da SaúdeVENTILADOR PULMONAR MARCA/MODELO: Respirador medical C3502.482.618/0001-6033000000Sem publicação nos Diários oficiais e http://www.transparencia.sc.gov.br/documentos/extrato/doc/empenho?empenhofiltro[]=480091|2020NE011422 e http://www.transparencia.sc.gov.br/documentos/extrato/doc/empenho?empenhofiltro[]=480091|2020NE012029</t>
  </si>
  <si>
    <t>43943Fundo Municipal de Saúde - Recife/PEVentilador adulto e pediátrico35.177.684/0001-8615050000Portal da Transparência do Município.</t>
  </si>
  <si>
    <t>43943Fundo Estadual de SaúdeVENTILADORES PULMONARES49.520.521/0001-69495000010049500Portal da Transparência do Governo de Pernambuco</t>
  </si>
  <si>
    <t>43928SECRETARIA DO ESTADO DA BAHIA - SESABVentilador Pulmonar (Adesão)49.520.521/0001-694950000http://www.saude.ba.gov.br/temasdesaude/coronavirus/contratacoes-covid19/</t>
  </si>
  <si>
    <t>43943Fundo Estadual de SaúdeVENTILADORES PULMONARES00.331.788/0023-24395600011235321,4286Portal da Transparência do Governo de Pernambuco</t>
  </si>
  <si>
    <t>43951SECRETARIA DE ESTADO DA SAUDEMASCARA TIPO RESPIRADOR PFF2 OU EQUIVALENTE A MASCARA N95 - PREVENÇÃO DE PROFISSIONAIS QUE ESTARÃO EM CONTATO DIRETO COM PACIENTES COVID-19EX000007035700005000007,14https://coronavirus.es.gov.br/Media/Coronavirus/Transparencia/ContratosEmergenciais/2020-F7HT3%20-%20OF%200865-2020%20CHEMPROS.pdf</t>
  </si>
  <si>
    <t>43942SECRETARIA DE ESTADO DA SAUDEVENTILADOR MECÂNICO01.955.600/0001-76351000013526000https://coronavirus.es.gov.br/Media/Coronavirus/Transparencia/ContratosEmergenciais/2020-G5XGL%20CONTRATO_0023.pdf</t>
  </si>
  <si>
    <t>43943Fundo Estadual de SaúdeVENTILADORES PULMONARES08.675.394/0001-90962000Portal da Transparência do Governo de Pernambuco</t>
  </si>
  <si>
    <t>43942SECRETARIA DE ESTADO DA SAUDEVENTILADOR PULMONAR49.520.521/0001-6928900005057800https://coronavirus.es.gov.br/contratos-emergenciais</t>
  </si>
  <si>
    <t>43945FES - FUNDO ESTADUAL DE SAÚDEAQUISIÇÃO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4240.005.001909.504.222/0001-16285000019https://www.compras.rj.gov.br/Portal-Siga/Contrato/listar.action</t>
  </si>
  <si>
    <t>43928SECRETARIA DO ESTADO DA BAHIA - SESABManutenção preventiva e Corretiva de Ventilador Pulmonar e Monitor Multiparametrico sem marca definida13.184.330/0001-262830765,18http://www.saude.ba.gov.br/temasdesaude/coronavirus/contratacoes-covid19/</t>
  </si>
  <si>
    <t>43945FES - FUNDO ESTADUAL DE SAÚDEAQUISIÇÃO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4240.005.001907.133.384/0001-60260000026https://www.compras.rj.gov.br/Portal-Siga/Contrato/listar.action</t>
  </si>
  <si>
    <t>43928SECRETARIA DO ESTADO DA BAHIA - SESABManutenção preventiva e Corretiva de Ventilador Pulmonar da marca Maquet.05.014.714/0001-722350950http://www.saude.ba.gov.br/temasdesaude/coronavirus/contratacoes-covid19/</t>
  </si>
  <si>
    <t>43928SECRETARIA DO ESTADO DA BAHIA - SESABManutenção preventiva e Corretiva de Ventilador Pulmonar da marca Intermed.06.269.451/0001-052263140http://www.saude.ba.gov.br/temasdesaude/coronavirus/contratacoes-covid19/</t>
  </si>
  <si>
    <t>43941Ventilador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01.298.443/0002-5416800003056000Processo SEI disponibilizado pelo Governo do Estado</t>
  </si>
  <si>
    <t>43938Fundo Especial de Saúde do Mato Grosso do SulAquisição de ventilador pulmonar05.743.288/0001-08148500011135000https://www.spdo.ms.gov.br/diariodoe</t>
  </si>
  <si>
    <t>43938Fundo Especial de Saúde do Mato Grosso do SulAquisição de ventilador pulmonar portátil (Ventilador mecânico - Tipo: suporte_x005F_x005F_x005F_x000D_
à vida; Uso: para pacientes adultos_x005F_x005F_x005F_x000D_
e pediátricos com peso superior a 5_x005F_x005F_x005F_x000D_
Kg)09.366.073/0001-7613683752554735https://www.spdo.ms.gov.br/diariodoe</t>
  </si>
  <si>
    <t>43928SECRETARIA DO ESTADO DA BAHIA - SESABManutenção preventiva e Corretiva de Ventilador Pulmonar da marca Drager, Monitor Multiparametrico da marca Drager e Carro de Anestesia.02.535.707/0001-281164875,49http://www.saude.ba.gov.br/temasdesaude/coronavirus/contratacoes-covid19/</t>
  </si>
  <si>
    <t>43944Prefeito MunicipalVentiladores Pulmonares Eletrônicos08.245.855/0001-94852000file:///C:/Users/JULIAN~1/AppData/Local/Temp/publicado_74554_2020-04-22_b69eca2dbd39a90172f6178182625745.pdf</t>
  </si>
  <si>
    <t>43949Hospital de Clínicas de Porto Alegre (HCPA)VENTILADOR (RESPIRADOR) DE TRANSPORTE00.331.788/0027-588500001085000https://www.hcpa.edu.br/fale-conosco/fale-conosco-servico-de-informacao-ao-cidadao-sic/fale-conosco-sic-licitacoes-contratos</t>
  </si>
  <si>
    <t>43949Hospital de Clínicas de Porto Alegre (HCPA)VENTILADOR (RESPIRADOR) DE TRANSPORTE00.331.788/0027-586800001068000https://www.hcpa.edu.br/fale-conosco/fale-conosco-servico-de-informacao-ao-cidadao-sic/fale-conosco-sic-licitacoes-contratos</t>
  </si>
  <si>
    <t>43922Secretaria Municipal de SaúdeFornecimento de Máscara Facial - Respirador Purificador de Ar Classe PFF2 (N-95) (vide código SICAM 75503).11.509.243/0001-76482220940005,13DOM 5987
http://portal6.pbh.gov.br/dom/Files/dom5987%20-%20assinado.pdf</t>
  </si>
  <si>
    <t>43956SECRETARIA MUNICIPAL DE SAÚDE - SESMAAnalisador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05.564.838/0001-21384000664000https://www.tcm.pa.gov.br/mural-de-licitacoes/licitacoes/ficha/QT6FFMNRVRy4UQ#contratos</t>
  </si>
  <si>
    <t>43945SEPOL - Secretaria de Estado de Policia CivilAQUISIÇÃO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4240.005.002315.476.792/0001-42405947,89,8https://www.compras.rj.gov.br/Portal-Siga/Contrato/listar.action</t>
  </si>
  <si>
    <t>43936CIRCUITO P/ VENTILADOR PULMONAR , TIPO DUAS TRAQUEIAS, CONECTOR EM Y POLISSULFONA, TAMANHO 1,20M, PEDIÁTRICO13.272.584/0001-04378000600630https://cearatransparente.ce.gov.br/portal-da-transparencia/despesas/notas-de-empenho/2644744?locale=pt-BR</t>
  </si>
  <si>
    <t>43941SESPAMascara semifacial, tipo respirador, proteção contra partículas finas(pff2), em microfibras sintéticas, descartável, dobrável. 33.579.073/0001-39 3750002500012,5Diário Oficial do Estado do Pará Edição 02.04.2020
http://www.ioepa.com.br/portal/
http://www.transparencia.pa.gov.br/</t>
  </si>
  <si>
    <t>43945UERJ - HOSPITAL UNIVERSITÁRIO - HOSPITAL UNIVERSITARIO PEDRO ERNESTOAQUISIÇÃO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4240.005.001918.013.652/0001-2637000018,5https://www.compras.rj.gov.br/Portal-Siga/Contrato/listar.action</t>
  </si>
  <si>
    <t>43937Fundação Municipal de SaúdeAquisição de Ventilador pulmonar07202885/0001-50250000462500https://www.saogoncalo.rj.gov.br/diario_oficial.php</t>
  </si>
  <si>
    <t>43945UERJ - ADMINISTRACAO CENTRALAQUISIÇÃO DO 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AQUISIÇÃO DO ITEM: 162167 COD AQUISIÇÃO DO ITEM: 4240.005.004817.771.867/0001-4320362521,5https://www.compras.rj.gov.br/Portal-Siga/Contrato/listar.action</t>
  </si>
  <si>
    <t>43945FUNESPOM - FUNDO ESP. POLÍCIA MILITAR RJAQUISIÇÃO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4240.005.002336.427.615/0001-461968003,28https://www.compras.rj.gov.br/Portal-Siga/Contrato/listar.action</t>
  </si>
  <si>
    <t>43928SECRETARIA DO ESTADO DA BAHIA - SESABManutenção preventiva e Corretiva de Ventilador Pulmonar da marca Maquet, nas dependencias do Hospital Ana Nery.05.014.714/0001-72196000http://www.saude.ba.gov.br/temasdesaude/coronavirus/contratacoes-covid19/</t>
  </si>
  <si>
    <t>43944APARELHO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M00.029.372/0002-211810901181090https://www.e-compras.am.gov.br/publico/transparencia_licitacoes_detalhes.asp?ident=194947</t>
  </si>
  <si>
    <t>43917Hospital do Servidor Público Municipal Aquisição de Peças de Respirador para ambiente hospitalar, peça semifacial formato tipo dobrável, filtrante para partículas pff2, tamanho padrão médio, formato: tipo dobrável.59.403.410/0001-261700001000017http://www.docidadesp.imprensaoficial.com.br/NavegaEdicao.aspx?ClipID=153f30ea4c974ec57e0fcbd9cf574c68&amp;PalavraChave=6210.2020/0002188-9</t>
  </si>
  <si>
    <t>43945FSERJ - FUNDAÇÃO SAÚDE DO EST. DO RIO DE JANEIROAQUISIÇÃO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4240.005.001904.981.484/0001-5816910039https://www.compras.rj.gov.br/Portal-Siga/Contrato/listar.action</t>
  </si>
  <si>
    <t>43915Secretaria Municipal de SaúdeRespirador purificador de ar tipo peças semifacial filtrante classe PFF2 N9523.359.559/0001-08158000200007,9DOM 5982
http://portal6.pbh.gov.br/dom/Files/dom5982%20-%20assinado.pdf</t>
  </si>
  <si>
    <t>43938 SECRETARIA DE ESTADO DA SAÚDEMÁSCARA TIPO RESPIRADOR TIPO USO CARVÃO ATIVADO TIPO FIXAÇÃO DUPLO SISTEMA TIRAS ELÁSTICASCLIP NASALVÁLVULA CARACTERÍSTICAS ADICIONAIS CLASSE PFF2POEIRASFUMOSNÉVOASVAPORGÂNICOS FORMATO CONCHASEMIFACIAL TAMANHO REGULAR30109731000130145000500029http://transparencia.al.gov.br/despesa/empenho/510524/2020NE02197/undefined/</t>
  </si>
  <si>
    <t>43922Hospital Metropolitano Odilon BehrensRespirador categoria PFF2 contra agentes biologicos. 23.359.559/0001-081300001000013DOM 5987
http://portal6.pbh.gov.br/dom/Files/dom5987%20-%20assinado.pdf</t>
  </si>
  <si>
    <t>43948Secretaria Municipal de SaúdeFILTRO,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ml12.040.718/0001-90126400800015,8https://transparencia.joaopessoa.pb.gov.br/#/licitacoes?id=4782</t>
  </si>
  <si>
    <t>43920LOCAÇÃO DE VENTILADORES PULMONAR E TRANSPORTE03.483.410/0001-29126000304200https://cearatransparente.ce.gov.br/portal-da-transparencia/despesas/notas-de-empenho/2636792?locale=pt-BR</t>
  </si>
  <si>
    <t>43941SESPARespirador semi-facial, pff1, desc., filtrante, dobrável 33.579.073/0001-39 120000300004Diário Oficial do Estado do Pará Edição 02.04.2020
http://www.ioepa.com.br/portal/
http://www.transparencia.pa.gov.br/</t>
  </si>
  <si>
    <t>43938Prefeitura Municipal de São LuísRespirador semi facial descartavel para uso contra aerosoides (particulas) gerados mecanicamente. As particulas podem ser solidas ou liquidas geradas de solupoes ou suspensoes aquosas.27.145.426/0001-9090000750012http://site.tce.ma.gov.br/index.php/mural-de-contratos</t>
  </si>
  <si>
    <t>43949Hospital de Clínicas de Porto Alegre (HCPA)RESPIRADOR PURIF. DE AR PFF2 - POEIRAS, NEVOA02.873.606/0001-6782500500016,5https://www.hcpa.edu.br/fale-conosco/fale-conosco-servico-de-informacao-ao-cidadao-sic/fale-conosco-sic-licitacoes-contratos</t>
  </si>
  <si>
    <t>43949Hospital de Clínicas de Porto Alegre (HCPA)RESPIRADOR PURIF. DE AR PFF2 - POEIRAS, NEVOA02.873.606/0001-6766000400016,5https://www.hcpa.edu.br/fale-conosco/fale-conosco-servico-de-informacao-ao-cidadao-sic/fale-conosco-sic-licitacoes-contratos</t>
  </si>
  <si>
    <t>43923PREFEITURA MUN. DE MACHADOVENTILADOR PULMONAR MECÂNICO00.331.788/0030-5365000</t>
  </si>
  <si>
    <t>43938 SECRETARIA DE ESTADO DA SAÚDEMÁSCARA TIPO RESPIRADOR TIPO USO CARVÃO ATIVADO TIPO FIXAÇÃO DUPLO SISTEMA TIRAS ELÁSTICASCLIP NASALVÁLVULA CARACTERÍSTICAS ADICIONAIS CLASSE PFF2POEIRASFUMOSNÉVOASVAPORGÂNICOS FORMATO CONCHASEMIFACIAL TAMANHO REGULAR3010973100013058000200029http://transparencia.al.gov.br/despesa/empenho/510524/2020NE02044/2020OB02597/</t>
  </si>
  <si>
    <t>43924Prefeitura MunicipalRESPIRADOR PULMONAR PORTÁTIL56000156000http://cidadesmg.com.br/portaltransparencia/faces/user/compra/FLicitacao.xhtml</t>
  </si>
  <si>
    <t>43949Hospital de Clínicas de Porto Alegre (HCPA)RESPIRADOR PURIF. DE AR PFF2 - POEIRAS, NEVOA02.873.606/0001-6733000200016,5https://www.hcpa.edu.br/fale-conosco/fale-conosco-servico-de-informacao-ao-cidadao-sic/fale-conosco-sic-licitacoes-contratos</t>
  </si>
  <si>
    <t>NAHospital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AEROPUFF.08.304.991/0001-083240072045Não houve publicação no DOM</t>
  </si>
  <si>
    <t>43937FUNDACAO HOSPITALAR DO ESTADO DE MINAS GERAISPLACA PARA EQUIPAMENTOS MED/HOSP. - IDENTIFICACAO: PLACA CPU C/ADAPT. LCD-LED; EQUIPAMENTO: VENTILADOR; MARCA/MODELO: DISTAL/DX-3012; REFERENCIA: DR-2003C-0 / 4203R1V;02.873.047/0001-9531955,4310651http://www.transparencia.mg.gov.br/compras-e-patrimonio/compras-e-contratos/comprasecontratos-detalhe-proccompra/2020/20200316/20201231/322569</t>
  </si>
  <si>
    <t>43937FUNDACAO HOSPITALAR DO ESTADO DE MINAS GERAISPLACA PARA EQUIPAMENTOS MED/HOSP. - IDENTIFICACAO: PLACA CPU C/ADAPT. LCD-LED; EQUIPAMENTO: VENTILADOR; MARCA/MODELO: DISTAL/DX-3012; REFERENCIA: DR-2003C-0 / 4203R1V;2.873.047/0001-9531955,4310651,8http://www.transparencia.mg.gov.br/compras-e-patrimonio/compras-e-contratos/comprasecontratos-detalhe-proccompra/2020/20200316/20201231/322569</t>
  </si>
  <si>
    <t>43951Autarquia Municipal de Saúde de LondrinaCIRCUITO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1487758500013730954,4265159,07https://www.londrina.pr.gov.br/transparencia</t>
  </si>
  <si>
    <t>43924Hospital Metropolitano Odilon BehrensRespirador categoria PFF2 contra agentes biologicos.18.922.815/0001-9324060150016,04DOM 5989
http://portal6.pbh.gov.br/dom/Files/dom5989%20-%20assinado.pdf</t>
  </si>
  <si>
    <t>43935FUNDACAO HOSPITALAR DO ESTADO DE MINAS GERAISFILTRO PARA SISTEMA RESPIRATORIO - APLICACAO: PARA RESPIRADORES; TIPO: HIDROFOBO;05.075.964/0001-123564081022http://www.transparencia.mg.gov.br/compras-e-patrimonio/compras-e-contratos/comprasecontratos-detalhe-proccompra/2020/20200316/20201231/322144</t>
  </si>
  <si>
    <t>43937FUNDACAO HOSPITALAR DO ESTADO DE MINAS GERAISKIT PARA EQUIPAMENTOS MEDICO-HOSPITALARES - IDENTIFICACAO: KIT REG. DE AR - 2.8KG/CM2 + VALV. PROPORCIONAL; EQUIPAMENTO: VENTILADOR; MARCA/MODELO: DIXTAL/DX-3012; REFERENCIA: DR-2001C-0 / 3714R1V;02.873.047/0001-9516793,644198,4http://www.transparencia.mg.gov.br/compras-e-patrimonio/compras-e-contratos/comprasecontratos-detalhe-proccompra/2020/20200316/20201231/322569</t>
  </si>
  <si>
    <t>43937FUNDACAO HOSPITALAR DO ESTADO DE MINAS GERAISKIT PARA EQUIPAMENTOS MEDICO-HOSPITALARES - IDENTIFICACAO: KIT REG. DE AR - 2.8KG/CM2 + VALV. PROPORCIONAL; EQUIPAMENTO: VENTILADOR; MARCA/MODELO: DIXTAL/DX-3012; REFERENCIA: DR-2001C-0 / 3714R1V;2.873.047/0001-9516793,644198,4http://www.transparencia.mg.gov.br/compras-e-patrimonio/compras-e-contratos/comprasecontratos-detalhe-proccompra/2020/20200316/20201231/322569</t>
  </si>
  <si>
    <t>NAHospital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AEROPUFF.08.304.991/0001-081620036045Não houve publicação no DOM</t>
  </si>
  <si>
    <t>NAFUNDACAO HOSPITALAR DO ESTADO DE MINAS GERAISBATERIA PARA EQUIPAMENTO MEDICO/HOSPITALAR - TENSAO: 11.1 VOLTS; CORRENTE: 7.8 AH; REFERENCIA: DR-2003A-0 / 4152R1V; EQUIPAMENTO: VENTILADOR DIXTAL/DX-3012;EQUIPAMENTO MEDICO-HOSPITALAR, COMPONENTES E ACESSORIOS15006101500,6http://www.transparencia.mg.gov.br/compras-e-patrimonio/compras-e-contratos/comprasecontratos-detalhe-proccompra/2020/20200316/20201231/322569</t>
  </si>
  <si>
    <t>43916FUNDACAO HOSPITALAR DO ESTADO DE MINAS GERAISBATERIA PARA EQUIPAMENTO MEDICO/HOSPITALAR - TENSAO: 11.1 VOLTS; CORRENTE: 7.8 AH; REFERENCIA: DR-2003A-0 / 4152R1V; EQUIPAMENTO: VENTILADOR DIXTAL/DX-3012;EQUIPAMENTO MEDICO-HOSPITALAR, COMPONENTES E ACESSORIOS15006101500,6http://www.transparencia.mg.gov.br/compras-e-patrimonio/compras-e-contratos/comprasecontratos-detalhe-proccompra/2020/20200316/20201231/322569</t>
  </si>
  <si>
    <t>43937FUNDACAO HOSPITALAR DO ESTADO DE MINAS GERAISKIT PARA EQUIPAMENTOS MEDICO-HOSPITALARES - IDENTIFICACAO: KIT REG. DE O2 - 2.8KG/CM2 + VALV. PROPORCIONAL; EQUIPAMENTO: VENTILADOR; MARCA/MODELO: DIXTAL/DX-3012; REFERENCIA: DR-2001D-0 / 3715R1V;02.873.047/0001-9512570,634190,2http://www.transparencia.mg.gov.br/compras-e-patrimonio/compras-e-contratos/comprasecontratos-detalhe-proccompra/2020/20200316/20201231/322569</t>
  </si>
  <si>
    <t>43937FUNDACAO HOSPITALAR DO ESTADO DE MINAS GERAISKIT PARA EQUIPAMENTOS MEDICO-HOSPITALARES - IDENTIFICACAO: KIT REG. DE O2 - 2.8KG/CM2 + VALV. PROPORCIONAL; EQUIPAMENTO: VENTILADOR; MARCA/MODELO: DIXTAL/DX-3012; REFERENCIA: DR-2001D-0 / 3715R1V;EQUIPAMENTO MEDICO-HOSPITALAR, COMPONENTES E ACESSORIOS12570,634190,2http://www.transparencia.mg.gov.br/compras-e-patrimonio/compras-e-contratos/comprasecontratos-detalhe-proccompra/2020/20200316/20201231/322569</t>
  </si>
  <si>
    <t>43916FUNDACAO HOSPITALAR DO ESTADO DE MINAS GERAISDISPLAY PARA EQUIPAMENTOS MEDICO-HOSPITALARES - IDENTIFICACAO: DISPLAY LED C/ KIT FIXACAO P/ TECLADO NOVO  GRAPH; EQUIPAMENTO: VENTILADOR; MARCA/MODELO: DIXTAL/DX-3010; REFERENCIA: DR-0004U-2 / 4329R2V;EQUIPAMENTO MEDICO-HOSPITALAR, COMPONENTES E ACESSORIOS8929,818929,8http://www.transparencia.mg.gov.br/compras-e-patrimonio/compras-e-contratos/comprasecontratos-detalhe-proccompra/2020/20200316/20201231/322569</t>
  </si>
  <si>
    <t>43944FUNEAS - Fundação Estatal de Atenção em Saúde do Estado do ParanáCircuito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Unitário24768176000156579510579,5http://www.transparencia.pr.gov.br/pte/compras/dispensasInexigibilidade?windowId=9a3</t>
  </si>
  <si>
    <t>43916FUNDACAO HOSPITALAR DO ESTADO DE MINAS GERAISKIT PARA EQUIPAMENTOS MEDICO-HOSPITALARES - IDENTIFICACAO: KIT PNEUMOTACOGRAFO (TS/ADV.); EQUIPAMENTO: VENTILADOR; MARCA/MODELO: DIXTAL/DX-3012-3020; REFERENCIA: 3696R1V;EQUIPAMENTO MEDICO-HOSPITALAR, COMPONENTES E ACESSORIOS4895,441631,8http://www.transparencia.mg.gov.br/compras-e-patrimonio/compras-e-contratos/comprasecontratos-detalhe-proccompra/2020/20200316/20201231/322569</t>
  </si>
  <si>
    <t>43937FUNDACAO HOSPITALAR DO ESTADO DE MINAS GERAISKIT PARA EQUIPAMENTOS MEDICO-HOSPITALARES - IDENTIFICACAO: KIT PNEUMOTACOGRAFO (TS/ADV.); EQUIPAMENTO: VENTILADOR; MARCA/MODELO: DIXTAL/DX-3012-3020; REFERENCIA: 3696R1V;2.873.047/0001-954895,431631,8http://www.transparencia.mg.gov.br/compras-e-patrimonio/compras-e-contratos/comprasecontratos-detalhe-proccompra/2020/20200316/20201231/323007</t>
  </si>
  <si>
    <t>43916FUNDACAO HOSPITALAR DO ESTADO DE MINAS GERAISVALVULA PARA EQUIPAMENTOS MEDICO-HOSPITALARES - IDENTIFICACAO: VALVULA KIT VALVULA REG. O2 + VALVULA PROPORCIONAL - GRAPH; EQUIPAMENTO: VENTILADOR PULMONAR; MARCA/MODELO: DIXTAL/DX-3010/3012; REFERENCIA: 3713R1V /  DR-0005U-0;EQUIPAMENTO MEDICO-HOSPITALAR, COMPONENTES E ACESSORIOS4370,614370,6http://www.transparencia.mg.gov.br/compras-e-patrimonio/compras-e-contratos/comprasecontratos-detalhe-proccompra/2020/20200316/20201231/322569</t>
  </si>
  <si>
    <t>43937FUNDACAO HOSPITALAR DO ESTADO DE MINAS GERAISVALVULA PARA EQUIPAMENTOS MEDICO-HOSPITALARES - IDENTIFICACAO: VALVULA KIT VALVULA REG. O2 + VALVULA PROPORCIONAL - GRAPH; EQUIPAMENTO: VENTILADOR PULMONAR; MARCA/MODELO: DIXTAL/DX-3010/3012; REFERENCIA: 3713R1V /  DR-0005U-0;2.873.047/0001-954370,614370,6http://www.transparencia.mg.gov.br/compras-e-patrimonio/compras-e-contratos/comprasecontratos-detalhe-proccompra/2020/20200316/20201231/322569</t>
  </si>
  <si>
    <t>43941SECRETARIA MUNICIPAL DE SAÚDEAQUISIÇÃO DE FILTRO BACTERIOLÓGICO PARA VENTILADORES00.175.233/0001-2540005008https://www.aracajucompras.se.gov.br/portal/default.aspx</t>
  </si>
  <si>
    <t>43937FUNDACAO HOSPITALAR DO ESTADO DE MINAS GERAISCONJUNTO PARA EQUIPAMENTOS MEDICO-HOSPITALARES - IDENTIFICACAO: CONJUNTO (SUBCONJUNTO) CONTROLE DE GASES(KIT PNEUMATOGRAFO); EQUIPAMENTO: VENTILADOR PULMONAR; MARCA/MODELO: DIXTAL/DX-3010; REFERENCIA: DR-0005Q-0;02.873.047/0001-953230,821615http://www.transparencia.mg.gov.br/compras-e-patrimonio/compras-e-contratos/comprasecontratos-detalhe-proccompra/2020/20200316/20201231/322569</t>
  </si>
  <si>
    <t>43916FUNDACAO HOSPITALAR DO ESTADO DE MINAS GERAISCONJUNTO PARA EQUIPAMENTOS MEDICO-HOSPITALARES - IDENTIFICACAO: CONJUNTO (SUBCONJUNTO) CONTROLE DE GASES(KIT PNEUMATOGRAFO); EQUIPAMENTO: VENTILADOR PULMONAR; MARCA/MODELO: DIXTAL/DX-3010; REFERENCIA: DR-0005Q-0;EQUIPAMENTO MEDICO-HOSPITALAR, COMPONENTES E ACESSORIOS3230,821615,4http://www.transparencia.mg.gov.br/compras-e-patrimonio/compras-e-contratos/comprasecontratos-detalhe-proccompra/2020/20200316/20201231/322569</t>
  </si>
  <si>
    <t>43949Hospital de Clínicas de Porto Alegre (HCPA)CÉLULA DE OXIGÊNIO COMPATÍVEL COM VENTILADORE31.375.959/0001-352350,321175,15https://www.hcpa.edu.br/fale-conosco/fale-conosco-servico-de-informacao-ao-cidadao-sic/fale-conosco-sic-licitacoes-contratos</t>
  </si>
  <si>
    <t>43937FUNDACAO HOSPITALAR DO ESTADO DE MINAS GERAISPLACA PARA EQUIPAMENTOS MED/HOSP. - IDENTIFICACAO: PLACA FONTE PRINCIPAL - GRAPH; EQUIPAMENTO: VENTILADOR PULMONAR; MARCA/MODELO: DIXTAL/DX3010; REFERENCIA: 3711R1V;02.873.047/0001-951656,411656,4http://www.transparencia.mg.gov.br/compras-e-patrimonio/compras-e-contratos/comprasecontratos-detalhe-proccompra/2020/20200316/20201231/322569</t>
  </si>
  <si>
    <t>43922Hospital Metropolitano Odilon BehrensRespirador categoria PFF2 contra agentes biologicos.02.662.841/0001-9011252504,5DOM 5987
http://portal6.pbh.gov.br/dom/Files/dom5987%20-%20assinado.pdf</t>
  </si>
  <si>
    <t>43938Hospital Metropolitano Odilon BehrensRespirador categoria PFF2 contra agentes biologicos.02.662.841/0001-9011252504,5DOM 5998
http://portal6.pbh.gov.br/dom/Files/dom5998%20-%20assinado.pdfhttps://prefeitura.pbh.gov.br/transparencia/licitacoes-e-contratos/editais-e-contratos/covid19-hob</t>
  </si>
  <si>
    <t>NAFUNDACAO HOSPITALAR DO ESTADO DE MINAS GERAISMICRO VENTILADOR PARA EQUIPAMENTOS MED./HOSP - EQUIPAMENTO: VENTILADOR 6X6CM 12V; MARCA/MODELO: DIXTAL/DX-3010-3012; REFERENCIA: DR-0000H-0 / 2330R1V;EQUIPAMENTO MEDICO-HOSPITALAR, COMPONENTES E ACESSORIOS762,61550,84http://www.transparencia.mg.gov.br/compras-e-patrimonio/compras-e-contratos/comprasecontratos-detalhe-proccompra/2020/20200316/20201231/322569</t>
  </si>
  <si>
    <t>43916FUNDACAO HOSPITALAR DO ESTADO DE MINAS GERAISMICRO VENTILADOR PARA EQUIPAMENTOS MED./HOSP - EQUIPAMENTO: VENTILADOR 6X6CM 12V; MARCA/MODELO: DIXTAL/DX-3010-3012; REFERENCIA: DR-0000H-0 / 2330R1V;EQUIPAMENTO MEDICO-HOSPITALAR, COMPONENTES E ACESSORIOS762,61550,84http://www.transparencia.mg.gov.br/compras-e-patrimonio/compras-e-contratos/comprasecontratos-detalhe-proccompra/2020/20200316/20201231/322569</t>
  </si>
  <si>
    <t>43916FUNDACAO HOSPITALAR DO ESTADO DE MINAS GERAISJUNTA PARA EQUIPAMENTOS MEDICO-HOSPITALARES - IDENTIFICACAO: JUNTA DE FECHAMENTO; EQUIPAMENTO: VENTILADOR; MARCA/MODELO: DIXTAL/DX-3010-3012; REFERENCIA: DR-0000G-0 / 2391R1V;2.873.047/0001-95639,61542,64http://www.transparencia.mg.gov.br/compras-e-patrimonio/compras-e-contratos/comprasecontratos-detalhe-proccompra/2020/20200316/20201231/322569</t>
  </si>
  <si>
    <t>43941Fundação Municipal de Saúde de Teresina/PILOCAÇÃO DE MONITOR MULTIPARAMÉTRICO E VENTILADOR MECÂNICO, DESTINADOS A ATENDER AS NECESSIDADES DA FUNDAÇÃO MUNICIPAL DE SAÚDE - FMS04.238.951/0001-54469500http://transparencia.teresina.pi.gov.br/covid19.jsf; http://dom.pmt.pi.gov.br/lista_diario.php</t>
  </si>
  <si>
    <t>43941Fundação Municipal de Saúde de Teresina/PIAQUISIÇÃO DE RESPIRADORES PFF-2 9820 + 3M DOBRÁVEL09.124.558/0001-53300000http://transparencia.teresina.pi.gov.br/covid19.jsf; http://dom.pmt.pi.gov.br/lista_diario.php</t>
  </si>
  <si>
    <t>43937Secretaria de Estado de Justiça e CidadaniaAquisição Emergencial de 300 Ventiladores Pulmonares Microprocessado com Turbina de Ar Comprimido Medicinal tratamento de coronavírus (COVID-19),-DODF nº 55-B, de 16/04/2020 - Ed. Extra</t>
  </si>
  <si>
    <t>43944Secretaria de Estado de Justiça e CidadaniaManutenção preventiva e corretiva com vistas manutenção eletrônica e pneumática, incluindo a troca de peças em 50 ventiladores pulmonares utilizados nos leitos destinados para tratamento de pacientes acometidos pela Covid-1903.296.968/0001- 03DODF nº 76, de 23/04/2020</t>
  </si>
  <si>
    <t xml:space="preserve">43931GOVERNO DE SCAquisição emergencial de monitores multiparâmetros, ventiladores pulmonares e camas hospitalares26.291.613/0001-19 3453100PUBLICADO NO DIÁRIO OFICIAL DE SC DE 03 DE ABRIL DE 2020 e http://www.transparencia.sc.gov.br/documentos/extrato/doc/empenho?empenhofiltro[]=480091|2020NE009969 e http://www.transparencia.sc.gov.br/documentos/extrato/doc/empenho?empenhofiltro[]=480091|2020NE009970 </t>
  </si>
  <si>
    <t>43943Secretaria de Estado da SaúdeAQUISIÇÃO DE MÁSCARA RESPIRADORA SEMI-FACIAL, PARA PROTEÇÃO DE AGENTES BIOLÓGICOS02.527.107/0001-181386000http://www.transparencia.sc.gov.br/documentos/extrato/doc/empenho?empenhofiltro[]=480091|2020NE013823</t>
  </si>
  <si>
    <t>43941Secretaria de Estado da SaúdeDESPESAS COM IMPORTAÇÃO DE RESPIRADORES P/ SUH82.901.000/0001-27311886Sem publicação nos Diários Oficiais e http://www.transparencia.sc.gov.br/documentos/extrato/doc/empenho?empenhofiltro[]=480091|2020NE012508</t>
  </si>
  <si>
    <t>43941Secretaria de Estado da SaúdeMáscara respiradora semi-facial, paraproteção de agentesbiológicos33.578.004/0001-00220000http://www.transparencia.sc.gov.br/documentos/extrato/doc/empenho?empenhofiltro[]=480091|2020NE012839</t>
  </si>
  <si>
    <t>43935GOVERNO DE SCAquisição de peças para manutenção de 12 ventiladores pulmonares da marca Maquet02.988.857/0001-97 163097,03PUBLICADO NO DIÁRIO OFICIAL DE SC DE 13 DE ABRIL e http://www.transparencia.sc.gov.br/documentos/extrato/doc/empenho?empenhofiltro[]=480091|2020NE010684</t>
  </si>
  <si>
    <t>43937A SECRETARIA DE ESTADO DA SAÚDE/FES.Aquisição emergencial de máscaras respiradoras semi-facial.33.578.004/0001-00140800Página 20 do Diário Oficial de SC de 06 de abril de 2020 e http://www.transparencia.sc.gov.br/documentos/extrato/doc/empenho?empenhofiltro[]=480091|2020NE011444</t>
  </si>
  <si>
    <t>43937SECRETARIA DE ESTADO DA SAÚDE/FESAquisição emergencial de filtro branco para ventilador pulmonar31.180.745/0001-0392000Página 31 do Diário Oficial de SC de 02 de abril de 2020 e http://www.transparencia.sc.gov.br/documentos/extrato/doc/empenho?empenhofiltro[]=480091|2020NE010821</t>
  </si>
  <si>
    <t>43937SECRETARIA DE ESTADO DA SAÚDE/FESAquisição emergencial de traqueias para ventiladores pulmonares.31.180.745/0001-0385050Página 18 do Diário Oficial de SC de 01 de abril de 2020 e http://www.transparencia.sc.gov.br/documentos/extrato/doc/empenho?empenhofiltro[]=480091|2020NE011022</t>
  </si>
  <si>
    <t>43943Secretaria de Estado da SaúdeAQUISIÇÃO DE CIRCUITO DE PACIENTE ADULTO, COMPATÍVEL COM VENTILADOR PULMONAR DA MARCA INTERMED P/ HIJG06.207.441/0001-4528000http://www.transparencia.sc.gov.br/documentos/extrato/doc/empenho?empenhofiltro[]=480091|2020NE013972</t>
  </si>
  <si>
    <t>43935GOVERNO DE SCManutenção corretiva de ventilador pulmonar da marca Maquet.02.988.857/0001-97 23249,55PUBLICADO NO DIÁRIO OFICIAL DE SC DE 13 DE ABRIL</t>
  </si>
  <si>
    <t>43943Secretaria de Estado da SaúdeAQUISIÇÃO DE CIRCUITO DE PACIENTE ADULTO PARA USO EM VENTILADOR PULMONAR E OUTROS P/ HRSJ31.180.745/0001-0322361,4http://www.transparencia.sc.gov.br/documentos/extrato/doc/empenho?empenhofiltro[]=480091|2020NE013982</t>
  </si>
  <si>
    <t>43943Secretaria de Estado da SaúdeAQUISIÇÃO DE CIRCUITO DE PACIENTE NEONATAL, COMPATÍVEL COM VENTILADOR PULMONAR DA MARCA INTERMED P/ HIJG15.229.902/0001-7121000http://www.transparencia.sc.gov.br/documentos/extrato/doc/empenho?empenhofiltro[]=480091|2020NE013974</t>
  </si>
  <si>
    <t>43943Secretaria de Estado da SaúdeAQUISIÇÃO DE CIRCUITO DE PACIENTE ADULTO, COMPATÍVEL COM VENTILADOR PULMONAR DA MARCA INTERMED E OUTROS P/ HDWC06.207.441/0001-4514640http://www.transparencia.sc.gov.br/documentos/extrato/doc/empenho?empenhofiltro[]=480091|2020NE013965</t>
  </si>
  <si>
    <t>43943Secretaria de Estado da SaúdeAQUISIÇÃO DE CIRCUITO DE PACIENTE NEONATAL, COMPATÍVEL COM VENTILADOR PULMONAR DA MARCA INTERMED P/ HRSJ15.229.902/0001-7112600http://www.transparencia.sc.gov.br/documentos/extrato/doc/empenho?empenhofiltro[]=480091|2020NE013983</t>
  </si>
  <si>
    <t>43943Secretaria de Estado da SaúdePEÇAS E COMPONENTES PARA MANUTENÇÃO - VENTILADOR PULMONAR CÉLULA DE OXIGÊNIO DESTINADA AOS EQUIPAMENTOS E OUTROS P/ ICSC -02.994.122/0001-7610935,55http://www.transparencia.sc.gov.br/documentos/extrato/doc/empenho?empenhofiltro[]=480091|2020NE013665</t>
  </si>
  <si>
    <t>NAFUNDACAO HOSPITALAR DO ESTADO DE MINAS GERAISFILTRO PARA SISTEMA RESPIRATORIO - APLICACAO: PARA RESPIRADORES; TIPO: HIDROFOBO;EQUIPAMENTO MEDICO-HOSPITALAR, COMPONENTES E ACESSORIOS409200</t>
  </si>
  <si>
    <t>43938FUNDACAO HOSPITALAR DO ESTADO DE MINAS GERAISFILTRO PARA SISTEMA RESPIRATORIO - APLICACAO: PARA RESPIRADORES; TIPO: HIDROFOBO;05.075.964/0001-1222000022http://www.transparencia.mg.gov.br/compras-e-patrimonio/compras-e-contratos/comprasecontratos-detalhe-proccompra/2020/20200316/20201231/322116</t>
  </si>
  <si>
    <t>NAFUNDACAO HOSPITALAR DO ESTADO DE MINAS GERAISFILTRO PARA SISTEMA RESPIRATORIO - APLICACAO: PARA RESPIRADORES; TIPO: HIDROFOBO;-82940</t>
  </si>
  <si>
    <t>NAPOLICIA MILITAR DE MINAS GERAISFILTRO PARA SISTEMA RESPIRATORIO - APLICACAO: PARA RESPIRADORES; TIPO: HIDROFOBO;-66000</t>
  </si>
  <si>
    <t>NAFUNDACAO HOSPITALAR DO ESTADO DE MINAS GERAISFILTRO PARA SISTEMA RESPIRATORIO - APLICACAO: PARA RESPIRADORES; TIPO: HIDROFOBO;-27324</t>
  </si>
  <si>
    <t>NAFUNDACAO HOSPITALAR DO ESTADO DE MINAS GERAISFILTRO PARA SISTEMA RESPIRATORIO - APLICACAO: PARA RESPIRADORES; TIPO: HIDROFOBO;EQUIPAMENTO MEDICO-HOSPITALAR, COMPONENTES E ACESSORIOS16500</t>
  </si>
  <si>
    <t>NAFUNDACAO HOSPITALAR DO ESTADO DE MINAS GERAISDISPLAY PARA EQUIPAMENTOS MEDICO-HOSPITALARES - IDENTIFICACAO: DISPLAY LED C/ KIT FIXACAO P/ TECLADO NOVO  GRAPH; EQUIPAMENTO: VENTILADOR; MARCA/MODELO: DIXTAL/DX-3010; REFERENCIA: DR-0004U-2 / 4329R2V;EQUIPAMENTO MEDICO-HOSPITALAR, COMPONENTES E ACESSORIOS8929,8</t>
  </si>
  <si>
    <t>NAFUNDACAO HOSPITALAR DO ESTADO DE MINAS GERAISRESPIRADOR MANUAL - MATERIA PRIMA: MICROFIBRAS SINTETICAS TRATADA ELETROSTATICAMENTE; COMPONENTES: CONCHA, SEM VALVULA DE EXALACAO; TAMANHO: ADULTO;-4200</t>
  </si>
  <si>
    <t>NAFUNDACAO HOSPITALAR DO ESTADO DE MINAS GERAISPLACA PARA EQUIPAMENTOS MED/HOSP. - IDENTIFICACAO: PLACA TECLADO COM ENCODER ; EQUIPAMENTO: VENTILADOR PULMONAR; MARCA/MODELO: DIXTAL/DX-3012; REFERENCIA: 3717R1V;EQUIPAMENTO MEDICO-HOSPITALAR, COMPONENTES E ACESSORIOS2517,4</t>
  </si>
  <si>
    <t>NAFUNDACAO HOSPITALAR DO ESTADO DE MINAS GERAISJUNTA PARA EQUIPAMENTOS MEDICO-HOSPITALARES - IDENTIFICACAO: JUNTA DE FECHAMENTO; EQUIPAMENTO: VENTILADOR; MARCA/MODELO: DIXTAL/DX-3010-3012; REFERENCIA: DR-0000G-0 / 2391R1V;EQUIPAMENTO MEDICO-HOSPITALAR, COMPONENTES E ACESSORIOS639,6</t>
  </si>
  <si>
    <t>43941HOSPITAL INFANTIL LUCIDIO PORTELA (HILP)CONTRATAÇÃO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NACIONAL10.645.510/0001-701110900http://www.diariooficial.pi.gov.br/index.php</t>
  </si>
  <si>
    <t>43928Empresa Brasileira de Serviços HospitalaresAquisição de acessórios para ventiladores mecânicos da marca MAQUET para atender possível demanda do Coronavírus, conforme descrição do itens no Termo de Referência: MODELO:SERVO S item 1-Cassete expiratório,item 2 Sensor de O²,item 3-Bateria)item 4-Kit de manutenção servo S 5000horas MODELO: SERVO AIR item 5-Cassete expiratório, cinza escuro, item 6-Nebulizador Aerogen pro - reutilizável, item 7-Peça T adulto (22 mm)aerogen, item 8-Peça T Pediátrica (15mm) Aerogen 00.842.216/0001-02863995http://www.in.gov.br/en/web/dou/-/extrato-de-dispensa-de-licitacao-n-16/2020-uasg-155124-251537193</t>
  </si>
  <si>
    <t>43948Secretaria de Atenção Especializada à Saúdequisição de Circuitos universal para ventilador pulmonar14.239.192/0001-06589700http://www.in.gov.br/web/dou/-/extrato-de-dispensa-de-licitacao-n-62/2020-uasg-250042-254051543</t>
  </si>
  <si>
    <t>43923Empresa Brasileira de Serviços HospitalaresAquisição de máscara respirador N95 para o Hospital das Clínicas de Goiás para fazer frente ao conjunto de ações no combate do coronavírus07.847.837/0001-10404850http://www.in.gov.br/web/dou/-/extrato-de-dispensa-de-licitacao-n-27/2020-uasg-155904-250876159</t>
  </si>
  <si>
    <t>43941Secretaria de Atenção Especializada à SaúdeMáscara, tipo: respirador, tipo uso: n 95,filtro mecânico de tnt(partículas 0,1micron), tipo fixação: duplo sistema de tiras elásticas, características adicionais: 4 camadas(c,filme),sem válvula,clip nasal09.300.300/0001-60330000http://www.in.gov.br/web/dou/-/extrato-de-dispensa-de-licitacao-n-7/2020-uasg-250106-253176886</t>
  </si>
  <si>
    <t>43916Fundação Universidade Federal do MaranhãoAquisição emergencial de máscara tipo respirador93.378.735/0001-34325000http://www.in.gov.br/web/dou/-/extrato-de-dispensa-de-licitacao-n-23/2020-uasg-155010-249846402</t>
  </si>
  <si>
    <t>43955Empresa Brasileira de Serviços HospitalaresAquisição de ventiladores pulmonares microprocessados para cuidados intensivos de pacientes adultos e pediátricos do Hospital das Clínicas de Goiás para fazer frente ao conjunto de ações no combate do coronavírus.02.535.707/0001-28188000http://www.in.gov.br/web/dou/-/extrato-de-dispensa-de-licitacao-n-44/2020-uasg-155904-254946650</t>
  </si>
  <si>
    <t>43915Empresa Brasileira de Serviços HospitalaresRespirador N95/PFF2, material manta sintética com tratamento eletrostático, tipo uso descartável, finalidade proteção agentes biológicos, cinta elástica com ajuste no rosto, tamanho único,características adicionais, eficiência de filtração bacteriológica maior que 99%93.378.735/0001-34177000http://www.in.gov.br/en/web/dou/-/extrato-de-dispensa-de-licitacao-n-45/2020-uasg-155901-249661445</t>
  </si>
  <si>
    <t>43948Secretaria de Atenção Especializada à SaúdeAquisição de Circuitos universal para ventilador pulmonar17.947.452/0001-88167520http://www.in.gov.br/web/dou/-/extrato-de-dispensa-de-licitacao-n-62/2020-uasg-250042-254051543</t>
  </si>
  <si>
    <t>43956Empresa Brasileira de Serviços HospitalaresContratação de empresa(s) especializada(s) em serviços de engenharia para adequação da Central de Material Esterilizado, visando instalação da termodesinfectadora para suprir a necessidade de desinfecção dos circuitos de respiradores que serão utilizados pelos pacientes infectados pela COVID-1912.697.231/0001-85159670,14http://www.in.gov.br/web/dou/-/extrato-de-dispensa-de-licitacao-n-6/2020-uasg-155013-255211297</t>
  </si>
  <si>
    <t>43922Empresa Brasileira de Serviços HospitalaresAquisição de MÁSCARAS TIPO RESPIRADOR - TIPO PFF2/N95. Quantidade de 5000 unidades12.342.435/0001-01100000http://www.in.gov.br/web/dou/-/extrato-de-dispensa-de-licitacao-n-14/2020-uasg-155012-250692733</t>
  </si>
  <si>
    <t>43929Empresa Brasileira de Serviços HospitalaresAquisição de Células de O², sensores de Fluxo para 10 ventiladores pulmonar Benett-840 e 09 anestesias GE de diversos modelos, e filtros para ventiladores pulmonares31.375.959/0001-3590818http://www.in.gov.br/en/web/dou/-/extrato-de-dispensa-de-licitacao-n-165/2020-uasg-155911-251749194</t>
  </si>
  <si>
    <t>43920Fundação Oswaldo CruzAquisição de respirador sem válvula para medidas de contenção do COVID-1906.913.480/0003-2090160http://www.in.gov.br/web/dou/-/extrato-de-dispensa-de-licitacao-n-4/2020-uasg-257041-250246870</t>
  </si>
  <si>
    <t>43935Empresa Brasileira de Serviços HospitalaresAquisição de Ventiladores com Filtragem de Ar Absoluto (HEPA) Portáteis para o Complexo Hospitalar da UFC 03.475.276/0001-1461000http://www.in.gov.br/web/dou/-/extrato-de-dispensa-de-licitacao-n-32/2020-uasg-155020-252324906</t>
  </si>
  <si>
    <t>43917Empresa Brasileira de Serviços HospitalaresAquisição de máscaras respiradoras PFF293.378.735/0001-3459000http://www.in.gov.br/web/dou/-/extrato-de-dispensa-de-licitacao-n-5/2020-uasg-155908-250042690</t>
  </si>
  <si>
    <t>43937Empresa Brasileira de Serviços Hospitalares aquisição de itens para manutenção de ventiladores pulmonares, a fim de abastecer o Hospital Universitário da UFJF - Filial Ebserh17.426.885/0001-9820880http://www.in.gov.br/web/dou/-/extrato-de-dispensa-de-licitacao-n-24/2020-uasg-155903-252783381</t>
  </si>
  <si>
    <t>43930Empresa Brasileira de Serviços HospitalaresAquisição de Circuito para Ventilador Pulmonar Padrão09.376.051/0001-9719598http://www.in.gov.br/web/dou/-/extrato-de-dispensa-de-licitacao-n-168/2020-uasg-155911-251952167</t>
  </si>
  <si>
    <t>43936Empresa Brasileira de Serviços HospitalaresAquisição de Material Médico Hospitalar - Filtro Para Ventilador Mecânico, para Suprir a Demanda da Unidade Hospitalar João de Barros Barreto no Auxilio ao Enfrentamento da Covid-1911.756.312/0001-4613500http://www.in.gov.br/web/dou/-/extrato-de-dispensa-de-licitacao-n-5/2020-uasg-155909-252543170</t>
  </si>
  <si>
    <t>43937Empresa Brasileira de Serviços Hospitalares aquisição de itens para manutenção de ventiladores pulmonares, a fim de abastecer o Hospital Universitário da UFJF - Filial Ebserh11.469.299/0001-444500http://www.in.gov.br/web/dou/-/extrato-de-dispensa-de-licitacao-n-24/2020-uasg-155903-252783381</t>
  </si>
  <si>
    <t>43929Empresa Brasileira de Serviços HospitalaresAquisição de Válvula exalatória autoclavável compatível com ventilador pulmonar Dixtal modelo DX3012, conforme proposta do fornecedor00.838.896/0001-824390,2http://www.in.gov.br/web/dou/-/extrato-de-dispensa-de-licitacao-n-388/2020-uasg-155009-251748671</t>
  </si>
  <si>
    <t>43946Hospital Metropolitano Odilon BehrensAquisição de peças para ventilador pulmonar Maquet Servo-S, em caráter de urgência\ emergência, para o Hospital Metropolitano Odilon Behrens, visando ações de combate ao Coronavirus – Covid-1931.375.959/0001- 358300DOM 6003
http://portal6.pbh.gov.br/dom/Files/dom6003%20-%20assinado.pdf</t>
  </si>
  <si>
    <t>43946Hospital Metropolitano Odilon BehrensAquisição de peças para ventilador pulmonar Maquet Servo-S, em caráter de urgência\ emergência, para o Hospital Metropolitano Odilon Behrens, visando ações de combate ao Coronavirus – Covid-1913.544.710/0001-241950DOM 6003
http://portal6.pbh.gov.br/dom/Files/dom6003%20-%20assinado.pdf</t>
  </si>
  <si>
    <t>43942Fundo Municipal de Saúde - Recife/PEVentilador pulmonar adulto e pediátrico49.520.521/0001-6910400000Portal da Transparência do Município.</t>
  </si>
  <si>
    <t>43942Fundo Municipal de Saúde - Recife/PERespirador
07.642.426/0001-989500000Portal da Transparência do Município.</t>
  </si>
  <si>
    <t>43943Fundo Municipal de Saúde - Recife/PEVentilador Adulto e Pediátrico35.177.684/0001-865100000Portal da Transparência do Município.</t>
  </si>
  <si>
    <t>43943Fundo Municipal de Saúde - Recife/PEVentilador adulto e pediátrico01.298.443/0002-541829000Portal da Transparência do Município.</t>
  </si>
  <si>
    <t>43941Fundo Municipal de Saúde - Recife/PEVentilador pulmonar207828800001021153000Portal da Transparência do Município.</t>
  </si>
  <si>
    <t>43943Fundo Municipal de Saúde - Recife/PEVentilador de transporte adulto e pediátrico02.535.707/0001-28718500Portal da Transparência do Município.</t>
  </si>
  <si>
    <t>43943Fundo Municipal de Saúde - Recife/PEManutenção preventiva e corretiva em ventiladores pulmonares13.272.584/0001-04558520,92Portal da Transparência do Município.</t>
  </si>
  <si>
    <t>43943Fundo Municipal de Saúde - Recife/PECircuito para respirador adulto13.272.584/0001-0470000Portal da Transparência do Município.</t>
  </si>
  <si>
    <t>43941Secretaria Municipal de SaúdeAQUISIÇÃO DE INSUMOS (RESPIRADOR FACIAL) PARA CONTROLE E PREVENÇÃO DO CORONA VIRUS. NAD 359/20202767315500014511700000http://www.rio.rj.gov.br/web/contasrio/dados-abertos#titulo</t>
  </si>
  <si>
    <t>43941Secretaria Municipal de SaúdeAQUISIÇÃO DE INSUMOS (RESPIRADOR FACIAL) PARA CONTROLE E PREVENÇÃO DO CORONA VIRUS. NAD 361/2020.203205900001475824087,5http://www.rio.rj.gov.br/web/contasrio/dados-abertos#titulo</t>
  </si>
  <si>
    <t>43941Secretaria Municipal de SaúdeAQUISIÇÃO DE INSUMOS (RESPIRADOR FACIAL) PARA CONTROLE E PREVENÇÃO DO CORONA VIRUS. NAD 361/2020.203205900001474025862,5http://www.rio.rj.gov.br/web/contasrio/dados-abertos#titulo</t>
  </si>
  <si>
    <t>43941Coordenadoria Geral de Atenção Primária da AP1AQUISIÇÃO DE RESPIRADORES COM FULCRO NA LEI 13979 - ITENS PARA PREVENÇÃO E CONTROLE DA INFECÇÃO POR CORONAVÍRUS - NAD Nº 91/202020320590000147142637,5http://www.rio.rj.gov.br/web/contasrio/dados-abertos#titulo</t>
  </si>
  <si>
    <t>43941Hospital Maternidade Fernando MagalhãesAQUISIÇÃO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JANEIRO.2875451100011826000http://www.rio.rj.gov.br/web/contasrio/dados-abertos#titulo</t>
  </si>
  <si>
    <t>43941Coordenadoria Geral de Atenção Primária da AP5.3AQUISIÇÃO DE RESPIRADOR FACIAL 95%           CONSIDERANDO O DECRETO RIO 47263 DE 17 DE MARÇO DE 2020 QUE DECLARA SITUAÇÃO DE EMERGÊNCIA NO MUNICÍPIO DO RIO DE JANEIRO EM FACE DA PANDEMIA DO CORONAVÍRUS ¿ COVID 19 E DÁ OUTRAS PROVIDENCIAS E A NECESSIDADE IMEDIATA DE AQUISIÇÃO DE RESPIRADOR FACIAL 95% PARA SER UTILIZADA PELOS PROFISSIONAIS QUE FARÃO O ATENDIMENTO, PREVENÇÃO E CONTROLE DE INFECÇÃO - NAD 74/20201777186700014314400http://www.rio.rj.gov.br/web/contasrio/dados-abertos#titulo</t>
  </si>
  <si>
    <t>43941Coordenadoria Geral de Atenção Primária da AP5.3AQUISIÇÃO DE RESPIRADOR FACIAL 95% - ATENDIMENTO AOS CASOS DE CORONAVIRUS - NAD 75/20201777186700014314400http://www.rio.rj.gov.br/web/contasrio/dados-abertos#titulo</t>
  </si>
  <si>
    <t>43948Prefeitura Municipal de SalvadorAQUISIÇÃO DE: VENTILADORES PULMONARES, PARA ESTRUTURAÇÃO DE AMBIENTE DE URGÊNCIA E EMERGÊNCIA COM LEITOS PARA TRATAMENTO INTENSIVO, CONFORME CI DAS Nº ___/2020, FL. 01 DESTE PROCESSO00.331.788/0029-102950000http://www.transparencia.salvador.ba.gov.br/Modulos/covid19.aspx</t>
  </si>
  <si>
    <t>43948Prefeitura Municipal de SalvadorAQUISIÇÃO DE RESPIRADOR DE PROTEÇÃO FILTRO Nº95 PARA QUE NÃO HAJA SUSPENSÃO DOS ATENDIMENTOS AOS USUÁRIOS DA REDE DE SAÚDE DO MUNICÍPIO DE SALVADOR- COVID-19, CONFORME CI DAS/GT MATERIAIS Nº 062/202015.737.870/0001-15600000http://www.transparencia.salvador.ba.gov.br/Modulos/covid19.aspx</t>
  </si>
  <si>
    <t>43928SECRETARIA MUNICIPAL DE SAÚDELOCAÇÃO DE VENTILADOR PULMONAR http://www.diariomunicipal.com.br/amm-mg/</t>
  </si>
  <si>
    <t>Não houve publicação no DOM</t>
  </si>
  <si>
    <t>https://prefeitura.pbh.gov.br/transparencia/licitacoes-e-contratos/editais-e-contratos/contratos-coronavirus
https://prefeitura.pbh.gov.br/transparencia/licitacoes-e-contratos/editais-e-contratos/covid19-hob</t>
  </si>
  <si>
    <t>http://www.transparencia.mg.gov.br/compras-e-patrimonio/compras-e-contratos/comprasecontratos-detalhe-proccompra/2020/20200316/20201231/322569</t>
  </si>
  <si>
    <t>http://www.transparencia.mg.gov.br/compras-e-patrimonio/compras-e-contratos/comprasecontratos-detalhe-proccompra/2020/20200316/20201231/322144</t>
  </si>
  <si>
    <t>http://www.transparencia.mg.gov.br/compras-e-patrimonio/compras-e-contratos/comprasecontratos-detalhe-proccompra/2020/20200316/20201231/323007</t>
  </si>
  <si>
    <t>https://prefeitura.pbh.gov.br/sites/default/files/estrutura-de-governo/controladoria/transparencia/covid19/nota-de-empenho-mastermed-comercial-03-46-2020.pdf
https://prefeitura.pbh.gov.br/transparencia/licitacoes-e-contratos/editais-e-contratos/contratos-coronavirus</t>
  </si>
  <si>
    <t>DOM 5998
http://portal6.pbh.gov.br/dom/Files/dom5998%20-%20assinado.pdfhttps://prefeitura.pbh.gov.br/transparencia/licitacoes-e-contratos/editais-e-contratos/covid19-hob</t>
  </si>
  <si>
    <t>https://prefeitura.pbh.gov.br/transparencia/licitacoes-e-contratos/editais-e-contratos/covid19-hob
https://prefeitura.pbh.gov.br/sites/default/files/estrutura-de-governo/controladoria/transparencia/covid19/nota-de-empenho-mastermed-comercial-03-46-2020.pdf</t>
  </si>
  <si>
    <t>DODF nº 55-B, de 16/04/2020 - Ed. Extra</t>
  </si>
  <si>
    <t>DODF nº 76, de 23/04/2020</t>
  </si>
  <si>
    <t>Sem publicação nos Diários Oficiais e http://www.transparencia.sc.gov.br/documentos/extrato/doc/empenho?empenhofiltro[]=480091|2020NE012508</t>
  </si>
  <si>
    <t>PUBLICADO NO DIÁRIO OFICIAL DE SC DE 13 DE ABRIL e http://www.transparencia.sc.gov.br/documentos/extrato/doc/empenho?empenhofiltro[]=480091|2020NE010684</t>
  </si>
  <si>
    <t>Página 31 do Diário Oficial de SC de 02 de abril de 2020 e http://www.transparencia.sc.gov.br/documentos/extrato/doc/empenho?empenhofiltro[]=480091|2020NE010821</t>
  </si>
  <si>
    <t>Página 18 do Diário Oficial de SC de 01 de abril de 2020 e http://www.transparencia.sc.gov.br/documentos/extrato/doc/empenho?empenhofiltro[]=480091|2020NE011022</t>
  </si>
  <si>
    <t>http://www.transparencia.sc.gov.br/documentos/extrato/doc/empenho?empenhofiltro[]=480091|2020NE013972</t>
  </si>
  <si>
    <t>http://www.transparencia.sc.gov.br/documentos/extrato/doc/empenho?empenhofiltro[]=480091|2020NE013982</t>
  </si>
  <si>
    <t>http://www.transparencia.sc.gov.br/documentos/extrato/doc/empenho?empenhofiltro[]=480091|2020NE013974</t>
  </si>
  <si>
    <t>http://www.transparencia.sc.gov.br/documentos/extrato/doc/empenho?empenhofiltro[]=480091|2020NE013965</t>
  </si>
  <si>
    <t>http://www.transparencia.sc.gov.br/documentos/extrato/doc/empenho?empenhofiltro[]=480091|2020NE013983</t>
  </si>
  <si>
    <t>http://www.transparencia.mg.gov.br/compras-e-patrimonio/compras-e-contratos/comprasecontratos-detalhe-proccompra/2020/20200316/20201231/322116</t>
  </si>
  <si>
    <t>http://www.in.gov.br/web/dou/-/extrato-de-dispensa-de-licitacao-n-62/2020-uasg-250042-254051543</t>
  </si>
  <si>
    <t>http://www.in.gov.br/web/dou/-/extrato-de-dispensa-de-licitacao-n-44/2020-uasg-155904-254946650</t>
  </si>
  <si>
    <t>http://www.in.gov.br/web/dou/-/extrato-de-dispensa-de-licitacao-n-6/2020-uasg-155013-255211297</t>
  </si>
  <si>
    <t>http://www.in.gov.br/web/dou/-/extrato-de-dispensa-de-licitacao-n-4/2020-uasg-257041-250246870</t>
  </si>
  <si>
    <t>http://www.in.gov.br/web/dou/-/extrato-de-dispensa-de-licitacao-n-32/2020-uasg-155020-252324906</t>
  </si>
  <si>
    <t>http://www.in.gov.br/web/dou/-/extrato-de-dispensa-de-licitacao-n-5/2020-uasg-155909-252543170</t>
  </si>
  <si>
    <t>DOM 6003
http://portal6.pbh.gov.br/dom/Files/dom6003%20-%20assinado.pdf</t>
  </si>
  <si>
    <t>https://prefeitura.pbh.gov.br/transparencia/licitacoes-e-contratos/editais-e-contratos/contratos-coronavirus</t>
  </si>
  <si>
    <t>http://www.recife.pe.gov.br/portalcompras/app/RotDispensaInexigibilidadeDetalhes.php?Numero=49&amp;Ano=2020&amp;TipoDisIne=4&amp;Select=2&amp;Opcao=D&amp;Objeto=PARA+ATENDER+AS+NECESSIDADES+DA+REDE+MUNICIPAL+DE+SAUDE%2C+CONF.+CI+49%2F2020+-+GCR+DE+20%2F03%2F2020+-+COVID+19+-+DL+49%2F2020+-+CC+2020.4801.01.0799.0077.&amp;ObjetoP=&amp;Orgao=48&amp;Unidade=1&amp;DataIni=01/01/2020&amp;DataFim=21/04/2020&amp;Botao=&amp;+=Array</t>
  </si>
  <si>
    <t>http://www.recife.pe.gov.br/portalcompras/app/RotDispensaInexigibilidadeDetalhes.php?Numero=129&amp;Ano=2020&amp;TipoDisIne=58&amp;Select=2&amp;Opcao=&amp;Objeto=PARA+ATENDER+AS+NECESSIDADES+DA+REDE+MUNICIPAL+DE+SAUDE%2C+CONF.+CI+86%2F2020+-+GCR+DE+06%2F04%2F2020+-+COVID+19+-+DL+129%2F2020+-+CC+2020.4801.01.0799.0077.&amp;ObjetoP=&amp;Orgao=48&amp;Unidade=1&amp;DataIni=01/01/2020&amp;DataFim=22/04/2020&amp;Botao=&amp;+=Array</t>
  </si>
  <si>
    <t>http://www.recife.pe.gov.br/portalcompras/app/RotDispensaInexigibilidadeDetalhes.php?Numero=57&amp;Ano=2020&amp;TipoDisIne=58&amp;Select=2&amp;Opcao=&amp;Objeto=CI+N+53%2F2020+-+GCR+DE+23.03.2020+-+MANUTENCAO+PREVENTIVA+E+CORRETIVA+EM+VENTILADORES+PULMONARES%2C+PARA+ATENDER+AS+DEMANDAS+DE+ACOES+DE+COMBATE+AO+COVID-19&amp;ObjetoP=&amp;Orgao=48&amp;Unidade=1&amp;DataIni=01/01/2020&amp;DataFim=22/04/2020&amp;Botao=&amp;+=Array</t>
  </si>
  <si>
    <t>http://www.recife.pe.gov.br/portalcompras/app/RotDispensaInexigibilidadeDetalhes.php?Numero=77&amp;Ano=2020&amp;TipoDisIne=58&amp;Select=2&amp;Opcao=&amp;Objeto=PARA+ATENDER+AS+NECESSIDADES+DA+REDE+MUNICIPAL+DE+SAUDE%2C+CONF.+CI+59%2F2020+-+GCR+DE+24%2F03%2F2020+-+COVID+19+-+DL+77%2F2020+-+CC+2020.4801.01.0799.0077.&amp;ObjetoP=&amp;Orgao=48&amp;Unidade=1&amp;DataIni=01/01/2020&amp;DataFim=22/04/2020&amp;Botao=&amp;+=Array</t>
  </si>
  <si>
    <t>https://app.powerbi.com/view?r=eyJrIjoiMTg5MmQ5OWItZTA2Zi00M2IzLTk1NGQtZDUzNzk5YzBiOTNhIiwidCI6IjFlYzIzODdjLThmNzctNGQ5Yi1hYjYwLTNkM2QxOGFlZTc4ZCJ183</t>
  </si>
  <si>
    <t>https://app.powerbi.com/view?r=eyJrIjoiMTg5MmQ5OWItZTA2Zi00M2IzLTk1NGQtZDUzNzk5YzBiOTNhIiwidCI6IjFlYzIzODdjLThmNzctNGQ5Yi1hYjYwLTNkM2QxOGFlZTc4ZCJ184</t>
  </si>
  <si>
    <t>https://app.powerbi.com/view?r=eyJrIjoiMTg5MmQ5OWItZTA2Zi00M2IzLTk1NGQtZDUzNzk5YzBiOTNhIiwidCI6IjFlYzIzODdjLThmNzctNGQ5Yi1hYjYwLTNkM2QxOGFlZTc4ZCJ217</t>
  </si>
  <si>
    <t>https://app.powerbi.com/view?r=eyJrIjoiMTg5MmQ5OWItZTA2Zi00M2IzLTk1NGQtZDUzNzk5YzBiOTNhIiwidCI6IjFlYzIzODdjLThmNzctNGQ5Yi1hYjYwLTNkM2QxOGFlZTc4ZCJ105</t>
  </si>
  <si>
    <t>https://app.powerbi.com/view?r=eyJrIjoiMTg5MmQ5OWItZTA2Zi00M2IzLTk1NGQtZDUzNzk5YzBiOTNhIiwidCI6IjFlYzIzODdjLThmNzctNGQ5Yi1hYjYwLTNkM2QxOGFlZTc4ZCJ47</t>
  </si>
  <si>
    <t>37084/2020</t>
  </si>
  <si>
    <t>6410.2020/0004780-0</t>
  </si>
  <si>
    <t>2020018443</t>
  </si>
  <si>
    <t>02000.0000007260/2020</t>
  </si>
  <si>
    <t>07.348.227/0001-71</t>
  </si>
  <si>
    <t>2020001923</t>
  </si>
  <si>
    <t>4124/2020</t>
  </si>
  <si>
    <t>NIKKEYPAR COMERCIAL LTDA</t>
  </si>
  <si>
    <t>01.488.575/0001-68</t>
  </si>
  <si>
    <t>4378/2020</t>
  </si>
  <si>
    <t>1401269 000029/2020</t>
  </si>
  <si>
    <t>S.O.S SUL RESGATE - COMERCIO E SERVICOS DE SEGURANCA E SINALIZACAO LTDA</t>
  </si>
  <si>
    <t xml:space="preserve"> Litro Galão 5l</t>
  </si>
  <si>
    <t xml:space="preserve"> Litro Frasco 260ml</t>
  </si>
  <si>
    <t xml:space="preserve"> Litro Frasco 500ml</t>
  </si>
  <si>
    <t xml:space="preserve">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t>
  </si>
  <si>
    <r>
      <t xml:space="preserve">ÁLCOOL ETÍLICO HIDRATADO 70o INPM, USO HOSPITALAR, FRASCO PLÁSTICO RESISTÊNTE, TAMPA COM SISTEMA ANTI VAZAMENTO. UNIDADE FORNECIMENTO: </t>
    </r>
    <r>
      <rPr>
        <b/>
        <sz val="11"/>
        <rFont val="Calibri"/>
        <family val="2"/>
        <scheme val="minor"/>
      </rPr>
      <t>FRASCO 5 L</t>
    </r>
  </si>
  <si>
    <r>
      <t>ÁLCOOL ETÍLICO HIDRATADO 70º  FRASCO PLÁSTICO 5L (ÁLCOOL ETÍLICO HIDRATADO 70o INPM, USO HOSPITALAR, FRASCO PLÁSTICO, RESISTÊNTE, TAMPA COM SISTEMA ANTI VAZAMENTO.</t>
    </r>
    <r>
      <rPr>
        <b/>
        <sz val="11"/>
        <rFont val="Calibri"/>
        <family val="2"/>
        <scheme val="minor"/>
      </rPr>
      <t xml:space="preserve"> 5L</t>
    </r>
    <r>
      <rPr>
        <sz val="11"/>
        <rFont val="Calibri"/>
        <family val="2"/>
        <scheme val="minor"/>
      </rPr>
      <t>.)</t>
    </r>
  </si>
  <si>
    <r>
      <t xml:space="preserve">AQUISIÇÃO DE ÁLCOOL LÍQUIDO 70% (FRASCO 5L) (ÁLCOOL ETÍLICO HIDRATADO 70o INPM, USO HOSPITALAR, FRASCO PLÁSTICO RESISTÊNTE, TAMPA COM SISTEMA ANTI VAZAMENTO. FRASCO: </t>
    </r>
    <r>
      <rPr>
        <b/>
        <sz val="11"/>
        <rFont val="Calibri"/>
        <family val="2"/>
        <scheme val="minor"/>
      </rPr>
      <t>5L)</t>
    </r>
  </si>
  <si>
    <r>
      <t xml:space="preserve">ALCOOL ETILICO SOLUCAO 70% ALMOTOLIA 100ML ALCOOL ETILICO SOLUCAO 70% ALMOTOLIA 100ML ALCOOL ETILICO SOLUCAO 70%. ALCOOL ETILICO, TIPO HIDRATADO, TEOR ALCOOLICO 70% APRESENTAÇÃO LÍQUIDO. ALMOTOLIA </t>
    </r>
    <r>
      <rPr>
        <b/>
        <sz val="11"/>
        <rFont val="Calibri"/>
        <family val="2"/>
        <scheme val="minor"/>
      </rPr>
      <t>100ML.</t>
    </r>
    <r>
      <rPr>
        <sz val="11"/>
        <rFont val="Calibri"/>
        <family val="2"/>
        <scheme val="minor"/>
      </rPr>
      <t xml:space="preserve"> UTILIZADO COMO ANTISSÉPTICO. REGISTRO NA ANVISA, COM IMPRESSÃO LEGÍVEL DA DATA DE FABRICAÇÃO/VALIDADE E DADOS DO FABRICANTE NA EMBALAGEM.</t>
    </r>
  </si>
  <si>
    <r>
      <t xml:space="preserve">MACACAO - TIPO: PROTECAO QUIMICA, MATERIAL: TYCHEM NIVEL B, COR: BRANCO, FECHAMENTO: ZIPER, </t>
    </r>
    <r>
      <rPr>
        <b/>
        <u/>
        <sz val="11"/>
        <rFont val="Calibri"/>
        <family val="2"/>
        <scheme val="minor"/>
      </rPr>
      <t>T</t>
    </r>
    <r>
      <rPr>
        <b/>
        <u/>
        <sz val="11"/>
        <rFont val="Calibri (Corpo)"/>
      </rPr>
      <t>AMANHO: UNICO</t>
    </r>
    <r>
      <rPr>
        <sz val="11"/>
        <rFont val="Calibri"/>
        <family val="2"/>
        <scheme val="minor"/>
      </rPr>
      <t>, BOTA: POLIESTER / ALGODAO, CARACTERISTICA CONFECCAO: CAPUZ INTEGRADO, DOTADO DE VISOR, TAMANHO BOTA: 42, MANGA: LONGA, LOGOTIPO: SIM, BOLSO (QUANTIDADE X POSICAO): 1 FRONTAL, 2 LATERAIS, 2 TRASEIROS, POSICAO LOGOTIPO: LADO ESQUERDO SUPERIOR PEITO, FORMA FORNECIMENTO: UNIDADE ID AQUISIÇÃO DO ITEM: 134000 COD AQUISIÇÃO DO ITEM: 4240.007.0050</t>
    </r>
  </si>
  <si>
    <r>
      <t xml:space="preserve">AVENTAL DESCARTAVEL HOSPITALAR ODONTOLOGICO - MATERIAL: TECIDO NAO TECIDO, MODELO: MANGA LONGA COM PUNHO MALHA CANELADA, COMPRIMENTO: </t>
    </r>
    <r>
      <rPr>
        <b/>
        <sz val="11"/>
        <rFont val="Calibri"/>
        <family val="2"/>
        <scheme val="minor"/>
      </rPr>
      <t>140 CM, GRAMATURA: 40 ~ 50 G/M²,</t>
    </r>
    <r>
      <rPr>
        <sz val="11"/>
        <rFont val="Calibri"/>
        <family val="2"/>
        <scheme val="minor"/>
      </rPr>
      <t xml:space="preserve"> FECHAMENTO: TIRAS AMARRAR CINTURA PESCOCO, PROTECAO: BARREIRA PARA EMISSAO DE FLUIDOS E MICROORGANISMO, ACESSORIOS: N/A, APLICACAO: PROCEDIMENTO, COR: BRANCA, FORMA FORNECIMENTO: UNIDADE ID AQUISIÇÃO DO ITEM: 158949 COD AQUISIÇÃO DO ITEM: 6532.001.0057</t>
    </r>
  </si>
  <si>
    <r>
      <t xml:space="preserve">MACACAO - TIPO: PROTECAO QUIMICA, MATERIAL: POLIETILENO, COR: BRANCO , FECHAMENTO: FRONTAL COM ZIPER E SOBRE POSICAO, </t>
    </r>
    <r>
      <rPr>
        <b/>
        <u/>
        <sz val="11"/>
        <rFont val="Calibri (Corpo)"/>
      </rPr>
      <t>TAMANHO: G,</t>
    </r>
    <r>
      <rPr>
        <sz val="11"/>
        <rFont val="Calibri"/>
        <family val="2"/>
        <scheme val="minor"/>
      </rPr>
      <t xml:space="preserve">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AQUISIÇÃO DO ITEM: 162485 COD AQUISIÇÃO DO ITEM: 4240.007.0125</t>
    </r>
  </si>
  <si>
    <r>
      <t xml:space="preserve">MACACAO - TIPO: PROTECAO QUIMICA , MATERIAL: POLIETILENO, COR: AMARELA, FECHAMENTO: FRONTAL COM ZIPER E SOBRE POSICAO, </t>
    </r>
    <r>
      <rPr>
        <b/>
        <u/>
        <sz val="11"/>
        <rFont val="Calibri (Corpo)"/>
      </rPr>
      <t>TAMANHO: M,</t>
    </r>
    <r>
      <rPr>
        <sz val="11"/>
        <rFont val="Calibri"/>
        <family val="2"/>
        <scheme val="minor"/>
      </rPr>
      <t xml:space="preserve">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AQUISIÇÃO DO ITEM: 162484 COD AQUISIÇÃO DO ITEM: 4240.007.0124</t>
    </r>
  </si>
  <si>
    <r>
      <t xml:space="preserve">AVENTAL DESCARTAVEL HOSPITALAR ODONTOLOGICO - MATERIAL: TECIDO NAO TECIDO - TNT, MODELO: MANGA LONGA, COMPRIMENTO: </t>
    </r>
    <r>
      <rPr>
        <b/>
        <sz val="11"/>
        <rFont val="Calibri"/>
        <family val="2"/>
        <scheme val="minor"/>
      </rPr>
      <t xml:space="preserve">140 CM, GRAMATURA: 40 GR, </t>
    </r>
    <r>
      <rPr>
        <sz val="11"/>
        <rFont val="Calibri"/>
        <family val="2"/>
        <scheme val="minor"/>
      </rPr>
      <t>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t>
    </r>
  </si>
  <si>
    <r>
      <t xml:space="preserve">AVENTAL DESCARTAVEL HOSPITALAR ODONTOLOGICO - MATERIAL: TECIDO NAO TECIDO - TNT, MODELO: MANGA LONGA COM PUNHO ELASTICO DE ALGODAO COM SOLDAGEM ULTRASSONICA, COMPRIMENTO: </t>
    </r>
    <r>
      <rPr>
        <b/>
        <sz val="11"/>
        <rFont val="Calibri"/>
        <family val="2"/>
        <scheme val="minor"/>
      </rPr>
      <t>140 CM, GRAMATURA: 30 G/M²</t>
    </r>
    <r>
      <rPr>
        <sz val="11"/>
        <rFont val="Calibri"/>
        <family val="2"/>
        <scheme val="minor"/>
      </rPr>
      <t>, FECHAMENTO: TIRAS AMARRAR CINTURA PESCOCO, PROTECAO: ANTI-ESTATICO / REPELENTE A ALCOOL,  ISENTO DE PRORROGACAO DE CHAMAS, BARREIRA PARA EMISSAO DE FLUIDOS, ACESSORIOS: N/A, APLICACAO: PROCEDIMENTO, COR: N/A ID AQUISIÇÃO DO ITEM: 121021 COD AQUISIÇÃO DO ITEM: 6532.001.0040</t>
    </r>
  </si>
  <si>
    <r>
      <t xml:space="preserve">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t>
    </r>
    <r>
      <rPr>
        <b/>
        <u/>
        <sz val="11"/>
        <rFont val="Calibri (Corpo)"/>
      </rPr>
      <t>PRESSAO INSPIRATORIA: 30 a 120 cmH20,</t>
    </r>
    <r>
      <rPr>
        <sz val="11"/>
        <rFont val="Calibri"/>
        <family val="2"/>
        <scheme val="minor"/>
      </rPr>
      <t xml:space="preserve"> FLUXO: 4 a 180 L/min, </t>
    </r>
    <r>
      <rPr>
        <b/>
        <u/>
        <sz val="11"/>
        <rFont val="Calibri (Corpo)"/>
      </rPr>
      <t>VOLUME CORRENTE: 20 a 2500 ml</t>
    </r>
    <r>
      <rPr>
        <sz val="11"/>
        <rFont val="Calibri"/>
        <family val="2"/>
        <scheme val="minor"/>
      </rPr>
      <t xml:space="preserve">, </t>
    </r>
    <r>
      <rPr>
        <b/>
        <u/>
        <sz val="11"/>
        <rFont val="Calibri (Corpo)"/>
      </rPr>
      <t>TEMPO INSPIRACAO: 0,01 a 9,90 SEGUNDOS</t>
    </r>
    <r>
      <rPr>
        <sz val="11"/>
        <rFont val="Calibri"/>
        <family val="2"/>
        <scheme val="minor"/>
      </rPr>
      <t xml:space="preserve">, </t>
    </r>
    <r>
      <rPr>
        <b/>
        <u/>
        <sz val="11"/>
        <rFont val="Calibri (Corpo)"/>
      </rPr>
      <t>PRESSAO ALIMENTACAO: 280 a 1035 kPa</t>
    </r>
    <r>
      <rPr>
        <sz val="11"/>
        <rFont val="Calibri"/>
        <family val="2"/>
        <scheme val="minor"/>
      </rPr>
      <t>, TENSAO: BIVOLT, ACESSORIOS: 03 CIRCUITOS EM SILICONE AUTOCLAVÁVEL PARA CADA PACIENTE (ADULTO / PEDIÁTRICO) E 02 CIRCUITOS EM SILICONE AUTOCLAVÁVEL PARA OS PACIENTES (NEONATAL), TRAVA BRAÇO ARTICULADO E INDICADOR DE HORAS DE UTILIZAÇÃO, FORMA FORNECIMENTO: UNIDADE ID AQUISIÇÃO DO ITEM: 162361 COD AQUISIÇÃO DO ITEM: 6518.073.0048</t>
    </r>
  </si>
  <si>
    <r>
      <t xml:space="preserve">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t>
    </r>
    <r>
      <rPr>
        <b/>
        <u/>
        <sz val="11"/>
        <rFont val="Calibri (Corpo)"/>
      </rPr>
      <t>PRESSAO INSPIRATORIA: 0 A 60 CMH2O</t>
    </r>
    <r>
      <rPr>
        <sz val="11"/>
        <rFont val="Calibri"/>
        <family val="2"/>
        <scheme val="minor"/>
      </rPr>
      <t xml:space="preserve">, FLUXO: CONTINUO, VOLUME CORRENTE: 2 - 2000 ML, </t>
    </r>
    <r>
      <rPr>
        <b/>
        <u/>
        <sz val="11"/>
        <rFont val="Calibri (Corpo)"/>
      </rPr>
      <t>TEMPO INSPIRACAO: 0,1 A 5,0 SEGUNDOS</t>
    </r>
    <r>
      <rPr>
        <sz val="11"/>
        <rFont val="Calibri"/>
        <family val="2"/>
        <scheme val="minor"/>
      </rPr>
      <t xml:space="preserve">, </t>
    </r>
    <r>
      <rPr>
        <b/>
        <u/>
        <sz val="11"/>
        <rFont val="Calibri (Corpo)"/>
      </rPr>
      <t>PRESSAO ALIMENTACAO: ~ 50 CM H20</t>
    </r>
    <r>
      <rPr>
        <sz val="11"/>
        <rFont val="Calibri"/>
        <family val="2"/>
        <scheme val="minor"/>
      </rPr>
      <t>,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AQUISIÇÃO DO ITEM: 160033 COD AQUISIÇÃO DO ITEM: 6518.073.0046</t>
    </r>
  </si>
  <si>
    <r>
      <t xml:space="preserve">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t>
    </r>
    <r>
      <rPr>
        <b/>
        <u/>
        <sz val="11"/>
        <rFont val="Calibri"/>
        <family val="2"/>
        <scheme val="minor"/>
      </rPr>
      <t>LUXO: RESISTENCIA EXPIRATORIA:</t>
    </r>
    <r>
      <rPr>
        <b/>
        <u/>
        <sz val="11"/>
        <rFont val="Calibri (Corpo)"/>
      </rPr>
      <t xml:space="preserve"> 2 CMH2O A 60 LITROS/MINUTO</t>
    </r>
    <r>
      <rPr>
        <sz val="11"/>
        <rFont val="Calibri"/>
        <family val="2"/>
        <scheme val="minor"/>
      </rPr>
      <t>, V</t>
    </r>
    <r>
      <rPr>
        <b/>
        <u/>
        <sz val="11"/>
        <rFont val="Calibri (Corpo)"/>
      </rPr>
      <t>OLUME CORRENTE: PEEP:  AJUSTE CONTINUO ENTRE 0 A 20 CMH2O (+- 10%)</t>
    </r>
    <r>
      <rPr>
        <sz val="11"/>
        <rFont val="Calibri"/>
        <family val="2"/>
        <scheme val="minor"/>
      </rPr>
      <t>,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AQUISIÇÃO DO ITEM: 162378 COD AQUISIÇÃO DO ITEM: 6518.073.0049</t>
    </r>
  </si>
  <si>
    <r>
      <t xml:space="preserve">Ventilador Pulmonar - pediátrico e adulto </t>
    </r>
    <r>
      <rPr>
        <b/>
        <u/>
        <sz val="11"/>
        <rFont val="Calibri (Corpo)"/>
      </rPr>
      <t>em UTI</t>
    </r>
    <r>
      <rPr>
        <sz val="11"/>
        <rFont val="Calibri"/>
        <family val="2"/>
        <scheme val="minor"/>
      </rPr>
      <t>, com tempo respiratório 10 a 200ml; frequiencia respiratóra na faixa de 5 a 100 rpm; PEEP/CPAP que abranja a faixa mínima de 1 a 35 CMH2O.</t>
    </r>
  </si>
  <si>
    <r>
      <t xml:space="preserve">VENTILADORES PULMONARES - INVASIVO E NAO INVASIVO, </t>
    </r>
    <r>
      <rPr>
        <b/>
        <u/>
        <sz val="11"/>
        <rFont val="Calibri (Corpo)"/>
      </rPr>
      <t>PORTATIL</t>
    </r>
    <r>
      <rPr>
        <sz val="11"/>
        <rFont val="Calibri"/>
        <family val="2"/>
        <scheme val="minor"/>
      </rPr>
      <t>,PARA UTILIZACAO EM
PACIENTE ADULTO E PEDIATRICO,COM DOIS NIVEIS PRESSORICOS,PRESSAO POSITIVA
INSPIRATORIA (IPAP 4 A 30 CMH2O),E PRESSAO EXPIRATORIA POSITIVA (EPAP 3 A 20
CMH2O) COM BACK-UP DE FREQUENCIA RESPIRATORIA, AJUSTE AUTOMATICO PARA
513133-2
VAZAMENTO E GARANTIA DE VOLUME MEDIO PULMONAR,COM MONITOR
GRAFICO,ALIMENTACAO EM REDE ELETRICA 220V - 60HZ OU COM BATERIA INTERNA COM AUTONOMIA DE NO MINIMO 2 HORAS.,TODOS OS ACESSORIOS NECESSARIOS
 PARA COMPLETO FUNCIONAMENTO DO EQUIPAMENTO.</t>
    </r>
  </si>
  <si>
    <r>
      <t xml:space="preserve">VENTILADOR PULMONAR MECÂNICO PNEUMÁTICO, isento de conexão energia elétrica, </t>
    </r>
    <r>
      <rPr>
        <b/>
        <u/>
        <sz val="11"/>
        <rFont val="Calibri (Corpo)"/>
      </rPr>
      <t>para uso fixo ou transporte</t>
    </r>
    <r>
      <rPr>
        <sz val="11"/>
        <rFont val="Calibri"/>
        <family val="2"/>
        <scheme val="minor"/>
      </rPr>
      <t>, para uso em suporte avançado de vida no atendimento a neonatos, crianças, adultos e obesos mórbidos. Equipamento deve ser dotado de válvula reguladora interna, com ajuste de concentração de oxigênio, com controles de tempo inspiratório e frequência, além de ajuste de pressão inspiratória máxima (Pmáx) e pressão expiratória final (PEEP). Fonte propulsora por suprimento de gases medicinais (Desejável Oxigênio 3,5kgf/cm2 até 5 kgf/cm2) com ciclagem por tempo que possua no mínimo Peep ajustável continuamente 0 a 20 cmH2O com frequência respiratória ajustável de 3 à 80 com ajuste de FiO2 40%-100% pressão inspiratória ajustável de 12 à 55 cmH2O Modos de ventilação, CMV (controlada), AMV (assistida) e manual dotado ao menos de alarme de desconexão. A resistência respiratória de aproximadamente 2cmH2O à 60 lpm, com dimensões aproximadas 30x16x20 cm e peso não superior à 2,7 kg. Equipamento compatível com ressonância magnética. Acessórios necessários: 02 (duas) traqueias de silicone 22 x 900 mm autoclavável com Y sem furo (liso). Com registro Anvisa, Manual e garantia mínima de 1 Ano contra defeitos de fabricação.</t>
    </r>
  </si>
  <si>
    <r>
      <t xml:space="preserve">CIRCUITO P/ VENTILADOR PULMONAR , TIPO DUAS TRAQUEIAS, CONECTOR EM Y POLISSULFONA, TAMANHO 1,20M, PEDIÁTRICO MATERIAL SILICONE TRANSPARENTE FLEXÍVEL, COMPONENTES EXTENSIVEIS, LISAS POR DENTRO, CORRUGADAS POR FORA, CARACTERÍSTICAS ADICIONAIS AUTOCLAVÁVEIS, ACESSÓRIOS CONECTORES E PONTEIRAS PADRÃO. </t>
    </r>
    <r>
      <rPr>
        <b/>
        <sz val="11"/>
        <rFont val="Calibri"/>
        <family val="2"/>
        <scheme val="minor"/>
      </rPr>
      <t>MARCA: GVS/ PLASTIL.</t>
    </r>
  </si>
  <si>
    <t>Valor_Total</t>
  </si>
  <si>
    <t>Execução das atividades de apoio logístico, administrativo e gestão financeira, conforme projeto básico - para enfrentamento da pandemia da doença causada pelo COVID - 19</t>
  </si>
  <si>
    <t>O presente contrato emergencial tem como objeto a contratação de empresa para operacionalização do serviço de atendimento pré-clínico para atendimento remoto à excepcionalidade da pandemia do coronavírus via telefone, realizada a partir de central operada por proficinais de saúde sob supervisão médica utilizando-se algortimos clínicos adequados à identificação de caso suspeito e sinais de gravidade de infecção por esse agente patogênico</t>
  </si>
  <si>
    <t>Aquisição de Cesta Basica de Alimentos (modelo Familias CRAS)</t>
  </si>
  <si>
    <t>Secretaria Municipal de Obras</t>
  </si>
  <si>
    <t>Contratação de empresa especializada para serviços de drenagem e pavimentação de diversos logradouros públicos do 2o Distrito de Duque de Caxias.</t>
  </si>
  <si>
    <t>Contratação de empresa especializada para a gestão, operacionalização e execução de regulação e intervenção médica de urgência, através do atendimento pré-hospitalar móvel,  nas áreas do Serviço de Atendimento Móvel de Urgência ¿ SAMU 192, no Município do Rio de Janeiro, 24 (vinte e quatro) horas por dia, 07 (sete) dias por semana, assegurando assistência universal e gratuita aos usuários do Sistema Único de Saúde ¿ SUS.</t>
  </si>
  <si>
    <t>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t>
  </si>
  <si>
    <t>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t>
  </si>
  <si>
    <t>Gerenciamento, operacionalização e execução das ações e serviços de saúde , em regime de 24h, no Hospital Nossa Senhora das Graças (antigo Hospital Alfa).</t>
  </si>
  <si>
    <t>Gerenciamento, operacionalização e execução das ações e serviços de saúde na unidade hospitalar provisória - Coelhos</t>
  </si>
  <si>
    <t>SEINFRA - Secretaria de Estado de Infra e Obras</t>
  </si>
  <si>
    <t>CONTRATACAO EMERGENCIAL, PELA SECRETARIA DE ESTADO DE INFRAESTRUTURA E OBRAS - SEINFRA, DE EMPRESA ESPECIALIZADA PARA ELABORACAO DE PROJETO EXECUTIVO E CONSTRUCAO DE UNIDADE-TIPO MODULAR HOSPITALAR PARA ATENDIMENTO E TRATAMENTO DOS PACIENTES INFECTADOS PELA COVID 19.</t>
  </si>
  <si>
    <t>Contratação de Organização Social em Saúde paraGestão do Hospital de Campanha no Município de Belém.</t>
  </si>
  <si>
    <t>Locação de equipamentos,
manutenção preventiva e corretiva e suporte logístico</t>
  </si>
  <si>
    <t xml:space="preserve">Secretaria de Estado da Saúde de Goiás    </t>
  </si>
  <si>
    <t>contratação emergencial  de  instituição  sem  fins  lucrativos qualificada  como organização social de saúde para o gerenciamento, a operacionalização e a execução de ações e serviços de saúde em regime de 24 horas/dia no âmbito o Hospital do Servidor Público Fernando Cunha Júnior</t>
  </si>
  <si>
    <t>Contratação emergencial por dispensa de licitação visando a obra de construção do Centro Emergencial de Atenção Especializada e Apoio à Pesquisa Clínica para Pacientes Graves - Sars-Cov-2 (Covid-19).</t>
  </si>
  <si>
    <t>Secretaria de Estado da Administração Prisional e Socioeducativa/Fundo Penitenciário do Estado de Santa Catarina</t>
  </si>
  <si>
    <t xml:space="preserve">Operacionalização parcial da Penitenciária Industrial de Joinville, Ampliação e Penitenciária, além do Presídio do Complexo Penitenciário do Vale do Itajaí, e Operacionalização integral do Presídio Masculino de Lages por 180 dias, ou até que se definam as novas contratações com início da prestação dos serviços pelas contratadas. </t>
  </si>
  <si>
    <t>SEDOP</t>
  </si>
  <si>
    <t>Contratação Emergencial de empresa para a conclusão da obra do Hospital Regional de Castanhal</t>
  </si>
  <si>
    <t>Contratação de Organização Social em Saúde para Gestão do Hospital Público Regional de Itaituba.</t>
  </si>
  <si>
    <t>Gerenciamento, operacionalização e execução das ações e serviços de saúde na unidade hospitalar provisória - Rua da Aurora</t>
  </si>
  <si>
    <t>Secretaria Municipal de Educação</t>
  </si>
  <si>
    <t>CONTRATAÇÃO DE PRESTAÇÃO DE SERVIÇO DE APOIO E ASSESSORAMENTO ÀS UNIDADES ESCOLARES, BEM COMO NO ÂMBITO DA SECRETARIA MUNICIPAL DE EDUCAÇÃO</t>
  </si>
  <si>
    <t>Gerenciamento, operacionalização e execução das ações e serviços de saúde na unidade hospitalar provisória - Imbiribeira</t>
  </si>
  <si>
    <t>Prefeitura Municipal de Salvador - SECRETARIA MUNICIPAL DE SAÚDE</t>
  </si>
  <si>
    <t>CONTRATAÇÃO DE ENTIDADE QUALIFICADA COMO ORGANIZAÇÃO SOCIAL (OS) PARA ATUAR NA GESTÃO, PLANEJAMENTO, OPERACIONALIZAÇÃO E EXECUÇÃO DAS AÇÕES E SERVIÇOS DE SAÚDE NO HOSPITAL DE CAMPANHA (HCAMP-WET¿N WILD) - LOTE 1.</t>
  </si>
  <si>
    <t>Gestão, operacionalização e execução das ações e dos serviços de saúde prestados pelo Hospital Espanhol</t>
  </si>
  <si>
    <t>UBERLÂNDIA</t>
  </si>
  <si>
    <t>Contratação de empresa para prestação de serviços na área da saúde na forma de parceria, com gestão operacional de todas as ações de assistência à saúde do Hospital Santa Catarina, situado na Avenida Getúlio Vargas, nº 161, centro, empossado por meio de requisição administrativa, publicada no DOM nº 5834 em 23/03/2020. para atender exclusivamente os pacientes infectados com COVID-19. Em atendimento à Secretaria Municipal de Saúde.</t>
  </si>
  <si>
    <t>Contratação de Organização Social em Saúde para Gestão do Hospital Regional de Castanhal.</t>
  </si>
  <si>
    <t>Gerenciamento, operacionalização e execução das ações e serviços de saúde, em regime de 24h, na Maternidade Brites de Albuquerque.</t>
  </si>
  <si>
    <t>Cestas Básicas</t>
  </si>
  <si>
    <t>Secretaria Municipal de Assitência Social, Segurança Alimentar e Cidadania</t>
  </si>
  <si>
    <t>Fornecimento de cestas básicas</t>
  </si>
  <si>
    <t>Osasco</t>
  </si>
  <si>
    <t>Contratação de Organização Social para Gerenciamento e Execução de Serviços de Saúde no Pronto Socorro Dr. Conrado Cesarino Nuvolini e Pronto Socorro Dr. Osmar Mesquita, para funcionamento como Centros de Referência no Atendimento à COVID19. Estimado para 180 dias</t>
  </si>
  <si>
    <t>FLXIII - FUNDAÇÃO LEÃO XIII</t>
  </si>
  <si>
    <t>AQUISIÇÃO DE 200.000 (DUZENTAS MIL)CESTAS BÁSICAS.</t>
  </si>
  <si>
    <t>SEDUC</t>
  </si>
  <si>
    <t>Contratação de Empresa para Administração, Gerenciamento, Emissão, Distribuição e Fornecimento de Vale Alimentaçãoaos Alunos da Rede Estadual de Ensino</t>
  </si>
  <si>
    <t>Autarquia Hospitalar Municipal</t>
  </si>
  <si>
    <t xml:space="preserve">Serviço de Gestão de Serviço de Saúde do Hospital de Campanha Pacaembu </t>
  </si>
  <si>
    <t>Natal</t>
  </si>
  <si>
    <t>Secretaria Municipal de Saude</t>
  </si>
  <si>
    <t>Contratação de empresa especializada para execução de serviços de mão de obra qualificada de assistência a saúde nas funções de; Assistente Social, Auxiliar de farmácia, bioquímico, enfermeiro, farmacêutico, médico nutricionista, psicólogo, técnico 
em enfermagem, técnico em radiologia e técnico em laboratório</t>
  </si>
  <si>
    <t>CONTRATAÇÃO DE ENTIDADE QUALIFICADA ORGANIZAÇÃO SOCIAL PARA ATUAR NA GESTÃO, PLANEJAMENTO, OPERACIONALIZAÇÃO E EXECUÇÃO DAS AÇÕES E SERVIÇOS DE SAÚDE NO HOSPITAL DE CAMPANHA (MEMORIAL).</t>
  </si>
  <si>
    <t>SECRETARIA DE ESTADO DE ADMINISTRAÇÃO</t>
  </si>
  <si>
    <t>contratação de empresa para prestação de  serviços de postagem e remessa de correspondências, no âmbito dos órgãos e das entidades da administração pública estadual</t>
  </si>
  <si>
    <t>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t>
  </si>
  <si>
    <t>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t>
  </si>
  <si>
    <t>Contratação de Empresa Especializada para a Prestação Continuada tendo, mão de obra especializada com dedicação exclusiva, para Serviços de Limpeza Técnico - Hospitalar, conservação, higienização, em áreas internas e externas, incluindo manejo de áreas verdes (com podas de árvores, capina, plantio, rega e adubagem) e manejo de resíduos das áreas administrativas e hospitalares do Hospital Geral de Bonsucesso</t>
  </si>
  <si>
    <t>Serviços de análises laboratoriais para atendimento aos hospitais e postos</t>
  </si>
  <si>
    <t>Serviços de Implantação
de 2 estruturas hospitalares temporárias no Complexo do
Anhembi e Complexo Esportivo do Pacaembu - total de 2.000 leitos</t>
  </si>
  <si>
    <t>CONTRATAÇÃO DE SERVIÇOS DE REFORMA DO HOSPITAL MUNICIPAL DOUTOR RICARDO AUGUSTO DE AZEREDO VIANA (ÁREA TOTAL DE 4.024,94M2), RUA NOBRE DE LACERDA 126 - VILA FLÁVIA - 1º DISTRITO DE DUQUE DE CAXIAS</t>
  </si>
  <si>
    <t>Gestão e operação logística de fluxo de materiais e produtos, por posto de serviço para a Secretaria de Estado de Saúde Pública</t>
  </si>
  <si>
    <t>Serviços de rede canalizada e interligação fornecimentos de gases medicinais</t>
  </si>
  <si>
    <t>Serviços de Exame de TOMOGRAFIA COMPUTADORIZADA DO TORAX com e sem Contraste e Locação de Aparelho de ECOCARDIOGRAMA, para atender os usuários da Rede Pública de Saúde do Município de Osasco, no período da Pandemia COVID-19. Estimado para 180 dias</t>
  </si>
  <si>
    <t>Secretaria de Estado da Administração Prisional e Socioeducativa/Fundo Penitenciário do Estado de Santa Catarina - Complexo Penitenciário de São Cristóvão do Sul</t>
  </si>
  <si>
    <t>Contratação de empresa especializada na prestação de Serviços de Alimentação e Nutrição (SAN) com manipulação e distribuição de alimentação, fornecimento de todos os gêneros alimentícios e demais insumos para o COMPLEXO PENITENCIÁRIO DE SÃO CRISTÓVÃO DO SUL</t>
  </si>
  <si>
    <t>Contratação de Organização Social em Saúde para fomento, gerenciamento, operacionalização e execução das ações e serviços de saúde no Hospital Regional de Tucuruí/PA</t>
  </si>
  <si>
    <t>Serviços de fornecimento contínuo de refeições p/ pacientes, acompanhantes, residentes, estagiários vinculados c/ a SES e p/ funcionários do HRSJ e ICSC.</t>
  </si>
  <si>
    <t>São Paulo Turismo - SPTURIS</t>
  </si>
  <si>
    <t>Prestação de serviços de Hospedagem para atender o Hospital de Campanha Anhembi</t>
  </si>
  <si>
    <t>Secretaria Municipal de Serviços Urbanos</t>
  </si>
  <si>
    <t xml:space="preserve">Serviços de Reforma e Adaptação do Hospital Anchieta para atendimento da pandemia de COVID19.  </t>
  </si>
  <si>
    <t>FUNDO MUNICIPAL DE MOBILIDADE URBANA</t>
  </si>
  <si>
    <t>CONTRATAÇÃO DE SERVIÇOS DE TRANSPORTES ATRAVÉS DA AQUISIÇÃO DE 1.190.477 BILHETES DE PASSAGEM ATRAVÉS DE CARTÕES DE BILHETE AVULSO E CRÉDITOS ELETRÔNICOS, COM VISTAS AO ATENDIMENTO DAS NECESSIDADES DA ADMINISTRAÇÃO DIRETA E INDIRETA DO MUNICÍPIO DO SALVADOR.</t>
  </si>
  <si>
    <t>Guarulhos</t>
  </si>
  <si>
    <t>Prestação de serviços de instalação de estrutura, com mão de obra qualificada para realizar atendimento, identificação e triagem de pessoas de casos suspeitos de infecção pelo Covid-19.</t>
  </si>
  <si>
    <t>MANAUS</t>
  </si>
  <si>
    <t>SERVIÇOS DE PUBLICIDADE E PROPAGANDA</t>
  </si>
  <si>
    <t>SECRETARIA MUNICIPAL DE PROMOÇÃO SOCIAL E COMBATE À POBREZA - SEMPRE</t>
  </si>
  <si>
    <t>CONTRATAÇÃO EMERGENCIAL, POR DISPENSA DE LICITAÇÃO, COM FUNDAMENTO NO DISPOSTO NO ART. 4º, DA LEI 13.979/2020, COM AS ALTERAÇÕES IMPRIMIDAS PELA MEDIDA PROVISÓRIA 926/2020, PARA CONTRATAÇÃO DE EMPRESA(S) ESPECIALIZADA(S) NA PRESTAÇÃO DE SERVIÇOS DE PREPARO, FORNECIMENTO, TRANSPORTE E DISTRIBUIÇÃO DE REFEIÇÕES, NOS CENTROS POP, E EM CENTROS DE APOIO ESTRATÉGICOS EM LOCAIS A SEREM DEFINIDAS PELA SEC</t>
  </si>
  <si>
    <t>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t>
  </si>
  <si>
    <t>Ouro Preto</t>
  </si>
  <si>
    <t>Não informado na publicação. Somente ; 7º aditivo do valor e do prazo. "Execuções de ações e serviços de atendimento móvel de urgência municipal abrangendo o gerenciamento do SAMU 192 do município de Ouro Preto."</t>
  </si>
  <si>
    <t>PRESTAÇÃO DE SERVIÇOS DE FORNECIMENTO DE GASES MEDICINAIS PARA ATNDER A DIVERSAS UNIDADES DA SMS. TERMO ADITIVO PARA ATEDIMENTO EMERGENCIAL À COVID-19. NAD Nº 347/2020.</t>
  </si>
  <si>
    <t>Prestação de serviço de locação de motocicletas aspersora de gotas, em ultra baixo volume por injeção eletrônica, para a combate aos mosquitos Aedes aegypit, Aedes Albopictus e Culex quinquefasciatus, assim como à febre amarela e coronavírus.</t>
  </si>
  <si>
    <t>SECRETARIA DE ESTADO DA FAZENDA</t>
  </si>
  <si>
    <t>Contratação direta de serviços de avaliação em massa de imóveis urbanos em todos os 295 municípios do Estado de Santa Catarina para servirá de base de cálculo para o ITCMD 2020</t>
  </si>
  <si>
    <t>Prestação de Serviço de eliminação de ossadas (tratamento, descontaminação e disposição final de resíduos ossuários) nos cemitérios de São Gonçalo</t>
  </si>
  <si>
    <t>Serviços de fornecimento contínuo de refeições p/ pacientes, acompanhantes, residentes, estagiários vinculados c/ a SES e p/ funcionários do HRHDS.</t>
  </si>
  <si>
    <t>Universidade Federal de Pernambuco</t>
  </si>
  <si>
    <t>Serviço de apoio à gestão administrativa e financeira estritamente necessária à execução do projeto intitulado "Diagnóstico e sequenciamento genético da COVID-19 em Pernambuco"</t>
  </si>
  <si>
    <t>Belo Horizonte</t>
  </si>
  <si>
    <t>Serviço Acolhimento Provisório e Emergencial para população em situação de rua e outras vulnerabilidades e riscos sociais e pessoais, com indicativo pela saúde de isolamento social domiciliar por suspeita e, ou, confirmação da COVID-19</t>
  </si>
  <si>
    <t>Formalização da relação de parceria, em regime de mútua cooperação entre o Município e a O.S.C., para consecução de finalidades de interesse público e recíproco, mediante a execução de Serviço Acolhimento Provisório e Emergencial para população em situação de rua e outras vulnerabilidades e riscos sociais e pessoais, com indicativo pela saúde de isolamento social domiciliar por suspeita e, ou, confirmação da COVID-19, de relevância pública e social definido no Plano de Trabalho.</t>
  </si>
  <si>
    <t>Prestação de serviço de exames laboratoriais para atender o Hospital Municipal Ricardo Augusto de Azeredo Viana</t>
  </si>
  <si>
    <t xml:space="preserve">Contratação de empresa especializada para a prestação de serviços de hospedagem em rede de hotelaria ou em hotel, incluindo fornecimento de refeição (café da manhã, almoço, lanche e jantar), em quartos preferencialmente duplos, com possibilidade de sistema de rodízio, para até 300 (trezentas) pessoas ou a ocupação total do estabelecimento, com idade igual ou superior a 60 anos, de ambos os sexos, independentes, situada no Distrito Federal. </t>
  </si>
  <si>
    <t>Prefeitura Municipal de Salvador - GABINETE DO PREFEITO</t>
  </si>
  <si>
    <t>PRESTAÇÃO DE SERVIÇOS DE CENTRAL DE ATENDIMENTO NA MODALIDADE CALL CENTER, DISQUE 156</t>
  </si>
  <si>
    <t>Prestação de serviços de locação de unidades móvel itinerante, consistente em carreta ou ônibus, adaptados com consultórios médicos, equipamentos e estrutura para prestar atendimento e triagem para pessoas suspeitas de contaminação pelo Covid-19.</t>
  </si>
  <si>
    <t>CONTRATAÇÃO POR EMERGENCFIA TENDO EM VISTA A PANDEMIA DO CORONAVIRUS PARA SERVIÇOS DE HOSPEDAGEM</t>
  </si>
  <si>
    <t>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t>
  </si>
  <si>
    <t>CASA CIVIL</t>
  </si>
  <si>
    <t>contratação, em caráter emergencial, de agências de publicidade para realização de divulgação de políticas públicas acerca da pandemia do novo coronavírus – COVID-19 no Estado de Santa Catarina, para realização de serviços de mídia convencional e mídia digital. - MÍDIA CONVENCIONAL</t>
  </si>
  <si>
    <t>Serviços de fornecimento contínuo de refeições p/ pacientes, acompanhantes, residentes, estagiários vinculados a SES e p/ funcionários do HGCR.</t>
  </si>
  <si>
    <t>Gestão, Operacionalização e  Execução das Ações e dos Serviços de Saúde Prestados de forma emergencial no Pronto Atendimento (PA) COVID-19 de IPIAÚ</t>
  </si>
  <si>
    <t>Contratação de empresa especializada no ramo da engenharia para a prestação de serviços de manutenção predial, compreendendo a operação e manutenção preventiva, corretiva e preditiva dos sistemas, dos equipamentos e das instalações prediais, com fornecimento de mão de obra, ferramentas, equipamentos, materiais e reposição imediata (mediante ressarcimento), necessários para execução dos serviços a serem realizados de forma contínua nas dependências do Complexo Hospitalar</t>
  </si>
  <si>
    <t>SECRETARIA DE ESTADO DA EDUCAÇÃO</t>
  </si>
  <si>
    <t>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t>
  </si>
  <si>
    <t>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t>
  </si>
  <si>
    <t xml:space="preserve">Contratação emergencial de empresa para prestação de serviços de manutenção evolutiva e integração do Sistema de Gestão de Materiais e Medicamentos (SGM²). </t>
  </si>
  <si>
    <t>Serviços de Transporte/ Remoção em Ambulância Equipada e Tripuladas em Hospitais e Prontos Socorros para atendimento da Rede de Saúde de Osasco, no período da Pandemia COVID-19. Estimado para 180 dias.</t>
  </si>
  <si>
    <t>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t>
  </si>
  <si>
    <t>Serviços de transporte por Helicóptero, com base na cidade de Santarém/PA, para resgate e transporte Aeromédico</t>
  </si>
  <si>
    <t>Fundação Universidade Federal do Tocantins</t>
  </si>
  <si>
    <t>Contratação da Fundação de Apoio Científico e Tecnológico do Tocantins-FAPTO para gerenciamento do Projeto Estratégias Institucionais para combate a pandemia COVID-19</t>
  </si>
  <si>
    <t>Serviços de transporte por Helicóptero, com base na cidade de Belém/PA, para resgate e transporte Aeromédico</t>
  </si>
  <si>
    <t>CAMPO GRANDE</t>
  </si>
  <si>
    <t>Serviço de internação em UTI</t>
  </si>
  <si>
    <t>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t>
  </si>
  <si>
    <t>Serviços de engenharia clínica nos hospitais emergenciais</t>
  </si>
  <si>
    <t>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t>
  </si>
  <si>
    <t>Contratação de empresa operadora para prestação de Serviço Móvel Pessoal com Tecnologia Digital, na modalidade pós-pago, com habilitação e fornecimento de aparelhos telefônicos celulares e chip; chip e equipamentos para transmissão de dados e acesso a internet em regime de comodato.</t>
  </si>
  <si>
    <t>SECRETARIA DE ESTADO DA SÁUDE (SESAPI)</t>
  </si>
  <si>
    <t>CONTRATAÇÃO DE EMPRESAESPECIALIZADANA PRESTAÇÃO DE SERVIÇO DE LOCAÇÃO DE 10 (DEZ) AMBULÂNCIAS TIPO B e D PARATRANSPORTE DE PACIENTES INFECTADOS PELO NOVO CORONAVÍRUS PARAOS HOSPITAIS INTERESTADUAIS.</t>
  </si>
  <si>
    <t>Secretaria de Serviços e Obras</t>
  </si>
  <si>
    <t>Contratação Emergencial de 05 Veículos Funerários com motorista (Empresa Especializada na Prestação de Serviços de Transporte/ em Veículo Funerário com motorista Equipada e Tripuladas), no período da Pandemia COVID-19</t>
  </si>
  <si>
    <t>FLORIANÓPOLIS</t>
  </si>
  <si>
    <t>Fundo Municipal de Saúde de Florianópolis</t>
  </si>
  <si>
    <t>Contratação de prestadores de serviço de saúde para realização de atendimentos médicos de clínica geral e nas especialidades cirúrgica e pediátrica nas unidades de pronto atendimento do município de Florianópolis, conforme edital de Chamada Pública nº 016/2019.</t>
  </si>
  <si>
    <t>FUNDAÇÃO HOSPITALAR DO ESTADO DE MINAS GERAIS- FHEMIG</t>
  </si>
  <si>
    <t>Para prestação de serviço de Hospedagem de servidores.</t>
  </si>
  <si>
    <t>PRESTAÇÃO DE SERVIÇO PARA ESTERILIZAÇÃO DE MATERIAL MÉDICO E HOSPITALAR</t>
  </si>
  <si>
    <t>Serviço de montagem de estrutura e locação de equipamentos para distribuição de cestas básicas</t>
  </si>
  <si>
    <t>Prestação dos Serviços de Sanitização,</t>
  </si>
  <si>
    <t>Secretaria Especial de Saúde Indígena</t>
  </si>
  <si>
    <t>Contratação de empresa especializada na prestação de Serviços de Pilotos e Proeiros Fluviais, de natureza contínua, para atender às necessidades do Distrito Sanitário Especial Indígena (DSEI/AMP), em regime de hora (44 horas) e piso salarial definido por Convenção ou Dissídio Coletivo de Trabalho da categoria vigente</t>
  </si>
  <si>
    <t>Serviços de Acolhimento institucional de longa permanência e cuidados em saúde a pessoas em situação de vulnerabilidade e dependência nas atividades da vida diária,na forma indicada (doc. 2379357),para o enfrentamento da epidemia de infecção humana pelo novo coronavírus (COVID-19)</t>
  </si>
  <si>
    <t>Serviço funeral</t>
  </si>
  <si>
    <t>Manto protetor (invólucro) para manejo de corpos e precauções padrão de controle de infecção durante pandemia de coronavírus, para uso do Serviço Funerário do Município de São Paulo - SFMSP</t>
  </si>
  <si>
    <t>Prestação de serviços de fornecimento de alimentação individualizada, balanceada e em condições higiênico-sanitárias adequadas, destinadas aos colaboradores do hospital de campanha, instalado no centro de combate do corona vírus.</t>
  </si>
  <si>
    <t>Prestação de serviços de saúde em terapia intensiva para atender à demanda da Unidade de Terapia Intensiva (UTI) do Hospital de Cuidados Intensivos - HCI</t>
  </si>
  <si>
    <t>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t>
  </si>
  <si>
    <t>contratação de empresa para fornecimento de gases medicinais, locação de tanques de oxigênio e nitrogênio sendo ambos líquidos, locação do misturador de ar, locação de cilindros de ar medicinal e serviço de manutenção corretiva e preventiva. Em atendimento à Secretaria Municipal de Saúde.</t>
  </si>
  <si>
    <t>Contratação para PRESTAÇÃO DE SERVIÇO DE COLETA EXTERNA, TRANSPORTE EXTERNO, TRATAMENTO E DISPOSIÇÃO FINAL DE RESIDUOS DO GRUPO A (SUBGRUPO A1), GRUPO D (NÃO RECICLÁVEIS) e GRUPO E (PERFUROCORTANTE)</t>
  </si>
  <si>
    <t xml:space="preserve">Contratação de empresa especializada na PRESTAÇÃO DE SERVIÇOS DE LIMPEZA, CONSERVAÇÃO E HIGIENIZAÇÃO, COM FORNECIMENTO DE MATERIAIS e EQUIPAMENTOS, para atender às necessidades do DSEI/MAO, CASAI/MAO e PÓLOS BASE. </t>
  </si>
  <si>
    <t>Secretaria Municipal de Assistência Social e Direitos Humanos</t>
  </si>
  <si>
    <t>CONTRATAÇÃO DE PRESTAÇÃO DE SERVIÇO DE LIMPEZA, ASSEIO E CONSERVAÇÃO PREDIAL</t>
  </si>
  <si>
    <t>CONTRATAÇÃO DE SERVIÇO DE MANUTENÇÃO PREVENTIVA E CORRETIVA DA CENTRAL GERADORA DE AR MEDICINAL, INSTALAÇÃO DE TANQUE E CENTRAL RESERVA DE OXIGÊNIO, MANUTENÇÃO DAS REDES CENTRALIZADAS DE GASES MEDICINAIS E FORNECIMENTO DE ACESSÓRIOS PARA GASOTERAPIA - 6 MESES</t>
  </si>
  <si>
    <t>CONTRATAÇÃO DE EMPRESA ESPECIALIZADA PARA PRESTAÇÃO DE SERVIÇOS DE LAVANDERIA E COSTURARIA DE
ENXOVAL HOSPITALAR.</t>
  </si>
  <si>
    <t>contratação, em caráter emergencial, de agências de publicidade para realização de divulgação de políticas públicas acerca da pandemia do novo coronavírus – COVID-19 no Estado de Santa Catarina, para realização de serviços de mídia convencional e mídia digital. - MÍDIA DIGITAL</t>
  </si>
  <si>
    <t>Estado de Minas Gerais</t>
  </si>
  <si>
    <t>Serviço de montagem de Hospital de Campanha</t>
  </si>
  <si>
    <t>Prestação de serviço de locação e manutenção preventiva e corretiva de equipamento médico-hospitalar</t>
  </si>
  <si>
    <t>INSTITUTO DE DOENÇAS TROPICAIS NATAN PORTELA - IDTNP</t>
  </si>
  <si>
    <t>CONTRATAÇAO DE EMPRESA PARA PRESTAÇÃO DE SERVIÇO DE LOCAÇÃO DE EQUIPAMENTOS AO INSTITUTO DE DOENÇAS TROPICAIS NATAN PORTELA, para atender as necessidades no combate a epidemia de Covid-19.</t>
  </si>
  <si>
    <t>MUNICÍPIO DE VITÓRIA</t>
  </si>
  <si>
    <t>PRESTAÇÃO DE SERVIÇOS DE CENTRAL DE ATENDIMENTO NA MODALIDADE DE CALL CENTER PARA ATENDIMENTOS RELACIONADOS À PANDEMIA DO COVID-19, DE FORMA TEMPORÁRIA À PREFEITURA MUNICIPAL DE VITÓRIA
(11 posições de atendimento por mês, durante 3 meses)</t>
  </si>
  <si>
    <t>Fundação de Ação Social</t>
  </si>
  <si>
    <t>prestação de Serviço de Lavanderia</t>
  </si>
  <si>
    <t>contratação de empresa para prestação de serviço de coleta material biológico para análise laboratorial (sangue, urina, swab naso e orofaringe e swab retal) para ações relacionadas à COVID-19 e demais emergências em saúde pública no município de Florianópolis</t>
  </si>
  <si>
    <t>CONTRATAÇÃO DE SERVIÇO DE INSTALAÇÃO E MONTAGEM DE ESTRUTURAS PARA REALIZAÇÃO DE EVENTOS -MONTAGEM E DESMONTAGEM DE CONTAINER, DE 12M, DIMENSÕES 12,00 X 2,40M, CONVERTIDO EM POSTO DE ATENDIMENTO, FRETE INCLUSO, PARA UMA DISTÂNCIA DE ATE 300KM - 6 MESES</t>
  </si>
  <si>
    <t>Lavras</t>
  </si>
  <si>
    <t>Contratação serviço engenharia para construção da estrutura hospital campanha</t>
  </si>
  <si>
    <t>Contratação de Empresa Especializada na Locação de Container, em caráter emergencial, tendo como função a prestação de serviços de primeiro atendimento aos pacientes com suspeita de serem portadores do vírus COVID-19. (Custo de montagem/frete/desmontagem R$ 37.125,00 - na primeira parcela)</t>
  </si>
  <si>
    <t>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t>
  </si>
  <si>
    <t>Contratação de prestação de serviços de manutenção preventiva e corretiva com recarga dos extintores de incêndio</t>
  </si>
  <si>
    <t xml:space="preserve"> Aquisição de Manto Protetor (invólucro) para manejo de corpos e precauções padrão de controle de infecção durante pandemia de coronavírus, para uso do Serviço Funerário.</t>
  </si>
  <si>
    <t>Termo de Colaboração firmado para execução do serviços de acolhimento institucional para adultos (imediato e emergencial) para homens e mulheres em situação de rua como o objetivo de minimizar ou reduzir os inpactos do  COVID-19.</t>
  </si>
  <si>
    <t>Prestação do serviço/atendimento "Serviço de Acolhimento Institucional para Adultos, Homens e Mulheres, em Situação de Rua", em caráter imediato e emergencial, com objetivo de minimizar ou reduzir os impactos do COVID-19, na cidade de Juiz de Fora</t>
  </si>
  <si>
    <t>SECCG - Sec de Estado da Casa Civil e Governança</t>
  </si>
  <si>
    <t>SERVIÇO DE SANITIZAÇÃO</t>
  </si>
  <si>
    <t>Serviço de logística, distribuição e transporte de cargas</t>
  </si>
  <si>
    <t xml:space="preserve"> Contratação de empresa especializada na prestação de serviços de bombeiros civis, sendo 02 (dois ) postos diurnos com 12 (doze) horas ininterruptas na escala, 12 X 36  e 02 (dois) postos noturnos, com 12 (doze) horas ininterruptas na escala, 12 X 36</t>
  </si>
  <si>
    <t>prestação de serviço de processamento de roupas de serviços de saúde, com rastreamento</t>
  </si>
  <si>
    <t>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t>
  </si>
  <si>
    <t>Agência Nacional de Vigilância Sanitária</t>
  </si>
  <si>
    <t>Contratação emergencial da empresa Hotel Slim Guarapuava Ltda, CNPJ: 35.522.379/0001-84 para prestação do serviço de hospedagem, com regime de meia pensão (café da manhã e almoço ou jantar), visando atender a demanda por acomodação dos servidores da Anvisa em força-tarefa de enfrentamento ao COVID-19, conforme condições, quantidades e exigências dispostas no Projeto Básico</t>
  </si>
  <si>
    <t>UNAI</t>
  </si>
  <si>
    <t>PREFEITURA MUNICIPAL DE UNAI</t>
  </si>
  <si>
    <t>SERVIÇOS DE LIMPEZA NO HOSPITAL MUNICIPAL DR. JOAQUIM BROCHADO</t>
  </si>
  <si>
    <t>Prestação de serviços de saúde de média e alta complexidade que disponibilize exames laboratoriais de análises clínicas, para atendimento aos usuários do sistema único de saúde - sus</t>
  </si>
  <si>
    <t>CONTRATAÇÃO DE SERVIÇO DE INSTALAÇÃO E MONTAGEM DE ESTRUTURAS PARA REALIZAÇÃO DE EVENTOS -MONTAGEM E DESMONTAGEM DE CONTAINER DE 6M, DIMENSÕES 6,00 X 2,40M, CONVERTIDO EM ALOJAMENTO, FRETE INCLUSO, DISTÂNCIA DE 250 A 300 KM - 6 MESES</t>
  </si>
  <si>
    <t>CONTRATAÇÃO DE 18 COLABORADORES PARA O SERVIÇO DE LIMPEZA E HIGIENIZAÇÃO</t>
  </si>
  <si>
    <t>PREFEITURA MUNICIPAL DE BELÉM</t>
  </si>
  <si>
    <t>CONTRATAÇÃO DE EMPRESA ESPECIALIZADA NA PRESTAÇÃO DE SERVIÇOS DE PUBLICIDADE</t>
  </si>
  <si>
    <t>Serviço de construção civil referente a contratação de empresa para ativação das instalações na operação de criogenia, garantindo o fornecimento dos gases medicinais. Em Atendimento à Secretaria Municipal de Saúde.</t>
  </si>
  <si>
    <t xml:space="preserve">Contratação de empresa(s) especializada(s) em serviços de engenharia para adequação do 4º e 5º andar do prédio do Edifício Central de Internação, essenciais a situação emergencial de enfrentamento da pandemia pelo Coronavírus (COVID-19). </t>
  </si>
  <si>
    <t>DEFESA CIVIL</t>
  </si>
  <si>
    <t>Contratação em caráter emergência do serviço de chatbot (callcenter) – via aplicativo de whatsapp, para o repasse de informações, esclarecimentos e orientações à população catarinense sobre o Coronavírus (COVID-19)</t>
  </si>
  <si>
    <t>Prestação de serviço de transporte aéreo hospitalar de passageiro.</t>
  </si>
  <si>
    <t>Prestação de Serviços de Engenharia para Reforma da Unidade de Clínica Cirúrgica</t>
  </si>
  <si>
    <t>SECRETARIA DE ESTADO DO GOVERNO-SEG</t>
  </si>
  <si>
    <t>Serviços de Instalação, Configuração, Ativação e Treinamento da Solução</t>
  </si>
  <si>
    <t>FILTRO</t>
  </si>
  <si>
    <t>Hospital Municipal de Piedade</t>
  </si>
  <si>
    <t>AQUISIÇÃO EMERGENCIAL DE AQUISIÇÃO de Material Médico Hospitalar, PARA PREVENÇÃO E CONTROLE DE INFECÇÃO POR CORONAVÍRUS / COMBINADO COM O DECRETO Nº 47.246 DE 12 DE MARÇO DE 2020, QUE REGULAMENTA A LEI Nº 13.979. PARA O HMPIEDADE</t>
  </si>
  <si>
    <t>PASSOS</t>
  </si>
  <si>
    <t>AQUISIÇÃO DE EQUIPAMENTOS HOSPITALARES PARA UNIDADE DE PRONTO ATENDIMENTO.</t>
  </si>
  <si>
    <t>Fornecimento de insumos para o COVID-19</t>
  </si>
  <si>
    <t>SACO PARA TRANSPORTE DE CADAVER - TAMANHO: G (0,90 X 2,00 M); MATERIA PRIMA: POLIETILENO;</t>
  </si>
  <si>
    <t>Ministério da Justiça e Segurança Pública</t>
  </si>
  <si>
    <t>Fundação Nacional do Índio</t>
  </si>
  <si>
    <t>Aquisição de Cestas Básicas</t>
  </si>
  <si>
    <t>SISTEMA FECHADO DE ASPIRACAO TRAQUEAL - TIPO: COM VIA DE IRRIGACAO;</t>
  </si>
  <si>
    <t>PREFEITURA MUNICIPAL - SECRETARIA MUNICIPAL DE ASSISTÊNCIA SOCIAL</t>
  </si>
  <si>
    <t>CESTAS BÁSICAS - 1 PACOTE 1 KG DE FEIJÃO PRETO TIPO 1</t>
  </si>
  <si>
    <t>CEFEPIMA - PRINCIPIO ATIVO: CEFEPIMA; CONCENTRACAO/DOSAGEM: 1 G; FORMA FARMACEUTICA: PO LIOFILIZADO PARA SOLUCAO INJETAVEL; APRESENTACAO: FRASCO-AMPOLA; COMPONENTE: .;</t>
  </si>
  <si>
    <t>Solução de nutrição parenteral</t>
  </si>
  <si>
    <t>SABONETE LIQUIDO AROMATIZADO PRONTO P/USO P/ HIGIENIZACAO CONSTANTE DAS MAOS EMBALADO EM GALAO C/05 LITROS. M:AUDAX.</t>
  </si>
  <si>
    <t>KITS DE DETECÇÃO E KIT CONTROLE PARA DIAGNÓSTICO COMPLEMENTAR E DIFERENCIAL DO NOVO CORONAVÍRUS (COVID-19</t>
  </si>
  <si>
    <t xml:space="preserve">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t>
  </si>
  <si>
    <t>COBERTURA PARA OBITO; TAMANHO: G - PARA ACONDICIONAMENTO DOS CORPOS DOS PACIENTES QUE PODERÃO EVOLUIR A ÓBITO EM DECORRÊNCIA DO COVID-19</t>
  </si>
  <si>
    <t>DETERGENTE, NEUTRO, CONCENTRADO, PARA LIMPEZA, GALÃO DE 5 LITROS. RENDIMENTO DE ATÉ 300 LITROS. APRESENTAR REGISTRO DO PRODUTO PARA SANEANTES. APRESENTAR AUTORIZAÇÃO DE FUNCIONAMENTO</t>
  </si>
  <si>
    <t>Aquisição de medicamentos, tipo: albumina, aminofilina e outros. Total de Itens Licitados: 00040</t>
  </si>
  <si>
    <t>CONJUNTO CIRURGICO, DESCARTAVEL - COMPOSICAO: CALCA COMPRIDA E CAMISA C/DECOTE EM V, TIPO PIJAMA; MATERIA-PRIMA: 100% POLIPROPILENO (SMS); TAMANHO: EXTRA GRANDE; COR: AZUL OU VERDE CLARO SEM TRANSPARENCIA;</t>
  </si>
  <si>
    <t>JOINVILLE</t>
  </si>
  <si>
    <t>Aquisição Emergencial de Escova Degermante para utilização no Hospital São José de Joinville/SC</t>
  </si>
  <si>
    <t>Contratação de empresa especializada na execução de serviços terceirizados (servente e recepcionista) para atender as necessidades da Defesa Civil</t>
  </si>
  <si>
    <t>Serviços de engenharia clínica</t>
  </si>
  <si>
    <t>UBERABA</t>
  </si>
  <si>
    <t>papel toalha; simples; 100% fibras celulósicas (não recicladas); interfolhas com 03 dobras; medindo aproximadamente 22 x 23cm; gramatura de 30 a 40 gr/m²; livre de bactérias e impurezas; alvura 100% cor branca; absorção máxima de 70 segundos; pacote com 1250 folhas.</t>
  </si>
  <si>
    <t>CADEIRA DE BANHO EM INOX</t>
  </si>
  <si>
    <t>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t>
  </si>
  <si>
    <t>INCUBADORA TIPO BOD</t>
  </si>
  <si>
    <t>LUVA DESCARTAVEL PROCEDIMENTOS NAO CIRURGICOS - COMPOSICAO: 100% VINIL (PVC); ESTERIL: NAO; TAMANHO: M; PO: BIOABSORVIVEL; FORMATO: AMBIDESTRA; TEXTURA: LISA; APRESENTACAO: EMBALAGEM 100 UNIDADES;</t>
  </si>
  <si>
    <t>MIDAZOLAM - PRINCIPIO ATIVO: MIDAZOLAM; CONCENTRACAO/DOSAGEM: 5 MG/ML; FORMA FARMACEUTICA: SOLUCAO INJETAVEL; APRESENTACAO: AMPOLA 10 ML; COMPONENTE: .;</t>
  </si>
  <si>
    <t>Transceiver 10 GB</t>
  </si>
  <si>
    <t>CARRO DE EMERGÊNCIA EM AÇO OU ALUMÍNIO EXTRUDADO COMPLETO COM ACESSÓRIOS, DIMENSÕES APROXIMADAS: 650MM X 500MM X 100MM. MANUAL DE INSTRUÇÕES EM PORTUGUES</t>
  </si>
  <si>
    <t>Aquisição de Kit de extração molecular para atender a demanda do Laboratório de Virologia Clinica no enfrentamento do Covid-19</t>
  </si>
  <si>
    <t>AQUISIÇÃO EMERGENCIAL DE EQUIPAMENTO PROTEÇÃO INDIVIDUAL</t>
  </si>
  <si>
    <t>contratação de empresa especializada em serviços de laboratório de anatomia patológica e citológica para realização de biopsias das necropsias do serviço de verificação de óbito do município</t>
  </si>
  <si>
    <t>CIRCUITO RESPIRATORIO ADULTO DESCARTAVEL PARA</t>
  </si>
  <si>
    <t>CATETER INTRAVENOSO, PERIFÉRICO, COM DISPOSITIVO DE SEGURANÇA, 16G, AGULHA SILICONIZADA, BISEL TRIFACETADO, EMBALAGEM 1.0 UNIDADE</t>
  </si>
  <si>
    <t>ESCOVA/ESPONJA USO MEDICO/HOSPITALAR - TIPO: DESCARTAVEL, PARA ASSEPSIA DE MAOS E BRACOS; CONTEUDO: SECA, SEM ANTISSEPTICO;</t>
  </si>
  <si>
    <t>MATERIAL MEDICO HOSPITALAR</t>
  </si>
  <si>
    <t xml:space="preserve">Aquisição do reagente D-DÍMERO </t>
  </si>
  <si>
    <t>MEDICAMENTOS / Cloreto de Sódio, 9 mg/ml (0,9%), Solução injetável, Bolsa/Frasco (Sistema Fechado), 100 ml, % DE VARIAÇÃO ACEITO (PARA CIMA) NA UNIDADE DE MEDIDA DA EMBALAGEM PRIMÁRIA: 25, VIA DE ADMINISTRAÇÃO: Intravenosa, UNID. DE MEDIDA: Unitário</t>
  </si>
  <si>
    <t>Empresa Pública de Saúde do Rio de Janeiro S/A</t>
  </si>
  <si>
    <t>AQUISIÇÃO KIT COVID-19 - RONALDO GAZOLLA</t>
  </si>
  <si>
    <t>PAPEL TOALHA</t>
  </si>
  <si>
    <t>AQUISIÇÃO DE INSUMO MISTURA DE SUPLEMENTAÇÃO ALIMENTAR MÓDULO SIMBIÓTICO CONTENDO FIBRAS SOLÚVEIS (60% GOMA GUAR E 40% INULINA), E ????? , ISENTO DE SACAROSE, LACTOSE E GLÚTEN ACONDICIONADA EM SACHÊ DE 05G PÓ</t>
  </si>
  <si>
    <t>Aquisição de papel toalha branco interfolha. 100% celulose. Com 1.000 folhas. (Fardo)</t>
  </si>
  <si>
    <t>Contêiner refrigerado</t>
  </si>
  <si>
    <t>Painel Frigo EPS 100MM - RAL9003 - 0,43 X 0,43 MM 50 Peças de 2990 mm 23 peças de 3500mm 81 peças de 3750mm 72 peças de 4100mm 18 peças de 2000mm 89 peças de 2590mm 10 peças de 1650mm</t>
  </si>
  <si>
    <t>Trata-se de aquisição de gêneros alimentícios para compor cestas básicas como estratégia utilizada pela Funai para a contenção da disseminação do COVID-19 às famílias indígenas, e como maneira de garantia mínima da segurança alimentar e higiene neste período de emergência em saúde pública.</t>
  </si>
  <si>
    <t>SOLUCAO, DESISNFETANTE DE ALTO NIVEL A BASE DE ALDEIDO, DESISNFECCAO DE ENDOSCOPIOS SEMICRITICOS, EMBALAGEM 1.0 LITRO MARCA: COSMODERMA</t>
  </si>
  <si>
    <t>SOLUÇÃO DESINFETANTE DE ALTO NÍVEL A BASE DE ALDEÍDO, DESINFECÇÃO DE ENDOSCOPIOS SEMICRITICOS, EMBALAGEM 1.0 LITRO. MARCA: COSMODERMA</t>
  </si>
  <si>
    <t>Aquisição de ACESSÓRIOS PARA ENGENHARIA CLÍNICA,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COVID-19</t>
  </si>
  <si>
    <t>VÁLVULA, REGULADORA DE PRESSÃO, PARA REDE DE AR COMPRIMIDO, UNIDADE 1.0</t>
  </si>
  <si>
    <t>AQUISIÇÃO DE EQUIPAMENTOS PERMANENTES, PARA ATENDER AO CER III, UNIDADES DE ATENÇÃO ESPECIALIZADA E ATENÇÃO BÁSICA DO MUNICÍPIO DE SÃO GONÇALO</t>
  </si>
  <si>
    <t>INDICADOR P/ VERIFICACAO E VALIDACAO DE PROCESSOS- TIPO DE PROCESSO: MONITOR DE LIMPEZA; TIPO DE INDICADOR: DETECCAO DE ATP EM ARTIGOS CANULADOS;</t>
  </si>
  <si>
    <t>Colchões</t>
  </si>
  <si>
    <t>SÃO JOÃO DA PONTE</t>
  </si>
  <si>
    <t>Ambulância</t>
  </si>
  <si>
    <t>Nitroglicerina 5 mg, solução injetável, amp. 10 ml.</t>
  </si>
  <si>
    <t>midazolan 50 m</t>
  </si>
  <si>
    <t>CESTAS BÁSICAS - 1 LATA 125 G DE SARDINHA</t>
  </si>
  <si>
    <t>KIT HEMODIALISE CONTINUA ( CRRT ) REF  BR0000</t>
  </si>
  <si>
    <t>CURVELO</t>
  </si>
  <si>
    <t>Aquisição de material de enfermagem para atender situação de emergência</t>
  </si>
  <si>
    <t>AZITROMICINA, FRASCO/AMPOLA, 500MG, PO LIOFILIZADO PARA SOLUÇÃO INJETÁVEL, UNIDADE 1.0 FRASCO / AMPOLA. marca: astro</t>
  </si>
  <si>
    <t>Aquisição de papel grau cirúrgico tamanho 15cMX100m</t>
  </si>
  <si>
    <t>Aquisição de materiais (Desinfetante 500ml, Hipoclorito de sódio 5L, Detergente Liquido 500ml) para serem utilizados pelos profissionais médicos, técnicos em saúde e enfermeiros, em atendimento à Secretaria Municipal de Saúde.</t>
  </si>
  <si>
    <t>Hospital Municipal Miguel Couto</t>
  </si>
  <si>
    <t xml:space="preserve"> AQUISIÇÃO de Material Médico Hospitalar, PARA PREVENÇÃO E CONTROLE DE INFECÇÃO POR CORONAVÍRUS.</t>
  </si>
  <si>
    <t>AQUISIÇÃO DE FRALDA GERIÁTRICA PARA ATENDER AS DEMANDAS DAS UNIDADE DE ACOLHIMENTO, CONFORME SOLICITADO EM PROCESSO  961/2020 SEMPRE.</t>
  </si>
  <si>
    <t>SERINGA DESCARTAVEL - MATERIA-PRIMA: POLIPROPILENO; CAPACIDADE: 20 ML, SEM AGULHA, BICO LATERAL E PONTA LUER SLIP;</t>
  </si>
  <si>
    <t>FITA ADESIVA HOSPITALAR FINALIDADE: FECHAMENTO DE PACOTES PARA ESTERILIZACAO; COR: BRANCA, SUPORTA TEMPERATURA ATE 134ºC; MEDIDA: 19MM X 30M;</t>
  </si>
  <si>
    <t>AQUISIÇÃO DO MEDICAMENTO (CEFEPIMA 1G, SOLUÇÃO INJETÁVEL), PARA ATENDER DEMANDA DA REDE MUNICIPAL DE SAÚDE EM COMBATE AO COVID-19, CONFORME CI ASSISTÊNCIA FARMACÊUTICA Nº 132/2020</t>
  </si>
  <si>
    <t>COMPRESSA PARA LIMPEZA DE MATERIAL MEDICO - MATERIA-PRIMA: EM TECIDO ABSORVENTE, 100% ALGODAO; TIPO: NAO ESTERIL, SEM FILAMENTO RADIOPACO; PESO: PESANDO APROXIMADAMENTE 25 GRAMAS; DIMENSOES: MEDINDO APROXIMADAMENTE 45 X 50 CM;</t>
  </si>
  <si>
    <t>Prestação de Serviço</t>
  </si>
  <si>
    <t>CLORETO DE SODIO SOLUCAO FISIOLOGICA, FRASCO BOLSA 250ML, SISTEMA FECHADO, FLEXIVEL, INERTE QUIMICAMENTE POLIETILENO, ISENTO DE PVC, 0,9% 9MG/ML, SOLUCAO INJETAVEL, EMBALAGEM 1.0 UNIDADE MARCA: FRESENIUS</t>
  </si>
  <si>
    <t>LUVA DESCARTAVEL PROCEDIMENTOS NAO CIRURGICOS - COMPOSICAO: LATEX DE BORRACHA NATURAL; ESTERIL: NAO; TAMANHO: G; PO: BIOABSORVIVEL; FORMATO: AMBIDESTRA; TEXTURA: LISA; APRESENTACAO: EMBALAGEM 100 UNIDADES;</t>
  </si>
  <si>
    <t xml:space="preserve">Aquisição de Freezer -86 vertical com capacidade acima de 500 lts para atender a demanda do Laboratório de Virologia Clinica no enfrentamento ao COVID-19 </t>
  </si>
  <si>
    <t>CATETER, PARA ACESSO VENOSO CENTRAL ADULTO, DUPLO LUMEN, CONEXAO LUER LOCK, 14/14GA X 20CM (8 FR), LINHA DE EXTENSAO EM POLIURETANO, RADIOPACO, GUIA METALICO 0,32", COM UMA EXTREMIDADE TIPO J E OUTRA COM PONTA ATRAUMATICA, DILATADOR VENOSO TIPO PONTA DE LAPIS, UNIDADE 1.0 UNIDADE MARCA: ARROW</t>
  </si>
  <si>
    <t>CATETER, PARA ACESSO VENOSO CENTRAL ADULTO, DUPLO LUMEN, CONEXAO LUER LOCK, 14/14GA X 20CM (8 FR), LINHA DE EXTENSAO EM POLIURETANO, RADIOPACO, GUIA METALICO 0,32", COM UMA EXTREMIDADE TIPO J E OUTRA COM PONTA ATRAUMATICA, DILATADOR VENOSO TIPO PONTA DE LAPIS, UNIDADE 1.0 UNIDADE. MARCA: ARROW</t>
  </si>
  <si>
    <t>CATETER, PARA ACESSO VENOSO CENTRAL ADULTO, DUPLO LUMEM, CONEXÃO LUER LOCK, 14/14GA X 20 CM (8FR), LINHA DE EXTENSÃO EM POLIURETANO, RADIOPACO, GUIA METALICO 0,32'', COM UMA EXTREMIDADE TIPO J E OUTRA COM PONTA ATRAUMATICA, DILATADOR VENOSO TIPO PONTA DE LAPIS, UNIDADE 1.0 UNIDADE. MARCA: ARROW</t>
  </si>
  <si>
    <t>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t>
  </si>
  <si>
    <t>CONJUNTO CIRURGICO, DESCARTAVEL - COMPOSICAO: CALCA COMPRIDA E CAMISA C/DECOTE EM V, TIPO PIJAMA; MATERIA-PRIMA: 100% POLIPROPILENO (SMS); TAMANHO: MEDIO; COR: AZUL OU VERDE CLARO SEM TRANSPARENCIA;</t>
  </si>
  <si>
    <t>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t>
  </si>
  <si>
    <t xml:space="preserve">Aquisição, por entrega única, de materiais hospitalares em caráter emergencial para atender possível demanda do Coronavírus </t>
  </si>
  <si>
    <t>Aquisição de materiais médico-hospitalares destinados ao atendimento a pacientes e proteção dos servidores em atividades essenciais no enfrentamento da pandemia de Covid19.</t>
  </si>
  <si>
    <t>Filtro, barreira de bactérias e vírus, regenerador de calor e umidade, com espaço morto de 40ml, volume corrente 150 a 1000ml, descartável, estéril, elemento microscópico cloreto de cálcio, hidrofóbico, filtração &gt; 99%, conector luerlock; conectores 22m / 15f (entrada) e 22 f saída, preferencialmente com entrada para capnógrafo.</t>
  </si>
  <si>
    <t>FORMIGA</t>
  </si>
  <si>
    <t>SECRETARIA MUNICIAL DE SAÚDE</t>
  </si>
  <si>
    <t>Locação de instalações da Santa Casa de Saúde Santa Marta</t>
  </si>
  <si>
    <t>CATETER, PARA ACESSO VENOSO CENTRAL ADULTO, DUPLO LUMEN, CONEXAO LUER LOCK, 14/18GA X 20CM (7 FR), EXTENSAO EM POLIURETANO, RADIOPACO, GUIA METALICO 0,32", COM UMA EXTREMIDADE TIPO J E OUTRA COM PONTA ATRAUMATICA, DILATADOR VENOSO TIPO PONTA DE LAPIS, UNIDADE 1.0 UNIDADE MARCA : ARROW</t>
  </si>
  <si>
    <t>CATETER, PARA ACESSO VENOSO CENTRAL ADULTO, DUPLO LUMEN, CONEXAO LUER LOCK, 14/18GA X 20CM (7 FR), EXTENSAO EM POLIURETANO, RADIOPACO, GUIA METALICO 0,32", COM UMA EXTREMIDADE TIPO J E OUTRA COM PONTA ATRAUMATICA, DILATADOR VENOSO TIPO PONTA DE LAPIS, UNIDADE 1.0 UNIDADE MARCA: ARROW</t>
  </si>
  <si>
    <t>Autarquia de Melhoramentos da Capital Florianópolis</t>
  </si>
  <si>
    <t>Contratação de empresa para aquisição de material de limpeza de forma emergencial, utilizados nas ações de enfrentamento ao COVID-19</t>
  </si>
  <si>
    <t>EQUIPO PARA ADMINISTRACAO DE SOLUCOES - TIPO: ENTERAL; APLICACAO: SIMPLES;</t>
  </si>
  <si>
    <t>CESTAS BÁSICAS - 1 FRASCO 900 ML DE ÓLEO</t>
  </si>
  <si>
    <t>Aquisição de materiais médicos hospitalares (EPI's e medicamentos), para execução das medidas de controle voltadas às infecções humanas pelo novo Coronavírus (COVID-19) no âmbito do Distrito Sanitário Especial Indígena Manaus (DSEI-MANAUS)</t>
  </si>
  <si>
    <t>Aquisição emergencial de filtro hepa</t>
  </si>
  <si>
    <t>AQUISIÇÃO DO ITEM: SONDA / TUBO ENDOTRAQUEAL - TIPO: SEM ARAME, MATERIAL: PVC, REFORCO: N/A, DIAMETRO: 7,5 MM, BALAO: COM BALAO ID AQUISIÇÃO DO ITEM: 68478 COD AQUISIÇÃO DO ITEM: 6515.245.0053</t>
  </si>
  <si>
    <t>FUNDACAO EZEQUIEL DIAS</t>
  </si>
  <si>
    <t>TUBO CRIOGENICO - MATERIA-PRIMA: POLIPROPILENO, TEMPERATURA - 196 A + 121 ºC; TIPO: TAMPA ROSQUEAVEL, ANEL SILICONE, GRADUADO, C/BASE; CAPACIDADE: 2,0 ML;</t>
  </si>
  <si>
    <t>Aquisição emergencial de itens estratégicos ao combate do covid-19</t>
  </si>
  <si>
    <t>Locação de imóvel localizado</t>
  </si>
  <si>
    <t xml:space="preserve"> FORMIGA </t>
  </si>
  <si>
    <t>SAPATILHA CIRURGICA (PROPE) - MATERIA PRIMA: 100% POLIPROPILENO; TAMANHO: UNICO;</t>
  </si>
  <si>
    <t xml:space="preserve">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t>
  </si>
  <si>
    <t>Coordenadoria Geral de Atenção Primária da AP2.2</t>
  </si>
  <si>
    <t>AQUISIÇÃO DE INSUMOS PARA PREVENÇÃO E CONTROLE DA INFECÇÃO POR CORONA VIRUS SEM RP VIGENTE</t>
  </si>
  <si>
    <t>SISTEMA DE CONTROLE DA INCONTINENCIA FECAL - COMPOSICAO (1): UM CONJUNTO DE CATETER DE SILICONE; COMPOSICAO (2): UMA SERINGA DE 60 ML DO TIPO LUER-LOCK; COMPOSICAO (3): TRES BOLSAS COLETORAS DE 1 LITRO COM TAMPA;</t>
  </si>
  <si>
    <t>MARMITA DESCARTÁVEL, EM ALUMÍNIO, REDONDA, NÚMERO 8, COM TAMPA EM ALUMÍNIO MARCA: BOREDA</t>
  </si>
  <si>
    <t>CATETER PARA PUNÇÃO ARTERIAL</t>
  </si>
  <si>
    <t>MICROTUBO CRIOGÊNICO</t>
  </si>
  <si>
    <t>SISTEMA FECHADO DE ASPIRAÇÃO TRAQUEAL, CÂNULA CONECTOR DE ARTICULAÇÃO DUPLA VIA IRRIGAÇÃO VIA DE IRRIGAÇÃO C/TRAVA ANTIREFLUXO SONDA SONDA 50CM APROX</t>
  </si>
  <si>
    <t>RIBEIRÃO DAS NEVES</t>
  </si>
  <si>
    <t xml:space="preserve">Locação de Aparelho de Raio X convencional para UPA JOANICO CIRILO DE ABREU </t>
  </si>
  <si>
    <t>Fármaco - ALBUMINA 20% 200MG/ML 50ML</t>
  </si>
  <si>
    <t>VANCOMICINA - PRINCIPIO ATIVO: VANCOMICINA, CLORIDRATO; CONCENTRACAO/DOSAGEM: 500 MG; FORMA FARMACEUTICA: PO PARA SOLUCAO INJETAVEL; APRESENTACAO: FRASCO-AMPOLA; COMPONENTE: .;</t>
  </si>
  <si>
    <t>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t>
  </si>
  <si>
    <t>Microplaca óptica com 96 orifícios de 0,1ml para reação de PCR em tempo real em equipamentos APPLIED BIOSYSTEMS 7500 FAST. Pacote ou Caixa com 25 Placas</t>
  </si>
  <si>
    <t>CARRO MACA PARA TRANSPORTE</t>
  </si>
  <si>
    <t>COLETOR DE URINA SISTEMA FECHADO - TIPO DO COLETOR: BOLSA; VOLUME: 2.000 ML + OU - 10%; GRADUACAO: A PARTIR DE 25 ML; COMPRIMENTO TUBO: APROXIMADAMENTE 130 CM; CARACTERISTICAS GERAIS: CAMARA DE PASTEUR, MEMBRANA AUTOCICATRIZANTE;</t>
  </si>
  <si>
    <t>43468 - SERINGA DE 20 ML</t>
  </si>
  <si>
    <t>Contratação emergencial de horas voo, aeronave tipo CARAVAN, para transporte de profissionais de saúde, vacinas e insumos estratégicos para o enfrentamento à propagação do COVID-19</t>
  </si>
  <si>
    <t>CÂNULA DE TRAQUEOSTOMIA DESCARTÁVEL N° 8.0 COM BALÃO/CUFF</t>
  </si>
  <si>
    <t>SOLUCAO DE GLICOSE, FRASCO / BOLSA 250ML, SISTEMA FECHADO, FLEXIVEL, INERTE QUIMICAMENTE(POLIETILENO), ISENTO DE PVC, 5%(50 MG/ML), SOLUCAO INJETAVEL, UNIDADE 1.0 BOLSA. MARCA: FAARMACE. 40.000,00 X 1,9675 = 78.700,00</t>
  </si>
  <si>
    <t>solução desinfetante de alto nível a base de aldeído, desinfecção de endoscópios semicríticos, embalagem 1.0 litro. marca: cosmoderma.</t>
  </si>
  <si>
    <t>Aquisição de sabonete líquido de 5 litros.</t>
  </si>
  <si>
    <t>Aquisição de  Oxigênio Gasoso Medicinal (m3)</t>
  </si>
  <si>
    <t>Propofol 10mg/m1 Sol Inj 20m1</t>
  </si>
  <si>
    <t>MACA COM ELEVAÇÃO HIDRÁULICA INOX</t>
  </si>
  <si>
    <t>Kits de amostras e outros materiais</t>
  </si>
  <si>
    <t>CISATRACURIO (BESILATO), 2MG/ML, AMPOLA OU FRASCO AMPOLA 5ML, EMBALAGEM 1.0 UNIDADE. marca: Cristália</t>
  </si>
  <si>
    <t>FENITOINA, AMPOLA 5ML, 50MG/ML, SOLUCAO INJETAVEL, UNIDADE 1.0 AMPOLA MARCA: TEUTO</t>
  </si>
  <si>
    <t>AGULHA PARA ANESTESIA RAQUE - MEDIDAS: 25 G (0,5 X 90MM); TIPO: DESCARTAVEL; BISEL: QUINCKE; MANDRIL: MANDRIL CODIFICADO POR COR;</t>
  </si>
  <si>
    <t>CLORIDRATO DE DEXTROCETAMINA 50 MG/ML UNIDADE</t>
  </si>
  <si>
    <t>DEXTROCETAMINA - PRINCIPIO ATIVO: DEXTROCETAMINA, CLORIDRATO; CONCENTRACAO/DOSAGEM: 50 MG/ML; FORMA FARMACEUTICA: SOLUCAO INJETAVEL; APRESENTACAO: FRASCO-AMPOLA 10 ML; COMPONENTE: .;</t>
  </si>
  <si>
    <t>Fornecimento de protetores faciais</t>
  </si>
  <si>
    <t>ELASTICO NA COR BRANCA MEDINDO 60MM DE LARGURA e LINHA DE COSTURA RETA, FIO 100% POLIESTER, COM 5000M DE COMP., COR BRANCO</t>
  </si>
  <si>
    <t>BOMBONA - MATERIA-PRIMA: POLIETILENO DE ALTA DENSIDADE; CAPACIDADE: 1000 L; DETALHES: COM TAMPA ROSQUEAVEL OU DISPOSITIVO DE FECHAMENTO; COR: BRANCA;</t>
  </si>
  <si>
    <t>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t>
  </si>
  <si>
    <t>Material necessário para atender necessidades urgentes do combate ao coronavírus</t>
  </si>
  <si>
    <t>Aquisição de Material Hospitalar para atender a pandemia do CORONAVIRUS</t>
  </si>
  <si>
    <t>Aquisição de Material de EPI, conforme condições, quantidades, exigências e estimativas estabelecidas no Projeto Básico do Processo 08653.002820/2020-15</t>
  </si>
  <si>
    <t>FILTRO PARA VENTILAÇÃO MECÂNICA TIPO HME, TAMANHO ADULTO, APLICAÇÃO : UMIDIFICAÇÃO, FILTRAÇÃO BACTERIOLÓGICA E VIRAL EM VENTILAÇÃO MECÂNICA</t>
  </si>
  <si>
    <t>CARRO FUNCIONAL PARA LIMPEZA - GRANDE</t>
  </si>
  <si>
    <t xml:space="preserve">Aquisição Filtro bacteriano e viral tipo hmef, estéril, uso pediátrico e uso neonatal </t>
  </si>
  <si>
    <t>Aquisição de Tendas Piramidais Climatizadas em Lona branca para atendimento a pacientes na UPA Treze de Maio - Tam 10 x 05</t>
  </si>
  <si>
    <t>DISPOSITIVO PARA CATETERIZACAO ARTERIAL - CATETERIZACAO: DE ARTERIA RADIAL; MATERIA: POLIURETANO; DIMENSOES: 20G X 6CM; AGULHA: COM AGULHA E GUIA;</t>
  </si>
  <si>
    <t>Aquisição de desinfetante concentrado de modo geral com alto poder bactericida / germicida a base de quaternario de amonia: teor de ativos: 2,5 - 3,5%, fragrancia floral, lavanda e com neutralizador de odores, embalagem de 5 litros (Galão)</t>
  </si>
  <si>
    <t>Aquisição desonda de aspiração sistema fechado n.º 14, em caráter</t>
  </si>
  <si>
    <t>40112 - PAPEL TOALHA INTERFOLHA, NÃO RECICLADO, 100% CELULOSE, ALTA ABSORÇÃO, NA COR BRA</t>
  </si>
  <si>
    <t>NOREPINEFRINA, AMPOLA 4 ML, HEMITARTARATO, 2 MG/ML, SOLUÇÃO INJETÁVEL, AMPOLA 1.0 AMPOLA. MARCA: NOREPINEFRINA QTD 42.540,00 X P.UNT. R$ 1,7610 = R$ 74.912,94</t>
  </si>
  <si>
    <t>Suporte para soro</t>
  </si>
  <si>
    <t xml:space="preserve">Escada clínica
</t>
  </si>
  <si>
    <t>Poltrona hospitalar</t>
  </si>
  <si>
    <t>AQUISIÇÃO DO ITEM: MEDICAMENTO USO HUMANO - GRUPO FARMACOLOGICO: ANTIPARASITARIOS, PRINCIPIO ATIVO: METRONIDAZOL, FORMA FARMACEUTICA: SOLUCAO INJETAVEL, CONCENTRACAO / DOSAGEM: 5, UNIDADE: MG/ML, VOLUME: 100ML, APRESENTACAO: FRASCO, ACESSORIO: N/A ID AQUISIÇÃO DO ITEM: 18017 COD AQUISIÇÃO DO ITEM: 6418.001.0013</t>
  </si>
  <si>
    <t xml:space="preserve">SUXAMETONIO (CLORETO), 100MG, PO PARA SOLUÇÃO INJETÁVEL, FRASCO AMPOLA, UNIDADE 1.0 FRASCO / AMPOLA. MARCA: UNIÃO QUÍMICA FARMACÊUTICA </t>
  </si>
  <si>
    <t>SUXAMETONIO (CLORETO), 100MG, PO PARA SOLUCAO INJETAVEL, FRASCO AMPOLA, UNIDADE 1.0 FRASCO / AMPOLA MARCA: UNIÃO QUÍMICA FARMACEUTICA</t>
  </si>
  <si>
    <t>CÂMARAS PARA CONSERVAÇÃO DE VACINAS, MEDICAMENTOS e OUTROS</t>
  </si>
  <si>
    <t>Locação de container frigorífico.</t>
  </si>
  <si>
    <t xml:space="preserve">MESA CIRÚRGICA, Aplicação: uso hospitalar; Tipo: Motorizada; Material: Tampo universal confeccionado em material radiotransparente montado sobre estrutura de aço inoxidável, permitindo a utilização do intensificador de imagens e raio X, </t>
  </si>
  <si>
    <t>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t>
  </si>
  <si>
    <t>Aquisição de FORMOTEROL 12MCG + 400 MCG</t>
  </si>
  <si>
    <t>CATETER INTRAVENOSO, PERIFERICO, COM DISPOSITIVO DE SEGURANCA, 20G, AGULHA SILICONIZADA, BISEL TRIFACETADO, EMBALAGEM 1.0 UNIDADE. MARCA: BD INSYTE AUTOGUA</t>
  </si>
  <si>
    <t>CATETER INTRAVENOSO, PERIFERICO, COM DISPOSITIVO DE SEGURANCA, 22G, AGULHA SILICONIZADA, BISEL TRIFACETADO, EMBALAGEM 1.0 UNIDADE. MARCA: BD INSYTE AUTOGU</t>
  </si>
  <si>
    <t>LACEN</t>
  </si>
  <si>
    <t>Aquisição de insumos para diagnóstico de vírus respiratórios</t>
  </si>
  <si>
    <t>Aquisição de descartáveis</t>
  </si>
  <si>
    <t>Aquisição de saco plastico para lixo com capacidade de 100 litros, cor preta ou azul, características adicionais com solda contínua, espessura minima 4 micras, fardo com 100 unidades (Fardo)</t>
  </si>
  <si>
    <t>Fentanila</t>
  </si>
  <si>
    <t>CARNEIRINHO</t>
  </si>
  <si>
    <t>Contratação de serviços médicos</t>
  </si>
  <si>
    <t>MICAFUNGINA SÓDICA, 100MG, PO LIOFILIZADO PARA SOLUÇÃO INJETAVEL, FRASCO AMPOLA, UNIDADE 1.0 FRASCO/ AMPOLA. MARCA: ASTELLAS</t>
  </si>
  <si>
    <t>SISTEMA DE ALIMENTAÇÃO ININTERRUPTO (NOBREAK)</t>
  </si>
  <si>
    <t xml:space="preserve"> AQUISIÇÃO DE MEDICAMENTOS  / Fentanila, Citrato, 0,05 mg/ml, Solução injetável, Ampola/Frasco-ampola, 10 ml, VIA DE ADMINISTRAÇÃO: Intramuscular/Intravenosa, PORTARIA 344/98: A1, UNID. DE MEDIDA: Unitário</t>
  </si>
  <si>
    <t>Jaboatão dos Guararapes</t>
  </si>
  <si>
    <t>Secretaria Municipal de Assistência Social - Jaboatão dos Guararapes/PE</t>
  </si>
  <si>
    <t>Material de higiene pessoal, limpeza e água mineral</t>
  </si>
  <si>
    <t>BROMETO DE IPRATROPIO - PRINCIPIO ATIVO: IPRATROPIO, BROMETO; CONCENTRACAO/DOSAGEM: 20 MCG/DOSE; FORMA FARMACEUTICA: SOLUCAO AEROSSOL; APRESENTACAO: FRASCO 10 ML 200 DOSES; COMPONENTE: BOCAL;</t>
  </si>
  <si>
    <t>LUVA DESCARTAVEL PROCEDIMENTOS NAO CIRURGICOS - COMPOSICAO: 100% VINIL (PVC); TAMANHO: P; PO: ISENTA DE PO; FORMATO: AMBIDESTRA; TEXTURA: LISA; APRESENTACAO: EMBALAGEM 100 UNIDADES;</t>
  </si>
  <si>
    <t>AQUISIÇÃO DE SUPORTE PARA SORO</t>
  </si>
  <si>
    <t>MIDAZOLAM, 5MG/ML, SOLUCAO INJETAVEL AMPOLA 10ML, UNIDADE 1.0 AMPOLA marca: hipolabor</t>
  </si>
  <si>
    <t>MIDAZOLAM, 5MG/ML, SOLUCAO INJETAVEL AMPOLA 10ML, UNIDADE 1.0 AMPOLA. MARCA: HIPOLABOR</t>
  </si>
  <si>
    <t>SERINGA, SEM AGULHA, BICO LUER LOCK, EM POLIPROPILENO/PLASTICO TRANSPARENTE, DESCARTÁVEL 10ML, EMBALAGEM 1.0 UNIDADE. MARCA: SR</t>
  </si>
  <si>
    <t>CPCRC</t>
  </si>
  <si>
    <t xml:space="preserve"> Caminhão frigorífico </t>
  </si>
  <si>
    <t>COMPRESSA, GAZE ESTERIL, COR BRANCA, ABSORVENTE, ISENTA DE AMIDO, ALVEJANTE OPTICO E CONTAMINANTES, ACABAMENTO SEM REBARBAS E SEM SOLTAR FIOS, PRONTA PARA USO, ESTERIL, 15CMX30CM ABERTA, 7,5CMX7,5CM FECHADA 11 FIOS/CM2, EM 8 CAMADAS, PACOTE 5.0 UNIDADE MARCA : POLAR FIX</t>
  </si>
  <si>
    <t>Contratação de locação de imóvel não residencial (Rua Vereador Clemente Souza e Silva 440- Zé Garoto-São Gonçalo/RJ)</t>
  </si>
  <si>
    <t>UNIVERSIDADE ESTADUAL DE MONTES CLAROS</t>
  </si>
  <si>
    <t>ELETRODO PARA ECG - MATERIA-PRIMA: NAO TECIDO ; TAMANHO: ADULTO;</t>
  </si>
  <si>
    <t>CONJUNTO DE DRENAGEM - TIPO: EXTERNA; APLICACAO: VENTRICULAR, ADULTO;</t>
  </si>
  <si>
    <t>Ponteiras de polipropileno natural, capacidade de 0,5 a 10 µL, LONGA estéreis, com filtro microporo (tamanho do poro: 4-6 µm), livres de DNase, RNase, metais pesados e pirogênios. Caixa com 10 racks (Rack com 96 ponteiras)</t>
  </si>
  <si>
    <t>Algodão hidrofílico</t>
  </si>
  <si>
    <t>REUQUINOL 400MG C/30 COMP</t>
  </si>
  <si>
    <t>Contratação emergencial de empresa prestadora de serviço de locação de módulo de ar comprimido medicinal (AR) e módulo de vácuo medicinal (VAC), incluindo a manutenção preventiva e corretiva dos sistemas, para atender ao Hospital de Câncer II, Unidade do Instituto Nacional de Câncer José Gomes de Alencar da Silva</t>
  </si>
  <si>
    <t>CAPACETE MOTOCICLISTA</t>
  </si>
  <si>
    <t>Balança Plataforma</t>
  </si>
  <si>
    <t>CÂNULA DE TRAQUEOSTOMIA DESCARTÁVEL N° 8.5 COM BALÃO/CUFF</t>
  </si>
  <si>
    <t>CÂNULA DE TRAQUEOSTOMIA DESCARTÁVEL N° 7.5 COM BALÃO/CUFF</t>
  </si>
  <si>
    <t>Dipirona 500mg</t>
  </si>
  <si>
    <t>Aquisição de Tendas Piramidais Climatizadas em Lona branca para atendimento a pacientes na UPA Treze de Maio - Tam 10 x 08</t>
  </si>
  <si>
    <t>Ladainha</t>
  </si>
  <si>
    <t>Aquisição de mil cestas básicas</t>
  </si>
  <si>
    <t>CONTRATAÇÃO DE EMPRESA ESPECIALIZADA EM SERVIÇOS GRÁFICOS.</t>
  </si>
  <si>
    <t>MIDAZOLAM, 5MG/ML, SOLUCAO INJETAVEL AMPOLA 10ML, UNIDADE 1.0 AMPOLA MARCA: HIPOLABOR</t>
  </si>
  <si>
    <t>Aquisição de materiais saneantes para atendimento de demanda - Quaternário de Amônio (0,14% a 0,55%) + Biguanida (0,096% a 0,16%)</t>
  </si>
  <si>
    <t>SOLUCAO DE GLICOSE, FRASCO BOLSA 500ML, SISTEMA FECHADO, FLEXIVEL, INERTE QUIMICAMENTE POLIETILENO, ISENTO DE PVC, 5% 50 MG/ML, SOLUCAO INJETAVEL, EMBALAGEM 1.0 UNIDADE. MARCA: FAARMACE</t>
  </si>
  <si>
    <t>CLORETO DE SODIO SOLUCAO FISIOLOGICA, 0,9%, SOLUCAO INJETAVEL, AMPOLA 10.0 MILILITRO marca: FARMACE UND 500.000,00 X 0,1380 = 69.000,0000</t>
  </si>
  <si>
    <t>VENTILOMETRO DE MAO</t>
  </si>
  <si>
    <t>Prestação de serviços de coleta, transporte, tratamento e disposição final de resíduos de serviços de saúde de classificação A, B e E, com fornecimento de bombas, em regime de comodatos, para atender a demanda do Hospital de Cuidados Intensivos – HCI, administrada pela EMSERH</t>
  </si>
  <si>
    <t>Aquisição, em caráter EMERGENCIAL, Dispensa de Licitação, de Equipamentos de Proteção Individual - EPIs: insumos para higienização das mãos e superfícies e equipamento para monitoramento dos sinais vitais dos pacientes suspeitos de infecção pelo coronavírus (COVID-19), como forma de proteção aos Profissionais da Atenção Básica do Distrito Sanitário Especial Indígena Ceará - DSEI/CE</t>
  </si>
  <si>
    <t>Aquisição de  Peças de filtro de barreira para bactéria e vírus (tipo HEPA).</t>
  </si>
  <si>
    <t xml:space="preserve">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t>
  </si>
  <si>
    <t>BOLSA DE COLOSTOMIA COM CLAMP ADULTO</t>
  </si>
  <si>
    <t>GLICOSE - PRINCIPIO ATIVO: GLICOSE; CONCENTRACAO/DOSAGEM: 5%; FORMA FARMACEUTICA: SOLUCAO INJETAVEL; APRESENTACAO: BOLSA OU FRASCO 100 ML SISTEMA FECHADO; COMPONENTE: INJETOR LATERAL;</t>
  </si>
  <si>
    <t>FRASCO UMIDIFICADOR PARA REDE DE AR COMPRIMIDO COM ROSCA METALIZADA E SEM EXTENSÃO COM TAMPA</t>
  </si>
  <si>
    <t>Hospital Municipal Salgado Filho</t>
  </si>
  <si>
    <t>AQUISIÇÃO DE AQUISIÇÃO de Material Médico Hospitalar PARA PREVENÇÃO E CONTROLE DE INFECÇÃO PELO CORONA VÍRUS ATRAVÉS DO EMERGENCIAL SMS 09/001.492/2020. NAD 141/2020.</t>
  </si>
  <si>
    <t>FOCOS CIRÚRGICOS</t>
  </si>
  <si>
    <t xml:space="preserve">Hospital do Servidor Público Municipal - HSPM
</t>
  </si>
  <si>
    <t xml:space="preserve">Fltro  Dialisador  Capilar  Descartável  (uso  único), </t>
  </si>
  <si>
    <t>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t>
  </si>
  <si>
    <t>REMIFENTANILA - PRINCIPIO ATIVO: REMIFENTANILA, CLORIDRATO; CONCENTRACAO/DOSAGEM: 2 MG; FORMA FARMACEUTICA: PO LIOFILIZADO PARA SOLUCAO INJETAVEL; APRESENTACAO: FRASCO-AMPOLA; COMPONENTE: .;</t>
  </si>
  <si>
    <t>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t>
  </si>
  <si>
    <t>Aquisição de Painel Isotérmico para construção de U.T.I Emergencial no Hospital Metropolitano para o combate do Coronavírus (COVID-19) - Isotelha EPS 100MM - RAL 9003 - 0,43 X 0,38MM - 90 PEÇAS 9500 M</t>
  </si>
  <si>
    <t>Contratação de empresa para a aquisição de alimentos para confecção de 661 cestas básicas de alimentos, para apoia as comunidade indígenas sob a jurisdição dessa CR Madeira que se encontram em situação de vulnerabilidade, a fim de garantir a segurança alimentar e nutricional, diante da necessidade de distanciamento social neste momento de pandemia - COVID-19</t>
  </si>
  <si>
    <t>CADEIRA DE RODA PARA OBESO</t>
  </si>
  <si>
    <t>Suporte para soro em bomba de infusao</t>
  </si>
  <si>
    <t xml:space="preserve">Aquisição de equipamentos e acessórios de envase. </t>
  </si>
  <si>
    <t>CASSETE, COM PLATE, PARA EXAMES RADIOLÓGICOS, 35X43CM, USO COM LEITORA KONICA MINOLTA, MODELO REGIUS SIGMA, EMBALAGEM 1.0 UNIDADE(DESCRIÇÃO DA QUANTIDADE: 10 X 6.560,906000 = 65.609,06)</t>
  </si>
  <si>
    <t>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t>
  </si>
  <si>
    <t>AQUISIÇÃO DE INSUMO MISTURA DE SUPLEMENTAÇÃO ALIMENTAR- COMPLEMENTO ALIMENTAR EM PÓ INSTANTÂNEO NUTRICIONALMENTE COMPLETA, HIPERPROTEICO,ENRIQUECIDO COM 26 VITAMINAS E MINERAIS, COM 20G PROTEÍNA , VITAMINA D E PROBIÓTICOS, SEM SACAROSE, APRESENTAÇÃO EM LATA DE 370G</t>
  </si>
  <si>
    <t>REUQUINOL 400MG COM/ 30 COMP ( 1.584 X 41,113 =65.124,09)</t>
  </si>
  <si>
    <t>HIPOCLORITO DE SÓDIO COM SOLUÇÃO DE CLORO A 10 – 12% CLORO ATIVADO. APRESENTAR AUTORIZAÇÃO DE PRODUTO PARA SANEANTES. APRESENTAR AUTORIZAÇÃO DE FUNCIONAMENTO E AMOSTRA DO PRODUTO</t>
  </si>
  <si>
    <t>DIPIRONA, 500MG/ML, SOLUÇÃO INJETÁVEL, AMPOLA 2ML, AMPOLA 1.0 UNIDADE- MARCA : SANTISA</t>
  </si>
  <si>
    <t>SERINGA, SEM AGULHA, BICO LUER SLIP, EM POLIPROPILENO/PLASTICO TRANSPARENTE, DESCARTAVEL 10ML, EMBALAGEM 1.0 UNIDADE. MARCA: SR</t>
  </si>
  <si>
    <t>CURATIVO DE POLIURETANO - COMPOSICAO: TRANSPARENTE, NAO ESTERIL, COBERTURA SECUNDARIA; APRESENTACAO: 15CM X 10M (L X C);</t>
  </si>
  <si>
    <t>FIXADOR PARA TRAQUEÓSTOMO, ADULTO, DISPOSITIVO PARA FIXAÇÃO DE CÂNULA DE TRAQUEOSTOMIA</t>
  </si>
  <si>
    <t>KIT PARA EXAME GINECOLÓGICO (ESPÁTULA, ESCOVA E ESPÉCULO) TAMANHO G</t>
  </si>
  <si>
    <t>DIPIRONA, 500MG/ML, SOLUCAO INJETAVEL, AMPOLA 2ML, AMPOLA 1.0 UNIDADE MARCA: SANTISA</t>
  </si>
  <si>
    <t>AQUISIÇÃO REALIZADA COM VISTA AO ABASTECIMENTO DE TODAS AS UNIDADES DA AP 5.3 CONFORME EMAIL DE 10/03/2020 - NAD 48/2020</t>
  </si>
  <si>
    <t>Azitromicina 500mg</t>
  </si>
  <si>
    <t>Aquisição de: Equipamento de videolaringoscópio portátil</t>
  </si>
  <si>
    <t>COMPANHIA DE TECNOLOGIA DA INFORMAÇÃO DE BELÉM - CINBESA</t>
  </si>
  <si>
    <t>AQUISIÇÃO EMERGENCIAL DE NOTEBOOKS</t>
  </si>
  <si>
    <t>Hospital Municipal Álvaro Ramos</t>
  </si>
  <si>
    <t>AQUISIÇÃO DE AQUISIÇÃO de Material Médico Hospitalar, PARA PREVENÇÃO E CONTROLE DE INFECÇÃO POR CORONAVÍRUS, CONFORME PROCESSO EMERGENCIAL Nº 09/001.837/2020, PROVIDENCIADO PELA S/SUBG/CGCT/CTS, DE ACORDO COM O ARTIGO 24, INCISO IV DA LEI 8.666/93, COMBINADO COM O DECRETO 47.246 DE 12 DE MARÇO DE 2020 QUE REGULAMENTA A LEI 13.979.</t>
  </si>
  <si>
    <t>BROMETO DE ROCURONIO - PRINCIPIO ATIVO: BROMETO DE ROCURONIO; CONCENTRACAO/DOSAGEM: 10 MG/ML; FORMA FARMACEUTICA: SOLUCAO INJETAVEL; APRESENTACAO: FRASCO-AMPOLA 5 ML; COMPONENTE: .;</t>
  </si>
  <si>
    <t>Aquisição de cestas básicas de alimentos e kits de limpeza devido a situação de emergência provocada pela pandemia do Covid-19 e buscando incentivar o isolamento social das comunidades indígenas em suas aldeias como medida de prevenção, conforme Memorando nº 29/2020/Sedisc - CR-JPR/DIT - CR-JPR/CR-JPR-FUNAI (2100319)</t>
  </si>
  <si>
    <t>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t>
  </si>
  <si>
    <t>Prestação de serviços de assistência a saúde através de exames de análises clínicas, anatomopatológicos e citopatológicos, em atendimento a SMS. Será facultativa às licitantes a visita para conhecimento da execução dos serviços e esclarecimentos de dúvidas, no prazo de até 02 (dois) dias úteis anteriores à data marcada para abertura das propostas, conforme consta no Edital. VALOR EDITAL: R$ 6,85 (Para adquirir na Diretoria de Compras)</t>
  </si>
  <si>
    <t>Aquisição de Conjuntos para drenagem e aspiração</t>
  </si>
  <si>
    <t>Secretaria Municipal de Obras e Serviços Públicos</t>
  </si>
  <si>
    <t>Serviço de Limpeza (período noturno) por meio de hidrojateamento de ruas, calçadas, faizadas, praças, chão, paredes, bancos, equipamentos e demais itens ao redor dos locais. Vigência: 30 dias</t>
  </si>
  <si>
    <t xml:space="preserve">Contratação de Laboratório de Análises Clínicas para a realização de exames clínicos laboratoriais para detecção do COVID-19, por demanda, a serem aplicados, durante surto epidêmico de coronavírus no país, nos servidores da Polícia Rodoviária Federal em Sergipe - SPRF/SE, conforme condições, quantidades e exigências estabelecidas no Projeto Básico. </t>
  </si>
  <si>
    <t>LAGAMAR</t>
  </si>
  <si>
    <t>Aquisição de material médico hospitalar</t>
  </si>
  <si>
    <t>Brigada Militar - Departamento de Saúde</t>
  </si>
  <si>
    <t>Aquisição de vestuário para o bloco cirúrgico  (conjunto tamanho M)</t>
  </si>
  <si>
    <t>Aquisição de vestuário para o bloco cirúrgico  (conjunto tamanho G)</t>
  </si>
  <si>
    <t>Aquisição de vestuário para o bloco cirúrgico  (conjunto tamanho GG)</t>
  </si>
  <si>
    <t>FLUXOMETRO, PARA REDE DE AR COMPRIMIDO, ESCALA 0-15 L/MIN, EMBALAGEM 1.0 UNIDADE. MARCA: UNITEC</t>
  </si>
  <si>
    <t>LARINGOSCÓPIO RÍGIDO</t>
  </si>
  <si>
    <t xml:space="preserve">Aquisição de materiais da marca Eppendorf </t>
  </si>
  <si>
    <t>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t>
  </si>
  <si>
    <t>COLETOR DESCARÁVEL DE SECREÇÃO TIPO BRONQUINHO 40 ml</t>
  </si>
  <si>
    <t>SACO PARA COLETA DE RESIDUOS DE SAUDE - MATERIA-PRIMA: POLIETILENO VIRGEM DE ALTA DENSIDADE; COR: BRANCO LEITOSO; GRUPO: RESIDUOS INFECTANTES (GRUPO A); CAPACIDADE NOMINAL: 30 LITROS - 9 KG; DIMENSOES (L X A): 59 CM X 62 CM; APRESENTACAO: EMBALAGEM 100 UN;</t>
  </si>
  <si>
    <t>SISTEMA PLACA E BOLSA PARA OSTOMIA - PLACA (1): PARA ESTOMA INTESTINAL, AUTO ADESIVA; PLACA (2): FLANGE COM 70MM DE DIAMETRO; BOLSA (1): DRENAVEL, OPACA/TRANSPARENTE, COM CLAMP; BOLSA (2): CONFECCIONADA EM PLASTICO FLEXIVEL;</t>
  </si>
  <si>
    <t>Coordenadoria de Assistência Farmacêutica</t>
  </si>
  <si>
    <t>Cadeira Giratória, Concha Dupla, Encosto e Assento em Madeira Compensada Moldada, Revestido em Couro Sintético.</t>
  </si>
  <si>
    <t>FENTANILA (CITRATO), 0,05 MG/ML, SOLUÇÃO INJETÁVEL, FRASCO/AMPOLA 10 ML, UNIDADE 1.0 FRASCO / AMPOLA- MARCA: CITRATO DE FENTALINA</t>
  </si>
  <si>
    <t>MÍDIA TV Divulgação dentro de 20 dias TV Pajuçara 23 inserções</t>
  </si>
  <si>
    <t xml:space="preserve">Suporte para soro
</t>
  </si>
  <si>
    <t>Escada clínica</t>
  </si>
  <si>
    <t>SACO PARA COLETA DE RESIDUOS DE SAUDE - MATERIA-PRIMA: POLIETILENO VIRGEM DE ALTA DENSIDADE; COR: BRANCO LEITOSO; GRUPO: RESIDUOS INFECTANTES (GRUPO A); CAPACIDADE NOMINAL: 50 LITROS - 15 KG; DIMENSOES (L X A): 63 CM X 80 CM; APRESENTACAO: EMBALAGEM 100 UN;</t>
  </si>
  <si>
    <t>DISPOSITIVO, PARA IRRIGACAO DE FERIDAS E DE CAMPOS CIRURGICOS, EMBALAGEM 1.0 UNIDADE MARCA : BIOSANI</t>
  </si>
  <si>
    <t>DISPOSITIVO, PARA IRRIGAÇÃO DE FERIDAS E DE CAMPOS CIRÚRGICOS, EMBALAGEM 1.0 UNIDADE. MARCA: BIOSANI</t>
  </si>
  <si>
    <t>Centrífuga com rotor e sem rotor</t>
  </si>
  <si>
    <t>LUVA DESCARTAVEL PROCEDIMENTOS NAO CIRURGICOS - COMPOSICAO: 100% VINIL (PVC); ESTERIL: NAO; TAMANHO: G; PO: BIOABSORVIVEL; FORMATO: AMBIDESTRA; TEXTURA: LISA; APRESENTACAO: EMBALAGEM 100 UNIDADES;</t>
  </si>
  <si>
    <t>BANDEJA RETANGULAR EM AÇO INOX -  40 X 30 X 0</t>
  </si>
  <si>
    <t>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1000ML</t>
  </si>
  <si>
    <t>Aquisição de vestuário para o bloco cirúrgico (conjunto tamanho P)</t>
  </si>
  <si>
    <t>SAPATILHAS DESCARTÁVEIS</t>
  </si>
  <si>
    <t>AQUISIÇÃO DE AQUISIÇÃO de Material Médico Hospitalar, PARA PREVENÇÃO E CONTROLE DE INFECÇÃO POR CORONAVÍRUS, SOB O Nº 09/001.837/2020, DE ACORDO COM O QUE PRECEITUA O ARTIGO 24, INCISO IV DA LEI 8.666/93, COMBINADO COM O DECRETO N° 47.246 DE 12 DE MARÇO DE 2020, QUE REGULAMENTA A LEI N° 13.979. NAD 196/2020.</t>
  </si>
  <si>
    <t>Aquisição Emergencial de Compressas-Slcalps e outros para combate ao COVID-19.</t>
  </si>
  <si>
    <t>Fármaco - DEXTROCETAMINA 50MG/ML INJ CX 25F/A 10ML (C1)</t>
  </si>
  <si>
    <t>DIAMANTINA</t>
  </si>
  <si>
    <t>Aquisição de materiais para atender diversos setores</t>
  </si>
  <si>
    <t>17187 - PAPEL HIGIÊNICO</t>
  </si>
  <si>
    <t>Medicamentos Padronizados</t>
  </si>
  <si>
    <t>COMPRESSA DE GAZE</t>
  </si>
  <si>
    <t>AQUISIÇÃO DO MEDICAMENTO: MIDAZOLAM INJETÁVEL AMPOLA 10 ML, 5MG COMO SUPORTE NAS CONDIÇÕES CLÍNICAS DE URGÊNCIA E EMERGÊNCIA , CONSIDERANDO QUE NÃO HÁ VACINA OU MEDICAMENTO ESPECÍFICO DISPONÍVEL PARA O CORONAVÍRUS. CONFORME CI ASS.FARMACÊUTICA Nº 124/2020</t>
  </si>
  <si>
    <t>BROMOPRIDA, 5MG/ML, SOLUÇÃO INJETÁVEL, AMPOLA 2ML, UNIDADE 1.0 AMPOLA MARCA: UNIAOQUIMICA</t>
  </si>
  <si>
    <t>Ponto de Acesso Sem Fio Tipo I</t>
  </si>
  <si>
    <t>Aquisição de PAPEL TOALHA AQUISIÇÃO DE MATERIAL MÉDICO CIRÚRGICO PARA O ENFRENTAMENTO EMERGENCIAL DE SAÚDE PÚBLICA DECORRENTE DO CORONA VÍRUS</t>
  </si>
  <si>
    <t>AZITROMICINA - PRINCIPIO ATIVO: AZITROMICINA MONOIDRATADA; CONCENTRACAO/DOSAGEM: 500 MG; FORMA FARMACEUTICA: PO LIOFILIZADO; APRESENTACAO: FRASCO-AMPOLA; COMPONENTE: .;</t>
  </si>
  <si>
    <t>BICARBONATO DE SODIO - PRINCIPIO ATIVO: BICARBONATO DE SODIO; CONCENTRACAO/DOSAGEM: 84 MG/ML (8,4%); FORMA FARMACEUTICA: SOLUCAO INJETAVEL; APRESENTACAO: BOLSA OU FRASCO 250 ML; COMPONENTE: .;</t>
  </si>
  <si>
    <t>Custos Externos Produção Produção de vídeo com duração de 30 Animação decartelas em 2D locução off e trilha branca produçãode spot de 30 FORNECEDOR Preview DigitalHONORÁRIOS R538000</t>
  </si>
  <si>
    <t>GEL PARA CURATIVO COM HIDROCOLOIDES - IDENTIFICAO: GEL AMORFO, TRANSPARENTE, VISCOSO E ESTERIL; COMPOSICAO: CONSTITUIDO DE AGUA, PROPILENOGLICOL,GOMA GUAR E HIDROCOLOIDES NATURAIS;</t>
  </si>
  <si>
    <t>DISPOSITIVO FIXACAO USO MEDICO-HOSPITALAR - IDENTIFICACAO: FIXACAO DE TUBOS E SONDAS NASAIS ; TIPO: DESCARTAVEL;</t>
  </si>
  <si>
    <t>Contratação de empresa para aquisição de equipamentos de proteção individual (EPI), utilizados nas ações de enfrentamento ao COVID-19</t>
  </si>
  <si>
    <t>CAPOTE DESCARTAVEL NAO ESTERIL TAM.GG.M:BEST FABRIL.</t>
  </si>
  <si>
    <t>OXACILINA 500 MG SOL. INJ.FRA</t>
  </si>
  <si>
    <t>Fornecimento de Kits para detecção de anticorpos IGM contra os quatro sorotipos da dengue, para abastecimento da rede SUS-BH</t>
  </si>
  <si>
    <t>SISTEMA, ADAPTAVEL AO TUBO ENDOTRAQUEAL 5-0 E 5,5, ASPIRACAO TRAQUEAL FECHADO, HIPOALERGENICO, 10FR, EMBALAGEM 1.0 UNIDADE MARCA: BIOTEQ</t>
  </si>
  <si>
    <t>EXAME LABORATORIAL REFERENTE AO COVID-19</t>
  </si>
  <si>
    <t>Aquisição de materiais de consumo e equipamentos de proteção individual para atender as equipes de saúde, Postos de Saúde, Sedes de Polo Base e CASAI´s e sede do DSEI Vilhena durante o período da realização do plano de contingência do COVID-1</t>
  </si>
  <si>
    <t>CURATIVO TIPO COBERTURA PRIMARIA - TAMANHO: 10,2 X 11,25CM;</t>
  </si>
  <si>
    <t>Serviços de correspondência</t>
  </si>
  <si>
    <t>HIDROXICLOROQUINA, SULFATO, 400MG, COMPRIMIDO REVESTIDO, UNIDADE 1.0 COMPRIMIDO. MARCA: EMS QTD 49.980,00 X P.UNT. R$ 1,1650 = R$ 58.226,70</t>
  </si>
  <si>
    <t>SUPORTE DE SORO</t>
  </si>
  <si>
    <t>Hospital Municipal Barata Ribeiro</t>
  </si>
  <si>
    <t>Aquisição de MED HOSPITALAR PARA PREVENÇÃO E CONTROLE DO CORONAVIRUS</t>
  </si>
  <si>
    <t>Aquisição de materiais</t>
  </si>
  <si>
    <t>AGULHA PARA ANESTESIA RAQUE - MEDIDAS: 27 G (0,4 X 90 MM); TIPO: DESCARTAVEL; BISEL: QUINCKE; MANDRIL: MANDRIL CODIFICADO POR COR;</t>
  </si>
  <si>
    <t>ÁGUA COMPRIDA</t>
  </si>
  <si>
    <t>Aquisição de gêneros alimentícios</t>
  </si>
  <si>
    <t>COLETOR DE URINA SISTEMA FECHADO ADULTO</t>
  </si>
  <si>
    <t xml:space="preserve">KIT DE EXTRACAO E PURIFICACAO DE ACIDOS NUCLEICOS (KIT PARA 96 TESTES) - REALIZAÇÃO DE DIAGNÓSTICO MOLECULAR RT-QPCR EM AMOSTRAS SUSPEITAS DO COVID-19 </t>
  </si>
  <si>
    <t xml:space="preserve">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t>
  </si>
  <si>
    <t>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</si>
  <si>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Aquisição decolchão hospitalar</t>
  </si>
  <si>
    <t>CATETER - IDENTIFICACAO: VENOSO CENTRAL (SEGUNDO A TECNICA DE SELDINGER); TAMANHO/NUMERO: 22G X 10CM; MATERIA-PRIMA: POLIURETANO;</t>
  </si>
  <si>
    <t>Rio Branco</t>
  </si>
  <si>
    <t>Aquisição de sabonete líquido</t>
  </si>
  <si>
    <t>Aquisição de papel toalha folha dupla picotada</t>
  </si>
  <si>
    <t>Aquisição de água sanitária</t>
  </si>
  <si>
    <t>Aquisição de capotes cirúrgicos, estéreis, descartáveis, gramatura mínima 50 para o Hospital das Clínicas de Goiás para fazer frente ao conjunto de ações no combate do coronavírus.</t>
  </si>
  <si>
    <t>Swab Estéril, material haste plástica, tipo ponta em algodão hidrófilo, apresentação * embalagem individual, aditivos com meio de transporte Stuart, estéril, tipo de uso descartável específico para preservação do agente etiológico causador da infecção. Embalagem externa contendo etiqueta e dados de identificação do produto e do fabricante, Registro na Anvisa. 
Tubo cônico feito em polipropeleno - PP, graduado até 14ml,  com fundo cônico e tampa rosca na cor azul. Perfeito para microbiologia, armazenamento de amostras e para o transporte de materiais sensíveis.Tampa alongada à  prova de vazamentos; Medidas externas do tubo: 17x120mm (aproximadamente). Totalmente Autoclavável  a 121ºC, 15PSI por 15 min. Suporta até 9000 rpm. Esterelizado por Óxido de Etileno.</t>
  </si>
  <si>
    <t>Hospital Municipal Lourenço Jorge</t>
  </si>
  <si>
    <t>AQUISIÇÃO DE MATERIAL COVID-19</t>
  </si>
  <si>
    <t xml:space="preserve">Material médico-hospitalar </t>
  </si>
  <si>
    <t>MEDICAMENTOS / Linezolida, 2mg/ml, Solução injetável, Bolsa/Frasco (Sistema Fechado), 300 ml, VIA DE ADMINISTRAÇÃO: Intravenosa, UNID. DE MEDIDA: Unitário</t>
  </si>
  <si>
    <t>CLORETO DE SODIO SOLUCAO FISIOLOGICA, FRASCO BOLSA 1000ML, SISTEMA FECHADO, FLEXIVEL, INERTE QUIMICAMENTE POLIETILENO, ISENTO DE PVC, 0,9% 9MG/ML, SOLUCAO INJETAVEL, EMBALAGEM 1.0 UNIDADE. MARCA: FAARMACE. 16.000,00 X 3,5225 = 56.360,00</t>
  </si>
  <si>
    <t>AQUISIÇÃO de Material Médico Hospitalar PARA PREVENÇÃO COVID 19 PROCESSO HMRPS 0973/000.024/2020.PROCESSO SMS 09/001.837/2020.SD 88/20, RES. 112/20 E NAD 85/20 (01/04/20 - DO RIO 06/04/20)DEVERÃO ESTAR ANEXADOS À NOTA FISCAL, ÀS CÓPIAS DESTA NOTA DE EMPENHO E DA AUTORIZAÇÃO DE FORNECIMENTO.DEVERÃO CONSTAR NO CORPO DA NOTA FISCAL OS NÚMEROS DESTA NOTA DE EMEPENHO, DO PROCESSO HMRPS, DO LOTE E A VALIDADE DOS PRODUTOS EM QUESTÃO.</t>
  </si>
  <si>
    <t>Aquisição de materiais de assepsia e proteção individual para proteção preventiva contra o corona vírus, haja vista as características de propagação do vírus e do risco de contágio, conforme condições, quantidades e exigências estabelecidas no Projeto Básico</t>
  </si>
  <si>
    <t>Midazolam 5mg/mI Sol Inj 3m1</t>
  </si>
  <si>
    <t>FRASCO UMIDIFICADOR PARA REDE DE OXIGÊNIO COM ROSCA METALIZADA E SEM EXTENSÃO COM TAMPA</t>
  </si>
  <si>
    <t>ELETRODO PARA ECG - MATERIA-PRIMA: ESPUMA; TAMANHO: ADULTO ;</t>
  </si>
  <si>
    <t>Câmera para Videoconferência do Tipo III</t>
  </si>
  <si>
    <t>Secretaria de Estado da Saúde de Goiás</t>
  </si>
  <si>
    <t>Aquisição de 18.000 unidades de Copo descartável (capacidade para 200 ml; em Polipropileno (PP); atóxico, aprovado pela ABNT; aplicação: líquidos diversos. branco ou transparente, apresentação pacote com 100 unidades)</t>
  </si>
  <si>
    <t>LANCETA DESCARTAVEL USO LABORATORIO - MATERIA-PRIMA: PONTA EM ACO INOXIDAVEL; APLICACAO: GLICEMIA CAPILAR EM SANGUE VENOSO;</t>
  </si>
  <si>
    <t>SERINGA DESCARTAVEL - MATERIA-PRIMA: POLIPROPILENO; CAPACIDADE: 10ML SEM AGULHA C/ BICO LUER LOCK;</t>
  </si>
  <si>
    <t>TV Ponta Verde 20 inserções</t>
  </si>
  <si>
    <t>CONJUNTO CIRURGICO, DESCARTAVEL - COMPOSICAO: CALCA COMPRIDA E CAMISA C/DECOTE EM V, TIPO PIJAMA; MATERIA-PRIMA: 100% POLIPROPILENO (SMS); TAMANHO: GRANDE; COR: AZUL OU VERDE CLARO SEM TRANSPARENCIA;</t>
  </si>
  <si>
    <t>Instituto Municipal de Assistência à Saúde Nise da Silveira</t>
  </si>
  <si>
    <t>AQUISIÇÃO de Material Médico Hospitalar POR ADESÃO AO PROCESSO Nº.09/001827/2020 PARA PREVENÇÃO E CONTROLE DE INFECÇÃO POR CORONAVIRUS, COM BASE NO INCISO IV, ARTIGO 24 DA LEI 8666/93 E ARTIGO 4º DA LEI Nº.13979/2020.DISCRIMINAÇÃO DA AQUISIÇÃO:CONFORME ORDEM DE FORNECIMENTO DE MATERIAL Nº.012/2020.LOCAL DE ENTREGA: ALMOXARIFADO DO IMAS NISE DA SILVEIRA SITO À RUA RAMIRO MAGALHÃES, 521 - ENGENHO DE DENTRO - RJ - CEP: 20.730-460</t>
  </si>
  <si>
    <t>CADEIRA DE BANHO EM INOX PARA OBESO</t>
  </si>
  <si>
    <t>Levofloxacina 500 mg (5 mg/ml) bolsa 100 mi.</t>
  </si>
  <si>
    <t>FLUXOMETRO, PARA REDE DE OXIGÊNIO, ESCALA 0-15 L/MIN, EMBALAGEM 1.0 UNIDADE. MARCA: UNITEC</t>
  </si>
  <si>
    <t>Lençol adulto sem elástico com logotipo do CEMETRON, cor Verde bandeira, tamanho 2,20 x 1,60m, tecido de Brim pesado 100% algodão</t>
  </si>
  <si>
    <t>Aquisição de frasco rígido com capacidade de 1500 ml a 2000 ml, em caráter de urgência\emergência, para o Hospital Metropolitano Odilon Behrens, visando ações de combate ao Coronavirus – Covid-19.</t>
  </si>
  <si>
    <t>Serviços de manutenção corretiva c/fornecimento de peças no sistema de refrigeração da Câmara Mortuária do HSPM</t>
  </si>
  <si>
    <t>ONDANSENTRON  8MG AMP</t>
  </si>
  <si>
    <t>KITS PARA EXTRAÇÃO DE RNA VIRAL DO DIAGNÓSTICO COMPLEMENTAR E DIFERENCIAL DO NOVO CORONAVÍRUS</t>
  </si>
  <si>
    <t xml:space="preserve">Locação de 40 rádios de comunicação (Nextel) com bateria </t>
  </si>
  <si>
    <t>Aquisição de MAT MED HOSPITALAR  PARA PREVENÇÃO E CONTROLE DO CORONAVIRUS</t>
  </si>
  <si>
    <t>Equipamentos de Saude para o LACEN/RN</t>
  </si>
  <si>
    <t>Protetores de Calçados Descartáveis. Marca: Descarpack</t>
  </si>
  <si>
    <t>Aquisição Emergencial de Material de Consumo Médico Hospitalar - EPI`s relacionados ao enfrentamento da pandemia do COVID-19</t>
  </si>
  <si>
    <t>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t>
  </si>
  <si>
    <t>Aquisição de Equipamentos de Proteção Individual - EPI, para atendimento a demanda das unidades de saúde em virtude do aumento de número de infecções pelo vírus H1N1 e de casos confirmados pela a COVID-19</t>
  </si>
  <si>
    <t>Aquisição de MATERIAL MÉDICO HOSPITALAR DE CONSUMO - MANÔMETROS/FLUXÔMETROS, para suprir a demanda da unidade hospitalar João de Barros Barreto no auxilio ao enfrentamento ao COVID-19, das unidades hospitalares do Complexo Hospitalar da Universidade Federal do Pará CHU UFPA</t>
  </si>
  <si>
    <t>FENTANILA, CITRATO (SOLUÇÃO INJETÁVEL 0,05MG/ML -10ML)</t>
  </si>
  <si>
    <t>CAMPO CIRURGICO - MATERIA PRIMA: EM NAO TECIDO, SMS, DESCARTAVEL; TAMANHO: 1,20 X 1,80M;</t>
  </si>
  <si>
    <t>DEXMEDETOMIDINA UNIDADE</t>
  </si>
  <si>
    <t>PAPEL PARA ECG - TIPO: TERMORREAGENTE, MILIMETRADO; APRESENTACAO: EM PAPEL A4 - PARA APARELHO PHILIPS PAGE WRITER.;</t>
  </si>
  <si>
    <t>Poltrona Hospitalar  (descrição completa no TR)</t>
  </si>
  <si>
    <t>CÂNULA DE TRAQUEOSTOMIA DESCARTÁVEL N° 7.0 COM BALÃO/CUFF</t>
  </si>
  <si>
    <t>AQUISIÇÃO DE MATERIAL MÉDICO CIRÚRGICO HOSPITALAR EXCLUSIVAMENTE PARA ATENDIMENTO AO PANDEMIA DO CORONAVIRUS, CONFORME LEI 13.979 DE 06 DE FEVEREIRO 2020 - NAD º 61/2020</t>
  </si>
  <si>
    <t>LUVA CIRURGICA DESCARTAVEL ESTERIL COMPOSICAO: LATEX DE BORRACHA NATURAL; PO: BIOABSORVIVEL; TAMANHO: 6.5; FORMATO: ANATOMICO; SUPERFICIE: TEXTURIZADA E ANTIDERRAPANTE; APRESENTACAO: PAR EMBALADO INDIVIDUALMENTE;</t>
  </si>
  <si>
    <t>Aquisição de material médico hospitalar utilizado para lidar com a pandemia do corona vírus (lâmina para videolaringoscópio ), a fim de atender solicitação do Serviço Central de Abastecimento, no âmbito do INCA</t>
  </si>
  <si>
    <t>Aquisição de Equipamentos de Proteção Individual (EPI) para atender as necessidade do DSEI-Alto Rio Negro, em decorrência da pandemia do (COVID - 19)</t>
  </si>
  <si>
    <t>Serviço de Impressão, estimativo de 100.000 (cem mil) impressões mensais, deverá ser disponibilizado até 25 impressoras a laser, todos os suprimentos toner, cilindro, papel e demais suprimentos necessários para o funcionamento dos equipamentos. Em atendimento à Secretaria Municipal de Saúde.</t>
  </si>
  <si>
    <t>CARNE BOVINA TIPO COXÃO MOLE DESTINADA AO SERVIÇO DE ACOLHIMENTO QUE PROMOVEM O ISOLAMENTO SOCIAL E CONSEQUENTE PROTEÇÃO À POPULAÇÃO EM SITUAÇÃO DE RUA</t>
  </si>
  <si>
    <t>Aquisição de Equipamentos de Proteção Individual (EPI) e Equipamentos de Proteção Coletiva (EPC) a fim de suprir as necessidades do Hospital de Ensino da Universidade Federal do Vale do São Francisco HU-UNIVASF para Fazer frente ao conjunto de ações no combate ao coronavírus</t>
  </si>
  <si>
    <t>Aquisição de banqueta</t>
  </si>
  <si>
    <t>EQUIPAMENTOS DE PROTEÇÃO INDIVIDUAL</t>
  </si>
  <si>
    <t>INDICADOR P/ VERIFICACAO E VALIDACAO DE PROCESSOS- TIPO DE PROCESSO: MONITOR DE LIMPEZA; TIPO DE INDICADOR: PARA DETECCAO DE PROTEINAS;</t>
  </si>
  <si>
    <t>TNT, GRAMATURA 40G/M2, CORES VARIADAS, LARGURA 1,40M</t>
  </si>
  <si>
    <t>Sabará</t>
  </si>
  <si>
    <t>Uniformes p/ atender aos profissionais da UPA/Sabará</t>
  </si>
  <si>
    <t>SABARÁ</t>
  </si>
  <si>
    <t>Uniformes para atender aos profissionais da UPA</t>
  </si>
  <si>
    <t>MEDICAMENTOS / Cloreto de Sódio, 9 mg/ml (0,9%), Solução injetável, Bolsa/Frasco (Sistema Fechado), 500 ml, VIA DE ADMINISTRAÇÃO: Intravenosa, UNID. DE MEDIDA: Unitário</t>
  </si>
  <si>
    <t>São João da Ponte</t>
  </si>
  <si>
    <t>Equip. e Mat. Hosp S. Geraldo</t>
  </si>
  <si>
    <t>PREF.MUN. DE SÃO JOÃO DA PONTE</t>
  </si>
  <si>
    <t>EQUIPAMENTOS E MAT. PERMANENTES P MONTAGEM DE LEITOS</t>
  </si>
  <si>
    <t>Aquisição Emergencial de Sabonete Liquido para utilização na Secretaria Municipal de Saúde de Joinville/SC para um período de 180 dias</t>
  </si>
  <si>
    <t>BASE DE OLIGONUCLEOTIDEOS - ASPECTO: PO LIOFILIZADO OU LIQUIDO; APRESENTACAO: NANOMOL, MICROMOL OU PICOMOL DA SEQUENCIA MARCADA; FINALIDADE: PCR EM TEMPO REAL; QUENCHER 3 LINHAS;</t>
  </si>
  <si>
    <t>TV Band Maceió 23 inserções</t>
  </si>
  <si>
    <t>Aquisição de materiais de consumo hospitalar para o Centro de Especialidades Multiprofissional - CEM, custeada com recursos financeiros advindos das Emendas Parlamentares 27660001 e 30790006, disponíveis no Fundo Municipal de Saúde - FMS, Portaria nº 1.338 de 14/05/2018</t>
  </si>
  <si>
    <t>AQUISIÇÃO DE LENÇOL DESCARTÁVEL - USO: HOSPITALAR; MATERIAL: TECIDO NÃO TECIDO (TNT); GRAMATURA: MÍNIMA DE 30 G/M²; MEDIDA: MÍNIMA DE 1,20 X 2,20 M (L X C); REQUISITO: CONTER ELÁSTICO DE LÁTEX EM SUAS EXTREMIDADES</t>
  </si>
  <si>
    <t>GMG de no mínimo 500 KVA (PRIME) CARENADO 75 DB.</t>
  </si>
  <si>
    <t>KIT PARA COLETA DE AMOSTRAS - INFLUENZA A/H1N</t>
  </si>
  <si>
    <t>SECRETARIA DE ESTADO DA JUSTICA</t>
  </si>
  <si>
    <t>ELÁSTICO</t>
  </si>
  <si>
    <t>Compra emergencial Insumos - COVID-19</t>
  </si>
  <si>
    <t>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t>
  </si>
  <si>
    <t>Aquisição de COMPUTADORES para Hospital de Campanha de Natal</t>
  </si>
  <si>
    <t>ARAME LISO</t>
  </si>
  <si>
    <t>Protetor Facial (item 01).</t>
  </si>
  <si>
    <t>TRES PONTAS</t>
  </si>
  <si>
    <t>PREFEITURA MUNICIPAL DE TRES PONTAS</t>
  </si>
  <si>
    <t>SERV.LOCACAO APARTELHO CPAP</t>
  </si>
  <si>
    <t>Constitui objeto deste instrumento a contratação de empresa especializada na prestação de serviços de publicidade</t>
  </si>
  <si>
    <t>Serviço de publicidade  desenvolvimeto das ações de combate ao COVID-19</t>
  </si>
  <si>
    <t xml:space="preserve">DIONÍSIO </t>
  </si>
  <si>
    <t xml:space="preserve">Aquisição de Materiais EPI </t>
  </si>
  <si>
    <t xml:space="preserve"> Termo Aditivo 01 ao Contrato nº 9240638/2019. Objeto: Altera cláusula 3ªdo contrato original – Vigência, superveniência de fato excepcional (COVID19)</t>
  </si>
  <si>
    <t>Secretaria Municipal de Serviços Públicos e Obras</t>
  </si>
  <si>
    <t>Manutenção Parcial da Cobertura da Arena Multiuso para funcionamento como Hospital de Campanha durante a pandemia (Remoção do silicone dos parafusos e emendas das cumeeiras, retirada das cumeerias, confecção e instalação de 76m de cumeeiras RT 40x1020). Garantia 7 anos.</t>
  </si>
  <si>
    <t>Dexmedetomidina 100 mcg/mi</t>
  </si>
  <si>
    <t>AQUISIÇÃO EMERGENCIAL 09/001.492/2020, DE MATERIAL MEDICO HOSPITALR, PARA PREVENÇÃO E CONTROLE DE INFECÇÃO POR CORONAVIRUS.</t>
  </si>
  <si>
    <t>TERMINAL DE VIDEOCONFERÊNCIA – TIPO 1</t>
  </si>
  <si>
    <t>CHAPA DE ACO, GROSSA - TIPO: LAMINADA A FRIO; MEDIDA: 3M LARGURA X 3M COMPRIMENTO X  3/4 ESPESSURA;</t>
  </si>
  <si>
    <t>PARACETAMOL 500MG+CODEINA ( FOSFATO ), 30MG</t>
  </si>
  <si>
    <t>Universidade Federal de Goiás</t>
  </si>
  <si>
    <t>Aquisição de Material Laboratorial Emergencial (Emergência Corovavírus).</t>
  </si>
  <si>
    <t>MIDAZOLAM, CLORIDRATO 5MG/ ML - AMPOLA C/ 10 ML</t>
  </si>
  <si>
    <t>Aquisição de CAPOTE CIRÚRGICOAQUISIÇÃO DE MATERIAL MÉDICO CIRÚRGICO PARA O ENFRENTAMENTO EMERGENCIAL DE SAÚDE PÚBLICA DECORRENTE DO CORONA VÍRUS</t>
  </si>
  <si>
    <t>Aquisição de aspirador de secreções móvel</t>
  </si>
  <si>
    <t>CILINDRO PARA GÁS</t>
  </si>
  <si>
    <t>43469 - SERINGA DE 10 ML</t>
  </si>
  <si>
    <t>Dispensa de Licitação para aquisição de Material Médico Hospitalar (MMH), em caráter de emergência, para atender às necessidades do Distrito Sanitário Especial Indígena - Pernambuco, com vistas a atender as medidas de controle de infecção humana pelo novo Coronavírus (COVID-19)</t>
  </si>
  <si>
    <t>COMPRESSA TIPO CAMPO OPERATORIO - MATERIA-PRIMA: 100% ALGODAO COM FILAMENTO RADIOPACO; CAMADAS: 4 CAMADAS SOBREPOSTAS; ESTERIL: SIM; DIMENSOES (L X C ): MINIMA DE 25 CM X 28 CM, EM REPOUSO; PESO: 20 G POR UNIDADE; BORDAS: COSTURADAS COM CADARCO NO MINIMO 18 CM; APRESENTACAO: PACOTE 5 UN;</t>
  </si>
  <si>
    <t>contratação de empresa para fornecimento de Hidroxicloroquina Sulfato 400mg, Marca EMS, para enfrentamento ao COVID-19. Em atendimento à Secretaria Municipal de Saúde.</t>
  </si>
  <si>
    <t>SERINGA DESCARTAVEL - MATERIA-PRIMA: POLIPROPILENO; CAPACIDADE: 10 ML, SEM AGULHA, BICO CENTRAL E PONTA LUER SLIP;</t>
  </si>
  <si>
    <t xml:space="preserve">PIRANGA </t>
  </si>
  <si>
    <t>Aquisição de insumos destinados enfrentamento da emergência de saúde pública</t>
  </si>
  <si>
    <t xml:space="preserve">Aquisição de insumos para combate ao COVID-19 </t>
  </si>
  <si>
    <t xml:space="preserve">Filtro, tipo barreira de bactérias e vírus, modelo regenerador de calor e umidade,hidrofóbico, aplicação volume corrente 250 a 1500ml, esterilidade descartável,estéril </t>
  </si>
  <si>
    <t>Autoridade Municipal de Limpeza Urbana</t>
  </si>
  <si>
    <t>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t>
  </si>
  <si>
    <t>MEDICAMENTOS / Cloreto de Sódio, 9 mg/ml (0,9%), Solução Estéril, Frasco (Sistema Aberto), 1000 ml, VIA DE ADMINISTRAÇÃO: Uso Externo, UNID. DE MEDIDA: Unitário</t>
  </si>
  <si>
    <t>PROTETOR FACIAL</t>
  </si>
  <si>
    <t>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t>
  </si>
  <si>
    <t>LOCAÇÃO DE CONTÊINER POR 6 MESES</t>
  </si>
  <si>
    <t>CORONEL FABRICIANO</t>
  </si>
  <si>
    <t>PREF.MUN. DE CORONEL FABRICIANO</t>
  </si>
  <si>
    <t>TELEORIENTAÇÃO, COM ATENDIMENTO TELEFÔNICO - COVID-19</t>
  </si>
  <si>
    <t>Coronel Fabriciano</t>
  </si>
  <si>
    <t>Contratação de empresa para prestação de serviço de Teleorientação</t>
  </si>
  <si>
    <t>BUDESONIDA + ASSOCIACOES - PRINCIPIO ATIVO: BUDESONIDA + FUMARATO DE FORMOTEROL; CONCENTRACAO/DOSAGEM: 400 MCG + 12 MCG; FORMA FARMACEUTICA: PO INALANTE; APRESENTACAO: TUBO 60 DOSES; COMPONENTE: .;</t>
  </si>
  <si>
    <t>ESPARADRAPO, 10CM X 4,5MT, IMPERMEÁVEL, CARRETEL 1.0 UNIDADE. MARCA: CREMER</t>
  </si>
  <si>
    <t>FENITOINA, AMPOLA 5ML, 50MG/ML, SOLUÇÃO INJETÁVEL, UNIDADE 1.0 AMPOLA- MARCA: HIPOLABOR</t>
  </si>
  <si>
    <t>FENITOINA, AMPOLA 5ML, 50MG/ML, SOLUCAO INJETAVEL, UNIDADE 1.0 AMPOLA MARCA: HIPOLABOR</t>
  </si>
  <si>
    <t>PROPOFOL, SERINGA PREENCHIDA 50ML, 20MG/ML, EMULSÃO INJETÁVEL, UNIDADE 1.0 SERINGA PREENCHIDA. MARCA: DIPRIVAN</t>
  </si>
  <si>
    <t>PROPOFOL, SERINGA PREENCHIDA 50ML, 20MG/ML, EMULSAO INJETAVEL, UNIDADE 1.0 SERINGA PREENCHIDA MARCA: DIPRIVAN</t>
  </si>
  <si>
    <t>AQUISIÇÃO DO MEDICAMENTO: TEICOPLANINA 400MG, INJETÁVEL, PARA GARANTIR O ATENDIMENTO DOS PACIENTES DA REDE MUNICIPAL DE SAÚDE / SMS, EM FUNÇÃO DA PANDEMIA DO VÍRUS COVID-19, CONFORME CI ASSISTÊNCIA FARMACÊUTICA Nº 133/2020</t>
  </si>
  <si>
    <t>Aquisição de AGULHAS - PARA ENFRENTAMENTO DO CORONA VÍRUS</t>
  </si>
  <si>
    <t>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t>
  </si>
  <si>
    <t>FIO DE SUTURA CATGUT SIMPLES DIAMÊTRO 0 COMPRIMENTO 70CM AGULHA FORMA 3/8 CÍRCULO DE 4CM</t>
  </si>
  <si>
    <t>FIO PARA COSTURA: APLICAÇÃO OVERLOCK</t>
  </si>
  <si>
    <t>Araxá</t>
  </si>
  <si>
    <t>Pijamas Hospitalares p/profissionais da Saúde</t>
  </si>
  <si>
    <t>SECRETARIA DE ESTADO DA ADMINISTRAÇÃO PRISIONAL E SOCIOEDuCATIVA</t>
  </si>
  <si>
    <t xml:space="preserve">AQUISIÇÃO DE MATERIAIS HOSPITALARES, a fi m de prevenir os efeitos da Pandemia causada pelo Coronavírus (COVID-19), declarada pela Organização Mundial de Saúde. </t>
  </si>
  <si>
    <t>Locação de gerador de energia elétrica para manter em funcionamento seguro o sistema de abastecimento de energia elétrica da Unidade Santa Catarina da unidade hospitalar Hospital Universitário da Universidade Federal de Juiz de Fora (HU-UFJF) da Empresa Brasileira de Serviços Hospitalares (Ebserh)</t>
  </si>
  <si>
    <t>Aquisição de MATERIAIS LABORATORIAIS EMERGENCIAIS</t>
  </si>
  <si>
    <t>MEDICAMENTOS / Fentanila, Citrato, 0,05 mg/ml, Solução injetável, Ampola/Frasco-ampola, 10 ml, VIA DE ADMINISTRAÇÃO: Intramuscular/Intravenosa, PORTARIA 344/98: A1, UNID. DE MEDIDA: Unitário</t>
  </si>
  <si>
    <t>QUATERNARIO DE AMONIA - ASPECTO: SOLUCAO AQUOSA; CONCENTRACAO: 5ª GERACAO; UTILIZACAO: LIMPEZA E DESINFECCAO EM AMBIENTE HOSPITALAR;</t>
  </si>
  <si>
    <t>AMPICILINA 1G</t>
  </si>
  <si>
    <t>Aquisição de Hortifruti</t>
  </si>
  <si>
    <t>Aquisição de Material Hospitalar</t>
  </si>
  <si>
    <t>Material laboratorial</t>
  </si>
  <si>
    <t>Ponteiras de polipropileno natural, capacidade de 20 a 200µL, estéreis, com filtro microporo (tamanho do poro: 4-6 µm), livres de DNase, RNase, metais pesados e pirogênios. Caixa com 10 racks (Rack com 96 ponteiras)</t>
  </si>
  <si>
    <t>Aquisição de suporte soro</t>
  </si>
  <si>
    <t xml:space="preserve">Aquisição de Insumos para Combate do Coronavírus. </t>
  </si>
  <si>
    <t>Serviços de Pulverização (Equipes - período noturno) com pulverizadores costais, utilizando água com adição de hipoclorito na diluição de 0,50%. Vigência: 30 dias</t>
  </si>
  <si>
    <t>Locação de tenda tipo piramidal, pé direito de 3 metros, com 3 laterais, cor branca. Tamanho 6x6</t>
  </si>
  <si>
    <t>Metoclopramida, Cloridrato 5mg/ml Sol Inj 2ml</t>
  </si>
  <si>
    <t>CEFTRIAXONA (SOLUÇÃO INJETÁVEL - 1G)</t>
  </si>
  <si>
    <t>LAMINA DE LARINGO CURVA MACINTOSH Nº4 - FIBRA</t>
  </si>
  <si>
    <t>Aquisição de materiais de higiene e proteção para atender os servidores das unidades escolares da Rede Estadual de Ensino (Luva - Tipo: hospitalar; Uso:_x005F_x005F_x005F_x000D_
procedimento não cirúrgico,_x005F_x005F_x005F_x000D_
descartável; Material: látex natural;_x005F_x005F_x005F_x000D_
Formato: anatômico; Tamanho:_x005F_x005F_x005F_x000D_
grande)</t>
  </si>
  <si>
    <t>SISTEMA FECHADO DE ASPIRACAO TRAQUEAL - TIPO: NEONATAL, CALIBRE 6 FRENCH;</t>
  </si>
  <si>
    <t>LIDOCAINA CLORIDRATO, 2% 20MG/ML SEM VASOCONSTRITOR, SOLUÇÃO INJETÁVEL, FRASCO AMPOLA 20ML, UNIDADE 1.0 FRASCO / AMPOLA. MARCA: HIPOLABOR</t>
  </si>
  <si>
    <t>LIDOCAINA CLORIDRATO, 2% 20MG/ML SEM VASOCONSTRITOR, SOLUÇÃO INJETÁVEL, FRASCO AMPOLA 20ML, UNIDADE 1.0 FRASCO / AMPOLA. marca: HIPOLABOR</t>
  </si>
  <si>
    <t>LIDOCAINA CLORIDRATO, 2% 20MG/ML SEM VASOCONSTRITOR, SOLUCAO INJETAVEL, FRASCO AMPOLA 20ML, UNIDADE 1.0 FRASCO / AMPOLA MARCA: HIPOLABOR</t>
  </si>
  <si>
    <t>VALVULA REGULADORA DE AR COMP. DE REDE EM LATÃO CROMADO, CONEXÕES E COR CONFORME PADRÃO ABNT, COR AMARELA , MANOMETRO COM ESCALA DE 0 A 10 KGF/CM2. MANUAL / OP CÓDIGO FORNECEDOR : 5091 - MARCA : PROTEC</t>
  </si>
  <si>
    <t>VALVULA REGULADORA DE AR COMP. DE REDE EM LATÃO CROMADO, CONEXÕES E COR CONFORME PADRÃO ABNT, COR AMARELA , MANOMETRO COM ESCALA DE 0 A 10 KGF/CM2. MANUAL / OP CÓDIGO FORNECEDOR : 5090 - MARCA : PROTEC</t>
  </si>
  <si>
    <t>VALVULA REGULADORA DE AR OXIGÊNIO DE REDE EM LATÃO CROMADO, CONEXÕES E COR CONFORME PADRÃO ABNT, COR AMARELA , MANOMETRO COM ESCALA DE 0 A 10 KGF/CM2. MANUAL / OP CÓDIGO FORNECEDOR : 5091 - MARCA : PROTEC</t>
  </si>
  <si>
    <t>AQUISIÇÃO DE MMH PARA CONSUMO NO HMFM, CONFORME DECRETO Nº 47.246 QUE REGULAMENTA A LEINº 13.979 SOBRE AS MEDIDAS PARA ENFRETAMENTO DA EMERGÊNCIA DE SAÚDE PÚBLICA DE IMPORTÂNCIAINTERNACIONAL DECORRENTE DO NOVO CORONAVÍRUS NO ÂMBITO DO MUNICÍPIO DO RIO DE JANEIRO.</t>
  </si>
  <si>
    <t>LIDOCAINA SEM VASOCONSTRITOR PRINCIPIO ATIVO: LIDOCAINA, CLORIDRATO; CONCENTRACAO/DOSAGEM: 10 MG/ML (1%); FORMA FARMACEUTICA: SOLUCAO INJETAVEL; APRESENTACAO: FRASCO-AMPOLA 20 ML; COMPONENTE: .;</t>
  </si>
  <si>
    <t>Secretaria de Estado da Ciência, Tecnologia e Inovação do Maranhão</t>
  </si>
  <si>
    <t>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t>
  </si>
  <si>
    <t>AMIODARONA 200MG COMPRIMIDO</t>
  </si>
  <si>
    <t>TORNEIRA CIRURGICA - NUMERO DE VIAS: 3; VALVULA: SEM VALVULA; EXTREMIDADE: MACHO LUER LOCK REVERSIVEL E LOCK; ESTERIL: SIM; MATERIA-PRIMA: PLASTICO TRANSPARENTE; CARACTERISTICAS GERAIS: ORIENTADOR DE FLUXO COLORIDO, COM SETAS VISIVEIS;</t>
  </si>
  <si>
    <t>CESTAS BÁSICAS - 1 PACOTE 1 KG DE FARINHA DE MANDIOCA BRANCA</t>
  </si>
  <si>
    <t>DISPOSITIVO INTRAVENOSO PARA ACESSO PERIFERICO - CATETER: EXTERNO 22 G, AGULHA COM SISTEMA DE SEGURANCA;</t>
  </si>
  <si>
    <t>AQUISIÇÃO DE ESCADA 2 DEGRAUS</t>
  </si>
  <si>
    <t>Peças de Biombo triplo em aço inox</t>
  </si>
  <si>
    <t>DIETA, ENTERAL, SISTEMA FECHADO, POLIMERICA, NUTRICIONALMENTE COMPLETA BALANCEADA, HIPERCALORICA &gt;1,2 KCAL/ML, HIPERPROTEICA &gt;=20%, ISENTA FIBRAS, GLUTEN, SACAROSE, UNIDADE 1.0 MILILITRO. MARCA: NESTLÉ. 1.501.000,00 X 0,0294 = 44.129,40</t>
  </si>
  <si>
    <t>TRÊS CORAÇÕES</t>
  </si>
  <si>
    <t xml:space="preserve">MATERIAL MEDICO HOSPITALAR </t>
  </si>
  <si>
    <t>Coordenadoria Geral de Atenção Primária da AP5.2</t>
  </si>
  <si>
    <t>AQUISIÇÃO DE INSUMOS EM ATENDIMENTO A DEMANDA DO COVID19</t>
  </si>
  <si>
    <t>ATADURA DE BORRACHA SMARCH, 15CM X 2 A 3M, ROLO 1.0 UNIDADE. MARCA: INDUFLEX.</t>
  </si>
  <si>
    <t>SACO PARA COLETA DE RESIDUOS DE SAUDE - MATERIA-PRIMA: POLIETILENO VIRGEM DE ALTA DENSIDADE; COR: BRANCO LEITOSO; GRUPO: RESIDUOS INFECTANTES (GRUPO A); CAPACIDADE NOMINAL: 100 LITROS - 30 KG; DIMENSOES (L X A): 75 CM X 105 CM; APRESENTACAO: EMBALAGEM 100 UN;</t>
  </si>
  <si>
    <t>MORFINA (10MG/ML , AMPOLA 1ML)</t>
  </si>
  <si>
    <t>FOCO CIRÚRGICO, Aplicação: uso hospitalar; Tipo: Móvel; Com sistema de emergência; Composto por uma cúpula, com tecnologia de LEDS, com vida útil média de no mínimo 40.000 horas; A luz criada pelos LEDs não deve produzir radiação infravermelha significativa;</t>
  </si>
  <si>
    <t>Aquisição de rouparia</t>
  </si>
  <si>
    <t>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t>
  </si>
  <si>
    <t>DISPOSITIVO FIXACAO USO MEDICO-HOSPITALAR - IDENTIFICACAO: FIXACAO DE SONDAS, TUBOS E DRENOS ; TIPO: DESCARTAVEL;</t>
  </si>
  <si>
    <t>SONDA DE USO MEDICO - IDENTIFICACAO: NASOENTERICA ADULTO; NUMERO: 12G; MATERIA-PRIMA: POLIURETANO, COM PESO EM TUNGSTENIO OU ACO INOX;</t>
  </si>
  <si>
    <t>Protetores de tireoide</t>
  </si>
  <si>
    <t>Serviços de Telefonia Móvel digital como comodato de aparelhos para atendimento à pandemia do COVID19.</t>
  </si>
  <si>
    <t>RANIBIZUMABE 10 MG / ML 0,23 ML</t>
  </si>
  <si>
    <t>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</si>
  <si>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DISPENSER P/SABONETE LIQUIDO RECARREGAVEL C/RESERVATORIO P/SABONET LIQU.RE CARREGAVEL ACIONADO MANUALMENTE FABRIC.EM PLASTICO E/OU ACRILICO C/TRAVA DE  SEGURANCA COR CLARA ACOMPANHADO DE KIT P/FIXACAO NA PAREDE CONTENDO BUCHAS E PARAFUSO.M:PLESTIN.</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</si>
  <si>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t>
  </si>
  <si>
    <t>Capote manga comprida, cor Verde bandeira, tamanho G, tecido de Brim pesado + algodão</t>
  </si>
  <si>
    <t>Capote manga comprida, cor Verde bandeira, tamanho GG, tecido de Brim pesado - 100% algodão</t>
  </si>
  <si>
    <t>HIDROCORTISONA (100MG F/A)</t>
  </si>
  <si>
    <t>AQUISIÇÃO DO MEDICAMENTO: ETOMIDATO 2 MG/ML AMP 10 ML, CONSIDERANDO O AUMENTO NO NÚMERO DE CASOS DE CORONAVÍRUS (COVID-19) E A DISSEMINAÇÃO GLOBAL, TORNA-SE DE EXTREMA URGÊNCIA A AQUISIÇÃO DESSE MEDICAMENTO UTILIZADO COMO SUPORTE NAS CONDIÇÕES CLÍNICAS DE URGÊNCIA E EMERGÊNCIA, CONFORME CI ASSISTÊNCIA FARMACÊUTICA Nº 122/2020</t>
  </si>
  <si>
    <t xml:space="preserve">AQUISIÇÃO DE INSUMO MISTURA DE SUPLEMENTO ALIMENTAR NUTRIÇÃO COMPLETA e BALANCEADA EM PÓ  PARA PACIENTES ACIMA DE 10 ANOS DE IDADE PERMITINDO 2 DILUIÇÕES 1,0 KCAL/ML OU 1,5 KCAL/ML. ISENTA DE LACTOSE E GLÚTEN. PRESENÇA DE SACAROSE. PARA USO VIA ORAL OU ENTERAL. SABORES BAUNILHA OU CHOCOLATE.  LATA DE 400G. </t>
  </si>
  <si>
    <t>AQUISIÇÃO DE AQUISIÇÃO de Material Médico Hospitalar EXCLUSIVO PARA ATENDER AO CORONAVIRUS - NAD Nº 59/2020</t>
  </si>
  <si>
    <t>Aquisição de materiais diversos para Engenharia Clínica</t>
  </si>
  <si>
    <t>ESCADA 2 DEGRAUS</t>
  </si>
  <si>
    <t>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t>
  </si>
  <si>
    <t>94247 - TUBO DE SILICONE 203</t>
  </si>
  <si>
    <t>LUVA CIRURGICA DESCARTAVEL ESTERIL COMPOSICAO: LATEX DE BORRACHA NATURAL; PO: BIOABSORVIVEL; TAMANHO: 7.0; FORMATO: ANATOMICO; SUPERFICIE: TEXTURIZADA E ANTIDERRAPANTE; APRESENTACAO: PAR EMBALADO INDIVIDUALMENTE;</t>
  </si>
  <si>
    <t>SUBSEC TECNOLOGIA INFORM</t>
  </si>
  <si>
    <t>Câmera para Videoconferência Tipo VI. Complem...</t>
  </si>
  <si>
    <t>FOCO CIRÚRGICO, Aplicação: uso hospitalar; Tipo: Teto, iluminação LED e com possibilidade de acoplamento para vídeo câmera compatível; Apresentação: Com duas cúpulas assimétricas, manoplas removíveis e autoclaváveis;</t>
  </si>
  <si>
    <t>AQUISIÇÃO DO ITEM: REFIL SABONETE PARA DISPENSER - ASPECTO: LIQUIDO CREMOSO, FORNECIMENTO: 800 ML ID AQUISIÇÃO DO ITEM: 97581 COD AQUISIÇÃO DO ITEM: 6515.219.0002</t>
  </si>
  <si>
    <t>AQUISIÇÃO DO MEDICAMENTO: CLORETO DE SÓDIO + SOLUÇÃO RINGER LACTATO SOL. INJETÁVEL 100MG/ML 500ML, PARA GARANTIR A CONTINUIDADE DO ATENDIMENTO AOS PACIENTES DA REDE MUNICIPAL DE SAÚDE / SMS, CONFORME CI ASSISTÊNCIA FARMACÊUTICA Nº 117/2020</t>
  </si>
  <si>
    <t>CARNE BOVINA - MOÍDA DESTINADA AO SERVIÇO DE ACOLHIMENTO QUE PROMOVEM O ISOLAMENTO SOCIAL E CONSEQUENTE PROTEÇÃO À POPULAÇÃO EM SITUAÇÃO DE RUA</t>
  </si>
  <si>
    <t>Laringoscópio de Fibra Ótica – PED</t>
  </si>
  <si>
    <t>Aquisição de FORMOTEROL 6MCG + 200 MCG</t>
  </si>
  <si>
    <t>Locação de tenda tipo piramidal, pé direito de 3 metros, com 3 laterais, cor branca. Tamanho 10x10</t>
  </si>
  <si>
    <t>AQUISIÇÃO DE INSUMO MISTURA DE SUPLEMENTAÇÃO ALIMENTAR MÓDULO FIBRAS SOLÚVEIS (60% GOMA GUAR E 40% INULINA), ISENTO DE SACAROSE, LACTOSE E GLÚTEN ACONDICIONADA EM SACHÊ DE 05G PÓ</t>
  </si>
  <si>
    <t>ESPARADRAPO -  COMPOSICAO: 100% ALGODAO, ISENTO DE LATEX; CARACTERISTICAS GERAIS: HIPOALERGICO, IMPERMEAVEL; DIMENSOES (L X C ): 10 CM X 4,5 M; COR: BRANCO; APRESENTACAO: ROLO 4,5 M;</t>
  </si>
  <si>
    <t>Aquisição de camisola paciente hospitalar - tamanho: médio/grande</t>
  </si>
  <si>
    <t>Aquisição de equipamento EPI -PROPE descartável pacote 100  unidades</t>
  </si>
  <si>
    <t>PAPEL TOALHA 23X27 CM PT C/250 FL. M:ALVEFLOR.</t>
  </si>
  <si>
    <t>AQUISIÇÃO DE VACUÔMETRO 0-30 POL.HG E OUTRO P/ HGCR</t>
  </si>
  <si>
    <t>LENÇOL, Tipo: sem elástico; Material: Tecido Uniforte ou solasol ou cedrobrin, Dimensões: 2,30m x 1,60m (+/- 2%), Cor: Branco; Com impressão da logomarca do orgão solicitante em silk sreen. MARCA: zob´s confecções</t>
  </si>
  <si>
    <t>KIT DE MONITORIZACAO DE PRESSAO INVASIVA - COMPOSICAO (1): CONJUNTO P/MACRO ADIMISTRACAO C/ROLETE,TRANSDUTOR; COMPOSICAO (2): LINHA RIGIDA COMPLETA DE PACIENTE COM TRES VIAS; COMPOSICAO (3): TORNEIRA TIPO FLUSH P/LAVAGEM CONTINUA DO SISTEMA; COMPATIBILIDADE: COM OS MONITORES DAS UNIDADES HOSPITALARES;</t>
  </si>
  <si>
    <t>AQUISIÇÃO DE CARRO DE PARADA</t>
  </si>
  <si>
    <t>AQUISIÇÃO DE INSUMO MISTURA DE SUPLEMENTO ALIMENTAR LÍQUIDO COM BAIXO RESÍDUO, HIPERCALÓRICO DENSIDADE CALÓRICA DE 1,5 KCAL/ML, COM TEOR PROTEICO DE ATÉ 11% DO VET, SEM LIPÍDIOS E FIBRAS, COM SACAROSE, COM SABOR , EMBALAGEM EM SISTEMA ABERTO DE 200ML</t>
  </si>
  <si>
    <t>Guarnição de silicone para termodesinfectora</t>
  </si>
  <si>
    <t>Aquisição de kits para diagnóstico de Coronavírus (Kit para laboratório - Tipo: contendo_x005F_x005F_x005F_x000D_
primers e sondas de hidrólise;_x005F_x005F_x005F_x000D_
Apresentação: Kit com 04 ensaios_x005F_x005F_x005F_x000D_
para PCR em tempo real)</t>
  </si>
  <si>
    <t>Aquisição de água sanitária, composição química hipoclorito de sodio, hidroxido de sódio, cloreto, teor cloro ativo varia de 2 a 2,50%, embalagem de 5 litros (Galão)</t>
  </si>
  <si>
    <t>LENÇO HOSPITALAR 220 X 110CM DESCARTÁVEL</t>
  </si>
  <si>
    <t>Locação de carro de som com gravação de áudio e motorista</t>
  </si>
  <si>
    <t>Fornecimento de Dietas para atendimento a ordens judiciais.</t>
  </si>
  <si>
    <t>AQUISIÇÃO DO MEDICAMENTO: PIPERACILINA SÓDICA 4 G + TAZOBACTAM 0,5 G, CONSIDERANDO O AUMENTO NO NÚMERO DE CASOS DE CORONAVÍRUS (COVID-19) E A DISSEMINAÇÃO GLOBAL, TORNA-SE DE EXTREMA URGÊNCIA A AQUISIÇÃO DESSE MEDICAMENTO UTILIZADO COMO SUPORTE NAS CONDIÇÕES CLÍNICAS DE URGÊNCIA E EMERGÊNCIA, CONFORME CI ASSISTÊNCIA FARMACÊUTICA Nº 131/2020</t>
  </si>
  <si>
    <t>ESTETOSCOPIO, BIAURICULAR, ADULTO, AUSCULTADOR DE ACO INOX, EMBALAGEM 1.0 UNIDADE. MARCA: MD</t>
  </si>
  <si>
    <t>Locação de gerador para a unidade hospitalar provisória - Imbiribeira</t>
  </si>
  <si>
    <t>Fundo Especial de Saúd do Mato Grosso do Sul</t>
  </si>
  <si>
    <t>AQUISIÇÃO DE FREEZER DE CONGELAMENTO RÁPIDO PARA ATENDER A PANDEMIA DO NOVO CORONAVÍRUS</t>
  </si>
  <si>
    <t>Papel A3;75G/M²;PT 500 FLS;APL Copiadora E Impressora</t>
  </si>
  <si>
    <t>Fornecimento de insumos para o COVID-19 - plástico para cadáver</t>
  </si>
  <si>
    <t>Fornecimento de insumos para o COVID-19, para abastecimento da rede SUS-BH - saco para cadáver</t>
  </si>
  <si>
    <t>Aquisição de material médico hospitalar utilizado para lidar com a pandemia do corona vírus (eletrodos para monitor cardíaco adulto ), a fim de atender solicitação do Serviço Central de Abastecimento, no âmbito do INCA</t>
  </si>
  <si>
    <t>EQUIPO P/NUTRICAO ENTERAL AZUL FLEXIVEL C/FILTRO DE AR. BIOBASE</t>
  </si>
  <si>
    <t>LEITORA DE MICROPLACA</t>
  </si>
  <si>
    <t>LUVA DESCARTAVEL PROCEDIMENTOS NAO CIRURGICOS - COMPOSICAO: LATEX DE BORRACHA NATURAL; ESTERIL: NAO; TAMANHO: PP; PO: BIOABSORVIVEL; FORMATO: AMBIDESTRA; TEXTURA: LISA; APRESENTACAO: EMBALAGEM 100 UNIDADES;</t>
  </si>
  <si>
    <t>Claritromicina</t>
  </si>
  <si>
    <t>Aquisição de luminômetro portátil para detectar ATP</t>
  </si>
  <si>
    <t>ALGODAO HIDROFILO -  FORMATO: MANTA; COMPOSICAO: 100% ALGODAO; COR: BRANCO; ESTERIL: NAO; APRESENTACAO: EMBALAGEM 500 G;</t>
  </si>
  <si>
    <t>Aquisição de câmeras, equipamentos e sistema de videomonitoramento para atender a demanda emergencial da Secretaria Municipal de Saúde.</t>
  </si>
  <si>
    <t>Prefeitura Municipal de Diamantina</t>
  </si>
  <si>
    <t>Contratação de serviços de segurança privada</t>
  </si>
  <si>
    <t xml:space="preserve">DIAMANTINA </t>
  </si>
  <si>
    <t>Contratação de empresa especializada na prestação de serviços de segurança privada</t>
  </si>
  <si>
    <t>AQUISIÇÃO DO ITEM: ALMOTOLIA USO HOSPITALAR - MATERIAL: POLIPROPILENO, CAPACIDADE: 120 ML, COR: BRANCO, GRADUACAO: SEM GRADUACAO, FECHAMENTO: PROTETOR BICO ID AQUISIÇÃO DO ITEM: 23718 COD AQUISIÇÃO DO ITEM: 6515.015.0002</t>
  </si>
  <si>
    <t>AQUISIÇÃO DE CAPOTES CIRÚRGICOS, BASEADO NA LEI 13.979 DE 06/02/20 DO COMBATE AO CORONAVIRUS - NAD Nº 57/2020.</t>
  </si>
  <si>
    <t xml:space="preserve">LENÇOL, Tipo: com elástico; Material: Tecido Uniforte ou solasol ou cedrobrin, Dimensões: 2,30m x 1,60m (+/- 2%), Cor: Verde ou Azul; Com impressão da logomarca do órgão solicitante em silk screen. MARCA: MARIS </t>
  </si>
  <si>
    <t>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t>
  </si>
  <si>
    <t>HEMOSTATICO DE CELULOSE - INDICACAO: CONTROLE DE HEMORRAGIA CAPILAR, VENOSA, ARTERIAL; APRESENTACAO: 5 X 7CM APROXIMADAMENTE;</t>
  </si>
  <si>
    <t>GUAXUPÉ</t>
  </si>
  <si>
    <t>Serviço de Acolhimento Institucional</t>
  </si>
  <si>
    <t>MESA DE MAYO</t>
  </si>
  <si>
    <t>Aquisição em caráter emergencial de Filtro de Ventilação Mecânica Estéril com Espaço Morto para o Hospital de Ensino Dr. Washington Antônio de Barros/HU-Univasf para fazer frente ao conjunto de ações no combate ao coronavírus</t>
  </si>
  <si>
    <t>Aquisição de itens essenciais ao enfrentamento da emergência de saúde pública de importância internacional decorrente do coronavírus COVID-19, que serão distribuídos para as diferentes unidades do DSEI Litoral Sul, nos estados do Paraná, São Paulo e Rio de Janeiro</t>
  </si>
  <si>
    <t>TUBO PARA CENTRÍFUGA</t>
  </si>
  <si>
    <t xml:space="preserve">Aquisição de Materiais Médico-Hospitalares e Medicamentos para atender as necessidades do Distrito Sanitário Especial Indígena - Alto Rio Negro, na contenção da pandemia do Coronavírus (COVID-19), em atendimento às recomendações do Ofício-Circular 37 (0014089218), processo 25000.039775/2020-58, através de Dispensa de Licitação, durante período de pandemia </t>
  </si>
  <si>
    <t>ESPACADOR AERO CAMARA, BIVALVULADO - VOLUME: SEM VOLUME; APLICACAO: PARA AEROSOLTERAPIA, EM PROTESE RESPIRATORIA;</t>
  </si>
  <si>
    <t>MÍDIA ALTERNATIVA Mov Mídia Exibição de campanha em 04 carros de som durante 04 dias sendo 02 carros desom na região do Trapiche da Barra e 02 carros na região do Tabuleiro do Martins</t>
  </si>
  <si>
    <t>AQUISIÇÃO DO MEDICAMENTO: MEROPENEM 1 G, CONSIDERANDO O AUMENTO NO NÚMERO DE CASOS DE CORONAVÍRUS (COVID-19) E A DISSEMINAÇÃO GLOBAL, TORNA-SE DE EXTREMA URGÊNCIA A AQUISIÇÃO DESSE MEDICAMENTO UTILIZADO COMO SUPORTE NAS CONDIÇÕES CLÍNICAS DE URGÊNCIA E EMERGÊNCIA, CONFORME CI ASSISTÊNCIA FARMACÊUTICA Nº 130/2020</t>
  </si>
  <si>
    <t xml:space="preserve">COBERTURA PARA OBITO; TAMANHO: M - PARA ACONDICIONAMENTO DOS CORPOS DOS PACIENTES QUE PODERÃO EVOLUIR A ÓBITO EM DECORRÊNCIA DO COVID-19  </t>
  </si>
  <si>
    <t>CATETER - IDENTIFICACAO: VENOSO CENTRAL (SEGUNDO A TECNICA DE SELDINGER); TAMANHO/NUMERO: 16G X 20CM; MATERIA-PRIMA: POLIURETANO;</t>
  </si>
  <si>
    <t>AQUISIÇÃO DE: COBERTURA PARA ÓBITO  POLIETILENO COM ZÍPER FRONTAL, PARA ATENDER A DEMANDA DO COVID-19, CONFORME CI DAS/GT DE MATERIAIS Nº 92/2020</t>
  </si>
  <si>
    <t>Aquisição de medicamento Azitromicina 500mg comprimido</t>
  </si>
  <si>
    <t>Câmara de inalação valvulada adulto e infantil</t>
  </si>
  <si>
    <t>LUVA CIRURGICA DESCARTAVEL ESTERIL COMPOSICAO: LATEX DE BORRACHA NATURAL; PO: BIOABSORVIVEL; TAMANHO: 7.5; FORMATO: ANATOMICO; SUPERFICIE: TEXTURIZADA E ANTIDERRAPANTE; APRESENTACAO: PAR EMBALADO INDIVIDUALMENTE;</t>
  </si>
  <si>
    <t>CURATIVO TIPO COBERTURA PRIMARIA - TAMANHO: 20 X 15 CM;</t>
  </si>
  <si>
    <t>DEXAMETASONA, FOSFATO DISSÓDICO, 4MG/ML, SOLUÇÃO INJETÁVEL, AMPOLA OU FRASCO AMPOLA 2,5ML, EMBALAGEM 1.0 UNIDADE MARCA: FARMACE</t>
  </si>
  <si>
    <t>DEXAMETASONA, FOSFATO DISSÓDICO, 4MG/ML, SOLUÇÃO INJETÁVEL, AMPOLA OU FRASCO AMPOLA 2,5ML, EMBALAGEM 1.0 UNIDADE- MARCA: FARMACE</t>
  </si>
  <si>
    <t xml:space="preserve">DEXAMETASONA, FOSFATO DISSODICO, 4MG/ML, SOLUCAO INJETAVEL, AMPOLA OU FRASCO AMPOLA 2,5ML, EMBALAGEM 1.0 UNIDADE MARCA: FARMACE </t>
  </si>
  <si>
    <t>PONTEIRA LONGA COM FILTRO (rack com 96 ponteiras)</t>
  </si>
  <si>
    <t>EPINEFRINA - PRINCIPIO ATIVO: EPINEFRINA; CONCENTRACAO/DOSAGEM: 1 MG/ML; FORMA FARMACEUTICA: SOLUCAO INJETAVEL; APRESENTACAO: AMPOLA 1 ML; COMPONENTE: .;</t>
  </si>
  <si>
    <t>COMPRESSA DE GAZE HIDROFILA - MATERIA-PRIMA: 100% ALGODAO; ESTERIL: NAO; DIMENSOES (L X C ): 7,5 CM X 7,5 CM FECHADA - 15 CM X 30 CM ABERTA; NUMERO DE FIOS: 11 FIOS/CM2; DOBRAS: 5; CAMADAS: 8; APRESENTACAO: PACOTE 500 UN;</t>
  </si>
  <si>
    <t>carro maca p transporte de pacientes, aço inoxidável, padrão AISI-203, com colchonete D-23, tamanho 2 x 0,60 x 0,77, Marca Renascer / RN04017</t>
  </si>
  <si>
    <t>Cones em PVC</t>
  </si>
  <si>
    <t>TESOURA DE COSTURA</t>
  </si>
  <si>
    <t>GLICOSE - PRINCIPIO ATIVO: GLICOSE; CONCENTRACAO/DOSAGEM: 5%; FORMA FARMACEUTICA: SOLUCAO INJETAVEL; APRESENTACAO: BOLSA OU FRASCO 250 ML SISTEMA FECHADO; COMPONENTE: INJETOR LATERAL;</t>
  </si>
  <si>
    <t>Conselheiro Lafaiete</t>
  </si>
  <si>
    <t>aquisição de materiais/equipamentos para Gasoterapia</t>
  </si>
  <si>
    <t>SISTEMA PLACA E BOLSA PARA OSTOMIA - PLACA (1): PARA ESTOMA INTESTINAL, AUTO ADESIVA; PLACA (2): FLANGE ENTRE 50MM E 57MM, RECORTE MAX. 44 E 45MM; BOLSA (1): DRENAVEL, OPACA/TRANSPARENTE, COM CLAMP; BOLSA (2): CONFECCIONADA EM PLASTICO HIPOALERGENICO;</t>
  </si>
  <si>
    <t>CENTRAL DE AR CONDICIONADO, 24.000 BTUS</t>
  </si>
  <si>
    <t>BOMBA DE SERINGA, Aplicação: para uso em pacientes adultos, pediátricos e neonatais; Microprocessada; Precisão mínima: 2%; Compatível com seringas de 10 a 60ml, homologadas; Processo de infusão contínua, estável, sem qualquer interrupção</t>
  </si>
  <si>
    <t>SECRETARIA MUNICIPAL DE ESPORTES E LAZER</t>
  </si>
  <si>
    <t>AQUISIÇÃO DE SIMULADOR DE CAMINHADA DUPLO CONJUGADO</t>
  </si>
  <si>
    <t>Câmera para Videoconferência do Tipo I ,</t>
  </si>
  <si>
    <t>AQUISIÇÃO DO 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AQUISIÇÃO DO ITEM: 75963 COD AQUISIÇÃO DO ITEM: 6515.260.0014</t>
  </si>
  <si>
    <t>AQUISIÇÃO DO ITEM: ESCALPE - MATERIAL CANULA: ACO INOX, BISEL: CURTO TRI  FACETADO, CONECTOR: LUER COM TAMPA, COMPRIMENTO TUBO: EXTENSOR 30 CM, CALIBRE: 27 ID AQUISIÇÃO DO ITEM: 58992 COD AQUISIÇÃO DO ITEM: 6515.295.0005</t>
  </si>
  <si>
    <t>AQUISIÇÃO DO ITEM: CATETER INTRAVENOSO - MODELO: PERIFERICO CALIBRE G14, MATERIAL: POLIURETANO, SEGURANCA: SISTEMA SEGURANCA PARA PROTECAO DO BISEL, CANHAO: GUIA EM AÇO INOX ID AQUISIÇÃO DO ITEM: 63871 COD AQUISIÇÃO DO ITEM: 6515.253.0009</t>
  </si>
  <si>
    <t>Salbutamol, Sulfato 100mcg/dose aerossol oral</t>
  </si>
  <si>
    <t>CLOROQUINA DIFOSFATO, 250MG, COMPRIMIDO REVESTIDO, UNIDADE 1.0 COMPRIMIDO. MARCA: QUINACRIS</t>
  </si>
  <si>
    <t>Aquisição de container refrigerado a fim de suprir as necessidades do Hospital Giselda Trigueiro</t>
  </si>
  <si>
    <t>DIPIRONA SÓDICA (500MG/ML AMPOLA 2ML)</t>
  </si>
  <si>
    <t>BROMOPRIDA (5MG/ML, AMPOLA 2ML)</t>
  </si>
  <si>
    <t>LOCAÇÃO DE GRUPO MOTOR GERADOR CABINADO DE 55KVA - 6 MESES</t>
  </si>
  <si>
    <t xml:space="preserve">Aquisição de ultra freezer para o Campus de Palmeira das Missões/UFSM </t>
  </si>
  <si>
    <t>SOLUCAO, DESINFETANTE DE ALTO NIVEL A BASE DE ACIDO PERACETICO, COMPATÍVEL COM ENDOSCOPIO SEMICRITICO, UNIDADE 1.0 LITRO. MARCA: ACIDO PERACETICO</t>
  </si>
  <si>
    <t>AQUISIÇÃO DE CONDICIONADOR DE AR SPLIT PISO TETO 36.000 BTUS</t>
  </si>
  <si>
    <t>AQUISIÇÃO DE INSUMO MISTURA DE SUPLEMENTO ALIMENTAR NUTRIÇÃO ENTERAL OU ORAL COMPLETA BALANCEADA PARA CRANÇAS A PARTIR DE 1 ANO DE IDADE . RICO EM VITAMINAS E MINERAIS . ISENTO DE GLÚTEN E LACTOSE. PRESENÇA DE SACAROSE. APRESENTAÇÃO EM LATA DE 400G. SABORES BAUNILHA OU CHOCOLATE.</t>
  </si>
  <si>
    <t>AQUISIÇÃO DO ITEM: MEDICAMENTO USO HUMANO - GRUPO FARMACOLOGICO: ANTIBACTERIANO, PRINCIPIO ATIVO: LEVOFLOXACINO, FORMA FARMACEUTICA: SOLUCAO INJETAVEL, CONCENTRACAO / DOSAGEM: 5MG/ML, UNIDADE: MG/ML, VOLUME: 100 ML, APRESENTACAO: BOLSA, ACESSORIO: N/A ID AQUISIÇÃO DO ITEM: 114509 COD AQUISIÇÃO DO ITEM: 6417.001.0027</t>
  </si>
  <si>
    <t>FRASCO COLETOR DE SECRECOES - TIPO: DESCARTAVEL; APLICACAO: BRONCOSPIA E ENDOSCOPIA; CAPACIDADE: 70 ML; MATERIA-PRIMA: PVC CRISTAL;</t>
  </si>
  <si>
    <t xml:space="preserve"> AQUISIÇÃO DE MEDICAMENTOS  / Clindamicina, Fosfato, 150 mg/ml (600 mg), Solução injetável, Ampola, 4 ml, VIA DE ADMINISTRAÇÃO: Intramuscular/Intravenosa, UNID. DE MEDIDA: Unitário</t>
  </si>
  <si>
    <t>LAMINA PARA TRICOTOMIZADOR CIRURGICO - TIPO: DESCARTAVEL; MATERIA-PRIMA: ACO INOX; TIPO DE OSCILACAO: NOS DOIS SENTIDOS DO MOVIMENTO;</t>
  </si>
  <si>
    <t>FLUCONAZOL - 2MG/ML, SOLUÇÃO INJETÁVEL FRASCO/BOLSA 100 ML</t>
  </si>
  <si>
    <t>LAVADORAS DE MICROPLACAS</t>
  </si>
  <si>
    <t>Aquisição de uniformes para atender a demanda emergencial do Serviço Móvel de Urgência – SAMU da SMS/URA decorrente do COVID-19</t>
  </si>
  <si>
    <t>SORO FETAL BOVINO - APLICACAO: CULTIVO CELULAR; COMPONENTES (1): NIVEIS DE ENDOTOXINA &lt; OU = 10 EU/ML; COMPONENTES (2): NIVEIS DE HEMOGLOBINA &lt; OU = A 15 MG/DL; CARACTERISTICAS GERAIS: ISENTO DE MICOPLASMA;</t>
  </si>
  <si>
    <t>MANGUEIRA PARA ASPIRACAO - TIPO: ESTERIL; MATERIA-PRIMA: PVC TRANSPARENTE, FLEXIVEL;</t>
  </si>
  <si>
    <t>AQUISIÇÃO DE INSUMOS PARA ATENDIMENTO AOS PACIENTES DO CORONAVIRUS EM CONFORMIDADE COM A LEI Nº 13.979 DE 06 DE FEVEREIRO DE 2020 - NAD Nº 62/2020.</t>
  </si>
  <si>
    <t>PULSEIRA DE IDENTIFICAÇÃO ADULTO NA COR BRANCA</t>
  </si>
  <si>
    <t>Item 1: Placas Óticas de 96 poços; Item 2: Filme adesivo para PCR; Item 3: Kit calibração I para PCR em tempo real ABI 7500; Item 4: Kit calibração II para PCR em tempo real ABI 7500, marca Applied</t>
  </si>
  <si>
    <t>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t>
  </si>
  <si>
    <t>AQUISIÇÃO DO ITEM: TUBO EXTENSOR CATETER - MATERIAL: PVC ATOXICO, COR: N/D, COMPRIMENTO: 120 CM - PRIMING 2ML, CALIBRE: N/D, CONECTOR: TERMINAL  , MODELO CONECTOR: LUER LOK MACHO ID AQUISIÇÃO DO ITEM: 75355 COD AQUISIÇÃO DO ITEM: 6515.243.0007</t>
  </si>
  <si>
    <t>AQUISIÇÃO DO ITEM: EXTENSOR INFUSAO - TIPO: SIMULTANEA, MATERIAL: PVC, MODELO: 4 VIAS, TAMANHO: N/A ID AQUISIÇÃO DO ITEM: 70091 COD AQUISIÇÃO DO ITEM: 6517.336.0002</t>
  </si>
  <si>
    <t>AQUISIÇÃO DO ITEM: ALGODAO - TIPO: HIDROFILO, TRATAMENTO: ALVEJADO, APRESENTACAO: BOLA, FORNECIMENTO: PACOTE COM 95 G ID AQUISIÇÃO DO ITEM: 110876 COD AQUISIÇÃO DO ITEM: 6510.003.0020</t>
  </si>
  <si>
    <t>AQUISIÇÃO DO ITEM: ALGODAO - TIPO: HIDROFILO, TRATAMENTO: ALVEJADO, APRESENTACAO: ROLO, FORNECIMENTO: PACOTE 500G ID AQUISIÇÃO DO ITEM: 70046 COD AQUISIÇÃO DO ITEM: 6510.003.0011</t>
  </si>
  <si>
    <t>AQUISIÇÃO DE INSUMO MISTURA DE SUPLEMENTO ALIMENTAR MÓDULO DE PROTEÍNA DE ALTO VALOR BIOLÓGICO, SOLÚVEL EM ÁGUA, 100% DE ??? DE CÁLCIO EM EMBALAGEM COM NO MÁXIMO 250G PÓ</t>
  </si>
  <si>
    <t>SERINGA, SEM AGULHA, BICO LUER LOCK, EM POLIPROPILENO/PLASTICO TRANSPARENTE, DESCARTAVEL 3ML, EMBALAGEM 1.0 UNIDADE. MARCA: SR</t>
  </si>
  <si>
    <t>MATERIAIS E UTENSILIOS DE ACONDICIONADORES E EMBALAGENS AMARRILHO DE ARAME COM REVESTIMENTO PLASTICO</t>
  </si>
  <si>
    <t>DIETA ENTERAL - IDENTIFICACAO: PADRAO SEM FIBRAS EM SISTEMA FECHADO; DENSIDADE CALORICA: NORMOCALORICA; DENSIDADE PROTEICA: NORMOPROTEICA; FONTE PROTEICA: MAIOR OU IGUAL 50% PROTEINAS ALTO VALOR BIOLOGICO; TIPO DE PROTEINA: POLIMERICA; FIBRAS: ISENTA; CARACTERISTICA ESPECIAL: ISENTA; ARGININA: ISENTA; IMUNOMODULADOR: ISENTA; SACAROSE: ISENTA; LACTOSE: ISENTA; ASPECTO FISICO: LIQUIDO HOMOGENEO; SISTEMA: FECHADO;</t>
  </si>
  <si>
    <t>ESPACADOR - IDENTIFICACAO: ESPACADOR PARA NEBULIZACAO NAO BIVALVULADO; TAMANHO: ACIMA DE 8 ANOS;</t>
  </si>
  <si>
    <t>CURATIVO - APRESENTACAO: SOLUCAO PARA LIMPEZA, DESCONTAMINACAO E HIDRATACAO; TAMANHO: NAO APLICAVEL;</t>
  </si>
  <si>
    <t>Aquisição de kits para diagnóstico de Coronavírus por dispensa de licitação (Kit para laboratório - Tipo: contendo
primers e sondas de hidrólise;
Apresentação: Kit com 04 ensaios
para PCR em tempo real)</t>
  </si>
  <si>
    <t>Aquisição de kits para diagnóstico de Coronavírus por dispensa de licitação (Kit para laboratório - Tipo: contendo_x005F_x005F_x005F_x000D_
primers e sondas de hidrólise;_x005F_x005F_x005F_x000D_
Apresentação: Kit com 04 ensaios_x005F_x005F_x005F_x000D_
para PCR em tempo real)</t>
  </si>
  <si>
    <t>GMG de no mínimo 125 KVA (PRIME) CARENADO 75 DB.</t>
  </si>
  <si>
    <t>Aquisição desabonete</t>
  </si>
  <si>
    <t>Ponteiras de polipropileno natural, capacidade de 1,0 a 20 µL, estéreis, com filtro microporo (tamanho do poro: 4-6 µm), livres de DNase, RNase, metais pesados e pirogênios. Caixa com 10 racks (Rack com 96 ponteiras)</t>
  </si>
  <si>
    <t>CONTRATAÇÃO DE SERVIÇO DE INSTALAÇÃO DE REDE LÓGICA NOS CONTÊINERES</t>
  </si>
  <si>
    <t>ESFIGMOMANOMETRO, ANEROIDE, ADULTO, 0 A 300 MMHG, CAIXA 1.0 UNIDADE. MARCA: PREMIUM</t>
  </si>
  <si>
    <t>EQUIPO P/NUTRICAO ESCALONADO. DESCARPACK</t>
  </si>
  <si>
    <t>Serviço de produção de conteúdo e gestão de mídiadigital programática de performance para 01 mês decampanha FORNECEDOR SPARK HONORARIOS R296000</t>
  </si>
  <si>
    <t>FUROSEMIDA, 10 MG/ML, SOLUÇÃO INJETÁVEL, AMPOLA 2 ML, AMPOLA 1.0 UNIDADE- marca: FARMACE</t>
  </si>
  <si>
    <t>FUROSEMIDA, 10 MG/ML, SOLUCAO INJETAVEL, AMPOLA 2 ML, AMPOLA 1.0 UNIDADE MARCA: FARMACE</t>
  </si>
  <si>
    <t>FUROSEMIDA, 10 MG/ML, SOLUÇÃO INJETÁVEL, AMPOLA 2 ML, AMPOLA 1.0 UNIDADE- MARCA: FARMACE</t>
  </si>
  <si>
    <t>PRESTAÇÃO DE SERVIÇO DE INTERLIGAÇÃO DE REDE DE FIBRA ÓPTICAS DO HUPE A POLICLÍNICA PIQUET CARNEIRO COM FORNECIMENTO DE MATERIAIS</t>
  </si>
  <si>
    <t xml:space="preserve">Trata-se da aquisição emergencial de medicamentos para alivio dos sintomas dos pacientes que apresentem sintomas de Síndrome Respiratória Aguda </t>
  </si>
  <si>
    <t>TUBO CRIOGENICO - MATERIA-PRIMA: POLIPROPILENO; TIPO: TAMPA DE ROSCA, ESTERIL, APIROGENICO, AUTOCLAVAVEL; CAPACIDADE: 5,0 ML / 5,7CM ALTURA X 1,5CM (BOCA);</t>
  </si>
  <si>
    <t>Aquisição de Cartucho Reativo pra Kit diagnóstico Coronavírus</t>
  </si>
  <si>
    <t>COLETOR, DE URINA, SISTEMA FECHADO, CAMARA DE PASTER FLEXÍVEL PARA ORDENHA DA URINA E QUEBRA DE COAGULOS, 2000ML, EMBALAGEM 1.0 UNIDADE. MARCA: ZAMMI</t>
  </si>
  <si>
    <t>Medicamentos - Salbutamol 100 mcg/dose - 200 doses</t>
  </si>
  <si>
    <t xml:space="preserve">Colposcópio </t>
  </si>
  <si>
    <t>Colchão</t>
  </si>
  <si>
    <t>CANULA DESCARTAVEL PARA TRAQUEOSTOMIA - TIPO: COM BALONETE; NUMERO: 9,0;</t>
  </si>
  <si>
    <t xml:space="preserve">Aquisição de insumos hospitalares para combate ao COVID-19 (Aerocâmara, Conj micronebulizador, filtro antibacteriano, etc) </t>
  </si>
  <si>
    <t>Aqusição de: Equipamento de videolaringoscópio portátil</t>
  </si>
  <si>
    <t>CLINDAMICINA (FOSFATO), SOLUÇÃO INJETÁVEL, AMPOLA 4ML, 600MG, UNIDADE 1.0 AMPOLA. MARCA: CLINDAMICINA</t>
  </si>
  <si>
    <t xml:space="preserve">CESTAS BÁSICAS - 1 PACOTE 350 G DE EXTRATO DE TOMATE </t>
  </si>
  <si>
    <t>AQUISIÇÃO DE INSUMO MISTURA DE SUPLEMENTAÇÃO ALIMENTAR MÓDULO DE ESPESSANTE PARA LÍQUIDOS À BASE DE GOMA SANTANA , ISENTO DE SACAROSE E  LACTOSE ACONDICIONADA EM SACHÊ DE ATÉ 2,0G PÓ</t>
  </si>
  <si>
    <t>RESSUSCITADOR MANUAL ADULTO COMPLETO C/BOLSA</t>
  </si>
  <si>
    <t>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t>
  </si>
  <si>
    <t>SONDA DE USO MEDICO - IDENTIFICACAO: DE ASPIRACAO TRAQUEAL COM VALVULA; NUMERO: 12; MATERIA-PRIMA: POLIVINIL TRANSPARENTE;</t>
  </si>
  <si>
    <t>VACUOMETRO - ASPIRADOR COM MANOMETRO E TAMPA FRASCO COLETOR , CAP . MINIMA 400ML, POLIPROPILENO OU SIMILAR, BOA DE SEGURANÇA, SISTEMA DE REG . MANOM. PADRÃO ABNT MANUAL CÓDIGO FORNECEDOR : 3579 - MARCA : PROTEC</t>
  </si>
  <si>
    <t>NOREPINEFRINA - PRINCIPIO ATIVO: NOREPINEFRINA, HEMITARTARATO; CONCENTRACAO/DOSAGEM: 2 MG/ML; FORMA FARMACEUTICA: SOLUCAO INJETAVEL; APRESENTACAO: AMPOLA 4 ML; COMPONENTE: .;</t>
  </si>
  <si>
    <t>FIOS DE SUTURA USO MEDICO HOSPITALAR - TIPO: ABSORVIVEL; MATERIA-PRIMA: ACIDO POLIDIOXANONA; NUMERO: 1; MEDIDAS: FIO DE 120CM; AGULHA: COM 1 AGULHA 1/2 CIRCULO CILINDRICA DE 6,5CM;</t>
  </si>
  <si>
    <t>AQUISIÇÃO DE APARELHO DE REMADA SENTADA</t>
  </si>
  <si>
    <t>LAMINA DE LARINGOSCOPIO, ACO INOX, TIPO FIBRA OTICA, N° 4, CURVA, COMPATIVEL COM CABO DE LARINGOSCOPIO TIPO FIBRA OTICA, EMBALAGEM 1.0 UNIDADE. MARCA: MIKATOS</t>
  </si>
  <si>
    <t>FIO DE SUTURA EM ALGODÃO DIAMÊTRO 2 COMPRIMENTO 70CM AGULHA FORMA 3/8 CÍRCULO DE 4CM</t>
  </si>
  <si>
    <t>MEDIDOR DE PRESSÃO DE CUFF ANALÓGICO (CUFÔMET</t>
  </si>
  <si>
    <t>TUBO ENDOTRAQUEAL - TIPO: DESCARTAVEL COM BALONETE; NUMERO: 8,0 (34); MATERIA-PRIMA: PVC TRANSPARENTE, SILICONIZADO;</t>
  </si>
  <si>
    <t>Coordenadoria Geral de Atenção Primária da AP2.1</t>
  </si>
  <si>
    <t>AQUISIÇÃO DE INSUMOS PARA PACIENTES COM SUSPEITA DE COVID-A9 DAS UNIDADES DA AP 2.1</t>
  </si>
  <si>
    <t>PANCURONIO (BROMETO), AMPOLA 2 ML, 2MG/ML, SOLUÇÃO INJETÁVEL, AMPOLA 1.0 UNIDADE- MARC: CRISTALIA</t>
  </si>
  <si>
    <t>Desinfectante - Ácido Paracético</t>
  </si>
  <si>
    <t>CESTAS BÁSICAS - 1 PACOTE 500 G DE MACARRÃO ESPAGUETE</t>
  </si>
  <si>
    <t>CESTAS BÁSICAS - 1 PACOTE 500 G DE MACARRÃO PARAFUSO</t>
  </si>
  <si>
    <t>AQUISIÇÃO DE FRALDAS DESCARTÁVEIS PARA ATENDER AS DEMANDAS DA DPSE, CONFORME SOLICITADO EM PROCESSO 960/2020 SEMPRE.</t>
  </si>
  <si>
    <t>Universidade Federal de Alagoas</t>
  </si>
  <si>
    <t>Aquisição emergencial de Sistemas Fechados de Aspiração Traqueal, tamanhos nº 12, 14 e 16 para o enfrentamento da pandemia do coronavírus</t>
  </si>
  <si>
    <t>AQUISIÇÃO DE Material Médico Hospitalar, PARA PREVENÇÃO E CONTROLE DE INFECÇÃO POR CORONAVÍRUS, SOB O Nº 09/001.837/2020, DE ACORDO COM O QUE PRECEITUA O ARTIGO 24, INCISO IV DA LEI 8.666/93, COMBINADO COM O DECRETO N° 47.246 DE 12 DE MARÇO DE 2020, QUE REGULAMENTA A LEI N° 13.979 NAD 193/2020</t>
  </si>
  <si>
    <t>Aquisição de insumos em plásticos descartáveis de laboratórios. Material necessário para atender a demanda do laboratório de virologia clínica no enfrentamento ao Convid-19</t>
  </si>
  <si>
    <t>SISTEMA PLACA E BOLSA PARA OSTOMIA - PLACA (1): RESINA SINTETICA AUTO ADESIVA, PLANA, RECORTAVEL; PLACA (2): EM MATERIAL HIPOALERGENICO; BOLSA (1): DRENAVEL, OPACA/TRANSPARENTE; BOLSA (2): PARA ESTOMA INTESTINAL NEONATO/PEDIATRICO;</t>
  </si>
  <si>
    <t>AQUISIÇÃO DE SANEANTES PARA O ENFRENTAMENTO DA EMERGÊNCIA DE SAÚDE PÚBLICA DECORRENTE DO CORONAVÍRUS.</t>
  </si>
  <si>
    <t>Aquisição de Rouparia destinada ao centro de apoio aos paciente de COVID/19</t>
  </si>
  <si>
    <t>Aquisição de rouparia destinada ao centro de apoio dos pacientes no combate do Covid-19 do Município de Ouro Preto/MG,</t>
  </si>
  <si>
    <t>HEMOSTATICO DE COLAGENO - INDICACAO: CONTROLE DE HEMORRAGIA CAPILAR, VENOSA, ARTERIAL; DIMENSOES: 5 X 8CM;</t>
  </si>
  <si>
    <t>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t>
  </si>
  <si>
    <t>EQUIPAMENTO, CABO DE LARINGOSCOPIO TIPO FIBRA ÓTICA, ADULTO, AÇO OU LATÃO, LAMPADA LED, PILHAS</t>
  </si>
  <si>
    <t>AQUISIÇÃO DE POLTRONA RECLINÁVEL ESTRUTURA INTERNA EM MADEIRA DE REFLORESTAMENTO - VILLE</t>
  </si>
  <si>
    <t>Itacarambí</t>
  </si>
  <si>
    <t>Material Médico</t>
  </si>
  <si>
    <t xml:space="preserve">Parceria para Implementação de planos de ação e de vigilância para evitar a disseminação do COVID-19 na instituição de acolhimento de crianças e adolescentes, por meio de inexigibilidade de chamamento público, com as organizações da sociedade civil. </t>
  </si>
  <si>
    <t>Contratação em caráter emergencial de Empresa para Locação de Sistema de Digitalização de Imagem Radiológica para o Hospital de Ensino Dr. Washington Antônio de Barros/HU-Univasf para fazer frente ao conjunto de ações no combate ao coronavírus</t>
  </si>
  <si>
    <t>Aquisição de Material Médico Hospitalar, em caráter de EMERGÊNCIAL, visando atender às necessidades do Distrito Sanitário Especial Indígena - Porto Velho/RO, com vistas a atender as medidas de controle de infecção humana pelo novo Coronavírus (COVID-19), para um prazo estimado de 90 (noventa) dias, ou, enquanto perdura a pandemia.</t>
  </si>
  <si>
    <t>Aquisiçãode material de enfermagem para atendimento à situação emergencial</t>
  </si>
  <si>
    <t>ácido peracético 0,2% em solução pronta pacote</t>
  </si>
  <si>
    <t>AQUISIÇÃO DE CARRINHO INDUSTRIAL - ARMÁRIO SOB BANCADA DE 150X60CM, ESTRUTURA SUSPENSA CHUMBADA NA PAREDE EM COMPENSADO NAVAL 2CM REVESTIDO EXTERNA E INTERNAMENTE DE LAMINADO MELAMÍNICO , PORTA E PRATELEIRA INTERNAS EM MDF 1,8CM RESVETIDO EM LAMINADO MELAMÍNICO POSTFORMING.</t>
  </si>
  <si>
    <t>Aquisição de CONJUNTO DE JALECOS E CALÇAS descartáveis para uso no Centro Cirúrgico desta unidade hospitalar</t>
  </si>
  <si>
    <t>VITAMINA, COMPLEXO B, SOLUCAO INJETAVEL, AMPOLA 2ML, AMPOLA 1.0 UNIDADE MARCA: CRISTALIA</t>
  </si>
  <si>
    <t>MANTA TERMICA - TIPO DA MANTA: TIPO ADULTO, PARA TODO O CORPO; FINALIDADE: PACIENTE EM ESTADO DE HIPOTERMIA GRAVE,; MEDIDAS APROXIMADAS: COM MEDIDA APROXIMADA DE 2,10 X 1,20 METROS;</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</si>
  <si>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</si>
  <si>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t>
  </si>
  <si>
    <t>Aquisição de Tomada dupla de ar comprimido</t>
  </si>
  <si>
    <t>Aquisição de Tomada dupla de oxigênio</t>
  </si>
  <si>
    <t>Aquisição de videolaringoscópio, necessários, em caráter de urgência\emergência, para o Hospital Metropolitano Odilon Behrens, visando ações de combate ao Coronavirus – Covid-19</t>
  </si>
  <si>
    <t>43466 - SERINGA DESCARTÁVEL 100 UNIDADES COM GRADUAÇÃO DE 2 EM 2</t>
  </si>
  <si>
    <t>DISPOSITIVO FIXACAO USO MEDIDO-HOSPITALAR - IDENTIFICACAO: PARA FIXACAO DE CATETER PERIFERICO, 7,5 X 7,5 CM; TIPO: DESCARTAVEL;</t>
  </si>
  <si>
    <t>SISTEMA PLACA E BOLSA PARA OSTOMIA - PLACA (1): PARA ESTOMA INTESTINAL, AUTO ADESIVA; PLACA (2): FLANGE ENTRE 60MM E 70MM, RECORTE MAX. 43MM E 51MM; BOLSA (1): DRENAVEL, OPACA/TRANSPARENTE; BOLSA (2): CONFECCIONADA EM PLASTICO HIPOALERGENICO;</t>
  </si>
  <si>
    <t>Aquisição de saco para ossos com placa de identificação.</t>
  </si>
  <si>
    <t xml:space="preserve">Dispensa de Licitação, para aquisição emergencial de equipamentos para proteção individual, com vistas a atender as medidas de controle de infecção humana pelo novo Coronavírus (COVID-19) </t>
  </si>
  <si>
    <t>CATAGUASES</t>
  </si>
  <si>
    <t>Prefeitura Municipal de Cataguases</t>
  </si>
  <si>
    <t>Aquisição de materiais (flanela, rodo, vassoura de piaçava, sanitizante hospitalar e outros) para serem utilizados pelos profissionais médicos, técnicos em saúde e enfermeiros, em atendimento à Secretaria Municipal de Saúde.</t>
  </si>
  <si>
    <t>Copos Plásticos; para Água; poliestireno; 200ml; branco. Marca COPOSUL</t>
  </si>
  <si>
    <t xml:space="preserve">Aquisição emergencial de medicamentos com fulcro no art. 4º, da Lei 13.979 de 6 de Fevereiro de 2020, visando atender as s necessidades dos Polos Base e Casa de Saúde Indígena (Casai) sob abrangência do DSEI MG/ES, durante período de pandemia. </t>
  </si>
  <si>
    <t xml:space="preserve"> Aquisição de insumos visando atender a proteção de dos profissionais de saúde pertencentes ao DSEI Alto Rio Solimões</t>
  </si>
  <si>
    <t>MEDICAMENTOS / Dipirona Sódica, 500 mg/ml, Solução injetável, Ampola, 2 ml, VIA DE ADMINISTRAÇÃO: Intramuscular/Intravenosa, UNID. DE MEDIDA: Unitário</t>
  </si>
  <si>
    <t>LIXEIRA PLASTICO C/TAMPA E PEDAL 30 LITROS / COR BRANCA/LIXEIRA HOSPITALAR C/SUPORTE INTERNO P/SACO DE LIXO.M:SAO BERNARDO.</t>
  </si>
  <si>
    <t>FIO DE SUTURA EM ALGODÃO DIAMÊTRO 0 COMPRIMENTO 70CM AGULHA FORMA 3/8 CÍRCULO DE 4CM</t>
  </si>
  <si>
    <t>Filtros bacteriológicos</t>
  </si>
  <si>
    <t>Fármaco - LINEZOLIDA 2MG/ML SOL INJ CX 10BOLSAS 300ML</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</si>
  <si>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</si>
  <si>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AQUISIÇÃO DE PLACA ORIENTATIVA FRENTE</t>
  </si>
  <si>
    <t>Aquisição de Cabine de segurança Classe II B2</t>
  </si>
  <si>
    <t>MICROPIPETAS E PONTEIRAS DE USO LABORATORIAL PARA DIAGNÓSTICO COMPLEMENTAR E DIFERENCIAL DO NOVO CORONAVÍRUS</t>
  </si>
  <si>
    <t>LUVA DESCARTAVEL PROCEDIMENTOS NAO CIRURGICOS - COMPOSICAO: POLIETILENO DE ALTA DENSIDADE; ESTERIL: SIM; TAMANHO: UNICO; PO: ISENTA DE PO; FORMATO: AMBIDESTRA; TEXTURA: LISA; APRESENTACAO: EMBALAGEM 100 UNIDADES EMBALADAS INDIVIDUALMENTE;</t>
  </si>
  <si>
    <t>AQUISIÇÃO DE MEDICAMENTOS - ROCURÔNIO, BROMETO 10MG FA</t>
  </si>
  <si>
    <t>AEROCÂMARA PEDIÁTRICA</t>
  </si>
  <si>
    <t>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t>
  </si>
  <si>
    <t>ROCURONIO BROMETO 50 MG UNIDADE</t>
  </si>
  <si>
    <t>LANCETA, REALIZACAO DE PUNCAO DIGITAL, OBTENCAO DE VOLUME A PARTIR DE 0,5 MICROLITROS, SISTEMA DE GATILHO EM CADA UNIDADE, EMBALAGEM 1.0 UNIDADE- MARCA: G-TECH</t>
  </si>
  <si>
    <t>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t>
  </si>
  <si>
    <t>Paraopeba - MG</t>
  </si>
  <si>
    <t>Manutenção no sistema de vácuo onde funcionava o hospital Santa Catariana, atual anexo do Hospital Municipal e Maternidade Municipal Dr. Odelmo Leão Carneiro, em atendimento à Secretaria Municipal de Saúde.</t>
  </si>
  <si>
    <t>PARAOPEBA</t>
  </si>
  <si>
    <t>PREF.MUN.DE PARAOPEBA</t>
  </si>
  <si>
    <t>DESINFECÇÃO/SANITIZAÇÃO DE LOCAIS PÚBLICOS</t>
  </si>
  <si>
    <t>Aquisição de Esfignomanômetro adulto</t>
  </si>
  <si>
    <t xml:space="preserve">CAPOTE DESCARTAVEL NAO ESTERIL TAM.G.M:BEST FABRIL. </t>
  </si>
  <si>
    <t>SACO PARA COLETA DE RESIDUOS DE SAUDE - MATERIA-PRIMA: POLIETILENO VIRGEM DE ALTA DENSIDADE; COR: VERMELHO, COM LACRE; GRUPO: ACONDICIONAR OU INCINERAR RESIDUOS (GRUPO A3); CAPACIDADE NOMINAL: 100 LITROS - 30 KG; DIMENSOES (L X A): 75 CM X 105 CM; APRESENTACAO: EMBALAGEM 100 UN;</t>
  </si>
  <si>
    <t>CENTRÍFUGA</t>
  </si>
  <si>
    <t>CESTAS BÁSICAS - 1 PACOTE 1 KG DE SAL</t>
  </si>
  <si>
    <t xml:space="preserve">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t>
  </si>
  <si>
    <t>Aquisição de materiais para atender diversos setores da Sec.</t>
  </si>
  <si>
    <t>ATRACÚRIO (10MG/ML, AMPOLA 5ML)</t>
  </si>
  <si>
    <t>Água mineral</t>
  </si>
  <si>
    <t>AQUISIÇÃO EMERGENCIAL DE CAPOTES PARA PREVENÇÃO E CONTROLE CORONAVIRUS - NAD 046/2020</t>
  </si>
  <si>
    <t>Lençol adulto sem elástico com logotipo do CEMETRON, cor Azul natie, tamanho 2,20 x 1,60m, tecido de Brim pesado - 100% algodão</t>
  </si>
  <si>
    <t>FENTANILA, CITRATO - 10 ML (FENTANIL)</t>
  </si>
  <si>
    <t>AGULHA DESCARTAVEL - MEDIDAS (C X D): 25 X 0,8 MM COM DISPOSITIVO DE SEGURANCA; BISEL: TRIFACETADO COM PROTETOR; CANHAO: PLASTICO RESISTENTE NA COR PADRAO; CANULA: ACO INOX SILICONIZADA; ESTERIL: SIM;</t>
  </si>
  <si>
    <t>AQUISIÇÃO DE MEDICAMENTOS - HEPARINA EM SOLUÇÃO INJETÁVEL COM 5.000 UI EM AMPOLA COM 0,25 ML SUB-CUTÂNEA EMBALADO</t>
  </si>
  <si>
    <t>Instituto Federal de Educação, Ciência e Tecnologia de Mato Grosso</t>
  </si>
  <si>
    <t xml:space="preserve">AqUISIÇÃO DE MATERIAIS PARA O SETOR DE ENFERMARIA NO ENFRENTAMENTO AO COVID-19 - IFMT CAMPUS CÁCERES PROF. OLEGÁRIO BALDO. </t>
  </si>
  <si>
    <t>Guarda Municipal do Rio de Janeiro</t>
  </si>
  <si>
    <t>Contratação de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t>
  </si>
  <si>
    <t>ADESAO EMERGENCIAL SMS09/001.837/2020 - PREVENÇAO E CONTROLE DE INFECÇÃO POR CORONAVÍRUS.</t>
  </si>
  <si>
    <t>TUBO PLASTICO PARA LABORATORIO - MATERIA-PRIMA: POLIPROPILENO, LIVRE DE PIROGENIO, RNASES E DNASES; MEDIDAS: -; VOLUME: 15ML, TAMPA ROSQUEAVEL;</t>
  </si>
  <si>
    <t>MUNICÍPIO DE SERRA</t>
  </si>
  <si>
    <t>Aquisição de aparelho telefônico celular. -</t>
  </si>
  <si>
    <t xml:space="preserve">Aquisição Emergencial de Gêneros Alimentícios para as unidades da SES(abobrinha italiana,chuchu,laranja). </t>
  </si>
  <si>
    <t>BRAZÓPOLIS</t>
  </si>
  <si>
    <t>AQUISIÇÃO DE CESTAS BÁSICAS</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</si>
  <si>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t>
  </si>
  <si>
    <t>FRASCO COLETOR DE SECRECOES - TIPO: DESCARTAVEL; APLICACAO: COLETAGEM DE SECRECOES DE VIAS AEREAS; CAPACIDADE: 1000ML APROXIMADAMENTE; MATERIA-PRIMA: PVC ATOXICO TRANSPARENTE;</t>
  </si>
  <si>
    <t>Nitrogênio Líquido para carga de contêineres criogênicos</t>
  </si>
  <si>
    <t>Fornecimento de Nitrogênio Líquido para carga de contêineres criogênicos, para uso em manutenção e conservação de material biológico e isolamento viral, para abastecimento da rede SUS-BH.</t>
  </si>
  <si>
    <t>AQUISIÇÃO DE PAPEL TOALHA INTERFOLHADO</t>
  </si>
  <si>
    <t>Aquisição de higienizador antisséptico de mãos em gel</t>
  </si>
  <si>
    <t>Lagoa da Prata</t>
  </si>
  <si>
    <t>Aquisição de material hospitalar</t>
  </si>
  <si>
    <t>AQUISIÇÃO DE PRESSÃO DE PERNAS DUPLO</t>
  </si>
  <si>
    <t>Secretaria de Estado de Saúde</t>
  </si>
  <si>
    <t>Locação de container refrigerado</t>
  </si>
  <si>
    <t>Prestação de Serviço de feveriro de 2020</t>
  </si>
  <si>
    <t>PINÇA HALSTED (MOSQUITO) CURVA SERRILHADA -12</t>
  </si>
  <si>
    <t>DISPOSITIVO INTRAVENOSO PARA ACESSO PERIFERICO - CATETER: EXTERNO 24 G, AGULHA COM SISTEMA DE SEGURANCA;</t>
  </si>
  <si>
    <t>Swab material haste plástica tipo ponta ponta em rayon apresentação embalagem individual em papel grau cirúrgico esterilidade estéril tipo de uso descartável</t>
  </si>
  <si>
    <t>AQUISIÇÃO DE INSUMO MISTURA DE SUPLEMENTO ALIMENTAR FÓRMULA INFANTIL ISENTA DE LACTOSE NUTRICIONALMENTE COMPLETA QUE ATENDA ÀS RECOMENDAÇÕES DO CODEX ALIMENTARJUS. PROTEÍNA DE SORO DE LEITE DE VACA. PARA PACIENTES DE 0 A 1 ANO COM INTOLERÂNCIA À LACTOSE. LATA 400G</t>
  </si>
  <si>
    <t>CURATIVO DE POLIURETANO - COMPOSICAO: ESPUMA DE POLIURETANO REVESTIDA POR SILICONE; APRESENTACAO: 10CM X 20CM; RECORTAVEL;</t>
  </si>
  <si>
    <t>Contratação de empresa especializada para locação, prevendo instalação, manutenção e assistência técnica de equipamentos purificadores de água potável para utilização nas áreas da ENSP e CRPHF</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</si>
  <si>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t>
  </si>
  <si>
    <t>Aquisição de Conjunto p/hidrocefalia e Sistema completo p/drenagem ventricular</t>
  </si>
  <si>
    <t>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t>
  </si>
  <si>
    <t xml:space="preserve">Câmera para Videoconferência do Tipo II </t>
  </si>
  <si>
    <t>Aquisição de lavadora ultrassônica</t>
  </si>
  <si>
    <t>CENTRAL DE AR CONDICIONADO, CAPACIDADE MINIMA 18.000 BTUS</t>
  </si>
  <si>
    <t xml:space="preserve">Aquisição Emergencial de Gêneros Alimentícios para as unidades da SES(café extra forte). </t>
  </si>
  <si>
    <t>COLETOR DE URINA SISTEMA ABERTO - TIPO DE COLETOR: EM POLIETILENO TRANSPARENTE; CAPACIDADE: ATE 1.200 ML;</t>
  </si>
  <si>
    <t>Contratação de empresa de engenharia para a execução, com fornecimento de materiais e equipamentos, das obras serviços para a complementação de rede de drenagem pluvial e contenção da Rua das Velhas e na Rua Rio Piranga, bairro são Sebastião.</t>
  </si>
  <si>
    <t>SERINGA DESCARTAVEL - MATERIA-PRIMA: PROLIPROPILENO; CAPACIDADE: 05 ML SEM AGULHA;</t>
  </si>
  <si>
    <t>AMIODARONA (CLORIDRATO), SOLUÇÃO INJETÁVEL, 50MG/ML, AMPOLA 3 ML, AMPOLA 1.0 AMPOLA- MARCA: HIPOLABOR</t>
  </si>
  <si>
    <t>Carro maca</t>
  </si>
  <si>
    <t>Aquisição de gêneros alimentícios (proteínas de origem animal, carboidratos e frutoses), em complementação as cestas básicas adquiridas pelo Serviço de Promoção dos Direitos Sociais e Cidadania, para atender as famílias indígenas em situação de vulnerabilidade social e econômica em virtude do enfrentamento da emergência da proliferação do novo coronavírus (Covid-19)</t>
  </si>
  <si>
    <t>aquisição para materiais de divulgação, bem como banners, faixas educativas, outdoor, entre outros materiais impressos para divulgação das medidas de prevenção ao contágio do Coronavírus em caráter de urgência, adjudicandoos itens pelo valor unitário da seguinte forma</t>
  </si>
  <si>
    <t>ADESÃO AO EMERGENCIAL SMS Nº 09/001.492/2020 - PARA AQUISIÇÃO DE MATERIAL PARA PREVENÇÃO E CONROLE DE INFECÇÃO POR CORONA VÍRUS.</t>
  </si>
  <si>
    <t>Desinfetante de superfícies fixas laváveis e equipamentos. Qtde em Mililitros.</t>
  </si>
  <si>
    <t>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t>
  </si>
  <si>
    <t>Aquisição de saco plástico para lixo com capacidade de 50 litros, cor preta ou azul, características adicionais com solda contínua, espessura mínima 4 micras, fardo com 100 unidades (Fardo)</t>
  </si>
  <si>
    <t>AGULHA DESCARTAVEL - MEDIDAS (C X D): 13 X 0,45 MM COM DISPOSITIVO DE SEGURANCA; BISEL: TRIFACETADO COM PROTETOR; CANHAO: PLASTICO RESISTENTE NA COR PADRAO; CANULA: ACO INOX SILICONIZADA; ESTERIL: SIM;</t>
  </si>
  <si>
    <t>CATETER - IDENTIFICACAO: DUPLO-LUMEN PARA ACESSO VENOSO CENTRAL; TAMANHO/NUMERO: 16G/18G; MATERIA-PRIMA: POLIURETANO TERMOSENSIVEL;</t>
  </si>
  <si>
    <t>ESMOLOL CLORIDRATO, 250MG/ML, SOLUCAO INJETAVEL, AMPOLA 10ML, UNIDADE 1.0 AMPOLA MARCA : CRISTALIA</t>
  </si>
  <si>
    <t>LUVA DESCARTAVEL PROCEDIMENTOS NAO CIRURGICOS - COMPOSICAO: 100% BORRACHA NITRILICA; ESTERIL: NAO; TAMANHO: G; PO: ISENTA DE PO; FORMATO: AMBIDESTRA; TEXTURA: TEXTURIZADA E ANTIDERRAPANTE; APRESENTACAO: EMBALAGEM 100 UNIDADES;</t>
  </si>
  <si>
    <t>AQUISIÇÃO DE MATERIAIS PARA ATENDER AS DEMANDAS EMERGENCIAIS REFERENTE AO COMBATE E PREVENÇÃO  DO COVID-19, CONFORME  PROCESSO 873/2020 SEMPRE.</t>
  </si>
  <si>
    <t>AQUISIÇÃO DO MEDICAMENTO: CITRATO DE FENTANILA SOL. INJETÁVEL 2ML, PARA GARANTIR A CONTINUIDADE DO ATENDIMENTO AOS PACIENTES DA REDE MUNICIPAL DE SAÚDE / SMS, CONFORME CI ASSISTÊNCIA FARMACÊUTICA Nº 127/2020</t>
  </si>
  <si>
    <t>Aquisição de impressoras 3D para o Laboratório de Fabricação pessoal (FABLAB UFPB) do Centro de Energias Alternativas e Renováveis (CEAR) da UFPB, que serão utilizadas na fabricação de peças para suporte de Equipamentos de Proteção Individual (EPI) a serem destinados aos profissionais de saúde que estão atuando no enfrentamento ao COVID-19</t>
  </si>
  <si>
    <t>Cadeira Fixa Concha Dupla, Encosto e Assento em Madeira Compensada, Revestido em Courvin.</t>
  </si>
  <si>
    <t>BANDEJA RETANGULAR EM AÇO INOX -  30 X 20 X 0</t>
  </si>
  <si>
    <t>AQUISIÇÃO DE CARRINHO INDUSTRIAL - ARMÁRIO SOBRE BANCADA DE 150X60CM, ESTRUTURA SUSPENSA CHUMBADA NA PAREDE EM COMPENSADO NAVAL 2CM REVESTIDO EXTERNA E INTERNAMENTE DE LAMINADO MELAMÍNICO , PORTA E PRATELEIRA INTERNAS EM MDF 1,8CM RESVETIDO EM LAMINADO MELAMÍNICO POSTFORMING.</t>
  </si>
  <si>
    <t>AQUISIÇÃO DE SURF DUPLO CONJUGADO</t>
  </si>
  <si>
    <t>Protetor Facial de segurança; com visor; policarbonato incolor; com cinta elástica de ajuste em poliuretano flexível; Tamanho 8" com Certificado de Autorização.  Marca Plascor CA 1519</t>
  </si>
  <si>
    <t>SERINGA DESCARTAVEL - MATERIA-PRIMA: POLIPROPILENO, COM SISTEMA DE SEGURANCA; CAPACIDADE: 1,0 ML - AGULHA 13 X 4,5;</t>
  </si>
  <si>
    <t>Leopoldina - MG</t>
  </si>
  <si>
    <t>*Insumos</t>
  </si>
  <si>
    <t>Tubo laboratório tipo centrífuga material polipropileno tipo fundo fundo cônico capacidade 15 ml acessórios tampa rosqueável graduação graduado uso autoclavável</t>
  </si>
  <si>
    <t>Aquisição de insumos necessários à instalação da gasoterápia (fluxomêtro de oxigênio, de ar comprimido, regulador de oxigênio para cilindro com fluxomêtro, umidificador de ar e de oxigênio) que serão utilizados no antigo Hospital Santa Catarina, em atendimento à Secretaria Municipal de Saúde.</t>
  </si>
  <si>
    <t>ATADURA GESSADA - MEDIDAS: 20CM X 4M;</t>
  </si>
  <si>
    <t>KIT COMPLETO PARA NEBULIZAÇÃO ADULTO</t>
  </si>
  <si>
    <t>AGULHA DESCARTAVEL, CANULA DE ACO INOXIDAVEL, SILICONIZADA, BISEL SIMPLES, PONTA ROMBA, BOA AFIACAO, PROTETOR DE ENCAIXE FIRME, CONECTOR CODIFICADO POR CORES, 25X12, EMBALAGEM 1.0 UNIDADE MARCA : SR</t>
  </si>
  <si>
    <t>LAMINA DE LARINGOSCOPIO, ACO INOX, TIPO FIBRA ÓTICA, N° 3, CURVA, COMPATÍVEL COM CABO DE LARINGOSCOPIO TIPO FIBRA ÓTICA, EMBALAGEM 1.0 UNIDADE. MARCA: MIKATOS</t>
  </si>
  <si>
    <t>LAMINA DE LARINGOSCOPIO, ACO INOX, TIPO FIBRA ÓTICA, N° 2, CURVA, COMPATÍVEL COM CABO DE LARINGOSCOPIO TIPO FIBRA ÓTICA, EMBALAGEM 1.0 UNIDADE. MARCA: MIKATOS</t>
  </si>
  <si>
    <t>VISCONDE DO RIO BRANCO</t>
  </si>
  <si>
    <t>Prestação de serviços de propaganda volante</t>
  </si>
  <si>
    <t>Propaganda Volante</t>
  </si>
  <si>
    <t>Cadeira Fixa, Concha Dupla, Couro Ecológico, Estofamento em Espuma, Apoio branco fechado.</t>
  </si>
  <si>
    <t>Aquisição de 700 Protetores facial contra riscos biológicos EPI527.</t>
  </si>
  <si>
    <t>REFIL MOPP PLANO ÚMIDO EM MICROFIBBRA FIXAÇÃO</t>
  </si>
  <si>
    <t>ATADURA DE CREPOM - MATERIA-PRIMA: ALGODAO CRU DE ALTA TORCAO E FIBRAS SINTETICAS; NUMERO DE FIOS: 13 FIOS/CM2; DIMENSOES (L X C ): 10 CM X 1,80 M EM REPOUSO; ESTERIL: NAO; CARACTERISTICAS GERAIS: EMBALADA INDIVIDUALMENTE;</t>
  </si>
  <si>
    <t>Aquisição de lençol com elástico, largura 88 x comprimento 1,88 x altura 14.</t>
  </si>
  <si>
    <t>Aquisição de desinfetante concentrado de modo geral com alto poder bactericida / germicida a base de quaternario de amonia: teor de ativos: 2,5 - 3,5%, fragrancia floral, lavanda e com neutralizador de odores, 1000 ml.</t>
  </si>
  <si>
    <t>AQUISIÇÃO DO MEDICAMENTO: SUXAMETÔNIO 10 MG/ML, CONSIDERANDO O AUMENTO NO NÚMERO DE CASOS DE CORONAVÍRUS (COVID-19) E A DISSEMINAÇÃO GLOBAL, TORNA-SE DE EXTREMA URGÊNCIA A AQUISIÇÃO DESSE MEDICAMENTO UTILIZADO COMO SUPORTE NAS CONDIÇÕES CLÍNICAS DE URGÊNCIA E EMERGÊNCIA, CONFORME CI ASSISTÊNCIA FARMACÊUTICA Nº 123/2020</t>
  </si>
  <si>
    <t>Aquisição Emergencial de Gêneros Alimentícios para as unidades da SES(óleo de soja de 900ml e óleo de soja com 18 litros)</t>
  </si>
  <si>
    <t>contratação de empresa para realizar exames clínicos para diagnóstico de urgência decorrente do covid 19.</t>
  </si>
  <si>
    <t>AQUISIÇÃO DE INSUMOS PARA COMBATE AO COVID-19 - DISPENSA EMERGENCIAL SMS</t>
  </si>
  <si>
    <t>Aquisição de equipamento EPI - BOTA EM PVC IMPERMEÁVEL DE CANO LONGO (PAR)</t>
  </si>
  <si>
    <t>AQUISIÇÃO DE INSUMO MISTURA DE SUPLEMENTO ALIMENTAR DIETA ENTERAL EM PÓ. NUTRICIONALMENTE COMPLETA A BASE DE PROTEÍNA ISOLADA DE SOJA. NORMOCALÓRICA COM ADIÇÃO DE FIBRAS (15G/L). ISENTA DE SACAROSE, LACTOSE E GLÚTEN. LATA 800G</t>
  </si>
  <si>
    <t>Cachoeira de Minas</t>
  </si>
  <si>
    <t>Materiais de consumo médico-hospitalar e de higiene e limpeza</t>
  </si>
  <si>
    <t>Instituto Municipal de Assistência à Saúde Juliano Moreira</t>
  </si>
  <si>
    <t>AQUISIÇÃO DE AQUISIÇÃO de Material Médico Hospitalar, PARA PREVENÇÃO E CONTROLE DE INFEÇÃO POR CORONABÍRUS, CONFORME PROCESSO EMERGENCIAL Nº 09/001.837/2020, PROVIDENCIADO PELA S/SUBG/CGCT/CTS, DE ACORDO COM O ARTIGO 24, INCOSO IV DA LEI Nº 8.666/93, COMBINADO COM O DECRETO Nº 47.246 DE 12 DE MARÇO DE 2020, QUE REGULAMENTA A LEI Nº 13.979.</t>
  </si>
  <si>
    <t>DISPOSITIVO P/INCONTINENCIA URINARIA MASCULINO - MATERIA PRIMA: LATEX FLEXIVEL; TAMANHO: GRANDE;</t>
  </si>
  <si>
    <t>DOBUTAMINA, CLORIDRATO - PRINCIPIO ATIVO: DOBUTAMINA, CLORIDRATO; CONCENTRACAO/DOSAGEM: 12,5 MG/ML; FORMA FARMACEUTICA: SOLUCAO INJETAVEL; APRESENTACAO: AMPOLA 20 ML; COMPONENTE: .;</t>
  </si>
  <si>
    <t>AZUL DE METILENO ( METILTIONINIO CLORETO, 10 MG/ML, SOLUÇÃO INJETÁVEL, AMPOLA 5ML ( MANIPULADO)</t>
  </si>
  <si>
    <t>CARNE DE FRANGO - COXA SOBRECOXA, DESOSSADA E SEM PELE DESTINADA AO SERVIÇO DE ACOLHIMENTO QUE PROMOVEM O ISOLAMENTO SOCIAL E CONSEQUENTE PROTEÇÃO À POPULAÇÃO EM SITUAÇÃO DE RUA</t>
  </si>
  <si>
    <t>CENTRAL DE AR CONDICIONADO, COM INSTALACAO, COBERTURA 70 A 83M², SPIT SYSTEM`S, TETO, 60.000 BTU`S</t>
  </si>
  <si>
    <t>GAZE HIDROFILA - MATERIA-PRIMA: 100% ALGODAO; ESTERIL: SIM; DIMENSOES (L X C ): 91 CM X 60 CM ABERTA; NUMERO DE FIOS: 13 FIOS/CM2; DOBRAS: MINIMO 3; CAMADAS: 8; APRESENTACAO: PACOTE 1 UN;</t>
  </si>
  <si>
    <t>DISPOSITIVO INTRAVENOSO PARA ACESSO PERIFERICO - CATETER: EXTERNO 20 G, AGULHA COM SISTEMA DE SEGURANCA;</t>
  </si>
  <si>
    <t>INTRODUTOR BUGGIE; MALETA; TUBO LARÍNGEO; LÂMINA DE LARINGOSCÓPIO; CABO DE LARINGOSCÓPIO; TROCADOR DE TUBO E RESSUSCITADOR PULMONAR MANUAL</t>
  </si>
  <si>
    <t>COLETOR DE MATERIAL PERFUROCORTANTE - CAPACIDADE VOLUMETRICA: 13 LITROS; REVESTIMENTO: CONFECCIONADO EM PAPELAO RIGIDO; FUNCAO: PARA DESCARTE DE MATERIAL PERFURO CORTANTE; TAMPA: COM PROTECAO CONTRA VAZAMENTOS; SEGURANCA: RESISTENTE A QUEDA E TOMBAMENTO;</t>
  </si>
  <si>
    <t>AQUISIÇÃO DE ALONGADOR COM TRÊS ALTURAS</t>
  </si>
  <si>
    <t xml:space="preserve">Escada com 02 degraus </t>
  </si>
  <si>
    <t>MARMITA DESCARTÁVEL- TIPO ISOPOR - CAIXA DE EMBALAGEM DESCARTÁVEL REDONDA C/ TAMPA, CAPACIDADE:750 ML., CAIXA COM 100 UNIDADES</t>
  </si>
  <si>
    <t>LOCACAO DE TANQUE CRIOGENICO</t>
  </si>
  <si>
    <t>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t>
  </si>
  <si>
    <t>Aquisição de foco cirúrgico móvel</t>
  </si>
  <si>
    <t>Aquisição de Tomada tripla de ar comprimido</t>
  </si>
  <si>
    <t>Aquisição de Tomada tripla de oxigênio</t>
  </si>
  <si>
    <t>PLACA ÓTICA REAÇÕES PCR</t>
  </si>
  <si>
    <t>CATETER - IDENTIFICACAO: VENOSO CENTRAL (SEGUNDO A TECNICA DE SELDINGER); TAMANHO/NUMERO: 18G X 20CM; MATERIA-PRIMA: POLIURETANO;</t>
  </si>
  <si>
    <t>Fármaco - CIPROFLOXACINO 2MG/ML SOL INJ 100ML CX 80FRS</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</si>
  <si>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</si>
  <si>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Esfigmomanômetro Aneróide com pedestal - ADULTO.</t>
  </si>
  <si>
    <t>Aquisição emergencial de epi para enfrentamento ao coronavirus</t>
  </si>
  <si>
    <t>Aquisição Emergencial de EPI para Enfrentamento ao Coronavírus</t>
  </si>
  <si>
    <t>AQUISIÇÃO DE INSUMO MISTURA DE SUPLEMENTAÇÃO ALIMENTAR. SUPLEMENTO NUTRICIONAL ORAL, NUTRICIONALMENTE COMPLETA, HIPERCALÓRICA (1,5 KCAL/ML),  COM TEOR PROTÊICO ENTRE 14-17% DO VET . ISENTO DE LACTOSE, GLÚTEN E FIBRAS.EMBALAGEM DE 200 ML NO MÍNIMO.</t>
  </si>
  <si>
    <t>TUBO ENDOTRAQUEAL - TIPO: DESCARTAVEL COM BALONETE; NUMERO: 7,5 (32); MATERIA-PRIMA: PVC TRANSPARENTE, SILICONIZADO;</t>
  </si>
  <si>
    <t>AQUISIÇÃO DE ARTIGOS DE ESCRITÓRIO E DESCARTÁVEIS (PASTA CARTOLINA) PARA ATENDER AS NECESSIDADES DA SMED.</t>
  </si>
  <si>
    <t>BECLOMETASONA (DIPROPIONATO) + FORMOTEROL (FUMARATO), 120 DOSES, 100 MCG + 6MCG, SOLUÇÃO PARA INALAÇÃO, SPRAY, UNIDADE 1.0 FRASCO. MARCA: CHIESI FARMACEUTICA LTDA</t>
  </si>
  <si>
    <t>EXTENSOR DE EQUIPO COM PRIMER REDUZIDO - FINALIDADE: PERFUSAO; MATERIA PRIMA: PVC TRANSPARENTE; COMPRIMENTO: 120 CM;</t>
  </si>
  <si>
    <t>10º CRS</t>
  </si>
  <si>
    <t>locação de 03 (três) veículos</t>
  </si>
  <si>
    <t>Coordenadoria Geral de Atenção Primária da AP3.3</t>
  </si>
  <si>
    <t>AQUISIÇÃO EMERGENCIAL DE INSUMOS PARA PREVENÇÃO DE CORONA VIRUS - NAD 45/2020</t>
  </si>
  <si>
    <t>AQUISIÇÃO DE INSUMOS PARA SUSPEITA DE COVID-19 PARA AS UNIDADES DA AP 2.1</t>
  </si>
  <si>
    <t>AQUISIÇÃO DE CONDICIONADOR DE AR SPLIT HI WALL 24.000 BTUS ELGIN</t>
  </si>
  <si>
    <t>SERVIÇO DE INSTALAÇÃO DE DIVISÓRIAS</t>
  </si>
  <si>
    <t>CATETER - IDENTIFICACAO: VENOSO CENTRAL (SEGUNDO A TECNICA DE SELDINGER); TAMANHO/NUMERO: 14G X 20CM; MATERIA-PRIMA: POLIURETANO;</t>
  </si>
  <si>
    <t>SERINGA USO LABORATORIO - MATERIA-PRIMA: SERINGA DE POLIPROPILENO, DESCARTAVEL, ESTERIL; CAPACIDADE VOLUMETRICA: 3ML; ANTICOAGULANTE: COM ANTICOAGULANTE HEPARINA LITICA E CALCIO BALAN;</t>
  </si>
  <si>
    <t>FITA, HIPOALERGÊNICA, 5,0 CM X 10 M, EMBALAGEM INDIVIDUAL, DORSO DE TECIDO NAO TECIDO, MICROPOROSO, ADERENTE, HIPOALERGENICA,COR CLARA, FIXACAO DO CURATIVO MINIMO 48 HORAS, BORDAS NAO REMOVÍVEIS, CARRETEL 1.0 UNIDADE- MARCA: CREMER</t>
  </si>
  <si>
    <t>HIPOCLORITO DE SODIO - PRINCIPIO ATIVO: HIPOCLORITO DE SODIO; CONCENTRACAO/DOSAGEM: 1%; FORMA FARMACEUTICA: SOLUCAO; APRESENTACAO: FRASCO DE 5 LITROS; COMPONENTE: .;</t>
  </si>
  <si>
    <t>Contratação da profissionais</t>
  </si>
  <si>
    <t>LIXEIRA PLASTICO POLIETILENO BRANCA C/TAMPA/PEDAL/ CAPACIDADE UTIL DE 120  LITROS C/ALCA P/MANOBRA INDICADO P/USO INTERNO E EXTERNO.M:JSN.</t>
  </si>
  <si>
    <t>AQUISIÇÃO DE INSUMOS POR EMERGENCIA POR CONTA DO COVID 19</t>
  </si>
  <si>
    <t xml:space="preserve">AGAR TIPO REGAN LOWE FRASCO 500g </t>
  </si>
  <si>
    <t>BESILATO DE CISATRACURIO - PRINCIPIO ATIVO: BESILATO DE CISATRACURIO; CONCENTRACAO/DOSAGEM: 2 MG/ML; FORMA FARMACEUTICA: SOLUCAO INJETAVEL; APRESENTACAO: AMPOLA 5 ML; COMPONENTE: .;</t>
  </si>
  <si>
    <t>Aquisição decaixas de acrílico para intubação, em</t>
  </si>
  <si>
    <t>EFEDRINA - PRINCIPIO ATIVO: EFEDRINA, SULFATO; CONCENTRACAO/DOSAGEM: 50 MG/ML; FORMA FARMACEUTICA: SOLUCAO INJETAVEL; APRESENTACAO: AMPOLA 1 ML; COMPONENTE: .;</t>
  </si>
  <si>
    <t>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t>
  </si>
  <si>
    <t>Locação de tenda tipo piramidal, pé direito de 3 metros, com 3 laterais, cor branca. Tamanho 5x5</t>
  </si>
  <si>
    <t>CARVEDILOL 6,25MG COMPRIMIDO</t>
  </si>
  <si>
    <t>AQUISIÇÃO DE VÁLVULA REGULADORA PARA PRESSÃO DE REDE DE AR COMPRIMIDO E OUTRO P/ HGCR</t>
  </si>
  <si>
    <t>AQUISIÇÃO DE CURATIVO DE MEMBRANA POROSA 10X15</t>
  </si>
  <si>
    <t>AQUISIÇÃO DE CURATIVO DE MEMBRANA POROSA 7,5 X 10</t>
  </si>
  <si>
    <t>Aquisição de botas para atender a demanda emergencial do Serviço Móvel de Urgência – SAMU da SMS/URA decorrente do COVID-19</t>
  </si>
  <si>
    <t>COBERTURA PARA OBITO; TAMANHO: P - PARA ACONDICIONAMENTO DOS CORPOS DOS PACIENTES QUE PODERÃO EVOLUIR A ÓBITO EM DECORRÊNCIA DO COVID-19</t>
  </si>
  <si>
    <t>LIDOCAINA SEM VASOCONSTRITOR PRINCIPIO ATIVO: LIDOCAINA, CLORIDRATO; CONCENTRACAO/DOSAGEM: 2%; FORMA FARMACEUTICA: SOLUCAO INJETAVEL; APRESENTACAO: AMPOLA 5 ML; COMPONENTE: .;</t>
  </si>
  <si>
    <t>DESKTOP WINDOWS - SALA DE CRISE</t>
  </si>
  <si>
    <t>DEFESA CIVIL DE FLORIANÓPOLIS</t>
  </si>
  <si>
    <t>Contratação de empresa especializada para aquisição de cestas básicas para distribuição a famílias em situação de carência social, em função das ações de enfrentamento ao Covid -19.</t>
  </si>
  <si>
    <t>EPIs para utilização pelos funcionários que estão efetuando a lavagem das ruas do município, a fim de minimizar a proliferação do contágio através do vírus COVID-19.</t>
  </si>
  <si>
    <t>CARRO DE EMERGÊNCIA COM 04 GAVETAS E PINTURA EPOXI COM SUPORTE</t>
  </si>
  <si>
    <t>FIO DE SUTURA EM NYLON MONOFILAMENTAR PRETO. COMPRIMENTO MÍNIMO 45 CM. COM AGULHA DE 1,5 CORPO CILÍNDRICO 3/8 CÍRCULO</t>
  </si>
  <si>
    <t>TRÊS PONTAS</t>
  </si>
  <si>
    <t>Grades de proteção e concertina</t>
  </si>
  <si>
    <t>PANCURÔNIO, BROMETO (SOLUÇÃO INJETÁVEL 2MG/ML- 2ML)</t>
  </si>
  <si>
    <t>AZITROMICINA 500MG C/ 05 COMP. MED( 741 X 26,7538= 19.824,62)</t>
  </si>
  <si>
    <t>AQUISIÇÃO DE CURATIVO DE MEMBRANA POROSA 20X15</t>
  </si>
  <si>
    <t>CÂNULA PARA BIOPSIA COM DISPOSITIVO AUTOMÁTICO DESCARTÁVEL 15G X 15CM PARA TUMORES DE PRÓSTATA CENTIMETRADA GUIADA POR ULTRASSOM E SISTEMA DE DESCARTE COM TRAVA DE SEGURANÇA DE ACORDO COM A NR32</t>
  </si>
  <si>
    <t>CATETER INTRAVENOSO, PERIFERICO, COM DISPOSITIVO DE SEGURANÇA, 18G, AGULHA SILICONIZADA, BISEL TRIFACETADO, EMBALAGEM 1.0 UNIDADE. MARCA: BD INSYTE AUTOGUARD</t>
  </si>
  <si>
    <t>EPI p SUAS</t>
  </si>
  <si>
    <t>Aquisição de Filtros e Sistemas Fechados de Aspiração</t>
  </si>
  <si>
    <t xml:space="preserve">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t>
  </si>
  <si>
    <t>AQUISIÇÃO DE ROTAÇÃO VERTICAL APARELHO DUPLO CONJUGADO</t>
  </si>
  <si>
    <t>CURATIVO - APRESENTACAO: SOLUCAO EM SPRAY, ESTERIL, POLIMERO DE ACRILATO; MEDIDA: FRASCO DE 20 A 30 ML;</t>
  </si>
  <si>
    <t>AQUISIÇÃO DE ARTIGOS DE ESCRITÓRIO E DESCARTÁVEIS (ENVELOPE) PARA ATENDER AS NECESSIDADES DA SMED.</t>
  </si>
  <si>
    <t>MORFINA ( SULFATO), 30MG, CAPSULA DE LIBERAÇÃO PROLONGADA</t>
  </si>
  <si>
    <t>Sonda para aspiração traqueal, sistema fechado 12 fr, adulto, medindo aproximadamente 55 cm de comprimento para uso em tubo endotraueal n. 6,0 e 6,5. Marca HALYARD KIMBERLY C</t>
  </si>
  <si>
    <t>AQUISIÇÃO DO MEDICAMENTO: MIDAZOLAM INJETÁVEL AMPOLA 10 ML COMO SUPORTE NAS CONDIÇÕES CLÍNICAS DE URGÊNCIA E EMERGÊNCIA , CONSIDERANDO QUE NÃO HÁ VACINA OU MEDICAMENTO ESPECÍFICO DISPONÍVEL PARA O CORONAVÍRUS. CONFORME CI ASS.FARMACÊUTICA Nº 124/2020</t>
  </si>
  <si>
    <t>Chapas de acrílico para guichês e salas de atendimento nas Unidades Básicas de Saúde. Unid. m2</t>
  </si>
  <si>
    <t>Prestação de servços de saúde de média e alta complexidade</t>
  </si>
  <si>
    <t>APARELHO CELULAR, SMARTPHONE</t>
  </si>
  <si>
    <t>CANULA DESCARTAVEL PARA TRAQUEOSTOMIA - TIPO: COM BALONETE; NUMERO: 7,0;</t>
  </si>
  <si>
    <t>AQUISIÇÃO DE MESA DE MAYO</t>
  </si>
  <si>
    <t>Aquisição de materiais de higienização</t>
  </si>
  <si>
    <t>Aquisição de seladora elétrica automática contínua</t>
  </si>
  <si>
    <t>FILTRO PARA SISTEMA RESPIRATORIO - APLICACAO: ANESTESIA GERAL E VENTILACAO MECANICA; TIPO: ADULTO;</t>
  </si>
  <si>
    <t>Controladora de Rede Sem Fio</t>
  </si>
  <si>
    <t>PANCURONIO (BROMETO), AMPOLA 2 ML, 2MG/ML, SOLUCAO INJETAVEL, AMPOLA 1.0 UNIDADE MARCA: NOVAFARMA</t>
  </si>
  <si>
    <t>TERMÓMETRO CLINICO DIGITAL 32 A 42</t>
  </si>
  <si>
    <t>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</si>
  <si>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Aquisição de papel A4 210 x 297 mm branco</t>
  </si>
  <si>
    <t>FOCO CIRÚRGICO DE PEDESTAL - PATRIMÔNIO</t>
  </si>
  <si>
    <t>EXTENSOR, 20CM, TUBO TRANSPARENTE FLEXIVEL, CONECTOR LUER LOCK UNIVERSAL, PROTETOR ENROSCADO, EMBALAGEM 1.0 UNIDADE. MARCA: EMBRAMED</t>
  </si>
  <si>
    <t>Aquisição de Ressuscitadores Manuais  (Ambú) Adulto - tamanho pequeno, Adulto - tamanho médio, Adulto - tamanho grande, Pediátrico - tamanho pequeno, Pediátrico - tamanho médio, Neonatal para recém-nascido e Neonatal para recém-nascido prematuro.</t>
  </si>
  <si>
    <t>PANO MULTIUSO DESCARTÁVERL PARA LIMPEZA DE SU</t>
  </si>
  <si>
    <t>Aquisição emergencial do material médico e insumos conforme Lei nº 13.979, de 6 de fevereiro de 2020, para o enfrentamento da emergência de saúde pública de importância internacional decorrente do coronavírus de que trata esta Lei, para reabastecimento do Almoxarifado do Hospital Universitário de São Carlos (HU-UFSCar) - Filial da Empresa Brasileira de Serviços Hospitalares (EBSERH), conforme especificação deste termo</t>
  </si>
  <si>
    <t>Sistema FECHADO DE ASPIRAÇÃO TRAQUEAL 14 F, SONDA GRADUADA, COBERTURA SILICONIZADA COM DUAS (02) VIAS DE LAVAGEM, SENDO UMA UNIDIRECIONAL E OUTRA VIA VALVULADA PARA LIMPEZA DA PONTA DA SONDA</t>
  </si>
  <si>
    <t>REGISTRO DE PREÇOS PARA AQUISIÇÃO DE LAB</t>
  </si>
  <si>
    <t>CUFÔMETROS</t>
  </si>
  <si>
    <t xml:space="preserve"> AQUISIÇÃO DE MEDICAMENTOS  / Dipirona Sódica, 500 mg/ml, Solução injetável, Ampola, 2 ml, VIA DE ADMINISTRAÇÃO: Intramuscular/Intravenosa, UNID. DE MEDIDA: Unitário</t>
  </si>
  <si>
    <t>Spark exibição de vídeo da camapnha de 30 nas redes sociais facebook ads e instagramads</t>
  </si>
  <si>
    <t>GLICOSE, AMPOLA 10ML, 50%(500 MG/ML), SOLUCAO INJETAVEL, AMPOLA 1.0 UNIDADE. MARCA: FAARMACE. 100.000,00 X 0,1875 = 18.750,00</t>
  </si>
  <si>
    <t>Hospital Maternidade Herculano Pinheiro</t>
  </si>
  <si>
    <t>AQUISIÇÃO DE MATERIAL MEDICO CIRURGICO (EMERGENCIAL COVID19).</t>
  </si>
  <si>
    <t>AQUISIÇÃO DE DISPENSADOR PARA SABONETE LÍQUIDO COM RESERVATÓRIO DE 700ML</t>
  </si>
  <si>
    <t>MICONAZOL 20MG/G CREME VAGINAL BISNAGA C/ 80G + APLICADORES</t>
  </si>
  <si>
    <t>AQUISIÇÃO DO ITEM: MEDICAMENTO USO HUMANO - GRUPO FARMACOLOGICO: PREPARACOES PARA TRATAMENTO DE FERIDAS E ULCERAS, PRINCIPIO ATIVO: COLAGENASE, FORMA FARMACEUTICA: POMADA, CONCENTRACAO / DOSAGEM: 0,6, UNIDADE: UI/G, VOLUME: 30G, APRESENTACAO: BISNAGA, ACESSORIO: NAO APLICAVEL ID AQUISIÇÃO DO ITEM: 17519 COD AQUISIÇÃO DO ITEM: 6491.001.0011</t>
  </si>
  <si>
    <t>31267 - COMPRESSA DE GAZE CIRÚRGICA 7,5 X 7,5CM, COMPOSIÇÃO: COMPRESSA DE GAZE HIDROFIL</t>
  </si>
  <si>
    <t>SVS - Amapá</t>
  </si>
  <si>
    <t>AQUISIÇÃO DE NOTEBOOK I7 PARA ATENDER AS DEMANDAS DA SVS.</t>
  </si>
  <si>
    <t>COBERTURA PARA OBITO; TAMANHO: GG - PARA ACONDICIONAMENTO DOS CORPOS DOS PACIENTES QUE PODERÃO EVOLUIR A ÓBITO EM DECORRÊNCIA DO COVID-19</t>
  </si>
  <si>
    <t xml:space="preserve"> aquisição de materiais respiratórios para suprir a demanda da UTI ADULTO / Copo, Reutilizável, MATERIAL: Polipropileno, CARACTERÍSTICAS ADICIONAIS: Demais informações de acordo com Termo de Referência e/ou Descritivo Técnico do Processo, UNID. DE MEDIDA: Unitário</t>
  </si>
  <si>
    <t>Materiais de proteção para os profissionais de saúde no combate a pandemia do corona vírus</t>
  </si>
  <si>
    <t>FITA CIRURGICA - TIPO: MICROPOROSA; MEDIDAS: 50MM X 10M;</t>
  </si>
  <si>
    <t>LUVA DESCARTAVEL PROCEDIMENTOS NAO CIRURGICOS - COMPOSICAO: 100% VINIL (PVC); TAMANHO: P; PO: BIOABSORVIVEL; FORMATO: AMBIDESTRA; TEXTURA: LISA; APRESENTACAO: EMBALAGEM 100 UNIDADES;</t>
  </si>
  <si>
    <t>PAPEL HIGIÊNICO 60 M 100% PCT COM, 4 100% FIBRA CELULOSE.</t>
  </si>
  <si>
    <t>ESCALPE 24 G</t>
  </si>
  <si>
    <t>AQUISIÇÃO DE MATERIAL MÉDICO-HOSPITALAR PARA COMBATE TRANSMISSÃO DO CORONAVÍRUS</t>
  </si>
  <si>
    <t>CLORETO DE POTASSIO, AMPOLA 10ML, 10% 100MG/ML, SOLUCAO INJETAVEL, UNIDADE 1.0 AMPOLA MARCA: FARMACE UND 110.000,00 X 0,1650 = 18.150,0000</t>
  </si>
  <si>
    <t>LAMINA DE LARINGO CURVA MACINTOSH Nº3 - FIBRA</t>
  </si>
  <si>
    <t>CABO PARA LARINGOSCOPIO ADULTO DE FIBRA OTICA</t>
  </si>
  <si>
    <t>Aquisição de pacote desafio com integrador químico classe 5</t>
  </si>
  <si>
    <t>EQUIPAMENTO DE AR CONDICIONADO TIPO SPLINT- HIWALL CAPACIDADE 22.000BTU/H MARCA: AGRATTTO COM INSTALAÇÃO</t>
  </si>
  <si>
    <t>ATADURA DE BORRACHA SMARCH, 15CM X 2 A 3M, ROLO 1.0 UNIDADE. MARTCA: INDUFLEX</t>
  </si>
  <si>
    <t>JOELHEIRA</t>
  </si>
  <si>
    <t>Aquisição demetronidazol 500mg injetável, em</t>
  </si>
  <si>
    <t>Prestação de serviço de transformação do medicamento bevacizumabe para cumprimento de ordens judiciais.</t>
  </si>
  <si>
    <t>Contratação de empresa para prestação de serviços de locação de equipamentos de informática, incluindo serviços técnicos de instalação, migração de dados, manutenção, conservação e reparos, reposição e substituição de peças e equipamentos com defeito ou baixo desempenho, para atender às necessidades de infraestrutura do Hospital de Campanha que está sendo implantado no município</t>
  </si>
  <si>
    <t>Contratação de empresa para prestação de serviços de locação de equipamentos de informática, incluindo serviços técnicos de instalação, migração de dados, manutenção, conservação e reparos, reposição e substituição de peças e equipamentos com defeito ou baixo desempenho para atender as necessidades de infraestrutura do Hospital de Campanha que está sendo implantado no Município de Ouro Preto</t>
  </si>
  <si>
    <t>Fármaco - CEFOXITINA 1G CX 50F/A</t>
  </si>
  <si>
    <t>BASE DE OLIGONUCLEOTIDEOS - ASPECTO: PO LIOFILIZADO; APRESENTACAO: EN NMOL OU MICROMOL; FINALIDADE: AMPLIFICACAO REGIOES ESPECIFICAS MOLECULAS DE DNA;</t>
  </si>
  <si>
    <t>Prestação de serviço de coleta domiciliar de amostra de casos suspeitos de coronavírus (Covid-19) - 60 coletas/mês - 6 meses</t>
  </si>
  <si>
    <t>BROMETO DE PANCURONIO - PRINCIPIO ATIVO: BROMETO DE PANCURONIO; CONCENTRACAO/DOSAGEM: 2 MG/ML; FORMA FARMACEUTICA: SOLUCAO INJETAVEL; APRESENTACAO: AMPOLA 2 ML; COMPONENTE: .;</t>
  </si>
  <si>
    <t>AQUISIÇÃO DE MATERIAL MEDICO HOSPITALAR, PARA PREVENCAO E CONTROLE DE INFECÇÃO POR CORONAVIRUS, SOB O Nº 09/001.837/2020, DE ACORDO COM O QUE PRECETUA O ARTIGO 24, INCISO IV DA LEI 8.666/93, COMBINADO COM O DECRETO Nº 47246, DE 12 DE MARÇO DE 2020, QUE REGULAMENTA A LEI 13.979/2020, TENDO ME VISTA A NECESSIDADE DE AQUISIÇÃO DOS ITENS CONSTANTES EM TERMO DE REFERENCIA. NAD 164/2020</t>
  </si>
  <si>
    <t>AQUISIÇÃO DE MATERIAL MEDICO HOSPITALAR PARA PREVENÇÃO E CONTROLE DE INFECÇÃO POR CORONAVIRUS</t>
  </si>
  <si>
    <t>Aquisição de água sanitária de 5 litros.</t>
  </si>
  <si>
    <t xml:space="preserve">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t>
  </si>
  <si>
    <t>PONTEIRA USO LABORATORIAL</t>
  </si>
  <si>
    <t>AQUISIÇÃO DE EPI PARA PREVENÇÃO DO COVID-19. NAD 117/2020.</t>
  </si>
  <si>
    <t>LOCAÇÃO DE TENDA TIPO PIRAMIDE OU CHAPÉU DE BRUXA, COM COBERTURA DE LONA BRANCA, COM ESTRUTURA METAL</t>
  </si>
  <si>
    <t>Contratação de empresa de transporte rodoviário para realização de viagens com distâncias acima de 1.000 (mil) Km., contando viagem de ida e volta, incluindo motorista (despesas com diárias, pedágios, alimentação, seguro). Em razão da pandemia do Covid-19 já em estágio de transmissão comunitária no Estado de Santa Catarina, a demanda justifica-se pela urgência em viabilizar meio de locomoção para cerca 71 indígenas que estão alojados no TISAC para a venda de artesanato.</t>
  </si>
  <si>
    <t>Contagem - MG</t>
  </si>
  <si>
    <t>Materias médico-hospitalares</t>
  </si>
  <si>
    <t>quisição de materiais médico-hospitalares para atender as demandas da Polícia Rodoviária Federal em Minas Gerais, destinados ao enfrentamento da emergência de saúde pública de importância internacional decorrente do coronavírus de que trata a lei 13.979 de 06/02/20</t>
  </si>
  <si>
    <t>AQUISIÇÃO DE MATERIAL MÉDICO-HOSPITALAR - CONFORME LEI N. 13.979/2020 - COVID-19</t>
  </si>
  <si>
    <t>AQUISIÇÃO DE EPI PARA PREVENÇÃO DO CORONAVÍRUS</t>
  </si>
  <si>
    <t>PANDEMIA COVID 19</t>
  </si>
  <si>
    <t>Hospital Municipal Jesus</t>
  </si>
  <si>
    <t>AQUISIÇÃO MATERIAL HOSPITALAR - PANDEMIA CORONAVIRUS</t>
  </si>
  <si>
    <t>AQUISIÇÃO DE AQUISIÇÃO de Material Médico Hospitalar, PARA PREVENÇÃO E CONTROLE DE INFECÇÃO POR CORONAVÍRUS. NAD 199/2020.</t>
  </si>
  <si>
    <t>Kit de Higiene Pessoal, para atender as necessidades das pessoas em situação de vulnerabilidade social, pobreza e extrema pobreza</t>
  </si>
  <si>
    <t>REUQUINOL 400 C/ 30 COMP ( 426 X 41,113 =17.514,43)</t>
  </si>
  <si>
    <t>Hospital Maternidade Carmela Dutra</t>
  </si>
  <si>
    <t>AQUISIÇAO DE MATERIAL HOSPITALAR ESPECIFICO PARA CORONAVIRUS.</t>
  </si>
  <si>
    <t>AQUISIÇÃO DE MATERIAL PARA PREVENÇÃO E CONTROLE DE INFECÇÃO PELO CORONA VÍRUS ATRAVÉS DO EMERGENCIAL SMS 09/001.492/2020. LEI Nº 8.666/1993 C/C LEI Nº 13.979/2020 C/C DECRETO RIO Nº 47269 DE 19 DE MARÇO 2020. NAD 164/2020.</t>
  </si>
  <si>
    <t>LAMBARI</t>
  </si>
  <si>
    <t>AQUISIÇÃO EMERGENCIAL DE EQUIPAMENTOS DE PROTEÇÃO INDIVIDUAL</t>
  </si>
  <si>
    <t>Colher DESCARTÁVEL, PARA REFEIÇÃO, EM PLÁSTICO, COMPRIMENTO TOTAL APROXIMADO 12 CM (VARIAÇÃO ACEITÁVEL DE ATÉ 10%) MARCA: BELLO COPO</t>
  </si>
  <si>
    <t>METOPROLOL - PRINCIPIO ATIVO: METOPROLOL, TARTARATO; CONCENTRACAO/DOSAGEM: 1 MG/ML; FORMA FARMACEUTICA: SOLUCAO INJETAVEL; APRESENTACAO: AMPOLA 5 ML; COMPONENTE: .;</t>
  </si>
  <si>
    <t>Fármaco - SURVANTA SOL INJ 25MG/ML CX 1AMP 8ML</t>
  </si>
  <si>
    <t>SABONETE LÍQUIDO ERVA DOCE, 5 LITROS PARA DIS...</t>
  </si>
  <si>
    <t>SOLUCAO DE MANITOL, FRASCO BOLSA 250ML, SISTEMA FECHADO, FLEXIVEL, INERTE QUIMICAMENTE(POLIETILENO), ISENTO DE PVC, 20% 200 MG/ML, SOLUCAO INJETAVEL, EMBALAGEM 1.0 UNIDADE MARCA: FRESENIUS</t>
  </si>
  <si>
    <t>AQUISIÇÃO DE MATERIAL MEDICO HOSPITALAR (CORONAVIRUS).</t>
  </si>
  <si>
    <t>Fornecimento de TUBO CÔNICO ESTÉRIL COM TAMPA PARA CENTRÍFUGA para coleta biológica para realizar exames de RT-PCR, para identificação do novo Coronavírus/COVID-19 no âmbito do Sistema Único de Saúde (SUS) de Campinas/SP.</t>
  </si>
  <si>
    <t>Serviço de licença banco de preço</t>
  </si>
  <si>
    <t>FITA PARA ELETROCARDIÓGRAFO AT101 LCM DG500 DG6002  - 80X70X23M</t>
  </si>
  <si>
    <t>PONTEIRA USO LABORATORIAL UNIV. (rack com 96 ponteiras)</t>
  </si>
  <si>
    <t>AQUISIÇÃO EMERGENCIAL DE INSUMO PARA PREVENÇÃO AO CORONA VIRUS - NAD 73/2020.</t>
  </si>
  <si>
    <t>Fundação Universidade Federal de Sergipe</t>
  </si>
  <si>
    <t>Aquisição de 150 rolos de Filamento PLA para impressora 3D, com o objetivo de atender as demanda da SUPERINTENDÊNCIA DE TECNOLOGIA DA INFORMAÇÃO, da Universidade Federal de Sergipe, conforme as especificações constantes no item III do Termo de Referência</t>
  </si>
  <si>
    <t>Aquisição de balança antopométrica para obeso</t>
  </si>
  <si>
    <t xml:space="preserve">GRÃO MOGOL </t>
  </si>
  <si>
    <t>PRESTAÇÃO DE SERVIÇOS DE CAPTAÇÃO IMAGENS E EDIÇÃO DE VÍDEOS</t>
  </si>
  <si>
    <t>LINHA PARA MÁQUINA RETA</t>
  </si>
  <si>
    <t>AMOXICILINA + ASSOCIACOES - PRINCIPIO ATIVO: AMOXICILINA + CLAVULANATO DE POTASSIO; CONCENTRACAO/DOSAGEM: 1 G + 200 MG; FORMA FARMACEUTICA: PO LIOFILIZADO PARA SOLUCAO INJETAVEL; APRESENTACAO: FRASCO-AMPOLA; COMPONENTE: .;</t>
  </si>
  <si>
    <t>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t>
  </si>
  <si>
    <t>Secr. Mun. Desenvolvimento Social, Infância e Adolescência</t>
  </si>
  <si>
    <t>Aquisição de estrutura mobiliar às casas de acolhimento</t>
  </si>
  <si>
    <t>AQUISIÇÃO DE MATERIAL MÉDICO CIRÚRGICO PARA O ENFRENTAMENTO EMERGENCIAL DE SAÚDE PÚBLICA DECORRENTE DO CORONA VÍRUS</t>
  </si>
  <si>
    <t xml:space="preserve">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t>
  </si>
  <si>
    <t>AQUISIÇÃO DE INSUMOS MEDICO HOSPITALAR PARA PREVENÇÃO E CONTROLE DA INFECÇÃO POR CORONA VIRUS SEM RP VIGENTE</t>
  </si>
  <si>
    <t>serviços de hospedagem e alimentação referente ao período de 23/03/2020 a 05/04/2020</t>
  </si>
  <si>
    <t>AQUISIÇÃO DE BIOMBO</t>
  </si>
  <si>
    <t>Aquisição deColetor para Material Perfuro Cortante 20 a 25L</t>
  </si>
  <si>
    <t>AQUISIÇÃO DE MATERIAL PARA O COVID-19</t>
  </si>
  <si>
    <t>AQUISIÇÃO EMERGENCIAL DE MATERIAL MEDICO CIRURGICO ENFRENTAMENTO CORONA VIRUS PROCESSO 09/001.837/2020.</t>
  </si>
  <si>
    <t>Policia Militar de Minas Gerais</t>
  </si>
  <si>
    <t>Materiais destinados para adequações no Hospital de Campanha no Expominas BH.             CHAPA DE ACO, GROSSA - TIPO: LAMINADA A FRIO; MEDIDA: 3M LARGURA X 3M COMPRIMENTO X 3/4 ESPESSURA</t>
  </si>
  <si>
    <t>SANTANA DO JACARÉ</t>
  </si>
  <si>
    <t>DISPOSITIVO PARA FIMOSE PASTEL 1.4</t>
  </si>
  <si>
    <t>METARAMINOL - PRINCIPIO ATIVO: METARAMINOL, HEMITARTARATO; CONCENTRACAO/DOSAGEM: 10 MG/ML; FORMA FARMACEUTICA: SOLUCAO INJETAVEL; APRESENTACAO: AMPOLA 1 ML; COMPONENTE: .;</t>
  </si>
  <si>
    <t>MESA DE SOM DIGITAL 01V 08 CAIXAS AERO12A PROCESSADAS DE 550 W COM TRIPÉ</t>
  </si>
  <si>
    <t>AQUISIÇÃO EMERGENCIAL DE INSUMOS DE PREVENÇÃO AO CORONA VIRUS - NAD  42/2020</t>
  </si>
  <si>
    <t>Ponteiras de polipropileno natural, capacidade de 1000 µL, estéreis, com filtro microporo (tamanho do poro: 4-6 µm), livres de DNase, RNase, metais pesados e pirogênios. Caixa com 10 racks (Rack com 96 ponteiras)</t>
  </si>
  <si>
    <t>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t>
  </si>
  <si>
    <t>Prestação de Seviços de Apoio para</t>
  </si>
  <si>
    <t>AQUISIÇÃO DE CURATIVO DE HIDROCOLÓIDE ALIVIADOR DE PRESSÃO ESTÉRIL COMPOSTO DE CARBOLAMETIL CELULOSE SÓDICA ALGINATO DE CÁLCIO. PERMEABILIDADE SELETIVA E DISCOS DE ESPUMA REMOVÍVEIS</t>
  </si>
  <si>
    <t>Prefeitura de Araxá</t>
  </si>
  <si>
    <t xml:space="preserve"> materiais gráficos</t>
  </si>
  <si>
    <t>CONJUNTO DE OXIGENOTERAPIA</t>
  </si>
  <si>
    <t>FITOMENADIONA, 10MG/ML, SOLUÇÃO INJETÁVEL, AMPOLA 1ML, AMPOLA 1.0 UNIDADE. MARCA: ESKAVIT</t>
  </si>
  <si>
    <t>Mesa cabeceira, material: madeira revestida c, fórmica, tipo gaveta: deslizante c, trilhos, tipo prateleiras: 1 prateleira na parte inferior, tipo puxadores: anatômicos em metal, características adicionais: c, 4 rodízios, componente: c,mesa refeição c,sistema de regulagem acoplada</t>
  </si>
  <si>
    <t>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t>
  </si>
  <si>
    <t>PALETEIRA MANUAL COM TRAÇAO ELÉTRICA - CAPACI</t>
  </si>
  <si>
    <t>PONTEIRA USO LAB. POLIPROPILENO</t>
  </si>
  <si>
    <t>AQUISIÇÃO DO ITEM: LENCOL USO HOSPITALAR DESCARTAVEL - MATERIAL: 100% CELULOSE, LARGURA: 0,70 cm, GRAMATURA: N/D, COMPRIMENTO: 50 M, PICOTE: N/D, ELASTICO: SEM ELASTICO ID AQUISIÇÃO DO ITEM: 75796 COD AQUISIÇÃO DO ITEM: 6515.148.0010</t>
  </si>
  <si>
    <t>AQUISIÇÃO DE MEDICAMENTOS - ETOMIDATO 2MG/ML FA</t>
  </si>
  <si>
    <t>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t>
  </si>
  <si>
    <t>Aquisição dedesinfetante</t>
  </si>
  <si>
    <t>DISPOSITIVO PARA FIMOSE PASTEL 1.7</t>
  </si>
  <si>
    <t>AQUISIÇÃO DO MEDICAMENTO: PROPOFOL 10 MG/ML, CONSIDERANDO O AUMENTO NO NÚMERO DE CASOS DE CORONAVÍRUS (COVID-19) E A DISSEMINAÇÃO GLOBAL, TORNA-SE DE EXTREMA URGÊNCIA A AQUISIÇÃO DESSE MEDICAMENTO UTILIZADO COMO SUPORTE NAS CONDIÇÕES CLÍNICAS DE URGÊNCIA E EMERGÊNCIA, CONFORME CI ASSISTÊNCIA FARMACÊUTICA Nº 121/2020</t>
  </si>
  <si>
    <t>CARRO DE CURATIVOS</t>
  </si>
  <si>
    <t>CESTAS BÁSICAS - 1 PACOTE 500 G DE FUBÁ</t>
  </si>
  <si>
    <t>Serviços de implantação/manutenção de rede lógica e aquisição de conectores RJ45, a fim de atender demandas do imóvel do antigo Hospital Santa Catarina, na Av. Getúlio Vargas, nº 161, Centro, Uberlândia – MG, em atendimento à Secretaria Municipal de Saúde.</t>
  </si>
  <si>
    <t>Aquisição de BOLSA DE COLOSTOMIA PEDIATRICA</t>
  </si>
  <si>
    <t>Materiais cons. Méd. Hosp.</t>
  </si>
  <si>
    <t>Aquisição de EPI PARA SUPRIR NECESSIDADE DA UNIDADE NO COVID 19</t>
  </si>
  <si>
    <t>AQUISIÇÃO DE CONDICIONADOR DE AR SPLIT PISO TETO 48.000 BTUS ELGIN</t>
  </si>
  <si>
    <t>MEDICAMENTOS / Clindamicina, Fosfato, 150 mg/ml (600 mg), Solução injetável, Ampola, 4 ml, VIA DE ADMINISTRAÇÃO: Intramuscular/Intravenosa, UNID. DE MEDIDA: Unitário</t>
  </si>
  <si>
    <t>Contratação de empresas para o fornecimento de materiais médico-hospitalares para enfrentamento da pandemia causada pelo COVID-19 - item único do Mapa de Cotação nº 413/2020 (lençol descartável; branco 30g/m²)</t>
  </si>
  <si>
    <t>PAGAMENTO DE SERVIÇO DE REPAROS E MANUTENÇÃO DE AR COMPRIMIDO EM EQUIPAMENTOS MÉDICOS, PARA ATENDER O PLANO DE CONTINGÊNCIA DO COVID-19, NO HOSPITAL LEONARDO DA VINCI</t>
  </si>
  <si>
    <t>EQUIPAMENTO DE AR CONDICIONADO TIPO SPLINT- PISO TETO CAPACIDADE 57.000BTU/H MARCA: SPRINGER COM INSTALAÇÃO</t>
  </si>
  <si>
    <t>Sonda Endotraqueal descartável com balão nº 8,0 (item 02).</t>
  </si>
  <si>
    <t>Fentanila, citrato 0,05mg/mISol Inj 2m1</t>
  </si>
  <si>
    <t>FUROSEMIDA, 10 MG/ML, SOLUÇÃO INJETÁVEL, AMPOLA 2 ML, AMPOLA 1.0 UNIDADE- MARCA: HYPOFARMA</t>
  </si>
  <si>
    <t xml:space="preserve">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t>
  </si>
  <si>
    <t>Universidade Federal da Bahia</t>
  </si>
  <si>
    <t>Atender demanda do Hospital Ana Nery, em atendimento a pacientes SUS</t>
  </si>
  <si>
    <t>Aquisição Filtro Auto Umidificador para abastecimento da rede SUS-BH.</t>
  </si>
  <si>
    <t xml:space="preserve">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t>
  </si>
  <si>
    <t>ESTETOSCOPIO C/ AUSCUTADOR DUPLO - ADULTO</t>
  </si>
  <si>
    <t>Prestação de serviço de locação de 6 sanitários químicos portáteis para as UPA, por 30dias =- 180 diárias</t>
  </si>
  <si>
    <t>NEPOMUCENO</t>
  </si>
  <si>
    <t>VASOPRESSINA (20U/ML AMPOLA 1ML)</t>
  </si>
  <si>
    <t>FUROSEMIDA, 10 MG/ML, SOLUCAO INJETAVEL, AMPOLA 2 ML, AMPOLA 1.0 UNIDADE MARCA: HYPOFARMA</t>
  </si>
  <si>
    <t>Sonda Endotraqueal descartável com balão nº 7,5 (Item 01).</t>
  </si>
  <si>
    <t>AQUISIÇÃO DO MEDICAMENTO: FLUMAZENIL 0,1MG/ML SOL. INJ AMP. 5ML COMO SUPORTE NAS CONDIÇÕES CLÍNICAS DE URGÊNCIA E EMERGÊNCIA , CONSIDERANDO QUE NÃO HÁ VACINA OU MEDICAMENTO ESPECÍFICO DISPONÍVEL PARA O CORONAVÍRUS. CONFORME CI ASS.FARMACÊUTICA Nº 126/2020</t>
  </si>
  <si>
    <t>Aquisição de balde/lixeira</t>
  </si>
  <si>
    <t>SERINGA, SEM AGULHA, BICO LUER SLIP, EM POLIPROPILENO/PLASTICO TRANSPARENTE, DESCARTÁVEL 5ML, EMBALAGEM 1.0 UNIDADE. MARCA: SR</t>
  </si>
  <si>
    <t>SERINGA, SEM AGULHA, BICO LUER LOCK, EM POLIPROPILENO/PLASTICO TRANSPARENTE, DESCARTÁVEL 5ML, EMBALAGEM 1.0 UNIDADE. MARCA: SR</t>
  </si>
  <si>
    <t>CENTRAL DE AR CONDICIONADO, 12.000 BTUS</t>
  </si>
  <si>
    <t>Aquisição de água sanitária, composição química hipoclorito de sódio, hidróxido de sódio, cloreto, teor cloro ativo varia de 2 a 2,50%, embalagem de 1000ml</t>
  </si>
  <si>
    <t>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UNIDADE</t>
  </si>
  <si>
    <t>Fornecimento de Peças de Suporte de soro com rodas em aço inox – uso hospitalar.</t>
  </si>
  <si>
    <t>EMPRESA PARA PRESTAÇÃO DE SERVIÇOS DE SEGURANÇA</t>
  </si>
  <si>
    <t>Secretaria Municipal de Segurança e Prevenção</t>
  </si>
  <si>
    <t>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t>
  </si>
  <si>
    <t>DISPOSITIVO PARA HIGIENE ORAL, DESCARTAVEL - COMPOSICAO (1):: HASTE FLEXIVEL EM PLASTICO C/ APROXIMADAMENTE 15CM; COMPOSICAO (2): EXTREMIDADE COM ESPONJA DE POLIESTER; COMPOSICAO (3):: IMPREGNADA COM CREME DENTAL;</t>
  </si>
  <si>
    <t>PROPES DESCARTAVEL BRANCO PCT.C/100UN 2289-TALGE</t>
  </si>
  <si>
    <t>CAJURI</t>
  </si>
  <si>
    <t>CESTA BÁSICAS</t>
  </si>
  <si>
    <t>AQUISIÇÃO DE TELEFONE C/ HEADSET</t>
  </si>
  <si>
    <t>Juiz de Fora - MG</t>
  </si>
  <si>
    <t>Sabonete líquido, refil 800ml.</t>
  </si>
  <si>
    <t>Aquisição de sabonete líquido, aspecto físico: líquido viscoso, acidez: neutro ph, composição: lauril éter sulfato de sódio, aroma: erva-doce, preferencialmente refil de 800 ml, a fim de abastecer o Hospital Universitário da UFJF - Filial Ebserh</t>
  </si>
  <si>
    <t>AGULHA PARA ESTIMULADOR DE NERVO PERIFERICO - MEDIDAS: 22 G (0,70 X 50 MM); TIPO: DESCARTAVEL; BISEL: ULTRA-CURTO; CANHAO: ANATOMICO, TRANSPARENTE;</t>
  </si>
  <si>
    <t>METRONIDAZOL - PRINCIPIO ATIVO: METRONIDAZOL; CONCENTRACAO/DOSAGEM: 5 MG/ML; FORMA FARMACEUTICA: SOLUCAO INJETAVEL; APRESENTACAO: SISTEMA FECHADO; COMPONENTE: .;</t>
  </si>
  <si>
    <t xml:space="preserve">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t>
  </si>
  <si>
    <t>AQUISIÇÃO DE SISTEMA FECHADO DE ASPIRAÇÃO CALIBRE 12 FR</t>
  </si>
  <si>
    <t>Protetor facial de segurança</t>
  </si>
  <si>
    <t>Aquisição de Oligonucleotideos sintetizados.</t>
  </si>
  <si>
    <t>AGUA ULTRAPURA - IDENTIFICACAO: LIVRE DE DNASE E RNASE PARA PCR; FINALIDADE: AMPLIFICACAO DE DNA BACTERIANO DIAGNOSTICO; COMPATIBILIDADE: COM TERMOCICLADOR PARA PCR;</t>
  </si>
  <si>
    <t>AQUISIÇÃO DO ITEM: LUVA SEGURANCA - MATERIAL: ALGODAO, MODELO: SEGURANCA, PALMA: ANTIADERENTE, PUNHO: COM ELASTICO, ACABAMENTO INTERNO: PIGMENTADA, TAMANHO: UNICO, POSICAO REFORCO: PALMA DA MAO , FORMA FORNECIMENTO: PAR ID AQUISIÇÃO DO ITEM: 135672 COD AQUISIÇÃO DO ITEM: 4240.043.0103</t>
  </si>
  <si>
    <t>AZITROMICINA 500MG C/ 5 COMP MED( 539 X 26,7538 = 14.420,33)</t>
  </si>
  <si>
    <t>PIRAPETINGA</t>
  </si>
  <si>
    <t>AQUISIÇÃO DE MATERIAIS GRÁFICOS</t>
  </si>
  <si>
    <t>FILTRO ABSOLUTO - TIPO: HEPA 3, EFICIENCIA DE FILTRAGEM 99,7% D.O.P; CLASSE: PENETRACAO DE BACTERIAS: MEDIA MENOR QUE 0,00069%; MOLDURA: SEM MOLDURA; DIMENSOES: 48" X 11" X 24"; VAZAO: ELEMENTO FILTRANTE:FIBRA VIDRO C/AG.ANTIMICROBIANO; RESISTENCIA TERMICA: 100ºC; CONFIGURACAO: -;</t>
  </si>
  <si>
    <t>Aquisição de insumos laboratoriais para diagnóstico do COVID-19 visando atender a demanda dos profissionais de saúde pertencentes ao DSEI Parintins</t>
  </si>
  <si>
    <t>Tranformador trifáscio 150kva</t>
  </si>
  <si>
    <t>AQUISIÇÃO DE MATERIAL DE PENSO (DISPOSITIVO DE PROTEÇÃO - CAIXA ACRÍLICO PARA MINIMIZAR CONTAMINAÇÃO DURANTE INTUBAÇÃO OROTRAQUEAL), PARA QUE NÃO HAJA A SUSPENSÃO DOS ATENDIMENTOS AOS USUÁRIOS DE SAÚDE DO MUNICÍPIO DE SALVADOR/BA, EVITANDO O RISCO IMINENTE DE MORTE DEVIDO A LETALIDADE DO COVID-19, CONFORME CI DAS / GT DE MATERIAIS Nº 88/2020</t>
  </si>
  <si>
    <t>Suporte para Soro: Confeccionado em estrutura em tubo redondo total em aço inox de medidas aproximadas de1´x1,25 mm com altura regulável , com 04 ganchos e 4 pés com rodízios de plástico nylon resistente.</t>
  </si>
  <si>
    <t>CLORETO DE SODIO PRINCIPIO ATIVO: CLORETO DE SODIO; CONCENTRACAO/DOSAGEM: 100 MG/ML (10%); FORMA FARMACEUTICA: SOLUCAO INJETAVEL; APRESENTACAO: AMPOLA 10 ML; COMPONENTE: .;</t>
  </si>
  <si>
    <t>CATETER - IDENTIFICACAO: NASAL DESCARTAVEL TIPO OCULOS PARA OXIGENIO; TAMANHO/NUMERO: ADULTO; MATERIA-PRIMA: POLIVINIL ATOXICO;</t>
  </si>
  <si>
    <t>Locação de imóvel p/ funcionamento do Centro de Infunsão de Doenças Raras</t>
  </si>
  <si>
    <t>Fluxômetro de O2</t>
  </si>
  <si>
    <t>COTOVELEIRA</t>
  </si>
  <si>
    <t>CANULA DESCARTAVEL PARA TRAQUEOSTOMIA - TIPO: COM BALONETE; NUMERO: 8,0;</t>
  </si>
  <si>
    <t>MARRECO EM PLASTICO USO HOSPITALAR - FINALIDADE: PACIENTE IMPOSSIBILITADO DE LOCOMOCAO;</t>
  </si>
  <si>
    <t>AQUISIÇÃO DE INSUMOS CORONA VIRUS - NAD 22/2020</t>
  </si>
  <si>
    <t>AGULHA PARA ANESTESIA PERIDURAL - MEDIDAS: 16 G (1,7 X 80/90MM); TIPO: DESCARTAVEL; CANHAO: ANATOMICO, TRANSPARENTE; BISEL: TUHOY, GRADUACAO CENTIMETRADA; MANDRIL: MANDRIL CODIFICADO POR COR;</t>
  </si>
  <si>
    <t>Aquisição desaco mortuário</t>
  </si>
  <si>
    <t>INTERMEDIARIO - FORMATO: EM T; TIPO: -; MEDIDAS: 22 X 22 X 15MM; MATERIA-PRIMA: DE PLASTICO;</t>
  </si>
  <si>
    <t>Filtro tipo HMEF com Traqueia para aplicação auto umidificador e aquecimento, higroscópio unidirecional, estéril, descartável, em polipropileno translúcido para uso em ventilação pulmonar. Marca UNDIS Medical</t>
  </si>
  <si>
    <t>ATADURA DE CREPOM - MATERIA-PRIMA: ALGODAO CRU DE ALTA TORCAO E FIBRAS SINTETICAS; NUMERO DE FIOS: 13 FIOS/CM2; DIMENSOES (L X C ): 15 CM X 1,80 M EM REPOUSO; ESTERIL: NAO; CARACTERISTICAS GERAIS: EMBALADA INDIVIDUALMENTE;</t>
  </si>
  <si>
    <t>Leopoldina</t>
  </si>
  <si>
    <t>Aquisição de Equipamentos de Proteção Individual</t>
  </si>
  <si>
    <t>Contratação de serviço para adequação de 105 m² de piso em concreto polido entre o Pronto Socorro e a Unidade de Diagnóstico por Imagem, com intuito de viabilizar com segurança o transporte de pacientes com COVID-19</t>
  </si>
  <si>
    <t>MANOMETRO</t>
  </si>
  <si>
    <t>CLOREXIDINA 2% HOSPITALAR 1000ML- 945 FAMAX</t>
  </si>
  <si>
    <t>AQUISIÇÃO de Material Médico Hospitalar POR ADESÃO AO PROCESSO Nº.09/001827/2020 PARA PREVENÇÃO E CONTROLE DE INFECÇÃO POR CORONAVIRUS, COM BASE NO INCISO IV, ARTIGO 24 DA LEI 8666/93 E ARTIGO 4º DA LEI Nº.13979/2020.DISCRIMINAÇÃO DA AQUISIÇÃO:CONFORME ORDEM DE FORNECIMENTO DE MATERIAL Nº.009/2020.LOCAL DE ENTREGA: ALMOXARIFADO DO IMAS NISE DA SILVEIRA SITO À RUA RAMIRO MAGALHÃES, 521 - ENGENHO DE DENTRO - RJ - CEP: 20.730-460</t>
  </si>
  <si>
    <t>Fórmula elementar infantil 400 G e outro</t>
  </si>
  <si>
    <t>AQUISIÇÃO DO 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AQUISIÇÃO DO ITEM: 78604 COD AQUISIÇÃO DO ITEM: 6532.006.0044</t>
  </si>
  <si>
    <t>AQUISIÇÃO DO 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AQUISIÇÃO DO ITEM: 78603 COD AQUISIÇÃO DO ITEM: 6532.006.0043</t>
  </si>
  <si>
    <t>AQUISIÇÃO DO ITEM: LUVA PROCEDIMENTO DESCARTAVEL - TIPO: NAO ESTERILIZADA, COR: N/D, MATERIAL: NITRILE, TIPO ESTERILIZACAO: N/A, DESENHO: N/D, ACABAMENTO: TEXTURIZADA NOS DEDOS, TAMANHO: PEQUENA, ESPESSURA: 0,16 MM, COMPRIMENTO PUNHO: N/D, LUBRIFICACAO: SEM PO ID AQUISIÇÃO DO ITEM: 20280 COD AQUISIÇÃO DO ITEM: 6532.006.0019</t>
  </si>
  <si>
    <t>Vassourão Gari e Escovão p/ Lavador.</t>
  </si>
  <si>
    <t>MESA DE SOM DIGITAL 01V 08 CAIXAS PROCESSADAS DE 450 W COM TRIPÉ</t>
  </si>
  <si>
    <t>43470 - SERINGA DE 05 ML</t>
  </si>
  <si>
    <t>Cadeira Giratória, Concha Dupla, Encosto e Assento em Madeira, Compensada, Revestido em Couro Sintético.</t>
  </si>
  <si>
    <t>SABONETE LIQUIDO - 5 LITROS</t>
  </si>
  <si>
    <t xml:space="preserve">Aquisição de500 (quinhentos) unidades de saboneteira, capacidade de 500 a 1.000ml </t>
  </si>
  <si>
    <t>Aquisição deunidades de suporte para papel toalha, em</t>
  </si>
  <si>
    <t>FILME PARA RAIO-X USO MEDICO HOSPITALAR - BASE: VERDE; TAMANHO: 35 X 43CM; TIPO: USO GERAL; PREVISTO COMODATO;</t>
  </si>
  <si>
    <t>FITA CIRURGICA - TIPO: MICROPOROSA; MEDIDAS: 25MM X 10M;</t>
  </si>
  <si>
    <t>ESPACADOR - IDENTIFICACAO: ESPACADOR PARA NEBULIZACAO NAO BIVALVULADO; TAMANHO: 22 MM X 15 MM;</t>
  </si>
  <si>
    <t>EQUIPO MACRO FLEX.INJ.LATERAL DESCARPACK</t>
  </si>
  <si>
    <t>PINÇA FOESTER RETA - 18 CM COMPRIMENTO</t>
  </si>
  <si>
    <t>AQUISIÇÃO DO MEDICAMENTO: VANCOMICINA 500 MG, CONSIDERANDO O AUMENTO NO NÚMERO DE CASOS DE CORONAVÍRUS (COVID-19) E A DISSEMINAÇÃO GLOBAL, TORNA-SE DE EXTREMA URGÊNCIA A AQUISIÇÃO DESSE MEDICAMENTO UTILIZADO COMO SUPORTE NAS CONDIÇÕES CLÍNICAS DE URGÊNCIA E EMERGÊNCIA, CONFORME CI ASSISTÊNCIA FARMACÊUTICA Nº 134/2020</t>
  </si>
  <si>
    <t>APARELHO DE AR CONDICIONADO: TIPO SPLIT HI-WALL 24.000 BTU/H</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</si>
  <si>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t>
  </si>
  <si>
    <t>Aquisição de EMERGENCIAL - COBRE CORPOAQUISIÇÃO DE MATERIAL MÉDICO CIRÚRGICO PARA O ENFRENTAMENTO EMERGENCIAL DE SAÚDE PÚBLICA DECORRENTE DO CORONA VÍRUS</t>
  </si>
  <si>
    <t>AQUISIÇÃO DE MEDICAMENTOS - CETAMINA, SOLUÇÃO INJETÁVEL 50MG/ML</t>
  </si>
  <si>
    <t>Aquisição de Reagente para diagnóstico clínico para Biologia molecular</t>
  </si>
  <si>
    <t>MANUTENCAO, REPARO, CONSERVACAO E ADAPTACAO EM EQUIPAMENTOS E INSTRUMENTOS HOSPITALARES</t>
  </si>
  <si>
    <t>TRAMADOL(CLORIDRATO), 50 MG, CAPSULA, UNIDADE 1.0 MARCA: HIPOLABOR REGISTRO ANVISA: 1134301740018</t>
  </si>
  <si>
    <t>MEDICAMENTOS PARA TRATAMENTO DE COVID-19 POLIMIXINA B - PRINCIPIO ATIVO: POLIMIXINA B, SULFATO; CONCENTRACAO/DOSAGEM: 500.00 UI; FORMA FARMACEUTICA: PO LIOFILIZADO; APRESENTACAO: FRASCO-AMPOLA; COMPONENTE: .;</t>
  </si>
  <si>
    <t>GUIA PARA USO MEDICO - APLICACAO: PARA TUBO ENDOTRAQUEAL; TIPO: ADULTO; MATERIA-PRIMA: EM MATERIAL METALICO FLEXIVEL; PONTA: PONTA EM OGIVA, COM LIMITADOR DE PROFUNDIDADE; COMPRIMENTO: APROXIMADO DE 40CM;</t>
  </si>
  <si>
    <t>EXTENSOR DESCARTAVEL DE EQUIPO MEDICO CIRURGICO - COMPONENTES: PINCA CORTA FLUXO; COMPRIMENTO: 40 CM; MATERIA-PRIMA: PVC TRANSPARENTE;</t>
  </si>
  <si>
    <t>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</si>
  <si>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BEVACIZUMABE 25MG/ML FRASCO AMPOLA 4ML</t>
  </si>
  <si>
    <t>EPAMIG</t>
  </si>
  <si>
    <t>Analises Laboratórios- Campus Experimentais EPAMIG Sul e Sudeste</t>
  </si>
  <si>
    <t>Serviço mensal de telefonia móvel (TIM)</t>
  </si>
  <si>
    <t>AQUISIÇÃO DE SABONETE LÍQUIDO</t>
  </si>
  <si>
    <t>Aquisição de materiais medico hospitalares, para atender a demanda emergencial do Distrito Sanitário Especial Indígena Leste de Roraima, pelo período de 03 (três) meses, conforme condições, quantidades, exigências e estimativas, estabelecidas neste instrumento.</t>
  </si>
  <si>
    <t>Software de Gerenciamento - Rede Cabeada</t>
  </si>
  <si>
    <t>Software de Gerenciamento - Rede Wi-Fi</t>
  </si>
  <si>
    <t>BOTA PARA LIMPEZA</t>
  </si>
  <si>
    <t>AQUISIÇÃO DE BOTAS DE SEGURANÇA DE BORRACHA CANO LONGO NºS 37,38,39,40,41,42,43 E 44 , PARA ATENDER DEMANDA DA REDE MUNICIPAL DE SAÚDE EM COMBATE AO COVID-19, CONFORME CI GT DE MATERIAIS Nº 079/2020</t>
  </si>
  <si>
    <t>AQUISIÇÃO DE CONDICIONADOR DE AR SPLIT HI WALL 18.000 BTUS PHILCO</t>
  </si>
  <si>
    <t>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t>
  </si>
  <si>
    <t>ESCADINHA DOIS DEGRAUS HOSPITALAR( DESCRIÇÃO DO QUANTITATIVO : 90 X 141,588000 = 12.742,92)</t>
  </si>
  <si>
    <t>EQUIPO - APLICACAO: PARA TRANSFUSAO DE SANGUE/HEMOCOMPONENTES; TIPO: MACROGOTAS; MATERIA-PRIMA: EM PVC;</t>
  </si>
  <si>
    <t>AQUISIÇÃO DE VÁLVULA REGULADORA PARA PRESSÃO DE REDE DE AR COMPRIMIDO E OUTRO P/ HRHDS</t>
  </si>
  <si>
    <t>AQUISIÇÃO DE VÁLVULA REGULADORA PARA PRESSÃO DE REDE DE AR COMPRIMIDO E OUTRO P/ HIJG</t>
  </si>
  <si>
    <t>AQUISIÇÃO DE VÁLVULA REGULADORA PARA PRESSÃO DE REDE DE AR COMPRIMIDO E OUTRO P/ HDWC</t>
  </si>
  <si>
    <t>AQUISIÇÃO DE MATERIAL PARA ENFRENTAMENTO DO CORONAVIRUS</t>
  </si>
  <si>
    <t>94248 - TUBO DE SILICONE 204</t>
  </si>
  <si>
    <t>COMADRE INOX BAIXA 34X25CM</t>
  </si>
  <si>
    <t>AQUISIÇÃO DE ASPIRADOR CIRÚRGICO PORTÁTIL</t>
  </si>
  <si>
    <t>AQUISIÇÃO DE MATERIAL MEDICO HOSPITALAR, PARA PREVENCAO E CONTROLE DE INFECÇÃO POR CORONAVIRUS, SOB O Nº 09/001.837/2020, DE ACORDO COM O QUE PRECETUA O ARTIGO 24, INCISO IV DA LEI 8.666/93, COMBINADO COM O DECRETO Nº 47246, DE 12 DE MARÇO DE 2020, QUE REGULAMENTA A LEI 13.979/2020, TENDO ME VISTA A NECESSIDADE DE AQUISIÇÃO DOS ITENS CONSTANTES EM TERMO DE REFERENCIA.NAD 166/2020</t>
  </si>
  <si>
    <t>AQUISIÇÃO DE MATERIAL MEDICO HOSPITALAR PARA PREVENÇÃO E CONTROLE DE INFECÇÃO POR CORONA</t>
  </si>
  <si>
    <t>AQUISIÇÃO DE SANENATES PARA ENFRENTAMENTO DA EMERGENCIA DE SAÚDE PÚBLICA DECORRENTE DO CORONAVÍRUS.</t>
  </si>
  <si>
    <t>Aquisição de COBERTURA PARA ÓBITO</t>
  </si>
  <si>
    <t>LINEZOLIDA, 600MG, COMPRIMIDO REVESTIDO, UNIDADE 1.0 COMPRIMIDO MARCA : ZYVOX</t>
  </si>
  <si>
    <t>SUPORTE PARA SORO COM RODIZIOS</t>
  </si>
  <si>
    <t>JACUÍ</t>
  </si>
  <si>
    <t>Tecidos e elásticos</t>
  </si>
  <si>
    <t>CONJUNTO PARA DRENAGEM MEDIASTINAL - NUMERO: 38; CAPACIDADE: DO FRASCO RESERVATORIO 2.000 ML;</t>
  </si>
  <si>
    <t>Aquisição de papel toalha branco luxo fardo com 1.000 folhas de 20cm x 21cm</t>
  </si>
  <si>
    <t>ESTETOSCOPIO, BIAURICULAR, ADULTO, AUSCULTADOR DE ACO INOX, EMBALAGEM 1.0 UNIDADE MARCA : MD</t>
  </si>
  <si>
    <t>Móvel multiuso, Armário vitrine, material aço perfilado, porta vidro, prateleiras cristal, quantidade portas 2 und, tipo fechadura gaé, altura 1,65 m, largura 0,65, profundidade 0,40 m, aplicação uso hospitalar, características adicionais: pés com ponteiras.</t>
  </si>
  <si>
    <t>TENDA 10 X 25</t>
  </si>
  <si>
    <t>Aquisição emergencial de material médico-cirúrgico, Swab com rayon para o enfrentamento da pandemia do coronavírus</t>
  </si>
  <si>
    <t>SERINGA DESCARTAVEL - MATERIA-PRIMA: POLIPROPILENO; CAPACIDADE: 60 ML, COM PONTA TIPO LUER SLIP CENTRAL.;</t>
  </si>
  <si>
    <t>PINÇA BACKHAUS - 13 CM COMPRIMENTO</t>
  </si>
  <si>
    <t>Fármaco - ESCOPOLAMINA SOL INJ 20MG/ML CX 100AMP 1ML</t>
  </si>
  <si>
    <t>FENTANILA, CITRATO (SOLUÇÃO INJETÁVEL 0,05MG/ML -2ML)</t>
  </si>
  <si>
    <t>AGULHA PARA ANESTESIA RAQUE - MEDIDAS: 22 G (0,7 X 90MM); TIPO: DESCARTAVEL; BISEL: QUINCKE; MANDRIL: MANDRIL CODIFICADO POR COR;</t>
  </si>
  <si>
    <t>Suplemento para meio de cultura tipo penicilina g estreptomicina aspecto físico líquido concentração 5000 uiml 5000 mcgml</t>
  </si>
  <si>
    <t>AMIODARONA (50 MG/ML SOLUÇÃO INJETÁVEL AMPOLA 3 ML)</t>
  </si>
  <si>
    <t>Aquisição de insumos necessários para o atendimento aos casos suspeitos/confirmados do novo coronavirus.</t>
  </si>
  <si>
    <t>Contratação de reparo em equipamentos telefônicos</t>
  </si>
  <si>
    <t>ETIQUETA PARA IMPRESSORA - MANUTENÇÃO DA ROTINA LABORATORIAL VISANDO O ENFRENTAMENTO AO COVID-19</t>
  </si>
  <si>
    <t>MANÔMETRO COM FLUXÔMETRO REF. 712825</t>
  </si>
  <si>
    <t>PRESIDENTE BERNARDES</t>
  </si>
  <si>
    <t>PREF.MUN.DE PRES. BERNARDES</t>
  </si>
  <si>
    <t xml:space="preserve"> MATERIAS DE PREV E COMBATE AO COVID-19</t>
  </si>
  <si>
    <t>NOREPINEFRINA, SOLUÇÃO INJETÁVEL 1,0 MG/ML -
AMPOLA C/ 4ML</t>
  </si>
  <si>
    <t>PENICILINA + ESTREPTOMICINA - APLICACAO: PARA CULTIVO CELULAR ETC; ASPECTO: LIQUIDO; APRESENTACAO: FRASCO COM VOLUME DE 100ML; COMPLEMENTO: FORMULACAO CONTENDO 10.000 U PENICILINA E 10.000 µG/ML ESTREPTOMICINA;</t>
  </si>
  <si>
    <t>Aquisição de enxoval de vestuário hospitalar para o enfrentamento ao (COVID-19)</t>
  </si>
  <si>
    <t xml:space="preserve">Conjuntos de Laringoscópio (cabo e lâmina) tamanho adulto. </t>
  </si>
  <si>
    <t>TUBO ENDOTRAQUEAL - TIPO: DESCARTAVEL COM BALONETE; NUMERO: 7,0 (30); MATERIA-PRIMA: PVC TRANSPARENTE, SILICONIZADO;</t>
  </si>
  <si>
    <t>SUPORTE PARA SORO( DESCRIÇÃO DO QUANTITATIVO : 90 X 129,168000 = 11.625,12)</t>
  </si>
  <si>
    <t>LEITORA PARA CÓDIGO DE BARRAS FIXA</t>
  </si>
  <si>
    <t>DISPOSITIVO INTRAVENOSO PARA ACESSO PERIFERICO - CATETER: SISTEMA DE SEGURANCA 18 G;</t>
  </si>
  <si>
    <t>CADEADO.</t>
  </si>
  <si>
    <t>MICRO PINÇA DELICADA ADSON SEM DENTE - 12CM C</t>
  </si>
  <si>
    <t>CESTO LIXOMATERIAL POLIPROPILENO CAPACIDADE APROXIMADAMENTE 50 L CARACTERÍSTICAS ADICIONAIS COM TAMPA ACIONADA POR PEDAL MARCA JSN PROCEDÊNCIA NACIONAL POR PEDAL NA COR BRANCA PARA O DESCARTE DE MATERIAL INFECTADO</t>
  </si>
  <si>
    <t>CESTO LIXO MATERIAL POLIPROPILENO CAPACIDADE APROXIMADAMENTE 50 L CARACTERÍSTICAS ADICIONAIS COM TAMPA ACIONADA POR PEDAL MARCA JSN PROCEDÊNCIA NACIONAL POR PEDAL NA COR CINZA PARA O DESCARTE DE MATERIAL COMUM CONFORME TERMO DE REFERÊNCIA</t>
  </si>
  <si>
    <t>LIDOCAINA CLORIDRATO, FRASCO/AMPOLA 20ML, 2%, SOLUCAO INJETAVEL, UNIDADE 1.0 FRASCO / AMPOLA MARCA: HYPOFARMA</t>
  </si>
  <si>
    <t>DEXTROCETAMINA (CLORIDRATO), 50MG/ML, SOLUCAO INJETAVEL, FRASCO AMPOLA 10ML, UNIDADE 1.0 FRASCO / AMPOLA MARCA : CRISTÁLIA</t>
  </si>
  <si>
    <t>FILTRO PARA SISTEMA RESPIRATORIO - APLICACAO: ANESTESIA GERAL E VENTILACAO; TIPO: PEDIATRICO;</t>
  </si>
  <si>
    <t>AQUISIÇÃO EMERGENCIAL DE AQUISIÇÃO de Material Médico Hospitalar PARA PREVENÇÃO COVID 19 - CAPOTE DESCARTÁVEL GRAMATURA 40. PROCESSO HMRPS 0973/000.024/2020.PROCESSO SMS 09/001.837/2020.SD 86/20, RES. 109/20 E NAD 82/20 (01/04/20 - DO RIO 06/04/20)DEVERÃO ESTAR ANEXADOS À NOTA FISCAL, ÀS CÓPIAS DESTA NOTA DE EMPENHO E DA AUTORIZAÇÃO DE FORNECIMENTO.DEVERÃO CONSTAR NO CORPO DA NOTA FISCAL OS NÚMEROS DESTA NOTA DE EMEPENHO, DO PROCESSO HMRPS, DO LOTE E A VALIDADE DOS PRODUTOS EM QUESTÃO.</t>
  </si>
  <si>
    <t>Prestação de serviço de implantação, com mão de obra técnica e materiais de instalação de Central de PABX e locação mensal com manutenção de equipamentos, softwares e demais suprimentos necessários para o funcionamento dos equipamentos para o período de 06 meses. Em atendimento à Secretaria Municipal de Saúde.</t>
  </si>
  <si>
    <t>APARELHO DE BARBEAR</t>
  </si>
  <si>
    <t>FIOS DE SUTURA USO MEDICO HOSPITALAR - TIPO: INABSORVIVEL; MATERIA-PRIMA: MONOFILAMENTO DE POLIAMIDA; NUMERO: 3-0; MEDIDAS: FIO DE 45CM; AGULHA: COM AGULHA 3/8 CIRCULO CORTANTE DE 2,4 A 2,5CM;</t>
  </si>
  <si>
    <t>AFASTADOR SENN MULLER 16CM COMPRIMENTO E 8,5</t>
  </si>
  <si>
    <t>Aquisição de uma rotuladora semi automática - RSA 800 - acompanha o datador pneumático.</t>
  </si>
  <si>
    <t>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t>
  </si>
  <si>
    <t>Aquisição de cobertura de hidrocolóide filme de poliuretano 15x15cm</t>
  </si>
  <si>
    <t>PONTEIRA ESTERIL - RACK 96 PONTEIRAS</t>
  </si>
  <si>
    <t>AQUISIÇÃO DE INSUMO DE MEDICO HOSPITALAR POR DISPENSA PARA A PANDEMIA NO USO  DA PREVENÇÃO E CONTROLE DA INFECÇÃO POR CORONA VIRUS</t>
  </si>
  <si>
    <t>AQUISIÇÃO DE INSUMO MEDICO HOSPITALAR PARA CONTROLE E PREVENÇÃO DA INFECÇÃO POR CORONA VIRUS SEM RP VIGENTE</t>
  </si>
  <si>
    <t>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t>
  </si>
  <si>
    <t>PISO DE MADEIRA NIVELADO</t>
  </si>
  <si>
    <t>BRAÚNAS</t>
  </si>
  <si>
    <t>Aquisição de material hospitala</t>
  </si>
  <si>
    <t>BACIA PARA BANHO DE PACIENTE - 40CM DIAMETRO</t>
  </si>
  <si>
    <t>AQUISIÇÃO DOS MEDICAMENTOS: METRONIDAZOL 0,5% 100ML E METOCLOPRAMIDA 5MG/ML SOL INJ AMP. PARA GARANTIR A CONTINUIDADE DO ATENDIMENTO DE PACIENTES QUE OS UTILIZAM, HAJA VISTO QUE O PREGÃO ELETRÔNICO Nº 020/2020 PARA REGISTRO DE PREÇO COM VISTAS À AQUISIÇÃO DOS MESMOS FOI DECLARADO ¿ FRACASSADO E DESERTO¿ PARA OS LOTES 3 E 4, CONFORME CI ASSISTÊNCIA FARMACÊUTICA Nº 57/2020</t>
  </si>
  <si>
    <t>Aquisição de equipo microgota capacidade mínima 150 ml.</t>
  </si>
  <si>
    <t xml:space="preserve">TUBO ENDOTRAQUEAL Nº 3 SEM BALONETE </t>
  </si>
  <si>
    <t>DILATADOR DE TRAQUEIA LABORDE - 14 CM DE COMP</t>
  </si>
  <si>
    <t>BAMIFILINA (COMPRIMIDOS 600 MG)</t>
  </si>
  <si>
    <t>HIPOCLORITO DE SODIO 1% CLORO ATIVO FR C/1 LITRO C/REG.ANVISA / MS E RDC N 59 DE 27/06/2000.M:MAXXY.</t>
  </si>
  <si>
    <t>CANULA DESCARTAVEL PARA TRAQUEOSTOMIA - TIPO: COM BALONETE; NUMERO: 6,5;</t>
  </si>
  <si>
    <t>Cânula de traqueostomia.</t>
  </si>
  <si>
    <t>Ponteiras de polipropileno natural, capacidade de 0,1 a 3µL, LONGA estéreis, com filtro microporo (tamanho do poro: 4-6 µm), livres de DNase, RNase, metais pesados e pirogênios. Caixa com 10 racks (Rack com 96 ponteiras)</t>
  </si>
  <si>
    <t>Confecção e Instalação de Portas de Alumínio de 2 folhas no Hospital de Retaguarda Francisco de Assis</t>
  </si>
  <si>
    <t>CANULA DESCARTAVEL PARA TRAQUEOSTOMIA - TIPO: SHILEY COM BALONETE; NUMERO: 6 (ADULTO);</t>
  </si>
  <si>
    <t>MESA DE SOM DIGITAL 01V TENDO NO MÍNIMO 16 CANAIS 06 CAIXAS PROCESSADAS DE 450 W COM TRIPÉ DVD PLAYER PERIFÉRICOS E TODO O CABEAMENTO NECESSÁRIO PARA O PERFEITO FUNCIONAMENTO DO SISTEMA DE SONORIZAÇÃO</t>
  </si>
  <si>
    <t>AGULHA DESCARTAVEL, PROTETOR DE ENCAIXE FIRME, CONECTOR, CODIFICADO POR CORES, 30X8, CANULA DE ACO INOX, SILICONIZADA, BISEL TRIFACETADO, BOM CORTE, BIANGULADO E ATRAUMATICO, EMBALAGEM 1.0 UNIDADE. MARCA: SOL-CARE</t>
  </si>
  <si>
    <t>RESSUSCITADOR, -REANIMADOR PULMONAR -MANUAL INFANTIL- TIPO AMBU</t>
  </si>
  <si>
    <t>CÂNULA DE TRAQUEOSTOMIA DESCARTÁVEL N° 6.0 COM BALÃO/CUFF</t>
  </si>
  <si>
    <t>AQUISIÇÃO DE CONDICIONADOR DE AR SPLIT HI WALL 12.000 BTUS PHILCO</t>
  </si>
  <si>
    <t>CAMPO OPERA NAO EST 45X50CM PCT 50UND</t>
  </si>
  <si>
    <t>REAGENTES PARA AMPLIFICAÇÃO ''ONE-STEP'' EM PCR</t>
  </si>
  <si>
    <t>CLARITROMICINA - PRINCIPIO ATIVO: CLARITROMICINA; CONCENTRACAO/DOSAGEM: 500 MG; FORMA FARMACEUTICA: PO LIOFILIZADO PARA SOLUCAO INJETAVEL; APRESENTACAO: FRASCO-AMPOLA; COMPONENTE: .;</t>
  </si>
  <si>
    <t>AQUISIÇÃO DE MESA DE CABECEIRA HOSPITALAR</t>
  </si>
  <si>
    <t>CENTRAL DE AR CONDICIONADO, CLASSIFICACAO DO INMETRO MAXIMO "D" COM INSTALACAO, COBERTURA 70 A 83 M², SPLIT SYSTEM'S, TETO, TRIFASICO, COMPRESSOR SCROLL, CAPACIDADE MINIMA DE 58000 BTUS</t>
  </si>
  <si>
    <t>TIOTROPIO (BROMETO), FRASCO 4ML - 60 DOSES, 2,5MCG/DOSE, SOLUÇÃO PARA INALAÇÃO, UNIDADE 1.0 FRASCO. MARCA: SPIRIVA</t>
  </si>
  <si>
    <t>CÂMERA VIDEOCONFERÊNCIA – TIPO 3</t>
  </si>
  <si>
    <t>MALHA TUBULAR - APRESENTACAO: ROLO DE 15CM X 25METROS;</t>
  </si>
  <si>
    <t>ROCURÔNIO (50MG/5ML)</t>
  </si>
  <si>
    <t>AQUISIÇÃO DE MATERIAL MÉDICO CIRÚRGICO (EMERGENCIAL - FILTRO HEPA) PARA O ENFRENTAMENTO EMERGENCIAL DE SAÚDE PÚBLICA DECORRENTE DO CORONA VÍRUS</t>
  </si>
  <si>
    <t>Prestação de serviço para Conserto com reposição de peças para motor a diesel (Casa de Saúde Sodil Ltda)</t>
  </si>
  <si>
    <t>Rádio Pajuçara FM 150 inserções de segunda a sextafeira</t>
  </si>
  <si>
    <t>ATADURA DE ALGODAO ORTOPEDICO - MEDIDAS: 12CM X 1,80M;</t>
  </si>
  <si>
    <t>EVEROLIMO, 0,75MG, COMPRIMIDO, UNIDADE 1.0 COMPRIMIDO MARCA : CERTICAN</t>
  </si>
  <si>
    <t>Aquisição de suporte p/ copo descartável automático</t>
  </si>
  <si>
    <t>Aquisição de dispenser  de sabonete líquido</t>
  </si>
  <si>
    <t>ROCURONIO, BROMETO 10 MG/ML - AMPOLA 5 ML</t>
  </si>
  <si>
    <t>CEFTRIAXONA - PRINCIPIO ATIVO: CEFTRIAXONA; CONCENTRACAO/DOSAGEM: 1 G; FORMA FARMACEUTICA: PO PARA SOLUCAO INJETAVEL; APRESENTACAO: FRASCO-AMPOLA; COMPONENTE: .;</t>
  </si>
  <si>
    <t>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t>
  </si>
  <si>
    <t>Aquisição de insumos de saúde (EPIs) e saco para óbito, a fim de abastecer o Hospital Universitário da UFJF - Filial Ebserh, dada a pandemia de COVID-19</t>
  </si>
  <si>
    <t>TECLADO/MOUSE SEM FIO</t>
  </si>
  <si>
    <t>EXTENSOR, 60CM, TUBO TRANSPARENTE FLEXÍVEL, CONECTOR LUER LOCK UNIVERSAL E PROTETOR ENROSCADO, EMBALAGEM 1.0 UNIDADE. MARCA: EMBRAMED</t>
  </si>
  <si>
    <t>CARRO CURATIVO</t>
  </si>
  <si>
    <t>ESFIGMOMANOMETRO, ANEROIDE, ADULTO, 0 A 300 MMHG, CAIXA 1.0 UNIDADE MARCA : PREMIUM</t>
  </si>
  <si>
    <t>EXTENSOR, CONECTOR LUER LOCK UNIVERSAL, PROTETOR ENROSCADO, 40CM, TUBO TRANSPARENTE FLEXÍVEL, EMBALAGEM 1.0 UNIDADE. MARCA: EMBRAMED</t>
  </si>
  <si>
    <t>CAPNÓGRAFO PORTÁTIL COM BATERIA RECARREGÁVEL INTERNA, COM FUNCIONAMENTO MÍNIMO DE 90 MINUTOS, MEMÓRIA INTERNA COM CAPACIDADE MÍNIMA DE 08 HORAS, DISPLAY EM LED. GARANTIA MÍNIMA DE 01 ANO. UNIDADE. Marca Alfamed</t>
  </si>
  <si>
    <t>AQUISIÇÃO EMERGENCIAL BASEADA NA LEI 13.979 SOBRE O ATENDIMENTO AO CORONAVIRUS - PROCESSO INSTRUTIVO 09/001.492/2020 - NAD Nº 60/2020.</t>
  </si>
  <si>
    <t>AQUISIÇÃO EMERGENCIAL PARA INSUMOS DE PREVENÇÃO AO CORONA VIRUS - NAD 46/2020</t>
  </si>
  <si>
    <t>AQUISIÇÃO EMERGENCIAL DE AQUISIÇÃO de Material Médico Hospitalar, PARA PREVENÇÃO E CONTROLE DE INFECÇÃO POR CORONAVÍRUS / COMBINADO COM O DECRETO N° 47.246 DE 12 DE MARÇO DE 2020, QUE REGULAMENTA A LEI Nº 13.979.PARA O HMPIEDADE</t>
  </si>
  <si>
    <t>AQUISIÇÃO DE AQUISIÇÃO de Material Médico Hospitalar, PARA PREVENÇÃO E CONTROLE DE INFECÇÃO POR CORONAVÍRUS, SOB O Nº 09/001.837/2020, DE ACORDO COM O QUE PRECEITUA O ARTIGO 24, INCISO IV DA LEI 8.666/93, COMBINADO COM O DECRETO N° 47.246 DE 12 DE MARÇO DE 2020, QUE REGULAMENTA A LEI N° 13.979 NAD 197/2020</t>
  </si>
  <si>
    <t>Minicomputador para Utilização em Videoconferência</t>
  </si>
  <si>
    <t>MEDICAMENTOS / Dexmedetomidina, Cloridrato, 100 mcg/ml, Solução injetável, Ampola, 2 ml, VIA DE ADMINISTRAÇÃO: Intravenosa, UNID. DE MEDIDA: Unitário</t>
  </si>
  <si>
    <t>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t>
  </si>
  <si>
    <t>TECIDO NAO TECIDO SMS LARGURA DE 1,60M</t>
  </si>
  <si>
    <t>AFASTADOR WEITLANER 14CM -  PONTA  4X3  - PON</t>
  </si>
  <si>
    <t>PULSEIRA DE IDENTIFICAÇÃO INFANTIL NA COR BRANCA</t>
  </si>
  <si>
    <t>GUIA PARA USO MEDICO - APLICACAO: PARA TUBO ENDOTRAQUEAL; TIPO: BOUGIE, DESCARTAVEL; MATERIA-PRIMA: POLIETILENO DE ALTA DENSIDADE E BAIXA RIGIDEZ; PONTA: COM ANGULACAO ENTRE 35 A 40° APROXIMADAMENTE; COMPRIMENTO: ENTRE 60 E 70 CM;</t>
  </si>
  <si>
    <t>EQUIPO PARA ADMINISTRACAO DE SOLUCOES - TIPO: PARENTERAIS; APLICACAO: COM CAMARA GRADUADA DE 100 150 ML;</t>
  </si>
  <si>
    <t>AZITROMICINA 600MG SUSP. (GEN) 15ML+DIL. CX.C/24FRS 6-NEOQUIMICA</t>
  </si>
  <si>
    <t>HIDROCORTISONA - PRINCIPIO ATIVO: HIDROCORTISONA, SUCCINATO SODICO; CONCENTRACAO/DOSAGEM: 500 MG; FORMA FARMACEUTICA: PO LIOFILIZADO PARA SOLUCAO INJETAVEL; APRESENTACAO: FRASCO-AMPOLA; COMPONENTE: AMPOLA DILUENTE;</t>
  </si>
  <si>
    <t>*iinsumos e EPI</t>
  </si>
  <si>
    <t>31301 - ESCALPE 23 G, CATETER PARA INFUSÃO VENOSA COM AGULHA DE BISEL TRI FACETADO, COM</t>
  </si>
  <si>
    <t>Contratação de locação de veículo pesado com motorista e combustível</t>
  </si>
  <si>
    <t>PINÇA CRILE CURVA - 16 CM COMPRIMENTO</t>
  </si>
  <si>
    <t>AQUISIÇÃO DE MATERIAL PARA PREVENÇÃO E CONROLE DE INFECÇÃO POR CORONA VÍRUS.</t>
  </si>
  <si>
    <t>Propé Cirúrgico em TNT (100% polipropileno), Descartável, Acabamento da Abertura em Látex, aprox 35x42cm, com elástico em toda volta, para atendimento de Plano de contingência COVID-19.</t>
  </si>
  <si>
    <t>Rádio 96 FM 150 inserções de segunda a sextafeira</t>
  </si>
  <si>
    <t>Secretaria Municipal de Transportes</t>
  </si>
  <si>
    <t>CONTRATAÇÃO DE HOSPEDAGEM PARA ATENDIMENTO AOS 04 SERVIDORES EM OPERAÇÃO DE FISCALIZAÇÃO DA SMTR ,POR 15 DIAS EM VIRTUDE DA PÂNDEMIA DO CORONA VÍRUS.</t>
  </si>
  <si>
    <t>Vidro Radiológico Plumbífero de 1000 x 700 mm -  Espessura - equiv. 2,0 mm Pb.</t>
  </si>
  <si>
    <t>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</si>
  <si>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Suplemento para meio de cultura tipo solução salina balanceada de hank aspecto físico líquido</t>
  </si>
  <si>
    <t xml:space="preserve">TUBO ENDOTRAQUEAL Nº 4 SEM BALONETE </t>
  </si>
  <si>
    <t>ATADURA DE CREPOM - MATERIA-PRIMA: ALGODAO CRU DE ALTA TORCAO E FIBRAS SINTETICAS; NUMERO DE FIOS: 13 FIOS/CM2; DIMENSOES (L X C ): 20 CM X 1,80 M EM REPOUSO; ESTERIL: NAO; CARACTERISTICAS GERAIS: EMBALADA INDIVIDUALMENTE;</t>
  </si>
  <si>
    <t>CLARITROMICINA, FRASCO/AMPOLA, 500 MG, PO LIOFILIZADO, PARA SOLUÇÃO INJETAVEL, UNIDADE 1.0 FRASCO / AMPOLA. MARCA: KLARICID</t>
  </si>
  <si>
    <t>AQUISIÇÃO DE POTES PLÁSTICOS PARA ATENDER AO PROGRAMA DE CONTROLE DE TUBERCULOSE NO MUNICÍPIO DE SÃO GONÇALO</t>
  </si>
  <si>
    <t>PAPEL PARA ECG - TIPO: TERMORREAGENTE; APRESENTACAO: EM ROLO DE 48MM X 30 METROS;</t>
  </si>
  <si>
    <t>Conjuntos de circuito respiratório para ventilação mecânica invasiva descartável.</t>
  </si>
  <si>
    <t>PAPEL HIGIÊNICO 300 M, PCT COM 8 ROLOS.</t>
  </si>
  <si>
    <t xml:space="preserve"> AQUISIÇÃO DE MEDICAMENTOS  / Bacillus cereus, 1.000.000 endosporos/ml, Suspensão oral, Flaconete, 5 ml, VIA DE ADMINISTRAÇÃO: Oral, UNID. DE MEDIDA: Unitário</t>
  </si>
  <si>
    <t>AQUISIÇÃO DO SISTEMA DE VIDEOCONFERÊNCIA PARA ATENDER AS DEMANDAS DA SVS.</t>
  </si>
  <si>
    <t>AGITADOR TIPO VORTEX</t>
  </si>
  <si>
    <t>Aquisição de fórmula oligomérica infantil em pó - 400 G</t>
  </si>
  <si>
    <t>CURATIVO HIDROCOLOIDE - TIPO: PLACA; MEDIDAS DAS PLACAS: 10 X 10 CM;</t>
  </si>
  <si>
    <t>LAMINA DE LARINGO RETA TIPO MILLER PARA FIBRA</t>
  </si>
  <si>
    <t>BARREIRA PROTETORA OSTOMIA - TIPO: BARREIRA PROTETORA DE PELE EM PASTA; APRESENTACAO: TUBO DE 56 A 60 GRAMAS; COMPOSICAO: HIDROCOLOIDES;</t>
  </si>
  <si>
    <t>MESA DE SOM DIGITAL 01V 04 CAIXAS PROCESSADAS DE 450 W COM TRIPÉ E TODO O CABEAMENTO NECESSÁRIO PARA O PERFEITO FUNCIONAMENTO DO SISTEMA DE SONORIZAÇÃO</t>
  </si>
  <si>
    <t>MANUTENÇÃO PREDIAL - SERVIÇOS NO ANEXO DO HPSC-ZO</t>
  </si>
  <si>
    <t>TEICOPLANINA (400MG FRASCO AMPOLA DILUENTE 3ML)</t>
  </si>
  <si>
    <t>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t>
  </si>
  <si>
    <t>Brigada Militar - Hospital da Brigada Militar de Santa Maria</t>
  </si>
  <si>
    <t>Detergente para pré lavagem de roupas de algodão e poliéster/algodão</t>
  </si>
  <si>
    <t>GUIA TROCADORA DE TUBO ENDOTRAQUEAL C/ APROXI</t>
  </si>
  <si>
    <t>Saco para Cobertura de Cadáveres; Plástico; Tamanho G ; 90 x 220 cm; resistência mecânica; cor opaca; zíper frontal; acompanhado de etiqueta para identificação.Marca: MasterPlast Embalagens</t>
  </si>
  <si>
    <t>Aquisição deágua sanitária</t>
  </si>
  <si>
    <t>Aquisição de aquisição de roupa de segurança protetora descartável</t>
  </si>
  <si>
    <t>Aquisição de roupa protetora descartável</t>
  </si>
  <si>
    <t xml:space="preserve">Aquisição de roupa de segurança protetora descartável </t>
  </si>
  <si>
    <t>Equipamentos de proteção Individual</t>
  </si>
  <si>
    <t>CENTRAL DE AR CONDICIONADO, 22.000 BTUS</t>
  </si>
  <si>
    <t>SWAB pct com 100 unidades</t>
  </si>
  <si>
    <t>CALÇA DE ROUPA PRIVATIVA</t>
  </si>
  <si>
    <t>AQUISIÇÃO DE CURATIVO DE HIDROgel COM BORDA SELADA 20X20</t>
  </si>
  <si>
    <t>AQUISIÇÃO DE CARRINHO INDUSTRIAL - ARMÁRIO SOB BANCADA DE 300X60CM, ESTRUTURA SUSPENSA CHUMBADA NA PAREDE EM COMPENSADO NAVAL 2CM REVESTIDO EXTERNA E INTERNAMENTE DE LAMINADO MELAMÍNICO , PORTA E PRATELEIRA INTERNAS EM MDF 1,8CM RESVETIDO EM LAMINADO MELAMÍNICO POSTFORMING.</t>
  </si>
  <si>
    <t>CÂNULA DE TRAQUEOSTOMIA DESCARTÁVEL N° 6.5 COM BALÃO/CUFF</t>
  </si>
  <si>
    <t>SONDA DE USO MEDICO - IDENTIFICACAO: DE FOLEY 2 VIAS; NUMERO/TAMANHO: 16; MATERIA-PRIMA: BORRACHA NATURAL, SILICONIZADA;</t>
  </si>
  <si>
    <t>BLUSA DE ROUPA PRIVATIVA</t>
  </si>
  <si>
    <t>Instituto Federal de Educação, Ciência e Tecnologia do Paraná</t>
  </si>
  <si>
    <t>Aquisição de produtos destinados ao enfrentamento da emergência de saúde pública de importância internacional decorrente do coronavírus para o retorno das aulas das Unidades do IFPR e das atividades administrativas, para atendimento das necessidades dos campi do IFPR.</t>
  </si>
  <si>
    <t>EQUIPO PRESSAO VENOSA CENTRAL/FILTRO C/FITA ADES ESC GRAD 0 A 60CM.</t>
  </si>
  <si>
    <t>Ponteiras uso laboratorial</t>
  </si>
  <si>
    <t>AQUISIÇÃO DE INSUMO MISTURA DE SUPLEMENTAÇÃOALIMENTAR MÓDULO L-GLUTAMINA (&gt; ?%) ACONDICIONADA EM SACHÊ DE 10G PÓ</t>
  </si>
  <si>
    <t>ATADURA GESSADA - MEDIDAS: 10CM X 3M;</t>
  </si>
  <si>
    <t>SENADOR CORTES</t>
  </si>
  <si>
    <t>CREDENCIAMENTO DE PROFISSIONAL</t>
  </si>
  <si>
    <t>Cordão de Conexão Óptico</t>
  </si>
  <si>
    <t>SALBUTAMOL, SULFATO120mcg/DOSE (120mcg/DOSE,AEROSSOL)</t>
  </si>
  <si>
    <t>TOMATE - ORIGEM NA AGRICULTURA FAMILIAR, destinados aos serviços de acolhimento</t>
  </si>
  <si>
    <t>Aquisição de agulha hipodérmica descartável 40 x 1.20 mm</t>
  </si>
  <si>
    <t>PERNEIRA M P/ SISTEMA DE COMPRESSAO SEQUENCIA</t>
  </si>
  <si>
    <t>PERNEIRA P P/ SISTEMA DE COMPRESSAO SEQUENCIA</t>
  </si>
  <si>
    <t>MEIO MEM EARLE - ASPECTO: PO; COMPOSICAO: COM SAIS DE EARLE E L-GLUTAMINA SEM BICABORNATO DE SODIO; SOLUBILIDADE: APROX.9,6G DE PO P/LITRO DE MEIO (PREPARA 1 LITRO); FINALIDADE: CULTIVO CELULAR; APRESENTACAO: UNIDADE;</t>
  </si>
  <si>
    <t>Fármaco - NEOMICINA+BACITRACINA POMADA CX 100TB 10G</t>
  </si>
  <si>
    <t>SERINGA DESCARTAVEL - MATERIA-PRIMA: POLIPROPILENO; CAPACIDADE: 03 ML SEM AGULHA;</t>
  </si>
  <si>
    <t>Material para aquisição emergencial para Covid-19</t>
  </si>
  <si>
    <t>FONE DE OUVIDO COM MICROFONE</t>
  </si>
  <si>
    <t>Cobertor adulto, felpudo com base (estrutura) no mínimo 90%de algodão. A felpa deve ser composta de fibra 100% algodão., cor Branco, tamanho: 2,50 x 01, 60m, tecido: Flanelado</t>
  </si>
  <si>
    <t>COPO TÉRMICO - TIPO ISOPOR - CAPACIDADE 450 A 480 ML - CAIXA COM 500 UND</t>
  </si>
  <si>
    <t xml:space="preserve"> LAMBARI</t>
  </si>
  <si>
    <t>CESTO PLASTICO</t>
  </si>
  <si>
    <t>CÂNULA AGULHA PARA BIOPSIA 16GX20X15CM HISTOPATOLÓGICO COM DISPARADOR AUTOMÁTICO (???? ) PARA TUMORES MAMÁRIOS</t>
  </si>
  <si>
    <t>TELA PARA PROJEÇÃO 600MX450M RETRÁTIL ALTURA VARIÁVEL FUNDO COM NAPA PRETA E SUPERFÍCIE DE PROJEÇÃO BRANCA E FORNECIDA COM TRIPÉ EM AÇO</t>
  </si>
  <si>
    <t>BATERIA SELADA 6V, CAPACIDADE MÍNIMA 4AH</t>
  </si>
  <si>
    <t>NOREPINEFRINA, AMPOLA 4 ML, HEMITARTARATO, 2 MG/ML, SOLUÇÃO INJETÁVEL, AMPOLA 1.0 AMPOLA. MARCA: NOREPINEFRINA QTD 4.680,00 X P.UNT. R$ 1,7610 = R$ 8.241,48</t>
  </si>
  <si>
    <t>TESOURA METZENBAUM DELICADA CURVA - 15CM COMP</t>
  </si>
  <si>
    <t>OXIDO NITROSO</t>
  </si>
  <si>
    <t>CURATIVO ALGINATO DE CALCIO E/OU SODIO - MEDIDAS: 10 X 20CM;</t>
  </si>
  <si>
    <t>DESINFETANTE BACTERICIDA LAVANDA OU FLORAL, 5 LITROS.</t>
  </si>
  <si>
    <t>LOCAÇÃO DE BANHEIROS</t>
  </si>
  <si>
    <t>Webcam para Videoconferência do Tipo I</t>
  </si>
  <si>
    <t>PINCA MAGILL - 25CM COMPRIMENTO</t>
  </si>
  <si>
    <t>SERINGA DESCARTAVEL - MATERIA-PRIMA: POLIPROPILENO; CAPACIDADE: 50 OU 60ML, SEM AGULHA BICO LUER LOCK;</t>
  </si>
  <si>
    <t>CÂNULA PARA BIOPSIA COM DISPOSITIVO AUTOMÁTICO DESCARTÁVEL 14G X 15CM PARA TUMORES MAMÁRIOS CENTIMETRADA GUIADA POR ULTRASSOM E SISTEMA DE DESCARTE COM TRAVA DE SEGURANÇA DE ACORDO COM A NR32</t>
  </si>
  <si>
    <t>CLORO 5 LITROS.</t>
  </si>
  <si>
    <t>AQUISIÇÃO DE CONDICIONADOR DE AR SPLIT HI WALL, 12.000 BTUS AGRATO</t>
  </si>
  <si>
    <t>AQUISIÇÃO DE SANEANTES PARA AS AÇÕES DE CONTROLE DO COVID-19. NAD 348/2020.</t>
  </si>
  <si>
    <t>ALTEPLASE - PRINCIPIO ATIVO: ALTEPLASE; CONCENTRACAO/DOSAGEM: 50 MG; FORMA FARMACEUTICA: PO LIOFILIZADO PARA SOLUCAO INJETAVEL; APRESENTACAO: FRASCO-AMPOLA; COMPONENTE: .;</t>
  </si>
  <si>
    <t>CONJUNTO PARA DRENAGEM MEDIASTINAL - NUMERO: 32; CAPACIDADE: DO FRASCO RESERVATORIO 2.000 ML;</t>
  </si>
  <si>
    <t>CONJUNTO PARA DRENAGEM MEDIASTINAL - NUMERO: 28; CAPACIDADE: DO FRASCO RESERVATORIO 2.000 ML;</t>
  </si>
  <si>
    <t>CONJUNTO PARA DRENAGEM MEDIASTINAL - NUMERO: 30; CAPACIDADE: DO FRASCO RESERVATORIO 2.000 ML;</t>
  </si>
  <si>
    <t> Estojo Perfurado - Em aço inoxidável;Tamanho: 32 x 16 x 08 cm</t>
  </si>
  <si>
    <t>AQUISIÇÃO DE INSUMOS PARA PREVENÇÃO E CONTROLE DE INFECÇÃO POR CORONAVIRUS PARA CONSUMO NO HMFM</t>
  </si>
  <si>
    <t>AQUISIÇÃO DE INSUMOS PARA PREVENÇÃO E CONTROLE DE INFECÇÃO POR CORONAVÍRUS PARA HMFMADESÃO PROCESSO EMERGENCIAL Nº 09/001492/2020</t>
  </si>
  <si>
    <t>CUBA RIM EM AÇO INOX - CAPACIDADE APROXIMADA</t>
  </si>
  <si>
    <t xml:space="preserve">CILINDRO P/ GÁS OXIGÊNIO MEDICICINAL CAP 1m³ </t>
  </si>
  <si>
    <t>SERINGA PARA INSULINA - MATERIA-PRIMA: POLIPROPILENO; CAPACIDADE: 100 UI; BICO: LUER LOCK OU LUER SLIP; DIMENSAO AGULHA (C X D): SEM AGULHA; GRADUACAO: 2 UI; ESTERIL: SIM;</t>
  </si>
  <si>
    <t>AQUISIÇÃO DE CONDICIONADOR DE AR SPLIT HI WALL 9.000 BTUS PHILCO</t>
  </si>
  <si>
    <t>AQUISIÇÃO DE INSUMOS PARA PREVENÇÃO AO CORONA VIRUS - NAD 48/2020</t>
  </si>
  <si>
    <t>CLIP PARA LIGADURA DE VEIAS E ARTERIAS - MATERIA PRIMA: TITANIO; MEDIDAS: 8,5MM A 8,7MM DE LARGURA, TAMANHO MEDIO GRANDE; FINALIDADE: NA VIDEOLAPAROSCOPIA E CIRURGIAS ABERTAS;</t>
  </si>
  <si>
    <t>AQUISIÇÃO DE CURATIVO DE HIDROgel COM ALGINATO DE CÁLCIO SACRAL</t>
  </si>
  <si>
    <t>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t>
  </si>
  <si>
    <t>CLONIDINA - PRINCIPIO ATIVO: CLONIDINA, CLORIDRATO; CONCENTRACAO/DOSAGEM: 150 MCG/ML; FORMA FARMACEUTICA: SOLUCAO INJETAVEL; APRESENTACAO: AMPOLA 1 ML; COMPONENTE: .;</t>
  </si>
  <si>
    <t>EMBALAGEM DESCARTAVEL PARA ESTERILIZACAO -  MATERIA-PRIMA: PAPEL GRAU CIRURGICO MINIMO 60 G/M2; MATERIA-PRIMA 2: FILME LAMINADO POLIESTER OU PE/PP MINIMO 54 G/M2; DIMENSOES (L X C ): 30 CM X 100 M; TIPO ESTERILIZACAO: VAPOR UMIDO; INDICADOR: INDICADOR QUIMICO PARA VAPOR IMPRESSO NA EMBALAGEM; APRESENTACAO: ROLO 100 M;</t>
  </si>
  <si>
    <t>DVD PLAYER MESA DE SOM AMPLIFICADA COM NO MÍNIMO 16 CANAIS PERIFÉRICOS E TODO O CABEAMENTO NECESSÁRIO PARA O PERFEITO FUNCIONAMENTO DO SISTEMA DE SONORIZAÇÃO</t>
  </si>
  <si>
    <t>AQUISIÇÃO DE AQUISIÇÃO de Material Médico Hospitalar, PARA PREVENÇÃO E CONTROLE DE INFECÇÃO POR CORONAVÍRUS, CONFORME PROCESSO EMERGENCIAL Nº 09/001/837/2020, PROVIDENCIADO PELA S/SUBG/CGCT/CTS, DE ACORDO COM O ARTIGO 24, INCISO IV DA LEI Nº 87.666/93, COMBINADO COM O DECRETO Nº 47.246 DE MARÇO DE 2020, QUE REGULAMENTA A LEI Nº 13.979.</t>
  </si>
  <si>
    <t>AQUISIÇÃO de Material Médico Hospitalar POR ADESÃO AO PROCESSO Nº.09/001827/2020 PARA PREVENÇÃO E CONTROLE DE INFECÇÃO POR CORONAVIRUS, COM BASE NO INCISO IV, ARTIGO 24 DA LEI 8666/93 E ARTIGO 4º DA LEI Nº.13979/2020.DISCRIMINAÇÃO DA AQUISIÇÃO:CONFORME ORDEM DE FORNECIMENTO DE MATERIAL Nº.010/2020.LOCAL DE ENTREGA: ALMOXARIFADO DO IMAS NISE DA SILVEIRA SITO À RUA RAMIRO MAGALHÃES, 521 - ENGENHO DE DENTRO - RJ - CEP: 20.730-460</t>
  </si>
  <si>
    <t>Detergente líquido concentrado neutro</t>
  </si>
  <si>
    <t>Contratação De Empresa Especializada Para Manutenção Corretiva Em Ultrafreezer Coldlab, Modelo Cl 374-86v, Patrimônio 37516</t>
  </si>
  <si>
    <t>AQUISIÇÃO DE MATERIAL MÉDICO-CIRÚRGICO - COVID-19 - CONFORME LEI N. 13.979/2020</t>
  </si>
  <si>
    <t xml:space="preserve">COQUEIRAL </t>
  </si>
  <si>
    <t>AQUISIÇÃO DE MATERIAL PARA PREVENÇÃO E CONTROLE DE INFECÇÃO PELO CORONA VÍRUS ATRAVÉS DO EMERGENCIAL SMS 09/001.492/2020. LEI Nº 8.666/1993 C/C LEI Nº 13.979/2020 C/C DECRETO RIO Nº 47269 DE 19 DE MARÇO 2020. NAD 163/2020.</t>
  </si>
  <si>
    <t>ESTETOSCOPIO ADULTO CROMADO COM COM MEMBRANA</t>
  </si>
  <si>
    <t>Fármaco - PROPOFOL INJ 10MG/ML CX 5F/A 20ML (C1)</t>
  </si>
  <si>
    <t xml:space="preserve">BOA ESPERANÇA </t>
  </si>
  <si>
    <t>Cestas básicas montadas</t>
  </si>
  <si>
    <t>Boa Esperança</t>
  </si>
  <si>
    <t>Prefeitura</t>
  </si>
  <si>
    <t>TELA PARA CIRURGIA DE HERNIA - MATERIA PRIMA: POLIPROPILENO; TIPO: MALEAVEL, COM POROSIDADE UNIFORME; MEDIDAS: 15CM X 7,5CM;</t>
  </si>
  <si>
    <t>ETOMIDATO - PRINCIPIO ATIVO: ETOMIDATO; CONCENTRACAO/DOSAGEM: 2 MG/ML; FORMA FARMACEUTICA: SOLUCAO INJETAVEL; APRESENTACAO: AMPOLA 10 ML; COMPONENTE: .;</t>
  </si>
  <si>
    <t>43455 - EQUIPO MACROGOTAS PARA SOLUÇÃO VENOSA</t>
  </si>
  <si>
    <t>90022 - SACO PARA LIXO 100 LITROS BRANCOS, 30 MICRAS</t>
  </si>
  <si>
    <t>AQUISIÇÃO DE CALÇADO - MODELO: SAPATILHA; TIPO: DESCARTÁVEL; MATERIAL: TNT, 100% POLIPROPILENO; TAMANHO: ÚNICO; REQUISITO: COM ELÁSTICO, NÃO ESTÉRIL; GRAMATURA: MÍNIMA DE 20 G/M².</t>
  </si>
  <si>
    <t>AQUISIÇÃO DE CARRO CURATIVO</t>
  </si>
  <si>
    <t>Aquisição de cateter intravenoso n°24G - 0,7X0,14MM</t>
  </si>
  <si>
    <t>GRÃO MOGOL</t>
  </si>
  <si>
    <t>LOCAÇÃO DE TENDA 6X6 FORMATO PIRAMIDAL EM AÇO GALVANIZADO E COM LONA BRANCA, MESAS,BRANCAS DE PLASTICO, CADEIRAS DE PLASTICO</t>
  </si>
  <si>
    <t>Hipoclorito de sódio</t>
  </si>
  <si>
    <t>Capote, cor Verde bandeira, tamanho: G, tecido: Brim Pesado, 100% algodão</t>
  </si>
  <si>
    <t>Aquisição de material de consumo para prover equipamentos de proteção individual para uso dos servidores da Superintendência de Polícia Rodoviária Federal no Estado do Piauí nas ações de segurança pública no combate ao "novocoronavirus"</t>
  </si>
  <si>
    <t>Aquisição de Material de Efermagem - Sabonete Líquido Cremoso</t>
  </si>
  <si>
    <t>AQUISIÇÃO DO ITEM: DESINFETANTE GERMICIDA  - APLICACAO: HOSPITALAR, COMPOSICAO: PROPANOL 16,6G + DIDECILMETILAMÔNIO 0,4G + LAURAMINA 0,09G, FRAGANCIA: N/A, DILUICAO: N/A, FORMA FORNECIMENTO: FRASCO COM BORRIFADOR DE 750 ML ID AQUISIÇÃO DO ITEM: 157592 COD AQUISIÇÃO DO ITEM: 7930.040.0018</t>
  </si>
  <si>
    <t>DANTROLENO SODICO, 20MG, PO LIOFILIZADO PARA SOLUCAO INJETAVEL, FRASCO AMPOLA + DILUENTE, UNIDADE 1.0 FRASCO / AMPOLA MARCA : CRISTALIA</t>
  </si>
  <si>
    <t>PERMETRINA, 10MG/G, LOÇÃO/ EMULSÃO SHAMPOO - FRASCO 60ML</t>
  </si>
  <si>
    <t>Hospital Maternidade Alexander Fleming</t>
  </si>
  <si>
    <t>AQUISIÇÃO DE MATERIAL MÉDICO CIRÚRGICO / CORONAVÍRUS. SD 72/2020 - NAD 72/2020</t>
  </si>
  <si>
    <t>Aquisição de fita cirúrgica microporosa hipoalergênico 5 cm x 10 m</t>
  </si>
  <si>
    <t>Aquisição de balança antropométrica digital 200 kg</t>
  </si>
  <si>
    <t>Limpeza Geral (piso, vidros, paredes, portas e batentes) pós-obra no Hospital de Retaguarda Francisco de Assis com fornecimento de material, produtos, equipamentos e recursos humanos em área de 1500m2 no prazo de 3 dias.</t>
  </si>
  <si>
    <t>Protetor de pés (Par) tipo hospitalar</t>
  </si>
  <si>
    <t>Caixa de som</t>
  </si>
  <si>
    <t>Aquisição de porta sabonete liquido com reservatorio 900ml, confeccionado em plastico esta saboneteira de suporte ideal para sabonete liquido.</t>
  </si>
  <si>
    <t>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t>
  </si>
  <si>
    <t>Bomba de Infusão</t>
  </si>
  <si>
    <t>Aquisição de conector espaçador MDI para aerosol 22M x 22F</t>
  </si>
  <si>
    <t>EXTENSOR EQUIPO DE SORO PARA PÉRFUSÃO 120CM PRIMISING REDUZIDO</t>
  </si>
  <si>
    <t>Lençol adulto sem elástico que servirá de traçado, cor Verde bandeira, tamanho: 2,40 x 1,60m, tecido: Brim pesado 100% algodão</t>
  </si>
  <si>
    <t>POSICIONADOR PARA CABEÇA, TIPO FERRADURA,</t>
  </si>
  <si>
    <t>TUBO A VÁCUO</t>
  </si>
  <si>
    <t>PIPETA PASTEUR</t>
  </si>
  <si>
    <t>PINCA HEMOSTATICA KOCHER - RETA -  14 CM COMP</t>
  </si>
  <si>
    <t>FITA TERMO-SENSIVEL - FINALIDADE: AUTOCLAVE, ADESIVA COM BOA FIXACAO; MEDIDAS: 19 MM X 30 M;</t>
  </si>
  <si>
    <t>AQUISIÇÃO DE CURATIVO DE FERIMENTOS ESTÉRIL COM ACRILATO</t>
  </si>
  <si>
    <t>Aquisição de balde a chute</t>
  </si>
  <si>
    <t>Aquisição de Câmara retrátil para aerossol terapia e administração de medicamentos, visando suprir as demandas dos serviços de saúde realizados, de enfrentamento ao COVID-19, no Hospital de Ensino Doutor Washington Antônio de Barros / HU-UNIVASF</t>
  </si>
  <si>
    <t>BIOMBO HOSPITALAR, MATERIAL DE AÇO INOXIDÁVEL POLIDO TUBULAR, ACABAMENTO DA ESTRUTURA PINTURA EM EPÓXI, TIPO TRIPLO DOBRÁVEL, ALTURA 1,80 CM, COMPRIMENTO COMPRIMENTO 2,00 APROXIMADAMENTE, ABERTO CM, TIPO DE RODÍZIO PONTEIRAS.</t>
  </si>
  <si>
    <t>94243 - SAPATO ANTIDERRAPANTE FLIP COR BRANCO - MATERIAL PVE NUMERAÇÃO 40</t>
  </si>
  <si>
    <t>TUBO ENDOTRAQUEAL - TIPO: DESCARTAVEL COM BALONETE; NUMERO: 8,5 (36); MATERIA-PRIMA: PVC TRANSPARENTE, SILICONIZADO;</t>
  </si>
  <si>
    <t>BECLOMETASONA - PRINCIPIO ATIVO: BECLOMETASONA, DIPROPIONATO; CONCENTRACAO/DOSAGEM: 50 MCG/DOSE; FORMA FARMACEUTICA: SOLUCAO AEROSSOL NASAL; APRESENTACAO: FRASCO 200 DOSES; COMPONENTE: .;</t>
  </si>
  <si>
    <t>PAPAGAIO INOX</t>
  </si>
  <si>
    <t>LEVOFLOXACINO - PRINCIPIO ATIVO: LEVOFLOXACINO; CONCENTRACAO/DOSAGEM: 500 MG; FORMA FARMACEUTICA: COMPRIMIDO REVESTIDO; APRESENTACAO: .; COMPONENTE: .;</t>
  </si>
  <si>
    <t>DOBUTAMINA, CLORIDRATO (SOLUÇÃO INJETÁVEL 250MG/ML - 20ML)</t>
  </si>
  <si>
    <t>TUBO FERRO RETANGULAR TP METALON 20X30 MM</t>
  </si>
  <si>
    <t>SISTEMA FECHADO DE ASPIRACAO TRAQUEAL - TIPO: NEONATAL, CALIBRE 8 FRENCH;</t>
  </si>
  <si>
    <t>VECURONIO, DILUENTE, FRASCO/AMPOLA, 4MG, PO LIOFILIZADO PARA SOLUCAO INJETAVEL, UNIDADE 1.0 FRASCO / AMPOLA MARCA : CRISTALIA</t>
  </si>
  <si>
    <t>ATADURA CREP 15CMx1,80M PCT 12RL</t>
  </si>
  <si>
    <t>Alvejante químico incolor concentrando para lavagem de roupas hospitalares</t>
  </si>
  <si>
    <t>Contratação de Profissionais para assistência frente ao COVID-19</t>
  </si>
  <si>
    <t>ALHO - ORIGEM NA AGRICULTURA FAMILIAR, destinados aos serviços de acolhimento</t>
  </si>
  <si>
    <t>EVEROLIMO, 1MG, COMPRIMIDO, UNIDADE 1.0 COMPRIMIDO MARCA : NOVARTIS</t>
  </si>
  <si>
    <t>Aquisição de equipamentos e material médico-hospitalar referente à assistência respiratória mecânica para as unidades hospitalares administradas pela EMSERH</t>
  </si>
  <si>
    <t>Aquisição de oftalmoscópio 2,5 V</t>
  </si>
  <si>
    <t>AQUISIÇÃO DE CARRINHO INDUSTRIAL - BANCADA SECA 450X75 , ESTRUTURADA E FIXADA NA PAREDE COM CANTONEIRA METÁLICA REFORÇADA PREPARADA PARA SUPORTAR PESO</t>
  </si>
  <si>
    <t>ATADURA CREP 20CMx1,80M PCT 12RL</t>
  </si>
  <si>
    <t>SOLUCAO PROTETORA CUTANEA - APRESENTACAO: OLEOSA DE USO TOPICO; COMPONENTE: ACIDOS GRAXOS;</t>
  </si>
  <si>
    <t>10567 - CATETER INTRAVENOSO 24G</t>
  </si>
  <si>
    <t>FLUXOMETRO DE AR COMP. EM LATÃO, CROMADO OU ALUM. ANOD.BILHAS EM POLICARBONATO, ESFERA AÇO INOX ,BORBOLETA EM NYLON OU POLIP. PADRÃO ABNT. ESCALA 0 A 15L/MIN MANUAL. CODIGO FORNECEDOR : 4041 - MARCA PROTEC</t>
  </si>
  <si>
    <t>FLUXOMETRO DE AR COMP. EM LATÃO, CROMADO OU ALUM. ANOD.BILHAS EM POLICARBONATO, ESFERA AÇO INOX ,BORBOLETA EM NYLON OU POLIP. PADRÃO ABNT. ESCALA 0 A 15L/MIN MANUAL. CODIGO FORNECEDOR : 4042 - MARCA PROTEC</t>
  </si>
  <si>
    <t>FLUXOMETRO DE OXIGÊNIO EM LATÃO, CROMADO OU ALUM. ANOD.BILHAS EM POLICARBONATO, ESFERA AÇO INOX ,BORBOLETA EM NYLON OU POLIP. PADRÃO ABNT. ESCALA 0 A 15L/MIN MANUAL. CODIGO FORNECEDOR : 4042 - MARCA PROTEC</t>
  </si>
  <si>
    <t>APARELHO DE AR CONDICIONADO: TIPO SPLIT HI-WALL 12.000 BTU/H</t>
  </si>
  <si>
    <t>Aquisição emergencial de capa protetora para intensificador de imagem com fita para o enfrentamento da pandemia do coronavírus.</t>
  </si>
  <si>
    <t>JALECO DESCARTÁVEL</t>
  </si>
  <si>
    <t>Aquisição de Peça Y para circuito de ventilação pulmonar adulto</t>
  </si>
  <si>
    <t>31266 - COMPRESSA DE CAMPO OPERATÓRIO, SEM RADIOPACO, MEDINDO 45X50, CONSTITUÍDO EM 4 CA</t>
  </si>
  <si>
    <t>Aquisição de luvas cirúrgicas destinadas aos profissionais de saúde do Município de Ouro Preto</t>
  </si>
  <si>
    <t>Copos Plásticos; para Café; poliestireno; 50ml; branco. Marca IBRAS</t>
  </si>
  <si>
    <t>EQUIPO MICRO FLEX.INJ.LATERAL. MEDIX</t>
  </si>
  <si>
    <t>CIRCUITO RESPIRATORIO PEDIATRICO DESCARTAVEL</t>
  </si>
  <si>
    <t>AQUISIÇÃO DE DISPENSADOR PARA PAPEL TOALHA</t>
  </si>
  <si>
    <t>ARMARIO VESTIARIO ZINCADO - 4 PORTAS - COM PI</t>
  </si>
  <si>
    <t>AQUISIÇÃO DE COLCHÃO - MEDIDAS 1,88M X 88CM X 10CM</t>
  </si>
  <si>
    <t>AQUISIÇÃO DE MATERIAL MEDICO CIRURGICO EMERGENCIAL CORONA VIRUS.</t>
  </si>
  <si>
    <t>CLORETO DE SODIO PRINCIPIO ATIVO: CLORETO DE SODIO; CONCENTRACAO/DOSAGEM: 0,9%; FORMA FARMACEUTICA: SOLUCAO INJETAVEL; APRESENTACAO: AMPOLA 10 ML; COMPONENTE: .;</t>
  </si>
  <si>
    <t>Contratação de Profissionais para assistência frente ao CONVID-19</t>
  </si>
  <si>
    <t xml:space="preserve"> AQUISIÇÃO DE MEDICAMENTOS  / Ácido Tranexâmico, 50 mg/ml, Solução injetável, Ampola, 5 ml, VIA DE ADMINISTRAÇÃO: Intravenosa, UNID. DE MEDIDA: Unitário</t>
  </si>
  <si>
    <t>TESOURA METZENBAUM RETA - 18 CM COMPRIMENTO</t>
  </si>
  <si>
    <t>EMBALAGEM DESCARTAVEL PARA ESTERILIZACAO -  MATERIA-PRIMA: PAPEL GRAU CIRURGICO MINIMO 60 G/M2; MATERIA-PRIMA 2: FILME LAMINADO POLIESTER OU PE/PP MINIMO 54 G/M2; DIMENSOES (L X C ): 8 CM X 100 M; TIPO ESTERILIZACAO: VAPOR UMIDO; INDICADOR: INDICADOR QUIMICO PARA VAPOR IMPRESSO NA EMBALAGEM; APRESENTACAO: ROLO 100 M;</t>
  </si>
  <si>
    <t>MESA DE SOM DIGITAL 01V 02 CAIXAS PROCESSADAS DE 450 W COM TRIPÉ E TODO O CABEAMENTO NECESSÁRIO PARA O PERFEITO FUNCIONAMENTO DO SISTEMA DE SONORIZAÇÃO</t>
  </si>
  <si>
    <t>TELA COM ESTRUTURA DE BOX TRUSS TELA 300 CINEFOLD 45 X 60 M COM ESTRUTURA DE BOX TRUSS</t>
  </si>
  <si>
    <t>MÍDIA RÁDIO Divulgação de 20 de abril a 20 de maio Rádio CBN FM 68 inserções de segunda a sextafeira</t>
  </si>
  <si>
    <t>AQUISIÇÃO DO MEDICAMENTO: ACICLOVIR 250MG FRASCO AMPOLA , PARA ATENDER DEMANDA DA REDE MUNICIPAL DE SAÚDE EM COMBATE AO COVID-19, CONFORME CI ASSISTÊNCIA FARMACÊUTICA Nº 140/2020</t>
  </si>
  <si>
    <t>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t>
  </si>
  <si>
    <t xml:space="preserve">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t>
  </si>
  <si>
    <t xml:space="preserve"> AQUISIÇÃO DE INSUMOS PARA RÉGUAS DE GASES / Capacitor, Monofásico, Potência nominal: 5,00kVAr, Tensão nominal: 480V, Frequência nominal: 60Hz, Capacitância nominal: 57,6µF ± 5%, Formato: cilíndrico, Diâmetro: 60mm, Altura: 185,5mm, Fixação do capacitor por rosca pino M12 de 16mm de comprimento, conexões separadas para o cabo de força e o resistor de descarga, Conector de força apropriado para utilização com terminais forquilha,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t>
  </si>
  <si>
    <t>AQUISIÇÃO DE INSUMOS DE PREVENÇÃO AO CORONAVIRUS - NAD 26/2020</t>
  </si>
  <si>
    <t>Detergente pré lavagem de roupas com sujidade pesada </t>
  </si>
  <si>
    <t>LOCAÇÃO DE BANHEIRO QUÍMICO</t>
  </si>
  <si>
    <t>LOCAÇÃO DE APARELHO CLIMATIZADOR</t>
  </si>
  <si>
    <t>Aquisição emergencial de insumos necessários para o enfrentamento do COVID-19 (ELABORAÇÃO DE KITS DE MANUSEIO DE VIAS AÉREAS EM URGÊNCIA E EMERGÊNCIA e ESPAÇADOR PARA AEROSSOLTERAPIA)</t>
  </si>
  <si>
    <t>ACIDO PERACETICO 0,2% 5L</t>
  </si>
  <si>
    <t>Fármaco - FLUCONAZOL 2MG/ML CX 6BOLSAS 100ML</t>
  </si>
  <si>
    <t>ATADURA DE ALGODAO ORTOPEDICO - MEDIDAS: 15CM X 1,80M;</t>
  </si>
  <si>
    <t>Prestação de serviços continuados de controle de vetores e pragas urbanas, englobando desinsetização, desratização, descupinização, para atender as necessidades do Hospital de Cuidados Intensivos - HCI</t>
  </si>
  <si>
    <t>LOCACAO DE EQUIPAMENTOS PARA SISTEMA CENTRALIZADO DE GASES</t>
  </si>
  <si>
    <t>*insumos de prot. individual</t>
  </si>
  <si>
    <t>DOPAMINA, 5MG/ML, SOLUÇÃO INJETÁVEL, AMPOLA 10ML, AMPOLA 1.0 UNIDADE. MARCA: TEUTO QTD 6.250,00 X P.UNT. R$ 0,9450 = R$ 5.906,25</t>
  </si>
  <si>
    <t>NITROGLICERINA, 5MG/ML, SOLUCAO INJETAVEL, AMPOLA 10 ML, AMPOLA 1.0 UNIDADE MARCA : CRISTALIA / TRIDIL</t>
  </si>
  <si>
    <t>ESPECTROFOTÔMETRO</t>
  </si>
  <si>
    <t>Medicamentos - Azitromicina 40 mg/ml</t>
  </si>
  <si>
    <t>TOMADA, DUPLA PARA AR COMPRIMIDO, EMBALAGEM 1.0 UNIDADE. MARCA: PROTEC</t>
  </si>
  <si>
    <t>TOMADA, TRIPLA, PARA OXIGENIO, EMBALAGEM 1.0 UNIDADE. MARCA: PROTEC</t>
  </si>
  <si>
    <t>CUBA INOX REDONDA  9CM DE DIAMETRO X 6CM DE A</t>
  </si>
  <si>
    <t>10554 - CATETER INTRAVENOSO 20G.</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</si>
  <si>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</si>
  <si>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AMOXICILINA + ACIDO CLAVULANICO 250MG SUSP</t>
  </si>
  <si>
    <t>PROTETOR FACIAL (FACESHIELD)</t>
  </si>
  <si>
    <t>Aquisição de insumos hospitalares (Capote e espaçadores para medicamentos adulto e pediátrico)</t>
  </si>
  <si>
    <t>LEVOFLOXACINO, 5MG/ML, SOLUCAO INJETAVEL, FRASCO OU BOLSA 100ML, SISTEMA FECHADO, FLEXIVEL, INERTE QUIMICAMENTE (POLIETILENO) ISENTO DE PVC, EMBALAGEM 1.0 UNIDADE MARCA : LEVOTAC . 400,00 X 14,4391 = 5.775,6400</t>
  </si>
  <si>
    <t xml:space="preserve">LOCAÇÃO DE APARELHO MONITOR MULTIPARAMÉTRICO POR 2 MESES - marca Samtronic, modelo AMU-1, com ECG, SPO2, PNI, respiração, temperatura, PI, tela de 12'' com bateria </t>
  </si>
  <si>
    <t>AQUISIÇÃO DE CURATIVO DE HIDROgel COM ALGINATO DE CÁLCIO 44x5</t>
  </si>
  <si>
    <t>SONDA NASOGÁSTRICA Nº 20 LONGA</t>
  </si>
  <si>
    <t>COBERTURA PARA ÓBITO EM POLIETILENO - TAMANHO G</t>
  </si>
  <si>
    <t>Lençol adulto com elástico, cor Verde menta, tamanho: 2,00 x 1,00 x 0,20m altura do colchão: 0,20m., tecido: Percal 200 fios 100% algodão</t>
  </si>
  <si>
    <t>Bacia em aço inox para banho linha hospitalar - Confeccionada em aço inoxidável, medindo 32x6.3cm (3.100 ml)</t>
  </si>
  <si>
    <t>TRAQUEIA CORRUGADA - MEDIDAS: 60 CM DE COMPRIMENTO; MATERIA-PRIMA: CONFECCIONADA EM SILICONE;</t>
  </si>
  <si>
    <t>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t>
  </si>
  <si>
    <t>CÂNULA DE TRAQUEOSTOMIA DESCARTÁVEL N° 5.0 COM BALÃO/CUFF</t>
  </si>
  <si>
    <t>CABO DE BISTURI DESCARTAVEL, COM LAMINA - NUMERO LAMINA: 11; CABO: PLASTICO RESISTENTE, COM DISPOSITIVO DE SEGURANCA; LAMINA: ACO INOX;</t>
  </si>
  <si>
    <t>Aquisição de Peças de sistema fechado de aspiração traqueal “trach care” - nº 14 - adulto.</t>
  </si>
  <si>
    <t>Laringoscópio adulto: Equipamento de engate rápido, para uso em procedimentos de emergência e anestesia, que necessitem de acesso às vias aéreas. Iluminação: Fibra Óptica - Halógena – Xenon ou Fibra Óptica – LED.</t>
  </si>
  <si>
    <t>AQUISIÇÃO DE CARRINHO INDUSTRIAL - ARMÁRIO SOBRE BANCADA DE 245X60CM, ESTRUTURA SUSPENSA CHUMBADA NA PAREDE EM COMPENSADO NAVAL 2CM REVESTIDO EXTERNA E INTERNAMENTE DE LAMINADO MELAMÍNICO , PORTA E PRATELEIRA INTERNAS EM MDF 1,8CM RESVETIDO EM LAMINADO MELAMÍNICO POSTFORMING.</t>
  </si>
  <si>
    <t>METILPREDNISOLONA (SUCCINATO SODICO), FRASCO/AMPOLA, 500MG, PO LIOFILIZADO PARA SOLUCAO INJETAVEL, UNIDADE 1.0 FRASCO / AMPOLA MARCA : NOVAFARMA</t>
  </si>
  <si>
    <t>ATADURA GESSADA - MEDIDAS: 15CM X 3M;</t>
  </si>
  <si>
    <t>Aquisição de insumos necessários para o atendimento aos casos suspeitos/confirmados do novo coronavirus</t>
  </si>
  <si>
    <t>Aquisição de materiais de higienização (Papel - Tipo: toalha; Medida: 23 x_x005F_x005F_x005F_x000D_
27 cm (L x C); Material: 100%_x005F_x005F_x005F_x000D_
celulose virgem, não reciclado;_x005F_x005F_x005F_x000D_
Apresentação: 3 dobras,_x005F_x005F_x005F_x000D_
interfolhado)</t>
  </si>
  <si>
    <t>AQUISIÇÃO DE CONDICIONADOR DE AR SPLIT HI WALL, 9.000 BTUS AGRATO</t>
  </si>
  <si>
    <t>AMNIÓTOMO EM PLÁSTICO 25CM</t>
  </si>
  <si>
    <t>Item 1: Peças de  Cateter de Duplo Lúmen para hemodiálise de 11,5 fr a 13 fr.</t>
  </si>
  <si>
    <t>Metoclopramida, Cloridrato 4mg/ml Sol oral 10ml</t>
  </si>
  <si>
    <t>Toalha de Banho, cor Verde menta, tamanho: 1,30 x 0,80m, tecido: Felpo-90%, algodão e 10% poliéster</t>
  </si>
  <si>
    <t>POSICIONADOR CIRURGICO PARA  PEITORAL, TIPO C</t>
  </si>
  <si>
    <t>SALINAS</t>
  </si>
  <si>
    <t>PREFEITURA MUNICIPAL SALINAS</t>
  </si>
  <si>
    <t>MATERIAL PROT.IND.(EPI'S)E (EPI'S P/PROF. QUE ATUAM A COVI-19</t>
  </si>
  <si>
    <t>SABONETEIRA - MATERIA-PRIMA: PLASTICO ABS; TIPO: DE FIXAR NA PAREDE; ACESSORIOS: COM RESERVATORIO QUADRADO;</t>
  </si>
  <si>
    <t>AZITROMICINA 600MG SUSP.15 ML (GEN)+DIL. FRS.C/15ML 158-PRATI DONA</t>
  </si>
  <si>
    <t>Carro para Curativo: Em armação tubular, tampo e prateleira em chapa de aço inóx, pés, varandas e suporte para balde e bacia cromados, pés com rodízios de 3´, acompanhar 01 balde e bacia em aço inox. Dimensões aproximadas: 0.75m X 0,45m larg. X 0,80m altura.</t>
  </si>
  <si>
    <t>Contratação de empresa para prestação de serviço de manutenção de extintores e outros serviços de segurança, para enfrentamento ao COVID-19. Em atendimento à Secretaria Municipal de Saúde.</t>
  </si>
  <si>
    <t>Aquisição parcelada, em caráter emergencial, de peças de enxoval hospitalar, bem como tecidos e congêneres para confecção de EPI's hospitalares a fim de atender possível demanda do referente ao COVID-19</t>
  </si>
  <si>
    <t>SONDA DE USO MEDICO - IDENTIFICACAO: DE FOLEY 2 VIAS; NUMERO/TAMANHO: 14; MATERIA-PRIMA: BORRACHA NATURAL, SILICONIZADA;</t>
  </si>
  <si>
    <t>Aquisição de medicamentos e materiais médicos para ações de enfrentamento ao Covid-19</t>
  </si>
  <si>
    <t>Lençol adulto sem elástico, cor Verde menta, tamanho: 2,00 x 1,00 x 0,20m altura do colchão: 0,20m., tecido: Percal 200 fios 100% algodão</t>
  </si>
  <si>
    <t>CONTRATAÇÃO DE EMPRESA PARA PRESTAÇÃO DE SERVIÇOS DE MOTO SOM</t>
  </si>
  <si>
    <t xml:space="preserve">TRÊS PONTAS </t>
  </si>
  <si>
    <t>Prestação de serviçosde assessoria e planejamento</t>
  </si>
  <si>
    <t>Secretaria de Politica Urbana</t>
  </si>
  <si>
    <t>Fornecimento de luvas descartáveis</t>
  </si>
  <si>
    <t>Fármaco - ENOXAPARINA 60MG/0,6ML CX 10SERINGAS</t>
  </si>
  <si>
    <t>AQUISIÇÃO DE ESCOVA DENTAL PARA ATENDER AS DEMANDAS DAS EMERGÊNCIAS REFERENTE AO COVIDE-19, CONFORME SOLICITADO EM PROCESSO 873/2020 SEMPRE.</t>
  </si>
  <si>
    <t>FITA CIRURGICA - TIPO: MICROPOROSA; MEDIDAS: 12,5MM X 10M;</t>
  </si>
  <si>
    <t>AQUISIÇÃO DE INSUMOS PARA PREVENÇÃO AO CORONA VIRUS - NAD 49/2020</t>
  </si>
  <si>
    <t>CETOPROFENO, CAPSULA GELATINOSA DURA, 50 MG, UNIDADE 1.0 CAPSULA MARCA : LEGRAND</t>
  </si>
  <si>
    <t>BROMETO DE ROCURONIO - PRINCIPIO ATIVO: BROMETO DE ROCURONIO; CONCENTRACAO/DOSAGEM: 10 MG/ML; FORMA FARMACEUTICA: SOLUCAO INJETAVEL; APRESENTACAO: FRASCO-AMPOLA 5 ML; COMPONENTE:</t>
  </si>
  <si>
    <t>OURO BRANCO</t>
  </si>
  <si>
    <t>Prestação de serviços de desinfecção de espaços públicos</t>
  </si>
  <si>
    <t>SISTEMA DE HIGIENIZAÇAO DE PISOS COM RESERVAT</t>
  </si>
  <si>
    <t>Neutralizador de resíduos alcalinos e alvejante líquido para roupas hospitalares a base de bissufito de sódio. Com PH entre 3,5 e 4,5</t>
  </si>
  <si>
    <t> Suporte de soro​</t>
  </si>
  <si>
    <t>Aquisição de aspirador tipo venturi para uso em rede de ar comprimido medicinal</t>
  </si>
  <si>
    <t>Medicamentos - Azitromicina 500 mg</t>
  </si>
  <si>
    <t>AZITROMICINA - PRINCIPIO ATIVO: AZITROMICINA DI-HIDRATADA; CONCENTRACAO/DOSAGEM: 200 MG/5 ML; FORMA FARMACEUTICA: PO PARA SUSPENSAO ORAL; APRESENTACAO: FRASCO 15 ML; COMPONENTE: FRASCO DILUENTE + SERINGA DOSADORA;</t>
  </si>
  <si>
    <t>Sonda Endotraqueal descartável com balão nº 8,5 (item 03).</t>
  </si>
  <si>
    <t>ISOFLURANO - PRINCIPIO ATIVO: ISOFLURANO; CONCENTRACAO/DOSAGEM: 1 ML/ML; FORMA FARMACEUTICA: SOLUCAO PARA INALACAO; APRESENTACAO: FRASCO 100 ML; COMPONENTE: .;</t>
  </si>
  <si>
    <t xml:space="preserve">Aquisição de Frasco de Aspiração à vácuo </t>
  </si>
  <si>
    <t>LAMINA DE LARINGOSCOPIO, ACO INOX, TIPO FIBRA OTICA, N° 5, CURVA, COMPATIVEL COM CABO DE LARINGOSCOPIO TIPO FIBRA OTICA, EMBALAGEM 1.0 UNIDADE. MARCA: MIKATOS</t>
  </si>
  <si>
    <t xml:space="preserve"> LAMINA DE LARINGOSCOPIO, ACO INOX, TIPO FIBRA OTICA, N° 4, CURVA, COMPATIVEL COM CABO DE LARINGOSCOPIO TIPO FIBRA OTICA, EMBALAGEM 1.0 UNIDADE. MARCA: MIKATOS</t>
  </si>
  <si>
    <t>METOCLOPRAMIDA (10MG/2ML)</t>
  </si>
  <si>
    <t>AGULHA RAQUI QUINCK 25G CX 25UND</t>
  </si>
  <si>
    <t>Kit com 3 Micropipetas, monocanal modelo Pipetman L contendo os volumes P2L, P10L e P100L - Kit Premium Black</t>
  </si>
  <si>
    <t>SUPORTE PARA DISPENSER</t>
  </si>
  <si>
    <t>PINÇA ALLIS 15CM COMPRIMENTO</t>
  </si>
  <si>
    <t>COMPANHIA MUNICIPAL DE TRÂNSITO E URBANIZAÇÃO</t>
  </si>
  <si>
    <t>BORRIFADOR PLÁSTICO 500 ML</t>
  </si>
  <si>
    <t>Aquisição de CURATIVO de hidrocolóide EXTRAFINO 15x15cm</t>
  </si>
  <si>
    <t>PINÇA CRILE RETA -  14CM DE COMPRIMENTO</t>
  </si>
  <si>
    <t>TRAMADOL - PRINCIPIO ATIVO: TRAMADOL, CLORIDRATO; CONCENTRACAO/DOSAGEM: 50 MG/ML; FORMA FARMACEUTICA: SOLUCAO INJETAVEL; APRESENTACAO: AMPOLA 2 ML; COMPONENTE: .;</t>
  </si>
  <si>
    <t>RESERVATORIO PARA O2 - TIPO: BALAO; CAPACIDADE: 2.500 ML; MATERIA-PRIMA: PVC; FINALIDADE: CONEXAO AO REANIMADOR MANUAL;</t>
  </si>
  <si>
    <t>SOL. DEGRADAÇÃO RNASE</t>
  </si>
  <si>
    <t>INTRODUTOR, TRAQUEAL TIPO BOUGIE</t>
  </si>
  <si>
    <t>Aquisição de Conector T para circuito de ventilação pulmonar</t>
  </si>
  <si>
    <t>EQUIPAMENTO, CABO DE LARINGOSCOPIO TIPO FIBRA ÓTICA, ADULTO, AÇO OU LATAO, LAMPADA LED, PILHAS, EMBALAGEM 1.0 UNIDADE. MARCA: MIKATOS</t>
  </si>
  <si>
    <t>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</si>
  <si>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FUNDACAO HELENA ANTIPOFF</t>
  </si>
  <si>
    <t>ELASTICO USO VESTUARIO - MATERIA-PRIMA: ELASTICO ROLICO, POLIESTER E ELASTODIENO; NUMERO: 2MM ESPESSURA; COR: CONFORME SOLICITACAO DO ORGAO/ENTIDADE;</t>
  </si>
  <si>
    <t>Fármaco - CLINDAMICINA 150MG/ML INJ CX 100AMP 4ML</t>
  </si>
  <si>
    <t>94208 - SAPATO ANTIDERRAPANTE FLIP COR BRANCO - MATERIAL PVE NUMERAÇÃO 41</t>
  </si>
  <si>
    <t>PULSEIRA P/IDENTIFICACAO DE PACIENTE - TIPO: ADULTO/PEDIATRICO; COR: AMARELA;</t>
  </si>
  <si>
    <t>PAPEL TOALHA 1000 FL</t>
  </si>
  <si>
    <t>AQUISIÇÃO EMERGENCIAL DE Material Médico Hospitalar POR ADESÃO AO PROCESSO Nº.09/001827/2020 PARA PREVENÇÃO E CONTROLE DE INFECÇÃO POR CORONAVIRUS, COM BASE NO INCISO IV, ARTIGO 24 DA LEI 8666/93 E ARTIGO 4º DA LEI Nº.13979/2020.DISCRIMINAÇÃO DA AQUISIÇÃO:CONFORME ORDEM DE FORNECIMENTO DE MATERIAL Nº.011/2020.LOCAL DE ENTREGA: ALMOXARIFADO DO IMAS NISE DA SILVEIRA SITO À RUA RAMIRO MAGALHÃES, 521 - ENGENHO DE DENTRO - RJ - CEP: 20.730-460</t>
  </si>
  <si>
    <t>AFASTADOR VOLKMANN  - 2 DENTES ROMBO - 21,5CM</t>
  </si>
  <si>
    <t> Estojo Perfurado - Em aço inoxidável; tamanho: 42 x 28 x 12cm</t>
  </si>
  <si>
    <t>CURATIVO DE POLIURETANO - COMPOSICAO: TRANSPARENTE ESTERIL; APRESENTACAO: 8,5 X 10,5CM;</t>
  </si>
  <si>
    <t>Aquisição de  Esfigmomanômetro Digital, automáticos,</t>
  </si>
  <si>
    <t>AQUISIÇÃO DO ITEM: MEDICAMENTO USO HUMANO - GRUPO FARMACOLOGICO: ANTIBACTERIANOS, PRINCIPIO ATIVO: LEVOFLOXACINO, FORMA FARMACEUTICA: COMPRIMIDO, CONCENTRACAO / DOSAGEM: 500, UNIDADE: MG, VOLUME: NAO APLICAVEL, APRESENTACAO: NAO APLICAVEL, ACESSORIO: NAO APLICAVEL ID AQUISIÇÃO DO ITEM: 17917 COD AQUISIÇÃO DO ITEM: 6417.001.0011</t>
  </si>
  <si>
    <t>AQUISIÇÃO DO ITEM: MEDICAMENTO USO HUMANO - GRUPO FARMACOLOGICO: ANTIBACTERIANOS, PRINCIPIO ATIVO: CLORIDRATO MONOIDRATADO DE CIPROFLOXACINO, FORMA FARMACEUTICA: COMPRIMIDO, CONCENTRACAO / DOSAGEM: 500, UNIDADE: MG, VOLUME: NAO APLICAVEL, APRESENTACAO: NAO APLICAVEL, ACESSORIO: NAO APLICAVEL ID AQUISIÇÃO DO ITEM: 17382 COD AQUISIÇÃO DO ITEM: 6417.001.0016</t>
  </si>
  <si>
    <t>TESOURA MAYO-STILLE RETA - 14 CM COMPRIMENTO</t>
  </si>
  <si>
    <t>UNIDADE VENTILATORIA - TIPO: INFANTIL, TIPO BARAKA; CAPACIDADE: COM BOLSA VENTILATORIA COM CAPACIDADE PARA 1/2 LITRO;</t>
  </si>
  <si>
    <t>TRAQUEIA CORRUGADA - MEDIDAS: 100 CM DE COMPRIMENTO; MATERIA-PRIMA: CONFECCIONADA EM SILICONE;</t>
  </si>
  <si>
    <t>Biombo Triplo</t>
  </si>
  <si>
    <t xml:space="preserve">
94205 - SAPATO ANTIDERRAPANTE FLIP COR BRANCO - MATERIAL PVE NUMERAÇÃO 38</t>
  </si>
  <si>
    <t>94209 - SAPATO ANTIDERRAPANTE FLIP COR BRANCO - MATERIAL PVE NUMERAÇÃO 42</t>
  </si>
  <si>
    <t xml:space="preserve">TUBO ENDOTRAQUEAL Nº 20 EM CLORETO POLIVINÍLICO - DIÂMETRO DE 4,50 MM SEM BALONETE </t>
  </si>
  <si>
    <t>AQUISIÇÃO DE 04 APARELHOS TELEFÔNICOS CELULARES</t>
  </si>
  <si>
    <t>Rádio Difusora AM 150 inserções de segunda a sextafeira</t>
  </si>
  <si>
    <t>ATADURA CREP 10CMx1,80M PCT 12RL</t>
  </si>
  <si>
    <t>Serviço de manutenção de rx digital</t>
  </si>
  <si>
    <t xml:space="preserve">Serviço de contratação de limpeza de caixas de água. </t>
  </si>
  <si>
    <t xml:space="preserve">TUBO ENDOTRAQUEAL Nº 22 EM CLORETO POLIVINÍLICO - DIÂMETRO DE 5,0 MM SEM BALONETE </t>
  </si>
  <si>
    <t xml:space="preserve">TUBO ENDOTRAQUEAL Nº 24 EM CLORETO POLIVINÍLICO - DIÂMETRO DE 5,5 MM SEM BALONETE </t>
  </si>
  <si>
    <t>ALFACE CRESPA OU LISA - ORIGEM NA AGRICULTURA FAMILIAR, destinados aos serviços de acolhimento</t>
  </si>
  <si>
    <t>AQUISIÇÃO DE CLOROQUINA</t>
  </si>
  <si>
    <t>AQUISIÇÃO DE POLTRONA FIXA ESTRUTURA INTERNA EM MADEIRA DE REFLORESTAMENTO - VILLE</t>
  </si>
  <si>
    <t>INSTALAÇÃO DE CONDICIONADOR DE AR SPLIT PISO TETO 36.000 BTUS</t>
  </si>
  <si>
    <t>REANIMADOR INF (AMBU) SILICONE C/RESERV. MD MACROSUL</t>
  </si>
  <si>
    <t>Materiais elétricos e de manutenção para a SMS em caráter urgente - salas de atendimento e de triagem.</t>
  </si>
  <si>
    <t>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t>
  </si>
  <si>
    <t>AQUISIÇÃO DE CARRINHO INDUSTRIAL - ARMÁRIO SOBRE BANCADA DE 200X70CM, ESTRUTURA SUSPENSA CHUMBADA NA PAREDE EM COMPENSADO NAVAL 2CM REVESTIDO EXTERNA E INTERNAMENTE DE LAMINADO MELAMÍNICO , PORTA E PRATELEIRA INTERNAS EM MDF 1,8CM RESVETIDO EM LAMINADO MELAMÍNICO POSTFORMING.</t>
  </si>
  <si>
    <t>AQUISIÇÃO DE CARRINHO INDUSTRIAL - ARMÁRIO SOB BANCADA DE 200X70CM, ESTRUTURA SUSPENSA CHUMBADA NA PAREDE EM COMPENSADO NAVAL 2CM REVESTIDO EXTERNA E INTERNAMENTE DE LAMINADO MELAMÍNICO , PORTA E PRATELEIRA INTERNAS EM MDF 1,8CM RESVETIDO EM LAMINADO MELAMÍNICO POSTFORMING.</t>
  </si>
  <si>
    <t>10559 - CATETER INTRAVENOSO 22G.</t>
  </si>
  <si>
    <t>Cadeira Fixa Concha Dupla, Encosto e Assento em Madeira, Compensada, Revestido em Courvin.</t>
  </si>
  <si>
    <t>CONJUNTO CPAP NASAL - TIPO: INFANTIL; NUMERO: 0;</t>
  </si>
  <si>
    <t>Rádio Correio AM 150 inserções de segunda a sextafeira</t>
  </si>
  <si>
    <t>AZITROMICINA 500 MG C/ 3 COMP. EMS( 110 X 41,617= 4.577,88</t>
  </si>
  <si>
    <t>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t>
  </si>
  <si>
    <t>PERFIL U 19X100X19 MM PRE X PRIM EXT</t>
  </si>
  <si>
    <t xml:space="preserve">Oxigênio Gasoso Medicinal / Oxigênio, Medicinal, Gasoso, UNID. DE MEDIDA: Metro cúbico </t>
  </si>
  <si>
    <t xml:space="preserve">Ar Comprimido Medicinal / Ar Comprimido Medicinal, EMBALAGEM: Cilindros de 6,00 m³ ou 7 m³, UNID. DE MEDIDA: Metro cúbico </t>
  </si>
  <si>
    <t>Amaciante líquido concentrado para roupas hospitalares com PH entre 3.0 a 3.6, contendo dimetil amônio e cloreto dialquill.</t>
  </si>
  <si>
    <t>SISTEMA FECHADO DE ASPIRACAO TRAQUEAL - TIPO: ADULTO;</t>
  </si>
  <si>
    <t>Brigada Militar - Hospital da Brigada Militar de Santa Maria</t>
  </si>
  <si>
    <t>Aquisição de lençol hospitalar de papel totalmente isento de materiais reciclados</t>
  </si>
  <si>
    <t>DESMOPRESSINA ACETATO, 4 MCG/ML, SOLUCAO INJETAVEL AMPOLA 1 ML, AMPOLA 1.0 UNIDADE MARCA : DDAVP</t>
  </si>
  <si>
    <t>Aquisição de fio de sutura polidioxanona agulha 13mm</t>
  </si>
  <si>
    <t>Aquisição de protetor facial descartável.</t>
  </si>
  <si>
    <t>620 - SONDA DE ASPIRAÇÃO TRAQUEAL Nº 14</t>
  </si>
  <si>
    <t>FITA CIRURGICA - TIPO: MICROPOROSA, ESTERIL; MEDIDAS: 50MM LARGURA X 15CM COMPRIMENTO, APROXIMADAMENTE;</t>
  </si>
  <si>
    <t>PINCA ROCHESTER PEAN RETA - 22 CM COMPRIMENTO</t>
  </si>
  <si>
    <t>Bandeja em aço inox - Dimensão: 32 x 24 x 4cm, capacidade de 2 litros</t>
  </si>
  <si>
    <t>15098 - CATETER INTRAVENOSO 14G.</t>
  </si>
  <si>
    <t>AQUISIÇÃO DO MEDICAMENTO POLIMIXINA B 500.000UI AMPOLA, PARA ATENDER DEMANDA DA REDE MUNICIPAL DE SAÚDE EM COMBATE AO COVID-19, CONFORME CI ASSISTÊNCIA FARMACÊUTICA Nº 143/2020</t>
  </si>
  <si>
    <t>ÁGUA MILIQUE livre de DNas e RNase. Frasco com 50 ml.</t>
  </si>
  <si>
    <t>CURATIVO ALGINATO DE CALCIO E/OU SODIO - MEDIDAS: 35CM DE COMPRIMENTO APROXIMADAMENTE;</t>
  </si>
  <si>
    <t>94206 - SAPATO ANTIDERRAPANTE FLIP COR BRANCO - MATERIAL PVE NUMERAÇÃO 39</t>
  </si>
  <si>
    <t>LIXEIRA, CAPACIDADE PARA 60 LITROS, EM PLÁSTICO, RESISTENTE, COM PEDAL</t>
  </si>
  <si>
    <t>CABO DE BISTURI DESCARTAVEL, COM LAMINA - NUMERO LAMINA: 15; CABO: PLASTICO RESISTENTE, COM DISPOSITIVO DE SEGURANCA; LAMINA: ACO INOX;</t>
  </si>
  <si>
    <t>POSICIONADOR USO MEDICO-HOSPITALAR - APLICACAO: DE CALCANHAR; MATERIA-PRIMA: ESPUMA TIPO CAIXA DE OVO; TIPO: USO BILATERAL, COM FECHAMENTO EM VELCRO; TAMANHO: ADULTO;</t>
  </si>
  <si>
    <t>SIMÃO PEREIRA</t>
  </si>
  <si>
    <t>Aquisição Urgente de Produtos de Consumo para enfermagem</t>
  </si>
  <si>
    <t>CEBOLA - ORIGEM NA AGRICULTURA FAMILIAR, destinados aos serviços de acolhimento</t>
  </si>
  <si>
    <t>Medicamentos - Dipirona Sódica 500 mg/ml</t>
  </si>
  <si>
    <t>CIRCUITO VENTILATORIO DESCARTAVEL ADULTO PARA</t>
  </si>
  <si>
    <t>POSICIONADOR PARA OMBRO E CORPO - FORMATO MEI</t>
  </si>
  <si>
    <t>TUBO ENDOTRAQUEAL - TIPO: DESCARTAVEL COM BALONETE; NUMERO: 6,5 (28); MATERIA-PRIMA: PVC TRANSPARENTE, SILICONIZADO;</t>
  </si>
  <si>
    <t>AZITROMICINA 500MG C/ 60 COMP EUR( 18 X 239,857 = 4.317,44)</t>
  </si>
  <si>
    <t>Aquisição de materiais de higienização (Sabonete - Apresentação: fórmula
balanceada, almotolia com 100 ml;
Tipo: líquido, pH neutro)</t>
  </si>
  <si>
    <t>URUCUIA</t>
  </si>
  <si>
    <t>Equipamentos de Proteção Individual</t>
  </si>
  <si>
    <t>AQUISIÇÃO REALIZADA COM VISTA AO ABASTECIMENTO DE TODAS AS UNIDADES DA AP 5.3 CONFORME EMAIL DE 10/03/2020 - NAD 50/2020</t>
  </si>
  <si>
    <t>CANULA DESCARTAVEL PARA TRAQUEOSTOMIA - TIPO: COM BALONETE; NUMERO: 7,5;</t>
  </si>
  <si>
    <t>94211 - SAPATO ANTIDERRAPANTE FLIP COR BRANCO - MATERIAL PVE NUMERAÇÃO 44</t>
  </si>
  <si>
    <t>Conjunto adulto (camisa+ calça), calça com elástico na cintura, camisa com gola redonda e dois bolsos. Para servidor., cor Verde bandeira, tamanho: M, tecido: Brim Leve, 100% algodão.</t>
  </si>
  <si>
    <t>REVELADOR PARA RAIO-X - APLICACAO: MANUTENCAO/REPOSICAO; UTILIZACAO: PROCESSADORA AUTOMATICA; PREVISTO COMODATO; MANIPULACAO: 38 LITROS;</t>
  </si>
  <si>
    <t>ARCOS</t>
  </si>
  <si>
    <t>GUIA PARA ENTUBAÇÃO ENDOTRAQUEAL INFANTIL</t>
  </si>
  <si>
    <t xml:space="preserve">SIMÃO PEREIRA </t>
  </si>
  <si>
    <t>TECIDO TRICOLINE 100% ALGODÃO</t>
  </si>
  <si>
    <t>AZITROMICINA 500MG C/05 COMP MED</t>
  </si>
  <si>
    <t>AZITROMICINA 500MG C/05 COMP - MED</t>
  </si>
  <si>
    <t>AQUISIÇÃO DE EQUIPAMENTOS DE LIMPEZA PARA ATENDER AS DEMANDAS DO COMBATE AO COVID-19, CONFORME SOLICITADO EM PROCESSO 818/2020 SEMPRE.</t>
  </si>
  <si>
    <t xml:space="preserve">Aquisição de maltodextrina em pó 400 G e outro. </t>
  </si>
  <si>
    <t>Aquisição de Botas de Polietileno gofrado com elástico </t>
  </si>
  <si>
    <t>HIDROXICLOROQUINA - PRINCIPIO ATIVO: HIDROXICLOROQUINA, SULFATO; CONCENTRACAO/DOSAGEM: 400 MG; FORMA FARMACEUTICA: COMPRIMIDO REVESTIDO; APRESENTACAO: .; COMPONENTE: .;</t>
  </si>
  <si>
    <t>AZITROMICINA - PRINCIPIO ATIVO: AZITROMICINA; CONCENTRACAO/DOSAGEM: 500 MG; FORMA FARMACEUTICA: COMPRIMIDO; APRESENTACAO: .; COMPONENTE: .;</t>
  </si>
  <si>
    <t>CONCRETO - COMPOSICAO: BRITA 01 OU 02: SLUMP (10+/-2); APLICACAO: PISO SARRAFEADO;</t>
  </si>
  <si>
    <t>Aquisição de materiais de consumo hospitalar para o Centro de Especialidades Multiprofissional - CEM, custeada</t>
  </si>
  <si>
    <t>AQUISIÇÃO DE BANDEJA DE PROCEDIMENTO</t>
  </si>
  <si>
    <t>ESMOLOL CLORIDRATO, FRASCO/ AMPOLA 10ML, 10MG/ ML, SOLUÇÃO INJETÁVEL, UNIDADE 1.0 FRASCO/ AMPOLA. MARCA: CRISTALIA</t>
  </si>
  <si>
    <t>LAMINA DE LARINGOSCOPIO, ACO INOX, TIPO FIBRA OTICA, N° 3, CURVA, COMPATIVEL COM CABO DE LARINGOSCOPIO TIPO FIBRA OTICA, EMBALAGEM 1.0 UNIDADE. MARCA: MIKATOS</t>
  </si>
  <si>
    <t>JALECO UNISSEX; TAMANHO: "P" - EPI PARA OS SERVIDORES DO LACEN/ES  NAS AÇÕES  DE COMBATE AO COVID-19</t>
  </si>
  <si>
    <t>Aquisição de sabão em barra neutro, glicerinado sem 13 perfume, barra 200g. pacote com 05 unidades</t>
  </si>
  <si>
    <t>Aquisição de ambu infantil</t>
  </si>
  <si>
    <t>Prestação de serviços de dedetização e desratização do Hospital Metropolitano Odilon Behrens e Hospital Dia Cirúrgico</t>
  </si>
  <si>
    <t>Fármaco - LIDOCAINA 10% SPRAY 1FRS 50ML</t>
  </si>
  <si>
    <t>TACROLIMUS (TACROLIMO), 5MG, CAPSULA, CAPSULA, UNIDADE 1.0 UNIDADE MARCA : ASTELLAS</t>
  </si>
  <si>
    <t>PRIMER E SONDA P/ PCR TEMPO REAL MARCADO FLOR</t>
  </si>
  <si>
    <t>ATADURA DE ALGODAO ORTOPEDICO - MEDIDAS: 20CM X 1,80M;</t>
  </si>
  <si>
    <t> Comadre - Tipo pá em aço inox. Superfície lisa para facilitar a limpeza e para garantir o conforto. Capacidade 2,5 litros.</t>
  </si>
  <si>
    <t>BUDESONIDA AQUOSA NASAL 50 MCG/DOSE  6ML FR M</t>
  </si>
  <si>
    <t>APARELHO DE AR CONDICIONADO: TIPO SPLIT HI-WALL 9.000 BTU/H</t>
  </si>
  <si>
    <t>JALECO UNISSEX; TAMANHO: “PP” - EPI PARA OS SERVIDORES DO LACEN/ES  NAS AÇÕES  DE COMBATE AO COVID-19</t>
  </si>
  <si>
    <t>Contratação de empresa especializada na prestação de serviço da locação de moto com equipamento de som,</t>
  </si>
  <si>
    <t>FENTANILA - PRINCIPIO ATIVO: FENTANILA, CITRATO; CONCENTRACAO/DOSAGEM: 0,0785 MG/ML (0,05 MG/ML); FORMA FARMACEUTICA: SOLUCAO INJETAVEL; APRESENTACAO: AMPOLA 2 ML; COMPONENTE: .;</t>
  </si>
  <si>
    <t>Aquisição de insumos de saúde (EPIs), a fim de abastecer o Hospital Universitário da UFJF - Filial Ebserh, dada a pandemia de COVID-19, conforme condições, quantidades, exigências e estimativas, estabelecidas neste instrumento.</t>
  </si>
  <si>
    <t>Fármaco - CEFOTAXIMA 1G PO INJ CX 50F/A</t>
  </si>
  <si>
    <t>PLACA ÓTICA</t>
  </si>
  <si>
    <t>ACIDO EPSILON AMINOCAPROICO, 20 PCC (200MG/ ML), SOLUÇÃO INJETÁVEL, FRASCO AMPOLA 20ML, UNIDADE 1.0 FRASCO/ AMPOLA. MARCA: IPSILON. QTD 200 X 19,3510 = R$ 3.870,20</t>
  </si>
  <si>
    <t>Capote, cor Verde bandeira, tamanho: M, tecido: Brim Pesado, 100% algodão</t>
  </si>
  <si>
    <t>ELASTICO USO VESTUARIO - MATERIA-PRIMA: ELASTICO CASEADO, POLIESTER E ELASTODIENO; NUMERO: 20 MM ESPESSURA; COR: CONFORME SOLICITACAO DO ORGAO/ENTIDADE;</t>
  </si>
  <si>
    <t>PROPÉS, vestimento descartável para uso médico hospitalar</t>
  </si>
  <si>
    <t>CONGONHAS</t>
  </si>
  <si>
    <t>PREFEITURA MUNICIPAL DE CONGONHAS</t>
  </si>
  <si>
    <t>SACO PARA CADÁVER - Saco para óbito, material polietileno, com zíper frontal, na cor branco ou opaco, tamanho 2,20 x 0,80, gramatura 16 com, lacrada e com etiqueta</t>
  </si>
  <si>
    <t>Aquisição de papel grau cirúrgico - tamanhos</t>
  </si>
  <si>
    <t>FORMOL 37% 1L</t>
  </si>
  <si>
    <t>PINCA REYNALD -  20CM COMPRIMENTO</t>
  </si>
  <si>
    <t>AQUISIÇÃO DE HAMPER</t>
  </si>
  <si>
    <t>CANTONEIRA 30X30MM PRE-PINT INT</t>
  </si>
  <si>
    <t>ETOMIDATO (2MG/ML, MAPOLA 10ML)</t>
  </si>
  <si>
    <t>PAPEL PARA ECG SANFONADO ???? 28MT</t>
  </si>
  <si>
    <t>PROJETOR MULTIMÍDIA PROJETOR MULTIMÍDIA DE 4000 ANSILUMENS</t>
  </si>
  <si>
    <t>PROJETOR MULTIMÍDIA PROJETOR MULTIMÍDIA DE 5000 ANSILUMENS</t>
  </si>
  <si>
    <t>TELA PLANA OU LCD</t>
  </si>
  <si>
    <t xml:space="preserve">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t>
  </si>
  <si>
    <t>INSTALAÇÃO DE CONDICIONADOR DE AR SPLIT HI WALL 24.000 BTUS ELGIN</t>
  </si>
  <si>
    <t>CADARÇOS DE 10MM COM 10M PARA FIXAÇÃO DE CÂNULA TRAQUEOSTOMIA</t>
  </si>
  <si>
    <t>BOLSA DE COLOSTOMIA - TIPO: DESCARTAVEL;</t>
  </si>
  <si>
    <t>FACA DESCARTAVEL, TAMANHO GRANDE CAIXA CONTENDO 1.000 UNIDADES</t>
  </si>
  <si>
    <t>REMIFENTANILA (CLORIDRATO), 2MG, PO LIOFILIZADO PARA SOLUÇÃO INJETÁVEL, FRASCO/AMPOLA, UNIDADE 1.0 FRASCO / AMPOLA. MARCA: CRISTALIA</t>
  </si>
  <si>
    <t>Aquisição de leite de vaca infantil sem lactose em pó e outros</t>
  </si>
  <si>
    <t>AQUISIÇÃO DE INSUMO MISTURA DE SUPLEMENTAÇÃO ALIMENTAR MÓDULO FIBRAS SOLÚVEIS (60% GOMA GUAR E 40% INULINA), ISENTO DE SACAROSE, LACTOSE E GLÚTEN ACONDICIONADA EM SACHÊ DE 05G PÓ CADA</t>
  </si>
  <si>
    <t>Materiais destinados para adequações no Hospital de Campanha no Expominas BH. Locação de tanques de criogênio (incluindo assistência técnica) e misturador de gases medicinais p-ara o Hospital Campanha de Minas Gerais. LOCACAO DE TANQUE CRIOGENICO</t>
  </si>
  <si>
    <t>DRENO DESCARTAVEL - FINALIDADE: SUCCAO CONTINUA DE RESIDUOS ORGANICOS; AGULHA: 3,2MM;</t>
  </si>
  <si>
    <t>SONDA DE FOLEY 3 VIAS Nº 12 (LÁTEX)</t>
  </si>
  <si>
    <t>SONDA DE FOLEY 3 VIAS Nº 14 (LÁTEX)</t>
  </si>
  <si>
    <t>INSTALAÇÃO DE CONDICIONADOR DE AR SPLIT HI WALL, 12.000 BTUS AGRATO</t>
  </si>
  <si>
    <t>BACON DEFUMADO DESTINADO AO SERVIÇO DE ACOLHIMENTO QUE PROMOVEM O ISOLAMENTO SOCIAL E CONSEQUENTE PROTEÇÃO À POPULAÇÃO EM SITUAÇÃO DE RUA</t>
  </si>
  <si>
    <t>PONTEIRA COM BARREIRA VOL.1-200 MCL TIPO GILS</t>
  </si>
  <si>
    <t>Aquisição de detergente</t>
  </si>
  <si>
    <t>ATADURA GESSADA - MEDIDAS: 12CM X 3M;</t>
  </si>
  <si>
    <t>PARACETAMOL 750MG</t>
  </si>
  <si>
    <t>AQUISIÇÃO DE DESINFETANTE - COMPOSIÇÃO: À BASE DE QUATERNÁRIO DE AMÔNIO 5ª GERAÇÃO; REQUISITO: SOLÚVEL, COM AÇÃO GERMICIDA E PROPRIEDADES NÃO CORROSIVAS; APRESENTAÇÃO: LÍQUIDA</t>
  </si>
  <si>
    <t>AQUISIÇÃO DE CARRINHO INDUSTRIAL - ARMÁRIO SOB BANCADA DE 245X60CM, ESTRUTURA SUSPENSA CHUMBADA NA PAREDE EM COMPENSADO NAVAL 2CM REVESTIDO EXTERNA E INTERNAMENTE DE LAMINADO MELAMÍNICO , PORTA E PRATELEIRA INTERNAS EM MDF 1,8CM RESVETIDO EM LAMINADO MELAMÍNICO POSTFORMING.</t>
  </si>
  <si>
    <t>SONDA DE USO MEDICO - IDENTIFICACAO: DE ASPIRACAO TRAQUEAL COM VALVULA; NUMERO: 6; MATERIA-PRIMA: POLIVINIL TRANSPARENTE;</t>
  </si>
  <si>
    <t>Aquisição emergencial de GUIA P/ INTUBAÇÃO TRAQUEAL, MODELO:TIPO BOUGIE 6, 10 e 15 FR para o enfrentamento da pandemia do coronavírus</t>
  </si>
  <si>
    <t>Bambui</t>
  </si>
  <si>
    <t>Fornecimento de itens de limpeza</t>
  </si>
  <si>
    <t>LAMINA DE BISTURI DESCARTAVEL MATERIA-PRIMA: ACO INOXIDAVEL ESTERIL; NUMERO: 20; EMBALAGEM: INDIVIDUAL, ESTERIL E COM ABERTURA EM PETALA;</t>
  </si>
  <si>
    <t>31299 - ESCALPE 19 G, CATETER PARA INFUSÃO VENOSA COM AGULHA DE BISEL TRI FACETADO, COM</t>
  </si>
  <si>
    <t>MONITOR 23”</t>
  </si>
  <si>
    <t xml:space="preserve"> AQUISIÇÃO DE EQUIPAMENTOS  / Cufômetro (medidor de Cuff), Manômetro manual e portátil utilizado para insuflar e verificar a pressão do Cuff (balonete interno) dos tubos endotraqueais e cânulas de traqueostomia de baixa pressão e alto volume, UNID. DE MEDIDA: Unitário</t>
  </si>
  <si>
    <t>Sonda para aspiração traqueal, sistema fechado 6 fr e/ou 8 fr, neonatal, medindo aproximadamente 30,5 cm de comprimento para uso em tubo endotraueal n. 2,5 a 3,5. Marca HALYARD; KIMBERLY C</t>
  </si>
  <si>
    <t>CLORETO DE SODIO PRINCIPIO ATIVO: CLORETO DE SODIO; CONCENTRACAO/DOSAGEM: 0,9%; FORMA FARMACEUTICA: SOLUCAO INJETAVEL; APRESENTACAO: BOLSA OU FRASCO 1.000 ML SISTEMA FECHADO; COMPONENTE: INJETOR LATERAL;</t>
  </si>
  <si>
    <t>31283 - AGULHA HIPODÉRMICA 13X4, 5,COMPOSTA DE CÂNULA COM BISEL TRIFACETADO E SILICONADO</t>
  </si>
  <si>
    <t>CATETER - IDENTIFICACAO: NASAL DESCARTAVEL TIPO OCULOS PARA OXIGENIO; TAMANHO/NUMERO: NEONATAL; MATERIA-PRIMA: SILICONE;</t>
  </si>
  <si>
    <t>CENTRAL DE AR CONDICIONADO, 9.000 BTU'S</t>
  </si>
  <si>
    <t>CONJUNTO PARA DRENAGEM MEDIASTINAL - NUMERO: 36; CAPACIDADE: DO FRASCO RESERVATORIO 2.000 ML;</t>
  </si>
  <si>
    <t>TESOURA IRIS  RETA PONTA DELICADA - 10 A 12 C</t>
  </si>
  <si>
    <t>Propé - Sapatilha descartável, confeccionado em TNT, caixa com 100 unidades</t>
  </si>
  <si>
    <t>Aquisição de sabonete líquido cremoso a base de irgasan - triclosan</t>
  </si>
  <si>
    <t>PULVERIZADOR COSTAL DE ALAVANCA PARA 12 LITROS COM BOMBA TIPO PISTÃO, VAZÃO DE PONTA REGULÁVEL, CONTENDO MANGUEIRA. LANÇA E BICOS DE APLICAÇÃO PARA DESINFECÇÃO DE ÁREA PÚBLICAS</t>
  </si>
  <si>
    <t>AQUISIÇÃO DE FILTRO BACTERIANO, VIRAL, HEPA PARA USO EM APARELHO DE VENTILAÇÃO MECÂNICA PARA CONSUMO NO HMFM, CONFORME DECRETO RIO Nº 42.246 QUE REGULAMENTA A LEI Nº 13-979, C/C DECRETO RIO N] 47.269 DE 19/03/2020, SOBRE AS MEDIDAS PARA O ENFRENTAMENTO DA EMERGÊNCIA DE SAÚDE PÚBLICA DE IMPORTÂNCIA INTERNACIOANL DECORRETNE DO NOVO CORONAVÍRUS NO ÂMBITO DO MUNICÍPIO DO RIO DE JANEIRO.</t>
  </si>
  <si>
    <t>Fármaco - FENOBARBITAL 100MG/ML INJ CX 25AMP 2ML (B1)</t>
  </si>
  <si>
    <t xml:space="preserve"> AQUISIÇÃO DE MEDICAMENTOS  / Amiodarona, Cloridrato, 50 mg/ml, Solução injetável, Ampola, 3 ml, VIA DE ADMINISTRAÇÃO: Intravenosa, UNID. DE MEDIDA: Uma</t>
  </si>
  <si>
    <t>MALHA TUBULAR - APRESENTACAO: ROLO DE 12CM X 25 METROS;</t>
  </si>
  <si>
    <t>Contratação de empresa para prestação de serviço de publicações</t>
  </si>
  <si>
    <t>Aquisição de gaveteiro plástico móvel com 4 gavetas</t>
  </si>
  <si>
    <t>AQUISIÇÃO DE CARRINHO INDUSTRIAL - ARMÁRIO SOB BANCADA DE 220X60CM, ESTRUTURA SUSPENSA CHUMBADA NA PAREDE EM COMPENSADO NAVAL 2CM REVESTIDO EXTERNA E INTERNAMENTE DE LAMINADO MELAMÍNICO , PORTA E PRATELEIRA INTERNAS EM MDF 1,8CM RESVETIDO EM LAMINADO MELAMÍNICO POSTFORMING.</t>
  </si>
  <si>
    <t xml:space="preserve">TUBO ENDOTRAQUEAL Nº 10 EM CLORETO POLIVINÍLICO - DIÂMETRO DE 2,0 MM SEM BALONETE </t>
  </si>
  <si>
    <t>AQUISIÇÃO PARA ATENDER A DEMANDA DAS UNIDADES DE SAÚDE CAP 1_COVID 19.</t>
  </si>
  <si>
    <t>MICROPLACA PARA REAL TIME COM 96 POÇOS DE 0,1</t>
  </si>
  <si>
    <t>ABAIXADOR DE LINGUA - MATERIA PRIMA: MADEIRA, DESCARTAVEL; FORMATO: ESPATULA,SUPERFICIE LISA,EXTREMIDADES ARREDONDADAS; DIMENSOES: 1,5 X 13,5CM;</t>
  </si>
  <si>
    <t>CICLOSPORINA, CAPSULA GELATINOSA MOLE, 100MG, UNIDADE 1.0 CAPSULA MARCA: ciclosporina</t>
  </si>
  <si>
    <t>SELADORA DE PAPEL LARGURA DE 500 MM ACIONAMEN</t>
  </si>
  <si>
    <t>Água Sanitária 1 L.</t>
  </si>
  <si>
    <t>438 - ALMOTOLIA TRANSPARENTE</t>
  </si>
  <si>
    <t>SONDA DE FOLEY EM LÁTEX SILICONADO Nº 08 DUAS VIAS</t>
  </si>
  <si>
    <t>FILME PARA RAIO-X USO MEDICO HOSPITALAR - BASE: VERDE; TAMANHO: 30 X 40CM; TIPO: USO GERAL; PREVISTO COMODATO;</t>
  </si>
  <si>
    <t>FILTRO DE VENTILAÇÃO MECÂNICA INFANTIL</t>
  </si>
  <si>
    <t>Aquisição de materiais para serem utilizados na higienização da Sede, Delegacias e Unidades Operacionais da SPRF-CE, atendendo as medidas de proteção, considerando o Manual de Procedimento Operacional Padronizado (POP) do Ministério da Saúde, que apresenta os materiais necessários para o enfrentamento da emergência de saúde pública de importância internacional decorrente do coronavírus (COVID-19)</t>
  </si>
  <si>
    <t>SERINGA DESCARTAVEL - MATERIA-PRIMA: POLIPROPILENO; CAPACIDADE: 3ML;</t>
  </si>
  <si>
    <t xml:space="preserve">TUBO ENDOTRAQUEAL Nº 12 EM CLORETO POLIVINÍLICO - DIÂMETRO DE 2,5 MM SEM BALONETE </t>
  </si>
  <si>
    <t xml:space="preserve">TUBO ENDOTRAQUEAL Nº 16 EM CLORETO POLIVINÍLICO - DIÂMETRO DE 3,5 MM SEM BALONETE </t>
  </si>
  <si>
    <t>AZITROMICINA 500MG C/ 3 COMP EUR ( 140 X 22,414 =3.138,07)</t>
  </si>
  <si>
    <t> Papagaio Em aço inoxidável. Capacidade: 1L. Dimensões: 26x13 cm.</t>
  </si>
  <si>
    <t>Papel toalha inter folhas.</t>
  </si>
  <si>
    <t>Aquisição de equipamentos hospitalares, visando atender a demanda do Centro de Especialidades Multiprofissional - CEM, conforme resolução da SES/MG nº 6.046/2017, através da Secretaria Municipal de Saúde - SESAP</t>
  </si>
  <si>
    <t>GARFO PARA REFEICAO, DESCARTAVEL, INCOLOR, EM POLIETILENO, COMPRIMENTO 15 CM, CAIXA COM 1000 UNIDADES</t>
  </si>
  <si>
    <t>SONDA DE USO MEDICO - IDENTIFICACAO: DE FOLEY 2 VIAS; NUMERO/TAMANHO: 18; MATERIA-PRIMA: BORRACHA NATURAL, SILICONIZADA;</t>
  </si>
  <si>
    <t xml:space="preserve">TUBO ENDOTRAQUEAL Nº 8,5 EM CLORETO POLIVINÍLICO - DIÂMETRO DE 2,5 MM SEM BALONETE </t>
  </si>
  <si>
    <t>ACIDO EPSILON AMINOCAPROICO, 5 PCC (50 MG/ML), SOLUCAO INJETAVEL, FRASCO AMPOLA 20ML, UNIDADE 1.0 FRASCO / AMPOLA MARCA : ZYDUS</t>
  </si>
  <si>
    <t>SACO PARA COLETA DE RESIDUOS DE SAUDE - MATERIA-PRIMA: POLIETILENO VIRGEM DE ALTA DENSIDADE; COR: LARANJA; GRUPO: RESIDUOS QUIMICOS (GRUPO B); CAPACIDADE NOMINAL: 50 LITROS - 15 KG; DIMENSOES (L X A): 63 CM X 80 CM; APRESENTACAO: EMBALAGEM 100 UN;</t>
  </si>
  <si>
    <t>CLOREXIDINA 0,2% 1000ML (SEPTHEX ) AQUOSA -974- PROLINK (DESCRIÇÃO DA QUANTIDADE 557 X 5,511 = 3.069,63</t>
  </si>
  <si>
    <t>BENZILPENICILINA G POTASSICA, PO PARA SOLUCAO INJETAVEL, FRASCO AMPOLA, 5.000.000UI, UNIDADE 1.0 FRASCO / AMPOLA MARCA : BLAU</t>
  </si>
  <si>
    <t>TELA PLANA OU LCD ENTRADA UFHVHFCATV</t>
  </si>
  <si>
    <t>FRASCO COLETOR PARA ESFREGACO PULMONAR COM 70</t>
  </si>
  <si>
    <t>AMOXICILINA + CLAVULONATO DE POTASSIO, 1G + 200MG, PO LIOFILIZADO PARA SOLUCAO INJETAVEL, UNIDADE 1.0 FRASCO / AMPOLA MARCA : GENÉRICO</t>
  </si>
  <si>
    <t>Cadeiras de banho/Higiênica: Utilizada para proceder no banho de aspersão em pacientes debilitados. material de confecção/ estrutura/ capacidade/ coletor: aço/ferro pintado/fixa/até 100 kg/sem coletor. apoio de braço: possui. apoio de pés: possui.</t>
  </si>
  <si>
    <t>Aquisição de lanceta para coletor amostra de sangue - 28G.</t>
  </si>
  <si>
    <t>PROJETOR MULTIMÍDIA PROJETOR MULTIMÍDIA ATÉ 3000 ANSILUMENS</t>
  </si>
  <si>
    <t>SERVIÇO DE FILMAGEM DE EVENTO 02 CINEGRAFISTAS 01 OPERADOR DE SWITCHER02 OPERADORES DOS REFLETORES DE ILUMINAÇÃO E02 ASSISTENTES DE CÂMERAS E LUZESSERVIÇO DE FILMAGEM DIGITAL COM 02 DUAS CÂMERAS DE 3CCD EM FORMATO DVCAM OU EQUIVALENTE E 01 MESA DE CORTE SWITCHER COM DISPONIBILIDADE DE TRANSMISSÃO AO VIVO PARA TELÕES O MATERIAL BRUTO FILMADO DEVERÁ SER ENTREGUE EM 01 CÓPIA FORMATO DVD</t>
  </si>
  <si>
    <t>LIMPADOR MULTIUSO LIMPEZA PESADA 2% 500 ML.</t>
  </si>
  <si>
    <t>ELETRODO PARA MONITORAÇÃO CARDÍACA NEONATAL</t>
  </si>
  <si>
    <t>Mesa Auxiliar Tipo Mayo: Estrutura em tubos redondos de aço inoxidável; Base tipo garfo em aço inoxidável com 3 rodizios; Altura regulável Bandeja em aço inoxidável Medidas Externas: Comprimento 580mm, Largura 480mm Altura 915-1500mm.</t>
  </si>
  <si>
    <t>INSTALAÇÃO DE CONDICIONADOR DE AR SPLIT HI WALL 18.000 BTUS PHILCO</t>
  </si>
  <si>
    <t>AQUISIÇÃO DE MATERIAL PARA UNIDADE DE SAÚDE</t>
  </si>
  <si>
    <t>MEDICAMENTOS PARA TRATAMENTO DE COVID-19                           MEDICAMENTOS ALOPATICOS      TIAMINA - PRINCIPIO ATIVO: TIAMINA, CLORIDRATO; CONCENTRACAO/DOSAGEM: 100 MG/ML; FORMA FARMACEUTICA: SOLUCAO INJETAVEL; APRESENTACAO: AMPOLA 1 ML; COMPONENTE: .;</t>
  </si>
  <si>
    <t>Fármaco - ESCOPOLAMINA+DIPIRONA 4+500MG/ML INJ CX 100AMP 5ML</t>
  </si>
  <si>
    <t>maca para transporte / Maca de Transporte de Feridos, MATERIAL: Confeccionada com nylon (cordura), Demais informações de acordo com Termo de Referência e/ou Descritivo Técnico do Processo, UNID. DE MEDIDA: Unitário</t>
  </si>
  <si>
    <t>DIFENIDRAMINA (CLORIDRATO), 50MG/ML, SOLUCAO INJETAVEL, AMPOLA 1ML, AMPOLA 1.0 UNIDADE MARCA : CRISTALIA</t>
  </si>
  <si>
    <t>PIPETA DE TRANSFERÊNCIA DE POLIPROPILENO ESTÉ</t>
  </si>
  <si>
    <t>Cadeira Giratória, Concha Dupla, Encosto e Assento em Madeira Compensada Moldada, Revestido em Courvin.</t>
  </si>
  <si>
    <t>Aquisição de materiais de higienização e prevenção a viroses, principalmente no enfrentamento da emergência de saúde pública de importância internacional decorrente do coronavírus (COVID-19), com fins de equipar as unidades operacionais e os policiais rodoviários federais da Superintendência de Polícia Rodoviária Federal em Campo Grande-MS, observadas as especificações e condições estabelecidas neste documento</t>
  </si>
  <si>
    <t>SONDA NASOGÁSTRICA Nº 16 LONGA</t>
  </si>
  <si>
    <t>Secretaria Municipal de Esportes e Lazer</t>
  </si>
  <si>
    <t>Plastificação de 450 unidades de cartazes a serem fixados nas Academias da Cidade em virtude da Campanha "Combate ao COVID-19"</t>
  </si>
  <si>
    <t>Microtubo material polipropileno capacidade 2 ml graduação graduado tipo tampa tampa rosqueável tipo fundo auto sustentável esterilidade estéril tipo criogênico</t>
  </si>
  <si>
    <t>Umificador para Rede de Oxigênio Gasoso.</t>
  </si>
  <si>
    <t>Saco para Cobertura de Cadáveres; Plástico; Tamanho M ; 60 x 150 cm; resistência mecânica; cor opaca; zíper frontal; acompanhado de etiqueta para identificação.Marca: MasterPlast Embalagens</t>
  </si>
  <si>
    <t>Aquisição de materiais de higiene e proteção para atender os servidores das unidades escolares da Rede Estadual de Ensino (Sabão - Tipo: neutro; Apresentação:_x005F_x005F_x005F_x000D_
barra com 200 g._x005F_x005F_x005F_x000D_)</t>
  </si>
  <si>
    <t>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t>
  </si>
  <si>
    <t>SALBUTAMOL (SULFATO), Forma Farmacêutica: solução injetável; Concentração: 0,5mg/ml; Forma De Apresentação: ampola com 1 ml. MARCA: HIPOLABOR</t>
  </si>
  <si>
    <t>SONDA DE FOLEY EM LÁTEX SILICONADO Nº 10 DUAS VIAS</t>
  </si>
  <si>
    <t>Mesas auxiliar: Mesa auxiliar destinada ao apoio de recursos médico-assistenciais, utilizada em ambientes hospitalares, Dimensões Mínimas/Material de Confecção: 40 X 40 X 80 (cm) Semi Circular/Aço Inoxidável.</t>
  </si>
  <si>
    <t>SACO PLASTICO (COBERTURA) P/ OBITO - COR SOLI</t>
  </si>
  <si>
    <t>INST.DE PREVIDENCIA DOS SERVIDORES DO EST.M.GERAIS</t>
  </si>
  <si>
    <t>VACUOMETRO (ASPIRADOR) PARA REDE DE VACUO - APLICACAO: REDE DE VACUO; MATERIA-PRIMA: CORPO DE METAL CROMADO COM MANOMETRO; ESCALA: (0 A -30")HG E/OU (0 A -76)CMHG; COMPONENTES (1): BOIA DE SEGURANCA DE FECHAMENTO AUTOMATICO; COMPONENTES (2): FRASCO DE VIDRO, COM GRADUACAO DE 200 A 500 ML;</t>
  </si>
  <si>
    <t>FITA ADESIVA CREPE 50x50</t>
  </si>
  <si>
    <t>CANETA BISTURI, Aplicação: Uso hospitalar, Características Adicionais: Comando manual, autoclavavel, cabo fixo, com conector 3 pinos, monopolar. MARCA: similar E compativel/cmd 110</t>
  </si>
  <si>
    <t>Fármaco - DIPIRONA 500MG CX 500COMP</t>
  </si>
  <si>
    <t>Óxido Nitroso Medicina / Óxido nitroso medicinal, acondicionado em cilindros com capacidade aproximada de: 28 quilos, fornecidos em comodato, Torpedo com capacete, UNID. DE MEDIDA: Quilograma</t>
  </si>
  <si>
    <t>Conjunto adulto (camisa+ calça), calça com elástico na cintura, camisa com gola redonda e dois bolsos. Para servidor., cor Verde bandeira, tamanho: P, tecido: Brim Leve, 100% algodão.</t>
  </si>
  <si>
    <t>31302 - ESCALPE 25 G, CATETER PARA INFUSÃO VENOSA COM AGULHA DE BISEL TRI FACETADO, COM</t>
  </si>
  <si>
    <t>BANHO MARIA capacidade 6 a 9 litros</t>
  </si>
  <si>
    <t xml:space="preserve"> Tubo de Ventilação em T</t>
  </si>
  <si>
    <t>PINÇA HALSTEAD  HARTMANN CURVA - 10 CM COMPRI</t>
  </si>
  <si>
    <t>AQUISIÇÃO DE CARRINHO INDUSTRIAL - ARMÁRIO SOBRE BANCADA DE 220X60CM, ESTRUTURA SUSPENSA CHUMBADA NA PAREDE EM COMPENSADO NAVAL 2CM REVESTIDO EXTERNA E INTERNAMENTE DE LAMINADO MELAMÍNICO , PORTA E PRATELEIRA INTERNAS EM MDF 1,8CM RESVETIDO EM LAMINADO MELAMÍNICO POSTFORMING.</t>
  </si>
  <si>
    <t>Carro para transporte de roupas sujas: Em aço inoxidável, hermeticamente fechado. Dimensões: 0,90 x 1,80.</t>
  </si>
  <si>
    <t>Laringoscópio infantil: Equipamento de engate rápido, para uso em procedimentos de emergência e anestesia, que necessitem de acesso às vias aéreas. Iluminação: Fibra Óptica - Halógena – Xenon ou Fibra Óptica – LED.</t>
  </si>
  <si>
    <t>PINCA ADSON COM DENTE  - 12 CM DE COMPRIMENTO</t>
  </si>
  <si>
    <t> Carro de Curativos​</t>
  </si>
  <si>
    <t>SALBUTAMOL, SULFATO - PRINCIPIO ATIVO: SALBUTAMOL, SULFATO; CONCENTRACAO/DOSAGEM: 100 MCG/DOSE; FORMA FARMACEUTICA: AEROSSOL; APRESENTACAO: FRASCO TUBO 200 DOSES; COMPONENTE: APLICADOR;</t>
  </si>
  <si>
    <t>EPINEFRINA (SOLUÇÃO INJETÁVEL 1MG/ML - 1ML)</t>
  </si>
  <si>
    <t>SONDA NASOGÁSTRICA Nº 22 LONGA</t>
  </si>
  <si>
    <t>pano para limpeza de piso com as seguintes características: 100% algodão alvejado; medindo 46 x 70cm (variação de 10% de oscilação nas medidas); sem acabamento; tipo saco; cor branca; embalado em saco transparente</t>
  </si>
  <si>
    <t>ASPIRADOR YANKAUER   28,5 CM DE COMPRIMENTO -</t>
  </si>
  <si>
    <t>94210 - SAPATO ANTIDERRAPANTE FLIP COR BRANCO - MATERIAL PVE NUMERAÇÃO 43</t>
  </si>
  <si>
    <t>AQUISIÇÃO DE SIMULADOR DE CAVALGADA DUPLO CONJUGADO</t>
  </si>
  <si>
    <t>MICROTUBO</t>
  </si>
  <si>
    <t>GUIA PARA USO MEDICO - APLICACAO: PARA TUBO ENDOTRAQUEAL; TIPO: BOUGIE, PEDIATRICO; MATERIA-PRIMA: POLIETILENO DE ALTA DENSIDADE E BAIXA RIGIDEZ; PONTA: COM ANGULACAO ENTRE 35 A 40° APROXIMADAMENTE; COMPRIMENTO: ENTRE 60 E 70 CM;</t>
  </si>
  <si>
    <t>SISTEMA FECHADO DE ASPIRACAO TRAQUEAL - TIPO: PEDIATRICO, CALIBRE 10 FRENCH;</t>
  </si>
  <si>
    <t>SONDA DE USO MEDICO - IDENTIFICACAO: NASOENTERICA ADULTO; NUMERO: 10G; MATERIA-PRIMA: POLIURETANO, COM PESO EM TUNGSTENIO OU ACO INOX;</t>
  </si>
  <si>
    <t>AQUISIÇÃO DE EQUIPAMENTOS DE LIMPEZA PARA ATENDER AS DEMANDAS DO COMBATE AO COVID-19, CONFORME SOLICITADO EM PROCESSO 791/2020 SEMPRE.</t>
  </si>
  <si>
    <t xml:space="preserve">TUBO ENDOTRAQUEAL Nº 18 EM CLORETO POLIVINÍLICO - DIÂMETRO DE 4,0 MM SEM BALONETE </t>
  </si>
  <si>
    <t>LUVA DESCARTAVEL PROCEDIMENTOS NAO CIRURGICOS - COMPOSICAO: LATEX DE BORRACHA NATURAL; TAMANHO: M; PO: ISENTA DE PO; FORMATO: AMBIDESTRA; TEXTURA: LISA; APRESENTACAO: EMBALAGEM 100 UNIDADES;</t>
  </si>
  <si>
    <t>31269 - ESPARADRAPO IMPERMEÁVEL, CONFECCIONADO EM TECIDO APROPRIADO, COR BRANCA, MEDINDO</t>
  </si>
  <si>
    <t>MICOFENOLATO SODICO, 180MG, COMPRIMIDO REVESTIDO DE LIBERACAO RETARDADA, UNIDADE 1.0 COMPRIMIDO MARCA : NOVARTIS</t>
  </si>
  <si>
    <t>Carro para Transporte de Roupa Limpa. estrutura totalmente em chapa de aco inox tampa removível em chapa de aço inoxidável , dividido em 3 prateleiras, com alca e com para - choque de borracha em toda volta e rodizios de 6´. dimensÕes aproximadas : 0.90 cm x 0.50 cm x 1.15 cm</t>
  </si>
  <si>
    <t>Aquisição em caráter emergencial, de Equipamentos de Proteção Individual (EPIs) para o combate da disseminação do COVID-19, para atender as necessidades da Secretaria de Saúde – SES-DF</t>
  </si>
  <si>
    <t>Aquisição de kits para diagnóstico de Coronavírus (Kit para laboratório - Tipo:_x005F_x005F_x005F_x000D_
2019NCOV_ N Positive Control;_x005F_x005F_x005F_x000D_
Especificação técnica: Kit controle_x005F_x005F_x005F_x000D_
em plasmideo contendo genes do_x005F_x005F_x005F_x000D_
Nucleocapsideo do 2019ncov)</t>
  </si>
  <si>
    <t>DRENO DE KEER EM T 4,5 DESCARTÁVEL ESTÉRIL</t>
  </si>
  <si>
    <t>CLINDAMICINA 300 MG CAPS</t>
  </si>
  <si>
    <t>Fármaco - GENTAMICINA 80MG/2ML SOL INJ CX 50AMP 2ML</t>
  </si>
  <si>
    <t>AQUISIÇÃO DE SANEANTES PARA COMBATE AO SURTO DA COVID-19, POR ADESÃO AO PROCESSO 09/004036/2018.</t>
  </si>
  <si>
    <t>CONFECÇÃO DE FORMULÁRIO TIPO B  BLOCO COM 100 FOLHAS</t>
  </si>
  <si>
    <t>CLOREXIDINA 2% C/ TENSOATIVO 1L -104- RIOQUIMI (DESCRIÇÃO DO QUANTITATIVO: 166 X 15,540 = 2.579,64)</t>
  </si>
  <si>
    <t>SONDA NASOGÁSTRICA Nº 18 LONGA</t>
  </si>
  <si>
    <t>ACAB TRAP PRE-PINT 100MM C/P - 5 TRAP</t>
  </si>
  <si>
    <t xml:space="preserve"> Aquisição de desinfetante sanitário de superfície pronto uso</t>
  </si>
  <si>
    <t>Conjunto (camisa bermuda) adulto. Bermuda com elástico confortável na cintura, camisa com cola redonda e dois bolsos. Para paciente, cor Verde bandeira, tamanho: M, tecido: Brim Leve, 100% algodão.</t>
  </si>
  <si>
    <t>INSTALAÇÃO DE CONDICIONADOR DE AR SPLIT HI WALL, 9.000 BTUS AGRATO</t>
  </si>
  <si>
    <t xml:space="preserve">ROMETO DE PANCURONIO - PRINCIPIO ATIVO: BROMETO DE PANCURONIO; CONCENTRACAO/DOSAGEM: 2 MG/ML; FORMA FARMACEUTICA: SOLUCAO INJETAVEL; APRESENTACAO: AMPOLA 2 ML; COMPONENTE: </t>
  </si>
  <si>
    <t>MEDICAMENTOS PARA TRATAMENTO DE COVID-19             AZITROMICINA - PRINCIPIO ATIVO: AZITROMICINA MONOIDRATADA; CONCENTRACAO/DOSAGEM: 500 MG; FORMA FARMACEUTICA: PO LIOFILIZADO; APRESENTACAO: FRASCO-AMPOLA; COMPONENTE: .;</t>
  </si>
  <si>
    <t>CICLOSPORINA, CAPSULA GELATINOSA MOLE, 50MG, UNIDADE 1.0 CAPSULA MARCA : CICLOSPORINA</t>
  </si>
  <si>
    <t>PINÇA HEISS CURVA - 20 CM COMPRIMENTO</t>
  </si>
  <si>
    <t>FLUCONAZOL, BOLSA OU FRASCO 100ML, 2MG/ML, SOLUCAO INJETAVEL, EMBALAGEM 1.0 UNIDADE MARCA: HALEXISTAR</t>
  </si>
  <si>
    <t>INSTALAÇÃO DE CONDICIONADOR DE AR SPLIT HI WALL 12.000 BTUS PHILCO</t>
  </si>
  <si>
    <t>CLORETO DE POTÁSSIO frasco 150 ml</t>
  </si>
  <si>
    <t>Fármaco - ETOMIDATO 2MG/ML INJ CX 25AMP 10ML (C1)</t>
  </si>
  <si>
    <t>MICOFENOLATO SÓDICO, 360MG, COMPRIMIDO REVESTIDO LIBERAÇÃO RETARDADA, UNIDADE 1.0 COMPRIMIDO. MARCA: GENÉRICO</t>
  </si>
  <si>
    <t>VOLTA GRANDE</t>
  </si>
  <si>
    <t>Equipamentos de proteção individual e outros materiais</t>
  </si>
  <si>
    <t>AQUISIÇÃO DE PAPEL TOALHA - PARA COVID-19 - DISPENSA</t>
  </si>
  <si>
    <t>CHAPA DE VIDRO - TIPO: TEMPERADO, INSTALADO; ESPESSURA: 8 MM; COR: TRANSPARENTE;</t>
  </si>
  <si>
    <t>ATADURA DE ALGODAO ORTOPEDICO - MEDIDAS: 10CM X 1,80M;</t>
  </si>
  <si>
    <t>Fármaco - EPINEFRINA 1MG/ML INJ CX 100AMP 1ML</t>
  </si>
  <si>
    <t>Medicamentos - Paracetamol 200 mg/ml</t>
  </si>
  <si>
    <t>AGULHA DESC 40X1,2MM CX 100UND</t>
  </si>
  <si>
    <t>Escada 2 degraus: Estrutura total em aço inox nas dimensões 0,40 cm comp. x 0,40 cm larg. x 0,40cm alt. Piso em chapa de aço inox revestido por borracha antiderrapante,pés com ponteiras emborrachados resistentes.</t>
  </si>
  <si>
    <t>Cadeira de banho​ </t>
  </si>
  <si>
    <t>Otoscópio​</t>
  </si>
  <si>
    <t>INSTALAÇÃO DE CONDICIONADOR DE AR SPLIT PISO TETO 48.000 BTUS ELGIN</t>
  </si>
  <si>
    <t>Aquisição de protetor facial, material: acrílico, cor: incolor, comprimento: 200 MM, material coroa: plástico, características adicionais: coroa ajustável e articulada, para combate ao COVID-19</t>
  </si>
  <si>
    <t>METILPREDNISOLONA, SUCCINATO SODICO, 125MG, PO LIOFILIZADO PARA SOLUCAO INJETAVEL, FRASCO/AMPOLA, UNIDADE 1.0 FRASCO / AMPOLA MARCA : NOVAFARMA</t>
  </si>
  <si>
    <t>TUBO ENDOTRAQUEAL - TIPO: DESCARTAVEL COM BALONETE; NUMERO: 9,0 (38); MATERIA-PRIMA: PVC TRANSPARENTE, SILICONIZADO;</t>
  </si>
  <si>
    <t>INTERMEDIARIO - FORMATO: RETO; TIPO: MACHO-FEMEA, COM ENTRADA PARA OXIGENIO; MEDIDAS: 22 X 15MM; MATERIA-PRIMA: EM MATERIAL PLASTICO;</t>
  </si>
  <si>
    <t>Conjunto adulto (camisa+ calça), calça com elástico na cintura, camisa com gola redonda e dois bolsos. Para servidor., cor Verde bandeira, tamanho: G, tecido: Brim Leve, 100% algodão.</t>
  </si>
  <si>
    <t>SUPORTE ARTICULADO DE PAREDE PARA TV LED DE 2</t>
  </si>
  <si>
    <t>APRESENTADOR PARA SALA MULTIMIDIA</t>
  </si>
  <si>
    <t>ROCURONIO (BROMETO), 10MG/ML, SOLUCAO INJETAVEL, FRASCO AMPOLA 5ML, UNIDADE 1.0 FRASCO / AMPOLA MARCA : ESMERON</t>
  </si>
  <si>
    <t>DETERGENTE PRÉ-LIMPEZA  PARA INSTRUMENTAIS CI</t>
  </si>
  <si>
    <t>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t>
  </si>
  <si>
    <t>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t>
  </si>
  <si>
    <t>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t>
  </si>
  <si>
    <t>TELHA - MATERIA PRIMA: FIBROCIMENTO; TIPO: ONDULADA; DIMENSAO: 110CM LARGURA X 180CM COMPRIMENTO X 6MM ESPESSURA; COR: NATURAL;</t>
  </si>
  <si>
    <t>AZITROMICINA 500 MG - COMPRIMIDO</t>
  </si>
  <si>
    <t>Aquisição de fluxômetro de oxigênio (em substituição à Dispensa n. 28/20, pela alteração de prazo de entrega pela empresa)</t>
  </si>
  <si>
    <t>PERFIL U 30X100X30MM PRE X PRIM X EXT P/PORTAS</t>
  </si>
  <si>
    <t>Fornecimento de 1000 comprimidos de hidroxicloroquina 400 mg, valor unitário R$ 2,27 </t>
  </si>
  <si>
    <t>SONDA DE USO MEDICO - IDENTIFICACAO: NASOGASTRICA LONGA; NUMERO: 18; MATERIA-PRIMA: POLIVINIL ATOXICO;</t>
  </si>
  <si>
    <t>SISTEMA DE RETORNO DE SOM COM 04 CAIXAS</t>
  </si>
  <si>
    <t>SERVIÇO DE DE GRAVAÇÃO COM REVISÃO DO TEXTO ENTREGA DO TRABALHO EM CD E IMPRESSO ENCADERNADO COM CAPA DURA E ESPIRAL O PRAZO DE ENTREGA DEVERÁ SER COMBINADO COM O ÓRGÃO CONTRATANTE LOGO APÓS O TÉRMINO DOS EVENTOS</t>
  </si>
  <si>
    <t>AQUISIÇÃO DE INSUMOS CORONA VIRUS - NAD 24/2020</t>
  </si>
  <si>
    <t>TIOPENTAL (SODICO), 0,5G, PO PARA SOLUCAO INJETAVEL, FRASCO AMPOLA, UNIDADE 1.0 FRASCO / AMPOLA MARCA: CRISTALIA/ THIOPENTAX</t>
  </si>
  <si>
    <t>FIOS DE SUTURA USO MEDICO HOSPITALAR - TIPO: INABSORVIVEL; MATERIA-PRIMA: MONOFILAMENTO DE POLIAMIDA; NUMERO: 4-0; MEDIDAS: FIO DE 45CM; AGULHA: COM AGULHA 3/8 CIRCULO CORTANTE DE 2,4 A 2,5CM;</t>
  </si>
  <si>
    <t>PINCA ROCHESTER PEAN CURVA - 22 CM COMPRIMENT</t>
  </si>
  <si>
    <t>CÂNULA PARA TRAQUEOSTOMIA MÉDIA</t>
  </si>
  <si>
    <t>Aquisição de material de consumo: 100 (cem) placas de acetato transparente retangular; dimensões 620 x 1200 x 0,50 mm, para o Campus Piracicaba do IFSP.</t>
  </si>
  <si>
    <t>Aquisição de papel toalha interfolha</t>
  </si>
  <si>
    <t xml:space="preserve"> AQUISIÇÃO DE MATERIAL MÉDICO HOSPITALAR / Sonda, Foley, Nº 16, MATERIAL: Látex, Descartável, Estéril, com 2 Vias, Demais informações de acordo com Termo de Referência e/ou Descritivo Técnico do Processo, UNID. DE MEDIDA: Unitário</t>
  </si>
  <si>
    <t>Microfones para Câmera de Videoconferência, c...</t>
  </si>
  <si>
    <t>FITA CIRURGICA - TIPO: MICROPOROSA, ESTERIL; MEDIDAS: 25MM LARGURA X 10CM COMPRIMENTO, APROXIMADAMENTE;</t>
  </si>
  <si>
    <t>Aquisição de equipamentos hospitalares, visando atender a demanda do Centro de Especialidades Multiprofissional - CEM, conforme resolução da SES/MG nº 6.046/2017,
através da Secretaria Municipal de Saúde - SESAP</t>
  </si>
  <si>
    <t>Aquisição de filamentos para impressora 3D (insumo), tipo PLA, para o Laboratório de Fabricação pessoal (FABLAB UFPB) do Centro de Energias Alternativas e Renováveis (CEAR) da UFPB, que serão utilizados na fabricação de peças para suporte de Equipamentos de Proteção Individual (EPI) a serem destinados aos profissionais de saúde que estão atuando no enfrentamento ao COVID-19</t>
  </si>
  <si>
    <t>DROPROPIZINA, 30MG/ML, SOLUCAO ORAL, FRASCO 10ML, UNIDADE 1.0 FRASCO MARCA : DAUDT</t>
  </si>
  <si>
    <t>Sonda de Aspiração para Tubo Endotraqueal 8fr - Sistema Fechado</t>
  </si>
  <si>
    <t>AZITROMICINA 500MG C/ 02COM MED ( 199 X 10,8357 = 2156,32)</t>
  </si>
  <si>
    <t>AZITROMICINA 500MG CPR (AZITROPHAR)- PHARI- 735- PHARLAB (DESCRIÇÃO DO QUANTITATIVO: 3740 X 0,574 = 2.146,76)</t>
  </si>
  <si>
    <t>TALA METÁLICA 19MM X 26CM</t>
  </si>
  <si>
    <t>618 - SONDA DE ASPIRAÇÃO TRAQUEAL Nº 10</t>
  </si>
  <si>
    <t>TUBO ENDOTRAQUEAL - TIPO: ARAMADO COM BALONETE; NUMERO: 7,0 (30); MATERIA-PRIMA: PVC TRANSPARENTE, RADIOPACO;</t>
  </si>
  <si>
    <t>BATERIA 9VOLTS PARA TERMÔMETROS LASER - BARREIRAS SANITÁRIAS - FRONTEIRAS</t>
  </si>
  <si>
    <t>Fármaco - DEXAMETASONA CRM 1MG/G CX 50TB 10G</t>
  </si>
  <si>
    <t>METOPROLOL (TARTARATO), 1MG/ML, SOLUCAO INJETAVEL, AMPOLA 5ML, UNIDADE 1.0 AMPOLA MARCA : ASTRAZENECA DO BRASIL</t>
  </si>
  <si>
    <t>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t>
  </si>
  <si>
    <t>MOXIFLOXACINO CLORIDRATO, 400MG, COMPRIMIDO REVESTIDO, UNIDADE 1.0 COMPRIMIDO. MARCA: SEM</t>
  </si>
  <si>
    <t>AQUISIÇÃO DE MMH - CATETER NASAL PARA CONSUMO NO HMFM, CONFORME DECRETO Nº 47.246 QUE REGULAMENTA A LEINº 13.979 SOBRE AS MEDIDAS PARA ENFRETAMENTO DA EMERGÊNCIA DE SAÚDE PÚBLICA DE IMPORTÂNCIAINTERNACIONAL DECORRENTE DO NOVO CORONAVÍRUS NO ÂMBITO DO MUNICÍPIO DO RIO DE JANEIRO.</t>
  </si>
  <si>
    <t>CLONIDINA, AMPOLA 1ML, CLORIDRATO, 150 MCG/ML, SOLUCAO INJETAVEL, AMPOLA 1.0 UNIDADE MARCA : CRISTÁLIA</t>
  </si>
  <si>
    <t>SONDA NASOGÁSTRICA Nº 10 LONGA</t>
  </si>
  <si>
    <t xml:space="preserve"> AQUISIÇÃO DE MEDICAMENTOS  / Cefalotina Sódica, 1 g, Pó para solução injetável, Frasco-ampola, VIA DE ADMINISTRAÇÃO: Intramuscular/Intravenosa, UNID. DE MEDIDA: Unitário</t>
  </si>
  <si>
    <t>Fornecimento de Peças de Conector isolador/transdutor de pressão para máquina de hemodiálise.</t>
  </si>
  <si>
    <t>NITROPRUSSETO DE SODIO, 25MG/ML, SOLUCAO INJETAVEL, AMPOLA 2ML, UNIDADE 1.0 AMPOLA MARCA : HIPOFARMA . 200,00 X 10,1621 = 2.032,4200</t>
  </si>
  <si>
    <t>GEL - APLICACAO: PARA USO EM ULTRASSONOGRAFIA, ELETROCARDIOGRAMA;</t>
  </si>
  <si>
    <t>ROPIVACAINA (CLORIDRATO), 10MG/ML, SOLUCAO INJETAVEL, AMPOLA 20ML, AMPOLA 1.0 UNIDADE MARCA : HYPOFARMA</t>
  </si>
  <si>
    <t>LARINGOSCÓPIO RÍGIDO INFANTIL</t>
  </si>
  <si>
    <t>INSTALAÇÃO DE CONDICIONADOR DE AR SPLIT HI WALL 9.000 BTUS PHILCO</t>
  </si>
  <si>
    <t xml:space="preserve">Prefeitura Regional Itaquera - PRIQ
</t>
  </si>
  <si>
    <t>Fornecimento e instalação de Vidros para a entrada principal desta Subprefeitura</t>
  </si>
  <si>
    <t>Aquisição de Equipamento de Proteção Individual</t>
  </si>
  <si>
    <t xml:space="preserve">Aquisição de material de enfermagem </t>
  </si>
  <si>
    <t>SABONETE LIQUIDO.</t>
  </si>
  <si>
    <t>HIDROXICLOROQUINA SULFATO 400MG COMPRIMIDO</t>
  </si>
  <si>
    <t>Fármaco - PREDNISOLONA 3MG/ML SOL ORAL CX 50FRS 60ML</t>
  </si>
  <si>
    <t>LAMINA DE LARINGOSCOPIO, ACO INOX, TIPO FIBRA OTICA, RETA, N° 1, INFANTIL, COMPATIVEL COM CABO DE LARINGOSCOPIO TIPO FIBRA OTICA, EMBALAGEM 1.0 UNIDADE. MARCA: MIKATO</t>
  </si>
  <si>
    <t>LAMINA DE LARINGOSCOPIO, AÇO INOX, TIPO FIBRA ÓTICA, RETA, N° 2, INFANTIL, COMPATIVEL COM CABO DE LARINGOSCOPIO TIPO FIBRA ÓTICA, EMBALAGEM 1.0 UNIDADE. MARCA: MIKATO</t>
  </si>
  <si>
    <t>Item 2: 10 peças de  cateter de triplo lúmen para hemodiálise de 12 fr a 15 fr.</t>
  </si>
  <si>
    <t>ACIDO ASCORBICO, SOLUCAO INJETAVEL, 500MG, AMPOLA 5ML, AMPOLA 1.0 UNIDADE MARCA: FARMACE UND 4.000,00 X 0,4970 = 1.988,0000</t>
  </si>
  <si>
    <t>LAMINA DE LARINGOSCOPIO, ACO INOX, TIPO FIBRA OTICA, RETA, N° 0, INFANTIL, COMPATIVEL COM CABO DE LARINGOSCOPIO TIPO FIBRA OTICA, EMBALAGEM 1.0 UNIDADE. MARCA: MIKATOS</t>
  </si>
  <si>
    <t>Aquisição de equipo para infusão solução parenteral.</t>
  </si>
  <si>
    <t>REUQUINOL 400MG C/ 30 COMP ( 48 X 41,113 = 1.973,46)</t>
  </si>
  <si>
    <t>Escada com 2 degraus: Dispositivo auxiliar para facilitar o acesso de pacientes à níveis mais altos, tais como leitos. material de confecção: aço inoxidável.</t>
  </si>
  <si>
    <t>FIO DE SUTURA POLIGLACTINA</t>
  </si>
  <si>
    <t>AQUISIÇÃO DE MATERIAL MÉDICO CIRÚRGICO PARA A PARN - EXCLUSIVAMENTE PARA ATENDER A PANDEMIA DE COVID 19, EVITANDO DESABASTECIMENTO E GARANTINDO O BOM ATENDIMENTO A POPULAÇÃO NESTE MOMENTO DE CRISE - NAD Nº 53/2020 - PE 0109/2019</t>
  </si>
  <si>
    <t>DIVINÓPOLIS</t>
  </si>
  <si>
    <t>Almotolia branca</t>
  </si>
  <si>
    <t>Fármaco - HALO DECANOATO 70,52MG/ML INJ CX 25AMP 1ML (C1)</t>
  </si>
  <si>
    <t xml:space="preserve">LOCAÇÃO DE APARELHO MONITOR MULTIPARAMÉTRICO POR 2 MESES - marca Samtronic, modelo AMU-5, com ECG, SPO2, PNI, respiração, temperatura, PI, tela de 12'' com bateria </t>
  </si>
  <si>
    <t>SOLUCAO, ETER SULFURICO, 35%, RECIPIENTE 1.0 LITRO MARCA : VICPHARNA</t>
  </si>
  <si>
    <t>BECLOMETASONA (DIPROPIONATO), 400MCG/ML, SUSPENSAO PARA NEBULIZACAO, FLACONETE 2ML, EMBALAGEM 1.0 UNIDADE MARCA : CLENIL</t>
  </si>
  <si>
    <t>AQUISIÇÃO DO ITEM: ISOPROPANOL - ASPECTO: LIQUIDO, COR: INCOLOR, FORMULA MOLECULAR: C3H8O, PESO MOLECULAR: 60,1, APLICACAO: PARA ANALISE, PRECIPITACAO ACIDOS NUCLEICOS ID AQUISIÇÃO DO ITEM: 27246 COD AQUISIÇÃO DO ITEM: 6810.329.0001</t>
  </si>
  <si>
    <t>AQUISIÇÃO DO ITEM: PRODUTO QUIMICO - DESCRICAO QUIMICA: PROPILENOGLICOL, PUREZA: N/A, FORMULA MOLECULAR: C3H8O2, ASPECTO: LIQUIDO, APLICACAO: INDUSTRIA FARMACEUTICA ID AQUISIÇÃO DO ITEM: 18839 COD AQUISIÇÃO DO ITEM: 6820.062.0135</t>
  </si>
  <si>
    <t>AQUISIÇÃO DE INSUMOS DE PREVENÇÃO CORONA VIRUS - NAD 41/2020</t>
  </si>
  <si>
    <t>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UNIDADE ID AQUISIÇÃO DO ITEM: 148847 COD AQUISIÇÃO DO ITEM: 3920.001.0063</t>
  </si>
  <si>
    <t>FILME PARA RAIO-X USO MEDICO HOSPITALAR - BASE: VERDE; TAMANHO: 24 X 30CM; TIPO: USO GERAL; PREVISTO COMODATO;</t>
  </si>
  <si>
    <t>LIXEIRA PLÁSTICO, QUADRADO COM TAMPA E PEDAL EMBUTIDO TODO FABRICADO EM POLIPROPILENO MEDIDAS: COR PRETA</t>
  </si>
  <si>
    <t>DOBUTAMINA - 12,5 MG/ML AMPOLA 20 ML</t>
  </si>
  <si>
    <t>Cadeiras de roda adulto: Equipamento utilizado no transporte de pessoas fragilizadas ou impossibilitada de andar. material de confecção/apoio para braços/apoio para pés/elevação de pernas: aço ou ferro pintado/ escamoteável/ removivel/ com elevação.</t>
  </si>
  <si>
    <t>Polidocanol frasco de 10 ml a 3%</t>
  </si>
  <si>
    <t>LIXEIRA, Material: aço inox polido, Capacidade: 50 l, Características Adicionais: tubular, com tampa e pedal para acionamento. MARCA: IMPORTADA</t>
  </si>
  <si>
    <t>Fármaco - METILDOPA 500MG CX 20COMP</t>
  </si>
  <si>
    <t>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t>
  </si>
  <si>
    <t>  Cuba rim - Em aço inox, autoclavável; capacidade de 700 ml.</t>
  </si>
  <si>
    <t>MEDICAMENTOS / Amiodarona, Cloridrato, 50 mg/ml, Solução injetável, Ampola, 3 ml, VIA DE ADMINISTRAÇÃO: Intravenosa, UNID. DE MEDIDA: Uma</t>
  </si>
  <si>
    <t>Aquisição deExtensão para Umidificador de Oxigênio</t>
  </si>
  <si>
    <t>TELA SOLDADA</t>
  </si>
  <si>
    <t>SACO PARA COLETA DE RESIDUOS DE SAUDE - MATERIA-PRIMA: POLIETILENO VIRGEM DE ALTA DENSIDADE; COR: BRANCO LEITOSO; GRUPO: RESIDUOS INFECTANTES (GRUPO A); CAPACIDADE NOMINAL: 15 LITROS - 4,5 KG; DIMENSOES (L X A): 39 CM X 58 CM; APRESENTACAO: EMBALAGEM 100 UN;</t>
  </si>
  <si>
    <t>Aquisição de swab descartável estéril de algodão em tubo</t>
  </si>
  <si>
    <t>Fármaco - NISTATINA+OXIDO DE ZINCO POMADA CX 50TB 60G</t>
  </si>
  <si>
    <t>Fármaco - AZITROMICINA 600MG SUSP ORAL CX 50FRS 15ML</t>
  </si>
  <si>
    <t>SONDA DE USO MEDICO - IDENTIFICACAO: NASOGASTRICA LONGA; NUMERO: 16; MATERIA-PRIMA: POLIVINIL ATOXICO;</t>
  </si>
  <si>
    <t>SULFATO DE MAGNESIO, 50 % 500MG/ML, SOLUCAO INJETAVEL AMPOLA 10 ML, AMPOLA 1.0 UNIDADE MARCA : ISOFARMA</t>
  </si>
  <si>
    <t>Cumeeira Trap Pre-Pint TP-30 - 5 TRAP.</t>
  </si>
  <si>
    <t xml:space="preserve"> AQUISIÇÃO DE MEDICAMENTOS  / Metoclopramida, Cloridrato, 5 mg/ml, Solução injetável, Ampola, 2 ml, VIA DE ADMINISTRAÇÃO: Intramuscular/Intravenosa, UNID. DE MEDIDA: Unitário</t>
  </si>
  <si>
    <t>PINÇA ANATOMICA DE DISSECÇÃO STANDARD - 12CM</t>
  </si>
  <si>
    <t>94203 - SAPATO ANTIDERRAPANTE FLIP COR BRANCO - MATERIAL PVE NUMERAÇÃO 36</t>
  </si>
  <si>
    <t>SONDA DE USO MEDICO - IDENTIFICACAO: DE FOLEY 2 VIAS; NUMERO/TAMANHO: 12; MATERIA-PRIMA: BORRACHA NATURAL, SILICONIZADA;</t>
  </si>
  <si>
    <t>BOLSA VENTILATORIA  - CAPACIDADE VOLUMETRICA: 1L; MATERIA-PRIMA: LATEX NATURAL, NA COR AZUL;</t>
  </si>
  <si>
    <t>AQUISIÇÃO DE CREME DENTAL PARA ATENDER AS DEMANDAS DAS EMERGÊNCIAS REFERENTE AO COVIDE-19, CONFORME SOLICITADO EM PROCESSO 873/2020 SEMPRE.</t>
  </si>
  <si>
    <t>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t>
  </si>
  <si>
    <t>Protetor Facial de Segurança "Capacete", coroa e carneira de plástico, regulagem de tamanho por meio de ajuste simples, visor de policarbonato incolor. Com C.A</t>
  </si>
  <si>
    <t>DRENO DE KEER EM T 5,5 DESCARTÁVEL ESTÉRIL</t>
  </si>
  <si>
    <t>DRENO DE KEER EM T 5 DESCARTÁVEL ESTÉRIL</t>
  </si>
  <si>
    <t>Fármaco - PARACETAMOL 500MG CX 500COMP</t>
  </si>
  <si>
    <t>MEDICAMENTOS ALOPATICOS   pROPOFOL - PRINCIPIO ATIVO: PROPOFOL; CONCENTRACAO/DOSAGEM: 10 MG/ML; FORMA FARMACEUTICA: EMULSAO INJETAVEL; APRESENTACAO: FRASCO-AMPOLA 20 ML; COMPONENTE: .;</t>
  </si>
  <si>
    <t>AQUISIÇÃO PARA ATENDER A DEMANDA EMERGENCIAL DOS POSSÍVEIS CASOS IDENTIFICADOS NO PROTOCOLO DE CORONAVÍRUS.</t>
  </si>
  <si>
    <t>MEMBRANA DE VÁLVULA EXPIRATÓRIA, ESTERILIZÁVE</t>
  </si>
  <si>
    <t>10541 - CATETER INTRAVENOSO 18G</t>
  </si>
  <si>
    <t>Conjunto (camisa bermuda) adulto. Bermuda com elástico confortável na cintura, camisa com cola redonda e dois bolsos. Para paciente, cor Verde bandeira, tamanho: P, tecido: Brim Leve, 100% algodão.</t>
  </si>
  <si>
    <t>Conjunto (camisa bermuda) adulto. Bermuda com elástico confortável na cintura, camisa com cola redonda e dois bolsos. Para paciente, cor Verde bandeira, tamanho: G, tecido: Brim Leve, 100% algodão.</t>
  </si>
  <si>
    <t>RELOGIO DE PAREDE</t>
  </si>
  <si>
    <t>ADENOSINA, SOLUCAO INJETAVEL, 3 MG/ML, AMPOLA 2ML, UNIDADE 1.0 AMPOLA MARCA : HIPOLABOR</t>
  </si>
  <si>
    <t>Kit para extração de RNA, previsto no convênio 03/2020.</t>
  </si>
  <si>
    <t>SOLUÇÃO ANTISSÉPTICA, CLOREXIDINA A 2%, DEGERMANTE, ASSOCIADO A TENSOATIVOS ATOXICA E HIPOALERGENICA, ADAPTAVELA SUPORTE DE PAREDE PARA DISPENSAÇÃO ASSÉPTICA, FRASCO 1.0 LITRO. MARCA: VIC PHARMA</t>
  </si>
  <si>
    <t>PREFEITURA MUNICIPAL DE SALINAS</t>
  </si>
  <si>
    <t>MATERIAL PROT.IND.(EPI'S) E (EPI'S P/ PROF.QUE ATUAM A COVI-19</t>
  </si>
  <si>
    <t>Fármaco - NIMESULIDA 100MG CX 350COMP</t>
  </si>
  <si>
    <t>ISOFLURANO, 1ML/ML, SOLUCAO PARA INALACAO, FRASCO 100ML, UNIDADE 1.0 FRASCO MARCA: ISOFORINE</t>
  </si>
  <si>
    <t>AQUISIÇÃO DO ITEM: TUBO EXTENSOR CATETER - MATERIAL: PVC ATOXICO, COR: N/D, COMPRIMENTO: 120 CM -PRIMING 4ML, CALIBRE: N/A, CONECTOR: CONEXÃO UNIVERSAL, MODELO CONECTOR: LUER LOK MACHO ID AQUISIÇÃO DO ITEM: 75356 COD AQUISIÇÃO DO ITEM: 6515.243.0008</t>
  </si>
  <si>
    <t>Frigobar Doméstico com capacidade de 117 litros.</t>
  </si>
  <si>
    <t>Nobreak 1500VA Bivolt</t>
  </si>
  <si>
    <t>SACO PLÁSTICO PARA CESTA BÁSICA</t>
  </si>
  <si>
    <t>AQUISIÇÃO DE MATERIAL PARA USO NO COMBATE A INFECÇÃO DO CORONAVÍRUS. NAD 145/2020.</t>
  </si>
  <si>
    <t>TECIDO NÃO TECIDO (TNT) 1,40 M</t>
  </si>
  <si>
    <t>Sonda Endotraqueal descartável com balão nº 4,5 (item 04).</t>
  </si>
  <si>
    <t>CABO DE BISTURI N.7</t>
  </si>
  <si>
    <t>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t>
  </si>
  <si>
    <t>HIDROCORTISONA SUCCINATO, SODICO, 100MG, PO LIOFILIZADO PARA SOLUCAO INJETAVEL, FRASCO/AMPOLA, UNIDADE 1.0 FRASCO / AMPOLA MARCA : TEUTO</t>
  </si>
  <si>
    <t>INSULINA HUMANA NPH, RECOMBINANTE, 100 U/ ML, SUSPENSÃO INJETÁVEL, FRASCO/ AMPOLA 10ML, UNIDADE 1.0 FRASCO/ AMPOLA. MARCA: ASPEN PHARM (ES) QTD 80 X 20,5170 = R$ 1.641,36</t>
  </si>
  <si>
    <t>EQUIPO MACRO FLEX FOTOSSENSIVEL P/SOL. PARENT. C/CAMARA GOTEJ. BIOSANI</t>
  </si>
  <si>
    <t>31303 - ESCALPE 27 G, CATETER PARA INFUSÃO VENOSA COM AGULHA DE BISEL TRI FACETADO, COM</t>
  </si>
  <si>
    <t>AQUISIÇÃO DE AQUISIÇÃO de Material Médico Hospitalar, PARA PREVENÇÃO E CONTROLE DE INFECÇÃO POR CORONAVÍRUS. NAD 200/2020.</t>
  </si>
  <si>
    <t>SUPORTE DE SORO, Material: ferro fundido, sem rodas, Dimensões: altura regulável de 1,05 até 2,00 m, Características Adicionais: com 4  (quatro) ganchos, cromado, base em ferro fundido, pintura epoxi MARCA: AG PLASTICOS</t>
  </si>
  <si>
    <t>ALFENTANILA (CLORIDRATO), 0,544MG/ML, SOLUCAO INJETAVEL, AMPOLA 5ML, UNIDADE 1.0 AMPOLA MARCA : LEAST</t>
  </si>
  <si>
    <t>AMPICILINA - PRINCIPIO ATIVO: AMPICILINA SODICA; CONCENTRACAO/DOSAGEM: 1 G; FORMA FARMACEUTICA: PO PARA SOLUCAO INJETAVEL; APRESENTACAO: FRASCO-AMPOLA; COMPONENTE: .;</t>
  </si>
  <si>
    <t>aquisição de 350 frascos de água oxigenada</t>
  </si>
  <si>
    <t>Suporte de Hampe</t>
  </si>
  <si>
    <t>Detector Fetal</t>
  </si>
  <si>
    <t>Realização de 2 (duas) apresentações de contação de história para gravação de vídeo que integrará o “Dia D – prevenção e orientação contra o coronavírus”</t>
  </si>
  <si>
    <t xml:space="preserve">Aquisição de Fenoterol bromidrato, composição: associado com ipratrópio brometo, concentração: 0,05mg + 0,02mg,dose, forma farmacêutica: aerossol oral, CATMAT: 428076, para aerossol terapia, visando suprir as demandas dos serviços de saúde realizados, de enfrentamento ao COVID-19, no Hospital de Ensino Doutor Washington Antônio de Barros / HU-UNIVAS, para fazer frente ao conjunto de ações no combate ao coronavírus </t>
  </si>
  <si>
    <t>MANUTENCAO PREVENTIVA E CORRETIVA EM SISTEMAS:PREDIAL CIVIL,ELETRICO, HIDRAULICO, ELETROMECANICO E DE AR CONDICIONADO.</t>
  </si>
  <si>
    <t>AQUISIÇÃO DE MATERIAL MÉDICO CIRÚRGICO PARA A PARN E UISMAV - EXCLUSIVAMENTE PARA ATENDER A PANDEMIA DE COVID 19, EVITANDO DESABASTECIMENTO E GARANTINDO O BOM ATENDIMENTO A POPULAÇÃO NESTE MOMENTO DE CRISE - NAD Nº 54/2020 - PE 0063/2019</t>
  </si>
  <si>
    <t>REF. A AQUISIÇÃO POR REGISTRO DE PREÇO DE ÁGUA GARRAFÃO 20L; PROCESSO TRANSALVADOR Nº 2590/2020.</t>
  </si>
  <si>
    <t>AQUISIÇÃO EMERGENCIAL DE MATERIAL MÉDICO-HOSPITALAR</t>
  </si>
  <si>
    <t>DISPENSER PLÁSTICO PARA SABONETE LÍQUIDO COM CAPACIDADE DE 1 LITRO</t>
  </si>
  <si>
    <t>PULVERIZADOR COSTAL DE ALAVANCA PARA 12 LITROS COM BOMBA TIPO PISTÃO, VAZÃO DE PONTA REGULÁVEL, CONTENDO MANGUEIRA. LANÇA E BICOS DE APLICAÇÃO PARA DESINFECÇÃO DOS TERMINAIS DE INTEGRAÇÃO DO SERVIÇO PÚBLICO COLETIVO DO MUNICÍPIO</t>
  </si>
  <si>
    <t>Polidocanol frasco de 10 ml de 1%</t>
  </si>
  <si>
    <t>SONDA DE USO MEDICO - IDENTIFICACAO: URETRAL; NUMERO: 16; MATERIA-PRIMA: POLIVINIL ATOXICO;</t>
  </si>
  <si>
    <t>FIXADOR DE TUBO OROTRAQUEAL  INFANTIL - TECIDO LAMINADO EM POLIPROPILENO E POLIETILENO ESPUMA ADESIVA DE POLIETILENO COM FITAS ADESIVAS EM ACRÍLICO EM GRAU MEDICINAL</t>
  </si>
  <si>
    <t xml:space="preserve">BROMETO DE PANCURONIO - PRINCIPIO ATIVO: BROMETO DE PANCURONIO; CONCENTRACAO/DOSAGEM: 2 MG/ML; FORMA FARMACEUTICA: SOLUCAO INJETAVEL; APRESENTACAO: AMPOLA 2 ML; COMPONENTE: </t>
  </si>
  <si>
    <t>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t>
  </si>
  <si>
    <t>Biombo triplo: Recurso utilizado para divisão de ambientes. material de confecção/tamanho/rodízios: aço ferro pintado/tamanho triplo/possui</t>
  </si>
  <si>
    <t>FILTRO DE VENTILAÇÃO MECÂNICA NEONATAL</t>
  </si>
  <si>
    <t xml:space="preserve">MESA DE MAYO, Material: estrutura e bandeja em aço inoxidável, Altura: regulável sendo a máxima superior a 1,15m, Características Adicionais: pés com rodízios; Bandeja medindo 48 x 32 cm (+ ou - 0,5 cm) MARCA: MEDHAUS/ MD-MM01; </t>
  </si>
  <si>
    <t>CABINE RÁDIO E FONES PARA ATÉ 50 PESSOAS</t>
  </si>
  <si>
    <t>CABINE RÁDIO E FONES PARA ATENDER DE 701 ATÉ 1000 PESSOAS</t>
  </si>
  <si>
    <t>SISTEMA DE RETORNO DE SOM COM 02 CAIXAS</t>
  </si>
  <si>
    <t>TELA 120 180 X 240M</t>
  </si>
  <si>
    <t>TELA 150 225 X 300M</t>
  </si>
  <si>
    <t>TELA 180 275 X 365M</t>
  </si>
  <si>
    <t>TELA 210 315 X 420M</t>
  </si>
  <si>
    <t>TELA 90 RETRÁTIL 15 X 20 M COM TRIPÉ</t>
  </si>
  <si>
    <t>DISPONIBILIZAÇÃO DE PROFISSIONAL CAPACITADO PARA A REALIZAÇÃO DE SERVIÇOS DE ILUMINAÇÃO A SEREM UTILIZADOS EM EVENTOS</t>
  </si>
  <si>
    <t>SERVIÇO DE GRAVAÇÃO DO EVENTO EM ÁUDIO COM FORNECIMENTO DE DVDS E TÉCNICO ESPECIALIZADO EM GRAVAÇÃO DE EVENTOS EM ÁUDIO</t>
  </si>
  <si>
    <t>SERVIÇO DE EDIÇÃO DE FILMAGEM ENTREGA DE 01 CÓPIA DO VÍDEO PRODUZIDO E EDITADO EM MÍDIA DVD DE ALTA QUALIDADECOM FINALIZAÇÃO COMPUTADORIZADA PRODUÇÃO DE VINHETA ELABORAÇÃO DE TRILHA SONORA LEGENDAS DE IDENTIFICAÇÃO DOS PARTICIPANTES ABERTURA E CRÉDITOS FINAIS ACONDICIONADO EM ESTOJO TIPO CASE BOXSIMPLES DE 14MM RESISTENTE CONFECCIONADO EM POLIPROPILENO DE COR TRANSPARENTE COM CAPA DE IDENTIFICAÇÃO O SERVIÇO DEVE SER COTADO POR HORA DE TRABALHO</t>
  </si>
  <si>
    <t>ENTREGA DE CD COM NO MÍNIMO 300 TREZENTAS FOTOS EM ALTA RESOLUÇÃO TAMANHO 26 X 17 CM RESOLUÇÃO DE 300 DPI TAMANHO 18 MEGA E IDENTIFICAÇÃO DE CADA FOTO NA INFORMAÇÃO DE ARQUIVO FILE INFO COM AS SEGUINTES INFORMAÇÕES ASSUNTO LOCAL CIDADE ESTADO DATA E CRÉDITO DO FOTÓGRAFO</t>
  </si>
  <si>
    <t>MICOFENOLATO MOFETILA, 500 MG, COMPRIMIDO, UNIDADE 1.0 COMPRIMIDO. MARCA: GENÉRICO</t>
  </si>
  <si>
    <t>AQUISIÇÃO DE AQUISIÇÃO de Material Médico Hospitalar, PARA PREVENÇÃO E CONTROLE DE INFECÇÃO POR CORONAVÍRUS, CONFORME PROCESSO EMERGENCIAL Nº 09/001.837/2020, PROVIDENCIADO PELA S/SUBG/CGCT/CTS, DE ACORDO COM O ARTIGO 24, INCISO IV DA LEI Nº 8.666/93, COMBINADO COM O DECRETO Nº 42.246, DE 12 DE MARÇO DE 2020, QUE REGULAMENTA A LEI 13.979.</t>
  </si>
  <si>
    <t>AQUISIÇÃO DE ESPAÇADOR PARA MEDICAMENTO EM AEROSOL - TAMANHO INFANTIL</t>
  </si>
  <si>
    <t xml:space="preserve">Aquisição de sapatilha descartável em TNT 40G. </t>
  </si>
  <si>
    <t>Fármaco - DEXCLORFENIRAMINA 2MG/5ML XRP CX 50FRS 100ML</t>
  </si>
  <si>
    <t xml:space="preserve">TUBO ENDOTRAQUEAL Nº 7 EM CLORETO POLIVINÍLICO - DIÂMETRO DE 2,00 MM SEM BALONETE </t>
  </si>
  <si>
    <t>Fármaco - GENTAMICINA 40MG/ML SOL INJ CX 50AMP 1ML</t>
  </si>
  <si>
    <t>ALMOTOLIA USO MEDICO HOSPITALAR - MATERIA-PRIMA: POLIPROPILENO; COR: BRANCA; CAPACIDADE: 250ML;</t>
  </si>
  <si>
    <t>Fármaco - CLORETO DE POTASSIO 10% SOL INJ CX 200AMP 10ML</t>
  </si>
  <si>
    <t>FIXADOR PARA RAIO-X - APLICACAO: MANUTENCAO/REPOSICAO; UTILIZACAO: PROCESSADORA AUTOMATICA; PREVISTO COMODATO; MANIPULACAO: 38 LITROS;</t>
  </si>
  <si>
    <t>BENZILPENICILINA BENZATINA, 1.200.000UI, PÓ PARA SUSPENSÃO INJETÁVEL OU SUSPENSÃO INJETÁVEL INTRAMUSCULAR, FRASCO/AMPOLA COM OU SEM DILUENTE, UNIDADE 1.0 FRASCO / AMPOLA. MARCA: TEUTO QTD 200,00 X P.UNT. R$ 7,3510 = R$ 1.470,50</t>
  </si>
  <si>
    <t>AQUISIÇÃO DE ÚCULOS PARA PREVENÇÃO DO CORONAVIRUS - NAD 25/2020</t>
  </si>
  <si>
    <t>Estetoscópio clínico biauricular adulto - uso hospitalar.</t>
  </si>
  <si>
    <t>Fármaco - LACTULOSE 667MG/ML LIQ AMEIXA FRS 120ML</t>
  </si>
  <si>
    <t>ATADURA GESSADA 20CMx4M CX 20RL</t>
  </si>
  <si>
    <t>Aquisição de material laboratorial - Meio de Cultura, a fim de atender o Boletim Epidemiológico n. 01 do Centro de Operações de Emergências em Saúde Pública do Ministério da Saúde</t>
  </si>
  <si>
    <t>Aquisição de meio de cultura ( Tipo: caldo_x005F_x005F_x005F_x000D_
triptose fosfatado; Composição (g/l):_x005F_x005F_x005F_x000D_
triptose 20,0; glucose (dextrose)_x005F_x005F_x005F_x000D_
2,0; cloreto de sódio 5,0; fosfato de_x005F_x005F_x005F_x000D_
sódio dibásico 2,5; pH 7,3 ± 0,2 a_x005F_x005F_x005F_x000D_
25°C.)</t>
  </si>
  <si>
    <t>SONDA DE USO MEDICO - IDENTIFICACAO: NASOENTERICA INFANTIL; NUMERO: 8G; MATERIA-PRIMA: POLIURETANO, COM PESO EM TUNGSTENIO OU ACO INOX;</t>
  </si>
  <si>
    <t>Cadeira Fixa Concha Dupla, Encosto e Assento em Madeira Compensada, Revestido em Couro Sintético, Acab em pintura eletrostática.</t>
  </si>
  <si>
    <t>Cadeiras de aço - Cadeira (com polipropileno)</t>
  </si>
  <si>
    <t>CANTONEIRA 40X40MM PRE-PINT INT</t>
  </si>
  <si>
    <t>GUIA DE INTUBAÇÃO TRAQUEAL ANGULADA ADULTO CO</t>
  </si>
  <si>
    <t>31767 - PAPEL GRAU CIRÚRGICO</t>
  </si>
  <si>
    <t>LIXEIRA PLÁSTICO, QUADRADO COM TAMPA E PEDAL EMBUTIDO TODO FABRICADO EM POLIPROPILENO MEDIDAS: COR BRANCA</t>
  </si>
  <si>
    <t>LAMINA DE BISTURI N.11 EM AÇO CARBONO</t>
  </si>
  <si>
    <t>Aquisição de material, tipo: semeantes e
degermantes.</t>
  </si>
  <si>
    <t>INSULINA HUMANA REGULAR, 100 UI/ML, SOLUCAO INJETAVEL, FRASCO/AMPOLA 10 ML, UNIDADE 1.0 FRASCO / AMPOLA MARCA : INSUNORM R/ ASPEN</t>
  </si>
  <si>
    <t>Suporte de soro: Estrutura utilizada para colocar o frasco de soro durante a aplicação no paciente. material de confecção: aço inoxidável. tipo: pedestal.</t>
  </si>
  <si>
    <t>Negatoscópio : Equipamento utilizado para visualização de imagens radiográficas. Tipo: Lâmpada Fluorescente com 3 corpos.</t>
  </si>
  <si>
    <t>POLICIA CIVIL DO ESTADO DE MINAS GERAIS</t>
  </si>
  <si>
    <t>Aquisição de agulha hipodérmica descartável 30 x 0.80 mm</t>
  </si>
  <si>
    <t>Fármaco - CARBONATO DE LITIO 300MG CX 500COMP (C1)</t>
  </si>
  <si>
    <t>AQUISIÇÃO DE CURATIVO DE HIDROCOLÓIDE ESTÉRIL COMPOSTO DE CARBOLAMETIL CELULOSE SÓDICA ALGINATO DE CÁLCIO</t>
  </si>
  <si>
    <t>LENÇOL com elástico 2,30 x 1,60 impressão de logomarca</t>
  </si>
  <si>
    <t>BICARBONATO DE SODIO, 84 MG/ML, 8,4%, SOLUCAO INJETAVEL, AMPOLA 10ML, UNIDADE 1.0 AMPOLA MARCA : SAMTEC</t>
  </si>
  <si>
    <t>CABO DE BISTURI N.3</t>
  </si>
  <si>
    <t>DIGOXINA 02,25MG - COMPRIMIDO</t>
  </si>
  <si>
    <t xml:space="preserve">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t>
  </si>
  <si>
    <t xml:space="preserve"> AQUISIÇÃO DE INSUMOS PARA RÉGUAS DE GASES / Tomada, TIPO: Para tampa de piso 2P+T , CORRENTE NOMINAL/TENSÃO DE ENTRADA: 20A/250V , CARACTERÍSTICAS ADICIONAIS: Com duplo borne por polo para conexão tipo aparafusada, com 2 (dois) furos para fixação em espelho metálico, UNID. DE MEDIDA: Unitário</t>
  </si>
  <si>
    <t>Materiais destinados para adequações no Hospital de Campanha no Expominas BH.CONCRETO - COMPOSICAO: BRITA 01 OU 02: SLUMP (10+/-2); APLICACAO: PISO SARRAFEADO;</t>
  </si>
  <si>
    <t>Aquisição de livro pautado ofício de 200FLS</t>
  </si>
  <si>
    <t>SERINGA DE VIDRO 1 ML</t>
  </si>
  <si>
    <t>ACAB LATERAL PRE-PINT 100MM S/P (B) - 5 TRAP</t>
  </si>
  <si>
    <t>43471 - SERINGA DE 03 ML</t>
  </si>
  <si>
    <t>Criação de post para facebook</t>
  </si>
  <si>
    <t>Criação de post para instagram</t>
  </si>
  <si>
    <t>FENOTEROL (BROMIDRATO), 5MG/ML, SOLUCAO ORAL, FRASCO 20ML, UNIDADE 1.0 FRASCO MARCA : HIPOLABOR . 400,00 X 3,2640 = 1.305,6000.</t>
  </si>
  <si>
    <t xml:space="preserve"> AQUISIÇÃO DE EQUIPAMENTOS  / Balança Digital Antropométrica, Demais informações de acordo com Termo de Referência e/ou Descritivo Técnico do Processo, UNID. DE MEDIDA: Unitário</t>
  </si>
  <si>
    <t>MEDICAMENTOS / Vasopressina, 20 U/ml, Solução injetável, Ampola, 1 ml, VIA DE ADMINISTRAÇÃO: Subcutânea/Intramuscular/Intravenosa, UNID. DE MEDIDA: Unitário</t>
  </si>
  <si>
    <t>CATETER PERIF IV 16G CX 100UND</t>
  </si>
  <si>
    <t>SABAO COMUM EM BARRA; CAIXA COM 50 BARRAS DE 200 G</t>
  </si>
  <si>
    <t>VALE DO PARANAÍBA AMVAP</t>
  </si>
  <si>
    <t>CONSÓRCIO PÚBLICO INTERMUNICIPAL</t>
  </si>
  <si>
    <t>Aquisição de material elétrico para adaptação</t>
  </si>
  <si>
    <t>CABO ELETRICO - TIPO: UNIPOLAR; FLEXIBILIDADE: FLEXIVEL; CONDUTOR: COBRE; TEMPERA: MOLE; ENCORDOAMENTO: CLASSE 5; ISOLAMENTO: 750V; COBERTURA: COMPOSTO TERMOPLASTICO NAO HALOGENO; SECAO: 4,0 MM2; COR: PRETO;</t>
  </si>
  <si>
    <t>Tesoura Metzembaum reta Em aço inox; autoclavável, Produto Confeccionado em Aço Inoxidável AISI-420; 12 cm</t>
  </si>
  <si>
    <t>SERINGA USO LABORATORIO - MATERIA-PRIMA: POLIPROPILENO; CAPACIDADE VOLUMETRICA: ATE 1 ML; ANTICOAGULANTE: LITIO HEPARINA E CALCIO BALANCEADO;</t>
  </si>
  <si>
    <t>BOBINA SACO PLASTICO</t>
  </si>
  <si>
    <t>AQUISIÇÃO DE EQUIPAMENTOS DE LIMPEZA PARA ATENDER AS DEMANDAS DO COMBATE AO COVID-19, CONFORME SOLICITADO EM PROCESSO 782/2020 SEMPRE.</t>
  </si>
  <si>
    <t>BUDESONIDA, 2ML, 0,25 MG/ML, SUSPENSAO PARA NEBULIZACAO, UNIDADE 1.0 FRASCO MARCA : ASTRAZENECA</t>
  </si>
  <si>
    <t>AZITROMICINA 500MG C/02 COMP - MED</t>
  </si>
  <si>
    <t>AZITROMICINA 500MG C/02 COMP MED</t>
  </si>
  <si>
    <t>ETIQUETA ADESIVA 45x20 ROLO COM 1000 ETIQUETAS</t>
  </si>
  <si>
    <t>70 rolos de  papel higiênico 10cm x 30m; 40 und sabonete líquido 800 ml; 100 rolos de papel higiênico 10cm x 60m; 50 pct papel higiênico 10cm x 300m</t>
  </si>
  <si>
    <t>15100 - CATETER INTRAVENOSO 16G</t>
  </si>
  <si>
    <t>ILUMINAÇÃO CANHÃO SEGUIDOR CANHÃO SEGUIDOR</t>
  </si>
  <si>
    <t>ILUMINAÇÃO MESA DE LUZ DIGITAL ACIMA DE 12 CANAIS</t>
  </si>
  <si>
    <t>ILUMINAÇÃO RACK DIMMER DE LUZ DIGITAL 12 CANAIS</t>
  </si>
  <si>
    <t>ILUMINAÇÃO REFLETOR ELIPSOIDAL</t>
  </si>
  <si>
    <t>ILUMINAÇÃO REFLETOR FRESNEL</t>
  </si>
  <si>
    <t>DISPONIBILIZAÇÃO DE PROFISSIONAL CAPACITADO PARA A REALIZAÇÃO DE SERVIÇOS DE CONDUÇÃO DO CERIMONIAL SUJEITO À APROVAÇÃO</t>
  </si>
  <si>
    <t>PROFISSIONAL DEVIDAMENTE CAPACITADO A OPERAR EQUIPAMENTOS AUDIOVISUAIS E SOM PROFISSIONAL DEVIDAMENTE CAPACITADO A OPERAR APARELHOS AUDIOVISUAIS COMPUTADORES TELEPROMPTS E DEMAIS APARELHOS UTILIZADOS DURANTE OS EVENTOS ELETROELETRÔNICOS A SEREM UTILIZADOS DURANTE O EVENTO</t>
  </si>
  <si>
    <t>DISPONIBILIZAÇÃO DE PROFISSIONAL CAPACITADO PARA A REALIZAÇÃO DE SERVIÇOS DE CONDUÇÃO E MEDIAÇÃO DO EVENTO SUJEITO À APROVAÇÃO</t>
  </si>
  <si>
    <t>RIBBON DE CERA PARA IMPRESSORA - MANUTENÇÃO DA ROTINA LABORATORIAL VISANDO O ENFRENTAMENTO AO COVID-19</t>
  </si>
  <si>
    <t xml:space="preserve">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t>
  </si>
  <si>
    <t xml:space="preserve"> AQUISIÇÃO DE INSUMOS PARA RÉGUAS DE GASES / Tomada, TIPO: Elétrica para caixa aparente, Sobrepor, Com espelho, MEDIDA: Tampa 70X75, CORRENTE NOMINAL/TENSÃO DE ENTRADA: 10A, Bivolt 127/220V, MATERIAL: Tampa em PVC, Modulo em termoplástico de alto impacto não propagante a chamas, USO: Redes elétricas locais que não possuam infraestrutura para instalações embutidas em parede ou piso, demandando sistemas de distribuição sobrepostos às superfícies, PADRÃO: Tripolar(2p+t), NBR 14136 novo padrão de plugs e tomadas , CARACTERÍSTICAS ADICIONAIS: Modelo Padrão Linha E, UNID. DE MEDIDA: Unitário</t>
  </si>
  <si>
    <t>Camisola Adulto com abertura atrás, cor Verde bandeira, tamanho: M, tecido: Brim Leve, 100% algodão</t>
  </si>
  <si>
    <t>CANULA REUSAVEL PARA TRAQUEOSTOMIA - NUMERACAO: 5, EM ACO CROMADO;</t>
  </si>
  <si>
    <t>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t>
  </si>
  <si>
    <t>FILME PARA RAIO-X USO MEDICO HOSPITALAR - BASE: VERDE; TAMANHO: 18 X 24CM; TIPO: USO GERAL; PREVISTO COMODATO;</t>
  </si>
  <si>
    <t>Polidocanol fraco de 10 ml a 0, 5%</t>
  </si>
  <si>
    <t>Aquisição de coletor de urina sistema fechado 1.000 a 2.000 ml bolsa</t>
  </si>
  <si>
    <t>INSTALACAO E MONTAGEM DE VIDROS, ESPELHOS E PELICULAS</t>
  </si>
  <si>
    <t>DESINFETANTE LÍQUIDO 2 LITROS COM PODER DESINFETANTE, GERMICIDA E BACTERICIDA, FLAGRÂNCIA FLORAL OU LAVANDA</t>
  </si>
  <si>
    <t>TUBO ENDOTRAQUEAL - TIPO: ARAMADO COM BALONETE; NUMERO: 6,0 (26); MATERIA-PRIMA: PVC TRANSPARENTE, RADIOPACO;</t>
  </si>
  <si>
    <t>GELO .</t>
  </si>
  <si>
    <t>CANTONEIRA 340X140MM PRE-PINT INT</t>
  </si>
  <si>
    <t>Aquisição de cal sodada</t>
  </si>
  <si>
    <t>CURATIVO COBERTURA DE FERIMENTO ESTÉRIL CARVÃO E PRATA 10X 10CM</t>
  </si>
  <si>
    <t>AZITROMICINA 500MG C/3 COMP - E.M.S</t>
  </si>
  <si>
    <t>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t>
  </si>
  <si>
    <t>BORRIFADOR/PULVERIZADOR - APLICACAO: LIMPEZA; MATERIA-PRIMA: POLIETILENO; CAPACIDADE: 500 ML;</t>
  </si>
  <si>
    <t>TERBUTALINA (0,5MG/ML SOLUÇÃO INJETÁVEL)</t>
  </si>
  <si>
    <t>MALETA PLASTICA NA COR BRANCA C/ 2 OU 3 BANDE</t>
  </si>
  <si>
    <t>ONDANSETRONA - PRINCIPIO ATIVO: ONDANSETRONA, CLORIDRATO; CONCENTRACAO/DOSAGEM: 2 MG/ML; FORMA FARMACEUTICA: SOLUCAO INJETAVEL; APRESENTACAO: AMPOLA 4 ML; COMPONENTE: .;</t>
  </si>
  <si>
    <t>AQUISIÇÃO DE MATERIAL PENSO PARA ATENDER AS DEMANDAS DO COMBATE AO COVID-19, CONFORME SOLICITADO EM PROCESSO 782/2020 SEMPRE.</t>
  </si>
  <si>
    <t>CLARITROMICINA, 500MG, COMPRIMIDO REVESTIDO, UNIDADE 1.0 COMPRIMIDO MARCA : CLARITROMICINA</t>
  </si>
  <si>
    <t>Estetoscópio Clínico Ad.</t>
  </si>
  <si>
    <t>AZITROMICINA 900MG SUSP. (GEN) 17ML+DIL. CX.C/24FRS 6-NEOQUIMICA</t>
  </si>
  <si>
    <t>Sonda de Aspiração para Tubo Endotraqueal 10fr - Sistema Fechado</t>
  </si>
  <si>
    <t>31279 - AGULHA HIPODÉRMICA 40X12, COMPOSTA DE CÂNULA COM BISEL TRI FACETADO E SILICONADO</t>
  </si>
  <si>
    <t>TUBO ENDOTRAQUEAL - TIPO: DESCARTAVEL COM BALONETE; NUMERO: 9,5 (40); MATERIA-PRIMA: PVC TRANSPARENTE, SLICONIZADO;</t>
  </si>
  <si>
    <t>DISPONIBILIZAÇÃO DE PROFISSIONAL CAPACITADO PARA A REALIZAÇÃO DE SERVIÇOS DE RECEPÇÃO SUJEITO À APROVAÇÃO RECEPCIONISTA QUANDO SOLICITADA DEVERÁ POSSUIR EXPERIÊNCIA NA ATIVIDADE ESTÁ TRAJADA DEVIDAMENTE COM UNIFORME OU ROUPA CLÁSSICA</t>
  </si>
  <si>
    <t>DISPONIBILIZAÇÃO DE PROFISSIONAL CAPACITADO PARA A REALIZAÇÃO DE SERVIÇOS DE RECEPÇÃO SUJEITO A APROVAÇÃO RECEPCIONISTA QUANDO SOLICITADA DEVERÁ POSSUIR EXPERIÊNCIA NA ATIVIDADE ESTÁ TRAJADA DEVIDAMENTE COM UNIFORME OU ROUPA CLÁSSICA</t>
  </si>
  <si>
    <t>SEGURANÇA DE EVENTO DEVERÃO SER DISPONIBILIZADOS SEGURANÇAS NOTURNOS TREINADOS E CAPACITADOS PARA EXECUÇÃO DE SEGURANÇA DESARMADA TRAJANDO TERNO PRETO OS SEGURANÇAS DEVERÃO COMUNICAR IMEDIATAMENTE AOS RESPONSÁVEIS PELA ORGANIZAÇÃO DO EVENTO QUALQUER ANORMALIDADE VERIFICADA INCLUSIVE DE ORDEM FUNCIONAL PARA QUE SEJAM ADOTADAS AS PROVIDÊNCIAS DE REGULARIZAÇÃO NECESSÁRIAS</t>
  </si>
  <si>
    <t>SEGURANÇA DIURNO DISPONIBILIZAÇÃO DE PROFISSIONAL CAPACITADO PARA REALIZAÇÃO DE SEGURANÇA DESARMADA DIURNA UNIFORMIZADA E COM APRESENTAÇÃO DE NADA CONSTA DA POLÍCIA FEDERAL</t>
  </si>
  <si>
    <t>SEGURANÇA NOTURNO DISPONIBILIZAÇÃO DE PROFISSIONAL CAPACITADO PARA REALIZAÇÃO DE SEGURANÇA DESARMADA NOTURNA UNIFORMIZADA E COM APRESENTAÇÃO DE NADA CONSTA DA POLÍCIA FEDERAL</t>
  </si>
  <si>
    <t xml:space="preserve">Aquisição de medicamentos para as unidades hospitalares: Hospital Universitário João de Barros Barreto (HUJBB) e Hospital Universitário Bettina Ferro (HUBFS) para enfrentamento de emergência de saúde pública decorrente do coronavírus - COVID-19, </t>
  </si>
  <si>
    <t>TUBO ENDOTRAQUEAL - TIPO: ARAMADO COM BALONETE; NUMERO: 7,5 (32); MATERIA-PRIMA: PVC TRANSPARENTE, RADIOPACO;</t>
  </si>
  <si>
    <t>AQUISIÇÃO DE COPO PARA ATENDER AS DEMANDAS DO COMBATE AO COVID-19, CONFORME SOLICITADO EM PROCESSO 818/2020 SEMPRE.</t>
  </si>
  <si>
    <t>Fármaco - DESLANOSIDEO 0,2MG/ML INJ CX 50AMP 2ML</t>
  </si>
  <si>
    <t>MORFINA (SULFATO), 10 MG/ML, SOLUÇÃO INJETÁVEL, AMPOLA 1.0 MILILITRO MARCA : DIMORF</t>
  </si>
  <si>
    <t>Teclado Wireless</t>
  </si>
  <si>
    <t>VORICONAZOL, 200MG, COMPRIMIDO REVESTIDO, UNIDADE 1.0 COMPRIMIDO. MARCA: GLENMARK</t>
  </si>
  <si>
    <t>ÁGUA SANITÁRIA 1L</t>
  </si>
  <si>
    <t>AQUISIÇÃO REALIZADA COM VISTA AO ABASTECIMENTO DE TODAS AS UNIDADES DA AP 5.3 CONFORME EMAIL DE 10/03/2020 - NAD 49/2020</t>
  </si>
  <si>
    <t>EQUIPO MACRO GOTAS FLEX/FOTOSSENSIVEL/FILTRO/ENT.DE AR/ROLDANA/CAPA</t>
  </si>
  <si>
    <t>AZITROMICINA 500MG (AZITROPHAR) C/500CMP CX.C/500CMP 1256-PHARLAB</t>
  </si>
  <si>
    <t>LUVA DESCARTAVEL PROCEDIMENTOS NAO CIRURGICOS - COMPOSICAO: LATEX DE BORRACHA NATURAL; TAMANHO: M; PO: BIOABSORVIVEL; FORMATO: AMBIDESTRA; TEXTURA: LISA; APRESENTACAO: EMBALAGEM 100 UNIDADES;</t>
  </si>
  <si>
    <t>623 - SONDA DE ASPIRAÇÃO TRAQUEAL Nº 06</t>
  </si>
  <si>
    <t>624 - SONDA DE ASPIRAÇÃO TRAQUEAL Nº 08</t>
  </si>
  <si>
    <t>Secretaria de Estado de Direitos Humanos, Assistência Social e Trabalho</t>
  </si>
  <si>
    <t>Renovação de Certificado Digital (Certificado digital para pessoas físicas (e-CPF) tipo A3, AC raiz ICP-Brasil, com prazo de validade e garantia de 3 (três) anos, para gravação em Token USB_x005F_x005F_x005F_x000D_)</t>
  </si>
  <si>
    <t>TELAS TELA TIPO DRAPER 150 REAR</t>
  </si>
  <si>
    <t>AGULHA RAQUI QUINCK 26G CX 25UND</t>
  </si>
  <si>
    <t>BOLSA COLETORA DE URINA SF 2000ML</t>
  </si>
  <si>
    <t>Materiais destinados para adequações no Hospital de Campanha no Expominas BH. Locação de tanques de criogênio (incluindo assistência técnica) e misturador de gases medicinais para o Hospital Campanha de Minas Gerais.  LOCACAO DE EQUIPAMENTOS PARA SISTEMA CENTRALIZADO DE GASES</t>
  </si>
  <si>
    <t>Pinça Halsted curva Com travas para mantê-la fechada; em aço Inoxidável AISI-420; Ponta curva, com serrilha; autoclavável; 12 cm</t>
  </si>
  <si>
    <t> Pinça Halsted reta Com travas para mantê-la fechada; em Aço Inoxidável AISI-420; Ponta reta, com serrilha, autoclavável; 12 cm</t>
  </si>
  <si>
    <t>Escadinha de 02 degraus </t>
  </si>
  <si>
    <t>MORFINA (SULFATO), 1 MG/ML, SOLUÇÃO INJETÁVEL, AMPOLA 2 ML, AMPOLA 1.0 UNIDADE MARCA : CRISTÁLIA</t>
  </si>
  <si>
    <t>Aquisição desonda nasogástrica longa n.º 18,</t>
  </si>
  <si>
    <t>Fármaco - TRAMADOL 100MG CX 10COMP RETARD (A2)</t>
  </si>
  <si>
    <t>ATADURA GESSADA 15CMx3M CX 20RL</t>
  </si>
  <si>
    <t>Aquisição deColetor para Material Perfuro Cortante 3L</t>
  </si>
  <si>
    <t>AQUISIÇÃO EMERGENCIAL DE AQUISIÇÃO de Material Médico Hospitalar PARA PREVENÇÃO DO COVID-19PROCESSO HMRPS 0973/000.024/2020PROCESSO SMS 09/001.837/2020SD 89/20, RES 111/20, NAD 84/20 FORNECEDOR :DEVERÃO ESTAR ANEXADOS À NOTA FISCAL AS CÓPIAS DESTE EMPENHO E DA AUTORIZAÇÃO DE FORNECIMENTO DEVERÃO CONSTAR NO CORPO DA NOTA FISCAL OS NÚMEROS DO EMPENHO, DO PROCESSO HMRPS, O LOTE E A VALIDADE DO PRODUTO EM QUESTÃO.</t>
  </si>
  <si>
    <t>Otoscópio Simples: Equipamento destinado à realização de exame visual do ouvido externo. Iluminação: Fibra Óptica/Halógena-Xenon. Composição: 5 a 10 espéculos reutilizáveis.</t>
  </si>
  <si>
    <t>REANIMADOR NEO (AMBU) SILICONE C/RESERV. MD AMACROSUL</t>
  </si>
  <si>
    <t xml:space="preserve">SERINGA DESCARTÁVEL 10 ml </t>
  </si>
  <si>
    <t>CONJUNTO CPAP NASAL - TIPO: INFANTIL; NUMERO: 2;</t>
  </si>
  <si>
    <t>AQUISIÇÃO DO ITEM: PRODUTO QUIMICO - DESCRICAO QUIMICA: GLICEROL, PUREZA: 99,5%, FORMULA MOLECULAR: C3H8O3, ASPECTO: LIQUIDO CLARO VISCOSO, APLICACAO: ANALISE, CONCENTRACAO: 99,5%, GRANULOMETRIA: 1,26G/ML, FORMA FORNECIMENTO: FRASCO 1L ID AQUISIÇÃO DO ITEM: 160005 COD AQUISIÇÃO DO ITEM: 6820.062.1077</t>
  </si>
  <si>
    <t>AQUISIÇÃO DO ITEM: PRODUTO QUIMICO - DESCRICAO QUIMICA: TRIETILAMINA, PUREZA: PARA ANALISE, FORMULA MOLECULAR: C6H15N , ASPECTO: LIQUIDO, APLICACAO: REAGENTE DE LABORATORIO ID AQUISIÇÃO DO ITEM: 82337 COD AQUISIÇÃO DO ITEM: 6820.062.0473</t>
  </si>
  <si>
    <t>AQUISIÇÃO DO ITEM: PRODUTO QUIMICO - DESCRICAO QUIMICA: PEROXIDO DE HIDROGENIO, PUREZA: 30%, FORMULA MOLECULAR: H2O2, ASPECTO: LIQUIDO, APLICACAO: PARA ANALISE, CONCENTRACAO: 30-35%, GRANULOMETRIA: N/A, FORMA FORNECIMENTO: FRASCO DE 1000 ML ID AQUISIÇÃO DO ITEM: 144479 COD AQUISIÇÃO DO ITEM: 6820.062.0935</t>
  </si>
  <si>
    <t>AQUISIÇÃO DE INSUMOS CORONA VIRUS - NAD 23/2020</t>
  </si>
  <si>
    <t>AMPICILINA SODICA, FRASCO/AMPOLA, 1G, PO LIOFILIZADA PARA SOLUCAO INJETAVEL, UNIDADE 1.0 FRASCO / AMPOLA MARCA : TEUTO. 400,00 X 2,2850 = 914,0000;</t>
  </si>
  <si>
    <t>Camisola Adulto com abertura atrás., cor Verde bandeira, tamanho: P, tecido: Brim Leve, 100% algodão</t>
  </si>
  <si>
    <t>Camisola Adulto com abertura atrás, cor Verde bandeira, tamanho: G, tecido: Brim Leve, 100% algodão</t>
  </si>
  <si>
    <t>CETOPROFENO, FRASCO/AMPOLA, 100MG, PO LIOFILIZADO PARA SOLUCAO INJETAVEL, UNIDADE 1.0 FRASCO / AMPOLA MARCA : UNIÃO QUÍMICA. 400,00 X 2,2360 = 894,4000</t>
  </si>
  <si>
    <t>FORNO MICROONDAS GRANDE</t>
  </si>
  <si>
    <t>CATETER PERIF IV 18G CX 50UND</t>
  </si>
  <si>
    <t>DISPONIBILIZAÇÃO DE PROFISSIONAL CAPACITADO PARA A REALIZAÇÃO DE SERVIÇOS DE CONDUÇÃO E MEDIAÇÃO DO EVENTO E QUE TENHA EXPERIÊNCIA COMO JORNALISTA ÂNCORA DE TELEJORNAL SUJEITO À APROVAÇÃO</t>
  </si>
  <si>
    <t>AQUISIÇÃO PARA ATENDER A DEMANDA COVID-19.</t>
  </si>
  <si>
    <t>AQUISIÇÃO DE INSUMOS DE PREVENÇÃO AO CORONAVIRUS - NAD 27/2020</t>
  </si>
  <si>
    <t>POÇO FUNDO</t>
  </si>
  <si>
    <t>Aquisição de caixas térmicas</t>
  </si>
  <si>
    <t>APARELHO PARA EXERCICIO RESPIRATORIO - FINALIDADE: MELHORAR A FUNCAO PULMONAR ESTIM.EXPANSAO TORACICA; MATERIA-PRIMA: EM ACRILICO BRANCO CRISTAL; CAPACIDADE: CAPACIDADE PARA 700ML DE LIQUIDO (AGUA ETC); COMPONENTES: COM MANGUEIRA PVC TRANSPARENTE E BOCAL DE PLASTICO;</t>
  </si>
  <si>
    <t>AZITROMICINA 500 C/ 02 COMP EMS ( 49 x 18,0596= 884,92)</t>
  </si>
  <si>
    <t xml:space="preserve"> AQUISIÇÃO DE MEDICAMENTOS  / Saccharomyces Boulardii, 100mg, Cápsula , Blister, VIA DE ADMINISTRAÇÃO: Oral, UNID. DE MEDIDA: Unitário</t>
  </si>
  <si>
    <t xml:space="preserve">TUBO ENDOTRAQUEAL DIÂMETRO DE 5,5 MM SEM BALONETE </t>
  </si>
  <si>
    <t xml:space="preserve"> AQUISIÇÃO DE MEDICAMENTOS  / Ácido Ascórbico (Vitamina C), 100 mg/ml, Solução injetável, Ampola, 5 ml, VIA DE ADMINISTRAÇÃO: Intramuscular/Intravenosa, UNID. DE MEDIDA: Unitário</t>
  </si>
  <si>
    <t>MEDICAMENTOS / Fenoterol, Bromidrato , 5 mg/ml, Solução gotas, Frasco gotejador, 20 ml, VIA DE ADMINISTRAÇÃO: Oral/Inalatória, UNID. DE MEDIDA: Unitário</t>
  </si>
  <si>
    <t>Fármaco - BIPERIDENO 5MG/ML SOL INJ CX 25AMP 1ML (C1)</t>
  </si>
  <si>
    <t>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t>
  </si>
  <si>
    <t>CABO ELETRICO - TIPO: UNIPOLAR; FLEXIBILIDADE: FLEXIVEL; CONDUTOR: COBRE; TEMPERA: MOLE; ENCORDOAMENTO: CLASSE 5; ISOLAMENTO: 750V; COBERTURA: COMPOSTO TERMOPLASTICO NAO HALOGENO; SECAO: 2,5 MM2; COR: PRETO;</t>
  </si>
  <si>
    <t>AZITROMICINA 500MG C/ 03 COM MED ( 52 X 16,2377 = 844,36)</t>
  </si>
  <si>
    <t>CLOREXIDINA 1% 1000ML AQUOSA - VICPHARMA DEP. 8.B.1 VICPHARI</t>
  </si>
  <si>
    <t>PEROXIDO HIDROGENIO 3% FR C/1000ML - AGUA OXIGENADA 10V, ANTISSEPTICO TOPI CO FR CONTENDO 1 LITRO. M:FARMAX RIO QUIM.</t>
  </si>
  <si>
    <t>ALFAEPOETINA, 4.000UI/ML, SOLUCAO INJETAVEL, FRASCO/AMPOLA 1ML, UNIDADE 1.0 FRASCO / AMPOLA. MARCA: ALFAEPOETINA</t>
  </si>
  <si>
    <t>COLHER DESCARTAVEL, TRANSPARENTE, MEDINDO APROXIMADAMENTE 20 CM, SEGUNDO AS NORMAS DA ABNT, EMBALAGEM PLÁSTICA CONTENDO 1.000 UNIDADES.</t>
  </si>
  <si>
    <t>CICLOSPORINA, CAPSULA GELATINA MOLE, 25MG, UNIDADE 1.0 CAPSULA MARCA : CICLOSPORINA</t>
  </si>
  <si>
    <t xml:space="preserve">TUBO ENDOTRAQUEAL Nº 38 EM CLORETO POLIVINÍLICO - DIÂMETRO DE 9,0 MM SEM BALONETE </t>
  </si>
  <si>
    <t>AZITROMICINA 900MG SUSP. 22,5ML (GEN)+DIL FRS.C/22,5 ML 158- PRATI DONA</t>
  </si>
  <si>
    <t>NALOXONA CLORIDRATO, AMPOLA 1ML, 0,4MG/ML, SOLUCAO INJETAVEL, UNIDADE 1.0 AMPOLA MARCA : CRISTÁLIA</t>
  </si>
  <si>
    <t>AZITROMICINA 500MG C/60 COMP - EUR</t>
  </si>
  <si>
    <t>AZITROMICINA 500MG C/60 COM EUR</t>
  </si>
  <si>
    <t>SALBUTAMOL SULFATO, 100MCG/DOSE, SUSPENSAO AEROSSOL, FRASCO 200 DOSES + APLICADOR, UNIDADE 1.0 FRASCO MARCA : GLENMARK</t>
  </si>
  <si>
    <t>DIPIRONA - PRINCIPIO ATIVO: DIPIRONA SODICA; CONCENTRACAO/DOSAGEM: 500 MG/ML; FORMA FARMACEUTICA: SOLUCAO INJETAVEL; APRESENTACAO: AMPOLA 2 ML; COMPONENTE: .;</t>
  </si>
  <si>
    <t>Fármaco - CARBAMAZEPINA SUSP 20MG/ML CX 50FRS 100ML (C1)</t>
  </si>
  <si>
    <t>AZITROMICINA 500MG C/ 60 COMP EUR (25 X 31,94= 798,50)</t>
  </si>
  <si>
    <t>TACROLIMUS, CAPSULA, 1MG, UNIDADE 1.0 CAPSULA MARCA : ASTELLAS</t>
  </si>
  <si>
    <t xml:space="preserve">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</si>
  <si>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Tesoura Iris reta - Em aço inox; autoclavável; 10 ou 12 cm</t>
  </si>
  <si>
    <t>CAIXA TERMICA CAPACIDADE APROXIMADA DE 24 LIT</t>
  </si>
  <si>
    <t>Aquisição de capa protetora estéril para microscópio com visor.</t>
  </si>
  <si>
    <t>Fármaco - PROPAFENONA 300MG CX 300COMP</t>
  </si>
  <si>
    <t>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t>
  </si>
  <si>
    <t>peças para régua de gases e vácuo para a UCI (Unidade de Cuidados Intermediários), para atendimento de possíveis casos de COVID-19. 
  / Conexão, TIPO: Engate flexível, DIÂMETRO: 1/2, MATERIAL: Em aço, APRESENTAÇÃO: Com rosca macho/fêmea, com trama em inox, MEDIDA: 40cm de comprimento, CARACTERÍSTICAS ADICIONAIS: Para água fria e quente, em instalações hidráulicas, UNID. DE MEDIDA: Unitário</t>
  </si>
  <si>
    <t>Cadeira para Refeitório, Mod. Concha Dupla, Empilhável, Cor Preta, Sem braços, em Aço, 4 patas, capacidade 120kg.</t>
  </si>
  <si>
    <t>FRASCO PLASTICO DE PEAD BRANCO C/ TAMPA PP BR</t>
  </si>
  <si>
    <t>Aquisição de fita adesiva hospitalar para autoclave 19mm x 30m.</t>
  </si>
  <si>
    <t>ILUMINAÇÃO REFLETOR IMPAR SETLIGHT</t>
  </si>
  <si>
    <t>MICROFONE SEM FIO PROFISSIONAL COM BATERIA 9V</t>
  </si>
  <si>
    <t>DISPONIBILIZAÇÃO DE PROFISSIONAL CAPACITADO E UNIFORMIZADO PARA A REALIZAÇÃO DE SERVIÇOS DE LIMPEZA E CONSERVAÇÃO COM MATERIAL DE LIMPEZA NECESSÁRIO INCLUÍDO PAPEL HIGIÊNICO PAPEL TOALHA PANOS DE CHÃO ASPIRADOR VASSOURAS BALDES PRODUTOS QUÍMICOS NECESSÁRIOS OS SERVIÇOS DE LIMPEZA E CONSERVAÇÃO INCLUEM PROCEDER À LIMPEZA GERAL E COMPLETA UTILIZANDO MATERIAIS E PRODUTOS ADEQUADOS VARRER TODAS AS DEPENDÊNCIAS DO LOCAL DO EVENTO LIMPAR E DESINFETAR TODOS OS GABINETES SANITÁRIOS PROCEDENDO A LAVAGEM DE BACIAS ASSENTOS E PIAS DOS SANITÁRIOS DUAS VEZES AO DIA E SEMPRE QUE NECESSÁRIO FORNECER E COLOCAR PAPEL HIGIÊNICO SABONETE DE BOA QUALIDADE E PAPEL TOALHA DE BOA QUALIDADE DUAS VEZES AO DIA E SEMPRE QUE NECESSÁRIO COLOCAR SACOS DE LIXO EM TODAS AS DEPENDÊNCIAS DO LOCAL DO EVENTO INCLUINDO AS ÁREAS EXTERNAS E RETIRAR DUAS VEZES AO DIA O LIXO ACO</t>
  </si>
  <si>
    <t>MEDICAMENTOS - COVID-19 / Ácido Folínico (Folinato de Cálcio), 15 mg, Comprimido, Blister, VIA DE ADMINISTRAÇÃO: Oral, UNID. DE MEDIDA: Unitário</t>
  </si>
  <si>
    <t>TUBO DE SILICONE Nº 203</t>
  </si>
  <si>
    <t>Fármaco - FLUOXETINA 20MG CX 500CAPS</t>
  </si>
  <si>
    <t>CABO DE BISTURI N.4</t>
  </si>
  <si>
    <t>SAPATILHA DESCARTÁVEL</t>
  </si>
  <si>
    <t>AREIA - TIPO: LAVADA MEDIA;</t>
  </si>
  <si>
    <t>Criação de roteiro para carro de som</t>
  </si>
  <si>
    <t>Criação de roteiro para spot 30</t>
  </si>
  <si>
    <t>Cadeira Fixa, Concha Dupla, Couro Sintético, Com Trapezoidal na base inferior.</t>
  </si>
  <si>
    <t>INTÉRPRETE COM EXPERIÊNCIA COMPROVADA EM EVENTOS VALOR COMPATÍVEL COM O PISO DA CATEGORIA DISPONIBILIZAÇÃO DE PROFISSIONAL CAPACITADO PARA A REALIZAÇÃO DE SERVIÇOS DE INTÉRPRETE SUJEITO À APROVAÇÃO</t>
  </si>
  <si>
    <t>ATADURA GESSADA - MEDIDAS: 8CM X 2M;</t>
  </si>
  <si>
    <t>ATADURA GESSADA 10CMx3M CX 20RL</t>
  </si>
  <si>
    <t>AGULHA PARA MÁQUINA OVERLOCK</t>
  </si>
  <si>
    <t xml:space="preserve">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t>
  </si>
  <si>
    <t>DRENO DE KEER EM T 6 DESCARTÁVEL ESTÉRIL</t>
  </si>
  <si>
    <t xml:space="preserve">LAMBARI </t>
  </si>
  <si>
    <t>ALIMENTOS</t>
  </si>
  <si>
    <t>CÂNULA GUEDEL Nº 0 COM 40MM EM POLIPROPILENO</t>
  </si>
  <si>
    <t>TALA ORTOPEDICA PARA IMOBILIZACAO - MATERIA PRIMA: TELA ARAMADA FORRADA EM E.V.A.; FINALIDADE: IMBOLIZACAO DE MEMBROS INFERIORES; MEDIDAS: 53 X 8 CM;</t>
  </si>
  <si>
    <t>QUADRO DE DISTRIBUICAO DE ENERGIA P/DISJUNTORES - MATERIA-PRIMA: CHAPA DE ACO; MEDIDAS: 30 X 30  X 10 CM; TIPO: MONOFASICO/BIFASICO; CAPACIDADE: 10 DISJUNTORES;</t>
  </si>
  <si>
    <t>Fundação Hospitalar do Estado de Minas Gerais</t>
  </si>
  <si>
    <t>ROLO PARA FISIOTERAPIA - TIPO: COM MAMILOS (TIPO CAIXA DE OVO); MATERIA-PRIMA: POLIURETANO;</t>
  </si>
  <si>
    <t>hipoclorito de sódio 1,0%; desinfetante hospitalar; embalagem galão de 5 litros; registro na anvisa.</t>
  </si>
  <si>
    <t>EQUIPO MACRO P/SOL PARENT.C/FILTRO DE AR E INJETOR LAT 1,5M. BIOBASE</t>
  </si>
  <si>
    <t xml:space="preserve">Aquisição de Cateter Nasal para oxigênio </t>
  </si>
  <si>
    <t>PROMETAZINA, AMPOLA 2ML, 25MG/ML, CLORIDRATO, SOLUCAO INJETAVEL, AMPOLA 1.0 UNIDADE MARCA: HIPOLABOR</t>
  </si>
  <si>
    <t>CONFECÇÃO DE RECEITUÁRIO TIPO A  BLOCO COM 100 FOLHAS</t>
  </si>
  <si>
    <t>CONFECÇÃO DE FORMULÁRIO TIPO B2  BLOCO COM 100 FOLHAS</t>
  </si>
  <si>
    <t>Materiais destinados para adequações no Hospital de Campanha no Expominas BH. CABO ELETRICO - TIPO: UNIPOLAR; FLEXIBILIDADE: FLEXIVEL; CONDUTOR: COBRE; TEMPERA: MOLE; ENCORDOAMENTO: CLASSE 5; ISOLAMENTO: 750V; COBERTURA: COMPOSTO TERMOPLASTICO NAO HALOGENO; SECAO: 4,0 MM2; COR: PRETO;</t>
  </si>
  <si>
    <t>43473 - SONDA DE FOLEY Nº 08</t>
  </si>
  <si>
    <t>43474 - SONDA DE FOLEY Nº 10</t>
  </si>
  <si>
    <t>AZITROMICINA 500MG C/3 COMP - EUR</t>
  </si>
  <si>
    <t>AZITROMICINA 500MG C/3 COMP EUR</t>
  </si>
  <si>
    <t>LENCOL DE NAO TECIDO, USO HOSPITALAR - TIPO: PAPEL CREPADO BRANCO 25 G/M2, 100% CELULOSE VIRGEM; MEDIDAS: 70CM DE LARGURA X 50 METROS;</t>
  </si>
  <si>
    <t>BUDESONIDA 200 MCG CAPS</t>
  </si>
  <si>
    <t>43476 - SONDA DE FOLEY Nº 14</t>
  </si>
  <si>
    <t>MEDICAMENTOS - COVID-19 / Cloreto de Potássio, 191 mg/ml (19,1%), Solução injetável, Ampola, 10 ml, VIA DE ADMINISTRAÇÃO: Intravenosa, UNID. DE MEDIDA: Unitário</t>
  </si>
  <si>
    <t>ILUMINAÇÃO REFLETOR OPTPAR</t>
  </si>
  <si>
    <t>ILUMINAÇÃO REFLETOR PAR 64</t>
  </si>
  <si>
    <t>SERVIÇO DE CREDENCIAMENTO ELETRÔNICO ATÉ 500 CONVIDADOS</t>
  </si>
  <si>
    <t>SERVIÇO DE CREDENCIAMENTO ELETRÔNICO DE 500 CONVIDADOS A 1000 CONVIDADOS</t>
  </si>
  <si>
    <t>Aquisição de material gráfico (folder e cartaz), que servirão de alertas visuais na entrada dos serviços, UBSI, Casai's e Polos Base (todos os locais de atendimento a comunidade indígena)</t>
  </si>
  <si>
    <t>CATETER DUPLO J HIDROFILICO 6FR X 26CM</t>
  </si>
  <si>
    <t xml:space="preserve">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t>
  </si>
  <si>
    <t>Estetoscópio Clínico Inf.</t>
  </si>
  <si>
    <t>AGULHA PARA MÁQUINA RETA</t>
  </si>
  <si>
    <t>Detergente líquido neutro 500 ML</t>
  </si>
  <si>
    <t>Cartazes, esferográfica; tipo papel couché brilho 115g/, com 4 x 0 cores, medida 42 x 29,7 cm, para serem afixados nas repartições da Administração e outras da Administração Direta que atendam o público.</t>
  </si>
  <si>
    <t>Fármaco - CIPROFLOXACINO 500MG CX 300COMP</t>
  </si>
  <si>
    <t xml:space="preserve"> SANTANA DO JACARÉ</t>
  </si>
  <si>
    <t>Equipamentos de proteção</t>
  </si>
  <si>
    <t>PROTAMINA (CLORIDRATO), AMPOLA 5ML, 10MG/ML (EQUIVALENTE A 1000UI), SOLUCAO INJETAVEL, AMPOLA 1.0 UNIDADE MARCA: NOVAFARMA (DESCRIÇÃO DO QUANTITATIVO: 200,00 X 2,9180= 583,60)</t>
  </si>
  <si>
    <t>MANDRIL não iluminado 45 cm</t>
  </si>
  <si>
    <t>TERBUTALINA (SULFATO), 0,5 MG, SOLUCAO INJETAVEL, AMPOLA 1 ML, AMPOLA 1.0 UNIDADE MARCA : UNIÃO QUÍMICA. 400,00 X 1,4486 = 579,4400</t>
  </si>
  <si>
    <t>APARELHO PARA EXERCICIO RESPIRATORIO - FINALIDADE: MELHORAR A DESOBSTRUCAO BRONQUICA P/OSCIL.POSITIVA; MATERIA-PRIMA: EM PLASTICO RIGIDO; CAPACIDADE: NAO APLICAVEL; COMPONENTES: COMPOSTO DE CACHIMBO;</t>
  </si>
  <si>
    <t>Fármaco - MANITOL 20% 250ML CX 48FRS</t>
  </si>
  <si>
    <t>REANIMADOR AD (AMBU) SILICONE C/RESERVATORIO. MD MACROSUL</t>
  </si>
  <si>
    <t>ACIDO TRANEXAMICO, 250 MG, SOLUCAO INJETAVEL, AMPOLA 5 ML, AMPOLA 1.0 UNIDADE MARCA: MIKHO</t>
  </si>
  <si>
    <t>ALMOTOLIA - 250 ML</t>
  </si>
  <si>
    <t>TUBO DE SILICONE</t>
  </si>
  <si>
    <t>AMIODARONA (CLORIDRATO), 200MG, COMPRIMIDO, UNIDADE 1.0 COMPRIMIDO MARCA : AMIORON. 1.500,00 X 0,3690 = 553,5000.</t>
  </si>
  <si>
    <t>31282 - AGULHA HIPODÉRMICA 20X5, 5 ,COMPOSTA DE CÂNULA COM BISEL TRIFACETADO E SILICONAD</t>
  </si>
  <si>
    <t>Fármaco - AMOXICILINA+CLAV 500MG+125MG CX 18COMP</t>
  </si>
  <si>
    <t>Pinça anatômica com dente Em aço inoxidável; autoclavável; Anatômico; Tamanho: 14cm.</t>
  </si>
  <si>
    <t>CIMENTO - TIPO: CINZA; TIPO DO MATERIAL: CPII-E-32;</t>
  </si>
  <si>
    <t>METADONA (CLORIDRATO), 10 MG, SOLUCAO INJETAVEL AMPOLA 1ML, UNIDADE 1.0 AMPOLA MARCA : CRISTÁLIA</t>
  </si>
  <si>
    <t>CÂNULA GUEDEL Nº 2 COM 40MM EM POLIPROPILENO</t>
  </si>
  <si>
    <t>COLAGENASE + CLORANFENICOL, POMADA DERMATOLOGICA, BISNAGA 30G, 0,6U/G + 0,01G/G, UNIDADE 1.0 BISNAGA MARCA : IRUXOL</t>
  </si>
  <si>
    <t>DESINFETANTE HOSPITALAR 1Kg</t>
  </si>
  <si>
    <t>Renovação de Certificado Digital (Token - Tipo: criptográfico USB para gravação de certificado digital tipo A3.)</t>
  </si>
  <si>
    <t>Nebulizador Adulto</t>
  </si>
  <si>
    <t>AQUISIÇÃO EMERGENCIAL DE AQUISIÇÃO de Material Médico Hospitalar PARA PREVENÇÃO COVID 19 ¿ PAPEL TOALHAPROCESSO HMRPS 0973/000.024/2020.PROCESSO SMS 09/001.837/2020.SD 90/20, RES. 113/20 E NAD 86/20 (01/04/20 - DO RIO 06/04/20)DEVERÃO ESTAR ANEXADOS À NOTA FISCAL, ÀS CÓPIAS DESTA NOTA DE EMPENHO E DA AUTORIZAÇÃO DE FORNECIMENTO.DEVERÃO CONSTAR NO CORPO DA NOTA FISCAL OS NÚMEROS DESTA NOTA DE EMEPENHO, DO PROCESSO HMRPS, DO LOTE E A VALIDADE DOS PRODUTOS EM QUESTÃO.</t>
  </si>
  <si>
    <t>Porta agulha Mayo Hegar Com ponta serrilhada; em aço inox; Autoclavável, 14 cm</t>
  </si>
  <si>
    <t>CANULA DESCARTAVEL PARA TRAQUEOSTOMIA - TIPO: COM BALONETE; NUMERO: 4,5;</t>
  </si>
  <si>
    <t>Fármaco - IBUPROFENO 600MG CX 500CAPS</t>
  </si>
  <si>
    <t>LIDOCAINA CLORIDRATO, 2% ( 20MG/ML) + 9,1MCG/ML, + HEMITARTARATO DE EPINEFRINA, SOLUÇÃO INJETÁVEL, FRASCO AMPOLA 20ML, UNIDADE 1.0 FRASCO / AMPOLA. MARCA: HYPOFARMA QTD 200,00 X P.UNT. R$ 2,4485 = R$ 489,70</t>
  </si>
  <si>
    <t>METOCLOPRAMIDA, CLORIDRATO - PRINCIPIO ATIVO: METOCLOPRAMIDA, CLORIDRATO; CONCENTRACAO/DOSAGEM: 5 MG/ML; FORMA FARMACEUTICA: SOLUCAO INJETAVEL; APRESENTACAO: AMPOLA 2 ML; COMPONENTE: .;</t>
  </si>
  <si>
    <t xml:space="preserve">JACUÍ </t>
  </si>
  <si>
    <t xml:space="preserve"> Desinfetante para higienização</t>
  </si>
  <si>
    <t>43478 - SONDA DE FOLEY Nº 18</t>
  </si>
  <si>
    <t>43480 - SONDA DE FOLEY Nº 22</t>
  </si>
  <si>
    <t>ACAB INTERNO PRE-PINT ISOTELHA AÇO/FILME</t>
  </si>
  <si>
    <t>41361 - COLETOR DE MATERIAL PERFURO CORTANTE DE 13 LITROS, CONFECCIONADO DE ACORDO COM N</t>
  </si>
  <si>
    <t>METARAMINOL (HEMITARTARATO), 10MG/ML, SOLUCAO INJETAVEL, AMPOLA 1ML, UNIDADE 1.0 AMPOLA MARCA: CRISTALIA</t>
  </si>
  <si>
    <t>DISCO DE CORTE 12''  DIMENSÕES 12'' X 1/8'' X 5/</t>
  </si>
  <si>
    <t>SONDA DE USO MEDICO - IDENTIFICACAO: URETRAL; NUMERO: 12; MATERIA-PRIMA: POLIVINIL ATOXICO;</t>
  </si>
  <si>
    <t>N-ACETILCISTEINA, 600 MG, SOLUÇÃO ORAL, ENVELOPE, UNIDADE 1.0 ENVELOPE. MARCA: GEOLAB</t>
  </si>
  <si>
    <t>CJ CATETER HEMODIALISE DUPLO LUMEN 11FR 30CM</t>
  </si>
  <si>
    <t>PRESTAÇÃO DE SERVIÇOS DE PROPAGANDA</t>
  </si>
  <si>
    <t>LIDOCAINA CLORIDRATO, 10% (100MG/ML), SOLUÇÃO TÓPICA, SPRAY, FRASCO 50ML, UNIDADE 1.0 FRASCO. MARCA: HIPOLABOR</t>
  </si>
  <si>
    <t>MICROFONE AURICULAR SEM FIO COM BATERIA 9V</t>
  </si>
  <si>
    <t>MICROFONE COM FIO UNIDIRECIONAL PROFISSIONAL INCLUIR PEDESTAL DE MESA OU DE CHÃO QUANDO NECESSÁRIO</t>
  </si>
  <si>
    <t>MICROFONE DE LAPELA SEM FIO COM BATERIA 9V</t>
  </si>
  <si>
    <t>MICROFONE MICROFONE PARA MESA OU PÚLPITO</t>
  </si>
  <si>
    <t>NISTATINA, 100.000 UI/ML, SUSPENSÃO ORAL FRASCO 50ML, UNIDADE 1.0 FRASCO. MARCA: PRATI</t>
  </si>
  <si>
    <t>Aquisição de saco de lixo branco leitoso de 15 litros</t>
  </si>
  <si>
    <t>CANETA PARA RETROPROJETOR</t>
  </si>
  <si>
    <t>FACA PARA MÁQUINA DE CORTE</t>
  </si>
  <si>
    <t>12 Cartazes A3 e 60 Cartazes A4 – Campanha Coronavírus.</t>
  </si>
  <si>
    <t>SOLUCAO, HIDRATACAO E REVITALIZACAO DA PELE, OLEO DERMOPROTETOR A BASE DE AGE - ACIDOS GRAXOS ESSENCIAIS OLEO DERMOPROTETOR, LEICITINA DE SOJA, OLEO DE COPAIBA, OLEO DE MELALEUCA, TRIGLECRIDEOS DE CADEIA MEDIA, VITAMINA A, VITAMINA (E), FRASCO MINIMO 100ML, UNIDADE 1.0 FRASCO MARCA : AGENASI</t>
  </si>
  <si>
    <t>LEVOFLOXACINO, 500 MG, COMPRIMIDO REVESTIDO, UNIDADE 1.0 COMPRIMIDO MARCA : EUROFARMA</t>
  </si>
  <si>
    <t>FITA ADESIVA  PARA DEMARCACAO DE PISOS E PARE</t>
  </si>
  <si>
    <t>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t>
  </si>
  <si>
    <t>ATORVASTATINA CALCICA, COMPRIMIDO REVESTIDO, 40MG, UNIDADE 1.0 COMPRIMIDO MARCA: ATORVASTATINA (DESCRIÇÃO DO QUANTITATIVO: 750,00 X 0,5720= 429,00)</t>
  </si>
  <si>
    <t>Materiais destinados para adequações no Hospital de Campanha no Expominas BH. CABO ELETRICO - TIPO: UNIPOLAR; FLEXIBILIDADE: FLEXIVEL; CONDUTOR: COBRE; TEMPERA: MOLE; ENCORDOAMENTO: CLASSE 5; ISOLAMENTO: 750V; COBERTURA: COMPOSTO TERMOPLASTICO NAO HALOGENO; SECAO: 2,5 MM2; COR: PRETO;</t>
  </si>
  <si>
    <t>DIPIRONA, 500MG/ML, SOLUÇÃO ORAL, FRASCO CONTA-GOTAS 20ML, UNIDADE 1.0 FRASCO. MARCA: FARMACE</t>
  </si>
  <si>
    <t>Cabo de bisturi número 4 - Instrumental para composição de caixa para procedimentos cirúrgicos. Em aço inox, autoclavável</t>
  </si>
  <si>
    <t>Cabo de bisturi nº 4 Para Lâminas nº 18 a 36; Produto Confeccionado em Aço Inoxidável AISI-420; Tamanho: 13,5 cm; autoclavável</t>
  </si>
  <si>
    <t>COLAGENASE, 0,6U/G A 1,2U/G, POMADA DERMATOLOGICA, BISNAGA 30G, UNIDADE 1.0 BISNAGA MARCA : IRUXOL MONO</t>
  </si>
  <si>
    <t>HIDROXIDO DE FERRICO (SACARATO), AMPOLA 5ML, 20MG/ML, SOLUCAO INJETAVEL, UNIDADE 1.0 AMPOLA MARCA : UNIÃO QUÍMICA</t>
  </si>
  <si>
    <t>Fármaco - RINGER LACTATO SOL INJ 500ML CX 30FRS</t>
  </si>
  <si>
    <t xml:space="preserve">SERINGA DESCARTÁVEL 5 ml </t>
  </si>
  <si>
    <t>FONE DE OUVIDO LEVE COM MICROFONE FLEXÍVEL</t>
  </si>
  <si>
    <t>Fármaco - CALCINUTRI D 625MG+200 FRS 120COMP</t>
  </si>
  <si>
    <t>Fármaco - HIDRALAZINA 20MG/ML INJ CX 50AMP 1ML</t>
  </si>
  <si>
    <t>JACARÉ</t>
  </si>
  <si>
    <t xml:space="preserve">Aquisição de equipamentos de proteção individual </t>
  </si>
  <si>
    <t>MEDICAMENTOS PARA TRATAMENTO DE COVID-19      FUROSEMIDA - PRINCIPIO ATIVO: FUROSEMIDA; CONCENTRACAO/DOSAGEM: 10 MG/ML; FORMA FARMACEUTICA: SOLUCAO INJETAVEL; APRESENTACAO: AMPOLA 2 ML; COMPONENTE: .;</t>
  </si>
  <si>
    <t>DISCO DE CORTE - MATERIA-PRIMA: FIBRA DE ACO CARBONO; MEDIDAS: 12 X 1/8 X 5/8 POLEGADA; APLICACAO: ACO E FERRO;</t>
  </si>
  <si>
    <t>43479 - SONDA DE FOLEY Nº 20</t>
  </si>
  <si>
    <t>AQUISIÇÃO DOS MEDICAMENTOS: DIVALPROATO DE SÓDIO 250MG LIBERAÇÃO PROLONGADA, COMPRIMIDO E PROPAFENONA CLORIDRATO 150 MG, COMPRIMIDO PARA GARANTIR A CONTINUIDADE DO ATENDIMENTO DE PACIENTES QUE OS UTILIZAM, HAJA VISTO QUE O PREGÃO ELETRÔNICO Nº 418/2019 PARA REGISTRO DE PREÇO COM VISTAS À AQUISIÇÃO DOS MESMOS FOI DECLARADO ¿DESERTO¿ PARA OS LOTES 2 E 3, CONFORME CI ASSISTÊNCIA FARMACÊUTICA Nº 41/20</t>
  </si>
  <si>
    <t>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t>
  </si>
  <si>
    <t>DISPENSER PLÁSTICO PARA PAPEL TOALHA, CAPACIDADE MÍNIMA DE 500 FOLHAS DE PAPEL TOALHA</t>
  </si>
  <si>
    <t>AQUISIÇÃO DE SANEANTES PARA AS AÇÕES DE CONTROLE DO COVID-19. NAD 350/2020.</t>
  </si>
  <si>
    <t xml:space="preserve"> AQUISIÇÃO DE MATERIAL MÉDICO HOSPITALAR / Bateria de Lítio, TIPO: Botão, MODELO: CR2032, Demais informações de acordo com Termo de Referência e/ou Descritivo Técnico do Processo, UNID. DE MEDIDA: Unitário</t>
  </si>
  <si>
    <t>Materiais destinados para adequações no Hospital de Campanha no Expominas BH. AREIA - TIPO: LAVADA MEDIA;</t>
  </si>
  <si>
    <t>CÂNULA GUEDEL Nº 3 COM 40MM EM POLIPROPILENO</t>
  </si>
  <si>
    <t>AMICACINA SULFATO, 250 MG/ML, SOLUÇÃO INJETÁVEL, AMPOLA 2ML, AMPOLA 1.0 UNIDADE MARCA: TEUTO</t>
  </si>
  <si>
    <t>31280 - AGULHA HIPODÉRMICA 25X07, COMPOSTA DE CÂNULA COM BISEL TRIFACETADO E SILICONADO,</t>
  </si>
  <si>
    <t>AMOXICILINA 500 MG</t>
  </si>
  <si>
    <t xml:space="preserve">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</si>
  <si>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PROTETOR CONTRA SURTO (DPS) - CORRENTE MAXIMA DE SURTO: 40KA; TENSAO OPERACAO: 175V; TENSAO DE REDE: 220V/127V; GRAU PROTECAO: IP20; FIXACAO: TRILHOS DIN DE 35MM;</t>
  </si>
  <si>
    <t>Fármaco - SUXAMETONIO 100MG PO INJ CX 1F/A</t>
  </si>
  <si>
    <t>31300 - ESCALPE 21 G, CATETER PARA INFUSÃO VENOSA COM AGULHA DE BISEL TRI FACETADO, COM</t>
  </si>
  <si>
    <t>FOSFATO DE POTASSIO, SOLUCAO INJETAVEL, AMPOLA 10ML, 2MEQ/ML, UNIDADE 1.0 AMPOLA MARCA: FARMACE</t>
  </si>
  <si>
    <t>Contratação de serviços de conservação de bens móveis (multiparâmetro - DASH 4000)</t>
  </si>
  <si>
    <t>Contratação de serviços de conservação de bens móveis (eletrocautério - KLS Martin Maxium)</t>
  </si>
  <si>
    <t>AQUISIÇÃO de Material Médico Hospitalar, PARA PREVENÇÃO E CONTROLE DE INFECÇÃO POR CORONAVÍRUS, SOB O Nº 09/001.837/2020, DE ACORDO COM O QUE PRECEITUA O ARTIGO 24, INCISO IV DA LEI 8.666/93, COMBINADO COM O DECRETO N° 47.246 DE 12 DE MARÇO DE 2020, QUE REGULAMENTA A LEI N° 13.979, TENDO EM VISTA A NECESSIDADE DE AQUISIÇÃO DOS ITENS PARA TODAS AS UNIDADES DE SAUDE DA CAP 3.3 - NAD 71/2020</t>
  </si>
  <si>
    <t xml:space="preserve">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t>
  </si>
  <si>
    <t>Aquisição de coletes</t>
  </si>
  <si>
    <t>Fármaco - ENALAPRIL 10MG CX 500COMP</t>
  </si>
  <si>
    <t>AQUISIÇÃO DE UNIDADES DE APARELHO DE P.A. DIGITAL, PARA ATENDER AS DEMANDAS DA SVS</t>
  </si>
  <si>
    <t>Medicamentos - Dipirona 500 mg/ml</t>
  </si>
  <si>
    <t>Filtro Hidrofófico e Higroscópico pediátrico</t>
  </si>
  <si>
    <t>BRACADEIRA METALICA - MATERIA-PRIMA: ACO GALVANIZADO; FORMATO: TIPO D; MEDIDA NOMINAL: 3/4 POLEGADAS; PARAFUSO/PORCA: SEM PARAFUSO; CUNHA: COM CUNHA;</t>
  </si>
  <si>
    <t>Fármaco - SULFATO DE MAGNESIO INJ 10% CX 200AMP 10ML</t>
  </si>
  <si>
    <t>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t>
  </si>
  <si>
    <t>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t>
  </si>
  <si>
    <t>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t>
  </si>
  <si>
    <t>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t>
  </si>
  <si>
    <t>CATETER NASAL N12 PCT 10UND</t>
  </si>
  <si>
    <t>Cuba redonda - Em aço inox, autoclavável; capacidade de 150 ml.</t>
  </si>
  <si>
    <t>Fármaco - SULFAM 400MG + TRIMETOPRIMA 80MG CX 200COMP</t>
  </si>
  <si>
    <t>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t>
  </si>
  <si>
    <t>Aquisição de dreno de penrose - tamanhos</t>
  </si>
  <si>
    <t> Braçadeira para injeção​​ </t>
  </si>
  <si>
    <t>TERMINAL PARA CABO ELETRICO - TIPO: OLHAL; BITOLA: 4 A 6MM;</t>
  </si>
  <si>
    <t>SISTEMA FECHADO DE ASPIRAÇÃO  P/ TRAQUEOSTOMI</t>
  </si>
  <si>
    <t>CANETA ESFEROGRÁFICA</t>
  </si>
  <si>
    <t>Materiais destinados para adequações no Hospital de Campanha no Expominas BH. CIMENTO - TIPO: CINZA; TIPO DO MATERIAL: CPII-E-32</t>
  </si>
  <si>
    <t>Contratação de serviços de conservação de bens móveis  (monitor - Siemens)</t>
  </si>
  <si>
    <t>Contratação de serviços de conservação de bens móveis (carro de anestesia - Takaoka)</t>
  </si>
  <si>
    <t>Contratação de serviços de conservação de bens móveis (monitor - Sony)</t>
  </si>
  <si>
    <t>DISJUNTOR PARA REDE ELETRICA - TIPO: DR - DISJUNTOR DIFERENCIAL RESIDUAL; CORRENTE NOMINAL: 40A; POLARIDADE: 1P+N; TENSAO NOMINAL: 127/220V; FIXACAO: TRILHO DIN;</t>
  </si>
  <si>
    <t>Contratação de serviços de conservação de bens móveis (sterrad - NX)</t>
  </si>
  <si>
    <t>CONFECÇÃO DE RECEITUÁRIO TIPO RETINÓIDE BLOCO COM 100 FOLHAS</t>
  </si>
  <si>
    <t>CONECTOR PARA ELETRODUTO E ELETRODOMESTICOS - TIPO: UNIDUTE COM ROSCA; MATERIA PRIMA: ALUMINIO; BITOLA: BITOLA 3/4 POLEGADA.;</t>
  </si>
  <si>
    <t>COMPONENTES ELÉTRICOS / Barramento fase, APLICAÇÃO: Disjuntor DIN, Material: cobre eletrolítico, Até 80A/440V para 12 ligações, Monopolar, Antichama, UNID. DE MEDIDA: Unitário</t>
  </si>
  <si>
    <t>CÂNULA PARA TRAQUEOSTOMIA LONGA</t>
  </si>
  <si>
    <t>ESCOPOLAMINA BUTILBROMETO + DIPIRONA, 4MG/ML + 500MG/ML, SOLUCAO INJETAVEL, AMPOLA 5ML, UNIDADE 1.0 AMPOLA MARCA: FARMACE (DESCRIÇÃO DO QUANTITATIVO: 200,00 X 1,2210= 244,20)</t>
  </si>
  <si>
    <t>Fármaco - ATENOLOL 50MG CX 600COMP</t>
  </si>
  <si>
    <t>CONDULETE - BITOLA: 3/4 POLEGADAS; MATERIA-PRIMA: ALUMINIO; TIPO: FURO COM ROSCA; MODELO: MULTIPLO X; ACABAMENTO: -;</t>
  </si>
  <si>
    <t>94204 - SAPATO ANTIDERRAPANTE FLIP COR BRANCO - MATERIAL PVE NUMERAÇÃO 37</t>
  </si>
  <si>
    <t xml:space="preserve">Aquisição de aparelho de barbear descartável. </t>
  </si>
  <si>
    <t>Fármaco - BIPERIDENO 2MG CX 200COMP (C1)</t>
  </si>
  <si>
    <t>ELETRODUTO - MATERIA-PRIMA: PVC; RIGIDEZ: RIGIDO ROSCAVEL; ACABAMENTO: LISO; DIAMETRO: BITOLA DE 3/4 POLEGADA;</t>
  </si>
  <si>
    <t>AMICACINA SULFATO, 50 MG/ML, SOLUCAO INJETAVEL, AMPOLA 2ML, AMPOLA 1.0 UNIDADE marca: TEUTO (DESCRIÇÃO DO QUANTITATIVO: 300,00 X 0,7790= 233,70</t>
  </si>
  <si>
    <t xml:space="preserve">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</si>
  <si>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MIDAZOLAM, COMPRIMIDO REVESTIDO, 15MG, UNIDADE 1.0 COMPRIMIDO MARCA : DORMIRE . 200,00 X 1,1340 = 226,8000</t>
  </si>
  <si>
    <t>CONECTOR PARA ELETRODUTO E ELETRODOMESTICOS - TIPO: BOX RETO; MATERIA PRIMA: ALUMINIO; BITOLA: BITOLA 3/4";</t>
  </si>
  <si>
    <t>QUADRO DE DISTRIBUICAO DE ENERGIA P/DISJUNTORES - MATERIA-PRIMA: CHAPA DE ACO; MEDIDAS: 30 X 30 X 10 CM; TIPO: MONOFASICO/BIFASICO; CAPACIDADE: 10 DISJUNTORES;</t>
  </si>
  <si>
    <t>TUBO ENDOTRAQUEAL - TIPO: DESCARTAVEL SEM BALONETE; NUMERO: 2,0 (10); MATERIA-PRIMA: PVC TRANSPARENTE, SILICONIZADO;</t>
  </si>
  <si>
    <t>TIMOLOL 0,5% COLIRIO FRASCO PLASTICO CONTA GOTAS C/ 5ML</t>
  </si>
  <si>
    <t xml:space="preserve"> DEXTRANA + HIPROMELOSE, 70 1MG/ML 0,1% + 3MG/ML 0,3%, SOLUCAO OFTALMICA, FRASCO 15ML, UNIDADE 1.0 FRASCO MARCA : CRISTÁLIA</t>
  </si>
  <si>
    <t>PILHA - TIPO: NAO-RECARREGAVEL; TAMANHO: PILHA ALCALINA TAMANHO AAA (PALITO); TENSAO: 1,5 VOLT; AMPERAGEM: NAO APLICAVEL;</t>
  </si>
  <si>
    <t xml:space="preserve">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t>
  </si>
  <si>
    <t xml:space="preserve"> AQUISIÇÃO DE MATERIAL MÉDICO HOSPITALAR / Sonda, Endotraqueal nº 2,5,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t>
  </si>
  <si>
    <t>ELETRODUTO - MATERIA-PRIMA: ACO GALVANIZADO; RIGIDEZ: RIGIDO ROSCAVEL; ACABAMENTO: LISO, SEM COSTURA; DIAMETRO: BITOLA DE 3/4 DE POLEGADA;</t>
  </si>
  <si>
    <t>LIXEIRA, Material: confeccionado em polipropileno de alta resistência, Capacidade: 50 l, Características Adicionais: tampa com acionamento por pedal. MARCA: JAGUAR</t>
  </si>
  <si>
    <t>Contratação de serviços de conservação de bens móveis (eletrocautério - Valley Lab)</t>
  </si>
  <si>
    <t>Contratação de serviços de conservação de bens móveis (eletrocautério - Wewss)</t>
  </si>
  <si>
    <t>AGULHA PARA MÁQUINA CASEADEIRA</t>
  </si>
  <si>
    <t>Contratação de serviços de conservação de bens móveis (foco de teto - Honaulux)</t>
  </si>
  <si>
    <t>Contratação de serviços de conservação de bens móveis (bomba Plus SEP-100)</t>
  </si>
  <si>
    <t>PINCA HEMOSTATICA - MATERIA-PRIMA: ACO INOX; FORMATO PONTA: RETA; TIPO: KELLY; MEDIDAS: 16CM;</t>
  </si>
  <si>
    <t>Contratação de serviços de conservação de bens móveis  (foco de teto - KSS)</t>
  </si>
  <si>
    <t>Contratação de serviços de conservação de bens móveis (foco móvel - Brave)</t>
  </si>
  <si>
    <t>Contratação de serviços de conservação de bens móveis (mesa cirúrgica - Mercedes)</t>
  </si>
  <si>
    <t>43477 - SONDA DE FOLEY Nº 16</t>
  </si>
  <si>
    <t>TUBO ENDOTRAQUEAL - TIPO: DESCARTAVEL SEM BALONETE; NUMERO: 4,0 (18); MATERIA-PRIMA: PVC TRANSPARENTE, SILICONIZADO;</t>
  </si>
  <si>
    <t>SONDA DE USO MEDICO - IDENTIFICACAO: URETRAL; NUMERO: 10; MATERIA-PRIMA: POLIVINIL ATOXICO;</t>
  </si>
  <si>
    <t>ATORVASTATINA CALCICA, COMPRIMIDO REVESTIDO, 20MG, UNIDADE 1.0 COMPRIMIDO marca: ATORVASTATINA (DESCRIÇÃO DO QUANTITATIVO: 750,00 X 0,2440= 183,00)</t>
  </si>
  <si>
    <t xml:space="preserve"> AZITROMICINA 500MG C/02 COMP - E.M.S</t>
  </si>
  <si>
    <t>AZITROMICINA 500MG C/02 COMP - E.M.S</t>
  </si>
  <si>
    <t>AZITROMICINA 500MG C/03 COMP - MED</t>
  </si>
  <si>
    <t>AZITROMICINA 500MG C/03 COMP MED</t>
  </si>
  <si>
    <t>PAPEL ALUMINIO rolo 7,5M x 30 cm</t>
  </si>
  <si>
    <t>Aquisição de propé para atender demanda do SAMU192</t>
  </si>
  <si>
    <t>706 - SONDA URETRAL Nº 06</t>
  </si>
  <si>
    <t>ENVELOPE PARDO 31x41</t>
  </si>
  <si>
    <t>Fármaco - ATROPINA 0,25MG/ML SOL INJ CX 240AMP 1ML</t>
  </si>
  <si>
    <t>METADONA (CLORIDRATO), 10MG, COMPRIMIDO, UNIDADE 1.0 COMPRIMIDO. MARCA: CRISTÁLIA</t>
  </si>
  <si>
    <t>PROTECAO FACIAL INDIVIDUAL</t>
  </si>
  <si>
    <t>MORFINA (SULFATO), PENTAIDRATADA, 10MG, COMPRIMIDO, UNIDADE 1.0 COMPRIMIDO. MARCA: CRISTÁLIA</t>
  </si>
  <si>
    <t>BLURAY PLAYER MP3 DVDR VCD CD CD R RW</t>
  </si>
  <si>
    <t>DISTRIBUIDOR DE VÍDEO DISTRIBUIDOR DE VÍDEO 3 SAÍDAS</t>
  </si>
  <si>
    <t>DISTRIBUIDOR DE VÍDEO E ÁUDIO DISTRIBUIDOR DE VÍDEO E ÁUDIO ESTÉREO 10 SAÍDAS</t>
  </si>
  <si>
    <t>DISTRIBUIDOR VGA VÍDEO E ÁUDIO VGA 4 SAÍDAS</t>
  </si>
  <si>
    <t>DVD PLAYER MP3 DVDR VCD CD CD R RW</t>
  </si>
  <si>
    <t>PONTEIRA LASER PONTEIRO LUMINOSO PARA USO EM PROJEÇÃO 5 PONTEIRAS PARA PROJEÇÃO</t>
  </si>
  <si>
    <t>PROFISSIONAL DEVIDAMENTE CAPACITADO PARA REALIZAÇÃO DE MONTAGEM DESMONTAGEM E MANUTENÇÃO DE APARELHOS AUDIOVISUAIS TELEPROMPTS COMPUTADORES E DEMAIS APARELHOS ELETROELETRÔNICOS A SEREM UTILIZADOS DURANTE OS EVENTOS</t>
  </si>
  <si>
    <t>Fármaco - PARACETAMOL 200MG/ML GTS CX 242FRS 15ML</t>
  </si>
  <si>
    <t>SABÃO EM BARRAS SÓLIDAS, GLICERINADO, ANTIALÉRGICO, SÓDICO - PACOTE COM 5 UNIDADES</t>
  </si>
  <si>
    <t>AQUISIÇÃO DE 100 UNIDADES DE CAPA PARA CHUVA DESCARTÁVEL ADULTO TAMANHO ÚNICO, TRANSPARENTE E INCOLOR.</t>
  </si>
  <si>
    <t>VASSOURA CERDAS DE NYLON COM COMPRIMENTO APROXIMADO DE 20 CM, BASE PLÁSTICA, CABO EM MADEIRA, ROSQUEÁVEL, REVESTIDO EM PLASTICO COM COMPRIMENTO MÍNIMO DE 120 CM E PONTEIRA PLÁSTICA</t>
  </si>
  <si>
    <t>Contratação de serviços de conservação de bens móveis (garrote pneumático - Gerar Matic)</t>
  </si>
  <si>
    <t>BARRAMENTO PARA CONDUCAO ELETRICA - MATERIA-PRIMA: COBRE; DENSIDADE: 28 AMPERES / 4MM2; DIMENSOES: 1 METRO; BARRAMENTO BIFASICO TIPO PENTE; FINALIDADE: MONTAGEM DE QDC DISJUNTOR DIN;</t>
  </si>
  <si>
    <t>SACO PLÁSTICO capacidade 2 Kg</t>
  </si>
  <si>
    <t>REUQUINOL 400 MG C/ 30 COMP ( 3 X 41,113= 123,34)</t>
  </si>
  <si>
    <t>TALA ORTOPEDICA PARA IMOBILIZACAO - MATERIA PRIMA: TELA ARAMADA FORRADA DE E.V.A.; FINALIDADE: IMOBILIZACAO DE MEMBROS SUPERIORES; MEDIDAS: 30 X 8CM;</t>
  </si>
  <si>
    <t>NISTATINA + OXIDO DE ZINCO, 100.000UI/G + 200MG/G, POMADA DERMATOLOGICA, BISNAGA 60G, UNIDADE 1.0 BISNAGA MARCA : PRATIDERM</t>
  </si>
  <si>
    <t>AZITROMICINA 500MG C/5 COMP - EUR</t>
  </si>
  <si>
    <t>AZITROMICINA 500MG C/5 COMP EUR</t>
  </si>
  <si>
    <t>Fármaco - BROMOPRIDA 4MG/ML GTS CX 200FRS 20ML</t>
  </si>
  <si>
    <t>94202 - SAPATO ANTIDERRAPANTE FLIP COR BRANCO - MATERIAL PVE NUMERAÇÃO 34</t>
  </si>
  <si>
    <t> SACO PLÁSTICO VIRGEM</t>
  </si>
  <si>
    <t>RODO EM MADEIRA COM BASE DE 40 CM COM DUAS BORRACHAS PARALELAS, TAMANHO PADRÃO</t>
  </si>
  <si>
    <t>FIO DE SUTURA, POLIAMIDA 3-0, AGULHA 3/8 30/31MM CIRCULO CORTANTE, ESTERIL, UNIDADE 1.0 ENVELOPE MARCA : TECHNOFIO</t>
  </si>
  <si>
    <t xml:space="preserve">DESCARTÁVEIS PARA SEREM UTILIZADAS NAS REFEIÇÕES </t>
  </si>
  <si>
    <t>DOMPERIDONA - PRINCIPIO ATIVO: DOMPERIDONA; CONCENTRACAO/DOSAGEM: 10 MG; FORMA FARMACEUTICA: COMPRIMIDO; APRESENTACAO: .; COMPONENTE: .;</t>
  </si>
  <si>
    <t>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t>
  </si>
  <si>
    <t>Fármaco - FUROSEMIDA 40MG CX 500COMP</t>
  </si>
  <si>
    <t>Materiais destinados para adequações no Hospital de Campanha no Expominas BH.                                          BRACADEIRA METALICA - MATERIA-PRIMA: ACO GALVANIZADO; FORMATO: TIPO D; MEDIDA NOMINAL: 3/4 POLEGADAS; PARAFUSO/PORCA: SEM PARAFUSO; CUNHA: COM CUNHA;</t>
  </si>
  <si>
    <t>SACO PLÁSTICO capacidade 1 Kg</t>
  </si>
  <si>
    <t>CATETER NASAL N08 PCT 10UND</t>
  </si>
  <si>
    <t>CATETER NASAL N10 PCT 10UND</t>
  </si>
  <si>
    <t>KIT DE BARRAMENTO PARA QUADRO DE DISTRIBUICAO - CAPACIDADE DE BARRAMENTO: 100 AMPERES; DIMENSAO: 262 X 95 X 18MM; PESO LIQUIDO: 0,92 KG;</t>
  </si>
  <si>
    <t>AQUISIÇÃO DE INSUMOS DE PREVENÇÃO AO CORONA VIRUS PARA TODAS AS UNIDADES DE SAUDE DA CAP 3.3 - NAD 47/2020</t>
  </si>
  <si>
    <t>SONDA DE USO MEDICO - IDENTIFICACAO: URETRAL; NUMERO: N.6; MATERIA-PRIMA: POLIVINIL ATOXICO;</t>
  </si>
  <si>
    <t>LORAZEPAM - PRINCIPIO ATIVO: LORAZEPAM; CONCENTRACAO/DOSAGEM: 2 MG; FORMA FARMACEUTICA: COMPRIMIDO; APRESENTACAO: .; COMPONENTE: .;</t>
  </si>
  <si>
    <t>TERMINAL PARA CABO ELETRICO - TIPO: OLHAL; BITOLA: 4 MM2;</t>
  </si>
  <si>
    <t>Fita de demarcação vermelha 48mm x 30m.</t>
  </si>
  <si>
    <t>DISCO DE CORTE - MATERIA-PRIMA: OXIDO DE ALUMINIO; MEDIDAS: 4.1/2 X 3/64 X 7/8 POLEGADAS  (115 X 1,0 X 22,3MM); APLICACAO: ACO E MATERIAIS FERROSOS;</t>
  </si>
  <si>
    <t>CONECTOR PARA ELETRODUTO E ELETRODOMESTICOS - TIPO: UNIDUTE COM ROSCA; MATERIA PRIMA: ALUMINIO; BITOLA: BITOLA 3/4 POLEGADA</t>
  </si>
  <si>
    <t>AZITROMICINA 500MG (GEN) C/300CMP CX.C/300CMP 343-MEDQUIMIO</t>
  </si>
  <si>
    <t>METADONA (CLORIDRATO), 5MG, COMPRIMIDO, UNIDADE 1.0 COMPRIMIDO. MARCA: CRISTÁLIA</t>
  </si>
  <si>
    <t>TORNEIRA - MATERIA-PRIMA: ACO CROMADO; BITOLA: 3/4 DE POLEGADA; TIPO: PARA JARDIM;</t>
  </si>
  <si>
    <t>GANCHO PARA USOS DIVERSOS - MATERIA PRIMA: ACO; APLICACAO: TELHA DE FIBROCIMENTO; TIPO: ROSCA RETA SIMPLES; MEDIDAS: 20CM;</t>
  </si>
  <si>
    <t>Fármaco - GLICOSE 25% SOL INJ CX 200AMP 10ML</t>
  </si>
  <si>
    <t>Materiais destinados para adequações no Hospital de Campanha no Expominas BH. CONECTOR PARA ELETRODUTO E ELETRODOMESTICOS - TIPO: BOX RETO; MATERIA PRIMA: ALUMINIO; BITOLA: BITOLA 3/4"</t>
  </si>
  <si>
    <t>Fármaco - AMINOFILINA 100MG CX 500COMP</t>
  </si>
  <si>
    <t>Fármaco - DIPIRONA SODICA 500MG/ML GTS CX 100FRS 10ML</t>
  </si>
  <si>
    <t>31281 - AGULHA HIPODÉRMICA 25X08, COMPOSTA DE CÂNULA COM BISEL TRIFACETADO E SILICONADO,</t>
  </si>
  <si>
    <t>TAMPAO PARA USO ELETRICO - APLICACAO: CONDULETE MULTIPLO; DIMENSOES: 3/4 DE POLEGADA; MATERIA PRIMA: PVC;</t>
  </si>
  <si>
    <t>FITA ISOLANTE - DESCRICAO: FITA AUTO-FUSAO PARA CONDUTORES EM MEDIA TENSAO; DIMENSOES: 19MM X 20M ( BORRACHA EPR AUTO AGLOMERANTE); COR: PRETA;</t>
  </si>
  <si>
    <t>DESLANOSIDEO - PRINCIPIO ATIVO: DESLANOSIDEO; CONCENTRACAO/DOSAGEM: 0,2 MG/ML; FORMA FARMACEUTICA: SOLUCAO INJETAVEL; APRESENTACAO: AMPOLA 2 ML; COMPONENTE: .;</t>
  </si>
  <si>
    <t>AQUISIÇÃO DE SANEANTES PARA AS AÇÕES DE CONTROLE DO COVID-19. NAD 349/2020.</t>
  </si>
  <si>
    <t>PARAFUSO SEXTAVADO - MATERIA-PRIMA: FERRO GALVANIZADO; ROSCA: MECANICA; MEDIDAS: 8MM X 55.5MM;</t>
  </si>
  <si>
    <t xml:space="preserve">MEDICAMENTOS / Acetazolamida, 250 mg, Comprimido, Blister, VIA DE ADMINISTRAÇÃO: Oral, UNID. DE MEDIDA: Unitário </t>
  </si>
  <si>
    <t>ELETRODO DE SOLDAGEM - MEDIDAS: 2,5 X 350MM; APLICACAO: SOLDAGEM EM GERAL;</t>
  </si>
  <si>
    <t>BARRAMENTO PARA CONDUCAO ELETRICA - MATERIA-PRIMA: COBRE; DENSIDADE: 28 AMPERES / 4 MM2; DIMENSOES: 1 METRO; BARRAMENTO MONOFASICO TIPO PENTE; FINALIDADE: MONTAGEM DE QDC DISJUNTOR DIN;</t>
  </si>
  <si>
    <t>EQUIPO P/NUTRICAO ENTERAL AZUL FLEXIVEL. EMBRAMED</t>
  </si>
  <si>
    <t>PARAFUSO SEXTAVADO - MATERIA-PRIMA: ACO GALVANIZADO; ROSCA: SOBERBA; MEDIDAS: 1/4 POLEGADA X 70MM;</t>
  </si>
  <si>
    <t>AZITROMICINA 500MG C/ 05 COMP. MED( 2 X 26,7538 = 53,51)</t>
  </si>
  <si>
    <t>PLAFONIER - MATERIA-PRIMA: PVC; NUMERO DE LAMPADAS: 1 LAMPADA; BASE: E27; MATERIA-PRIMA DA BASE: PORCELANA; FORMATO: REDONDO; COR: CONFORME SOLICITADO PELO ORGAO/ENTIDADE;</t>
  </si>
  <si>
    <t>COMPONENTES ELÉTRICOS / Terminal à Compressão, Material: Cobre estanhado, lingueta plana, com um furo, CARACTERÍSTICAS ADICIONAIS: Demais informações de acordo com Termo de Referência e/ou Descritivo Técnico do Processo, UNID. DE MEDIDA: Unitário</t>
  </si>
  <si>
    <t>Materiais destinados para adequações no Hospital de Campanha no Expominas BH.BARRAMENTO PARA CONDUCAO ELETRICA - MATERIA-PRIMA: COBRE; DENSIDADE: 28 AMPERES / 4MM2; DIMENSOES: 1 METRO; BARRAMENTO BIFASICO TIPO PENTE; FINALIDADE: MONTAGEM DE QDC DISJUNTOR DIN;</t>
  </si>
  <si>
    <t>ranitidina,150 mg, comprimido revestido, unidade 1.0 comprimido. marca: medquimica - (MG). QTD 400 X 0,0970 = R$ 38,80</t>
  </si>
  <si>
    <t>CLORETO DE POTASSIO - PRINCIPIO ATIVO: CLORETO DE POTASSIO; CONCENTRACAO/DOSAGEM: 100 MG/ML (10%); FORMA FARMACEUTICA: SOLUCAO INJETAVEL; APRESENTACAO: AMPOLA 10 ML; COMPONENTE: .;</t>
  </si>
  <si>
    <t>INTERRUPTOR - IDENTIFICACAO: SOBREPOR; FORMATO: QUADRADO; SECAO: 1 SECAO; CORRENTE/TENSAO: 15A/110V; DETALHES: SIMPLES/TIPO CAMPANHIA (PUSH BOTTON);</t>
  </si>
  <si>
    <t>Materiais destinados para adequações no Hospital de Campanha no Expominas BH. FITA ISOLANTE - DESCRICAO: FITA AUTO-FUSAO PARA CONDUTORES EM MEDIA TENSAO; DIMENSOES: 19MM X 20M ( BORRACHA EPR AUTO AGLOMERANTE); COR: PRETA;</t>
  </si>
  <si>
    <t>DRENO DE TORAX 32FR COMPRIMENTO 40 A 50CM EM</t>
  </si>
  <si>
    <t>TERMINAL PARA CABO ELETRICO - TIPO: TUBULAR PRE-ISOLADO; BITOLA: 2,5MM;</t>
  </si>
  <si>
    <t>Materiais destinados para adequações no Hospital de Campanha no Expominas BH. PARAFUSO SEXTAVADO - MATERIA-PRIMA: FERRO GALVANIZADO; ROSCA: MECANICA; MEDIDAS: 8MM X 55.5MM;</t>
  </si>
  <si>
    <t>Materiais destinados para adequações no Hospital de Campanha no Expominas BH. TOMADA PARA REDE ELETRICA - FORMATO: RETANGULAR; TIPO: FEMEA; PINOS/POLOS: 2P+T - PADRAO BRASILEIRO; MATERIA-PRIMA: TERMOPLASTICO; TENSAO: 125/250V; CORRENTE: 20A; COR: BRANCA;</t>
  </si>
  <si>
    <t>TOMADA PARA REDE ELETRICA - FORMATO: RETANGULAR; TIPO: FEMEA; PINOS/POLOS: 2P+T - PADRAO BRASILEIRO; MATERIA-PRIMA: TERMOPLASTICO; TENSAO: 125/250V; CORRENTE: 20A; COR: BRANCA;</t>
  </si>
  <si>
    <t>TERMINAL PARA CABO ELETRICO - TIPO: PINO TUBULAR, PRE-ISOLADO; BITOLA: 4MM2;</t>
  </si>
  <si>
    <t xml:space="preserve"> DISCO DE CORTE - MATERIA-PRIMA: OXIDO DE ALUMINIO; MEDIDAS: 4.1/2 X 3/64 X 7/8 POLEGADAS (115 X 1,0 X 22,3MM); APLICACAO: ACO E MATERIAIS FERROSOS;</t>
  </si>
  <si>
    <t>Materiais destinados para adequações no Hospital de Campanha no Expominas BH. ELETRODO DE SOLDAGEM - MEDIDAS: 2,5 X 350MM; APLICACAO: SOLDAGEM EM GERAL</t>
  </si>
  <si>
    <t>BUCHA PARA FIXACAO - TIPO: S; MATERIA-PRIMA: NYLON; MEDIDAS: NUMERO 12;</t>
  </si>
  <si>
    <t>DISJUNTOR PARA REDE ELETRICA - TIPO: TERMOMAGNETICO, CAP. INTERRUPCAP 6000 AMP. - 10KA; CORRENTE NOMINAL: 32 AMPERES; POLARIDADE: UNIPOLAR; TENSAO NOMINAL: 230/400 VOLTS - 50/60 HZ; FIXACAO: -;</t>
  </si>
  <si>
    <t>DISJUNTOR PARA REDE ELETRICA - TIPO: TERMOMAGNETICO, CAP. INTERRUPCAO 5KA; CORRENTE NOMINAL: 20 AMPERES; POLARIDADE: UNIPOLAR; TENSAO NOMINAL: 230/400 VOLTS - 50/60 HZ; FIXACAO: SOBRE TRILHOS;</t>
  </si>
  <si>
    <t>REGISTRO DE ESFERA - MATERIA-PRIMA: PVC; TIPO: SOLDAVEL; MEDIDA: 20 MM;</t>
  </si>
  <si>
    <t>DISJUNTOR PARA REDE ELETRICA - TIPO: TERMOMAGNETICO, CAP. INTERRUPCAO 6000 AMP. - 10KA; CORRENTE NOMINAL: 10 AMPERES; POLARIDADE: UNIPOLAR; TENSAO NOMINAL: 230/400 VOLTS - 50/60 HZ; FIXACAO: -;</t>
  </si>
  <si>
    <t>HALOPERIDOL, 5MG, COMPRIMIDO, UNIDADE 1.0 COMPRIMIDO MARCA : HALO . 120,00 X 0,1820 = 21,8400 .</t>
  </si>
  <si>
    <t>Materiais destinados para adequações no Hospital de Campanha no Expominas BH.                                       BARRAMENTO PARA CONDUCAO ELETRICA - MATERIA-PRIMA: COBRE; DENSIDADE: 28 AMPERES / 4 MM2; DIMENSOES: 1 METRO; BARRAMENTO MONOFASICO TIPO PENTE; FINALIDADE: MONTAGEM DE QDC DISJUNTOR DIN;</t>
  </si>
  <si>
    <t>BUCHA PARA FIXACAO - TIPO: RETA; MATERIA-PRIMA: PLASTICO; MEDIDAS: PARA PARAFUSO DE 8MM;</t>
  </si>
  <si>
    <t>TE (CONEXAO) - MATERIA-PRIMA: PVC; MEDIDAS: 25 X 20MM; TIPO: SOLDAVEL, DE REDUCAO; FINALIDADE: AGUA;</t>
  </si>
  <si>
    <t>Aquisição de preparo, transporte e fornecimento de refeições prontas,</t>
  </si>
  <si>
    <t xml:space="preserve">esponja para limpeza; dupla face; medindo aproximadamente 110 x 75 x 22mm; formato retangular; confeccionada em espuma poliuretano, fibra sintética com abrasivo; bactericida. </t>
  </si>
  <si>
    <t>Materiais destinados para adequações no Hospital de Campanha no Expominas BH.                                               BUCHA PARA FIXACAO - TIPO: S; MATERIA-PRIMA: NYLON; MEDIDAS: NUMERO 12;</t>
  </si>
  <si>
    <t xml:space="preserve"> DISJUNTOR PARA REDE ELETRICA - TIPO: TERMOMAGNETICO, CAP. INTERRUPCAP 6000 AMP. - 10KA; CORRENTE NOMINAL: 32 AMPERES; POLARIDADE: UNIPOLAR; TENSAO NOMINAL: 230/400 VOLTS - 50/60 HZ; FIXACAO: -;</t>
  </si>
  <si>
    <t>Materiais destinados para adequações no Hospital de Campanha no Expominas BH. BUCHA PARA FIXACAO - TIPO: RETA; MATERIA-PRIMA: PLASTICO; MEDIDAS: PARA PARAFUSO DE 8MM</t>
  </si>
  <si>
    <t>JOELHO - MATERIA-PRIMA: PVC; MEDIDA: 25MM; TIPO: SOLDAVEL; ANGULO: 90 GRAUS; APLICACAO: PARA REDE DE AGUA;</t>
  </si>
  <si>
    <t>MUNICÍPIO DE LONDRINA - SECRETARIA MUNICIPAL DE ASSISTÊNCIA SOCIAL</t>
  </si>
  <si>
    <t>COMODATO DE 03 IMÓVEIS DA MITRA ARQUIDIOCESANA DE LONDRINA PARA ACOLHIMENTO DE PESSOAS COM CAPACIDADE PARA ATÉ 50 PESSOAS</t>
  </si>
  <si>
    <t>Aquisição de circuito respiratório de silicone para paciente pediátrico/adulto, circuito respiratório reutilizável adulto e célula de O2 para o Hospital das Clínicas de Goiás para fazer frente ao conjunto de ações no combate do coronavírus.</t>
  </si>
  <si>
    <t>Contratação de serviços de processamento centralizado para exame de detecção do RNA do SARS-COV-2, por RT-PCR em tempo real, em amostras do trato respiratório de pacientes do Sistema Único de Saúde</t>
  </si>
  <si>
    <t>CONTRATAÇÃO EMERGENCIAL DE EMPRESAS PRESTADORAS DE SERVIÇOS DE HOTELARIA PARA O ATENDIMENTO DA NECESSIDADE DE ISOLAMENTO DE PESSOAS</t>
  </si>
  <si>
    <t>SECRETARIA MUNICIPAL DE EDUCAÇÃO - SEMEC</t>
  </si>
  <si>
    <t>CONTRATAÇÃO EMERGENCIAIS DE SERVIÇOS DESTINADOS A GRAVAÇÃO E VEICULAÇÃO DE VÍDEO AULAS PARA REDE MUNICIPAL DE ENSINO</t>
  </si>
  <si>
    <t xml:space="preserve">Serviços de transporte de enfermos (UTI Aéreo) e transporte de órgãos, tecidos e equipes médicas para transplantes em aeronaves com motor turbojato e bimotor turbo hélice pressurizado </t>
  </si>
  <si>
    <t>Secretaria de Estado de Saúde (47)</t>
  </si>
  <si>
    <t>Contratação emergencial de solução integragada de serviço de operação logística de insumos para saúde adquiridos para enfrentamento ao COVID-19</t>
  </si>
  <si>
    <t>Contratação emergencial de solução integrada de Serviço de Operação Logística por preço global, compreendendo a instalação de estrutura porta pallets em galpão existente, utilizado pela SES/DF e fornecimento de serviços referentes à Logística, especificamente armazenagem, controle de estoques, separação, conferências, expedição, distribuição e transporte, para logística de insumos para saúde adquiridos para enfrentamento ao COVID-19, englobando todos os equipamentos e recursos humanos necessários à prestação do serviço, conforme condições e especificações deste Projeto Básico, para enfrentamento ao COVID-19</t>
  </si>
  <si>
    <t>Serviços de análises clínicas</t>
  </si>
  <si>
    <t>PRESTAÇÃO DE SERVIÇO DE MÚTUA COOPERAÇÃO PARA DISTRIBUIÇÃO DE BENEFÍCIO FINANCEIRO PROVISÓRIO E TEMPORÁRIO PARA SUPRIR A NECESSIDADE DE ALIMENTAÇÃO DAS CRIANÇAS DA REDE PÚBLICA DE ENSINO</t>
  </si>
  <si>
    <t>PRATÁPOLIS</t>
  </si>
  <si>
    <t>CONTRATAÇÃO DE SERVIÇO DE SEGURANÇA</t>
  </si>
  <si>
    <t>Execução dos Serviços de Engenharia,_x005F_x005F_x005F_x000D_
Abrangendo reparos Gerais, Complementação da . Instalação do Sistema de Climatização e Exaustão, Instalação de Câmaras Frias e de Plataforma para Portadores de Necessidades Especiais no Prédio do Serviço de Verifi cação de Óbitos – SVO</t>
  </si>
  <si>
    <t>25380.100444/2020-08</t>
  </si>
  <si>
    <t>02.385.669/0001-74</t>
  </si>
  <si>
    <t>25000.035465/2020-64</t>
  </si>
  <si>
    <t>TOPMED ASSISTENCIA A SAUDE LTDA</t>
  </si>
  <si>
    <t>05.791.085/0001-97</t>
  </si>
  <si>
    <t>20.0.000026886-1</t>
  </si>
  <si>
    <t>89.150.726/0001-14</t>
  </si>
  <si>
    <t>013/000528/2019</t>
  </si>
  <si>
    <t>ARTELAGOS ARTEFATOS DE CONCRETO LTDA</t>
  </si>
  <si>
    <t>39.845.656/0001-40</t>
  </si>
  <si>
    <t>SEI-080001/003479-B/2020</t>
  </si>
  <si>
    <t>2020001634</t>
  </si>
  <si>
    <t>12.370.575/0001-85</t>
  </si>
  <si>
    <t>SEI-080001/007073-I/2020</t>
  </si>
  <si>
    <t>2020001916</t>
  </si>
  <si>
    <t>09.652.823/0001-76</t>
  </si>
  <si>
    <t>SEI-080001/007073-H/2020</t>
  </si>
  <si>
    <t>2020001915</t>
  </si>
  <si>
    <t>Contrato de Gestão n.º 03/2020</t>
  </si>
  <si>
    <t>10.988.301/0001-29</t>
  </si>
  <si>
    <t>SEI-080001/003479-C/2020</t>
  </si>
  <si>
    <t>2020001635</t>
  </si>
  <si>
    <t>4801.01.14.2020</t>
  </si>
  <si>
    <t>Contrato de Gestão 14/2020.</t>
  </si>
  <si>
    <t>116/2020</t>
  </si>
  <si>
    <t>09.039.744/0001-94</t>
  </si>
  <si>
    <t>E-17/026/056/2020</t>
  </si>
  <si>
    <t>2020002062</t>
  </si>
  <si>
    <t>90.179.128/0001-57</t>
  </si>
  <si>
    <t>251391</t>
  </si>
  <si>
    <t xml:space="preserve"> 005/SESPA/2020 </t>
  </si>
  <si>
    <t>53.524.534/0010-74</t>
  </si>
  <si>
    <t>18.040.837/0001-20</t>
  </si>
  <si>
    <t>202000010010558</t>
  </si>
  <si>
    <t xml:space="preserve">Requisição de Despesa nº 14/2020/SUPER-03082 (v. 000012122044) </t>
  </si>
  <si>
    <t>05.029.600/0004-49</t>
  </si>
  <si>
    <t>25389.000027/2020-78</t>
  </si>
  <si>
    <t>RAC ENGENHARIA S/A</t>
  </si>
  <si>
    <t>04.392.190/0001-90</t>
  </si>
  <si>
    <t>DISPENSA DE LICITAÇÃO 006/SAP/2020</t>
  </si>
  <si>
    <t>12/2020</t>
  </si>
  <si>
    <t>04.558.805/0001-06</t>
  </si>
  <si>
    <t>2020/244069</t>
  </si>
  <si>
    <t xml:space="preserve">09/SESPA/2020 </t>
  </si>
  <si>
    <t>4801.01.10.2020</t>
  </si>
  <si>
    <t>Contrato de Gestão 10/2020.</t>
  </si>
  <si>
    <t>114/2020</t>
  </si>
  <si>
    <t>10.894.988/0001-33</t>
  </si>
  <si>
    <t>000/000506/2018</t>
  </si>
  <si>
    <t>01-010/2020</t>
  </si>
  <si>
    <t>08.623.284/0001-84</t>
  </si>
  <si>
    <t>4801.01.15.2020</t>
  </si>
  <si>
    <t>Contrato de Gestão 15/2020.</t>
  </si>
  <si>
    <t>INSTITUTO HUMANIZE DE ASSISTENCIA E RESPONSABILIDADE SOCIAL</t>
  </si>
  <si>
    <t>28.399.030/0001-31</t>
  </si>
  <si>
    <t>006352/2020</t>
  </si>
  <si>
    <t>000230/2020</t>
  </si>
  <si>
    <t>ASSOCIACAO SAUDE EM MOVIMENTO - ASM</t>
  </si>
  <si>
    <t>27.324.279/0001-15</t>
  </si>
  <si>
    <t>019.12460.2020.0029945-64</t>
  </si>
  <si>
    <t>CONTRATO DE GESTÃO EMERGENCIAL Nº 051/2020</t>
  </si>
  <si>
    <t>DE 012/2020</t>
  </si>
  <si>
    <t>11.344.038/0001-06</t>
  </si>
  <si>
    <t>216/2020</t>
  </si>
  <si>
    <t>DISPENSA DE LICITAÇÃO 216/2020</t>
  </si>
  <si>
    <t>61.699.567/0026-40</t>
  </si>
  <si>
    <t>2020/244073</t>
  </si>
  <si>
    <t xml:space="preserve"> 07/SESPA/2020 </t>
  </si>
  <si>
    <t>Contrato de Gestão n.º 04/2020</t>
  </si>
  <si>
    <t>10.583.920/0001-33</t>
  </si>
  <si>
    <t>11.555.207/0001-49</t>
  </si>
  <si>
    <t>01.030.616.20.21</t>
  </si>
  <si>
    <t>Dispensa 027/2020</t>
  </si>
  <si>
    <t>01.928.075/0001-08</t>
  </si>
  <si>
    <t>04.641.376/0001-36</t>
  </si>
  <si>
    <t>6370/2020</t>
  </si>
  <si>
    <t>Nãi identificado</t>
  </si>
  <si>
    <t>24.386.755/0001-34</t>
  </si>
  <si>
    <t>E-16/0004/000044/2020</t>
  </si>
  <si>
    <t>2020002130</t>
  </si>
  <si>
    <t>CESTA DE ALIMENTOS BRASIL LTDA</t>
  </si>
  <si>
    <t>11.023.891/0001-18</t>
  </si>
  <si>
    <t xml:space="preserve">1476168/2020 </t>
  </si>
  <si>
    <t>036/2020</t>
  </si>
  <si>
    <t>01/2020</t>
  </si>
  <si>
    <t>18.678.159/0001-25</t>
  </si>
  <si>
    <t>6018.2020/0020290-1</t>
  </si>
  <si>
    <t>60.765.823/0001-30</t>
  </si>
  <si>
    <t>8126/2020-96</t>
  </si>
  <si>
    <t>34.432.072/0001-20</t>
  </si>
  <si>
    <t>006462/2020</t>
  </si>
  <si>
    <t>000227/2020</t>
  </si>
  <si>
    <t>ASSOCIACAO DE PROTECAO A MATERNIDADE E INFANCIA UBAIRA</t>
  </si>
  <si>
    <t>14.284.483/0001-08</t>
  </si>
  <si>
    <t>DL n.º 0025/20</t>
  </si>
  <si>
    <t>6018.2020/0017326-0</t>
  </si>
  <si>
    <t>Dispensa 158/ 2020 - SMS</t>
  </si>
  <si>
    <t>17.266.554/0001-38</t>
  </si>
  <si>
    <t>05.054.937/0001-63</t>
  </si>
  <si>
    <t>006364/2020</t>
  </si>
  <si>
    <t>33374.032901/2020-23</t>
  </si>
  <si>
    <t>07.028.841/0001-56</t>
  </si>
  <si>
    <t>04.539.279/0001-37</t>
  </si>
  <si>
    <t>6018.2020/0019590-5</t>
  </si>
  <si>
    <t>57.748.204/0001-22</t>
  </si>
  <si>
    <t>014/00531/2020</t>
  </si>
  <si>
    <t>05-009/2020</t>
  </si>
  <si>
    <t>04.874.449/0001-30</t>
  </si>
  <si>
    <t>2019/616259</t>
  </si>
  <si>
    <t>004/SESPA/2020</t>
  </si>
  <si>
    <t>07.312.223/0001-33</t>
  </si>
  <si>
    <t>24.380.578/0020-41</t>
  </si>
  <si>
    <t>47.866.934/0001-74</t>
  </si>
  <si>
    <t>6376/2020</t>
  </si>
  <si>
    <t>24.516.372/0001-33</t>
  </si>
  <si>
    <t>DL n° 010/SAP/2020</t>
  </si>
  <si>
    <t>2020/125262</t>
  </si>
  <si>
    <t xml:space="preserve"> 06 /SESPA/2020</t>
  </si>
  <si>
    <t>10.946.361/0001-89</t>
  </si>
  <si>
    <t>SES 27389/2020</t>
  </si>
  <si>
    <t>Dispensa de Licitação 545/2020, SES 27389/2020</t>
  </si>
  <si>
    <t>03.160.100/0001-73</t>
  </si>
  <si>
    <t>219/2020</t>
  </si>
  <si>
    <t>06.098.102/0001-78</t>
  </si>
  <si>
    <t>835/2020</t>
  </si>
  <si>
    <t>03.043.067/0001-00</t>
  </si>
  <si>
    <t>000276/2020</t>
  </si>
  <si>
    <t>000003/2020</t>
  </si>
  <si>
    <t>INEXIGIBILIDADE 001/2020</t>
  </si>
  <si>
    <t>CONSORCIO SALVADOR TRANSCARD DE BILHETAGEM AUTOMATICA</t>
  </si>
  <si>
    <t>22.267.284/0001-10</t>
  </si>
  <si>
    <t>18.426/2020-SS</t>
  </si>
  <si>
    <t>602/2020</t>
  </si>
  <si>
    <t>15.532.870/0001-89</t>
  </si>
  <si>
    <t>037101.000990/2020</t>
  </si>
  <si>
    <t>6º Aditivo ao 005/2017 SECOM</t>
  </si>
  <si>
    <t>CONCORRÊNCIA Nº 041/2016</t>
  </si>
  <si>
    <t>12.607.387/0001-28</t>
  </si>
  <si>
    <t>000931/2020</t>
  </si>
  <si>
    <t>00004/2020</t>
  </si>
  <si>
    <t>DL 10/2020</t>
  </si>
  <si>
    <t>SERVE MAIS REFEICOES EIRELI</t>
  </si>
  <si>
    <t>08.847.318/0001-14</t>
  </si>
  <si>
    <t>000010/2020</t>
  </si>
  <si>
    <t>LISBOA CONSTRUCOES, ENTRETENIMENTOS E LOCACAO EIRELI</t>
  </si>
  <si>
    <t>12.342.574/0001-27</t>
  </si>
  <si>
    <t>037101.000992/2020</t>
  </si>
  <si>
    <t>6º Aditivo ao 003/2017 SECOM</t>
  </si>
  <si>
    <t>MENE E PORTELLA PUBLICIDADE LTDA</t>
  </si>
  <si>
    <t>08.530.304/0001-72</t>
  </si>
  <si>
    <t>165084764</t>
  </si>
  <si>
    <t>5225/2020</t>
  </si>
  <si>
    <t>DISPENSA 03/2016</t>
  </si>
  <si>
    <t>97.550.393/0001-49</t>
  </si>
  <si>
    <t>90007802018</t>
  </si>
  <si>
    <t>982/2020 (contrato 007/2020)</t>
  </si>
  <si>
    <t>10.746.169/0001-49</t>
  </si>
  <si>
    <t>DISPENSA DE LICITAÇÃO Nº 002/2020-SEF</t>
  </si>
  <si>
    <t>1117/2020</t>
  </si>
  <si>
    <t>11.020.510/0001-47</t>
  </si>
  <si>
    <t>SES 27869/2020</t>
  </si>
  <si>
    <t>nº 218/2020</t>
  </si>
  <si>
    <t>Dispensa nº 631/2020</t>
  </si>
  <si>
    <t>03.750.757/0001-90</t>
  </si>
  <si>
    <t>23076.017166/2020-51</t>
  </si>
  <si>
    <t>01.2020.1011.0005.00.00</t>
  </si>
  <si>
    <t xml:space="preserve"> 01.031.313.20-35</t>
  </si>
  <si>
    <t>Termo de Colaboração - Instrumento Jurídico: 01.2020.1011.0005.00.00</t>
  </si>
  <si>
    <t>00.794.227/0001-56</t>
  </si>
  <si>
    <t>014/000551/2020</t>
  </si>
  <si>
    <t>01.631.153/0002-80</t>
  </si>
  <si>
    <t>400-00023339/2020-51</t>
  </si>
  <si>
    <t>Extrato do Contrato de Prestação de Serviço nº 01/2019-SEJUS
(Nota de Empenho 2020NE00401)</t>
  </si>
  <si>
    <t>000453/2020</t>
  </si>
  <si>
    <t>000002/2020</t>
  </si>
  <si>
    <t>01.073.582/0001-07</t>
  </si>
  <si>
    <t>18.734/2020-SS</t>
  </si>
  <si>
    <t>702/2020</t>
  </si>
  <si>
    <t>35.071.748/0001-60</t>
  </si>
  <si>
    <t>80007232020</t>
  </si>
  <si>
    <t>HOTEL AMERICAS BARRA LTDA</t>
  </si>
  <si>
    <t>5226/2020</t>
  </si>
  <si>
    <t xml:space="preserve">DiSPeNSa De LiCitaÇÃO Nº. 001/2020 </t>
  </si>
  <si>
    <t>85.229.755/0001-15</t>
  </si>
  <si>
    <t>SES 31000/2020</t>
  </si>
  <si>
    <t>Dispensa nº 613/2020</t>
  </si>
  <si>
    <t>019.12460.2020.0035171-74</t>
  </si>
  <si>
    <t>087/2020</t>
  </si>
  <si>
    <t>DL 003/2020</t>
  </si>
  <si>
    <t>07.267.476/0001-32</t>
  </si>
  <si>
    <t xml:space="preserve">23768.004992/2020-20 </t>
  </si>
  <si>
    <t>2020-3ZRSX</t>
  </si>
  <si>
    <t>02.558.157/0001-62</t>
  </si>
  <si>
    <t>017101.010945/2020</t>
  </si>
  <si>
    <t>RDL Nº 035/2020</t>
  </si>
  <si>
    <t>04.014.852/0001-99</t>
  </si>
  <si>
    <t>Dispensa de Licitação 436/2020</t>
  </si>
  <si>
    <t>6375/2020</t>
  </si>
  <si>
    <t>10.718.875/0001-87</t>
  </si>
  <si>
    <t>037101.000993/2020</t>
  </si>
  <si>
    <t>6º Aditivo ao 004/2017 SECOM</t>
  </si>
  <si>
    <t>04.347.919/0001-07</t>
  </si>
  <si>
    <t>N° 200FMS/2020</t>
  </si>
  <si>
    <t>Dispensa nº 169/SMA/DSLC/2020</t>
  </si>
  <si>
    <t>02.856.030/0001-20</t>
  </si>
  <si>
    <t>2020/276234</t>
  </si>
  <si>
    <t>038/SESPA/2020</t>
  </si>
  <si>
    <t>75.543.611/0001-85</t>
  </si>
  <si>
    <t>23101.002120/2020-61</t>
  </si>
  <si>
    <t xml:space="preserve"> 31405/2020-71</t>
  </si>
  <si>
    <t>00.860.841/0001-79</t>
  </si>
  <si>
    <t>58378/2020</t>
  </si>
  <si>
    <t>07.436.684/0001-18</t>
  </si>
  <si>
    <t>094/2020</t>
  </si>
  <si>
    <t>03.480.539/0001-83</t>
  </si>
  <si>
    <t>2020-5PWL3</t>
  </si>
  <si>
    <t>02.399.641/0008-62</t>
  </si>
  <si>
    <t>DL n.º 0028/20</t>
  </si>
  <si>
    <t>25.529.733/0001-49</t>
  </si>
  <si>
    <t>6897/2020</t>
  </si>
  <si>
    <t>05.878.950/0007-22</t>
  </si>
  <si>
    <t>INEXIGIBILIDADE DE LICITAÇÃO N° 130/SMA/DSLC/2020</t>
  </si>
  <si>
    <t>33.060.441/0001-38</t>
  </si>
  <si>
    <t xml:space="preserve"> Dispensa de Licitação nº 0500005 19/2020</t>
  </si>
  <si>
    <t>014/000533/2020</t>
  </si>
  <si>
    <t>02.860.590/0001-58</t>
  </si>
  <si>
    <t>01-039042/2020</t>
  </si>
  <si>
    <t>15/2020</t>
  </si>
  <si>
    <t>09.116.873/0001-39</t>
  </si>
  <si>
    <t>25042.000717/2020-48</t>
  </si>
  <si>
    <t>29.366.811/0001-92</t>
  </si>
  <si>
    <t>2020.00016988-53</t>
  </si>
  <si>
    <t>46.047.593/0001-42</t>
  </si>
  <si>
    <t>08.658.338/0001-47</t>
  </si>
  <si>
    <t>6410.2020/0004773-7</t>
  </si>
  <si>
    <t>08.969.244/0001-99</t>
  </si>
  <si>
    <t>19951/2020-SS</t>
  </si>
  <si>
    <t>35.403.733/0001-51</t>
  </si>
  <si>
    <t>59678/2020</t>
  </si>
  <si>
    <t>82/2020</t>
  </si>
  <si>
    <t>RAT 27/2020</t>
  </si>
  <si>
    <t>19.232.957/0001-91</t>
  </si>
  <si>
    <t>6110.2020/0004543-1</t>
  </si>
  <si>
    <t>07.265.334/0004-89</t>
  </si>
  <si>
    <t>217/2020</t>
  </si>
  <si>
    <t>DISPENSA DE LICITAÇÃO 217/2020</t>
  </si>
  <si>
    <t>35.820.448/0039-09</t>
  </si>
  <si>
    <t xml:space="preserve">25389.000029/2020-67 </t>
  </si>
  <si>
    <t xml:space="preserve">25037.000344/2020-84 </t>
  </si>
  <si>
    <t>15.250.755/0001-11</t>
  </si>
  <si>
    <t>017/0001010/2020</t>
  </si>
  <si>
    <t>020.000.06659/2020-3</t>
  </si>
  <si>
    <t>SES-DP0283/2020</t>
  </si>
  <si>
    <t>04.292.445/0001-43</t>
  </si>
  <si>
    <t>LIMPSERV EIRELI</t>
  </si>
  <si>
    <t>07.194.788/0001-63</t>
  </si>
  <si>
    <t>20.770.179/0001-73</t>
  </si>
  <si>
    <t>597/2019</t>
  </si>
  <si>
    <t>1279028/2020</t>
  </si>
  <si>
    <t>178/2020</t>
  </si>
  <si>
    <t>43922</t>
  </si>
  <si>
    <t>08.785.125/0001-86</t>
  </si>
  <si>
    <t>Dispensa de Licitação nº 112/SMA/DSLC/2020</t>
  </si>
  <si>
    <t>020.000.06380/2020-5</t>
  </si>
  <si>
    <t>SES-DP0272/2020</t>
  </si>
  <si>
    <t>15.595.242/0001-42</t>
  </si>
  <si>
    <t>79/2020</t>
  </si>
  <si>
    <t>SES-PRC-2020/12879</t>
  </si>
  <si>
    <t>DISPENSA DE LICITAÇÃO Nº 12/2020</t>
  </si>
  <si>
    <t>05.411.043/0001-83</t>
  </si>
  <si>
    <t>165097963</t>
  </si>
  <si>
    <t>5220/2020</t>
  </si>
  <si>
    <t>IP.TV LTDA</t>
  </si>
  <si>
    <t>05.423.963/0001-11</t>
  </si>
  <si>
    <t>014/00431/2018</t>
  </si>
  <si>
    <t>01-007/2020</t>
  </si>
  <si>
    <t>6410.2020/0004227-1</t>
  </si>
  <si>
    <t>1966/2020</t>
  </si>
  <si>
    <t>16.524.054/0004-39</t>
  </si>
  <si>
    <t>termo de colaboração nº 05.2020.001</t>
  </si>
  <si>
    <t>16.524.054/0001-96</t>
  </si>
  <si>
    <t>CLARO S.A.</t>
  </si>
  <si>
    <t>40.432.544/0001-47</t>
  </si>
  <si>
    <t>SEI-120001/003222/2020</t>
  </si>
  <si>
    <t>2020002077</t>
  </si>
  <si>
    <t>08.829.074/0001-47</t>
  </si>
  <si>
    <t>12.222.192/0001-60</t>
  </si>
  <si>
    <t xml:space="preserve">PROCESSO:  008862/2020-44 </t>
  </si>
  <si>
    <t>01-036724/2020</t>
  </si>
  <si>
    <t>61</t>
  </si>
  <si>
    <t>04.573.039/0001-59</t>
  </si>
  <si>
    <t>6110.2020/0006544-0</t>
  </si>
  <si>
    <t>25351.912837/2020-04</t>
  </si>
  <si>
    <t>377/2020</t>
  </si>
  <si>
    <t>15.332.037/0001-94</t>
  </si>
  <si>
    <t>020601.005872/17-05</t>
  </si>
  <si>
    <t>063/2018</t>
  </si>
  <si>
    <t>CREDENCIAMENTO DO TIPO ABERTO Nº 04/17</t>
  </si>
  <si>
    <t>02.811.225/0001-53</t>
  </si>
  <si>
    <t>660/2020</t>
  </si>
  <si>
    <t>02.421.421/0001-11</t>
  </si>
  <si>
    <t>036/2018</t>
  </si>
  <si>
    <t>001/2019</t>
  </si>
  <si>
    <t>001/2018</t>
  </si>
  <si>
    <t>GRIFFO COMUNICACAO E JORNALISMO LTDA</t>
  </si>
  <si>
    <t>04.144.804/0001-15</t>
  </si>
  <si>
    <t>196/2020</t>
  </si>
  <si>
    <t>DISPENSA DE LICITAÇÃO 196/2020</t>
  </si>
  <si>
    <t>WHITE MARTINS GASES INDUSTRIAIS LTDA</t>
  </si>
  <si>
    <t xml:space="preserve">23526.006773/2020-28 </t>
  </si>
  <si>
    <t>22.873.484/0001-16</t>
  </si>
  <si>
    <t>093/2020</t>
  </si>
  <si>
    <t>DISPENSA DE LICITAÇÃO Nº 0002/DC/2020</t>
  </si>
  <si>
    <t>10.851.805/0001-00</t>
  </si>
  <si>
    <t>04.000.415.20.33</t>
  </si>
  <si>
    <t xml:space="preserve"> Dispensa Emergencial 035/2020</t>
  </si>
  <si>
    <t>06.234.656/0001-55</t>
  </si>
  <si>
    <t xml:space="preserve">23764.004410/2020-45 </t>
  </si>
  <si>
    <t>01.814.959/0001-23</t>
  </si>
  <si>
    <t>2020-PN8CM</t>
  </si>
  <si>
    <t>AF 037/2020</t>
  </si>
  <si>
    <t>19.354.200/0001-70</t>
  </si>
  <si>
    <t>9680000842020</t>
  </si>
  <si>
    <t>01/06/2020</t>
  </si>
  <si>
    <t>04.000.404.20.17</t>
  </si>
  <si>
    <t>Dispensa de licitação 037/2020</t>
  </si>
  <si>
    <t>PROTECTOR INDUSTRIA E COMERCIO DE PRODUTOS MEDICO HOSPITALARES LTDA</t>
  </si>
  <si>
    <t>08760.000284/2020-04</t>
  </si>
  <si>
    <t>84.721.307/0001-71</t>
  </si>
  <si>
    <t>19.008.044991/2020-42</t>
  </si>
  <si>
    <t>9320/2020</t>
  </si>
  <si>
    <t>0049/2020</t>
  </si>
  <si>
    <t>AURORA TROPICAL DISTRIBUIDORA DE PROD ALIMENTICIOS LTDA</t>
  </si>
  <si>
    <t>1255302 000033/2020</t>
  </si>
  <si>
    <t>24137</t>
  </si>
  <si>
    <t>PROC. Nº. 0031.2020</t>
  </si>
  <si>
    <t xml:space="preserve">DL Nº. 0024.2020 </t>
  </si>
  <si>
    <t>19-2000-00151239-7</t>
  </si>
  <si>
    <t>DLE 9001/2020</t>
  </si>
  <si>
    <t>90.616.277/0001-36</t>
  </si>
  <si>
    <t>2020-1PGDB</t>
  </si>
  <si>
    <t>OF 0842/2020</t>
  </si>
  <si>
    <t>31.201.854/0001-60</t>
  </si>
  <si>
    <t>23523.008995/2020</t>
  </si>
  <si>
    <t>ONCOEXO DISTRIBUIDORA DE MEDICAMENTOS LTDA</t>
  </si>
  <si>
    <t>08.958.628/0002-97</t>
  </si>
  <si>
    <t>SEI Nº 5982065/2020</t>
  </si>
  <si>
    <t>Dispensa de Licitação nº 164/2020</t>
  </si>
  <si>
    <t>44.734.671/0001-51</t>
  </si>
  <si>
    <t>DISPENSA DE LICITAÇÃO Nº 0001/DC/2020</t>
  </si>
  <si>
    <t>79.283.065/0001-41</t>
  </si>
  <si>
    <t>2020-FZN8W</t>
  </si>
  <si>
    <t>ORTOPEDIA CATARATAS EIRELI</t>
  </si>
  <si>
    <t>2968440/2020</t>
  </si>
  <si>
    <t>1122075</t>
  </si>
  <si>
    <t>017306.000754/2020</t>
  </si>
  <si>
    <t>RDL Nº 010/2020-FVS</t>
  </si>
  <si>
    <t>06.759.858/0001-10</t>
  </si>
  <si>
    <t>0510037 000133/2020</t>
  </si>
  <si>
    <t>MULTIFARMA COMERCIAL LTDA</t>
  </si>
  <si>
    <t>2807579/2020</t>
  </si>
  <si>
    <t>1042/2018</t>
  </si>
  <si>
    <t>23089.035149/2020-34</t>
  </si>
  <si>
    <t>10335/2020</t>
  </si>
  <si>
    <t>13.735.044/0001-01</t>
  </si>
  <si>
    <t>PREGÃO ELETRÔNICO 17/2020</t>
  </si>
  <si>
    <t>20.053.609/0001-36</t>
  </si>
  <si>
    <t>DELF DISTRIBUIDORA DE MEDICAMENTOS EIRELI</t>
  </si>
  <si>
    <t>05.922.826/0001-21</t>
  </si>
  <si>
    <t>2899147/2020</t>
  </si>
  <si>
    <t>28991472020</t>
  </si>
  <si>
    <t>DISPENSA 054/2020</t>
  </si>
  <si>
    <t>0518005 000048/2020</t>
  </si>
  <si>
    <t>SOMA/MG PRODUTOS HOSPITALARES LTDA</t>
  </si>
  <si>
    <t>33407.052751/2020-40</t>
  </si>
  <si>
    <t>164951820</t>
  </si>
  <si>
    <t>5145/2020</t>
  </si>
  <si>
    <t>92003592020</t>
  </si>
  <si>
    <t>VIDEPEL INDUSTRIA E COMERCIO DE ARTEFATOS DE PAPEL LTDA</t>
  </si>
  <si>
    <t>51597 E 51598/2019</t>
  </si>
  <si>
    <t>73.853.301/0001-31</t>
  </si>
  <si>
    <t>135/2020</t>
  </si>
  <si>
    <t>11.534.008/0001-54</t>
  </si>
  <si>
    <t>141162/2019</t>
  </si>
  <si>
    <t>40/2020</t>
  </si>
  <si>
    <t>00.289.348/0006-55</t>
  </si>
  <si>
    <t xml:space="preserve">08789.000247/2020-70 </t>
  </si>
  <si>
    <t>A J DA SILVA COMERCIO VAREJISTA E ATACADISTA DE ALIMENTOS</t>
  </si>
  <si>
    <t>11.598.556/0001-48</t>
  </si>
  <si>
    <t>30230162020</t>
  </si>
  <si>
    <t>ATA DE RP Nº 2019/1904 P.E. Nº 2019/1168 CT 1122534</t>
  </si>
  <si>
    <t>30229402020</t>
  </si>
  <si>
    <t>ATA DE RP N° 1904/2019 P.E.1168/2019  CT 1122561</t>
  </si>
  <si>
    <t xml:space="preserve">23539.006373/2020-73 </t>
  </si>
  <si>
    <t>07.552.997/0002-12</t>
  </si>
  <si>
    <t>3237261/2020</t>
  </si>
  <si>
    <t>1123138</t>
  </si>
  <si>
    <t>2488/2036</t>
  </si>
  <si>
    <t>10.238.563/0001-76</t>
  </si>
  <si>
    <t>BIOHOSP PRODUTOS HOSPITALARES SA</t>
  </si>
  <si>
    <t xml:space="preserve"> 04.000.214.19.48</t>
  </si>
  <si>
    <t>PREGÃO ELETRÔNICO Nº 150/2019</t>
  </si>
  <si>
    <t>COMISSÃO DE LICITAÇÃO RATIFICAÇÃO, PROC. ADM. Nº: 38/20 – DISPENSA N°: 09/20</t>
  </si>
  <si>
    <t>19.804.949/0001-72</t>
  </si>
  <si>
    <t>10.551/2020</t>
  </si>
  <si>
    <t>PSES: 43498/2020</t>
  </si>
  <si>
    <t>17.159.229/0001-76</t>
  </si>
  <si>
    <t>FRESENIUS MEDICAL CARE LTDA</t>
  </si>
  <si>
    <t>01.440.590/0001-36</t>
  </si>
  <si>
    <t>3223066/2020</t>
  </si>
  <si>
    <t>1123135</t>
  </si>
  <si>
    <t>ELFA MEDICAMENTOS S.A.</t>
  </si>
  <si>
    <t>09.053.134/0002-26</t>
  </si>
  <si>
    <t>186/2020</t>
  </si>
  <si>
    <t>DISPENSA DE LICITAÇÃO 186/2020</t>
  </si>
  <si>
    <t>05.788.495/0001-89</t>
  </si>
  <si>
    <t>9640000792020</t>
  </si>
  <si>
    <t>008095/2019</t>
  </si>
  <si>
    <t>2020/20273</t>
  </si>
  <si>
    <t>21.188.382/0001-07</t>
  </si>
  <si>
    <t>INJEX INDUSTRIAS CIRURGICAS LTDA</t>
  </si>
  <si>
    <t>CREMER S.A.</t>
  </si>
  <si>
    <t>006229/2020</t>
  </si>
  <si>
    <t>ANTIBIOTICOS DO BRASIL LTDA.</t>
  </si>
  <si>
    <t>05.439.635/0004-56</t>
  </si>
  <si>
    <t>24.790.629/0003-02</t>
  </si>
  <si>
    <t>29595732020</t>
  </si>
  <si>
    <t>ATA: 2019 / 0563 P.E.: 2019/ 0025 CT 1121975</t>
  </si>
  <si>
    <t>1401269 000024/2020</t>
  </si>
  <si>
    <t>REGISTRO DE PRECOS NAO REALIZADO NO SIRP</t>
  </si>
  <si>
    <t>23089.035144/2020-10</t>
  </si>
  <si>
    <t>NOVA ANALITICA IMPORTACAO E EXPORTACAO LTDA</t>
  </si>
  <si>
    <t>67.774.679/0001-47</t>
  </si>
  <si>
    <t>30222812020</t>
  </si>
  <si>
    <t>ATA DE RP Nº 2019/0466 P.E. Nº 2018/1077  CT 1122544</t>
  </si>
  <si>
    <t>30222652020</t>
  </si>
  <si>
    <t>ATA DE RP Nº 2019 / 0466 P.E. Nº 2018 / 1077 CT 1122540</t>
  </si>
  <si>
    <t>30220952020</t>
  </si>
  <si>
    <t>ATA DE RP N° 0466/ 2019 P.E. N° 1077/ 2018 CT 1122556</t>
  </si>
  <si>
    <t>30220362020</t>
  </si>
  <si>
    <t>ATA DE RP N° 0466/2019 P.E. 1077/2018  CT 1122552</t>
  </si>
  <si>
    <t>31023/2020-74</t>
  </si>
  <si>
    <t>SOS DISTRIBUIDORA DE PRODUTOS PARA SAUDE EIRELI</t>
  </si>
  <si>
    <t>28.289.799/0001-05</t>
  </si>
  <si>
    <t>23538.003543/2020-78</t>
  </si>
  <si>
    <t>ELEVONI COMERCIO E ASSESSORIA HOSPITALAR EIRELI</t>
  </si>
  <si>
    <t>31.010.395/0001-37</t>
  </si>
  <si>
    <t xml:space="preserve">23089.035076/2020-81 </t>
  </si>
  <si>
    <t>33374.042415/2020-13</t>
  </si>
  <si>
    <t>12.284.810/0001-04</t>
  </si>
  <si>
    <t>21/2020</t>
  </si>
  <si>
    <t>16.783.722/0001-08</t>
  </si>
  <si>
    <t>2968424/2020</t>
  </si>
  <si>
    <t>1122076</t>
  </si>
  <si>
    <t>72.208.200/0001-45</t>
  </si>
  <si>
    <t>30223202020</t>
  </si>
  <si>
    <t>ATA DE RP Nº 2019 / 0466 P.E. Nº 2018 / 1077 CT 1122549</t>
  </si>
  <si>
    <t>30223462020</t>
  </si>
  <si>
    <t>ATA DE RP Nº 2019 / 0466 P.E. Nº 2018 / 1077 CT 1122537</t>
  </si>
  <si>
    <t>DISPENSA DE LICITAÇÃO N° 180/SMA/DSLC/2020</t>
  </si>
  <si>
    <t>CIRURGICA FERNANDES - COMERCIO DE MATERIAIS CIRURGICOS E HOSPITALARES - SOCIEDADE LIMITADA</t>
  </si>
  <si>
    <t>25037.000830/2020-01</t>
  </si>
  <si>
    <t>MEDHAUS COMERCIO PRODUTOS HOSPITALARES EIRELI</t>
  </si>
  <si>
    <t>23523.009648/2020</t>
  </si>
  <si>
    <t>LUDOMED REPRESENTACAO COMERCIO E SERVICOS EIRELI</t>
  </si>
  <si>
    <t>14.835.504/0001-36</t>
  </si>
  <si>
    <t>2488/2033</t>
  </si>
  <si>
    <t>BIOPULSE BRASIL EIRELI</t>
  </si>
  <si>
    <t>22.408.118/0001-96</t>
  </si>
  <si>
    <t>SEI-080001/007014/2020</t>
  </si>
  <si>
    <t>2020002082</t>
  </si>
  <si>
    <t>12.215.803/0001-42</t>
  </si>
  <si>
    <t>2261032 000112/2020</t>
  </si>
  <si>
    <t>SARSTEDT LTDA</t>
  </si>
  <si>
    <t>23523.010808/2020</t>
  </si>
  <si>
    <t>PRIOM TECNOLOGIA EM EQUIPAMENTOS EIRELI</t>
  </si>
  <si>
    <t>11.619.992/0001-56</t>
  </si>
  <si>
    <t>Processo Licitatório nº: 040/2020</t>
  </si>
  <si>
    <t>Dispensa  006/2020</t>
  </si>
  <si>
    <t>040/20</t>
  </si>
  <si>
    <t>9220000582020</t>
  </si>
  <si>
    <t>0102772820-87</t>
  </si>
  <si>
    <t>NE 0238</t>
  </si>
  <si>
    <t>Dispensa 23/2020</t>
  </si>
  <si>
    <t>PSES: 41042/2020</t>
  </si>
  <si>
    <t>LABORATORIOS B BRAUN SA</t>
  </si>
  <si>
    <t>31.673.254/0010-95</t>
  </si>
  <si>
    <t>2020-D6PW8</t>
  </si>
  <si>
    <t>OF 0758/2020</t>
  </si>
  <si>
    <t>14.296.864/0001-07</t>
  </si>
  <si>
    <t>10.544/2020</t>
  </si>
  <si>
    <t>MEDICICOR COMERCIAL EIRELI</t>
  </si>
  <si>
    <t>02.068.375/0001-19</t>
  </si>
  <si>
    <t>SOLUMED DISTRIBUIDORA DE MEDICAMENTOS E PRODUTOS PARA SAUDE LTDA</t>
  </si>
  <si>
    <t>11.896.538/0001-42</t>
  </si>
  <si>
    <t>0046.123523/2020-59</t>
  </si>
  <si>
    <t>CHP 033/2020</t>
  </si>
  <si>
    <t>08.845.041/0001-90</t>
  </si>
  <si>
    <t>0034/2020</t>
  </si>
  <si>
    <t>00.681.314/0001-05</t>
  </si>
  <si>
    <t xml:space="preserve">25035.000406/2020-78 </t>
  </si>
  <si>
    <t>07.326.869/0001-70</t>
  </si>
  <si>
    <t>29596032020</t>
  </si>
  <si>
    <t>30229742020</t>
  </si>
  <si>
    <t>ata de RP n° 1904/2019 P.E. n° 1168/2019 CT 1122565</t>
  </si>
  <si>
    <t>202016448012166</t>
  </si>
  <si>
    <t>59092/2020</t>
  </si>
  <si>
    <t>34.597.955/0005-13</t>
  </si>
  <si>
    <t>10.547/2026</t>
  </si>
  <si>
    <t>PROC. Nº. 0027.2020</t>
  </si>
  <si>
    <t xml:space="preserve">DL Nº. 0020.2020 </t>
  </si>
  <si>
    <t>02.377.937/0001-06</t>
  </si>
  <si>
    <t>019.5028.2020.0034516-61</t>
  </si>
  <si>
    <t>19.008.00047/2020</t>
  </si>
  <si>
    <t>03.010.937/0001-36</t>
  </si>
  <si>
    <t>03211513/2020</t>
  </si>
  <si>
    <t>1123128</t>
  </si>
  <si>
    <t>29109142020</t>
  </si>
  <si>
    <t>1121533</t>
  </si>
  <si>
    <t>BECTON DICKINSON INDUSTRIAS CIRURGICAS LTDA</t>
  </si>
  <si>
    <t>PSES: 45091/2020</t>
  </si>
  <si>
    <t>04.000.385.20.74</t>
  </si>
  <si>
    <t>PIMB 1188/2020</t>
  </si>
  <si>
    <t>10.292.359/0001-33</t>
  </si>
  <si>
    <t>23116.001910/2020-60</t>
  </si>
  <si>
    <t>G GOTUZZO E CIA LTDA</t>
  </si>
  <si>
    <t>87.651.345/0001-93</t>
  </si>
  <si>
    <t>25029.100147/2020-63</t>
  </si>
  <si>
    <t>08653.002820/2020</t>
  </si>
  <si>
    <t>06.342.699/0001-54</t>
  </si>
  <si>
    <t>FORTMED COMERCIAL LTDA</t>
  </si>
  <si>
    <t>35.334.424/0001-77</t>
  </si>
  <si>
    <t>03.685.129/0001-79</t>
  </si>
  <si>
    <t>23523.010608/2020-09</t>
  </si>
  <si>
    <t>175/2020</t>
  </si>
  <si>
    <t>BIOMEDICAL PRODUTOS CIENTIFICOS MEDICOS E HOSPITALARES S A</t>
  </si>
  <si>
    <t>01-039550/2020</t>
  </si>
  <si>
    <t>84/2020</t>
  </si>
  <si>
    <t>40.175.705/0001-64</t>
  </si>
  <si>
    <t>30473652020</t>
  </si>
  <si>
    <t>ATA DE RP N° 1066/ 2019 P.E. N° 0468/ 2019 CT 1122608</t>
  </si>
  <si>
    <t>34.809.258/0001-55</t>
  </si>
  <si>
    <t>SEI-080007/001213/2020</t>
  </si>
  <si>
    <t>2020001967</t>
  </si>
  <si>
    <t>04.216.957/0001-20</t>
  </si>
  <si>
    <t>29137942020</t>
  </si>
  <si>
    <t>1121557</t>
  </si>
  <si>
    <t>UNIAO QUIMICA FARMACEUTICA NACIONAL S A</t>
  </si>
  <si>
    <t>60.665.981/0009-75</t>
  </si>
  <si>
    <t>29137862020</t>
  </si>
  <si>
    <t>1121574</t>
  </si>
  <si>
    <t>PROC. Nº. 0044.2020</t>
  </si>
  <si>
    <t xml:space="preserve">DL Nº. 0037.2020 </t>
  </si>
  <si>
    <t>04.470.103/0001-76</t>
  </si>
  <si>
    <t>E-26/008/916/2020</t>
  </si>
  <si>
    <t>2020002070</t>
  </si>
  <si>
    <t>06.309.998/0001-97</t>
  </si>
  <si>
    <t>PREGÃO ELETRÔNICO Nº 284/19</t>
  </si>
  <si>
    <t>02.836.248/0001-12</t>
  </si>
  <si>
    <t>218/2020</t>
  </si>
  <si>
    <t>DISPENSA DE LICITAÇÃO 218/2020</t>
  </si>
  <si>
    <t>COCAL CEREAIS LTDA</t>
  </si>
  <si>
    <t>25.650.383/0002-55</t>
  </si>
  <si>
    <t>33407.037891/2020-98</t>
  </si>
  <si>
    <t>DISTRIBUICAO DE MEDICAMENTOS PAMED LTDA</t>
  </si>
  <si>
    <t>02.424.344/0001-53</t>
  </si>
  <si>
    <t>2961330/2020</t>
  </si>
  <si>
    <t>1122059</t>
  </si>
  <si>
    <t>21.551.379/0008-74</t>
  </si>
  <si>
    <t>2020/193623</t>
  </si>
  <si>
    <t>02/2020</t>
  </si>
  <si>
    <t>FL COMERCIO ATACADISTA DE ARTIGOS DE USO PESSOAL E DOMESTICO EIRELI</t>
  </si>
  <si>
    <t>34.333.903/0001-06</t>
  </si>
  <si>
    <t>CRISTALIA PRODUTOS QUIMICOS FARMACEUTICOS LTDA</t>
  </si>
  <si>
    <t>Processo Licitatório nº: 45/2020</t>
  </si>
  <si>
    <t>Dispensa de Licitação nº: 09/2020</t>
  </si>
  <si>
    <t>30.493.038/0001-04</t>
  </si>
  <si>
    <t>3184761/2020</t>
  </si>
  <si>
    <t>1123022</t>
  </si>
  <si>
    <t>165084446</t>
  </si>
  <si>
    <t>5674/2020</t>
  </si>
  <si>
    <t>SOMA/PR COMERCIO DE PRODUTOS HOSPITALARES LTDA</t>
  </si>
  <si>
    <t>043.2020.DISP.006.SAS.CPL4</t>
  </si>
  <si>
    <t>06/2020 - SAS</t>
  </si>
  <si>
    <t>04.473.960/0001-20</t>
  </si>
  <si>
    <t>16272/2020</t>
  </si>
  <si>
    <t>FMS-DL0021/2020</t>
  </si>
  <si>
    <t>08.675.528/0001-72</t>
  </si>
  <si>
    <t>29137512020</t>
  </si>
  <si>
    <t>1121555</t>
  </si>
  <si>
    <t>19.570.720/0007-06</t>
  </si>
  <si>
    <t>29137602020</t>
  </si>
  <si>
    <t>1121569</t>
  </si>
  <si>
    <t>29598592020</t>
  </si>
  <si>
    <t>ATA: 0712/ 2019 P.E.: 0028/ 2019 CT 1121937</t>
  </si>
  <si>
    <t>SALDANHA RODRIGUES LTDA</t>
  </si>
  <si>
    <t>04/2020</t>
  </si>
  <si>
    <t>31.390.864/0001-90</t>
  </si>
  <si>
    <t>2968386/2020</t>
  </si>
  <si>
    <t>1122078</t>
  </si>
  <si>
    <t>988/2020</t>
  </si>
  <si>
    <t>31.728.918/0001-85</t>
  </si>
  <si>
    <t>2311076 000197/2020</t>
  </si>
  <si>
    <t>23.836.281/0001-12</t>
  </si>
  <si>
    <t>23523.010415/2020</t>
  </si>
  <si>
    <t>M. A. SILVA - EQUIPAMENTOS HOSPITALARES</t>
  </si>
  <si>
    <t>PANPHARMA DISTRIBUIDORA DE MEDICAMENTOS LTDA</t>
  </si>
  <si>
    <t>01.206.820/0001-05</t>
  </si>
  <si>
    <t>29334502020</t>
  </si>
  <si>
    <t>01.206.820/0014-11</t>
  </si>
  <si>
    <t>254100.20227/2019-99</t>
  </si>
  <si>
    <t>03.184.220/0001-00</t>
  </si>
  <si>
    <t>019.5050.2020.0030688-42</t>
  </si>
  <si>
    <t>19.300.00098/2020</t>
  </si>
  <si>
    <t>09.251.627/0001-90</t>
  </si>
  <si>
    <t>Dispensa de Licitação 03/2020</t>
  </si>
  <si>
    <t>SEI-08/002/000387/2020</t>
  </si>
  <si>
    <t>2020001592</t>
  </si>
  <si>
    <t>00.530.940/0001-92</t>
  </si>
  <si>
    <t>29137782020</t>
  </si>
  <si>
    <t>1121561</t>
  </si>
  <si>
    <t>SEI Nº 5909484/2020</t>
  </si>
  <si>
    <t>Dispensa de Licitação nº 124/2020</t>
  </si>
  <si>
    <t>1501561 000024/2020</t>
  </si>
  <si>
    <t>29596542020</t>
  </si>
  <si>
    <t>ATA: 2019 / 0563 P.E.: 2019/ 0025 CT 1121983</t>
  </si>
  <si>
    <t xml:space="preserve">60610/2020 </t>
  </si>
  <si>
    <t>05.899.350/0001-55</t>
  </si>
  <si>
    <t>25044.000202/2020-28</t>
  </si>
  <si>
    <t>SANTA BRANCA DISTRIBUIDORA DE MEDICAMENTOS LTDA</t>
  </si>
  <si>
    <t>06.053.353/0001-36</t>
  </si>
  <si>
    <t>6210.2020/0002094-7</t>
  </si>
  <si>
    <t>MAT MEDICAL COMERCIO DE MATERIAL MEDICO HOSPITALAR E LABORATORIAL LTDA</t>
  </si>
  <si>
    <t>28.438.447/0001-66</t>
  </si>
  <si>
    <t>165028082</t>
  </si>
  <si>
    <t>5454/2020</t>
  </si>
  <si>
    <t>HRX PRODUTOS HOSPITALARES EIRELI</t>
  </si>
  <si>
    <t>16.865.939/0002-30</t>
  </si>
  <si>
    <t>ALPHAMEDI COMERCIO E REPRESENTACOES EIRELI</t>
  </si>
  <si>
    <t>9620001462020</t>
  </si>
  <si>
    <t>PROC. Nº. 0025.2020</t>
  </si>
  <si>
    <t xml:space="preserve">DL Nº. 0018.2020 </t>
  </si>
  <si>
    <t>6210.2020/0002604-0</t>
  </si>
  <si>
    <t>21.681.325/0001-57</t>
  </si>
  <si>
    <t>05.050.260/0001-95</t>
  </si>
  <si>
    <t>08113.089/2020-09</t>
  </si>
  <si>
    <t>L. C. ALECRIM DE LIMA</t>
  </si>
  <si>
    <t>019.5050.2020.0029984-55</t>
  </si>
  <si>
    <t>19.300.00095/2020</t>
  </si>
  <si>
    <t>05.788.117/0001-03</t>
  </si>
  <si>
    <t xml:space="preserve">23081.019518/2020-11 </t>
  </si>
  <si>
    <t>05.329.556/0001-40</t>
  </si>
  <si>
    <t>3237717/2020</t>
  </si>
  <si>
    <t>1123203</t>
  </si>
  <si>
    <t>KONICA MINOLTA HEALTHCARE DO BRASIL INDUSTRIA DE EQUIPAMENTOS MEDICOS LTDA</t>
  </si>
  <si>
    <t>71.256.283/0001-85</t>
  </si>
  <si>
    <t>29108332020</t>
  </si>
  <si>
    <t>1121515</t>
  </si>
  <si>
    <t>29108412020</t>
  </si>
  <si>
    <t>1121516</t>
  </si>
  <si>
    <t>SMITH &amp; NEPHEW COMERCIO DE PRODUTOS MEDICOS LTDA.</t>
  </si>
  <si>
    <t>29108502020</t>
  </si>
  <si>
    <t>1121528</t>
  </si>
  <si>
    <t>9530001852019</t>
  </si>
  <si>
    <t>10.547/2020</t>
  </si>
  <si>
    <t>40.787.152/0001-09</t>
  </si>
  <si>
    <t>33408.038012/2020-35</t>
  </si>
  <si>
    <t>IMAGEM SISTEMAS MEDICOS LTDA</t>
  </si>
  <si>
    <t>59.269.654/0001-68</t>
  </si>
  <si>
    <t>246/2020</t>
  </si>
  <si>
    <t>9820000182020</t>
  </si>
  <si>
    <t>1255302 000038/2020</t>
  </si>
  <si>
    <t>08079.000315/2020-15</t>
  </si>
  <si>
    <t>02.448.919/0001-78</t>
  </si>
  <si>
    <t>577/2016</t>
  </si>
  <si>
    <t>PREGÃO PRESENCIAL 577/2016</t>
  </si>
  <si>
    <t>01.032.209/0001-08</t>
  </si>
  <si>
    <t>668/2016</t>
  </si>
  <si>
    <t>PREGÃO PRESENCIAL 668/2016</t>
  </si>
  <si>
    <t>25410.020918/2019-92</t>
  </si>
  <si>
    <t>EPTCA MEDICAL DEVICES LTDA</t>
  </si>
  <si>
    <t>01.280.030/0001-61</t>
  </si>
  <si>
    <t>201/2020</t>
  </si>
  <si>
    <t>36/2020</t>
  </si>
  <si>
    <t>04.965.146/0001-22</t>
  </si>
  <si>
    <t>08672.001578/2020-34</t>
  </si>
  <si>
    <t>UNIDADE CARDIOTORACICA DE SERGIPE LTDA</t>
  </si>
  <si>
    <t>15.610.595/0001-74</t>
  </si>
  <si>
    <t>RATIFICAÇÃO do Processo Licitatório nº 020/2020</t>
  </si>
  <si>
    <t>Dispensa de Licitação nº 001/2020</t>
  </si>
  <si>
    <t>Processo Licitatório nº 020/2020.</t>
  </si>
  <si>
    <t>20/1203-0006806-9</t>
  </si>
  <si>
    <t xml:space="preserve">DLE 9033/2020 
</t>
  </si>
  <si>
    <t>04.578.630/0001-07</t>
  </si>
  <si>
    <t>3237210/2020</t>
  </si>
  <si>
    <t>1123140</t>
  </si>
  <si>
    <t>27.631.296/0001-03</t>
  </si>
  <si>
    <t>0035/2020</t>
  </si>
  <si>
    <t>COMERCIO DE MATERIAIS MEDICOS HOPITALARES MACROSUL LTDA</t>
  </si>
  <si>
    <t>25386.100513/2020-15</t>
  </si>
  <si>
    <t>EPPENDORF DO BRASIL LTDA</t>
  </si>
  <si>
    <t>TECVIDA COMERCIO E DISTRIBUICAO LTDA</t>
  </si>
  <si>
    <t>COLOPLAST DO BRASIL LTDA.</t>
  </si>
  <si>
    <t>SES-PRC 2020/11420</t>
  </si>
  <si>
    <t>Pregão Eletrônico de Registro de Preços nº 201/2018</t>
  </si>
  <si>
    <t>14.516.006/0001-20</t>
  </si>
  <si>
    <t>3232090/2020</t>
  </si>
  <si>
    <t>1123137</t>
  </si>
  <si>
    <t>02.600.770/0001-09</t>
  </si>
  <si>
    <t>LUCIANO DAMASIO DOS SANTOS EIRELI</t>
  </si>
  <si>
    <t>27.644.873/0001-93</t>
  </si>
  <si>
    <t>29137432020</t>
  </si>
  <si>
    <t>1121563</t>
  </si>
  <si>
    <t>02000.0000007492/2020</t>
  </si>
  <si>
    <t>CLORUS COMUNICACAO INTEGRADA LTDA</t>
  </si>
  <si>
    <t>042/2020</t>
  </si>
  <si>
    <t>30226132020</t>
  </si>
  <si>
    <t>ATA DE RP Nº 1333 / 2019 P.E. Nº 1741 / 2018 CT 1122482</t>
  </si>
  <si>
    <t>30226302020</t>
  </si>
  <si>
    <t>ATA DE RP N° 1333/ 2019 P.E. N° 1741/ 2018 CT 1122551</t>
  </si>
  <si>
    <t>19.008.00045/2020</t>
  </si>
  <si>
    <t>SUL BRASILEIRA DE RAIOS X LTDA</t>
  </si>
  <si>
    <t>92.690.486/0001-55</t>
  </si>
  <si>
    <t>DLE 9033/2020</t>
  </si>
  <si>
    <t xml:space="preserve">PROC. Nº. 0045.2020 </t>
  </si>
  <si>
    <t>DL Nº. 0038.2020</t>
  </si>
  <si>
    <t>9620001612020</t>
  </si>
  <si>
    <t>25410.004058/2020-83</t>
  </si>
  <si>
    <t>CIRURGICA COPACABANA 2000 EIRELI</t>
  </si>
  <si>
    <t>02.340.772/0001-06</t>
  </si>
  <si>
    <t>07.955.424/0001-59</t>
  </si>
  <si>
    <t>03.479.428/0001-57</t>
  </si>
  <si>
    <t>04.001.278.19.66</t>
  </si>
  <si>
    <t>Pregão Eletrônico Nº240/2019</t>
  </si>
  <si>
    <t>PSES: 46356/2020</t>
  </si>
  <si>
    <t>006079/2020</t>
  </si>
  <si>
    <t>RIOBAHIAFARMA COMERCIO E DISTRIBUICAO DE PRODUTOS MEDICOS E COSMETICOS LTDA</t>
  </si>
  <si>
    <t>15.145.035/0001-96</t>
  </si>
  <si>
    <t>29107952020</t>
  </si>
  <si>
    <t>1121514</t>
  </si>
  <si>
    <t xml:space="preserve">04.000.395.20.28 </t>
  </si>
  <si>
    <t>Dispensa de licitação 022/2020</t>
  </si>
  <si>
    <t>13.251.292/0001-87</t>
  </si>
  <si>
    <t>9610001002020</t>
  </si>
  <si>
    <t>UNIQUE DISTRIBUIDORA DE MEDICAMENTOS EIRELI</t>
  </si>
  <si>
    <t>23.864.942/0001-13</t>
  </si>
  <si>
    <t>FRESENIUS KABI BRASIL LTDA.</t>
  </si>
  <si>
    <t>49.324.221/0001-04</t>
  </si>
  <si>
    <t>DISPENSA DE LICITAÇÃO N° 177/SMA/DSLC/2020</t>
  </si>
  <si>
    <t>13.786.240/0001-05</t>
  </si>
  <si>
    <t>23806</t>
  </si>
  <si>
    <t xml:space="preserve"> 04.001.166.20.30</t>
  </si>
  <si>
    <t>não consta</t>
  </si>
  <si>
    <t>Dispensa 007/2020</t>
  </si>
  <si>
    <t>DIASORIN LTDA.</t>
  </si>
  <si>
    <t>01.896.764/0001-70</t>
  </si>
  <si>
    <t>ATA DE RP Nº 503/2019 P.E. Nº 1239/2018  CT 1122421</t>
  </si>
  <si>
    <t xml:space="preserve">DISPENSA DE LICITAÇÃO 014/2020 </t>
  </si>
  <si>
    <t>26.130.666/0001-58</t>
  </si>
  <si>
    <t xml:space="preserve">25062.000268/2020-08 </t>
  </si>
  <si>
    <t>16.917.181/0001-55</t>
  </si>
  <si>
    <t>GJO COMERCIO E REPRESENTACOES LTDA</t>
  </si>
  <si>
    <t>SERPOSTEL LTDA</t>
  </si>
  <si>
    <t>41.013.483/0001-46</t>
  </si>
  <si>
    <t>3002957/2020</t>
  </si>
  <si>
    <t>1122189</t>
  </si>
  <si>
    <t>9780000312020</t>
  </si>
  <si>
    <t>Processo Licitatório n.º 148/2020</t>
  </si>
  <si>
    <t>Dispensa de Licitação n.º 029/2020</t>
  </si>
  <si>
    <t>Processo licitatório 019.05/2020</t>
  </si>
  <si>
    <t>Dispensa de licitação 004/2020</t>
  </si>
  <si>
    <t>2020-C7879</t>
  </si>
  <si>
    <t xml:space="preserve"> OF 0817/2020</t>
  </si>
  <si>
    <t>165094824</t>
  </si>
  <si>
    <t xml:space="preserve"> 04.000.396.20.90</t>
  </si>
  <si>
    <t>NE 004432</t>
  </si>
  <si>
    <t>Dispensa 023/2020</t>
  </si>
  <si>
    <t>01-038341/2020</t>
  </si>
  <si>
    <t>76</t>
  </si>
  <si>
    <t>28.042.169/0001-23</t>
  </si>
  <si>
    <t>2488/2038</t>
  </si>
  <si>
    <t>409/2022</t>
  </si>
  <si>
    <t>409/2023</t>
  </si>
  <si>
    <t>409/2024</t>
  </si>
  <si>
    <t>23760.005103/2020-11</t>
  </si>
  <si>
    <t>1961/2020</t>
  </si>
  <si>
    <t>DISPENSA 21/2020</t>
  </si>
  <si>
    <t>48.740.849/0001-28</t>
  </si>
  <si>
    <t>9630000902020</t>
  </si>
  <si>
    <t>5139/2020</t>
  </si>
  <si>
    <t>08650.005846/2020-45</t>
  </si>
  <si>
    <t>07.052.432/0001-95</t>
  </si>
  <si>
    <t>10.547/2024</t>
  </si>
  <si>
    <t>2020-XJD9J</t>
  </si>
  <si>
    <t>AF 040/2020</t>
  </si>
  <si>
    <t>30.393.954/0001-72</t>
  </si>
  <si>
    <t>202000010011552</t>
  </si>
  <si>
    <t>9760000562020</t>
  </si>
  <si>
    <t>3237091/2020</t>
  </si>
  <si>
    <t>1123143</t>
  </si>
  <si>
    <t>0036.138652/2020-61</t>
  </si>
  <si>
    <t>CHP 032/2020</t>
  </si>
  <si>
    <t>02.231.948/0001-83</t>
  </si>
  <si>
    <t>01.030.539.20.82</t>
  </si>
  <si>
    <t>Dispensa  03-52/2020</t>
  </si>
  <si>
    <t>06.940.329/0001-19</t>
  </si>
  <si>
    <t>6210.2020/0002565-5</t>
  </si>
  <si>
    <t>PROC. Nº. 0033.2020</t>
  </si>
  <si>
    <t xml:space="preserve">DL Nº. 0026.2020 </t>
  </si>
  <si>
    <t>133/2020</t>
  </si>
  <si>
    <t>04.821.172/0001-87</t>
  </si>
  <si>
    <t>SEI 00610295000025/2020-28</t>
  </si>
  <si>
    <t>47.010.566/0001-68</t>
  </si>
  <si>
    <t>26/2020</t>
  </si>
  <si>
    <t>23769.001906/20-17</t>
  </si>
  <si>
    <t>SABRINA MARTHA RAMALHO MENDES COMERCIO DE ARTIGOS MEDICOS EIRELI</t>
  </si>
  <si>
    <t>24.958.749/0001-04</t>
  </si>
  <si>
    <t>0036.136656/2020-12</t>
  </si>
  <si>
    <t>CHP 027/2020</t>
  </si>
  <si>
    <t>01.905.016/0001-06</t>
  </si>
  <si>
    <t>62802/2020</t>
  </si>
  <si>
    <t>12.833.716/0001-59</t>
  </si>
  <si>
    <t>23768.005676/2020-75</t>
  </si>
  <si>
    <t>34.597.955/0013-23</t>
  </si>
  <si>
    <t>0036.144808/2020-42</t>
  </si>
  <si>
    <t>CHP 050/2020</t>
  </si>
  <si>
    <t>ANBIOTON IMPORTADORA LTDA</t>
  </si>
  <si>
    <t>11.260.846/0001-87</t>
  </si>
  <si>
    <t>PSES: 45291/2020</t>
  </si>
  <si>
    <t>VICTORIA COMERCIO DE PRODUTOS HOSPITALARES LTDA</t>
  </si>
  <si>
    <t>00.088.317/0001-21</t>
  </si>
  <si>
    <t>25.132.993/0001-86</t>
  </si>
  <si>
    <t>9010000852020</t>
  </si>
  <si>
    <t>25410.004615/2020-66</t>
  </si>
  <si>
    <t>25035.000393/2020-37</t>
  </si>
  <si>
    <t>210/2020</t>
  </si>
  <si>
    <t>DISPENSA DE LICITAÇÃO 210/2020</t>
  </si>
  <si>
    <t>19.008.050576/2020-28</t>
  </si>
  <si>
    <t>10820/2020</t>
  </si>
  <si>
    <t>0063/2020</t>
  </si>
  <si>
    <t>23542.003438/2020-70</t>
  </si>
  <si>
    <t>C G DE SOUZA EQUIPAMENTOS E SERVICOS</t>
  </si>
  <si>
    <t>14.553.585/0001-81</t>
  </si>
  <si>
    <t>20/2000-0033653-1</t>
  </si>
  <si>
    <t>DL 0224/2020</t>
  </si>
  <si>
    <t>31.347.547/0001-91</t>
  </si>
  <si>
    <t>PROC. Nº. 0344.2020</t>
  </si>
  <si>
    <t xml:space="preserve">DL Nº. 0273.2020 </t>
  </si>
  <si>
    <t>2020/035432</t>
  </si>
  <si>
    <t>34.590.793/0001-68</t>
  </si>
  <si>
    <t>725/2020</t>
  </si>
  <si>
    <t>19/2020</t>
  </si>
  <si>
    <t>121/2020</t>
  </si>
  <si>
    <t>76.881.093/0001-72</t>
  </si>
  <si>
    <t>9040004182019</t>
  </si>
  <si>
    <t>36/PHILIPS</t>
  </si>
  <si>
    <t>02.799.407/0001-56</t>
  </si>
  <si>
    <t>SEI Nº 6001981/2020</t>
  </si>
  <si>
    <t>Dispensa de Licitação nº 168/2020</t>
  </si>
  <si>
    <t>COPAPEL COMERCIO E REPRESENTACOES DE PAPEL LTDA</t>
  </si>
  <si>
    <t>83.240.028/0001-23</t>
  </si>
  <si>
    <t>085/2019</t>
  </si>
  <si>
    <t>Pregão Eletrônico nº 023/2019</t>
  </si>
  <si>
    <t>23.615.514/0001-57</t>
  </si>
  <si>
    <t>0036.136523/2020-38</t>
  </si>
  <si>
    <t>CHP 029/2020</t>
  </si>
  <si>
    <t>TIAGO G DA SILVA ALVES INSTALACAO ELETRICA</t>
  </si>
  <si>
    <t>20.271.093/0001-04</t>
  </si>
  <si>
    <t>PROC9 INDUSTRIA QUIMICA EIRELI</t>
  </si>
  <si>
    <t>07.944.100/0001-15</t>
  </si>
  <si>
    <t>2020-WT9PS</t>
  </si>
  <si>
    <t>21.961.596/0001-66</t>
  </si>
  <si>
    <t>63.568.984/0001-21</t>
  </si>
  <si>
    <t>25410.003810/2020-7</t>
  </si>
  <si>
    <t xml:space="preserve">008177/2020-18 </t>
  </si>
  <si>
    <t xml:space="preserve">012/2020 </t>
  </si>
  <si>
    <t>6110.2020/0005599-2</t>
  </si>
  <si>
    <t>12.488.131/0001-49</t>
  </si>
  <si>
    <t>2</t>
  </si>
  <si>
    <t>0000PRC0022020</t>
  </si>
  <si>
    <t>220</t>
  </si>
  <si>
    <t>65.308.835/0001-59</t>
  </si>
  <si>
    <t>Processo Licitatório nº: 43/2020</t>
  </si>
  <si>
    <t>DISPENSA Nº: 08/2020</t>
  </si>
  <si>
    <t>05.432.160/0001-23</t>
  </si>
  <si>
    <t>Termo Aditivo 01 ao Contrato nº 9240638/2019</t>
  </si>
  <si>
    <t>191/2020</t>
  </si>
  <si>
    <t>9680000742020</t>
  </si>
  <si>
    <t>0250073 000004/2020</t>
  </si>
  <si>
    <t>2951122/2020</t>
  </si>
  <si>
    <t xml:space="preserve">23070.021203/2020-63 </t>
  </si>
  <si>
    <t>00.868.405/0001-46</t>
  </si>
  <si>
    <t>5236/2020</t>
  </si>
  <si>
    <t>44.734.671/0004-02</t>
  </si>
  <si>
    <t>28.398.064/0001-01</t>
  </si>
  <si>
    <t>9610001092020</t>
  </si>
  <si>
    <t>2488/2034</t>
  </si>
  <si>
    <t xml:space="preserve">20/2000-0033388-5 </t>
  </si>
  <si>
    <t>DL 0209/2020</t>
  </si>
  <si>
    <t>2020/01637/01412/0/001575</t>
  </si>
  <si>
    <t>AILTON CARLOS DA SILVA EIRELI</t>
  </si>
  <si>
    <t>30.442.953/0001-70</t>
  </si>
  <si>
    <t>25059.000478/2020-47</t>
  </si>
  <si>
    <t>15.227.236/0001-32</t>
  </si>
  <si>
    <t>CARLOS EDUARDO MAIA EQUIPAMENTOS MEDICO HOSPITALAR</t>
  </si>
  <si>
    <t>14.278.789/0001-51</t>
  </si>
  <si>
    <t>220/2020</t>
  </si>
  <si>
    <t>DISPENSA DE LICITAÇÃO 220/2020</t>
  </si>
  <si>
    <t>38.681.730/0002-59</t>
  </si>
  <si>
    <t>041/2020</t>
  </si>
  <si>
    <t xml:space="preserve"> 053/2020</t>
  </si>
  <si>
    <t xml:space="preserve"> 011/2020</t>
  </si>
  <si>
    <t>34.198.480/0001-69</t>
  </si>
  <si>
    <t>23819.001257/2020-11</t>
  </si>
  <si>
    <t>C. F. ESPINDOLA EMBALAGENS PLASTICAS</t>
  </si>
  <si>
    <t>23.829.669/0001-96</t>
  </si>
  <si>
    <t>33374.046615/2020-45</t>
  </si>
  <si>
    <t>8310.2020/0000694-3</t>
  </si>
  <si>
    <t>04.740.876/0001-25</t>
  </si>
  <si>
    <t>29605712020</t>
  </si>
  <si>
    <t>ATA DE RP Nº 2019/0957 ORDEM DE COMPRA / SERVIÇO Nº 16823/2020 INSTRUMENTO CONVOCATÓRIO Nº 2019/0643  FPE-  CT 1122040</t>
  </si>
  <si>
    <t>23205/2020</t>
  </si>
  <si>
    <t>FMS-DL0006/2020</t>
  </si>
  <si>
    <t>2961306/2020</t>
  </si>
  <si>
    <t>1122055</t>
  </si>
  <si>
    <t>82.641.325/0021-61</t>
  </si>
  <si>
    <t>29108762020</t>
  </si>
  <si>
    <t>1121526</t>
  </si>
  <si>
    <t>29108922020</t>
  </si>
  <si>
    <t>1121517</t>
  </si>
  <si>
    <t>29108842020</t>
  </si>
  <si>
    <t>1121522</t>
  </si>
  <si>
    <t>30669552020</t>
  </si>
  <si>
    <t>ATA DE RP N° 1116/ 2019 P.E. N° 0837/ 2019 CT 1122639</t>
  </si>
  <si>
    <t>33847282020</t>
  </si>
  <si>
    <t>ATA DE RP Nº 2019 / 1116 PREGÃO: 2019 / 0837</t>
  </si>
  <si>
    <t>006230/2020</t>
  </si>
  <si>
    <t>MEDISIL COMERCIAL FARMACEUTICA , HOSPITALAR, DE HIGIENE E TRANSPORTES LTDA</t>
  </si>
  <si>
    <t>96.827.563/0001-27</t>
  </si>
  <si>
    <t>9610000752020</t>
  </si>
  <si>
    <t>DISPENSA DE LICITAÇÃO 007/SAP/2020</t>
  </si>
  <si>
    <t>23765.004035/2020-23</t>
  </si>
  <si>
    <t>18.257.237/0001-18</t>
  </si>
  <si>
    <t xml:space="preserve">23070.021099/2020-15 </t>
  </si>
  <si>
    <t>06.003.551/0001-95</t>
  </si>
  <si>
    <t>5143/2020</t>
  </si>
  <si>
    <t>TARJA MEDICAMENTOS HOSPITALARES - EIRELI</t>
  </si>
  <si>
    <t>26.558.992/0001-60</t>
  </si>
  <si>
    <t>823/2019</t>
  </si>
  <si>
    <t>25029.000064/2020-75</t>
  </si>
  <si>
    <t>096/2020</t>
  </si>
  <si>
    <t>01.490.595/0001-73</t>
  </si>
  <si>
    <t>20/2000-0033676-0</t>
  </si>
  <si>
    <t>DLE 225/2020</t>
  </si>
  <si>
    <t>ANA MARIA PIRES BELEM</t>
  </si>
  <si>
    <t>33407.045476/2020</t>
  </si>
  <si>
    <t>XPRIME COMERCIAL LTDA</t>
  </si>
  <si>
    <t>19.395.443/0001-57</t>
  </si>
  <si>
    <t>CONCENTRA TREINAMENTOS E EVENTOS LTDA</t>
  </si>
  <si>
    <t>63.583.082/0001-64</t>
  </si>
  <si>
    <t>RECOL DISTRIBUICAO E COMERCIO LTDA</t>
  </si>
  <si>
    <t>04.598.413/0003-32</t>
  </si>
  <si>
    <t>SHELL LIFE MATERIAL HOSPITALAR LTDA</t>
  </si>
  <si>
    <t>10.201.443/0001-02</t>
  </si>
  <si>
    <t>25.072.030/0001-34</t>
  </si>
  <si>
    <t>29136382020</t>
  </si>
  <si>
    <t>1121571</t>
  </si>
  <si>
    <t>DROGAFONTE LTDA</t>
  </si>
  <si>
    <t>29136112020</t>
  </si>
  <si>
    <t>1121564</t>
  </si>
  <si>
    <t>29136202020</t>
  </si>
  <si>
    <t>1121562</t>
  </si>
  <si>
    <t>2955411/2020</t>
  </si>
  <si>
    <t>29554112020</t>
  </si>
  <si>
    <t>DISPENSA DE LICITAÇÃO N° 0032 / 2020</t>
  </si>
  <si>
    <t>9650000672020</t>
  </si>
  <si>
    <t>60313/2020</t>
  </si>
  <si>
    <t>18.560.915/0001-17</t>
  </si>
  <si>
    <t>002/2020 - ADESÃO À ATA 283/2019 - PREGÃO 281/2019</t>
  </si>
  <si>
    <t>6210.2020/0002103-0</t>
  </si>
  <si>
    <t>18.258.209/0001-15</t>
  </si>
  <si>
    <t>29518662020</t>
  </si>
  <si>
    <t>ATA: 2019/1392 P.E.: 2019/0463 CT 1121910</t>
  </si>
  <si>
    <t>Nº 11/2020</t>
  </si>
  <si>
    <t>10.972.584/0001-10</t>
  </si>
  <si>
    <t>9520000962020</t>
  </si>
  <si>
    <t>30228262020</t>
  </si>
  <si>
    <t>ATA DE RP N° 1797/2019 P.E. 1119/2019 CT 1122558</t>
  </si>
  <si>
    <t>GRADAR PRODUTOS FARMACEUTICOS LTDA</t>
  </si>
  <si>
    <t>12.806.626/0001-79</t>
  </si>
  <si>
    <t>017101.011445/2020</t>
  </si>
  <si>
    <t>07.479.162/0001-01</t>
  </si>
  <si>
    <t>0053.136572/2020-62</t>
  </si>
  <si>
    <t>CHP 047/2020</t>
  </si>
  <si>
    <t>09.610.464/0001-94</t>
  </si>
  <si>
    <t>38145/2020</t>
  </si>
  <si>
    <t>DISPENSA DE LICITAÇÃO 003/2020</t>
  </si>
  <si>
    <t>DROGARIA ARAUJO S A</t>
  </si>
  <si>
    <t>17.256.512/0168-96</t>
  </si>
  <si>
    <t>2488/2035</t>
  </si>
  <si>
    <t>HAGOON DISTRIBUIDORA DE EQUIPAMENTOS LTDA</t>
  </si>
  <si>
    <t>33.293.947/0001-97</t>
  </si>
  <si>
    <t>21.581.716/0001-08</t>
  </si>
  <si>
    <t>49.324.221/0020-77</t>
  </si>
  <si>
    <t>006078/2020</t>
  </si>
  <si>
    <t>FARMACE - INDUSTRIA QUIMICO-FARMACEUTICA CEARENSE LTDA</t>
  </si>
  <si>
    <t>06.628.333/0001-46</t>
  </si>
  <si>
    <t xml:space="preserve">237640.03953/2020-45 </t>
  </si>
  <si>
    <t>2020-0BX5S</t>
  </si>
  <si>
    <t>0039/2020</t>
  </si>
  <si>
    <t>13.540.305/0001-38</t>
  </si>
  <si>
    <t>1324170/2020</t>
  </si>
  <si>
    <t>PREGÃO ELETRÔNICO Nº 415/19</t>
  </si>
  <si>
    <t>EDSON ARAUJO DA SILVA</t>
  </si>
  <si>
    <t>00.780.568/0001-72</t>
  </si>
  <si>
    <t>2020001932</t>
  </si>
  <si>
    <t>006074/2020</t>
  </si>
  <si>
    <t>019.5050.2020.0029979-98</t>
  </si>
  <si>
    <t>19.004.00356/2020</t>
  </si>
  <si>
    <t>33407.037885/2020-31</t>
  </si>
  <si>
    <t>2488/2037</t>
  </si>
  <si>
    <t>00.581.295/0001-37</t>
  </si>
  <si>
    <t>21.601.494/0001-30</t>
  </si>
  <si>
    <t>017101.011513/2020</t>
  </si>
  <si>
    <t>PREGÃO ELETRONICO Nº 00758/2019</t>
  </si>
  <si>
    <t>04.472.197/0001-12</t>
  </si>
  <si>
    <t>EDWARDS LIFESCIENCES COMERCIO DE PRODUTOS MEDICO-CIRURGICOS LTDA.</t>
  </si>
  <si>
    <t>0509025 000306/2020</t>
  </si>
  <si>
    <t>2488/2029</t>
  </si>
  <si>
    <t>14.951.481/0001-25</t>
  </si>
  <si>
    <t>11.395.850/0001-52</t>
  </si>
  <si>
    <t>5706356/2019</t>
  </si>
  <si>
    <t>164/2020</t>
  </si>
  <si>
    <t>378/2019</t>
  </si>
  <si>
    <t>29.556.713/0001-18</t>
  </si>
  <si>
    <t>04.000.208.20.89</t>
  </si>
  <si>
    <t>Dispensa 011/2020</t>
  </si>
  <si>
    <t>SUPPORT PRODUTOS NUTRICIONAIS LTDA</t>
  </si>
  <si>
    <t>01.107.391/0012-63</t>
  </si>
  <si>
    <t>006228/2020</t>
  </si>
  <si>
    <t>3237032/2020</t>
  </si>
  <si>
    <t>1123148</t>
  </si>
  <si>
    <t>25.137.947/0001-70</t>
  </si>
  <si>
    <t>137/2020</t>
  </si>
  <si>
    <t>14.167.017/0001-42</t>
  </si>
  <si>
    <t>27/001.045/2020</t>
  </si>
  <si>
    <t>78.589.504/0001-86</t>
  </si>
  <si>
    <t xml:space="preserve">25386.100503/2020-80 </t>
  </si>
  <si>
    <t>DEGRAPH COMERCIO E SERVICOS GRAFICOS LTDA</t>
  </si>
  <si>
    <t>10.283.533/0001-81</t>
  </si>
  <si>
    <t>04.000.408.20.78</t>
  </si>
  <si>
    <t>Dispensa de licitação 030/2020</t>
  </si>
  <si>
    <t>03.644.345/0001-76</t>
  </si>
  <si>
    <t xml:space="preserve"> 04.000.408.20.78</t>
  </si>
  <si>
    <t>nã consta no site</t>
  </si>
  <si>
    <t>Dispensa 030/2020</t>
  </si>
  <si>
    <t>27.710.825/0001-56</t>
  </si>
  <si>
    <t>29468462020</t>
  </si>
  <si>
    <t>DATAMED LTDA</t>
  </si>
  <si>
    <t>38.658.399/0001-75</t>
  </si>
  <si>
    <t>DISTRILAF DISTRIBUIDORA DE MEDICAMENTOS LTDA</t>
  </si>
  <si>
    <t>PSES 42341/2020</t>
  </si>
  <si>
    <t>04.071.245/0001-60</t>
  </si>
  <si>
    <t>20/1203-0006657-0</t>
  </si>
  <si>
    <t xml:space="preserve">DLE 9031/2020 
</t>
  </si>
  <si>
    <t>PRO ANALISE QUIMICA E DIAGNOSTICA LTDA</t>
  </si>
  <si>
    <t>00.398.022/0001-51</t>
  </si>
  <si>
    <t>Dispensa 040/2020</t>
  </si>
  <si>
    <t>E-26/008/936/2020</t>
  </si>
  <si>
    <t>2020002016</t>
  </si>
  <si>
    <t>9010000902020</t>
  </si>
  <si>
    <t>017101.011155/2020</t>
  </si>
  <si>
    <t xml:space="preserve">PREGÃO ELETRONICO Nº 00166/2019 </t>
  </si>
  <si>
    <t>11.573.440/0001-54</t>
  </si>
  <si>
    <t>EXTRATO DO 1º ADITIVO AO TERMO DE COLABORAÇÃO nº 05/2020</t>
  </si>
  <si>
    <t>20.771.762/0001-07</t>
  </si>
  <si>
    <t>23542.003473/2020-99</t>
  </si>
  <si>
    <t>23.377.403/0001-50</t>
  </si>
  <si>
    <t>25060.000297/2020-81</t>
  </si>
  <si>
    <t>REAGEN PRODUTOS PARA LABORATORIOS EIRELI</t>
  </si>
  <si>
    <t>82.075.748/0001-18</t>
  </si>
  <si>
    <t>OF 0759/2020</t>
  </si>
  <si>
    <t>ALPHA IMPORTADORA E EXPORTADORA LTDA</t>
  </si>
  <si>
    <t>05.356.421/0001-73</t>
  </si>
  <si>
    <t>25035.000410/2020-36</t>
  </si>
  <si>
    <t>02.520.829/0001-40</t>
  </si>
  <si>
    <t>006227/2020</t>
  </si>
  <si>
    <t>006807/2020</t>
  </si>
  <si>
    <t>01-035889/2020</t>
  </si>
  <si>
    <t>11.034.934/0001-60</t>
  </si>
  <si>
    <t xml:space="preserve"> 04.000.720.19.73</t>
  </si>
  <si>
    <t>Pregão Eletrônico Nº131/2019</t>
  </si>
  <si>
    <t>92.666.817/0001-11</t>
  </si>
  <si>
    <t>SEVEN INDUSTRIA DE PRODUTOS BIOTECNOLOGICOS LTDA</t>
  </si>
  <si>
    <t>2488/2023</t>
  </si>
  <si>
    <t>19.910.840/0001-10</t>
  </si>
  <si>
    <t>29109062020</t>
  </si>
  <si>
    <t>1121509</t>
  </si>
  <si>
    <t>29109302020</t>
  </si>
  <si>
    <t>1121523</t>
  </si>
  <si>
    <t>29109222020</t>
  </si>
  <si>
    <t>1121518</t>
  </si>
  <si>
    <t>PREGÃO ELETRÔNICO Nº 710/19</t>
  </si>
  <si>
    <t>01.387.783/0001-70</t>
  </si>
  <si>
    <t>inexigibilidade 11/2020</t>
  </si>
  <si>
    <t>3159554/2020</t>
  </si>
  <si>
    <t>69/2020</t>
  </si>
  <si>
    <t>11.805.967/0001-67</t>
  </si>
  <si>
    <t xml:space="preserve">PREGÃO ELETRÔNICO Nº 416/19 </t>
  </si>
  <si>
    <t>84.487.131/0001-35</t>
  </si>
  <si>
    <t>1.733/2019</t>
  </si>
  <si>
    <t>18.108.624/0001-92</t>
  </si>
  <si>
    <t>E-26/008/584/2020</t>
  </si>
  <si>
    <t>2020001989</t>
  </si>
  <si>
    <t>29278332020</t>
  </si>
  <si>
    <t>1121614</t>
  </si>
  <si>
    <t>29278842020</t>
  </si>
  <si>
    <t>1121612</t>
  </si>
  <si>
    <t>SEI 00610682.000024/2020-10</t>
  </si>
  <si>
    <t>26230/2020</t>
  </si>
  <si>
    <t>FMS-DL0026/2020</t>
  </si>
  <si>
    <t>28.254.438/0001-15</t>
  </si>
  <si>
    <t xml:space="preserve">23081.019546/2020-39 </t>
  </si>
  <si>
    <t>COLDLAB INDUSTRIA,COMERCIO E ASSISTENCIA TECNICA LTDA</t>
  </si>
  <si>
    <t>11.286.579/0001-17</t>
  </si>
  <si>
    <t>2961497/2020</t>
  </si>
  <si>
    <t>1122050</t>
  </si>
  <si>
    <t>05.329.222/0001-76</t>
  </si>
  <si>
    <t>020.000.06335/2020-1</t>
  </si>
  <si>
    <t>SES-DP0246/2020</t>
  </si>
  <si>
    <t>14.024.014/0001-50</t>
  </si>
  <si>
    <t>2020001893</t>
  </si>
  <si>
    <t>5673/2020</t>
  </si>
  <si>
    <t>BACE COMERCIO INTERNACIONAL LTDA</t>
  </si>
  <si>
    <t>PSES 34903/2020</t>
  </si>
  <si>
    <t>HALEX ISTAR INDUSTRIA FARMACEUTICA SA</t>
  </si>
  <si>
    <t>01.571.702/0001-98</t>
  </si>
  <si>
    <t>DISPENSA DELICITAÇÃ 21/2020</t>
  </si>
  <si>
    <t>31.583.243/0001-23</t>
  </si>
  <si>
    <t>QUALIVIDROS DISTRIBUIDORA LTDA</t>
  </si>
  <si>
    <t>BIOTEC PRODUTOS HOSPITALARES LTDA.</t>
  </si>
  <si>
    <t>25382.000023/20-50</t>
  </si>
  <si>
    <t>2020002094</t>
  </si>
  <si>
    <t>29353132020</t>
  </si>
  <si>
    <t>ATA DE RP N° 0712/ 2019 P.E. N° 0028/ 2019 CT 1121927</t>
  </si>
  <si>
    <t>DISTRIBUIDORA MIL EMBALAGENS LTDA</t>
  </si>
  <si>
    <t>95.857.009/0001-20</t>
  </si>
  <si>
    <t>0510037 000153/2020</t>
  </si>
  <si>
    <t>27/000.845/2020</t>
  </si>
  <si>
    <t>020.000.06683/2020-7</t>
  </si>
  <si>
    <t>SES-DP0297/2020</t>
  </si>
  <si>
    <t>17.268.781/0001-00</t>
  </si>
  <si>
    <t>3237008/2020</t>
  </si>
  <si>
    <t>1123146</t>
  </si>
  <si>
    <t>29108172020</t>
  </si>
  <si>
    <t>1121531</t>
  </si>
  <si>
    <t>29108092020</t>
  </si>
  <si>
    <t>1121521</t>
  </si>
  <si>
    <t>29108252020</t>
  </si>
  <si>
    <t>1121512</t>
  </si>
  <si>
    <t>E-26/008/878/2020</t>
  </si>
  <si>
    <t>2020001994</t>
  </si>
  <si>
    <t>45.363.777/0001-59</t>
  </si>
  <si>
    <t>25049.000252/2020-65</t>
  </si>
  <si>
    <t>100387/2020-07</t>
  </si>
  <si>
    <t>GONCALVES S A INDUSTRIA GRAFICA</t>
  </si>
  <si>
    <t>61.070.744/0004-10</t>
  </si>
  <si>
    <t>30219862020</t>
  </si>
  <si>
    <t>ATA DE RP N° 1817/ 2019 P.E. N° 0721/ 2019 CT 1122554</t>
  </si>
  <si>
    <t>DISTRIBUIDORA DE MEDICAMENTOS HOSPITALARES E ONCOLOGICOS LTDA</t>
  </si>
  <si>
    <t>2020/12637</t>
  </si>
  <si>
    <t>60/2020</t>
  </si>
  <si>
    <t>04.001.002.19.05</t>
  </si>
  <si>
    <t>PREGÃO ELETRÔNICO Nº 268/2019</t>
  </si>
  <si>
    <t>146/2020</t>
  </si>
  <si>
    <t>24.846.094/0001-82</t>
  </si>
  <si>
    <t>COTACAO COM REPRESENTACAO IMPORTACAO E EXPORTACAO LTDA</t>
  </si>
  <si>
    <t xml:space="preserve"> 33409.002356/2020-04</t>
  </si>
  <si>
    <t>3204746/2020</t>
  </si>
  <si>
    <t>1123066</t>
  </si>
  <si>
    <t>L D B RIO COMERCIAL CIENTIFICA LTDA</t>
  </si>
  <si>
    <t>BIOLINE FIOS CIRURGICOS LTDA</t>
  </si>
  <si>
    <t>3237172/2020</t>
  </si>
  <si>
    <t>1123136</t>
  </si>
  <si>
    <t>61.817.664/0001-32</t>
  </si>
  <si>
    <t>9210000452020</t>
  </si>
  <si>
    <t>29110402020</t>
  </si>
  <si>
    <t>1121520</t>
  </si>
  <si>
    <t>143/2020</t>
  </si>
  <si>
    <t>02.975.570/0001-22</t>
  </si>
  <si>
    <t>SEI Nº 6006475/2020</t>
  </si>
  <si>
    <t>Dispensa de Licitação nº 167/2020</t>
  </si>
  <si>
    <t>001633/2019</t>
  </si>
  <si>
    <t>CLARIT COMERCIAL EIRELI</t>
  </si>
  <si>
    <t>02.898.097/0001-27</t>
  </si>
  <si>
    <t>120/2020</t>
  </si>
  <si>
    <t>87.885.851/0001-47</t>
  </si>
  <si>
    <t>23540.005971/2020-96</t>
  </si>
  <si>
    <t>23089.035143/2020-67</t>
  </si>
  <si>
    <t>15.515.215/0001-12</t>
  </si>
  <si>
    <t>9610000622020</t>
  </si>
  <si>
    <t>33.718.770/0001-23</t>
  </si>
  <si>
    <t>Dispensa de Licitação nº. 36/2020</t>
  </si>
  <si>
    <t>24389/2020</t>
  </si>
  <si>
    <t>FMS-DL0014/2020</t>
  </si>
  <si>
    <t>27.156.872/0001-08</t>
  </si>
  <si>
    <t>17.117.336/0001-31</t>
  </si>
  <si>
    <t>INEXIGIBILIDADE DE CHAMAMENTO PÚBLICO SMASAC Nº 03/2020</t>
  </si>
  <si>
    <t>38.733.218/0001-28</t>
  </si>
  <si>
    <t>00.641.541/0001-07</t>
  </si>
  <si>
    <t>23542.003446/2020-16</t>
  </si>
  <si>
    <t>SEC IMAGE SERVICOS E COMERCIO LTDA</t>
  </si>
  <si>
    <t>09.395.586/0001-05</t>
  </si>
  <si>
    <t>25061.000443/2020-69</t>
  </si>
  <si>
    <t>EDIANE GOMES DA SILVA CORTES 05995411136</t>
  </si>
  <si>
    <t>31.711.394/0001-10</t>
  </si>
  <si>
    <t>23070.021206/2020-05</t>
  </si>
  <si>
    <t>12.524.643/0001-13</t>
  </si>
  <si>
    <t>33.655.055/0001-99</t>
  </si>
  <si>
    <t>014/001701/2020</t>
  </si>
  <si>
    <t>06.022.760/0001-86</t>
  </si>
  <si>
    <t>33401.049016/2020-17</t>
  </si>
  <si>
    <t>29109732020</t>
  </si>
  <si>
    <t>1121510</t>
  </si>
  <si>
    <t>AGIS MEDICAL PRODUTOS HOSPITALARES LTDA</t>
  </si>
  <si>
    <t>30224782020</t>
  </si>
  <si>
    <t>ATA DE RP Nº 1333 / 2019 P.E. Nº 1741 / 2018 CT 1122477</t>
  </si>
  <si>
    <t>30225672020</t>
  </si>
  <si>
    <t>ATA DE RP Nº 1333 / 2019 P.E. Nº 1741 / 2018 CT 1122480</t>
  </si>
  <si>
    <t>26.972.852/0001-34</t>
  </si>
  <si>
    <t>DISPENSA 03-50/2020</t>
  </si>
  <si>
    <t>05.222.267/0001-47</t>
  </si>
  <si>
    <t xml:space="preserve">25049.000280/2020-82 </t>
  </si>
  <si>
    <t>GOLDENPLUS - COMERCIO DE MEDICAMENTOS E PRODUTOS HOSPITALARES LTDA</t>
  </si>
  <si>
    <t>177/2020</t>
  </si>
  <si>
    <t>DISPENSA DE LICITAÇÃO 177/2020</t>
  </si>
  <si>
    <t>21.542.057/0001-92</t>
  </si>
  <si>
    <t>184/2020</t>
  </si>
  <si>
    <t>25047.000368/2020-14</t>
  </si>
  <si>
    <t>COFARMINAS COMERCIO DE PRODUTOS FARMACEUTICOS LTDA</t>
  </si>
  <si>
    <t>02.537.890/0001-09</t>
  </si>
  <si>
    <t>25036.000244/2020-68</t>
  </si>
  <si>
    <t>00.776.574/0006-60</t>
  </si>
  <si>
    <t>04.000.933.19.04</t>
  </si>
  <si>
    <t>Pregão Eletrônico Nº165/2019</t>
  </si>
  <si>
    <t>0036.136613/2020-29</t>
  </si>
  <si>
    <t>CHP 022/2020</t>
  </si>
  <si>
    <t>POTENCIA COMERCIO PRODUTOS INFORMATICA EIRELI</t>
  </si>
  <si>
    <t>17.874.189/0001-44</t>
  </si>
  <si>
    <t>1176/2020</t>
  </si>
  <si>
    <t>PROC. Nº. 0034.2020</t>
  </si>
  <si>
    <t xml:space="preserve">DL Nº. 0027.2020 </t>
  </si>
  <si>
    <t>29109572020</t>
  </si>
  <si>
    <t>1121525</t>
  </si>
  <si>
    <t>29109652020</t>
  </si>
  <si>
    <t>1121524</t>
  </si>
  <si>
    <t>26808/2020</t>
  </si>
  <si>
    <t>FMS-DL0030/2020</t>
  </si>
  <si>
    <t>PSES: 45088/2020</t>
  </si>
  <si>
    <t>29606012020</t>
  </si>
  <si>
    <t>INSTRUMENTO CONVOCATÓRIO Nº 2019/0294 FPE CT 1122041</t>
  </si>
  <si>
    <t>0036.129132/2020-67</t>
  </si>
  <si>
    <t>CHP 011/2020</t>
  </si>
  <si>
    <t>03.782.532/0001-16</t>
  </si>
  <si>
    <t>213/2020</t>
  </si>
  <si>
    <t>DISPENSA DE LICITAÇÃO 213/2020</t>
  </si>
  <si>
    <t>22.414.074/0001-07</t>
  </si>
  <si>
    <t>0510037 000138/2020</t>
  </si>
  <si>
    <t>11.002.975/0001-75</t>
  </si>
  <si>
    <t>H STRATTNER E CIA LTDA</t>
  </si>
  <si>
    <t>33.250.713/0002-43</t>
  </si>
  <si>
    <t>136/2020</t>
  </si>
  <si>
    <t>20.776.241/0001-34</t>
  </si>
  <si>
    <t>22.553.731/0001-05</t>
  </si>
  <si>
    <t>9040000852020</t>
  </si>
  <si>
    <t>5239/2020</t>
  </si>
  <si>
    <t>27485/2020</t>
  </si>
  <si>
    <t>FMS-DL0032/2020</t>
  </si>
  <si>
    <t>23191.000422/2020-32</t>
  </si>
  <si>
    <t>CUIABA DISTRIBUIDORA DE PRODUTOS DE LIMPEZA LTDA</t>
  </si>
  <si>
    <t>24.952.723/0001-59</t>
  </si>
  <si>
    <t>052/2020</t>
  </si>
  <si>
    <t>21.151.275/0001-04</t>
  </si>
  <si>
    <t>17013762020</t>
  </si>
  <si>
    <t>BRASTEINER 2000 COMERCIO E LOCACAO DE CONTEINERES LTDA</t>
  </si>
  <si>
    <t>9520001022020</t>
  </si>
  <si>
    <t>20146/2020</t>
  </si>
  <si>
    <t>125/2020</t>
  </si>
  <si>
    <t>33.201.656/0001-21</t>
  </si>
  <si>
    <t>Dispensa de Licitação 202/2020</t>
  </si>
  <si>
    <t xml:space="preserve"> Processo nº 042/2020</t>
  </si>
  <si>
    <t>Dispensa nº 015/2020</t>
  </si>
  <si>
    <t>NOBRE MINAS DISTRIBUIDORA DE ALIMENTOS EIRELI</t>
  </si>
  <si>
    <t>07.388.987/0001-02</t>
  </si>
  <si>
    <t>04.000.291.20.22</t>
  </si>
  <si>
    <t>Dispensa de licitação 015/2020</t>
  </si>
  <si>
    <t>03.368.371/0001-19</t>
  </si>
  <si>
    <t>Dispensa 015/2020</t>
  </si>
  <si>
    <t>22363/2020</t>
  </si>
  <si>
    <t>FMAS-DL0002/2020</t>
  </si>
  <si>
    <t>02.700.176/0001-81</t>
  </si>
  <si>
    <t>1441003.000027/2020</t>
  </si>
  <si>
    <t xml:space="preserve"> Ato de Dispensa de Licitação da Defensoria do Estado de Minas Gerais</t>
  </si>
  <si>
    <t>DISPENSA DE LICITAÇÃO 09/2020</t>
  </si>
  <si>
    <t>27/001.145/2020</t>
  </si>
  <si>
    <t>23.119.516/0001-55</t>
  </si>
  <si>
    <t>13915/2020</t>
  </si>
  <si>
    <t>08.504.006/0001-08</t>
  </si>
  <si>
    <t>SCHOBELL INDUSTRIAL LTDA</t>
  </si>
  <si>
    <t>58.193.483/0001-78</t>
  </si>
  <si>
    <t>019.8626.2020.0031400-56</t>
  </si>
  <si>
    <t>19.076.00413/2020</t>
  </si>
  <si>
    <t>03.094.290/0001-78</t>
  </si>
  <si>
    <t>131/2020</t>
  </si>
  <si>
    <t>ALAGOAS COMERCIAL MEDICA LTDA</t>
  </si>
  <si>
    <t>ESSITY SOLUCOES MEDICAS DO BRASIL   COMERCIO E DISTRIBUICAO LTDA.</t>
  </si>
  <si>
    <t>25388.000066/2020-00</t>
  </si>
  <si>
    <t>BRASFILTER INDUSTRIA E COMERCIO LTDA</t>
  </si>
  <si>
    <t>53.437.406/0001-00</t>
  </si>
  <si>
    <t>25410.002364/2020-85</t>
  </si>
  <si>
    <t>09.103.068/0001-70</t>
  </si>
  <si>
    <t>2968408/2020</t>
  </si>
  <si>
    <t>1122077</t>
  </si>
  <si>
    <t>05.756.359/0001-07</t>
  </si>
  <si>
    <t>Dispensa 31/2020</t>
  </si>
  <si>
    <t>26.984.060/0001-80</t>
  </si>
  <si>
    <t>2488/2027</t>
  </si>
  <si>
    <t>18.558.644/0001-65</t>
  </si>
  <si>
    <t>29107792020</t>
  </si>
  <si>
    <t>1121529</t>
  </si>
  <si>
    <t>29107872020</t>
  </si>
  <si>
    <t>1121513</t>
  </si>
  <si>
    <t xml:space="preserve"> 04.001.249.19.68</t>
  </si>
  <si>
    <t>PREGÃO ELETRÔNICO Nº 257/2019</t>
  </si>
  <si>
    <t>08765.000217/2020-31</t>
  </si>
  <si>
    <t>31.914.227/0001-76</t>
  </si>
  <si>
    <t>DISPENSA DE LICITA Nº 012/2020</t>
  </si>
  <si>
    <t>03.572.783/0001-76</t>
  </si>
  <si>
    <t>MEDMACH SOLUCOES HOSPITALARES LTDA</t>
  </si>
  <si>
    <t>9520000942020</t>
  </si>
  <si>
    <t>6018.2020/0017728-1</t>
  </si>
  <si>
    <t>LABNEWS INDUSTRIAL LTDA</t>
  </si>
  <si>
    <t>01.940.597/0001-17</t>
  </si>
  <si>
    <t>2998196/2020</t>
  </si>
  <si>
    <t>1122235</t>
  </si>
  <si>
    <t>11.229.270/0001-95</t>
  </si>
  <si>
    <t>003641/2019</t>
  </si>
  <si>
    <t>CASA ATLANTICO EIRELI</t>
  </si>
  <si>
    <t>22.505.764/0001-71</t>
  </si>
  <si>
    <t>006082/2020</t>
  </si>
  <si>
    <t>23074.020404/2020-25</t>
  </si>
  <si>
    <t>3D SLIM TECNOLOGIA COMERCIO DE EQUIPAMENTOS LTDA</t>
  </si>
  <si>
    <t>33.858.026/0001-24</t>
  </si>
  <si>
    <t>MED SUPPLY PRODUTOS MEDICOS EIRELI</t>
  </si>
  <si>
    <t>0266/2020</t>
  </si>
  <si>
    <t>DISPENSA DE LICITAÇÃO 232/2020</t>
  </si>
  <si>
    <t>29599132020</t>
  </si>
  <si>
    <t>ATA: 0455 / 2019 P.E.: 0056 / 2019 CT 1121992</t>
  </si>
  <si>
    <t xml:space="preserve">057/2020 </t>
  </si>
  <si>
    <t>01-036452/2020</t>
  </si>
  <si>
    <t>10.626.569/0001-10</t>
  </si>
  <si>
    <t>01.826.299/0001-09</t>
  </si>
  <si>
    <t>07.790.854/0001-68</t>
  </si>
  <si>
    <t>006075/2020</t>
  </si>
  <si>
    <t>DISPENSA DELICITAÇÃ 19/2020</t>
  </si>
  <si>
    <t>17.778.754/0001-70</t>
  </si>
  <si>
    <t>9770000842020</t>
  </si>
  <si>
    <t>Processo Licitatório nº 066/2020</t>
  </si>
  <si>
    <t>Dispensa de Licitação nº 004/2020</t>
  </si>
  <si>
    <t>13916/2020</t>
  </si>
  <si>
    <t>07.983.865/0001-64</t>
  </si>
  <si>
    <t>9700000312020</t>
  </si>
  <si>
    <t>25.212.512/0001-42</t>
  </si>
  <si>
    <t>32.630.250/0001-00</t>
  </si>
  <si>
    <t>CITOPHARMA MANIPULACAO DE MEDICAMENTOS ESPECIAIS LTDA</t>
  </si>
  <si>
    <t>01.640.262/0001-83</t>
  </si>
  <si>
    <t>0525005 000043/2020</t>
  </si>
  <si>
    <t xml:space="preserve"> Proc. SEI nº 0030308067.000056/2020-76</t>
  </si>
  <si>
    <t>17.178.985/0001-42</t>
  </si>
  <si>
    <t>0250073 000003/2020</t>
  </si>
  <si>
    <t>165240294</t>
  </si>
  <si>
    <t>5647/2020</t>
  </si>
  <si>
    <t>17.605.216/0001-83</t>
  </si>
  <si>
    <t>41/2020</t>
  </si>
  <si>
    <t>OF 0757/2020</t>
  </si>
  <si>
    <t>6210.2020/0002067-0</t>
  </si>
  <si>
    <t>01.192.910/0001-86</t>
  </si>
  <si>
    <t>253841.00226/2020-25</t>
  </si>
  <si>
    <t>30.679.769/0001-49</t>
  </si>
  <si>
    <t>25384.100226/2020-25</t>
  </si>
  <si>
    <t>01.520.390/0001-93</t>
  </si>
  <si>
    <t>001630/2019</t>
  </si>
  <si>
    <t>YM 8 COMERCIAL DE LIVROS, PRODUTOS DE PAPELARIA, LIMPEZA, INFORMATICA, COSMETICOS SEGURANCA EIRELI</t>
  </si>
  <si>
    <t>12.396.993/0001-41</t>
  </si>
  <si>
    <t>2994034/2020</t>
  </si>
  <si>
    <t>1122245</t>
  </si>
  <si>
    <t>21.595.464/0001-68</t>
  </si>
  <si>
    <t>2020/239397</t>
  </si>
  <si>
    <t>43862</t>
  </si>
  <si>
    <t>05.340.177/0001-50</t>
  </si>
  <si>
    <t>1122345</t>
  </si>
  <si>
    <t>9330000932020</t>
  </si>
  <si>
    <t>9210000432020</t>
  </si>
  <si>
    <t>0510037 000150/2020</t>
  </si>
  <si>
    <t>21.551.379/0021-41</t>
  </si>
  <si>
    <t>29612412020</t>
  </si>
  <si>
    <t>INSTRUMENTO CONVOCATÓRIO Nº 2019/0130  FPE CT 1122047</t>
  </si>
  <si>
    <t>INDALABOR INDAIA LABORATORIO FARMACEUTICO LTDA</t>
  </si>
  <si>
    <t>Processo Licitatório nº 120/2020</t>
  </si>
  <si>
    <t>INEXIGIBILIDADE LICITAÇÃ n.º 027/2020.</t>
  </si>
  <si>
    <t>052.206.356-03</t>
  </si>
  <si>
    <t>9770000712020</t>
  </si>
  <si>
    <t>20.676.345/0001-77</t>
  </si>
  <si>
    <t>0509025 000304/2020</t>
  </si>
  <si>
    <t>ACCORD FARMACEUTICA LTDA</t>
  </si>
  <si>
    <t>64.171.697/0001-46</t>
  </si>
  <si>
    <t>01-038560/2020</t>
  </si>
  <si>
    <t>77</t>
  </si>
  <si>
    <t>26.476.587/0001-01</t>
  </si>
  <si>
    <t>30216842020</t>
  </si>
  <si>
    <t>ATA DE RP Nº 0977 / 2019 P.E. Nº 0610 / 2019 CT 1122473</t>
  </si>
  <si>
    <t>59103/2020</t>
  </si>
  <si>
    <t>RIGEL COMERCIO E SERVICOS LTDA</t>
  </si>
  <si>
    <t>18.855.990/0001-05</t>
  </si>
  <si>
    <t>DISPENSA DELICITAÇÃ 20/2020</t>
  </si>
  <si>
    <t>9730000242020</t>
  </si>
  <si>
    <t>DISPENSA DE LICITAÇÃO N° 174/SMA/DSLC/2020</t>
  </si>
  <si>
    <t>05.919.156/0001-94</t>
  </si>
  <si>
    <t>807/2020</t>
  </si>
  <si>
    <t>31.402.792/0001-54</t>
  </si>
  <si>
    <t>1123091</t>
  </si>
  <si>
    <t>DISPENSA DE LICITAÇÃO 014/2020</t>
  </si>
  <si>
    <t>13.880.207/0001-40</t>
  </si>
  <si>
    <t>PHAROS HOSPITALAR LTDA</t>
  </si>
  <si>
    <t>0265/2020</t>
  </si>
  <si>
    <t xml:space="preserve">25410.003799/2020-47 </t>
  </si>
  <si>
    <t>PORTAL DISTRIBUIDORA HOSPITALAR LTDA</t>
  </si>
  <si>
    <t>26.570.361/0001-67</t>
  </si>
  <si>
    <t>001840/2019</t>
  </si>
  <si>
    <t>F. RIBEIRO BRITO</t>
  </si>
  <si>
    <t>19.913.591/0001-16</t>
  </si>
  <si>
    <t>NE 1467</t>
  </si>
  <si>
    <t>006080/2020</t>
  </si>
  <si>
    <t>2020/13188</t>
  </si>
  <si>
    <t>SULCRIL INDUSTRIA E COMERCIO DE CHAPAS ACRILICAS LTDA</t>
  </si>
  <si>
    <t>03.971.812/0002-53</t>
  </si>
  <si>
    <t>020601.010677/13-55</t>
  </si>
  <si>
    <t>150/2014</t>
  </si>
  <si>
    <t>CREDENCIAMENTO Nº 002/2013</t>
  </si>
  <si>
    <t>ADRIANO SANTOS EIRELI</t>
  </si>
  <si>
    <t>29110662020</t>
  </si>
  <si>
    <t>1121519</t>
  </si>
  <si>
    <t>ATIVA MEDICO CIRURGICA EIRELI</t>
  </si>
  <si>
    <t>09.182.725/0001-12</t>
  </si>
  <si>
    <t>23079.004631/2020-41</t>
  </si>
  <si>
    <t>07.595.520/0001-33</t>
  </si>
  <si>
    <t>2961195/2020</t>
  </si>
  <si>
    <t>1122057</t>
  </si>
  <si>
    <t>6210.2020/0001757-1</t>
  </si>
  <si>
    <t>Dispensa 1757-7</t>
  </si>
  <si>
    <t>13.644.713/0001-30</t>
  </si>
  <si>
    <t>23763.000301/2020-69</t>
  </si>
  <si>
    <t>017009/2019</t>
  </si>
  <si>
    <t>BIOPLASMA PRODUTOS PARA LABORATORIO E CORRELATOS LTDA</t>
  </si>
  <si>
    <t>04.086.552/0001-15</t>
  </si>
  <si>
    <t xml:space="preserve">PROC. Nº. 0026.2020 </t>
  </si>
  <si>
    <t>DL Nº. 0019.2020</t>
  </si>
  <si>
    <t>26.185.580/0001-22</t>
  </si>
  <si>
    <t>5675/2020</t>
  </si>
  <si>
    <t>9750000272020</t>
  </si>
  <si>
    <t>SEI-080007/1225/2020</t>
  </si>
  <si>
    <t>2020001964</t>
  </si>
  <si>
    <t>300203.69/2020-SVS</t>
  </si>
  <si>
    <t>17.489.242/0001-93</t>
  </si>
  <si>
    <t>5230/2020</t>
  </si>
  <si>
    <t>23116.001869/2020-21</t>
  </si>
  <si>
    <t>18227/2020</t>
  </si>
  <si>
    <t>0110/2020</t>
  </si>
  <si>
    <t>01/05/2020</t>
  </si>
  <si>
    <t>29595572020</t>
  </si>
  <si>
    <t xml:space="preserve">ATA: 2019 / 1691  2020 P.E.: 2019/ 0922 CT 1121978 </t>
  </si>
  <si>
    <t>23079.004668/2020-70</t>
  </si>
  <si>
    <t>28758412020</t>
  </si>
  <si>
    <t>COLDAR AR CONDICIONADO LTDA</t>
  </si>
  <si>
    <t>30228342020</t>
  </si>
  <si>
    <t>ATA DE RP N° 1797/2019 P.E. N° 1119/2019  CT 1122559</t>
  </si>
  <si>
    <t>01-040719/2020</t>
  </si>
  <si>
    <t>89/2020</t>
  </si>
  <si>
    <t>00.656.468/0001-39</t>
  </si>
  <si>
    <t>24050/2020</t>
  </si>
  <si>
    <t>FMAS-DL0005/2020</t>
  </si>
  <si>
    <t xml:space="preserve"> 04.000.242.20.17</t>
  </si>
  <si>
    <t>Dispensa 012/2020</t>
  </si>
  <si>
    <t>10.461.807/0001-85</t>
  </si>
  <si>
    <t>Dispensa 33/2020</t>
  </si>
  <si>
    <t>EMPRESA MINEIRA DE COMPUTADORES LTDA</t>
  </si>
  <si>
    <t>22.261.093/0001-40</t>
  </si>
  <si>
    <t>Dispensa de Licitação nº. 33/2020</t>
  </si>
  <si>
    <t>2020/12565</t>
  </si>
  <si>
    <t>64/2020</t>
  </si>
  <si>
    <t>60311/2020</t>
  </si>
  <si>
    <t xml:space="preserve">004/2020 </t>
  </si>
  <si>
    <t>29.012.453/0001-10</t>
  </si>
  <si>
    <t>9620001292020</t>
  </si>
  <si>
    <t>4904/2020</t>
  </si>
  <si>
    <t>01.565.315/0001-49</t>
  </si>
  <si>
    <t>8128.000191/2020-30</t>
  </si>
  <si>
    <t>LUA TUR TURISMO EIRELI</t>
  </si>
  <si>
    <t>04.047.851/0001-40</t>
  </si>
  <si>
    <t>086.560.271.220/2017</t>
  </si>
  <si>
    <t>34.788.803/0001-74</t>
  </si>
  <si>
    <t>08656.027152/2020-17</t>
  </si>
  <si>
    <t>9630001192020</t>
  </si>
  <si>
    <t>9610001062020</t>
  </si>
  <si>
    <t>9630001002020</t>
  </si>
  <si>
    <t>9690000472020</t>
  </si>
  <si>
    <t>9620001562020</t>
  </si>
  <si>
    <t>HERLAU ATACADISTA DE PRODUTOS HOSPITALARES LTDA</t>
  </si>
  <si>
    <t>031701.000282/2020</t>
  </si>
  <si>
    <t>RDL 007/2020</t>
  </si>
  <si>
    <t>10.844.005/0001-54</t>
  </si>
  <si>
    <t>9660000432020</t>
  </si>
  <si>
    <t>Compra 31/2020</t>
  </si>
  <si>
    <t>DISPENSA de Licitação nº. 000035/2020</t>
  </si>
  <si>
    <t>18.105.752/0001-82</t>
  </si>
  <si>
    <t>NE 00239</t>
  </si>
  <si>
    <t>18229/2020</t>
  </si>
  <si>
    <t>0111/2020</t>
  </si>
  <si>
    <t>29595902020</t>
  </si>
  <si>
    <t>ATA: 2019 / 0563 P.E.: 2019/ 0025 CT 1121973</t>
  </si>
  <si>
    <t>9660000492020</t>
  </si>
  <si>
    <t>2020.00016860-90</t>
  </si>
  <si>
    <t>27.309.879/0001-04</t>
  </si>
  <si>
    <t>23079.004803/2020-87</t>
  </si>
  <si>
    <t>NP CAPACITACAO E SOLUCOES TECNOLOGICAS LTDA</t>
  </si>
  <si>
    <t>07.797.967/0001-95</t>
  </si>
  <si>
    <t>9330000992020</t>
  </si>
  <si>
    <t>23113.011078/2020</t>
  </si>
  <si>
    <t>AIKI INOVACAO E TECNOLOGIA LTDA</t>
  </si>
  <si>
    <t>25.000.479/0001-97</t>
  </si>
  <si>
    <t>M.K.R. COMERCIO DE EQUIPAMENTOS EIRELI</t>
  </si>
  <si>
    <t>31.499.939/0001-76</t>
  </si>
  <si>
    <t xml:space="preserve"> Processo nº. 060/2020</t>
  </si>
  <si>
    <t xml:space="preserve">DISPENSA DE LICITAÇÃO Nº. 027/2020 </t>
  </si>
  <si>
    <t>13.141.782/0001-20</t>
  </si>
  <si>
    <t>28259762020</t>
  </si>
  <si>
    <t>1121361</t>
  </si>
  <si>
    <t>44494/2019</t>
  </si>
  <si>
    <t>28.686.105/0001-65</t>
  </si>
  <si>
    <t>9610001252020</t>
  </si>
  <si>
    <t>017304.000984/2020</t>
  </si>
  <si>
    <t>CEL 051/2020</t>
  </si>
  <si>
    <t>12.454.719/0001-81</t>
  </si>
  <si>
    <t>9220000552020</t>
  </si>
  <si>
    <t>3159910/2020</t>
  </si>
  <si>
    <t>1123087</t>
  </si>
  <si>
    <t>07.825.409/0001-96</t>
  </si>
  <si>
    <t>65</t>
  </si>
  <si>
    <t>CAPRICHO'S COMERCIO E SERVICOS EIRELI</t>
  </si>
  <si>
    <t>25.108.363/0001-76</t>
  </si>
  <si>
    <t>9630001252020</t>
  </si>
  <si>
    <t>9246002</t>
  </si>
  <si>
    <t>00.242.692/0001-84</t>
  </si>
  <si>
    <t>PROCESSO Nº 053/2020</t>
  </si>
  <si>
    <t>ADMINISTRATIVO/DISPENSA Nº 034/2020</t>
  </si>
  <si>
    <t>08.294.898/0001-60</t>
  </si>
  <si>
    <t>165007204</t>
  </si>
  <si>
    <t>5235/2020</t>
  </si>
  <si>
    <t>LONDRICIR COMERCIO DE MATERIAL HOSPITALAR LTDA</t>
  </si>
  <si>
    <t>9330000912020</t>
  </si>
  <si>
    <t>A FAVARIN DISTRIBUIDORA LTDA</t>
  </si>
  <si>
    <t>18.702.558/0001-84</t>
  </si>
  <si>
    <t>04.007/2020</t>
  </si>
  <si>
    <t>2020/01637/01412/0/001544</t>
  </si>
  <si>
    <t>29111042020</t>
  </si>
  <si>
    <t>1121570</t>
  </si>
  <si>
    <t>006772/2020</t>
  </si>
  <si>
    <t>94.234.275/0001-33</t>
  </si>
  <si>
    <t>2020001826</t>
  </si>
  <si>
    <t>04.890.798/0001-45</t>
  </si>
  <si>
    <t>17.700.763/0001-48</t>
  </si>
  <si>
    <t>10.956.983/0001-98</t>
  </si>
  <si>
    <t>006076/2020</t>
  </si>
  <si>
    <t>208/2020</t>
  </si>
  <si>
    <t>DISPENSA DE LICITAÇÃO 208/2020</t>
  </si>
  <si>
    <t>20.820.567/0001-11</t>
  </si>
  <si>
    <t>9780000302020</t>
  </si>
  <si>
    <t>5137/2020</t>
  </si>
  <si>
    <t>PONTAMED FARMACEUTICA LTDA</t>
  </si>
  <si>
    <t>04.258.235/0001-39</t>
  </si>
  <si>
    <t>31537772020</t>
  </si>
  <si>
    <t>DISPENSA 058/2020</t>
  </si>
  <si>
    <t>6110.2020/0004723-0</t>
  </si>
  <si>
    <t>10.547/2021</t>
  </si>
  <si>
    <t>5682/2020</t>
  </si>
  <si>
    <t>MEDICALWAY EQUIPAMENTOS MEDICOS LTDA</t>
  </si>
  <si>
    <t>MOGAMI IMPORTACAO E EXPORTACAO LTDA</t>
  </si>
  <si>
    <t>50.247.071/0001-61</t>
  </si>
  <si>
    <t>04.000.410.20.10</t>
  </si>
  <si>
    <t>Dispensa 033/2020</t>
  </si>
  <si>
    <t>02.937.303/0001-60</t>
  </si>
  <si>
    <t>2311076 000134/2020</t>
  </si>
  <si>
    <t>165168615</t>
  </si>
  <si>
    <t>5662/2020</t>
  </si>
  <si>
    <t>23.146.535/0001-70</t>
  </si>
  <si>
    <t>2020/12655</t>
  </si>
  <si>
    <t>TECNISAN SISTEMAS OPERACIONAIS DE SANEAMENTO - EIRELI</t>
  </si>
  <si>
    <t>01.651.522/0001-16</t>
  </si>
  <si>
    <t>Processo Licitatório nº 032/2020</t>
  </si>
  <si>
    <t>Dispensa de Licitação nº 009/2020</t>
  </si>
  <si>
    <t>006081/2020</t>
  </si>
  <si>
    <t>MR MED COMERCIO DE PRODUTOS HOSPITALARES EIRELI</t>
  </si>
  <si>
    <t>31.123.992/0001-78</t>
  </si>
  <si>
    <t>28.502.838/0001-00</t>
  </si>
  <si>
    <t>6210.2020/0002078-5</t>
  </si>
  <si>
    <t>Proc. nº 00047/2020</t>
  </si>
  <si>
    <t xml:space="preserve">DEP. COMPRAS E LICITAÇÃO EXTRATO DE CONTRATO </t>
  </si>
  <si>
    <t>26.079.064/0001-13</t>
  </si>
  <si>
    <t>01.030.638/20-64</t>
  </si>
  <si>
    <t>NE 0308</t>
  </si>
  <si>
    <t>Dispensa 27/2020</t>
  </si>
  <si>
    <t>RD COMERCIO DE PRODUTOS FARMACEUTICOS EIRELI</t>
  </si>
  <si>
    <t>11.737.546/0001-46</t>
  </si>
  <si>
    <t>PROCESSO N° 036/2020</t>
  </si>
  <si>
    <t>DISPENSA N° 008/2020</t>
  </si>
  <si>
    <t>42.902.700/0001-11</t>
  </si>
  <si>
    <t>23498/2020</t>
  </si>
  <si>
    <t>FMS-DL0010/2020</t>
  </si>
  <si>
    <t>19.557.079/0001-84</t>
  </si>
  <si>
    <t>23.765.0037.5820/2013</t>
  </si>
  <si>
    <t>13.559.782/0001-45</t>
  </si>
  <si>
    <t>ADRIELSON FERREIRA PINHEIRO</t>
  </si>
  <si>
    <t>5681/2020</t>
  </si>
  <si>
    <t>25382.000031/20-04</t>
  </si>
  <si>
    <t>15.536.565/0001-65</t>
  </si>
  <si>
    <t>2020001897</t>
  </si>
  <si>
    <t>2488/2020</t>
  </si>
  <si>
    <t>09.178.676/0001-44</t>
  </si>
  <si>
    <t>Processo n° 024/2020</t>
  </si>
  <si>
    <t>Dispensa n° 005/2020</t>
  </si>
  <si>
    <t>AMANDA SERAFIM MATTOS DA SILVA EIRELI</t>
  </si>
  <si>
    <t>09.147.535/0001-64</t>
  </si>
  <si>
    <t>2488/2026</t>
  </si>
  <si>
    <t>JOMARI MARCENARIA LTDA</t>
  </si>
  <si>
    <t>73.044.505/0001-21</t>
  </si>
  <si>
    <t>25040.000119/2020</t>
  </si>
  <si>
    <t>A.R. RODRIGUEZ &amp; CIA LTDA</t>
  </si>
  <si>
    <t>04.562.591/0001-41</t>
  </si>
  <si>
    <t>0036.133884/2020-22</t>
  </si>
  <si>
    <t>CHP 040/2020</t>
  </si>
  <si>
    <t>30.387.786/0001-02</t>
  </si>
  <si>
    <t>006710/2020</t>
  </si>
  <si>
    <t>DISPLAYS BRASIL LTDA.</t>
  </si>
  <si>
    <t>24.642.669/0001-45</t>
  </si>
  <si>
    <t>95</t>
  </si>
  <si>
    <t>019.5050.2020.0031218-32</t>
  </si>
  <si>
    <t>BIOMATIKA INDUSTRIA E COMERCIO DE PRODUTOS NATURAIS S/A</t>
  </si>
  <si>
    <t>07.801.309/0001-20</t>
  </si>
  <si>
    <t>9330003532019</t>
  </si>
  <si>
    <t>074/2020</t>
  </si>
  <si>
    <t>04.222.606/0001-22</t>
  </si>
  <si>
    <t>DISPENSA DE LICITAÇÃO Nº 18/2020</t>
  </si>
  <si>
    <t>11.264.563/0001-03</t>
  </si>
  <si>
    <t>23760.005319/2020-87</t>
  </si>
  <si>
    <t>04.768.702/0001-70</t>
  </si>
  <si>
    <t>TESSAROLO &amp; SOUZA LTDA</t>
  </si>
  <si>
    <t>05.915.306/0001-91</t>
  </si>
  <si>
    <t>INSTRUCAMP INSTRUMENTOS DE MEDICAO LTDA</t>
  </si>
  <si>
    <t>02.120.773/0001-37</t>
  </si>
  <si>
    <t>29318062020</t>
  </si>
  <si>
    <t xml:space="preserve">23079.004757/2020-16 </t>
  </si>
  <si>
    <t>2020001676</t>
  </si>
  <si>
    <t>2031/2019/01</t>
  </si>
  <si>
    <t>25.370.297/0001-08</t>
  </si>
  <si>
    <t>2020/033242</t>
  </si>
  <si>
    <t>16.693.935/0001-30</t>
  </si>
  <si>
    <t>01-039407/2020</t>
  </si>
  <si>
    <t>0510037 000122/2020</t>
  </si>
  <si>
    <t>33.255.787/0001-91</t>
  </si>
  <si>
    <t>0510037 000136/2020</t>
  </si>
  <si>
    <t>25.725.813/0001-70</t>
  </si>
  <si>
    <t>Nº 12/2020</t>
  </si>
  <si>
    <t>03.945.035/0001-91</t>
  </si>
  <si>
    <t>006232/2020</t>
  </si>
  <si>
    <t>2020-2829R</t>
  </si>
  <si>
    <t>0050/2020</t>
  </si>
  <si>
    <t>39.343.199/0001-96</t>
  </si>
  <si>
    <t>9610001112020</t>
  </si>
  <si>
    <t>0509025 000221/2020</t>
  </si>
  <si>
    <t xml:space="preserve"> 305100200031/2020</t>
  </si>
  <si>
    <t>81</t>
  </si>
  <si>
    <t>TIM S/A</t>
  </si>
  <si>
    <t>25063.000341/2020-23</t>
  </si>
  <si>
    <t>21.204.313/0001-31</t>
  </si>
  <si>
    <t>2020-JP369</t>
  </si>
  <si>
    <t>DROP HIGIENIZACAO PROFISSIONAL LTDA</t>
  </si>
  <si>
    <t>16.622.223/0001-20</t>
  </si>
  <si>
    <t>006367/2020</t>
  </si>
  <si>
    <t>CHARLEI BONI</t>
  </si>
  <si>
    <t>28.719.518/0001-07</t>
  </si>
  <si>
    <t>9520001082020</t>
  </si>
  <si>
    <t>26171/2020</t>
  </si>
  <si>
    <t>FMS-DL0023/2020</t>
  </si>
  <si>
    <t>06.347.171/0001-78</t>
  </si>
  <si>
    <t>9610000702020</t>
  </si>
  <si>
    <t>23533.011429/2020-61</t>
  </si>
  <si>
    <t>18.466.544/0001-09</t>
  </si>
  <si>
    <t>30030902020</t>
  </si>
  <si>
    <t>ATA DE RP N° 0849 / 2019 P.E. N° 0382 / 2019 CT 1122400</t>
  </si>
  <si>
    <t>RATIFICAÇÃO DE DISPENSA DE LICITAÇÃO PROCESSO Nº: 0121/2020</t>
  </si>
  <si>
    <t>DISPENSA DE LICITAÇÃO Nº: 024/2020</t>
  </si>
  <si>
    <t>27.817.122/0001-21</t>
  </si>
  <si>
    <t>23079.004500/2020-64</t>
  </si>
  <si>
    <t>30037162020</t>
  </si>
  <si>
    <t>ATA DE RP Nº 1183 / 2019 P.E. Nº 0033 / 2019 CT 1122471</t>
  </si>
  <si>
    <t>23540.005981/2020-21</t>
  </si>
  <si>
    <t>VISION MEDICA EIRELI</t>
  </si>
  <si>
    <t>UNI HOSPITALAR LTDA</t>
  </si>
  <si>
    <t>07.484.373/0001-24</t>
  </si>
  <si>
    <t>23819.000965/2020-35</t>
  </si>
  <si>
    <t>9399/2020</t>
  </si>
  <si>
    <t>01.221.116/0001-13</t>
  </si>
  <si>
    <t>2020-57QCH</t>
  </si>
  <si>
    <t>OF 0889/2020</t>
  </si>
  <si>
    <t>MNX COMERCIAL DE PAPEIS EIRELI</t>
  </si>
  <si>
    <t>13.410.297/0001-05</t>
  </si>
  <si>
    <t>4469/2020</t>
  </si>
  <si>
    <t>48.286.728/0001-58</t>
  </si>
  <si>
    <t>5247/2020</t>
  </si>
  <si>
    <t>SIGMA-ALDRICH BRASIL LTDA</t>
  </si>
  <si>
    <t>33407.045354/2020-11</t>
  </si>
  <si>
    <t>KANARO ARTIGOS DE CAMA, MESA E BANHO LTDA</t>
  </si>
  <si>
    <t>02.812.282/0001-57</t>
  </si>
  <si>
    <t>6210.2020/0002441-1</t>
  </si>
  <si>
    <t>29.474.250/0001-45</t>
  </si>
  <si>
    <t>05.607.657/0013-79</t>
  </si>
  <si>
    <t>001614/2019</t>
  </si>
  <si>
    <t>REGINALDO GONCALVES DAS MERCES</t>
  </si>
  <si>
    <t>04.394.386/0001-14</t>
  </si>
  <si>
    <t>14.636.642/0001-96</t>
  </si>
  <si>
    <t>144/2020</t>
  </si>
  <si>
    <t>29109492020</t>
  </si>
  <si>
    <t>1121532</t>
  </si>
  <si>
    <t>3001837/2020</t>
  </si>
  <si>
    <t>1122311</t>
  </si>
  <si>
    <t>215/2020</t>
  </si>
  <si>
    <t>DISPENSA DE LICITAÇÃO 215/2020</t>
  </si>
  <si>
    <t>23.995.780/0001-52</t>
  </si>
  <si>
    <t>21.766.049/0001-20</t>
  </si>
  <si>
    <t>SHALON FIOS CIRURGICOS LTDA</t>
  </si>
  <si>
    <t>9610001242020</t>
  </si>
  <si>
    <t xml:space="preserve">23081.020267/2020-18 </t>
  </si>
  <si>
    <t>23.347.574/0001-36</t>
  </si>
  <si>
    <t>9220000472020</t>
  </si>
  <si>
    <t>06.253.085/0001-04</t>
  </si>
  <si>
    <t>PROCESSO DE COMPRAS Nº 081/2020</t>
  </si>
  <si>
    <t>Nº 081/2020 - DISPENSA</t>
  </si>
  <si>
    <t>00.853.908/0001-48</t>
  </si>
  <si>
    <t>003857/2020</t>
  </si>
  <si>
    <t xml:space="preserve">23079.001196/2020-01 </t>
  </si>
  <si>
    <t xml:space="preserve">33408.098270/2019-37 </t>
  </si>
  <si>
    <t>0240/2020</t>
  </si>
  <si>
    <t>29599562020</t>
  </si>
  <si>
    <t>ATA DE RP N° 0455/ 2019 P.E. N° 0056/ 2019 CT 1121989</t>
  </si>
  <si>
    <t>1123102</t>
  </si>
  <si>
    <t>05.009.232/0001-24</t>
  </si>
  <si>
    <t>0525005 000069/2020</t>
  </si>
  <si>
    <t>BH FARMA COMERCIO LTDA</t>
  </si>
  <si>
    <t>3002787/2020</t>
  </si>
  <si>
    <t>1122250</t>
  </si>
  <si>
    <t>60.831.658/0021-10</t>
  </si>
  <si>
    <t>9610001202020</t>
  </si>
  <si>
    <t>1093/2020</t>
  </si>
  <si>
    <t>21.262.049/0001-92</t>
  </si>
  <si>
    <t>30030742020</t>
  </si>
  <si>
    <t>ATA DE RP N° 1814 / 2019 P.E. N° 1068 / 2019 CT 1122395</t>
  </si>
  <si>
    <t>5127/2020</t>
  </si>
  <si>
    <t>04.307.650/0001-35</t>
  </si>
  <si>
    <t>0509025 000303/2020</t>
  </si>
  <si>
    <t>168/2020</t>
  </si>
  <si>
    <t>16.969.203/0001-20</t>
  </si>
  <si>
    <t>23765.004029/2020-76</t>
  </si>
  <si>
    <t>DISPENSA DE LICITAÇÃO N° 158/SMA/DSLC/2020</t>
  </si>
  <si>
    <t>DDP COMUNICACAO VISUAL LTDA</t>
  </si>
  <si>
    <t>09.525.869/0001-24</t>
  </si>
  <si>
    <t>30037082020</t>
  </si>
  <si>
    <t xml:space="preserve">ATA DE RP Nº 1183 / 2019 P.E. Nº 0033 / 2019 CT </t>
  </si>
  <si>
    <t>76/2020</t>
  </si>
  <si>
    <t>30224352020</t>
  </si>
  <si>
    <t>ATA DE RP Nº 0535 / 2019 P.E. Nº 0143 / 2019  CT 1122475</t>
  </si>
  <si>
    <t>FITESA NAOTECIDOS S/A</t>
  </si>
  <si>
    <t>93.211.084/0002-74</t>
  </si>
  <si>
    <t>1255302 000054/2020</t>
  </si>
  <si>
    <t>234/2020</t>
  </si>
  <si>
    <t>34.941.899/0001-69</t>
  </si>
  <si>
    <t>014/000385/2020</t>
  </si>
  <si>
    <t>06.927.316/0001-00</t>
  </si>
  <si>
    <t xml:space="preserve">SES-PRC-2020/17354  </t>
  </si>
  <si>
    <t>30009682020</t>
  </si>
  <si>
    <t>0036.136703/2020-10</t>
  </si>
  <si>
    <t>CHP 023/2020</t>
  </si>
  <si>
    <t>20.203.886/0001-88</t>
  </si>
  <si>
    <t>30746722020</t>
  </si>
  <si>
    <t>ATA DE RP N° 0849/ 2019 P.E. N° 0382/ 2019 CT 1122631</t>
  </si>
  <si>
    <t>1934/2019</t>
  </si>
  <si>
    <t>00.647.935/0001-64</t>
  </si>
  <si>
    <t>6210.2020/0002260-5</t>
  </si>
  <si>
    <t>34.834.488/0001-74</t>
  </si>
  <si>
    <t>5671/2020</t>
  </si>
  <si>
    <t xml:space="preserve">23079.004748/2020-25 </t>
  </si>
  <si>
    <t>28.435.908/0001-47</t>
  </si>
  <si>
    <t>IRMAOS MATTAR &amp; CIA LTDA</t>
  </si>
  <si>
    <t>017115.000060/2020</t>
  </si>
  <si>
    <t>RDL 060/20- HPSC-ZO</t>
  </si>
  <si>
    <t>ROCHAEL DA SILVA LIMA</t>
  </si>
  <si>
    <t>08.395.182/0001-59</t>
  </si>
  <si>
    <t>20/1203-0007185-0</t>
  </si>
  <si>
    <t>DLE 9015/2020</t>
  </si>
  <si>
    <t>E TAMUSSINO E CIA LTDA</t>
  </si>
  <si>
    <t>33.100.082/0005-29</t>
  </si>
  <si>
    <t>242/2020</t>
  </si>
  <si>
    <t>103/2020</t>
  </si>
  <si>
    <t>DISPENSA DE LICITAÇÃO Nº 033/2020</t>
  </si>
  <si>
    <t xml:space="preserve"> 039/2020</t>
  </si>
  <si>
    <t>017107.000406/2020</t>
  </si>
  <si>
    <t>RDL 049/2020 PS 28 AGOSTO</t>
  </si>
  <si>
    <t>19.801.651/0001-09</t>
  </si>
  <si>
    <t>23411.005068/2020-09</t>
  </si>
  <si>
    <t>19.008.00046/2020</t>
  </si>
  <si>
    <t>Processo nº. 043/2020</t>
  </si>
  <si>
    <t>Contrato nº. 040/2020</t>
  </si>
  <si>
    <t>19.008.051193/2020-77</t>
  </si>
  <si>
    <t>11120/2020</t>
  </si>
  <si>
    <t>0074/2020</t>
  </si>
  <si>
    <t>23079.003942/2020-93</t>
  </si>
  <si>
    <t>36.139.672/0001-20</t>
  </si>
  <si>
    <t>89.982.037/0001-76</t>
  </si>
  <si>
    <t>LIFE TECHNOLOGIES BRASIL COMERCIO E INDUSTRIA DE PRODUTOS PARA BIOTECNOLOGIA LTDA</t>
  </si>
  <si>
    <t>23819.001165/2020-31</t>
  </si>
  <si>
    <t>SILVENINA UNIFORMES LTDA</t>
  </si>
  <si>
    <t>18.386.337/0001-44</t>
  </si>
  <si>
    <t xml:space="preserve">000061/2020 </t>
  </si>
  <si>
    <t>000032/2020</t>
  </si>
  <si>
    <t>39.272.380/0001-59</t>
  </si>
  <si>
    <t>DAISY VARGAS TEIXEIRA FERRAGENS</t>
  </si>
  <si>
    <t>07.315.073/0001-11</t>
  </si>
  <si>
    <t>3226049/2020</t>
  </si>
  <si>
    <t>1123096</t>
  </si>
  <si>
    <t>21.693.614/0001-76</t>
  </si>
  <si>
    <t>18.939.610/0001-10</t>
  </si>
  <si>
    <t>297.620.20</t>
  </si>
  <si>
    <t>SES-DP0303/2020</t>
  </si>
  <si>
    <t>29.733.948/0001-38</t>
  </si>
  <si>
    <t>90040362018</t>
  </si>
  <si>
    <t>0036.133204/2020-71</t>
  </si>
  <si>
    <t>CHP 036/2020</t>
  </si>
  <si>
    <t>24.103.721/0001-95</t>
  </si>
  <si>
    <t>9650000592020</t>
  </si>
  <si>
    <t>017107.000277/2020</t>
  </si>
  <si>
    <t>RDL 013/2020 PS 28 AGOSTO</t>
  </si>
  <si>
    <t>34.597.955/0004-32</t>
  </si>
  <si>
    <t>CENCI &amp; CIA LTDA</t>
  </si>
  <si>
    <t>89.341.127/0001-88</t>
  </si>
  <si>
    <t>9330000872020</t>
  </si>
  <si>
    <t>HPF SURGICAL LTDA</t>
  </si>
  <si>
    <t>19.008.051263/2020-97</t>
  </si>
  <si>
    <t>0069/2020</t>
  </si>
  <si>
    <t xml:space="preserve">23005.014998/2019-01 </t>
  </si>
  <si>
    <t>26.813.651/0001-94</t>
  </si>
  <si>
    <t>9630001122020</t>
  </si>
  <si>
    <t xml:space="preserve"> 013/2020</t>
  </si>
  <si>
    <t xml:space="preserve">13/2020 </t>
  </si>
  <si>
    <t>04.149.637/0038-97</t>
  </si>
  <si>
    <t>23079.004659/2020-89</t>
  </si>
  <si>
    <t>31.673.254/0001-02</t>
  </si>
  <si>
    <t>Processo nº. 058/2020,</t>
  </si>
  <si>
    <t>Dispensa de Licitação nº. 026/2020</t>
  </si>
  <si>
    <t>NEIDSON FABRICIO SILVA 07585909624</t>
  </si>
  <si>
    <t>11.835.497/0001-84</t>
  </si>
  <si>
    <t>RC 0310/2020</t>
  </si>
  <si>
    <t>21.599.659/0001-86</t>
  </si>
  <si>
    <t>40.397.929/0001-10</t>
  </si>
  <si>
    <t xml:space="preserve">08668.001886/2020-29 </t>
  </si>
  <si>
    <t>I C L L MENDES EIRELI</t>
  </si>
  <si>
    <t>10.985.550/0001-60</t>
  </si>
  <si>
    <t>23.605.544/0001-82</t>
  </si>
  <si>
    <t>2020001933</t>
  </si>
  <si>
    <t>9670000352020</t>
  </si>
  <si>
    <t>230790.04759/2020-13</t>
  </si>
  <si>
    <t>02.259.313/0001-94</t>
  </si>
  <si>
    <t>0224/2020</t>
  </si>
  <si>
    <t>29355002020</t>
  </si>
  <si>
    <t>9320000672020</t>
  </si>
  <si>
    <t>23079.004661/2020-58</t>
  </si>
  <si>
    <t>01.123.973/0001-80</t>
  </si>
  <si>
    <t>1122080</t>
  </si>
  <si>
    <t>2488/2031</t>
  </si>
  <si>
    <t>10.454.996/0001-69</t>
  </si>
  <si>
    <t>23542.003672/2020-05</t>
  </si>
  <si>
    <t>SUPRI VALE PRODUTOS MEDICOS E ORTOPEDICOS EIRELI</t>
  </si>
  <si>
    <t>07.914.775/0001-11</t>
  </si>
  <si>
    <t>NOVA LINEA COMERCIO DE PRODUTOS FARMACEUTICOS EIRELI</t>
  </si>
  <si>
    <t>2997513/2020</t>
  </si>
  <si>
    <t>1122239</t>
  </si>
  <si>
    <t>052.284.546-08</t>
  </si>
  <si>
    <t>30033172020</t>
  </si>
  <si>
    <t>ATA DE RP Nº 0539 / 2019 P.E. Nº 0137 / 2019  CT 1122434</t>
  </si>
  <si>
    <t>12.088.975/0001-00</t>
  </si>
  <si>
    <t>2488/2022</t>
  </si>
  <si>
    <t>10.776.858/0001-04</t>
  </si>
  <si>
    <t>23540.006644/2020-51</t>
  </si>
  <si>
    <t>017306.000962/2020</t>
  </si>
  <si>
    <t>RDL Nº 014/2020-FVS</t>
  </si>
  <si>
    <t>Dispensa de Licitação nº. 34/2020</t>
  </si>
  <si>
    <t>A. DE OLIVEIRA FILHO PAPELARIA</t>
  </si>
  <si>
    <t>08.990.904/0001-13</t>
  </si>
  <si>
    <t>ERIMAR INDUSTRIA E COMERCIO DE PRODUTOS PARA SAUDE EIRELI</t>
  </si>
  <si>
    <t>28.204.043/0001-08</t>
  </si>
  <si>
    <t>27694/2020</t>
  </si>
  <si>
    <t>FMS-DL0031/2020</t>
  </si>
  <si>
    <t>9750000522020</t>
  </si>
  <si>
    <t>24.380.578/0018-27</t>
  </si>
  <si>
    <t>313.402.268-04</t>
  </si>
  <si>
    <t>006338/2020</t>
  </si>
  <si>
    <t>30218892020</t>
  </si>
  <si>
    <t>ATA DE RP N° 1540/ 2019 P.E. N° 0128/ 2019 CT 1122553</t>
  </si>
  <si>
    <t>164896137</t>
  </si>
  <si>
    <t>4772/2020</t>
  </si>
  <si>
    <t>EDILBERTO GREINERT &amp; CIA LTDA</t>
  </si>
  <si>
    <t>26336/2020</t>
  </si>
  <si>
    <t>FMS-DL0024/2020</t>
  </si>
  <si>
    <t>07.846.780/0001-34</t>
  </si>
  <si>
    <t>000060/2020</t>
  </si>
  <si>
    <t xml:space="preserve"> 000031/2020 </t>
  </si>
  <si>
    <t>23522.010054/2020-41</t>
  </si>
  <si>
    <t>UNIT - INDUSTRIA, COMERCIO, IMPORTACAO E EXPORTACAO LIMITADA</t>
  </si>
  <si>
    <t>66.969.262/0001-77</t>
  </si>
  <si>
    <t>60611/2020</t>
  </si>
  <si>
    <t>20.221.216/0001-94</t>
  </si>
  <si>
    <t>12.035.062/0001-18</t>
  </si>
  <si>
    <t>3226073/2020</t>
  </si>
  <si>
    <t>1123133</t>
  </si>
  <si>
    <t>2994212/2020</t>
  </si>
  <si>
    <t>1122242</t>
  </si>
  <si>
    <t>29523072020</t>
  </si>
  <si>
    <t>ATA: 2020/0281 P.E.: 2019/1414 CT 1121873</t>
  </si>
  <si>
    <t>59.717.553/0001-02</t>
  </si>
  <si>
    <t>33409.002711/2020-37</t>
  </si>
  <si>
    <t>RS MED LTDA</t>
  </si>
  <si>
    <t>03.840.189/0001-19</t>
  </si>
  <si>
    <t>2994131/2020</t>
  </si>
  <si>
    <t>1122243</t>
  </si>
  <si>
    <t>09.092.152/0001-36</t>
  </si>
  <si>
    <t>19.008.051265/2020-86</t>
  </si>
  <si>
    <t>0071/2020</t>
  </si>
  <si>
    <t>5055/2020</t>
  </si>
  <si>
    <t>27.283.906/0001-17</t>
  </si>
  <si>
    <t>0518005 000050/2020</t>
  </si>
  <si>
    <t>6210.2020/0001972-8</t>
  </si>
  <si>
    <t>Dispensa 1972-8</t>
  </si>
  <si>
    <t>2998315/2020</t>
  </si>
  <si>
    <t>1122234</t>
  </si>
  <si>
    <t xml:space="preserve">23819.001124/2020-45 </t>
  </si>
  <si>
    <t>FGP SOLUTIONS EIRELI</t>
  </si>
  <si>
    <t>29.003.455/0001-42</t>
  </si>
  <si>
    <t>TOTAL SEGURANCA EQUIPAMENTOS DE PROTECAO E SERVICOS ESPECIALIZADOS LTDA</t>
  </si>
  <si>
    <t>13.851.726/0001-80</t>
  </si>
  <si>
    <t>6210.2020/0002351-2</t>
  </si>
  <si>
    <t>67.630.541/0001-74</t>
  </si>
  <si>
    <t>13.309.805/0001-63</t>
  </si>
  <si>
    <t>1321028 000018/2020</t>
  </si>
  <si>
    <t>HIGIPAPER DISTRIBUIDORA E COMERCIO LTDA</t>
  </si>
  <si>
    <t>DISPENSA DE LICITAÇÃO 227/2020</t>
  </si>
  <si>
    <t>08.332.630/0001-75</t>
  </si>
  <si>
    <t>23538.003975/2020</t>
  </si>
  <si>
    <t>ORGANLIFE SPECIAL PRODUCTS EIRELI</t>
  </si>
  <si>
    <t>26.148.145/0001-28</t>
  </si>
  <si>
    <t>23089.035076/2020-81</t>
  </si>
  <si>
    <t>24.183.639/0001-18</t>
  </si>
  <si>
    <t>CONTRATO Nº.: 053/2020</t>
  </si>
  <si>
    <t>DISPENSA Nº 025/2020</t>
  </si>
  <si>
    <t>667/2020</t>
  </si>
  <si>
    <t xml:space="preserve"> N.º 044/2020</t>
  </si>
  <si>
    <t>Nº 15/2020</t>
  </si>
  <si>
    <t>BEAGA HOSPITALAR EIRELI</t>
  </si>
  <si>
    <t>10.478.755/0001-50</t>
  </si>
  <si>
    <t>não localizado</t>
  </si>
  <si>
    <t>18.266.878/0001-39</t>
  </si>
  <si>
    <t>74.913.278/0001-96</t>
  </si>
  <si>
    <t>005862/2019</t>
  </si>
  <si>
    <t>CORDEIRO CARAPIA COMERCIO DE PRODUTOS HOSPITALARES LTDA</t>
  </si>
  <si>
    <t>09.090.958/0001-95</t>
  </si>
  <si>
    <t>CINORD SUDESTE QUIMICA LTDA</t>
  </si>
  <si>
    <t>1122297</t>
  </si>
  <si>
    <t>MEIRELLES DISTRIBUIDORA DE MEDICAMENTOS LTDA</t>
  </si>
  <si>
    <t>12.520.483/0001-34</t>
  </si>
  <si>
    <t>0519031 000115/2020</t>
  </si>
  <si>
    <t>CONTRATO PMOB/043/2020</t>
  </si>
  <si>
    <t>DISPENSA Nº 021/2020 – PRC Nº 058/2020</t>
  </si>
  <si>
    <t>20/1203-0007071-3</t>
  </si>
  <si>
    <t>DLE 9014/2020</t>
  </si>
  <si>
    <t>2020/12640</t>
  </si>
  <si>
    <t>SOMA/SC PRODUTOS HOSPITALARES LTDA</t>
  </si>
  <si>
    <t>0510037 000164/2020</t>
  </si>
  <si>
    <t>PRATI, DONADUZZI &amp; CIA LTDA</t>
  </si>
  <si>
    <t>20/1203-0007129-9</t>
  </si>
  <si>
    <t>DL 9041/2020</t>
  </si>
  <si>
    <t>21.707.794/0001-06</t>
  </si>
  <si>
    <t>2858238/2020</t>
  </si>
  <si>
    <t>1122085</t>
  </si>
  <si>
    <t>34.444.108/0001-95</t>
  </si>
  <si>
    <t>248/2020 - FUL</t>
  </si>
  <si>
    <t>0061/2020</t>
  </si>
  <si>
    <t>0519031 000094/2020</t>
  </si>
  <si>
    <t>1123101</t>
  </si>
  <si>
    <t>Nº 10/2020</t>
  </si>
  <si>
    <t>CARLOS GABRIEL DOS REIS</t>
  </si>
  <si>
    <t>20.702.528/0001-10</t>
  </si>
  <si>
    <t>2151004 000008/2020</t>
  </si>
  <si>
    <t>0525005 000053/2020</t>
  </si>
  <si>
    <t>41</t>
  </si>
  <si>
    <t>80.392.566/0001-45</t>
  </si>
  <si>
    <t>2020001895</t>
  </si>
  <si>
    <t>024/000181/2019</t>
  </si>
  <si>
    <t>01-034539/2020</t>
  </si>
  <si>
    <t>23079.004483/2020-65</t>
  </si>
  <si>
    <t>46.563.938/0003-82</t>
  </si>
  <si>
    <t>23079.004334/2020-04</t>
  </si>
  <si>
    <t>ACQUACLEAN - LIMPEZA DE CISTERNAS E CAIXAS DAGUA LTDA</t>
  </si>
  <si>
    <t>02.587.239/0001-35</t>
  </si>
  <si>
    <t>003/000557/2020</t>
  </si>
  <si>
    <t>2020/12884</t>
  </si>
  <si>
    <t>68/2020</t>
  </si>
  <si>
    <t>5637/2020</t>
  </si>
  <si>
    <t>165199944</t>
  </si>
  <si>
    <t>5639/2020</t>
  </si>
  <si>
    <t>CELIA LOURDES SALES ROQUE DA SILVA</t>
  </si>
  <si>
    <t>5641/2020</t>
  </si>
  <si>
    <t>1255302 000050/2020</t>
  </si>
  <si>
    <t>3003180/2020</t>
  </si>
  <si>
    <t>1122248</t>
  </si>
  <si>
    <t>PROFARMA SPECIALTY S.A</t>
  </si>
  <si>
    <t>81.887.838/0007-36</t>
  </si>
  <si>
    <t>23079.004657/2020-90</t>
  </si>
  <si>
    <t>23079.004458/2020-81 </t>
  </si>
  <si>
    <t>006332/2020</t>
  </si>
  <si>
    <t>9687011/2019</t>
  </si>
  <si>
    <t>1123220</t>
  </si>
  <si>
    <t>34.761.706/0001-98</t>
  </si>
  <si>
    <t>0509025 000309/2020</t>
  </si>
  <si>
    <t>13.008.903/0001-60</t>
  </si>
  <si>
    <t>Número do Contrato 029/2020</t>
  </si>
  <si>
    <t>16.366.888/0001-10</t>
  </si>
  <si>
    <t>004309/2018</t>
  </si>
  <si>
    <t>TUTTO LIMP DISTRIBUIDORA LTDA</t>
  </si>
  <si>
    <t>2020/12639</t>
  </si>
  <si>
    <t>17.472.278/0001-64</t>
  </si>
  <si>
    <t>DISPENSA DE LICITAÇÃO 010/2020</t>
  </si>
  <si>
    <t>38.603.890/0001-07</t>
  </si>
  <si>
    <t>9530002472019</t>
  </si>
  <si>
    <t>HN HOSPITALAR - COMERCIO E SERVICOS DE EQUIPAMENTOS MEDICO-HOSPITALARES EIRELI</t>
  </si>
  <si>
    <t>12.800.234/0001-00</t>
  </si>
  <si>
    <t>72.949.449/0001-01</t>
  </si>
  <si>
    <t>PROCESSO Nº 218/2020</t>
  </si>
  <si>
    <t>DISPENSA PL-218-2020</t>
  </si>
  <si>
    <t>Processo Licitatório n.º 027/2020</t>
  </si>
  <si>
    <t>Dispensa n.º 006/2020</t>
  </si>
  <si>
    <t>21.555.198/0001-40</t>
  </si>
  <si>
    <t>003263/2019</t>
  </si>
  <si>
    <t>ORIGINAL CLEAN SOLUCOES EM HIGIENIZACAO PROFISSIONAL E EQUIPAMENTOS EIRELI</t>
  </si>
  <si>
    <t>12.868.901/0001-89</t>
  </si>
  <si>
    <t xml:space="preserve">23079.004752/2020-93 </t>
  </si>
  <si>
    <t>VIRALI COMERCIO DE MATERIAL MEDICO HOSPITALAR E DESCARTAVEIS LTDA</t>
  </si>
  <si>
    <t>72.182.686/0001-90</t>
  </si>
  <si>
    <t>20/1203-0007237-6</t>
  </si>
  <si>
    <t>DLE 9032/2020</t>
  </si>
  <si>
    <t>18.274.923/0001-05</t>
  </si>
  <si>
    <t>0519031 000110/2020</t>
  </si>
  <si>
    <t>02.305.767/0001-54</t>
  </si>
  <si>
    <t>2998528/2020</t>
  </si>
  <si>
    <t>1122228</t>
  </si>
  <si>
    <t>2020-D192J</t>
  </si>
  <si>
    <t>OF 0836/2020</t>
  </si>
  <si>
    <t>26.185.189/0001-28</t>
  </si>
  <si>
    <t>Processo de Compras n.º 02-19/2020</t>
  </si>
  <si>
    <t>11.502.786/0001-61</t>
  </si>
  <si>
    <t>30207502020</t>
  </si>
  <si>
    <t>ATA DE RP Nº 0465 / 2019 P.E. Nº 0059 / 2019  CT 1122496</t>
  </si>
  <si>
    <t>82.873.068/0005-73</t>
  </si>
  <si>
    <t>Processo Licitatório N° 021/2020</t>
  </si>
  <si>
    <t>Dispensa de Licitação: 002/2020</t>
  </si>
  <si>
    <t>32.702.840/0001-92</t>
  </si>
  <si>
    <t>Nº 13/2020</t>
  </si>
  <si>
    <t>25.289.522/0001-86</t>
  </si>
  <si>
    <t>2998927/2020</t>
  </si>
  <si>
    <t>1122231</t>
  </si>
  <si>
    <t>897.370.676-49</t>
  </si>
  <si>
    <t>050/20</t>
  </si>
  <si>
    <t>CONCEITOS COMERCIO DE ARTIGOS DE USO COMERCIAL LTDA</t>
  </si>
  <si>
    <t>08.583.629/0001-13</t>
  </si>
  <si>
    <t>19.008.050760/2020-78</t>
  </si>
  <si>
    <t>0066/2020</t>
  </si>
  <si>
    <t>22.891.456/0001-21</t>
  </si>
  <si>
    <t>23079.004669/2020-14</t>
  </si>
  <si>
    <t>MAPO DISTRIBUIDORA DE MATERIAL HOSPITALAR EIRELI</t>
  </si>
  <si>
    <t>31.569.296/0001-90</t>
  </si>
  <si>
    <t>ECOLIM EIRELI</t>
  </si>
  <si>
    <t>17.221.558/0001-08</t>
  </si>
  <si>
    <t>2999702/2020</t>
  </si>
  <si>
    <t>1122227</t>
  </si>
  <si>
    <t>23079.004794/2020-24</t>
  </si>
  <si>
    <t>12.409.711/0001-01</t>
  </si>
  <si>
    <t>35.820.448/0030-70</t>
  </si>
  <si>
    <t>30.645.136/0001-10</t>
  </si>
  <si>
    <t>54.858.014/0005-01</t>
  </si>
  <si>
    <t>9770000672020</t>
  </si>
  <si>
    <t xml:space="preserve">23540.006366/2020-32 </t>
  </si>
  <si>
    <t>035/2020</t>
  </si>
  <si>
    <t>Dispensa de Licitação nº 013/2020</t>
  </si>
  <si>
    <t>165147340</t>
  </si>
  <si>
    <t>5561/2020</t>
  </si>
  <si>
    <t>254/2020 - ful</t>
  </si>
  <si>
    <t>0072/2020</t>
  </si>
  <si>
    <t>9650000732020</t>
  </si>
  <si>
    <t>5672/2020</t>
  </si>
  <si>
    <t xml:space="preserve"> 004/2020</t>
  </si>
  <si>
    <t>23079.004721/2020-32</t>
  </si>
  <si>
    <t>31.096.317/0001-05</t>
  </si>
  <si>
    <t>9010000822020</t>
  </si>
  <si>
    <t>30034222020</t>
  </si>
  <si>
    <t>ATA DE RP Nº 1398/2019 P.E. Nº 883/2019 CT 1122447</t>
  </si>
  <si>
    <t>RC 0279/2020</t>
  </si>
  <si>
    <t>08653.004257/2020</t>
  </si>
  <si>
    <t>PH INDUSTRIAL LTDA</t>
  </si>
  <si>
    <t>05.515.577/0001-50</t>
  </si>
  <si>
    <t>RC 0295/2020</t>
  </si>
  <si>
    <t>10.666.954/0001-91</t>
  </si>
  <si>
    <t>054/2019</t>
  </si>
  <si>
    <t>Pregão Eletrônico nº 018/2019</t>
  </si>
  <si>
    <t>30034652020</t>
  </si>
  <si>
    <t>ATA DE RP Nº 0132 / 2020 P.E. Nº 1302 / 2019 CT 1122508</t>
  </si>
  <si>
    <t>JB FARMA COMERCIO DE MEDICAMENTOS E REPRESENTACOES EIRELI</t>
  </si>
  <si>
    <t>DORMED HOSPITALAR EIRELI</t>
  </si>
  <si>
    <t>01.505.499/0001-51</t>
  </si>
  <si>
    <t>30031202020</t>
  </si>
  <si>
    <t>ATA DE RP N° 0217 / 2020 P.E. N° 1133 / 2019 CT 1122401</t>
  </si>
  <si>
    <t>2998145/2020</t>
  </si>
  <si>
    <t>1122236</t>
  </si>
  <si>
    <t>23079.004515/2020-22</t>
  </si>
  <si>
    <t>21.907.626/0001-56</t>
  </si>
  <si>
    <t>Processo n° 025/2020</t>
  </si>
  <si>
    <t>Dispensa n° 006/2020</t>
  </si>
  <si>
    <t>JABOR PARTICIPACOES E SERVICOS EIRELI</t>
  </si>
  <si>
    <t>165014537</t>
  </si>
  <si>
    <t>5221/2020</t>
  </si>
  <si>
    <t>30032952020</t>
  </si>
  <si>
    <t>ATA DE RP Nº 0537 / 2019 P.E. Nº 0179 / 2019 CT 1122438</t>
  </si>
  <si>
    <t>04.919.019/0001-97</t>
  </si>
  <si>
    <t>NOVAFARMA INDUSTRIA FARMACEUTICA LTDA</t>
  </si>
  <si>
    <t>06.629.745/0001-09</t>
  </si>
  <si>
    <t>08669.007114/2020-91</t>
  </si>
  <si>
    <t>GERMANO ZANIN 17742625920</t>
  </si>
  <si>
    <t>13.921.179/0001-61</t>
  </si>
  <si>
    <t>01-032.970/20-81</t>
  </si>
  <si>
    <t>08.159.985/0001-04</t>
  </si>
  <si>
    <t>6210.2020/0002251-6</t>
  </si>
  <si>
    <t>PREGÃO ELETRÔNICO Nº 034/19</t>
  </si>
  <si>
    <t>017304.001027/2020</t>
  </si>
  <si>
    <t>PREGÃO ELETRÔNICO N° 827/2019</t>
  </si>
  <si>
    <t>ESPIRITO SANTO DISTRIBUIDORA DE PRODUTOS HOSPITALARES EIRELI</t>
  </si>
  <si>
    <t>28.911.309/0001-52</t>
  </si>
  <si>
    <t>94.516.671/0001-53</t>
  </si>
  <si>
    <t>2012008 000693/2020</t>
  </si>
  <si>
    <t>017306.000525/2020</t>
  </si>
  <si>
    <t>PREGÃO ELETRÔNICO Nº 808/19-CGL</t>
  </si>
  <si>
    <t>L P F M DOS SANTOS EIRELI</t>
  </si>
  <si>
    <t>10.417.661/0001-70</t>
  </si>
  <si>
    <t>PREGÃO ELETRÔNICO Nº 061/19</t>
  </si>
  <si>
    <t>07.830.873/0002-51</t>
  </si>
  <si>
    <t>5643/2020</t>
  </si>
  <si>
    <t>30.962.920/0001-51</t>
  </si>
  <si>
    <t>NOVAINSTRUMENTS EQUIPAMENTOS PARA LABORATORIO LTDA</t>
  </si>
  <si>
    <t>12.561.319/0001-75</t>
  </si>
  <si>
    <t xml:space="preserve">33408.034595/2020-25 </t>
  </si>
  <si>
    <t>09.009.056/0001-81</t>
  </si>
  <si>
    <t>004411/2018</t>
  </si>
  <si>
    <t>26.527.362/0001-29</t>
  </si>
  <si>
    <t>1321019 000013/2020</t>
  </si>
  <si>
    <t>30207182020</t>
  </si>
  <si>
    <t>ATA DE RP Nº 1773 / 2019 P.E. Nº 1112 / 2019 CT 1122493</t>
  </si>
  <si>
    <t>IMAGEM PRODUTOS HOSPITALARES EIRELI</t>
  </si>
  <si>
    <t>07.094.705/0001-64</t>
  </si>
  <si>
    <t>Dispensa de Licitação nº 15/2020</t>
  </si>
  <si>
    <t>ROSA DOS SANTOS EIRELI</t>
  </si>
  <si>
    <t>09.194.169/0001-02</t>
  </si>
  <si>
    <t>9320001702019</t>
  </si>
  <si>
    <t>017104.000080/2020</t>
  </si>
  <si>
    <t>RDL 025/20 PAM CODAJÁS</t>
  </si>
  <si>
    <t>A S DA SILVA FARIAS</t>
  </si>
  <si>
    <t>02.305.352/0001-80</t>
  </si>
  <si>
    <t xml:space="preserve">23079.004501/2020-17 </t>
  </si>
  <si>
    <t>30032102020</t>
  </si>
  <si>
    <t>ATA DE RP Nº 0847 / 2019 P.E. Nº 0437 / 2019 CT 1122441</t>
  </si>
  <si>
    <t>030366652020]</t>
  </si>
  <si>
    <t>ATA DE RP Nº 387/2020 P.E. Nº 1569/2019  CT 1122407</t>
  </si>
  <si>
    <t>017110.000077/2020</t>
  </si>
  <si>
    <t>RDL 050/2020 PSC SUL</t>
  </si>
  <si>
    <t>02.578.661/0001-24</t>
  </si>
  <si>
    <t>2999826/2020</t>
  </si>
  <si>
    <t>1122219</t>
  </si>
  <si>
    <t xml:space="preserve"> 043/2020</t>
  </si>
  <si>
    <t>1321023 000006/2020</t>
  </si>
  <si>
    <t>DENTAL RONDONIA COMERCIO DE PRODUTOS PARA SAUDE EIRELI</t>
  </si>
  <si>
    <t>32.053.182/0001-55</t>
  </si>
  <si>
    <t>2020/12638</t>
  </si>
  <si>
    <t>61/2020</t>
  </si>
  <si>
    <t>DISTRIBUIDORA DE MEDICAMENTOS BACKES EIRELI</t>
  </si>
  <si>
    <t>25.279.552/0001-01</t>
  </si>
  <si>
    <t>23768.004904/2020-90</t>
  </si>
  <si>
    <t>2997939/2020</t>
  </si>
  <si>
    <t>1122238</t>
  </si>
  <si>
    <t>SANTANA INDUSTRIA E COMERCIO DE CONFECCOES EIRELI</t>
  </si>
  <si>
    <t>02.591.097/0001-80</t>
  </si>
  <si>
    <t>30030312020</t>
  </si>
  <si>
    <t>ATA DE RP N° 0253 / 2020 P.E. N° 1198 / 2019 CT 1122394</t>
  </si>
  <si>
    <t>93.248.979/0001-00</t>
  </si>
  <si>
    <t>017101.005102/2019</t>
  </si>
  <si>
    <t>PREGAO ELETRONICO N. 0789/2019</t>
  </si>
  <si>
    <t>5249/2020</t>
  </si>
  <si>
    <t>SOMA/SP PRODUTOS HOSPITALARES LTDA</t>
  </si>
  <si>
    <t>05.847.630/0001-10</t>
  </si>
  <si>
    <t>29.682.886/0001-82</t>
  </si>
  <si>
    <t>6210.2020/0002307-5</t>
  </si>
  <si>
    <t>05.207.715/0001-33</t>
  </si>
  <si>
    <t>9330003482019</t>
  </si>
  <si>
    <t>30033412020</t>
  </si>
  <si>
    <t>ATA DE RP Nº 30/2020 P.E. Nº 1233/2019  CT 1122449</t>
  </si>
  <si>
    <t>017113.000277/2020</t>
  </si>
  <si>
    <t>RDL 034/2020 HPS JLUCIO</t>
  </si>
  <si>
    <t>23435.000284/2020-81</t>
  </si>
  <si>
    <t>M.A. COMERCIO DE PLASTICOS E BORRACHAS LTDA</t>
  </si>
  <si>
    <t>20.476.061/0001-37</t>
  </si>
  <si>
    <t>09.053.748/0001-27</t>
  </si>
  <si>
    <t>GTMAX TECNOLOGIA EM ELETRONICA LTDA</t>
  </si>
  <si>
    <t>07.483.598/0001-66</t>
  </si>
  <si>
    <t>3002680/2020</t>
  </si>
  <si>
    <t>1122295</t>
  </si>
  <si>
    <t>6210.2020/0002236-2</t>
  </si>
  <si>
    <t>2998064/2020</t>
  </si>
  <si>
    <t>1122237</t>
  </si>
  <si>
    <t>07.812.105/0001-94</t>
  </si>
  <si>
    <t>2999036/2020</t>
  </si>
  <si>
    <t>1122230</t>
  </si>
  <si>
    <t>9650000692020</t>
  </si>
  <si>
    <t>30206532020</t>
  </si>
  <si>
    <t>ATA DE RP Nº 0926 / 2019 P.E. Nº 0203 / 2019 CT 1122505</t>
  </si>
  <si>
    <t>6210.2020/0002605-8</t>
  </si>
  <si>
    <t>03.215.031/0001-58</t>
  </si>
  <si>
    <t>3002710/2020</t>
  </si>
  <si>
    <t>1122293</t>
  </si>
  <si>
    <t>30034902020</t>
  </si>
  <si>
    <t>ATA DE RP Nº 1331 / 2019 P.E. Nº 0621 / 2019 CT 1122443</t>
  </si>
  <si>
    <t>6041.2020/0001124-9</t>
  </si>
  <si>
    <t>08.830.004/0001-09</t>
  </si>
  <si>
    <t>Processo Administrativo nº 089/2020</t>
  </si>
  <si>
    <t>Dispensa de Licitação nº 034/2020</t>
  </si>
  <si>
    <t>Compra direta nº 15 - 2020</t>
  </si>
  <si>
    <t>3002159/2020</t>
  </si>
  <si>
    <t>1122253</t>
  </si>
  <si>
    <t xml:space="preserve">23079.004656/2020-45 </t>
  </si>
  <si>
    <t>52.202.744/0001-92</t>
  </si>
  <si>
    <t>017110.000076/2020</t>
  </si>
  <si>
    <t>RDL 051/2020 PSC SUL</t>
  </si>
  <si>
    <t>30033842020</t>
  </si>
  <si>
    <t>ATA DE RP Nº 27051 / 2019 P.E. Nº 1363 / 2019 CT 1122506</t>
  </si>
  <si>
    <t>30241362020</t>
  </si>
  <si>
    <t xml:space="preserve"> ATA DE RP Nº 1688 / 2019 P.E. Nº 1026 / 2019  CT 1122497</t>
  </si>
  <si>
    <t>2020001955</t>
  </si>
  <si>
    <t>68.337.658/0001-27</t>
  </si>
  <si>
    <t>2020001811</t>
  </si>
  <si>
    <t>32.713.483/0001-68</t>
  </si>
  <si>
    <t>DISPENSA DE LICITAÇÃO 002/2021</t>
  </si>
  <si>
    <t>INJEMED MEDICAMENTOS ESPECIAIS LTDA</t>
  </si>
  <si>
    <t>PREGÃO ELETRÔNICO Nº 1174/18</t>
  </si>
  <si>
    <t>04.163.171/0001-92</t>
  </si>
  <si>
    <t>PREGÃO ELETRONICO Nº 789/19</t>
  </si>
  <si>
    <t xml:space="preserve">23079.004517/2020-11 </t>
  </si>
  <si>
    <t>MULTIPLIER DISTRIBUIDORA EIRELI</t>
  </si>
  <si>
    <t>21.268.634/0001-08</t>
  </si>
  <si>
    <t>30242252020</t>
  </si>
  <si>
    <t>ATA DE RP Nº 0887 / 2019 P.E. Nº 0557 / 2019 CT 1122494</t>
  </si>
  <si>
    <t>007980/2018</t>
  </si>
  <si>
    <t>ALIANCA DISTRIBUIDORA DE MATERIAS EM GERAL LTDA</t>
  </si>
  <si>
    <t>24.658.170/0001-26</t>
  </si>
  <si>
    <t>165029445</t>
  </si>
  <si>
    <t>5449/2020</t>
  </si>
  <si>
    <t>190/2020</t>
  </si>
  <si>
    <t>23.841.438/0001-06</t>
  </si>
  <si>
    <t>0509025 000222/2020</t>
  </si>
  <si>
    <t>9010009042019</t>
  </si>
  <si>
    <t>3002485/2020</t>
  </si>
  <si>
    <t>1122249</t>
  </si>
  <si>
    <t>17/2020</t>
  </si>
  <si>
    <t>3002850/2020</t>
  </si>
  <si>
    <t>1122256</t>
  </si>
  <si>
    <t>20.540.779/0001-45</t>
  </si>
  <si>
    <t>30030662020</t>
  </si>
  <si>
    <t>ATA DE RP Nº 217/2020 P.E. Nº 1133/2019 CT 1122455</t>
  </si>
  <si>
    <t>2020001991</t>
  </si>
  <si>
    <t>05.746.252/0001-88</t>
  </si>
  <si>
    <t>6210.2020/0002324-5</t>
  </si>
  <si>
    <t>LL COMERCIO DE EQUIPAMENTOS EIRELI</t>
  </si>
  <si>
    <t>28.315.329/0001-60</t>
  </si>
  <si>
    <t>20/2000-0027386-6</t>
  </si>
  <si>
    <t>DL 202/2020</t>
  </si>
  <si>
    <t>TECMATH EIRELI</t>
  </si>
  <si>
    <t>Compra direta nº 16 - 2020</t>
  </si>
  <si>
    <t>BR DESCARTAVEIS LTDA</t>
  </si>
  <si>
    <t>9620000972020</t>
  </si>
  <si>
    <t>5176/2020</t>
  </si>
  <si>
    <t>05.956.079/0001-42</t>
  </si>
  <si>
    <t>30242922020</t>
  </si>
  <si>
    <t>ATA DE RP Nº 0678 / 2019 P.E. Nº 0290 / 2019 CT 1122495</t>
  </si>
  <si>
    <t>2998803/2020</t>
  </si>
  <si>
    <t>1122232</t>
  </si>
  <si>
    <t>9620001522020</t>
  </si>
  <si>
    <t xml:space="preserve">PREGÃO ELETRÔNICO Nº 601/19 </t>
  </si>
  <si>
    <t>PROTEMAC INDUSTRIA E COMERCIO DE BORRACHA LTDA</t>
  </si>
  <si>
    <t>3001608/2020</t>
  </si>
  <si>
    <t>1122317</t>
  </si>
  <si>
    <t>0509025 000223/2020</t>
  </si>
  <si>
    <t>01-034072/2020</t>
  </si>
  <si>
    <t>0509025 000307/2020</t>
  </si>
  <si>
    <t>6016.2020/0021221-3</t>
  </si>
  <si>
    <t>Inexigibilidade</t>
  </si>
  <si>
    <t>RC 0305/2020</t>
  </si>
  <si>
    <t>23542.003402/2020-96</t>
  </si>
  <si>
    <t>30.550.030/0001-32</t>
  </si>
  <si>
    <t>1321023 000007/2020</t>
  </si>
  <si>
    <t>9010007882019</t>
  </si>
  <si>
    <t>22.451.933/0001-38</t>
  </si>
  <si>
    <t>03.951.140/0001-33</t>
  </si>
  <si>
    <t>001624/2019</t>
  </si>
  <si>
    <t>ROBSON DA SILVA ANDRADE COMERCIO E SERVICO EIRELI</t>
  </si>
  <si>
    <t>04.496.562/0001-29</t>
  </si>
  <si>
    <t>Processo nº 000065/2020</t>
  </si>
  <si>
    <t>DISPENSA de Licitação nº. 000036/2020</t>
  </si>
  <si>
    <t>17.417.922/0001-00</t>
  </si>
  <si>
    <t>187/2020</t>
  </si>
  <si>
    <t>0036/2020</t>
  </si>
  <si>
    <t>ACR INDUSTRIA E COMERCIO DE PAPEIS LTDA</t>
  </si>
  <si>
    <t>236/2020 - FUL</t>
  </si>
  <si>
    <t>COOPERATIVA AGROINDUSTRIAL DE LONDRINA - CATIVA</t>
  </si>
  <si>
    <t>15.208.557/0001-90</t>
  </si>
  <si>
    <t>PREGAO ELETRONICO N. 0710/2019</t>
  </si>
  <si>
    <t>30746562020</t>
  </si>
  <si>
    <t>ATA DE RP N° 0611/ 2019 P.E. N° 1561/ 2018 CT 1122630</t>
  </si>
  <si>
    <t>23528/2020</t>
  </si>
  <si>
    <t>FMS-DL0009/2020</t>
  </si>
  <si>
    <t>06.886.136/0001-27</t>
  </si>
  <si>
    <t>23079.004761/2020-84</t>
  </si>
  <si>
    <t>ADVAITA COMERCIO DE PRODUTOS MEDICOS HOSPITALARES EIRELI</t>
  </si>
  <si>
    <t>07.718.963/0001-74</t>
  </si>
  <si>
    <t>3002990/2020</t>
  </si>
  <si>
    <t>1122252</t>
  </si>
  <si>
    <t>9040003872019</t>
  </si>
  <si>
    <t>6210.2020/0002069-6</t>
  </si>
  <si>
    <t>25.386.146/0001-48</t>
  </si>
  <si>
    <t>27/001.087/2020</t>
  </si>
  <si>
    <t>28.537.922/0001-51</t>
  </si>
  <si>
    <t>23523.009473/2020</t>
  </si>
  <si>
    <t>19.242.087/0001-31</t>
  </si>
  <si>
    <t>2994832/2020</t>
  </si>
  <si>
    <t>1122240</t>
  </si>
  <si>
    <t>1510102 000003/2020</t>
  </si>
  <si>
    <t>NM COMERCIO E INDUSTRIA EIRELI</t>
  </si>
  <si>
    <t xml:space="preserve"> 23079.003941/2020-49</t>
  </si>
  <si>
    <t>07.281.342/0001-76</t>
  </si>
  <si>
    <t>017128.000041/2020</t>
  </si>
  <si>
    <t>PREGÃO ELETRÔNICO Nº 166/2019</t>
  </si>
  <si>
    <t>30029142020</t>
  </si>
  <si>
    <t>ATA DE RP N° 0403 / 2020 P.E. N° 1465 / 2019  CT 1122399</t>
  </si>
  <si>
    <t>003901/2019</t>
  </si>
  <si>
    <t>88.957.022/0001-95</t>
  </si>
  <si>
    <t xml:space="preserve">23079.004635/2020-20 </t>
  </si>
  <si>
    <t>PAPELARIA E BAZAR POLGRYMAS LTDA</t>
  </si>
  <si>
    <t>43.899.665/0001-91</t>
  </si>
  <si>
    <t>30240472020</t>
  </si>
  <si>
    <t>ATA DE RP Nº 0283 / 2020 P.E. Nº 1531 / 2019  CT 1122507</t>
  </si>
  <si>
    <t>5564/2020</t>
  </si>
  <si>
    <t>5233/2020</t>
  </si>
  <si>
    <t>007974/2018</t>
  </si>
  <si>
    <t>POTENCIA DISTRIBUIDORA LTDA</t>
  </si>
  <si>
    <t>29.687.668/0001-30</t>
  </si>
  <si>
    <t>0250073 000006/2020</t>
  </si>
  <si>
    <t>09.373.673/0001-61</t>
  </si>
  <si>
    <t>3002388/2020</t>
  </si>
  <si>
    <t>1122251</t>
  </si>
  <si>
    <t>31.771.075/0001-08</t>
  </si>
  <si>
    <t>29.893.405/0001-88</t>
  </si>
  <si>
    <t>DIMALI DISTRIBUIDORA DE MATERIAL DE LIMPEZA LTDA</t>
  </si>
  <si>
    <t>23.474.604/0001-75</t>
  </si>
  <si>
    <t>DANJAC DISTRIBUIDORA LTDA</t>
  </si>
  <si>
    <t>01.521.643/0001-43</t>
  </si>
  <si>
    <t>23.664.355/0001-80</t>
  </si>
  <si>
    <t xml:space="preserve">23079.004660/2020-11 </t>
  </si>
  <si>
    <t>1321020 000005/2020</t>
  </si>
  <si>
    <t>19.008.050083/2020-98</t>
  </si>
  <si>
    <t>0059/2020</t>
  </si>
  <si>
    <t>001622/2019</t>
  </si>
  <si>
    <t>FLIPPER INDUSTRIA E COMERCIO DE GELO LTDA</t>
  </si>
  <si>
    <t>05.025.744/0001-84</t>
  </si>
  <si>
    <t xml:space="preserve">23079.004622/2020-51 </t>
  </si>
  <si>
    <t>008156/2019</t>
  </si>
  <si>
    <t>30031552020</t>
  </si>
  <si>
    <t xml:space="preserve"> ATA DE RP N° 1911 / 2019 P.E. N° 1167 / 2019 CT 1122398</t>
  </si>
  <si>
    <t>019.5050.2020.0028849-56</t>
  </si>
  <si>
    <t>19.300.00072/2020</t>
  </si>
  <si>
    <t>19.877.178/0001-43</t>
  </si>
  <si>
    <t>A7 DISTRIBUIDORA DE MEDICAMENTOS EIRELI</t>
  </si>
  <si>
    <t>12.664.453/0001-00</t>
  </si>
  <si>
    <t>0509025 000301/2020</t>
  </si>
  <si>
    <t>23768.002770/2020-72</t>
  </si>
  <si>
    <t>07.832.455/0001-12</t>
  </si>
  <si>
    <t>30367382020</t>
  </si>
  <si>
    <t>ATA DE RP N° 387 / 2020 P.E. N° 1569 / 2019 CT 1122411</t>
  </si>
  <si>
    <t>2999125/2020</t>
  </si>
  <si>
    <t>1122229</t>
  </si>
  <si>
    <t>47.231.121/0001-08</t>
  </si>
  <si>
    <t>017306.000758/2020</t>
  </si>
  <si>
    <t>RDL Nº 004/2020-FVS</t>
  </si>
  <si>
    <t>9530001812019</t>
  </si>
  <si>
    <t>65/000.359/2020</t>
  </si>
  <si>
    <t>31.710.670/0001-25</t>
  </si>
  <si>
    <t>3002345/2020</t>
  </si>
  <si>
    <t>1122296</t>
  </si>
  <si>
    <t>01-039023/23020</t>
  </si>
  <si>
    <t>2020001953</t>
  </si>
  <si>
    <t>SERVE LAB COMERCIO DE PRODUTOS E EQUIPAMENTOS PARA LABORATORIO EIRELI</t>
  </si>
  <si>
    <t>27.731.891/0001-02</t>
  </si>
  <si>
    <t>9330002212019</t>
  </si>
  <si>
    <t>30367622020</t>
  </si>
  <si>
    <t>ATA DE RP N° 1675 / 2019 P.E. N° 0893 / 2019 CT 1122420</t>
  </si>
  <si>
    <t>SR PRODUTOS MEDICOS LTDA</t>
  </si>
  <si>
    <t>10.757.876/0001-30</t>
  </si>
  <si>
    <t>3001756/2020</t>
  </si>
  <si>
    <t>1122312</t>
  </si>
  <si>
    <t>73.865.008/0001-94</t>
  </si>
  <si>
    <t>9010000672020</t>
  </si>
  <si>
    <t>ANTONIO DOMINGUES DA SILVA</t>
  </si>
  <si>
    <t>18.242.842/0001-15</t>
  </si>
  <si>
    <t>58.950.775/0001-08</t>
  </si>
  <si>
    <t>24194</t>
  </si>
  <si>
    <t>2994069/2020</t>
  </si>
  <si>
    <t>1122244</t>
  </si>
  <si>
    <t>58.430.828/0001-60</t>
  </si>
  <si>
    <t>30031982020</t>
  </si>
  <si>
    <t>ATA DE RP Nº 0476 / 2019 P.E. Nº 0205 / 2019 CT 1122433</t>
  </si>
  <si>
    <t>0509025 000302/2020</t>
  </si>
  <si>
    <t>3002892/2020</t>
  </si>
  <si>
    <t>1122255</t>
  </si>
  <si>
    <t>3001713/2020</t>
  </si>
  <si>
    <t>1122314</t>
  </si>
  <si>
    <t>ESTEVIA DISTRIBUIDORA DE MEDICAMENTOS EIRELI</t>
  </si>
  <si>
    <t>23079.004785/2020-33</t>
  </si>
  <si>
    <t>24.737.754/0001-97</t>
  </si>
  <si>
    <t>92.833.946/0001-57</t>
  </si>
  <si>
    <t>23079.001199/2020-37</t>
  </si>
  <si>
    <t>165013107</t>
  </si>
  <si>
    <t>5229/2020</t>
  </si>
  <si>
    <t xml:space="preserve">Processo 000069/2020 </t>
  </si>
  <si>
    <t xml:space="preserve">DISPENSA de Licitação nº. 000038/2020 </t>
  </si>
  <si>
    <t>5001/2020</t>
  </si>
  <si>
    <t>ARP</t>
  </si>
  <si>
    <t>0509025 000310/2020</t>
  </si>
  <si>
    <t>0517048 000047/2020</t>
  </si>
  <si>
    <t>01-037493/2020</t>
  </si>
  <si>
    <t>64</t>
  </si>
  <si>
    <t>3003139/2020</t>
  </si>
  <si>
    <t>1122247</t>
  </si>
  <si>
    <t>10.174.094/0001-79</t>
  </si>
  <si>
    <t>1401269 000023/2020</t>
  </si>
  <si>
    <t>5227/2020</t>
  </si>
  <si>
    <t>25048.000376/2020-51</t>
  </si>
  <si>
    <t>29.376.294/0001-32</t>
  </si>
  <si>
    <t>019.5050.2020.0028854-13</t>
  </si>
  <si>
    <t>19.300.00069/2020</t>
  </si>
  <si>
    <t>1528/2019/01</t>
  </si>
  <si>
    <t>21.712.570/0001-84</t>
  </si>
  <si>
    <t>174/2020</t>
  </si>
  <si>
    <t xml:space="preserve"> 037/2020</t>
  </si>
  <si>
    <t>2998447/2020</t>
  </si>
  <si>
    <t>1122233</t>
  </si>
  <si>
    <t>3001667/2020</t>
  </si>
  <si>
    <t>1122316</t>
  </si>
  <si>
    <t>30030152020</t>
  </si>
  <si>
    <t>ATA DE RP Nº 391/2019 P.E. Nº 1771/2018 CT 1122452</t>
  </si>
  <si>
    <t>30207002020</t>
  </si>
  <si>
    <t>ATA DE RP Nº 0925 / 2019 P.E. Nº 0499 / 2019 CT 1122492</t>
  </si>
  <si>
    <t>0519031 000098/2020</t>
  </si>
  <si>
    <t>30030072020</t>
  </si>
  <si>
    <t>ATA DE RP N° 0391 / 2019 P.E. N° 1771 / 2018 CT 1122418</t>
  </si>
  <si>
    <t>30035112020</t>
  </si>
  <si>
    <t>ATA DE RP N° 1335 / 2019 P.E. N° 0896 / 2019 CT 1122397</t>
  </si>
  <si>
    <t xml:space="preserve"> 04.000.395.20.28</t>
  </si>
  <si>
    <t>NE 03288</t>
  </si>
  <si>
    <t xml:space="preserve"> Dispensa 022/2020</t>
  </si>
  <si>
    <t xml:space="preserve">RDL Nº 004/2020-FVS </t>
  </si>
  <si>
    <t>17.119.265/0001-06</t>
  </si>
  <si>
    <t>07.620.257/0001-95</t>
  </si>
  <si>
    <t>00.758.020/0001-26</t>
  </si>
  <si>
    <t>019.5050.2020.0028856-85</t>
  </si>
  <si>
    <t>19.300.00073/2020</t>
  </si>
  <si>
    <t>3000059/2020</t>
  </si>
  <si>
    <t>1122221</t>
  </si>
  <si>
    <t xml:space="preserve">Nº: 0133/2020 </t>
  </si>
  <si>
    <t>DISPENSA DE LICITAÇÃO Nº 029/2020</t>
  </si>
  <si>
    <t>30035032020</t>
  </si>
  <si>
    <t>ATA DE RP N° 2019 / 1185 P.E. N° 2019 / 0683 CT 1122396</t>
  </si>
  <si>
    <t>02.013.755/0001-56</t>
  </si>
  <si>
    <t>30977372020</t>
  </si>
  <si>
    <t>ATA DE RP N° 0515/ 2019 P.E. N° 0064/ 2019 CT 1122690</t>
  </si>
  <si>
    <t>66.437.831/0001-33</t>
  </si>
  <si>
    <t>Processo nº 000062/2020</t>
  </si>
  <si>
    <t>DISPENSA de Licitação nº. 000033/2020</t>
  </si>
  <si>
    <t>17.394.043/0001-00</t>
  </si>
  <si>
    <t>2999966/2020</t>
  </si>
  <si>
    <t>1122217</t>
  </si>
  <si>
    <t>2999214/2020</t>
  </si>
  <si>
    <t>1122224</t>
  </si>
  <si>
    <t>11.263.101/0001-71</t>
  </si>
  <si>
    <t>PREGÃO ELETRÔNICO Nº 751/19-CGL</t>
  </si>
  <si>
    <t>LEONORA COMERCIO INTERNACIONAL LTDA</t>
  </si>
  <si>
    <t>03.064.692/0003-91</t>
  </si>
  <si>
    <t>RC 0282/2020</t>
  </si>
  <si>
    <t>18.250.169/0001-65</t>
  </si>
  <si>
    <t>29935182020</t>
  </si>
  <si>
    <t>ATA DE RP Nº 1043 / 2019 P.E. Nº 0032 / 2019  CT 1122472</t>
  </si>
  <si>
    <t>30034572020</t>
  </si>
  <si>
    <t>ATA DE RP Nº 1335 / 2019 P.E. Nº 0896 / 2019</t>
  </si>
  <si>
    <t>20.146.769/0001-20</t>
  </si>
  <si>
    <t>30226802020</t>
  </si>
  <si>
    <t>ATA DE RP Nº 2019 / 0636 P.E. Nº 2019 / 0087 CT 1122550</t>
  </si>
  <si>
    <t>2993976/2020</t>
  </si>
  <si>
    <t>1122246</t>
  </si>
  <si>
    <t>2994271/2020</t>
  </si>
  <si>
    <t>1122241</t>
  </si>
  <si>
    <t>05.106.015/0001-52</t>
  </si>
  <si>
    <t>30032442020</t>
  </si>
  <si>
    <t>ATA DE RP Nº 0847 / 2019 P.E. Nº 0437 / 2019 CT 1122440</t>
  </si>
  <si>
    <t>4144/2020</t>
  </si>
  <si>
    <t>34.647.353/0001-08</t>
  </si>
  <si>
    <t>8673/19</t>
  </si>
  <si>
    <t>RATIFICAÇÃO DO PROCESSO DE DISPENSA: 055/2020.</t>
  </si>
  <si>
    <t>003133/2020</t>
  </si>
  <si>
    <t>186/2020 - FUL</t>
  </si>
  <si>
    <t>5686/2020</t>
  </si>
  <si>
    <t>30206372020</t>
  </si>
  <si>
    <t>ATA DE RP Nº 925/2019 P.E. Nº 499/2019 CT 1122457</t>
  </si>
  <si>
    <t>04.003.942/0001-84</t>
  </si>
  <si>
    <t>02.956.130/0001-28</t>
  </si>
  <si>
    <t>30206882020</t>
  </si>
  <si>
    <t>ATA DE RP Nº 52/2020 P.E. Nº 1223/2019 CT 1122458</t>
  </si>
  <si>
    <t>20/1203-0007575-8</t>
  </si>
  <si>
    <t>DL 9018/2020</t>
  </si>
  <si>
    <t>RS MEDICA LTDA</t>
  </si>
  <si>
    <t>05.157.606/0001-59</t>
  </si>
  <si>
    <t>9330000962020</t>
  </si>
  <si>
    <t>PROCESSO Nº: 0128/2020</t>
  </si>
  <si>
    <t>DISPENSA DE LICITAÇÃO Nº: 026/2020.</t>
  </si>
  <si>
    <t>28.344.410/0001-79</t>
  </si>
  <si>
    <t>110699/2020</t>
  </si>
  <si>
    <t>20.220.317/0001-40</t>
  </si>
  <si>
    <t>119951/2020</t>
  </si>
  <si>
    <t xml:space="preserve">23079.019269/2019-70 </t>
  </si>
  <si>
    <t>VIPE COMERCIAL EIRELI</t>
  </si>
  <si>
    <t>17.526.067/0001-67</t>
  </si>
  <si>
    <t>235/2020 - FUL</t>
  </si>
  <si>
    <t>0056/2020</t>
  </si>
  <si>
    <t>PREGÃO ELETRÔNICO Nº 073/19-CGL</t>
  </si>
  <si>
    <t>M C COMERCIO E REPRESENTACOES LTDA</t>
  </si>
  <si>
    <t>00.368.488/0001-04</t>
  </si>
  <si>
    <t>J. E. COMERCIO DE EMBALAGENS LTDA</t>
  </si>
  <si>
    <t>03.828.113/0001-78</t>
  </si>
  <si>
    <t>24.005.839/0001-80</t>
  </si>
  <si>
    <t>23079.004713/2020-96</t>
  </si>
  <si>
    <t>19.487.570/0001-86</t>
  </si>
  <si>
    <t>1401269 000020/2020</t>
  </si>
  <si>
    <t>PREGÃO ELETRONICO Nº 1174/18</t>
  </si>
  <si>
    <t>0518005 000037/2020</t>
  </si>
  <si>
    <t>Processo nº 28/2020</t>
  </si>
  <si>
    <t>DISPENSA DE LICITAÇÃO N° 22/2020</t>
  </si>
  <si>
    <t>PREGÃO ELETRÔNICO Nº 727/19-CGL</t>
  </si>
  <si>
    <t>004836/2019</t>
  </si>
  <si>
    <t>LIMP SAFE COMERCIO DE EQUIPAMENTOS EIRELI</t>
  </si>
  <si>
    <t>30217302020</t>
  </si>
  <si>
    <t>ATA DE RP Nº 1291 / 2019 P.E. Nº 0088 / 2019 ct 1122474</t>
  </si>
  <si>
    <t>000071/2020</t>
  </si>
  <si>
    <t>000040/2020</t>
  </si>
  <si>
    <t>17.681.701/0001-36</t>
  </si>
  <si>
    <t>0513007 000067/2020</t>
  </si>
  <si>
    <t>9330000942020</t>
  </si>
  <si>
    <t>MEDIMAC COMERCIO DE ARTIGOS MEDICOS LTDA</t>
  </si>
  <si>
    <t>RC 0272/2020</t>
  </si>
  <si>
    <t>MEDICAL-HOSP ASSESSORIA E SERVICOS LTDA</t>
  </si>
  <si>
    <t>04.523.992/0001-92</t>
  </si>
  <si>
    <t>08.862.233/0001-05</t>
  </si>
  <si>
    <t>20.15.000001198-5</t>
  </si>
  <si>
    <t>23.286.215/0001-16</t>
  </si>
  <si>
    <t>19.008.042286/2020-19</t>
  </si>
  <si>
    <t>0043/2020</t>
  </si>
  <si>
    <t>MITRA ARQUIDIOCESANA DE LONDRINA</t>
  </si>
  <si>
    <t>23760.005254/2020-70</t>
  </si>
  <si>
    <t>35.015.209/0001-03</t>
  </si>
  <si>
    <t>13.047.802/0001-07</t>
  </si>
  <si>
    <t>25000.050925/2020-84</t>
  </si>
  <si>
    <t>61.486.650/0001-83</t>
  </si>
  <si>
    <t>6998/2020</t>
  </si>
  <si>
    <t>2020/111576</t>
  </si>
  <si>
    <t>43983</t>
  </si>
  <si>
    <t>00060-00104905/2020-96</t>
  </si>
  <si>
    <t xml:space="preserve"> 00060-00104905/2020-96</t>
  </si>
  <si>
    <t>169/2020</t>
  </si>
  <si>
    <t>003/000438/2020</t>
  </si>
  <si>
    <t xml:space="preserve">75/2020 </t>
  </si>
  <si>
    <t>2300 .01 .0053745/2020-41</t>
  </si>
  <si>
    <t>Contrato  DE-20 .006/2020</t>
  </si>
  <si>
    <t>1 UNIDADE</t>
  </si>
  <si>
    <t>1Litro</t>
  </si>
  <si>
    <t>1 Ampola</t>
  </si>
  <si>
    <t>1 PACOTE</t>
  </si>
  <si>
    <t>PACOTE</t>
  </si>
  <si>
    <t>http://www.in.gov.br/web/dou/-/extrato-de-dispensa-de-licitacao-n-20/2020-uasg-254420-250456199</t>
  </si>
  <si>
    <t>http://www.in.gov.br/web/dou/-/extrato-de-contrato-n-19/2020-uasg-250110-250043923</t>
  </si>
  <si>
    <t>http://www.portaldecompraspublicas.com.br/18/Processos/RS/Prefeitura-Municipal-de-Porto-Alegre-206/PE-68-2020-2020-115533/</t>
  </si>
  <si>
    <t>http://www.recife.pe.gov.br/portalcompras/app/RotDispensaInexigibilidadeDetalhes.php?Numero=116&amp;Ano=2020&amp;TipoDisIne=58&amp;Select=2&amp;Opcao=&amp;Objeto=GERENCIAMENTO%2C+OPERACIONALIZA%C3%87%C3%83O+E+EXECU%C3%87%C3%83O+DAS+A%C3%87%C3%95ES+E+SERVI%C3%87OS+DE+SA%C3%9ADE+PARA+O+HOSPITAL+PROVIS%C3%93RIO+DO+RECIFE-UNIDADE+COELHOS+COVID-19.+DISPENSA+LICITACAO+116%2F2020.&amp;ObjetoP=&amp;Orgao=48&amp;Unidade=1&amp;DataIni=01/01/2020&amp;DataFim=22/04/2020&amp;Botao=&amp;+=Array</t>
  </si>
  <si>
    <t>Diário Oficial do Estado do Pará Edição extra 02.04.2020   Portal da Transparência do Estado
http://www.ioepa.com.br/portal/
http://www.transparencia.pa.gov.br/</t>
  </si>
  <si>
    <t>http://www.recife.pe.gov.br/portalcompras/app/RotDispensaInexigibilidadeDetalhes.php?Numero=50&amp;Ano=2020&amp;TipoDisIne=4&amp;Select=2&amp;Opcao=&amp;Objeto=LOCACAO+DE+EQUIPAMENTOS%2C+MANUTENCAO+PREVENTIVA%2C+CORRETIVA+E+SUPORTE+LOGISTICO+PARA+ACOES+DE+COMBATE+A+PROPAGACAO+DO+COVID-19+DISPENSA+50%2F2020+PARA+ATENDER+AS+NECESSIDADES+DA+SECRETARIA+DE+SA%C3%9ADE.&amp;ObjetoP=&amp;Orgao=48&amp;Unidade=1&amp;DataIni=01/01/2020&amp;DataFim=22/04/2020&amp;Botao=&amp;+=Array</t>
  </si>
  <si>
    <t>DOE nº 23263 (Suplemento), de 20/03/2020   http://diariooficial.abc.go.gov.br/portal/visualizacoes/jornal/4140/#/p:2/e:4140?find=corona</t>
  </si>
  <si>
    <t>http://www.in.gov.br/web/dou/-/extrato-de-dispensa-de-licitacao-n-11/2020-uasg-254462-251332580</t>
  </si>
  <si>
    <t>Página 06 do Diário Oficial de SC de 20 de março 2020</t>
  </si>
  <si>
    <t>Diário Oficial do Estado do Pará Edição extra 15.04.2020 Portal da Transparência do Estado
http://www.ioepa.com.br/portal/
http://www.transparencia.pa.gov.br/</t>
  </si>
  <si>
    <t>http://www.recife.pe.gov.br/portalcompras/app/RotDispensaInexigibilidadeDetalhes.php?Numero=114&amp;Ano=2020&amp;TipoDisIne=58&amp;Select=2&amp;Opcao=&amp;Objeto=GERENCIAMENTO%2C+OPERACIONALIZACAO+E+EXECUCAO+DAS+ACOES+E+SERVICOS+DE+SAUDE+NECESSARIOS+PARA+O+ENFRENTAMENTO+DA+EMERGENCIA+EM+SAUDE+PUBLICA+DE+IMPORTANCIA+INTERNACIONAL%2C+DECORRENTE+DO+NOVO+CORONAVIRUS+%28COVID-19%29%2C+NO+HOSPITAL+PROVISORIO+DO+RECIFE+-+UNIDADE+AURORA.+CONTRATO+DE+GESTAO+10%2F2020.&amp;ObjetoP=&amp;Orgao=48&amp;Unidade=1&amp;DataIni=01/01/2020&amp;DataFim=22/04/2020&amp;Botao=&amp;+=Array</t>
  </si>
  <si>
    <t>http://www.recife.pe.gov.br/portalcompras/app/RotDispensaInexigibilidadeDetalhes.php?Numero=115&amp;Ano=2020&amp;TipoDisIne=58&amp;Select=2&amp;Opcao=&amp;Objeto=CONTRATO+DE+GESTAO+PARA+GERENCIAMENTO+DE+SERVI%C3%87OS+DE+SA%C3%9ADE+-+COVID-19%2C+HOSPITAL+PROVIS%C3%93RIO+BASE+IMBIRIBEIRA.&amp;ObjetoP=&amp;Orgao=48&amp;Unidade=1&amp;DataIni=01/01/2020&amp;DataFim=22/04/2020&amp;Botao=&amp;+=Array</t>
  </si>
  <si>
    <t>http://www.recife.pe.gov.br/portalcompras/app/RotDispensaInexigibilidadeDetalhes.php?Numero=4&amp;Ano=2020&amp;TipoDisIne=3&amp;Select=2&amp;Opcao=&amp;Objeto=FORNECIMENTO+DE+CESTAS+B%C3%81SICAS+-+COVID-+19&amp;ObjetoP=&amp;Orgao=59&amp;Unidade=1&amp;DataIni=01/01/2020&amp;DataFim=05/05/2020&amp;Botao=&amp;+=Array</t>
  </si>
  <si>
    <t xml:space="preserve">
DOM 5992
http://portal6.pbh.gov.br/dom/Files/dom5992%20-%20assinado.pdf</t>
  </si>
  <si>
    <t>https://prefeitura.pbh.gov.br/transparencia/licitacoes-e-contratos/editais-e-contratos/contratos-coronavirus
https://prefeitura.pbh.gov.br/sites/default/files/estrutura-de-governo/controladoria/transparencia/covid19/dl-026-2020-01.029049.20.06-dma-distribuidora-s.a.-cestas-basicas-codiv-19-enviado.pdf</t>
  </si>
  <si>
    <t>https://prefeitura.pbh.gov.br/transparencia/licitacoes-e-contratos/editais-e-contratos/contratos-coronavirus
https://prefeitura.pbh.gov.br/sites/default/files/estrutura-de-governo/controladoria/transparencia/covid19/dl-026-2020-01.029049.20.06-supermercados-bh-com.-de-ali.-s.a.-cestas-basicas-codiv-19-enviado.pdf</t>
  </si>
  <si>
    <t>http://www.osasco.sp.gov.br/comp/sec/7/atos/Osasco_1585969457_[7].pdf</t>
  </si>
  <si>
    <t>Diário Oficial do Estado do Pará Edição extra 13.04.2020 e 30.04.2020 (Retificação)
 Portal da Transparência do Estado
http://www.ioepa.com.br/portal/
http://www.transparencia.pa.gov.br/</t>
  </si>
  <si>
    <t>http://www.docidadesp.imprensaoficial.com.br/NavegaEdicao.aspx?ClipID=d1b45bc098c5580f136874eaecf53015&amp;PalavraChave=6018.2020/0020290-1</t>
  </si>
  <si>
    <t>http://portal.natal.rn.gov.br/_anexos/publicacao/dom/dom_20200414_90a4b22f4bc2a24e6432132d71e545f1.pdf</t>
  </si>
  <si>
    <t>Página 14 do Diário Oficial de SC de 26 de março de 2020</t>
  </si>
  <si>
    <t>http://www.docidadesp.imprensaoficial.com.br/NavegaEdicao.aspx?ClipID=2833a89ad62ecae6516ed26db9cab18d&amp;PalavraChave=6018.2020/0017326-0</t>
  </si>
  <si>
    <t>Diário Oficial do Estado do Pará Edição extra 13.04.2020 Portal da Transparência do Estado
http://www.ioepa.com.br/portal/
http://www.transparencia.pa.gov.br/</t>
  </si>
  <si>
    <t>http://www.in.gov.br/web/dou/-/extrato-de-dispensa-de-licitacao-n-65/2020-uasg-250042-253378191</t>
  </si>
  <si>
    <t>http://www.recife.pe.gov.br/portalcompras/app/RotDispensaInexigibilidadeDetalhes.php?Numero=80&amp;Ano=2020&amp;TipoDisIne=58&amp;Select=2&amp;Opcao=&amp;Objeto=SERVI%C3%87OS+DE+ANALISES+PARA+ATENDIMENTO+AOS+HOSPITAIS+E+POSTOS+CONF.+107%2F2020+LABORATORIO+MUNICIPAL+CONF.+DL+80%2F2020+CC+2020.4801.01.1008.0061+COVID+19&amp;ObjetoP=&amp;Orgao=48&amp;Unidade=1&amp;DataIni=01/01/2020&amp;DataFim=22/04/2020&amp;Botao=&amp;+=Array</t>
  </si>
  <si>
    <t>http://www.docidadesp.imprensaoficial.com.br/NavegaEdicao.aspx?ClipID=9c8815cc140eff22166bb8e7e7f2128c&amp;PalavraChave=6018.2020/0019590-5</t>
  </si>
  <si>
    <t>Diário Oficial do Estado do Pará Edições  28.02.2020  e 09.03.2020 
http://www.ioepa.com.br/portal/
http://www.transparencia.pa.gov.br/</t>
  </si>
  <si>
    <t>http://www.recife.pe.gov.br/portalcompras/app/RotDispensaInexigibilidadeDetalhes.php?Numero=91&amp;Ano=2020&amp;TipoDisIne=58&amp;Select=2&amp;Opcao=&amp;Objeto=CONTRATACAO+EMERGENCIAL+DE+EMPRESA+ESPECIALIZADA+NA+PRESTACAO+DE+SERVICOS+DE+REDE+CANALIZADA+E+INTERLIGA%C3%87%C3%83O+DE+REDE+CANALIZADADE+PARA+FORNECIMENTO+DE+GASES+MEDICINAIS+PARA+ATENDER+O+COVID-19.&amp;ObjetoP=&amp;Orgao=48&amp;Unidade=1&amp;DataIni=01/01/2020&amp;DataFim=22/04/2020&amp;Botao=&amp;+=Array</t>
  </si>
  <si>
    <t>Diário Oficial de SC de 06 de abril de 2020.</t>
  </si>
  <si>
    <t>Diário Oficial do Estado do Pará Edição extra 06.04.2020 
http://www.ioepa.com.br/portal/
http://www.transparencia.pa.gov.br/</t>
  </si>
  <si>
    <t>http://www.docidadesp.imprensaoficial.com.br/NavegaEdicao.aspx?ClipID=82a11ae37783edb210a87eea8c25cce9&amp;PalavraChave=MINERA%C3%87%C3%83O%20%C3%81GUAS%20DE%20SOCORRO%20LTDA</t>
  </si>
  <si>
    <t>https://www.saobernardo.sp.gov.br/documents/10181/1018801/NM+2129+Especial+de+06.04.2020+-+Conteu%CC%81do+Integral.pdf/621c8985-8435-cccb-09e3-75422da1e95a</t>
  </si>
  <si>
    <t>https://www.guarulhos.sp.gov.br/uploads/pdf/110319639.pdf</t>
  </si>
  <si>
    <t>https://www.ouropreto.mg.gov.br/transparencia/diario-publicacoes/2452</t>
  </si>
  <si>
    <t>https://app.powerbi.com/view?r=eyJrIjoiMTg5MmQ5OWItZTA2Zi00M2IzLTk1NGQtZDUzNzk5YzBiOTNhIiwidCI6IjFlYzIzODdjLThmNzctNGQ5Yi1hYjYwLTNkM2QxOGFlZTc4ZCJ181</t>
  </si>
  <si>
    <t>Página 32 do Diário Oficial de SC de 02 de abril de 2020.</t>
  </si>
  <si>
    <t>PUBLICADO NO DIÁRIO OFICIAL DE SC DE 03 DE ABRIL DE 2020</t>
  </si>
  <si>
    <t>http://www.in.gov.br/web/dou/-/extrato-de-dispensa-de-licitacao-n-4/2020-uasg-153080-253374853</t>
  </si>
  <si>
    <t>43921Fundação Oswaldo CruzExecução das atividades de apoio logístico, administrativo e gestão financeira, conforme projeto básico - para enfrentamento da pandemia da doença causada pelo COVID - 1902.385.669/0001-74190000000http://www.in.gov.br/web/dou/-/extrato-de-dispensa-de-licitacao-n-20/2020-uasg-254420-250456199</t>
  </si>
  <si>
    <t>43917Secretaria ExecutivaO presente contrato emergencial tem como objeto a contratação de empresa para operacionalização do serviço de atendimento pré-clínico para atendimento remoto à excepcionalidade da pandemia do coronavírus via telefone, realizada a partir de central operada por proficinais de saúde sob supervisão médica utilizando-se algortimos clínicos adequados à identificação de caso suspeito e sinais de gravidade de infecção por esse agente patogênico05.791.085/0001-97144009900http://www.in.gov.br/web/dou/-/extrato-de-contrato-n-19/2020-uasg-250110-250043923</t>
  </si>
  <si>
    <t>43949Prefeitura Municipal de Porto AlegreAquisição de Cesta Basica de Alimentos (modelo Familias CRAS)89.150.726/0001-14108000000900000120http://www.portaldecompraspublicas.com.br/18/Processos/RS/Prefeitura-Municipal-de-Porto-Alegre-206/PE-68-2020-2020-115533/</t>
  </si>
  <si>
    <t>43929Secretaria Municipal de ObrasContratação de empresa especializada para serviços de drenagem e pavimentação de diversos logradouros públicos do 2o Distrito de Duque de Caxias.39.845.656/0001-4096679226,4https://duquedecaxias.rj.gov.br/portal/boletim-oficial.html</t>
  </si>
  <si>
    <t>43945FES - FUNDO ESTADUAL DE SAÚDEContratação de empresa especializada para a gestão, operacionalização e execução de regulação e intervenção médica de urgência, através do atendimento pré-hospitalar móvel,  nas áreas do Serviço de Atendimento Móvel de Urgência ¿ SAMU 192, no Município do Rio de Janeiro, 24 (vinte e quatro) horas por dia, 07 (sete) dias por semana, assegurando assistência universal e gratuita aos usuários do Sistema Único de Saúde ¿ SUS.12.370.575/0001-859000000015000000https://www.compras.rj.gov.br/Portal-Siga/Contrato/listar.action</t>
  </si>
  <si>
    <t>43945FES - FUNDO ESTADUAL DE SAÚDETrata-se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Iguaçu.09.652.823/0001-7683577240,9883577240,98https://www.compras.rj.gov.br/Portal-Siga/Contrato/listar.action</t>
  </si>
  <si>
    <t>43945FES - FUNDO ESTADUAL DE SAÚDEContratação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Iguaçu.09.652.823/0001-7683577240,9883577240,98https://www.compras.rj.gov.br/Portal-Siga/Contrato/listar.action</t>
  </si>
  <si>
    <t>43944Fundo Estadual de SaúdeGerenciamento, operacionalização e execução das ações e serviços de saúde , em regime de 24h, no Hospital Nossa Senhora das Graças (antigo Hospital Alfa).10.988.301/0001-2977031215,7212838535,9533Portal da Transparência do Governo de Pernambuco</t>
  </si>
  <si>
    <t>43945FES - FUNDO ESTADUAL DE SAÚDEContratação de empresa especializada para a gestão, operacionalização e execução de regulação e intervenção médica de urgência, através do atendimento pré-hospitalar móvel,  nas áreas do Serviço de Atendimento Móvel de Urgência ¿ SAMU 192, no Município do Rio de Janeiro, 24 (vinte e quatro) horas por dia, 07 (sete) dias por semana, assegurando assistência universal e gratuita aos usuários do Sistema Único de Saúde ¿ SUS.12.370.575/0001-8576553101,0212758850,17https://www.compras.rj.gov.br/Portal-Siga/Contrato/listar.action</t>
  </si>
  <si>
    <t>43943Fundo Municipal de Saúde - Recife/PEGerenciamento, operacionalização e execução das ações e serviços de saúde na unidade hospitalar provisória - Coelhos09.039.744/0001-9473269452,48Portal da Transparência do Município.</t>
  </si>
  <si>
    <t>43945SEINFRA - Secretaria de Estado de Infra e ObrasCONTRATACAO EMERGENCIAL, PELA SECRETARIA DE ESTADO DE INFRAESTRUTURA E OBRAS - SEINFRA, DE EMPRESA ESPECIALIZADA PARA ELABORACAO DE PROJETO EXECUTIVO E CONSTRUCAO DE UNIDADE-TIPO MODULAR HOSPITALAR PARA ATENDIMENTO E TRATAMENTO DOS PACIENTES INFECTADOS PELA COVID 19.90.179.128/0001-576298000062980000https://www.compras.rj.gov.br/Portal-Siga/Contrato/listar.action</t>
  </si>
  <si>
    <t>43941SESPAContratação de Organização Social em Saúde paraGestão do Hospital de Campanha no Município de Belém.53.524.534/0010-7458800000414700000Diário Oficial do Estado do Pará Edição extra 02.04.2020   Portal da Transparência do Estado
http://www.ioepa.com.br/portal/
http://www.transparencia.pa.gov.br/</t>
  </si>
  <si>
    <t>43943Fundo Municipal de Saúde - Recife/PELocação de equipamentos,
manutenção preventiva e corretiva e suporte logístico18.040.837/0001-2058725000Portal da Transparência do Município.</t>
  </si>
  <si>
    <t>43943Secretaria de Estado da Saúde de Goiás    contratação emergencial  de  instituição  sem  fins  lucrativos qualificada  como organização social de saúde para o gerenciamento, a operacionalização e a execução de ações e serviços de saúde em regime de 24 horas/dia no âmbito o Hospital do Servidor Público Fernando Cunha Júnior05.029.600/0004-4957759449,04DOE nº 23263 (Suplemento), de 20/03/2020   http://diariooficial.abc.go.gov.br/portal/visualizacoes/jornal/4140/#/p:2/e:4140?find=corona</t>
  </si>
  <si>
    <t>43927Fundação Oswaldo CruzContratação emergencial por dispensa de licitação visando a obra de construção do Centro Emergencial de Atenção Especializada e Apoio à Pesquisa Clínica para Pacientes Graves - Sars-Cov-2 (Covid-19).04.392.190/0001-9056832173,94http://www.in.gov.br/web/dou/-/extrato-de-dispensa-de-licitacao-n-11/2020-uasg-254462-251332580</t>
  </si>
  <si>
    <t>43937Secretaria de Estado da Administração Prisional e Socioeducativa/Fundo Penitenciário do Estado de Santa CatarinaOperacionalização parcial da Penitenciária Industrial de Joinville, Ampliação e Penitenciária, além do Presídio do Complexo Penitenciário do Vale do Itajaí, e Operacionalização integral do Presídio Masculino de Lages por 180 dias, ou até que se definam as novas contratações com início da prestação dos serviços pelas contratadas. 05.146.393/0001-60 e 05.014.452/0001-4653882732,94Página 06 do Diário Oficial de SC de 20 de março 2020</t>
  </si>
  <si>
    <t>43941SEDOPContratação Emergencial de empresa para a conclusão da obra do Hospital Regional de Castanhal04.558.805/0001-0652056610,72https://transparenciacovid19.pa.gov.br/</t>
  </si>
  <si>
    <t>43941SESPAContratação de Organização Social em Saúde para Gestão do Hospital Público Regional de Itaituba.07.771.646/0001115116603268527672Diário Oficial do Estado do Pará Edição extra 15.04.2020 Portal da Transparência do Estado
http://www.ioepa.com.br/portal/
http://www.transparencia.pa.gov.br/</t>
  </si>
  <si>
    <t>43943Fundo Municipal de Saúde - Recife/PEGerenciamento, operacionalização e execução das ações e serviços de saúde na unidade hospitalar provisória - Rua da Aurora10.894.988/0001-3348550021,43Portal da Transparência do Município.</t>
  </si>
  <si>
    <t>43920Secretaria ExecutivaContratação de empresa especializada para prestação de serviços de atendimento automatizado por via telefônica, a partir de algoritmo fornecido pela CONTRATANTE com desfechos variáveis, incluindo o direcionamento para outro número telefônico, com disparo inicial da ligação automática a partir de base de dados da CONTRATANTE, e plataforma de análise dos dados gerados, para monitoramento ativo de casos da Covid-1902.416.157/0001-2846800000http://www.in.gov.br/web/dou/-/extrato-de-dispensa-de-licitacao-n-8/2020-uasg-250110-250246588</t>
  </si>
  <si>
    <t>43917Secretaria Municipal de EducaçãoCONTRATAÇÃO DE PRESTAÇÃO DE SERVIÇO DE APOIO E ASSESSORAMENTO ÀS UNIDADES ESCOLARES, BEM COMO NO ÂMBITO DA SECRETARIA MUNICIPAL DE EDUCAÇÃO08.623.284/0001-8434057029,93134057029,93https://duquedecaxias.rj.gov.br/portal/boletim-oficial.html</t>
  </si>
  <si>
    <t>43943Fundo Municipal de Saúde - Recife/PEGerenciamento, operacionalização e execução das ações e serviços de saúde na unidade hospitalar provisória - Imbiribeira28.399.030/0001-3133149412,38Portal da Transparência do Município.</t>
  </si>
  <si>
    <t>43948Prefeitura Municipal de Salvador - SECRETARIA MUNICIPAL DE SAÚDECONTRATAÇÃO DE ENTIDADE QUALIFICADA COMO ORGANIZAÇÃO SOCIAL (OS) PARA ATUAR NA GESTÃO, PLANEJAMENTO, OPERACIONALIZAÇÃO E EXECUÇÃO DAS AÇÕES E SERVIÇOS DE SAÚDE NO HOSPITAL DE CAMPANHA (HCAMP-WET¿N WILD) - LOTE 1.27.324.279/0001-1530483666,78http://www.transparencia.salvador.ba.gov.br/Modulos/covid19.aspx</t>
  </si>
  <si>
    <t>43929SECRETARIA DO ESTADO DA BAHIA - SESABGestão, operacionalização e execução das ações e dos serviços de saúde prestados pelo Hospital Espanhol11.344.038/0001-0629882634,9http://www.saude.ba.gov.br/temasdesaude/coronavirus/contratacoes-covid19/</t>
  </si>
  <si>
    <t>43944PREFEITURA MUNICIPAL DE UBERLÂNDIAContratação de empresa para prestação de serviços na área da saúde na forma de parceria, com gestão operacional de todas as ações de assistência à saúde do Hospital Santa Catarina, situado na Avenida Getúlio Vargas, nº 161, centro, empossado por meio de requisição administrativa, publicada no DOM nº 5834 em 23/03/2020. para atender exclusivamente os pacientes infectados com COVID-19. Em atendimento à Secretaria Municipal de Saúde.61.699.567/0026-4029321236,43http://docs.uberlandia.mg.gov.br/wp-content/uploads/2020/04/5846.pdf</t>
  </si>
  <si>
    <t>43941SESPAContratação de Organização Social em Saúde para Gestão do Hospital Regional de Castanhal.07.771.646/0001112808000064680000Diário Oficial do Estado do Pará Edição extra 15.04.2020 Portal da Transparência do Estado
http://www.ioepa.com.br/portal/
http://www.transparencia.pa.gov.br/</t>
  </si>
  <si>
    <t>43944Fundo Estadual de SaúdeGerenciamento, operacionalização e execução das ações e serviços de saúde, em regime de 24h, na Maternidade Brites de Albuquerque.10.583.920/0001-3326930114,854488352,475Portal da Transparência do Governo de Pernambuco</t>
  </si>
  <si>
    <t>43956Fundo Municipal de Assistência SocialCestas Básicas11.555.207/0001-4924146640Portal da Transparência do Município.</t>
  </si>
  <si>
    <t>43929Secretaria Municipal de Assitência Social, Segurança Alimentar e CidadaniaFornecimento de cestas básicas01.928.075/0001-0823720400
DOM 5992
http://portal6.pbh.gov.br/dom/Files/dom5992%20-%20assinado.pdf</t>
  </si>
  <si>
    <t>43929Secretaria Municipal de Assitência Social, Segurança Alimentar e CidadaniaFornecimento de cestas básicas04.641.376/0001-3623720400
DOM 5992
http://portal6.pbh.gov.br/dom/Files/dom5992%20-%20assinado.pdf</t>
  </si>
  <si>
    <t>43924Secretaria Municipal de SaúdeContratação de Organização Social para Gerenciamento e Execução de Serviços de Saúde no Pronto Socorro Dr. Conrado Cesarino Nuvolini e Pronto Socorro Dr. Osmar Mesquita, para funcionamento como Centros de Referência no Atendimento à COVID19. Estimado para 180 dias24.386.755/0001-342313726463856210,67http://www.osasco.sp.gov.br/comp/sec/7/atos/Osasco_1585969457_[7].pdf</t>
  </si>
  <si>
    <t>43945FLXIII - FUNDAÇÃO LEÃO XIIIAQUISIÇÃO DE 200.000 (DUZENTAS MIL)CESTAS BÁSICAS.11.023.891/0001-1821600000108https://www.compras.rj.gov.br/Portal-Siga/Contrato/listar.action</t>
  </si>
  <si>
    <t>43941SEDUCContratação de Empresa para Administração, Gerenciamento, Emissão, Distribuição e Fornecimento de Vale Alimentaçãoaos Alunos da Rede Estadual de Ensino18.678.159/0001-2521561120,0426435981,56Diário Oficial do Estado do Pará Edição extra 13.04.2020 e 30.04.2020 (Retificação)
 Portal da Transparência do Estado
http://www.ioepa.com.br/portal/
http://www.transparencia.pa.gov.br/</t>
  </si>
  <si>
    <t>43943Autarquia Hospitalar MunicipalServiço de Gestão de Serviço de Saúde do Hospital de Campanha Pacaembu 60.765.823/0001-302093922845234807http://www.docidadesp.imprensaoficial.com.br/NavegaEdicao.aspx?ClipID=d1b45bc098c5580f136874eaecf53015&amp;PalavraChave=6018.2020/0020290-1</t>
  </si>
  <si>
    <t>43944Secretaria Municipal de SaudeContratação de empresa especializada para execução de serviços de mão de obra qualificada de assistência a saúde nas funções de; Assistente Social, Auxiliar de farmácia, bioquímico, enfermeiro, farmacêutico, médico nutricionista, psicólogo, técnico 
em enfermagem, técnico em radiologia e técnico em laboratório34.432.072/0001-2019158626,4http://portal.natal.rn.gov.br/_anexos/publicacao/dom/dom_20200414_90a4b22f4bc2a24e6432132d71e545f1.pdf</t>
  </si>
  <si>
    <t>43948Prefeitura Municipal de Salvador - SECRETARIA MUNICIPAL DE SAÚDECONTRATAÇÃO DE ENTIDADE QUALIFICADA ORGANIZAÇÃO SOCIAL PARA ATUAR NA GESTÃO, PLANEJAMENTO, OPERACIONALIZAÇÃO E EXECUÇÃO DAS AÇÕES E SERVIÇOS DE SAÚDE NO HOSPITAL DE CAMPANHA (MEMORIAL).14.284.483/0001-0818852935,6http://www.transparencia.salvador.ba.gov.br/Modulos/covid19.aspx</t>
  </si>
  <si>
    <t>43938SECRETARIA DE ESTADO DE ADMINISTRAÇÃOcontratação de empresa para prestação de  serviços de postagem e remessa de correspondências, no âmbito dos órgãos e das entidades da administração pública estadual18000000Página 14 do Diário Oficial de SC de 26 de março de 2020</t>
  </si>
  <si>
    <t>43916Secretaria Municipal de SaúdeServiços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reposição.17.266.554/0001-381732500035775000http://www.docidadesp.imprensaoficial.com.br/NavegaEdicao.aspx?ClipID=2833a89ad62ecae6516ed26db9cab18d&amp;PalavraChave=6018.2020/0017326-0</t>
  </si>
  <si>
    <t>43941SEDUCContratação de Empresa para Administração, Gerenciamento, Emissão, Distribuição e Fornecimento de Vale Alimentaçãoaos Alunos da Rede Estadual de Ensino05.054.937/0001-6316781112,821081879,6Diário Oficial do Estado do Pará Edição extra 13.04.2020 Portal da Transparência do Estado
http://www.ioepa.com.br/portal/
http://www.transparencia.pa.gov.br/</t>
  </si>
  <si>
    <t>43948Prefeitura Municipal de Salvador - SECRETARIA MUNICIPAL DE SAÚDECONSTITUI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ANTÍGENO.00.640.341/0001-211080000040000http://www.transparencia.salvador.ba.gov.br/Modulos/covid19.aspx</t>
  </si>
  <si>
    <t>43943Secretaria de Atenção Especializada à SaúdeContratação de Empresa Especializada para a Prestação Continuada tendo, mão de obra especializada com dedicação exclusiva, para Serviços de Limpeza Técnico - Hospitalar, conservação, higienização, em áreas internas e externas, incluindo manejo de áreas verdes (com podas de árvores, capina, plantio, rega e adubagem) e manejo de resíduos das áreas administrativas e hospitalares do Hospital Geral de Bonsucesso07.028.841/0001-5610326537,29http://www.in.gov.br/web/dou/-/extrato-de-dispensa-de-licitacao-n-65/2020-uasg-250042-253378191</t>
  </si>
  <si>
    <t>43943Fundo Municipal de Saúde - Recife/PEServiços de análises laboratoriais para atendimento aos hospitais e postos04.539.279/0001-378769600Portal da Transparência do Município.</t>
  </si>
  <si>
    <t>43943Secretaria Municipal de SaúdeServiços de Implantação
de 2 estruturas hospitalares temporárias no Complexo do
Anhembi e Complexo Esportivo do Pacaembu - total de 2.000 leitos57.748.204/0001-228295980,8842073995,22http://www.docidadesp.imprensaoficial.com.br/NavegaEdicao.aspx?ClipID=9c8815cc140eff22166bb8e7e7f2128c&amp;PalavraChave=6018.2020/0019590-5</t>
  </si>
  <si>
    <t>43915Secretaria Municipal de Saúde e Defesa CivilCONTRATAÇÃO DE SERVIÇOS DE REFORMA DO HOSPITAL MUNICIPAL DOUTOR RICARDO AUGUSTO DE AZEREDO VIANA (ÁREA TOTAL DE 4.024,94M2), RUA NOBRE DE LACERDA 126 - VILA FLÁVIA - 1º DISTRITO DE DUQUE DE CAXIAS04.874.449/0001-307983998,3517983998,35https://duquedecaxias.rj.gov.br/portal/boletim-oficial.html</t>
  </si>
  <si>
    <t>43941SESPAGestão e operação logística de fluxo de materiais e produtos, por posto de serviço para a Secretaria de Estado de Saúde Pública07.312.223/0001-337905465,361317577,55Diário Oficial do Estado do Pará Edições  28.02.2020  e 09.03.2020 
http://www.ioepa.com.br/portal/
http://www.transparencia.pa.gov.br/</t>
  </si>
  <si>
    <t>43943Fundo Municipal de Saúde - Recife/PEServiços de rede canalizada e interligação fornecimentos de gases medicinais24.380.578/0020-417867151,64Portal da Transparência do Município.</t>
  </si>
  <si>
    <t>43941SEDUCContratação de Empresa para Administração, Gerenciamento, Emissão, Distribuição e Fornecimento de Vale Alimentaçãoaos Alunos da Rede Estadual de Ensino47.866.934/0001-747141142,49108678Diário Oficial do Estado do Pará Edição extra 13.04.2020 Portal da Transparência do Estado
http://www.ioepa.com.br/portal/
http://www.transparencia.pa.gov.br/</t>
  </si>
  <si>
    <t>43924Secretaria Municipal de SaúdeServiços de Exame de TOMOGRAFIA COMPUTADORIZADA DO TORAX com e sem Contraste e Locação de Aparelho de ECOCARDIOGRAMA, para atender os usuários da Rede Pública de Saúde do Município de Osasco, no período da Pandemia COVID-19. Estimado para 180 dias24.516.372/0001-33691608061152680http://www.osasco.sp.gov.br/comp/sec/7/atos/Osasco_1585969457_[7].pdf</t>
  </si>
  <si>
    <t>43936Secretaria de Estado da Administração Prisional e Socioeducativa/Fundo Penitenciário do Estado de Santa Catarina - Complexo Penitenciário de São Cristóvão do SulContratação de empresa especializada na prestação de Serviços de Alimentação e Nutrição (SAN) com manipulação e distribuição de alimentação, fornecimento de todos os gêneros alimentícios e demais insumos para o COMPLEXO PENITENCIÁRIO DE SÃO CRISTÓVÃO DO SUL 17.033.316/0001-82 6676514,3Diário Oficial de SC de 06 de abril de 2020.</t>
  </si>
  <si>
    <t>43941SESPAContratação de Organização Social em Saúde para fomento, gerenciamento, operacionalização e execução das ações e serviços de saúde no Hospital Regional de Tucuruí/PA10.946.361/0001-896499478,3512541623,2Diário Oficial do Estado do Pará Edição extra 06.04.2020 
http://www.ioepa.com.br/portal/
http://www.transparencia.pa.gov.br/</t>
  </si>
  <si>
    <t>43936A SECRETARIA DE ESTADO DA SAÚDE/FESServiços de fornecimento contínuo de refeições p/ pacientes, acompanhantes, residentes, estagiários vinculados c/ a SES e p/ funcionários do HRSJ e ICSC.03.160.100/0001-736225368,7Página 20 do Diário Oficial de SC de 06 de abril de 2020.</t>
  </si>
  <si>
    <t>43936São Paulo Turismo - SPTURISPrestação de serviços de Hospedagem para atender o Hospital de Campanha Anhembi06.098.102/0001-785438999,8730181300http://www.docidadesp.imprensaoficial.com.br/NavegaEdicao.aspx?ClipID=82a11ae37783edb210a87eea8c25cce9&amp;PalavraChave=MINERA%C3%87%C3%83O%20%C3%81GUAS%20DE%20SOCORRO%20LTDA</t>
  </si>
  <si>
    <t>43927Secretaria Municipal de Serviços UrbanosServiços de Reforma e Adaptação do Hospital Anchieta para atendimento da pandemia de COVID19.  03.043.067/0001-005400925,14https://www.saobernardo.sp.gov.br/documents/10181/1018801/NM+2129+Especial+de+06.04.2020+-+Conteu%CC%81do+Integral.pdf/621c8985-8435-cccb-09e3-75422da1e95a</t>
  </si>
  <si>
    <t>43948FUNDO MUNICIPAL DE MOBILIDADE URBANACONTRATAÇÃO DE SERVIÇOS DE TRANSPORTES ATRAVÉS DA AQUISIÇÃO DE 1.190.477 BILHETES DE PASSAGEM ATRAVÉS DE CARTÕES DE BILHETE AVULSO E CRÉDITOS ELETRÔNICOS, COM VISTAS AO ATENDIMENTO DAS NECESSIDADES DA ADMINISTRAÇÃO DIRETA E INDIRETA DO MUNICÍPIO DO SALVADOR.22.267.284/0001-105000003,411904774,2http://www.transparencia.salvador.ba.gov.br/Modulos/covid19.aspx</t>
  </si>
  <si>
    <t>43945Secretaria Municipal de SaúdePrestação de serviços de instalação de estrutura, com mão de obra qualificada para realizar atendimento, identificação e triagem de pessoas de casos suspeitos de infecção pelo Covid-19.15.532.870/0001-894831354,841207838,7https://www.guarulhos.sp.gov.br/uploads/pdf/110319639.pdf</t>
  </si>
  <si>
    <t>43944OUTRASSERVIÇOS DE PUBLICIDADE E PROPAGANDA12.607.387/0001-284500000http://www.transparencia.am.gov.br/covid-19/despesas-empenhos-e-pagamentos/despesas/</t>
  </si>
  <si>
    <t>43948SECRETARIA MUNICIPAL DE PROMOÇÃO SOCIAL E COMBATE À POBREZA - SEMPRECONTRATAÇÃO EMERGENCIAL, POR DISPENSA DE LICITAÇÃO, COM FUNDAMENTO NO DISPOSTO NO ART. 4º, DA LEI 13.979/2020, COM AS ALTERAÇÕES IMPRIMIDAS PELA MEDIDA PROVISÓRIA 926/2020, PARA CONTRATAÇÃO DE EMPRESA(S) ESPECIALIZADA(S) NA PRESTAÇÃO DE SERVIÇOS DE PREPARO, FORNECIMENTO, TRANSPORTE E DISTRIBUIÇÃO DE REFEIÇÕES, NOS CENTROS POP, E EM CENTROS DE APOIO ESTRATÉGICOS EM LOCAIS A SEREM DEFINIDAS PELA SEC08.847.318/0001-144320000http://www.transparencia.salvador.ba.gov.br/Modulos/covid19.aspx</t>
  </si>
  <si>
    <t>43948Prefeitura Municipal de SalvadorCONTRATAÇÃO EMERGENCIAL, POR DISPENSA DE LICITAÇÃO, COM FUNDAMENTO NO DISPOSTO NO ART. 4º, DA LEI 13.979/2020, COM AS ALTERAÇÕES IMPRIMIDAS PELA MEDIDA PROVISÓRIA 926/2020, PARA CONTRATAÇÃO DE EMPRESA(S) ESPECIALIZADA(S) NA PRESTAÇÃO DE SERVIÇOS DE PREPARO, FORNECIMENTO, TRANSPORTE E DISTRIBUIÇÃO DE REFEIÇÕES, NOS CENTROS POP, E EM CENTROS DE APOIO ESTRATÉGICOS EM LOCAIS A SEREM DEFINIDAS PELA SEC12.342.574/0001-274320000http://www.transparencia.salvador.ba.gov.br/Modulos/covid19.aspx</t>
  </si>
  <si>
    <t>43944OUTRASSERVIÇOS DE PUBLICIDADE E PROPAGANDA08.530.304/0001-723793405,06http://www.transparencia.am.gov.br/covid-19/despesas-empenhos-e-pagamentos/despesas/</t>
  </si>
  <si>
    <t>43944SEED - Secretaria de Estado da Educação e do EsporteCONTRATAÇÃO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Unitário2558157000162361200031204000http://www.transparencia.pr.gov.br/pte/compras/dispensasInexigibilidade?windowId=9a3</t>
  </si>
  <si>
    <t>43949Não informado na publicação. Somente ; 7º aditivo do valor e do prazo. "Execuções de ações e serviços de atendimento móvel de urgência municipal abrangendo o gerenciamento do SAMU 192 do município de Ouro Preto."97.550.393/0001-493599999,88https://www.ouropreto.mg.gov.br/transparencia/diario-publicacoes/2452</t>
  </si>
  <si>
    <t>43941Secretaria Municipal de SaúdePRESTAÇÃO DE SERVIÇOS DE FORNECIMENTO DE GASES MEDICINAIS PARA ATNDER A DIVERSAS UNIDADES DA SMS. TERMO ADITIVO PARA ATEDIMENTO EMERGENCIAL À COVID-19. NAD Nº 347/2020.3317880006233539644,68http://www.rio.rj.gov.br/web/contasrio/dados-abertos#titulo</t>
  </si>
  <si>
    <t>43920Fundação Municipal de SaúdePrestação de serviço de locação de motocicletas aspersora de gotas, em ultra baixo volume por injeção eletrônica, para a combate aos mosquitos Aedes aegypit, Aedes Albopictus e Culex quinquefasciatus, assim como à febre amarela e coronavírus.10.746.169/0001-493456000https://www.saogoncalo.rj.gov.br/diario_oficial.php</t>
  </si>
  <si>
    <t>43937SECRETARIA DE ESTADO DA FAZENDAContratação direta de serviços de avaliação em massa de imóveis urbanos em todos os 295 municípios do Estado de Santa Catarina para servirá de base de cálculo para o ITCMD 20203319000Página 32 do Diário Oficial de SC de 02 de abril de 2020.</t>
  </si>
  <si>
    <t>43945Fundação Municipal de SaúdePrestação de Serviço de eliminação de ossadas (tratamento, descontaminação e disposição final de resíduos ossuários) nos cemitérios de São Gonçalo11.020.510/0001-473192000https://www.saogoncalo.rj.gov.br/diario_oficial.php</t>
  </si>
  <si>
    <t>43931GOVERNO DE SCServiços de fornecimento contínuo de refeições p/ pacientes, acompanhantes, residentes, estagiários vinculados c/ a SES e p/ funcionários do HRHDS.03.750.757/0001-903079998PUBLICADO NO DIÁRIO OFICIAL DE SC DE 03 DE ABRIL DE 2020</t>
  </si>
  <si>
    <t>43943Universidade Federal de PernambucoServiço de apoio à gestão administrativa e financeira estritamente necessária à execução do projeto intitulado "Diagnóstico e sequenciamento genético da COVID-19 em Pernambuco"11.735.586/0001-59 3050000http://www.in.gov.br/web/dou/-/extrato-de-dispensa-de-licitacao-n-4/2020-uasg-153080-253374853</t>
  </si>
  <si>
    <t>43937Serviço Acolhimento Provisório e Emergencial para população em situação de rua e outras vulnerabilidades e riscos sociais e pessoais, com indicativo pela saúde de isolamento social domiciliar por suspeita e, ou, confirmação da COVID-192999998,14</t>
  </si>
  <si>
    <t>43938Secretaria Municipal de Assitência Social, Segurança Alimentar e CidadaniaFormalização da relação de parceria, em regime de mútua cooperação entre o Município e a O.S.C., para consecução de finalidades de interesse público e recíproco, mediante a execução de Serviço Acolhimento Provisório e Emergencial para população em situação de rua e outras vulnerabilidades e riscos sociais e pessoais, com indicativo pela saúde de isolamento social domiciliar por suspeita e, ou, confirmação da COVID-19, de relevância pública e social definido no Plano de Trabalho.00.794.227/0001-562999998,14DOM 5998
http://portal6.pbh.gov.br/dom/Files/dom5998%20-</t>
  </si>
  <si>
    <t>43936Secretaria Municipal de Saúde e Defesa CivilPrestação de serviço de exames laboratoriais para atender o Hospital Municipal Ricardo Augusto de Azeredo Viana01.631.153/0002-802935335,9https://duquedecaxias.rj.gov.br/portal/boletim-oficial.html</t>
  </si>
  <si>
    <t>43951Contratação de empresa especializada para a prestação de serviços de hospedagem em rede de hotelaria ou em hotel, incluindo fornecimento de refeição (café da manhã, almoço, lanche e jantar), em quartos preferencialmente duplos, com possibilidade de sistema de rodízio, para até 300 (trezentas) pessoas ou a ocupação total do estabelecimento, com idade igual ou superior a 60 anos, de ambos os sexos, independentes, situada no Distrito Federal. -2700000DODF nº 81, de 30/04/2020</t>
  </si>
  <si>
    <t>43948Prefeitura Municipal de Salvador - GABINETE DO PREFEITOPRESTAÇÃO DE SERVIÇOS DE CENTRAL DE ATENDIMENTO NA MODALIDADE CALL CENTER, DISQUE 15601.073.582/0001-072261142,15http://www.transparencia.salvador.ba.gov.br/Modulos/covid19.aspx</t>
  </si>
  <si>
    <t>43945Secretaria Municipal de SaúdePrestação de serviços de locação de unidades móvel itinerante, consistente em carreta ou ônibus, adaptados com consultórios médicos, equipamentos e estrutura para prestar atendimento e triagem para pessoas suspeitas de contaminação pelo Covid-19.35.071.748/0001-6022000004550000https://www.guarulhos.sp.gov.br/uploads/pdf/110319639.pdf</t>
  </si>
  <si>
    <t>43941Fundo Municipal de Assistência SocialCONTRATAÇÃO POR EMERGENCFIA TENDO EM VISTA A PANDEMIA DO CORONAVIRUS PARA SERVIÇOS DE HOSPEDAGEM210925330001102177700http://www.rio.rj.gov.br/web/contasrio/dados-abertos#titulo</t>
  </si>
  <si>
    <t>43944SEED - Secretaria de Estado da Educação e do EsporteCONTRATAÇÃO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Unitário542396300011120580003686000http://www.transparencia.pr.gov.br/pte/compras/dispensasInexigibilidade?windowId=9a3</t>
  </si>
  <si>
    <t>43938CASA CIVILcontratação, em caráter emergencial, de agências de publicidade para realização de divulgação de políticas públicas acerca da pandemia do novo coronavírus – COVID-19 no Estado de Santa Catarina, para realização de serviços de mídia convencional e mídia digital. - MÍDIA CONVENCIONAL85.229.755/0001-152000000Página 13 do Diário Oficial de SC de 25 de março de 2020</t>
  </si>
  <si>
    <t>43931GOVERNO DE SCServiços de fornecimento contínuo de refeições p/ pacientes, acompanhantes, residentes, estagiários vinculados a SES e p/ funcionários do HGCR.03.750.757/0001-901947498PUBLICADO NO DIÁRIO OFICIAL DE SC DE 03 DE ABRIL DE 2020</t>
  </si>
  <si>
    <t>43942SECRETARIA DO ESTADO DA BAHIA - SESABGestão, Operacionalização e  Execução das Ações e dos Serviços de Saúde Prestados de forma emergencial no Pronto Atendimento (PA) COVID-19 de IPIAÚ07.267.476/0001-321923124,43http://www.saude.ba.gov.br/temasdesaude/coronavirus/contratacoes-covid19/</t>
  </si>
  <si>
    <t>43951Empresa Brasileira de Serviços HospitalaresContratação de empresa especializada no ramo da engenharia para a prestação de serviços de manutenção predial, compreendendo a operação e manutenção preventiva, corretiva e preditiva dos sistemas, dos equipamentos e das instalações prediais, com fornecimento de mão de obra, ferramentas, equipamentos, materiais e reposição imediata (mediante ressarcimento), necessários para execução dos serviços a serem realizados de forma contínua nas dependências do Complexo Hospitalar19.139.459/0001-07 1874752,69http://www.in.gov.br/web/dou/-/extrato-de-dispensa-de-licitacao-n-15/2020-uasg-155909-254738875</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</si>
  <si>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COVID-19.02.558.157/0001-6218300001830000000,01https://coronavirus.es.gov.br/Media/Coronavirus/Transparencia/ContratosEmergenciais/026.2020%20-%20CONTRATO%20-%20TELEF%C3%94NICA%20BRASIL%20S.A_.pdf</t>
  </si>
  <si>
    <t>43943LOCAÇÃO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cada.04.014.852/0001-991806900475287,5http://sistemas.sefaz.am.gov.br/sgc-am/contratos.do?method=detalharContrato&amp;idContrato=21409</t>
  </si>
  <si>
    <t>43938SECRETARIA DE ESTADO DA SAÚDE/FESContratação emergencial de empresa para prestação de serviços de manutenção evolutiva e integração do Sistema de Gestão de Materiais e Medicamentos (SGM²). 1636442,28Página 16 do Diário Oficial de SC de 25 de março de 2020</t>
  </si>
  <si>
    <t>43924Secretaria Municipal de SaúdeServiços de Transporte/ Remoção em Ambulância Equipada e Tripuladas em Hospitais e Prontos Socorros para atendimento da Rede de Saúde de Osasco, no período da Pandemia COVID-19. Estimado para 180 dias.10.718.875/0001-8716260006271000http://www.osasco.sp.gov.br/comp/sec/7/atos/Osasco_1585969457_[7].pdf</t>
  </si>
  <si>
    <t>43944OUTRASSERVIÇOS DE PUBLICIDADE E PROPAGANDA04.347.919/0001-071500000http://www.transparencia.am.gov.br/covid-19/despesas-empenhos-e-pagamentos/despesas/</t>
  </si>
  <si>
    <t>43935FLORIANOPOLISContratação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COVID-1902.856.030/0001-201500000PUBLICADO NO DIÁRIO OFICIAL DA UNIÃO EM 03 DE ABRIL DE 2020 e no Diário Oficial de Florianópolis em 02 de abril de 2020</t>
  </si>
  <si>
    <t>43941SESPAServiços de transporte por Helicóptero, com base na cidade de Santarém/PA, para resgate e transporte Aeromédico75.543.611/0001-8513680008017100Diário Oficial do Estado do Pará Edição extra 13.04.2020 
http://www.ioepa.com.br/portal/
http://www.transparencia.pa.gov.br/</t>
  </si>
  <si>
    <t>43956Fundação Universidade Federal do TocantinsContratação da Fundação de Apoio Científico e Tecnológico do Tocantins-FAPTO para gerenciamento do Projeto Estratégias Institucionais para combate a pandemia COVID-1906.343.763/0001-11 1345000http://www.in.gov.br/web/dou/-/extrato-de-dispensa-de-licitacao-n-2120/2020-uasg-154419-255208694</t>
  </si>
  <si>
    <t>43941SESPAServiços de transporte por Helicóptero, com base na cidade de Belém/PA, para resgate e transporte Aeromédico75.543.611/0001-85134000010013340Diário Oficial do Estado do Pará Edição extra 13.04.2020 
http://www.ioepa.com.br/portal/
http://www.transparencia.pa.gov.br/</t>
  </si>
  <si>
    <t>43948Fundo Municipal de SaúdeServiço de internação em UTI00.860.841/0001-791215000http://portal.capital.ms.gov.br/diogrande/diarioOficial, http://transparencia.campogrande.ms.gov.br/consulta-de-despesas/</t>
  </si>
  <si>
    <t>43938Secretaria de Saúde do MaranhãoLocação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terceiros.07.436.684/0001-1812000006200000http://site.tce.ma.gov.br/index.php/mural-de-contratos</t>
  </si>
  <si>
    <t>43943Fundo Municipal de Saúde - Recife/PEServiços de engenharia clínica nos hospitais emergenciais03.480.539/0001-831200000Portal da Transparência do Município.</t>
  </si>
  <si>
    <t>43942SECRETARIA DE ESTADO DA EDUCAÇÃOPRESTAÇÃO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MULTIPROGRAMAÇÃO.02.399.641/0008-621173999,993391333,33https://coronavirus.es.gov.br/contratos-emergenciais</t>
  </si>
  <si>
    <t>43938SECRETARIA DE ESTADO DE ADMINISTRAÇÃOContratação de empresa operadora para prestação de Serviço Móvel Pessoal com Tecnologia Digital, na modalidade pós-pago, com habilitação e fornecimento de aparelhos telefônicos celulares e chip; chip e equipamentos para transmissão de dados e acesso a internet em regime de comodato.1108632,42Página 15 do Diário Oficial de SC de 25 de março de 2020</t>
  </si>
  <si>
    <t>43941SECRETARIA DE ESTADO DA SÁUDE (SESAPI)CONTRATAÇÃO DE EMPRESAESPECIALIZADANA PRESTAÇÃO DE SERVIÇO DE LOCAÇÃO DE 10 (DEZ) AMBULÂNCIAS TIPO B e D PARATRANSPORTE DE PACIENTES INFECTADOS PELO NOVO CORONAVÍRUS PARAOS HOSPITAIS INTERESTADUAIS.25.529.733/0001-491104000http://www.diariooficial.pi.gov.br/index.php</t>
  </si>
  <si>
    <t>NASecretaria de Serviços e ObrasContratação Emergencial de 05 Veículos Funerários com motorista (Empresa Especializada na Prestação de Serviços de Transporte/ em Veículo Funerário com motorista Equipada e Tripuladas), no período da Pandemia COVID-1905.878.950/0007-221095000http://www.osasco.sp.gov.br/comp/sec/7/atos/Osasco_1588119525_[7].pdf</t>
  </si>
  <si>
    <t>43943Fundo Municipal de Saúde de FlorianópolisContratação de prestadores de serviço de saúde para realização de atendimentos médicos de clínica geral e nas especialidades cirúrgica e pediátrica nas unidades de pronto atendimento do município de Florianópolis, conforme edital de Chamada Pública nº 016/2019.33.060.441/0001-381000000Página 70 do Diário Oficial de Florianópolis de 19 de março de 2020</t>
  </si>
  <si>
    <t>43909FUNDAÇÃO HOSPITALAR DO ESTADO DE MINAS GERAIS- FHEMIGPara prestação de serviço de Hospedagem de servidores. 16.636.540/0001-04944196</t>
  </si>
  <si>
    <t>43924Secretaria Municipal de Saúde e Defesa CivilPRESTAÇÃO DE SERVIÇO PARA ESTERILIZAÇÃO DE MATERIAL MÉDICO E HOSPITALAR27721364/0001-179180006153000https://duquedecaxias.rj.gov.br/portal/boletim-oficial.html</t>
  </si>
  <si>
    <t>43956Fundo Municipal de Assistência SocialServiço de montagem de estrutura e locação de equipamentos para distribuição de cestas básicas02.860.590/0001-58910760Portal da Transparência do Município.</t>
  </si>
  <si>
    <t>43944Secretaria Municipal de Administração e de Gestão de PessoalPrestação dos Serviços de Sanitização,09.116.873/0001-39813783,421813783,42https://legisladocexterno.curitiba.pr.gov.br/DiariosConsultaExterna_PesquisaAvancada.aspx</t>
  </si>
  <si>
    <t>43956Secretaria Especial de Saúde IndígenaContratação de empresa especializada na prestação de Serviços de Pilotos e Proeiros Fluviais, de natureza contínua, para atender às necessidades do Distrito Sanitário Especial Indígena (DSEI/AMP), em regime de hora (44 horas) e piso salarial definido por Convenção ou Dissídio Coletivo de Trabalho da categoria vigente29.366.811/0001-92767837,48http://www.in.gov.br/web/dou/-/extrato-de-dispensa-de-licitacao-n-3/2020-uasg-257031-255213048</t>
  </si>
  <si>
    <t>43950Secretaria Municipal de SaúdeServiços de Acolhimento institucional de longa permanência e cuidados em saúde a pessoas em situação de vulnerabilidade e dependência nas atividades da vida diária,na forma indicada (doc. 2379357),para o enfrentamento da epidemia de infecção humana pelo novo coronavírus (COVID-19)46.047.593/0001-42750000http://www.campinas.sp.gov.br/uploads/pdf/1313301773.pdf</t>
  </si>
  <si>
    <t>43956Fundo Municipal de Assistência SocialServiço funeral08.658.338/0001-47737280Portal da Transparência do Município.</t>
  </si>
  <si>
    <t>43937Serviço Funerário do Municipio de São Paulo - SFMSPManto protetor (invólucro) para manejo de corpos e precauções padrão de controle de infecção durante pandemia de coronavírus, para uso do Serviço Funerário do Município de São Paulo - SFMSP08.969.244/0001-997356001440051,08http://www.docidadesp.imprensaoficial.com.br/NavegaEdicao.aspx?ClipID=3820db5fd174922473d910e840503640&amp;PalavraChave=%C2%A0INVOL%20AMBIENTAL%20INSD%C3%9ASTRIA%20E%20COM%C3%89RCIO%20LTDA</t>
  </si>
  <si>
    <t>43945Secretaria Municipal de SaúdePrestação de serviços de fornecimento de alimentação individualizada, balanceada e em condições higiênico-sanitárias adequadas, destinadas aos colaboradores do hospital de campanha, instalado no centro de combate do corona vírus.35.403.733/0001-517128004178200https://www.guarulhos.sp.gov.br/uploads/pdf/110319639.pdf</t>
  </si>
  <si>
    <t>43941EMSERH - Empresa Maranhense de Serviços HospitalaresPrestação de serviços de saúde em terapia intensiva para atender à demanda da Unidade de Terapia Intensiva (UTI) do Hospital de Cuidados Intensivos - HCI19.232.957/0001-917020006117000http://site.tce.ma.gov.br/index.php/mural-de-contratos</t>
  </si>
  <si>
    <t>43914Autarquia Hospitalar MunicipalServiços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Coronavírus.07.265.334/0004-896759003225300http://www.docidadesp.imprensaoficial.com.br/NavegaEdicao.aspx?ClipID=78d7afa47f22ee7b1bd9298f23feae71&amp;PalavraChave=6110.2020/0004543-1</t>
  </si>
  <si>
    <t>43944PREFEITURA MUNICIPAL DE UBERLÂNDIAcontratação de empresa para fornecimento de gases medicinais, locação de tanques de oxigênio e nitrogênio sendo ambos líquidos, locação do misturador de ar, locação de cilindros de ar medicinal e serviço de manutenção corretiva e preventiva. Em atendimento à Secretaria Municipal de Saúde.35.820.448/0039-09618924http://docs.uberlandia.mg.gov.br/wp-content/uploads/2020/04/5846.pdf</t>
  </si>
  <si>
    <t>43955Fundação Oswaldo CruzContratação para PRESTAÇÃO DE SERVIÇO DE COLETA EXTERNA, TRANSPORTE EXTERNO, TRATAMENTO E DISPOSIÇÃO FINAL DE RESIDUOS DO GRUPO A (SUBGRUPO A1), GRUPO D (NÃO RECICLÁVEIS) e GRUPO E (PERFUROCORTANTE)05.462.743/0003-69 607143,6http://www.in.gov.br/web/dou/-/extrato-de-dispensa-de-licitacao-n-12/2020-uasg-254462-254977282</t>
  </si>
  <si>
    <t>43930Secretaria Especial de Saúde IndígenaContratação de empresa especializada na PRESTAÇÃO DE SERVIÇOS DE LIMPEZA, CONSERVAÇÃO E HIGIENIZAÇÃO, COM FORNECIMENTO DE MATERIAIS e EQUIPAMENTOS, para atender às necessidades do DSEI/MAO, CASAI/MAO e PÓLOS BASE. 15.250.755/0001-11601034,65http://www.in.gov.br/web/dou/-/extrato-de-dispensa-de-licitacao-n-3/2020-uasg-257027-251953234</t>
  </si>
  <si>
    <t>43910Secretaria Municipal de Assistência Social e Direitos HumanosCONTRATAÇÃO DE PRESTAÇÃO DE SERVIÇO DE LIMPEZA, ASSEIO E CONSERVAÇÃO PREDIAL08.623.284/0001-84561328,81246777,4https://duquedecaxias.rj.gov.br/portal/boletim-oficial.html</t>
  </si>
  <si>
    <t>43942SECRETARIA DE ESTADO DA SAÚDECONTRATAÇÃO DE SERVIÇO DE MANUTENÇÃO PREVENTIVA E CORRETIVA DA CENTRAL GERADORA DE AR MEDICINAL, INSTALAÇÃO DE TANQUE E CENTRAL RESERVA DE OXIGÊNIO, MANUTENÇÃO DAS REDES CENTRALIZADAS DE GASES MEDICINAIS E FORNECIMENTO DE ACESSÓRIOS PARA GASOTERAPIA - 6 MESES04.292.445/0001-43547200691200http://www.comprasnet.se.gov.br/</t>
  </si>
  <si>
    <t>43941HOSPITAL INFANTIL LUCIDIO PORTELA (HILP)CONTRATAÇÃO DE EMPRESA ESPECIALIZADA PARA PRESTAÇÃO DE SERVIÇOS DE LAVANDERIA E COSTURARIA DE
ENXOVAL HOSPITALAR.07.194.788/0001-63540000http://www.diariooficial.pi.gov.br/index.php</t>
  </si>
  <si>
    <t>43938CASA CIVILcontratação, em caráter emergencial, de agências de publicidade para realização de divulgação de políticas públicas acerca da pandemia do novo coronavírus – COVID-19 no Estado de Santa Catarina, para realização de serviços de mídia convencional e mídia digital. - MÍDIA DIGITAL20.770.179/0001-73500000Página 13 do Diário Oficial de SC de 25 de março de 2020</t>
  </si>
  <si>
    <t>43927Estado de Minas GeraisServiço de montagem de Hospital de Campanha 02.932.175/0001-62494730</t>
  </si>
  <si>
    <t>43929Fundação Municipal de SaúdePrestação de serviço de locação e manutenção preventiva e corretiva de equipamento médico-hospitalar22.860.173/0001-224799001239991,67https://www.saogoncalo.rj.gov.br/diario_oficial.php</t>
  </si>
  <si>
    <t>43941INSTITUTO DE DOENÇAS TROPICAIS NATAN PORTELA - IDTNPCONTRATAÇAO DE EMPRESA PARA PRESTAÇÃO DE SERVIÇO DE LOCAÇÃO DE EQUIPAMENTOS AO INSTITUTO DE DOENÇAS TROPICAIS NATAN PORTELA, para atender as necessidades no combate a epidemia de Covid-19.06.553.564/0107-96.474150http://www.diariooficial.pi.gov.br/index.php</t>
  </si>
  <si>
    <t>43951FMS - Fundo Municipal de SaúdePRESTAÇÃO DE SERVIÇOS DE CENTRAL DE ATENDIMENTO NA MODALIDADE DE CALL CENTER PARA ATENDIMENTOS RELACIONADOS À PANDEMIA DO COVID-19, DE FORMA TEMPORÁRIA À PREFEITURA MUNICIPAL DE VITÓRIA
(11 posições de atendimento por mês, durante 3 meses) 09.336.584/0001-45453243,123313734,64http://transparencia.vitoria.es.gov.br/Licitacao.Detalhes.aspx?municipioId=1&amp;LicitacaoId=25534</t>
  </si>
  <si>
    <t>43943Fundação de Ação Socialprestação de Serviço de Lavanderia08.785.125/0001-86379701,61379701,6https://legisladocexterno.curitiba.pr.gov.br/DiariosConsultaExterna_PesquisaAvancada.aspx</t>
  </si>
  <si>
    <t>43943Fundo Municipal de Saúde de Florianópoliscontratação de empresa para prestação de serviço de coleta material biológico para análise laboratorial (sangue, urina, swab naso e orofaringe e swab retal) para ações relacionadas à COVID-19 e demais emergências em saúde pública no município de Florianópolis350000Extrato de Dispensa no Diário Oficial de Florianópolis de 16 de março e extrato de contrato no Diário Ofiical de Florianópolis de 09 de abril de 2020</t>
  </si>
  <si>
    <t>43942SECRETARIA DE ESTADO DA SAÚDECONTRATAÇÃO DE SERVIÇO DE INSTALAÇÃO E MONTAGEM DE ESTRUTURAS PARA REALIZAÇÃO DE EVENTOS -MONTAGEM E DESMONTAGEM DE CONTAINER, DE 12M, DIMENSÕES 12,00 X 2,40M, CONVERTIDO EM POSTO DE ATENDIMENTO, FRETE INCLUSO, PARA UMA DISTÂNCIA DE ATE 300KM - 6 MESES15.595.242/0001-42324000936000http://www.comprasnet.se.gov.br/</t>
  </si>
  <si>
    <t>43928Prefeitura MunicipalContratação serviço engenharia para construção da estrutura hospital campanha07.195.988/001-30315115,79http://187.60.128.132:8082/portalcidadao/#075f539f0b7223f116d2c85c4ce1b1752fccb0db1fd92284312b33310fb199ef6050e9373e0f36365cbb7737a0e49e582e657146a648fd13d54aa9e4338df879e807578fb1eeafd74fd88474128cf6c0fb7fab1a614a99046f48ee5adad5fea9dd6ffce871d776c51663f7fa03b362af</t>
  </si>
  <si>
    <t>43921Instituto de Infectologia Emilio RibasContratação de Empresa Especializada na Locação de Container, em caráter emergencial, tendo como função a prestação de serviços de primeiro atendimento aos pacientes com suspeita de serem portadores do vírus COVID-19. (Custo de montagem/frete/desmontagem R$ 37.125,00 - na primeira parcela)05.411.043/0001-83308200651366,66https://www.imprensaoficial.com.br/DO/BuscaDO2001Documento_11_4.aspx?link=%2f2020%2fexecutivo%2520secao%2520i%2fmarco%2f31%2fpag_0118_29940a50cc3a4321d1e807d153c17121.pdf&amp;pagina=118&amp;data=31/03/2020&amp;caderno=Executivo%20I&amp;paginaordenacao=100118</t>
  </si>
  <si>
    <t>43944SEED - Secretaria de Estado da Educação e do EsportePlataforma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Unitário37413410001063000003100000http://www.transparencia.pr.gov.br/pte/compras/dispensasInexigibilidade?windowId=9a3</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</si>
  <si>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COVID-19.05.423.963/0001-11290000290000000,01https://coronavirus.es.gov.br/Media/Coronavirus/Transparencia/ContratosEmergenciais/025.2020%20-%20CONTRATO%20-%20OI%20M%C3%93VEL%20S.A..pdf</t>
  </si>
  <si>
    <t>43910Secretaria Municipal de Saúde e Defesa CivilContratação de prestação de serviços de manutenção preventiva e corretiva com recarga dos extintores de incêndio19835437/0001-732587501221562,5https://duquedecaxias.rj.gov.br/portal/boletim-oficial.html</t>
  </si>
  <si>
    <t>43915Serviço Funerário do Município de São Paulo Aquisição de Manto Protetor (invólucro) para manejo de corpos e precauções padrão de controle de infecção durante pandemia de coronavírus, para uso do Serviço Funerário.08.969.244/0001-99256700500051,34http://www.docidadesp.imprensaoficial.com.br/NavegaEdicao.aspx?ClipID=996cf9bfb558864c4f1700f5fdc182db&amp;PalavraChave=6410.2020/0004227-1</t>
  </si>
  <si>
    <t>43944PREFEITURA MUNICIPAL DE JUIZ DE FORATermo de Colaboração firmado para execução do serviços de acolhimento institucional para adultos (imediato e emergencial) para homens e mulheres em situação de rua como o objetivo de minimizar ou reduzir os inpactos do  COVID-19.16.524.054/0004-39250716,59https://www.pjf.mg.gov.br/jfcontracoronavirus/transparencia.php</t>
  </si>
  <si>
    <t>43944PREFEITURA MUNICIPAL DE JUIZ DE FORAPrestação do serviço/atendimento "Serviço de Acolhimento Institucional para Adultos, Homens e Mulheres, em Situação de Rua", em caráter imediato e emergencial, com objetivo de minimizar ou reduzir os impactos do COVID-19, na cidade de Juiz de Fora16.524.054/0001-96250716,59https://www.pjf.mg.gov.br/jfcontracoronavirus/transparencia.php</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</si>
  <si>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COVID-19.40.432.544/0001-47250000250000000,01https://coronavirus.es.gov.br/Media/Coronavirus/Transparencia/ContratosEmergenciais/027.2020%20-%20CONTRATO%20-%20CLARO%20S.A_.pdf</t>
  </si>
  <si>
    <t>43945SECCG - Sec de Estado da Casa Civil e GovernançaSERVIÇO DE SANITIZAÇÃO08.829.074/0001-47228212,63,65https://www.compras.rj.gov.br/Portal-Siga/Contrato/listar.action</t>
  </si>
  <si>
    <t>43956Fundo Municipal de Assistência SocialServiço de logística, distribuição e transporte de cargas12.222.192/0001-60224400Portal da Transparência do Município.</t>
  </si>
  <si>
    <t>43951Secretaria Municipal de Saude Contratação de empresa especializada na prestação de serviços de bombeiros civis, sendo 02 (dois ) postos diurnos com 12 (doze) horas ininterruptas na escala, 12 X 36  e 02 (dois) postos noturnos, com 12 (doze) horas ininterruptas na escala, 12 X 36 27.654.093/0001-24 202895,448453,97http://portal.natal.rn.gov.br/_anexos/publicacao/dom/dom_20200428_ab0bbfcf8c381e3d59620052a97f0362.pdf</t>
  </si>
  <si>
    <t>43944Secretaria Municipal da Saúdeprestação de serviço de processamento de roupas de serviços de saúde, com rastreamento04.573.039/0001-592016001201600https://legisladocexterno.curitiba.pr.gov.br/DiariosConsultaExterna_PesquisaAvancada.aspx</t>
  </si>
  <si>
    <t>43939Autarquia Hospitalar Municipal - AHM
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 33.534.793/0001-88200537,63200537,63http://www.docidadesp.imprensaoficial.com.br/NavegaEdicao.aspx?ClipID=093c9b19359845a20263bd7bcabd4b39&amp;PalavraChave=EMPREITEC%20CONSTRUCOES%20ELETRICAS%20LTDA</t>
  </si>
  <si>
    <t>43943Agência Nacional de Vigilância SanitáriaContratação emergencial da empresa Hotel Slim Guarapuava Ltda, CNPJ: 35.522.379/0001-84 para prestação do serviço de hospedagem, com regime de meia pensão (café da manhã e almoço ou jantar), visando atender a demanda por acomodação dos servidores da Anvisa em força-tarefa de enfrentamento ao COVID-19, conforme condições, quantidades e exigências dispostas no Projeto Básico35.522.379/0001-84 190272http://www.in.gov.br/web/dou/-/extrato-de-dispensa-de-licitacao-n-3/2020-uasg-253002-253378935</t>
  </si>
  <si>
    <t>43901PREFEITURA MUNICIPAL DE UNAISERVIÇOS DE LIMPEZA NO HOSPITAL MUNICIPAL DR. JOAQUIM BROCHADO15.332.037/0001-94186000http://201.59.14.108:8080/portalcidadao/#78c3e513dd43cb27d8a3e2f376196ffc656d7ea577b2c6fb34f4daf0adfe4b075056867555f25d3e8a2fd852a59384fdf55cbb534ba84e6971b04952b13765359762634a01c9cdbd29ed2bd9940c6512fd7d4f9871133cb2e6bb1c4885e3af2ce3a28c61192969eee6d984a140a3306ea2a2f873b2f1a3625cb45fb1a4206d1a180035aa3b566724d444257b13f47915a85f62f908dba56e54cc2fdd465538cd38d2529b2f33f6adab75650ddc38aee28ef0e63b22c5510bcf5799808041952b9e7db289b54d8e411f29d0d1a569d861e2be1c09f6da528124fb88abfc35f2e3dbc926bf3bee0434</t>
  </si>
  <si>
    <t>43943Governo do Estado de RoraimaPrestação de serviços de saúde de média e alta complexidade que disponibilize exames laboratoriais de análises clínicas, para atendimento aos usuários do sistema único de saúde - sus02.811.225/0001-53167636,13https://www.fiplan.rr.gov.br/Fiplan.jsp</t>
  </si>
  <si>
    <t>43942SECRETARIA DE ESTADO DA SAÚDECONTRATAÇÃO DE SERVIÇO DE INSTALAÇÃO E MONTAGEM DE ESTRUTURAS PARA REALIZAÇÃO DE EVENTOS -MONTAGEM E DESMONTAGEM DE CONTAINER DE 6M, DIMENSÕES 6,00 X 2,40M, CONVERTIDO EM ALOJAMENTO, FRETE INCLUSO, DISTÂNCIA DE 250 A 300 KM - 6 MESES15.595.242/0001-42162000918000http://www.comprasnet.se.gov.br/</t>
  </si>
  <si>
    <t>43935PREFEITURA MUNICIPAL DE UNAICONTRATAÇÃO DE 18 COLABORADORES PARA O SERVIÇO DE LIMPEZA E HIGIENIZAÇÃO15.332.037/0001-94139628,88http://201.59.14.108:8080/portalcidadao/#78c3e513dd43cb27d8a3e2f376196ffc656d7ea577b2c6fb34f4daf0adfe4b075056867555f25d3e8a2fd852a59384fdf55cbb534ba84e6971b04952b13765359762634a01c9cdbd29ed2bd9940c6512fd7d4f9871133cb2e6bb1c4885e3af2ce3a28c61192969eee6d984a140a3306ea2a2f873b2f1a3625cb45fb1a4206d1a180035aa3b566724d444257b13f47915a85f62f908dba56e54cc2fdd465538cd38d2529b2f33f6adab75650ddc38aee28ef0e63b22c5510bcf5799808041952b9e7db289b54d8e411f29d0d1a569d861e2be1c09f6da528124fb88abfc35f2e3dbc926bf3bee0434</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</si>
  <si>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COVID-19.02.421.421/0001-11130000130000000,01https://coronavirus.es.gov.br/Media/Coronavirus/Transparencia/ContratosEmergenciais/028.2020%20-%20CONTRATO%20-%20TIM%20S.A_.pdf</t>
  </si>
  <si>
    <t>43951PREFEITURA MUNICIPAL DE BELÉMCONTRATAÇÃO DE EMPRESA ESPECIALIZADA NA PRESTAÇÃO DE SERVIÇOS DE PUBLICIDADE04.144.804/0001-151298641129864https://drive.google.com/drive/folders/1EhD9Hkuu0PEuoUfI0EFAoxJB5pkcAwfT</t>
  </si>
  <si>
    <t>43943PREFEITURA MUNICIPAL DE UBERLÂNDIAServiço de construção civil referente a contratação de empresa para ativação das instalações na operação de criogenia, garantindo o fornecimento dos gases medicinais. Em Atendimento à Secretaria Municipal de Saúde.35.820.448/0039-09119370http://websicom.uberlandia.mg.gov.br/websicom/f/n/relacaoempenhosdetalheman?modoJanelaPlc=popup&amp;evento=y&amp;nrEmpenho=13131&amp;dtEmpenho=2020-04-03&amp;codOrgao=02</t>
  </si>
  <si>
    <t>43956Empresa Brasileira de Serviços HospitalaresContratação de empresa(s) especializada(s) em serviços de engenharia para adequação do 4º e 5º andar do prédio do Edifício Central de Internação, essenciais a situação emergencial de enfrentamento da pandemia pelo Coronavírus (COVID-19). 22.873.484/0001-16111812,94http://www.in.gov.br/web/dou/-/extrato-de-dispensa-de-licitacao-n-4/2020-uasg-155013-255211134</t>
  </si>
  <si>
    <t>43943Fundo Municipal de Saúde - Recife/PEServiços de engenharia clínica nos hospitais emergenciais03.480.539/0001-83110000Portal da Transparência do Município.</t>
  </si>
  <si>
    <t>43938DEFESA CIVILContratação em caráter emergência do serviço de chatbot (callcenter) – via aplicativo de whatsapp, para o repasse de informações, esclarecimentos e orientações à população catarinense sobre o Coronavírus (COVID-19)10.851.805/0001-00109800Página 13 do Diário Oficial de SC de 24 de março de 2020 e http://www.transparencia.sc.gov.br/contratos/extratosigef?gestaofiltro[]=41092&amp;unidadegestorafiltro[]=410092&amp;nucontratofiltro[]=2020CT002294</t>
  </si>
  <si>
    <t>43944Secretaria Municipal de SaúdePrestação de serviço de transporte aéreo hospitalar de passageiro.06.234.656/0001-55101300DOM 6001
http://portal6.pbh.gov.br/dom/Files/dom6001-%20assinado.pdf</t>
  </si>
  <si>
    <t>43951Empresa Brasileira de Serviços HospitalaresPrestação de Serviços de Engenharia para Reforma da Unidade de Clínica Cirúrgica01.814.959/0001-23100865,27http://www.in.gov.br/web/dou/-/extrato-de-dispensa-de-licitacao-n-7/2020-uasg-155908-254738953</t>
  </si>
  <si>
    <t>43951SECRETARIA DE ESTADO DO GOVERNO-SEGServiços de Instalação, Configuração, Ativação e Treinamento da Solução19.354.200/0001-70100737,071100737,07https://coronavirus.es.gov.br/Media/Coronavirus/Transparencia/ContratosEmergenciais/2020-PN8CM%20037-2020%20-%20Ordem%20de%20Fornecimento.pdf</t>
  </si>
  <si>
    <t>43942FILTRO06.050.437/0001-16100000500020http://dom.manaus.am.gov.br/pdf/2020/abril/DOM%204814%2006.04.2020%20CAD%201.pdf</t>
  </si>
  <si>
    <t>43941Hospital Municipal de PiedadeAQUISIÇÃO EMERGENCIAL DE AQUISIÇÃO de Material Médico Hospitalar, PARA PREVENÇÃO E CONTROLE DE INFECÇÃO POR CORONAVÍRUS / COMBINADO COM O DECRETO Nº 47.246 DE 12 DE MARÇO DE 2020, QUE REGULAMENTA A LEI Nº 13.979. PARA O HMPIEDADE20320590000147100000http://www.rio.rj.gov.br/web/contasrio/dados-abertos#titulo</t>
  </si>
  <si>
    <t>43917Secretaria Municipal de SaúdeAQUISIÇÃO DE EQUIPAMENTOS HOSPITALARES PARA UNIDADE DE PRONTO ATENDIMENTO.08.091.417/0001-19100000http://transparencia.passos.mg.gov.br/detalhe-da-licitacao/info/dis-6-2020/30773</t>
  </si>
  <si>
    <t>43934Fornecimento de insumos para o COVID-1917.719.905/0001-1999840</t>
  </si>
  <si>
    <t>NAFUNDACAO HOSPITALAR DO ESTADO DE MINAS GERAISSACO PARA TRANSPORTE DE CADAVER - TAMANHO: G (0,90 X 2,00 M); MATERIA PRIMA: POLIETILENO;MATERIAL PARA ACONDICIONAMENTO E EMBALAGENS99510</t>
  </si>
  <si>
    <t>43948Fundação Nacional do ÍndioAquisição de Cestas Básicas84.721.307/0001-7199413http://www.in.gov.br/web/dou/-/extrato-de-dispensa-de-licitacao-n-6/2020-uasg-194004-254050900</t>
  </si>
  <si>
    <t>NAFUNDACAO HOSPITALAR DO ESTADO DE MINAS GERAISSISTEMA FECHADO DE ASPIRACAO TRAQUEAL - TIPO: COM VIA DE IRRIGACAO;EQUIPAMENTO MEDICO-HOSPITALAR, COMPONENTES E ACESSORIOS99231</t>
  </si>
  <si>
    <t>43950PREFEITURA MUNICIPAL - SECRETARIA MUNICIPAL DE ASSISTÊNCIA SOCIALCESTAS BÁSICAS - 1 PACOTE 1 KG DE FEIJÃO PRETO TIPO 19537763600024499200200004,96https://www.londrina.pr.gov.br/transparencia</t>
  </si>
  <si>
    <t>NAPOLICIA MILITAR DE MINAS GERAISCEFEPIMA - PRINCIPIO ATIVO: CEFEPIMA; CONCENTRACAO/DOSAGEM: 1 G; FORMA FARMACEUTICA: PO LIOFILIZADO PARA SOLUCAO INJETAVEL; APRESENTACAO: FRASCO-AMPOLA; COMPONENTE: .;-99000</t>
  </si>
  <si>
    <t>43941Secretaria de Estado da SaúdeSolução de nutrição parenteral03.612.312/0004-97 98598,4http://www.transparencia.sc.gov.br/documentos/extrato/doc/empenho?empenhofiltro[]=480091|2020NE012582</t>
  </si>
  <si>
    <t>43943Secretaria Municipal de Saúde de Goiânia/GOSABONETE LIQUIDO AROMATIZADO PRONTO P/USO P/ HIGIENIZACAO CONSTANTE DAS MAOS EMBALADO EM GALAO C/05 LITROS. M:AUDAX.1998708500017198572,5842511,7https://www.goiania.go.gov.br/sing_transparencia/coronavirus-transparencia/?filtro_simplificado=categoria</t>
  </si>
  <si>
    <t>43943Fundo Estadual de SaúdeKITS DE DETECÇÃO E KIT CONTROLE PARA DIAGNÓSTICO COMPLEMENTAR E DIFERENCIAL DO NOVO CORONAVÍRUS (COVID-1913.545.241/0001-6898333Portal da Transparência do Governo de Pernambuco</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</si>
  <si>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90.616.277/0001-3698150,715,9http://www1.tce.rs.gov.br/aplicprod/f?p=50500:10:::NO:10:P10_ID_LICITACAO,P10_PAG_RETORNO,F50500_CD_ORGAO:710355,23,88004&amp;cs=1FT-sX53AI6opLci0PlHnCKJP7bE</t>
  </si>
  <si>
    <t>43951SECRETARIA DE ESTADO DA SAUDECOBERTURA PARA OBITO; TAMANHO: G - PARA ACONDICIONAMENTO DOS CORPOS DOS PACIENTES QUE PODERÃO EVOLUIR A ÓBITO EM DECORRÊNCIA DO COVID-1931.201.854/0001-6098125125007,85https://coronavirus.es.gov.br/Media/Coronavirus/Transparencia/ContratosEmergenciais/2020-1PGDB%20-%20OF%200842-2020%20MASTERPLAST.pdf</t>
  </si>
  <si>
    <t>43943PREFEITURA MUNICIPAL DE UBERLÂNDIADETERGENTE, NEUTRO, CONCENTRADO, PARA LIMPEZA, GALÃO DE 5 LITROS. RENDIMENTO DE ATÉ 300 LITROS. APRESENTAR REGISTRO DO PRODUTO PARA SANEANTES. APRESENTAR AUTORIZAÇÃO DE FUNCIONAMENTO19.316.473/0001-20 97747949010,3http://weblicitacoes.uberlandia.mg.gov.br/weblicitacoes/f/n/licitacoesdetalhescon?modoJanelaPlc=popup&amp;evento=y&amp;codigoEmpresa=1&amp;licitacao=PE%20879/2022</t>
  </si>
  <si>
    <t>43923Fundação Universidade Federal do MaranhãoAquisição de medicamentos, tipo: albumina, aminofilina e outros. Total de Itens Licitados: 0004008.958.628/0002-9796912http://www.in.gov.br/web/dou/-/extrato-de-dispensa-de-licitacao-n-31/2020-uasg-155010-250890599</t>
  </si>
  <si>
    <t>NAFUNDACAO HOSPITALAR DO ESTADO DE MINAS GERAISCONJUNTO CIRURGICO, DESCARTAVEL - COMPOSICAO: CALCA COMPRIDA E CAMISA C/DECOTE EM V, TIPO PIJAMA; MATERIA-PRIMA: 100% POLIPROPILENO (SMS); TAMANHO: EXTRA GRANDE; COR: AZUL OU VERDE CLARO SEM TRANSPARENCIA;-96660</t>
  </si>
  <si>
    <t>43945Hospital Municipal São JoséAquisição Emergencial de Escova Degermante para utilização no Hospital São José de Joinville/SC44.734.671/0001-5196000600001,6Página 12 do Diário Oficial de Joinville Edição Extraordinária do dia 27 de março de 2020 e https://transparencia.joinville.sc.gov.br/?p=3.3.1&amp;inicio=01/01/2020&amp;fim=31/12/2020&amp;param=kFODiEyaZRd8NaS%2BQqgtnhZgdEEVD3uCHbACmrp4C94%3D#ConteudoItens</t>
  </si>
  <si>
    <t>43937DEFESA CIVILContratação de empresa especializada na execução de serviços terceirizados (servente e recepcionista) para atender as necessidades da Defesa Civil79.283.065/0001-4195925,72Página 06 do Diário Oficial de SC de 20 de março 2020</t>
  </si>
  <si>
    <t>43942Fundo Municipal de Saúde - Recife/PEServiços de engenharia clínica03.480.539/0001-8395550Portal da Transparência do Município.</t>
  </si>
  <si>
    <t>43949PREFEITURA MUNICIPAL DE UBERABApapel toalha; simples; 100% fibras celulósicas (não recicladas); interfolhas com 03 dobras; medindo aproximadamente 22 x 23cm; gramatura de 30 a 40 gr/m²; livre de bactérias e impurezas; alvura 100% cor branca; absorção máxima de 70 segundos; pacote com 1250 folhas.06.986.492/0001-1295284680614http://www.uberaba.mg.gov.br/licitacoes/arquivos/900_5_18_2020_1.pdf</t>
  </si>
  <si>
    <t>43942SECRETARIA DE ESTADO DA SAUDECADEIRA DE BANHO EM INOX33782570/0001-3094500701350https://coronavirus.es.gov.br/contratos-emergenciais</t>
  </si>
  <si>
    <t>43918EQUIPO,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94.450,000027.589.757/0001-19944501000000,9445https://cearatransparente.ce.gov.br/portal-da-transparencia/despesas/notas-de-empenho/2635849?locale=pt-BR</t>
  </si>
  <si>
    <t>43943INCUBADORA TIPO BOD06.759.858/0001-1094278,6615713,1http://www.transparencia.am.gov.br/covid-19/despesas-empenhos-e-pagamentos/despesas/</t>
  </si>
  <si>
    <t>NACORPO DE BOMBEIROS MILITAR DE MINAS GERAISLUVA DESCARTAVEL PROCEDIMENTOS NAO CIRURGICOS - COMPOSICAO: 100% VINIL (PVC); ESTERIL: NAO; TAMANHO: M; PO: BIOABSORVIVEL; FORMATO: AMBIDESTRA; TEXTURA: LISA; APRESENTACAO: EMBALAGEM 100 UNIDADES;EQUIPAMENTOS,COMPONENTES E ACESSORIOS PARA PROTECAO INDIVIDUAL - EPI94273,2</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</si>
  <si>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90.616.277/0001-3694191,615,9http://www1.tce.rs.gov.br/aplicprod/f?p=50500:10:::NO:10:P10_ID_LICITACAO,P10_PAG_RETORNO,F50500_CD_ORGAO:710355,23,88004&amp;cs=1FT-sX53AI6opLci0PlHnCKJP7bE</t>
  </si>
  <si>
    <t>43934FUNDACAO HOSPITALAR DO ESTADO DE MINAS GERAISMIDAZOLAM - PRINCIPIO ATIVO: MIDAZOLAM; CONCENTRACAO/DOSAGEM: 5 MG/ML; FORMA FARMACEUTICA: SOLUCAO INJETAVEL; APRESENTACAO: AMPOLA 10 ML; COMPONENTE: .;21.681.325/0001-57 940802,94http://www.transparencia.mg.gov.br/compras-e-patrimonio/compras-e-contratos/comprasecontratos-detalhe-proccompra/2020/20200316/20201231/321485</t>
  </si>
  <si>
    <t>43951SECRETARIA DE ESTADO DO GOVERNO-SEGTransceiver 10 GB19.354.200/0001-7093845,88362606,83https://coronavirus.es.gov.br/Media/Coronavirus/Transparencia/ContratosEmergenciais/2020-PN8CM%20037-2020%20-%20Ordem%20de%20Fornecimento.pdf</t>
  </si>
  <si>
    <t>43938CARRO DE EMERGÊNCIA EM AÇO OU ALUMÍNIO EXTRUDADO COMPLETO COM ACESSÓRIOS, DIMENSÕES APROXIMADAS: 650MM X 500MM X 100MM. MANUAL DE INSTRUÇÕES EM PORTUGUES02.563.570/0001-1593500551700https://cearatransparente.ce.gov.br/portal-da-transparencia/despesas/notas-de-empenho/2646123?locale=pt-BR</t>
  </si>
  <si>
    <t>43949Universidade Federal de São PauloAquisição de Kit de extração molecular para atender a demanda do Laboratório de Virologia Clinica no enfrentamento do Covid-1903.585.986/0001-0593060http://www.in.gov.br/web/dou/-/extrato-de-dispensa-de-licitacao-n-38/2020-uasg-153031-254260528</t>
  </si>
  <si>
    <t>43944SECRETARIA MUNICIPAL DE SAÚDE - SESMAAQUISIÇÃO EMERGENCIAL DE EQUIPAMENTO PROTEÇÃO INDIVIDUAL13.735.044/0001-0192690310029,9http://www.belem.pa.gov.br/licitacao/licitacao/consulta</t>
  </si>
  <si>
    <t>43949PREFEITURA MUNICIPAL DE UBERABAcontratação de empresa especializada em serviços de laboratório de anatomia patológica e citológica para realização de biopsias das necropsias do serviço de verificação de óbito do município20.053.609/0001-3692560http://www.uberaba.mg.gov.br:8080/portal/acervo/portavoz/arquivos/2020/1813%20-%2024-04-2020.pdf</t>
  </si>
  <si>
    <t>43949Hospital de Clínicas de Porto Alegre (HCPA)CIRCUITO RESPIRATORIO ADULTO DESCARTAVEL PARA05.922.826/0001-2192376240038,49https://www.hcpa.edu.br/fale-conosco/fale-conosco-servico-de-informacao-ao-cidadao-sic/fale-conosco-sic-licitacoes-contratos</t>
  </si>
  <si>
    <t>43934CATETER INTRAVENOSO, PERIFÉRICO, COM DISPOSITIVO DE SEGURANÇA, 16G, AGULHA SILICONIZADA, BISEL TRIFACETADO, EMBALAGEM 1.0 UNIDADE61.418.042/0001-3191611377002,43https://cearatransparente.ce.gov.br/portal-da-transparencia/despesas/notas-de-empenho/2642943?locale=pt-BR</t>
  </si>
  <si>
    <t>43941CATETER INTRAVENOSO, PERIFÉRICO, COM DISPOSITIVO DE SEGURANÇA, 16G, AGULHA SILICONIZADA, BISEL TRIFACETADO, EMBALAGEM 1.0 UNIDADE6141804200013191611377002,43https://cearatransparente.ce.gov.br/portal-da-transparencia/despesas/notas-de-empenho/2647329?locale=pt-BR</t>
  </si>
  <si>
    <t>NAFUNDACAO HOSPITALAR DO ESTADO DE MINAS GERAISESCOVA/ESPONJA USO MEDICO/HOSPITALAR - TIPO: DESCARTAVEL, PARA ASSEPSIA DE MAOS E BRACOS; CONTEUDO: SECA, SEM ANTISSEPTICO;EQUIPAMENTO MEDICO-HOSPITALAR, COMPONENTES E ACESSORIOS91560</t>
  </si>
  <si>
    <t>43944PREFEITURA MUNICIPAL DE UNAIMATERIAL MEDICO HOSPITALAR12.375.009/0001-66 91410http://www.prefeituraunai.mg.gov.br/pmu/index.php/editais-de-licitacoes/finish/17-ata-de-registro-de-precos/4491-ata-de-registro-de-precos-007-2020-material-medico-hospitalar.html</t>
  </si>
  <si>
    <t>43950Secretaria de Atenção Especializada à SaúdeAquisição do reagente D-DÍMERO 5.731.550/0001-0291200http://www.in.gov.br/web/dou/-/extrato-de-dispensa-de-licitacao-n-17/2020-uasg-250104-254480754</t>
  </si>
  <si>
    <t>43944FUNEAS - Fundação Estatal de Atenção em Saúde do Estado do ParanáMEDICAMENTOS / Cloreto de Sódio, 9 mg/ml (0,9%), Solução injetável, Bolsa/Frasco (Sistema Fechado), 100 ml, % DE VARIAÇÃO ACEITO (PARA CIMA) NA UNIDADE DE MEDIDA DA EMBALAGEM PRIMÁRIA: 25, VIA DE ADMINISTRAÇÃO: Intravenosa, UNID. DE MEDIDA: Unitário2151535300010290578,4413602,19http://www.transparencia.pr.gov.br/pte/compras/dispensasInexigibilidade?windowId=9a3</t>
  </si>
  <si>
    <t>43941Empresa Pública de Saúde do Rio de Janeiro S/AAQUISIÇÃO KIT COVID-19 - RONALDO GAZOLLA1777186700014390500http://www.rio.rj.gov.br/web/contasrio/dados-abertos#titulo</t>
  </si>
  <si>
    <t>43938PAPEL TOALHA00.811.131/0001-59 90240http://www.transparencia.sc.gov.br/documentos/extrato/doc/empenho?empenhofiltro[]=480091|2020NE010041</t>
  </si>
  <si>
    <t>43924Secretaria Municipal de Saúde e Defesa CivilAQUISIÇÃO DE INSUMO MISTURA DE SUPLEMENTAÇÃO ALIMENTAR MÓDULO SIMBIÓTICO CONTENDO FIBRAS SOLÚVEIS (60% GOMA GUAR E 40% INULINA), E ????? , ISENTO DE SACAROSE, LACTOSE E GLÚTEN ACONDICIONADA EM SACHÊ DE 05G PÓ73.853.301/0001-3190200220041https://duquedecaxias.rj.gov.br/portal/boletim-oficial.html</t>
  </si>
  <si>
    <t>43938Prefeitura Municipal de São LuísAquisição de papel toalha branco interfolha. 100% celulose. Com 1.000 folhas. (Fardo)27.145.426/0001-9090000600015http://site.tce.ma.gov.br/index.php/mural-de-contratos</t>
  </si>
  <si>
    <t>43943Fundo Municipal de Saúde - Recife/PEContêiner refrigerado11.534.008/0001-5490000Portal da Transparência do Município.</t>
  </si>
  <si>
    <t>NASecretaria Estadual de Saúde/Fundo Estadual de SaúdePainel Frigo EPS 100MM - RAL9003 - 0,43 X 0,43 MM 50 Peças de 2990 mm 23 peças de 3500mm 81 peças de 3750mm 72 peças de 4100mm 18 peças de 2000mm 89 peças de 2590mm 10 peças de 1650mm00.289.348/0006-5589973,13101488,76http://www.transparencia.mt.gov.br/-/contratos-covid-19</t>
  </si>
  <si>
    <t>43955Fundação Nacional do ÍndioTrata-se de aquisição de gêneros alimentícios para compor cestas básicas como estratégia utilizada pela Funai para a contenção da disseminação do COVID-19 às famílias indígenas, e como maneira de garantia mínima da segurança alimentar e higiene neste período de emergência em saúde pública.11.598.556/0001-4889968,35http://www.in.gov.br/web/dou/-/extrato-de-dispensa-de-licitacao-n-10/2020-uasg-194067-254975905</t>
  </si>
  <si>
    <t>43922SOLUCAO, DESISNFETANTE DE ALTO NIVEL A BASE DE ALDEIDO, DESISNFECCAO DE ENDOSCOPIOS SEMICRITICOS, EMBALAGEM 1.0 LITRO MARCA: COSMODERMA2643640600010589930170052,9https://cearatransparente.ce.gov.br/portal-da-transparencia/despesas/notas-de-empenho/2638082?locale=pt-BR</t>
  </si>
  <si>
    <t>43922SOLUÇÃO DESINFETANTE DE ALTO NÍVEL A BASE DE ALDEÍDO, DESINFECÇÃO DE ENDOSCOPIOS SEMICRITICOS, EMBALAGEM 1.0 LITRO. MARCA: COSMODERMA2643640600010589930170052,9https://cearatransparente.ce.gov.br/portal-da-transparencia/despesas/notas-de-empenho/2637912?locale=pt-BR</t>
  </si>
  <si>
    <t>43956Empresa Brasileira de Serviços HospitalaresAquisição de ACESSÓRIOS PARA ENGENHARIA CLÍNICA,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COVID-1907.552.997/0002-1289850,07http://www.in.gov.br/web/dou/-/extrato-de-dispensa-de-licitacao-n-55/2020-uasg-155023-255211582</t>
  </si>
  <si>
    <t>43934VÁLVULA, REGULADORA DE PRESSÃO, PARA REDE DE AR COMPRIMIDO, UNIDADE 1.007.626.776/0001-6089805,1763117,7https://cearatransparente.ce.gov.br/portal-da-transparencia/despesas/notas-de-empenho/2642922?locale=pt-BR</t>
  </si>
  <si>
    <t>43929Fundação Municipal de SaúdeAQUISIÇÃO DE EQUIPAMENTOS PERMANENTES, PARA ATENDER AO CER III, UNIDADES DE ATENÇÃO ESPECIALIZADA E ATENÇÃO BÁSICA DO MUNICÍPIO DE SÃO GONÇALO10.238.563/0001-7689690https://www.saogoncalo.rj.gov.br/diario_oficial.php</t>
  </si>
  <si>
    <t>43938 SECRETARIA DE ESTADO DA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6141804200013189596,8150059,73http://transparencia.al.gov.br/despesa/empenho/510524/2020NE02050/undefined/</t>
  </si>
  <si>
    <t>43938 SECRETARIA DE ESTADO DA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126141804200013189596,8150059,73http://transparencia.al.gov.br/despesa/empenho/510524/2020NE02050/undefined/</t>
  </si>
  <si>
    <t>NAFUNDACAO HOSPITALAR DO ESTADO DE MINAS GERAISINDICADOR P/ VERIFICACAO E VALIDACAO DE PROCESSOS- TIPO DE PROCESSO: MONITOR DE LIMPEZA; TIPO DE INDICADOR: DETECCAO DE ATP EM ARTIGOS CANULADOS;EQUIPAMENTO MEDICO-HOSPITALAR, COMPONENTES E ACESSORIOS89590</t>
  </si>
  <si>
    <t>43934Colchões89566,9</t>
  </si>
  <si>
    <t>43938Ambulância19.804.949/0001-72895001</t>
  </si>
  <si>
    <t>43949Secretaria Municipal de SaúdeNitroglicerina 5 mg, solução injetável, amp. 10 ml.44.734.671/0001-5189400300029,8https://transparencia.joaopessoa.pb.gov.br/#/licitacoes?id=4798</t>
  </si>
  <si>
    <t>43943Secretaria de Estado da Saúdemidazolan 50 m17.159.229/0001-7689400http://www.transparencia.sc.gov.br/documentos/extrato/doc/empenho?empenhofiltro[]=480091|2020NE013126</t>
  </si>
  <si>
    <t>43950PREFEITURA MUNICIPAL - SECRETARIA MUNICIPAL DE ASSISTÊNCIA SOCIALCESTAS BÁSICAS - 1 LATA 125 G DE SARDINHA9537763600024489200400002,23https://www.londrina.pr.gov.br/transparencia</t>
  </si>
  <si>
    <t>43949Hospital de Clínicas de Porto Alegre (HCPA)KIT HEMODIALISE CONTINUA ( CRRT ) REF  BR000001.440.590/0001-3688800601480https://www.hcpa.edu.br/fale-conosco/fale-conosco-servico-de-informacao-ao-cidadao-sic/fale-conosco-sic-licitacoes-contratos</t>
  </si>
  <si>
    <t>43914Prefeitura Municipal de CurveloAquisição de material de enfermagem para atender situação de emergência23.359/0001-0888750http://www.diariomunicipal.com.br/amm-mg/materia/EB1F03D5/03AGdBq25Y4akY5zvEZcCJpsO-IrC5h6MDMYVxJ_eVffa1Q7zhEQW12zAdimlBfpCECk-xoEuRiWMriTvxCgYcFdAG_FFJ5ddJnUPCsIDXyyiPYLVrjGpOG_-2oHs-AMc3BFX9feF2sC3K7PGA94nPbVSWIURXdgu3QbrUF4V42vMqOIUHN8r34dg2qwEUzC_-bHxE5PVG0dQ0dD77FgeI4ea_QavUwe6ZxfR2cmIsRjahRg7f8uGwTowFU2naYaP4vVrscGF1W7hreOF4CGtyg4NznPHQMgTUT-ywlD8-v3MVwb_agSqvOSTGVyOJBvYB_FNPOiEBqfKeQvd5iV8AswAkq4biiy7Dri8eW8PVJGTCIqvCW1JOntUCITfJRdF-p9Oz4Ci3xcKncuwWE78XphzzS19trGHxrg</t>
  </si>
  <si>
    <t>43934AZITROMICINA, FRASCO/AMPOLA, 500MG, PO LIOFILIZADO PARA SOLUÇÃO INJETÁVEL, UNIDADE 1.0 FRASCO / AMPOLA. marca: astro09.053.134/0002-2688442,4344025,71https://cearatransparente.ce.gov.br/portal-da-transparencia/despesas/notas-de-empenho/2642999?locale=pt-BR</t>
  </si>
  <si>
    <t>43944Secretaria Municipal de SaúdeAquisição de papel grau cirúrgico tamanho 15cMX100m07.329.169/0001-3988000100088330001</t>
  </si>
  <si>
    <t>43943PREFEITURA MUNICIPAL DE UBERLÂNDIAAquisição de materiais (Desinfetante 500ml, Hipoclorito de sódio 5L, Detergente Liquido 500ml) para serem utilizados pelos profissionais médicos, técnicos em saúde e enfermeiros, em atendimento à Secretaria Municipal de Saúde.05.788.495/0001-8987720https://www.uberlandia.mg.gov.br/portal-da-transparencia/licitacoes-e-contratos/</t>
  </si>
  <si>
    <t>43941Hospital Municipal Miguel Couto AQUISIÇÃO de Material Médico Hospitalar, PARA PREVENÇÃO E CONTROLE DE INFECÇÃO POR CORONAVÍRUS.2032059000014787500http://www.rio.rj.gov.br/web/contasrio/dados-abertos#titulo</t>
  </si>
  <si>
    <t>43948Prefeitura Municipal de SalvadorAQUISIÇÃO DE FRALDA GERIÁTRICA PARA ATENDER AS DEMANDAS DAS UNIDADE DE ACOLHIMENTO, CONFORME SOLICITADO EM PROCESSO  961/2020 SEMPRE.18.192.961/0001-0087459,3http://www.transparencia.salvador.ba.gov.br/Modulos/covid19.aspx</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</si>
  <si>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21.188.382/0001-0786966,367,54http://www1.tce.rs.gov.br/aplicprod/f?p=50500:23:::NO:23:P23_ID_CONTRATO,P23_PAG_RETORNO,F50500_CD_ORGAO:725985,25,88004&amp;cs=1mYAYa-GPpU2Nh4HPncLEtLIqWPk</t>
  </si>
  <si>
    <t>NAFUNDACAO HOSPITALAR DO ESTADO DE MINAS GERAISSERINGA DESCARTAVEL - MATERIA-PRIMA: POLIPROPILENO; CAPACIDADE: 20 ML, SEM AGULHA, BICO LATERAL E PONTA LUER SLIP;EQUIPAMENTO MEDICO-HOSPITALAR, COMPONENTES E ACESSORIOS86800</t>
  </si>
  <si>
    <t>NAFUNDACAO HOSPITALAR DO ESTADO DE MINAS GERAISFITA ADESIVA HOSPITALAR FINALIDADE: FECHAMENTO DE PACOTES PARA ESTERILIZACAO; COR: BRANCA, SUPORTA TEMPERATURA ATE 134ºC; MEDIDA: 19MM X 30M;EQUIPAMENTO MEDICO-HOSPITALAR, COMPONENTES E ACESSORIOS86688</t>
  </si>
  <si>
    <t>43949PREFEITURA MUNICIPAL DE UBERABAluva de procedimento; nº 7,5 (m); hipoalergênica; ambidestra; lubrificada com pó bioabsorvível; confeccionada em latex; caixa com 100 unidades.06.986.492/0001-1286400270032http://www.uberaba.mg.gov.br/licitacoes/arquivos/900_5_18_2020_1.pdf</t>
  </si>
  <si>
    <t>43948Prefeitura Municipal de SalvadorAQUISIÇÃO DO MEDICAMENTO (CEFEPIMA 1G, SOLUÇÃO INJETÁVEL), PARA ATENDER DEMANDA DA REDE MUNICIPAL DE SAÚDE EM COMBATE AO COVID-19, CONFORME CI ASSISTÊNCIA FARMACÊUTICA Nº 132/202005.439.635/0004-5686000http://www.transparencia.salvador.ba.gov.br/Modulos/covid19.aspx</t>
  </si>
  <si>
    <t>NAFUNDACAO HOSPITALAR DO ESTADO DE MINAS GERAISCOMPRESSA PARA LIMPEZA DE MATERIAL MEDICO - MATERIA-PRIMA: EM TECIDO ABSORVENTE, 100% ALGODAO; TIPO: NAO ESTERIL, SEM FILAMENTO RADIOPACO; PESO: PESANDO APROXIMADAMENTE 25 GRAMAS; DIMENSOES: MEDINDO APROXIMADAMENTE 45 X 50 CM;EQUIPAMENTO MEDICO-HOSPITALAR, COMPONENTES E ACESSORIOS85725,5</t>
  </si>
  <si>
    <t>43924Prestação de Serviço24.790.629/0003-0285260DOU - Avisos de dispensa</t>
  </si>
  <si>
    <t>43916CLORETO DE SODIO SOLUCAO FISIOLOGICA, FRASCO BOLSA 250ML, SISTEMA FECHADO, FLEXIVEL, INERTE QUIMICAMENTE POLIETILENO, ISENTO DE PVC, 0,9% 9MG/ML, SOLUCAO INJETAVEL, EMBALAGEM 1.0 UNIDADE MARCA: FRESENIUS4932422100088085176504001,69https://cearatransparente.ce.gov.br/portal-da-transparencia/despesas/notas-de-empenho/2634178?locale=pt-BR</t>
  </si>
  <si>
    <t>43924Fundação Oswaldo Cruzquisição de material de uso laboratorial com a finalidade de realizar a ampliação da capacidade de Análise de amostras de DNA, dentro da Área de Virologia e Plataformas de Genômica e PCR em Tempo Real, por ocasião da grande necessidade gerada devido à Pandemia do Coronavírus. Conforme condições, quantidades e exigências estabelecidas no Termo de Referência11.909.227/0001-7085000http://www.in.gov.br/en/web/dou/-/extrato-de-dispensa-de-licitacao-n-9/2020-uasg-254474-251120109</t>
  </si>
  <si>
    <t>43948Secretaria Municipal de SaúdeLuva cirúrgica estéril 8.5, descartável, látex natural.12.040.718/0001-9084730370002,29https://transparencia.joaopessoa.pb.gov.br/#/licitacoes?id=4782</t>
  </si>
  <si>
    <t>NACORPO DE BOMBEIROS MILITAR DE MINAS GERAISLUVA DESCARTAVEL PROCEDIMENTOS NAO CIRURGICOS - COMPOSICAO: LATEX DE BORRACHA NATURAL; ESTERIL: NAO; TAMANHO: G; PO: BIOABSORVIVEL; FORMATO: AMBIDESTRA; TEXTURA: LISA; APRESENTACAO: EMBALAGEM 100 UNIDADES;-84720</t>
  </si>
  <si>
    <t>43945Universidade Federal de São PauloAquisição de Freezer -86 vertical com capacidade acima de 500 lts para atender a demanda do Laboratório de Virologia Clinica no enfrentamento ao COVID-19 67.774.679/0001-4784600http://www.in.gov.br/web/dou/-/extrato-de-dispensa-de-licitacao-n-36/2020-uasg-153031-253807668</t>
  </si>
  <si>
    <t>43922CATETER, PARA ACESSO VENOSO CENTRAL ADULTO, DUPLO LUMEN, CONEXAO LUER LOCK, 14/14GA X 20CM (8 FR), LINHA DE EXTENSAO EM POLIURETANO, RADIOPACO, GUIA METALICO 0,32", COM UMA EXTREMIDADE TIPO J E OUTRA COM PONTA ATRAUMATICA, DILATADOR VENOSO TIPO PONTA DE LAPIS, UNIDADE 1.0 UNIDADE MARCA: ARROW7220820000014584590500169,18https://cearatransparente.ce.gov.br/portal-da-transparencia/despesas/notas-de-empenho/2638062?locale=pt-BR</t>
  </si>
  <si>
    <t>43922CATETER, PARA ACESSO VENOSO CENTRAL ADULTO, DUPLO LUMEN, CONEXAO LUER LOCK, 14/14GA X 20CM (8 FR), LINHA DE EXTENSAO EM POLIURETANO, RADIOPACO, GUIA METALICO 0,32", COM UMA EXTREMIDADE TIPO J E OUTRA COM PONTA ATRAUMATICA, DILATADOR VENOSO TIPO PONTA DE LAPIS, UNIDADE 1.0 UNIDADE MARCA: ARROW7220820000014584590500169,18https://cearatransparente.ce.gov.br/portal-da-transparencia/despesas/notas-de-empenho/2638079?locale=pt-BR</t>
  </si>
  <si>
    <t>43922CATETER, PARA ACESSO VENOSO CENTRAL ADULTO, DUPLO LUMEN, CONEXAO LUER LOCK, 14/14GA X 20CM (8 FR), LINHA DE EXTENSAO EM POLIURETANO, RADIOPACO, GUIA METALICO 0,32", COM UMA EXTREMIDADE TIPO J E OUTRA COM PONTA ATRAUMATICA, DILATADOR VENOSO TIPO PONTA DE LAPIS, UNIDADE 1.0 UNIDADE. MARCA: ARROW7220820000014584590500169,18https://cearatransparente.ce.gov.br/portal-da-transparencia/despesas/notas-de-empenho/2638057?locale=pt-BR</t>
  </si>
  <si>
    <t>43922CATETER, PARA ACESSO VENOSO CENTRAL ADULTO, DUPLO LUMEM, CONEXÃO LUER LOCK, 14/14GA X 20 CM (8FR), LINHA DE EXTENSÃO EM POLIURETANO, RADIOPACO, GUIA METALICO 0,32'', COM UMA EXTREMIDADE TIPO J E OUTRA COM PONTA ATRAUMATICA, DILATADOR VENOSO TIPO PONTA DE LAPIS, UNIDADE 1.0 UNIDADE. MARCA: ARROW7220820000014584590500169,18https://cearatransparente.ce.gov.br/portal-da-transparencia/despesas/notas-de-empenho/2637909?locale=pt-BR</t>
  </si>
  <si>
    <t>43924Secretaria Municipal de Saúde e Defesa CivilAQUISIÇÃO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200ML73.853.301/0001-3184294420020,07https://duquedecaxias.rj.gov.br/portal/boletim-oficial.html</t>
  </si>
  <si>
    <t>NAFUNDACAO HOSPITALAR DO ESTADO DE MINAS GERAISCONJUNTO CIRURGICO, DESCARTAVEL - COMPOSICAO: CALCA COMPRIDA E CAMISA C/DECOTE EM V, TIPO PIJAMA; MATERIA-PRIMA: 100% POLIPROPILENO (SMS); TAMANHO: MEDIO; COR: AZUL OU VERDE CLARO SEM TRANSPARENCIA;EQUIPAMENTO MEDICO-HOSPITALAR, COMPONENTES E ACESSORIOS84134</t>
  </si>
  <si>
    <t>43937Fundo Municipal de SaúdeAQUISIÇÃO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PROTETOR28.289.799/0001-0584000800001,05http://portal.capital.ms.gov.br/diogrande/diarioOficial, http://transparencia.campogrande.ms.gov.br/consulta-de-despesas/</t>
  </si>
  <si>
    <t>43942Fundo Municipal de Saúde - Recife/PELuva não cirúrgica27.970.162/0001-0984000Portal da Transparência do Município.</t>
  </si>
  <si>
    <t>43949Hospital de Clínicas de Porto Alegre (HCPA)KIT HEMODIALISE CONTINUA ( CRRT ) REF  BR000001.440.590/0001-3684000601400https://www.hcpa.edu.br/fale-conosco/fale-conosco-servico-de-informacao-ao-cidadao-sic/fale-conosco-sic-licitacoes-contratos</t>
  </si>
  <si>
    <t>43924Empresa Brasileira de Serviços HospitalaresAquisição, por entrega única, de materiais hospitalares em caráter emergencial para atender possível demanda do Coronavírus 31.010.395/0001-3784000http://www.in.gov.br/en/web/dou/-/extrato-de-dispensa-de-licitacao-n-12/2020-uasg-155124-251117775</t>
  </si>
  <si>
    <t>43934Universidade Federal de São PauloAquisição de materiais médico-hospitalares destinados ao atendimento a pacientes e proteção dos servidores em atividades essenciais no enfrentamento da pandemia de Covid19.52.202.744/0001-92 83975http://www.in.gov.br/web/dou/-/extrato-de-dispensa-de-licitacao-n-28/2020-uasg-153031-252119791</t>
  </si>
  <si>
    <t>43956Secretaria de Atenção Especializada à SaúdeFiltro, barreira de bactérias e vírus, regenerador de calor e umidade, com espaço morto de 40ml, volume corrente 150 a 1000ml, descartável, estéril, elemento microscópico cloreto de cálcio, hidrofóbico, filtração &gt; 99%, conector luerlock; conectores 22m / 15f (entrada) e 22 f saída, preferencialmente com entrada para capnógrafo.12.284.810/0001-0483716,5http://www.in.gov.br/web/dou/-/extrato-de-dispensa-de-licitacao-n-63/2020-uasg-250042-255212464</t>
  </si>
  <si>
    <t>43945SECRETARIA MUNICIAL DE SAÚDELocação de instalações da Santa Casa de Saúde Santa Marta16.783.722/0001-0883648https://e-gov.betha.com.br/transparencia/01037-041/con_licitacoes.faces</t>
  </si>
  <si>
    <t>43918CATETER, PARA ACESSO VENOSO CENTRAL ADULTO, DUPLO LUMEN, CONEXAO LUER LOCK, 14/18GA X 20CM (7 FR), EXTENSAO EM POLIURETANO, RADIOPACO, GUIA METALICO 0,32", COM UMA EXTREMIDADE TIPO J E OUTRA COM PONTA ATRAUMATICA, DILATADOR VENOSO TIPO PONTA DE LAPIS, UNIDADE 1.0 UNIDADE MARCA : ARROW72.208.200/0001-4583500100083,5https://cearatransparente.ce.gov.br/portal-da-transparencia/despesas/notas-de-empenho/2635887?locale=pt-BR</t>
  </si>
  <si>
    <t>43922CATETER, PARA ACESSO VENOSO CENTRAL ADULTO, DUPLO LUMEN, CONEXAO LUER LOCK, 14/18GA X 20CM (7 FR), EXTENSAO EM POLIURETANO, RADIOPACO, GUIA METALICO 0,32", COM UMA EXTREMIDADE TIPO J E OUTRA COM PONTA ATRAUMATICA, DILATADOR VENOSO TIPO PONTA DE LAPIS, UNIDADE 1.0 UNIDADE MARCA: ARROW7220820000014583500100083,5https://cearatransparente.ce.gov.br/portal-da-transparencia/despesas/notas-de-empenho/2637991?locale=pt-BR</t>
  </si>
  <si>
    <t>43922CATETER, PARA ACESSO VENOSO CENTRAL ADULTO, DUPLO LUMEN, CONEXAO LUER LOCK, 14/18GA X 20CM (7 FR), EXTENSAO EM POLIURETANO, RADIOPACO, GUIA METALICO 0,32", COM UMA EXTREMIDADE TIPO J E OUTRA COM PONTA ATRAUMATICA, DILATADOR VENOSO TIPO PONTA DE LAPIS, UNIDADE 1.0 UNIDADE MARCA: ARROW7220820000014583500100083,5https://cearatransparente.ce.gov.br/portal-da-transparencia/despesas/notas-de-empenho/2638067?locale=pt-BR</t>
  </si>
  <si>
    <t>43943Autarquia de Melhoramentos da Capital FlorianópolisContratação de empresa para aquisição de material de limpeza de forma emergencial, utilizados nas ações de enfrentamento ao COVID-1914.012.375/0001- 8683444,8Página 9 do Diário Oficial de Florianópolis de 17 de abril de 2020</t>
  </si>
  <si>
    <t>NAFUNDACAO HOSPITALAR DO ESTADO DE MINAS GERAISEQUIPO PARA ADMINISTRACAO DE SOLUCOES - TIPO: ENTERAL; APLICACAO: SIMPLES;-83430</t>
  </si>
  <si>
    <t>43950PREFEITURA MUNICIPAL - SECRETARIA MUNICIPAL DE ASSISTÊNCIA SOCIALCESTAS BÁSICAS - 1 FRASCO 900 ML DE ÓLEO9537763600024483200200004,16https://www.londrina.pr.gov.br/transparencia</t>
  </si>
  <si>
    <t>43955Secretaria Especial de Saúde IndígenaAquisição de materiais médicos hospitalares (EPI's e medicamentos), para execução das medidas de controle voltadas às infecções humanas pelo novo Coronavírus (COVID-19) no âmbito do Distrito Sanitário Especial Indígena Manaus (DSEI-MANAUS)23.611.514/0001-8983045http://www.in.gov.br/web/dou/-/extrato-de-dispensa-de-licitacao-n-6/2020-uasg-257027-254976646</t>
  </si>
  <si>
    <t>43921Fundação Universidade Federal do MaranhãoAquisição emergencial de filtro hepa14.835.504/0001-3682800http://www.in.gov.br/web/dou/-/extrato-de-dispensa-de-licitacao-n-32/2020-uasg-155010-250454233</t>
  </si>
  <si>
    <t>43929Fundação Municipal de SaúdeAQUISIÇÃO DE EQUIPAMENTOS PERMANENTES, PARA ATENDER AO CER III, UNIDADES DE ATENÇÃO ESPECIALIZADA E ATENÇÃO BÁSICA DO MUNICÍPIO DE SÃO GONÇALO22.408.118/0001-9682600,7https://www.saogoncalo.rj.gov.br/diario_oficial.php</t>
  </si>
  <si>
    <t>43945FES - FUNDO ESTADUAL DE SAÚDEAQUISIÇÃO DO ITEM: SONDA / TUBO ENDOTRAQUEAL - TIPO: SEM ARAME, MATERIAL: PVC, REFORCO: N/A, DIAMETRO: 7,5 MM, BALAO: COM BALAO ID AQUISIÇÃO DO ITEM: 68478 COD AQUISIÇÃO DO ITEM: 6515.245.005312.215.803/0001-4282573,928,58https://www.compras.rj.gov.br/Portal-Siga/Contrato/listar.action</t>
  </si>
  <si>
    <t>NAFUNDACAO EZEQUIEL DIASTUBO CRIOGENICO - MATERIA-PRIMA: POLIPROPILENO, TEMPERATURA - 196 A + 121 ºC; TIPO: TAMPA ROSQUEAVEL, ANEL SILICONE, GRADUADO, C/BASE; CAPACIDADE: 2,0 ML;924576382500</t>
  </si>
  <si>
    <t>43941Fundação Universidade Federal do MaranhãoAquisição emergencial de itens estratégicos ao combate do covid-1911.619.992/0001-5681800http://www.in.gov.br/web/dou/-/extrato-de-dispensa-de-licitacao-n-41/2020-uasg-155010-253175300</t>
  </si>
  <si>
    <t>43935Locação de imóvel localizado81648LICITAÇÕES; PORTARIAS; DECRETOS; EXTRATOS</t>
  </si>
  <si>
    <t>43928PREFEITURA MUNICIPALLocação de imóvel localizado16.783.722/0001-0881648http://www.diariomunicipal.com.br/amm-mg/</t>
  </si>
  <si>
    <t>43934FUNDACAO HOSPITALAR DO ESTADO DE MINAS GERAISSAPATILHA CIRURGICA (PROPE) - MATERIA PRIMA: 100% POLIPROPILENO; TAMANHO: UNICO;VESTUARIO PARA USO ODONTOLOGICO, HOSPITALAR E ITENS CORRELATOS8155216,99http://www.transparencia.mg.gov.br/compras-e-patrimonio/compras-e-contratos/comprasecontratos-detalhe-proccompra/2020/20200316/20201231/321485</t>
  </si>
  <si>
    <t>43949PREFEITURA MUNICIPAL DE UBERABAsabonete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00.531.859/0001-2781517,8298627,3http://www.uberaba.mg.gov.br/licitacoes/arquivos/900_5_18_2020_1.pdf</t>
  </si>
  <si>
    <t>43941Coordenadoria Geral de Atenção Primária da AP2.2AQUISIÇÃO DE INSUMOS PARA PREVENÇÃO E CONTROLE DA INFECÇÃO POR CORONA VIRUS SEM RP VIGENTE2032059000014781250http://www.rio.rj.gov.br/web/contasrio/dados-abertos#titulo</t>
  </si>
  <si>
    <t>NAFUNDACAO HOSPITALAR DO ESTADO DE MINAS GERAISSISTEMA DE CONTROLE DA INCONTINENCIA FECAL - COMPOSICAO (1): UM CONJUNTO DE CATETER DE SILICONE; COMPOSICAO (2): UMA SERINGA DE 60 ML DO TIPO LUER-LOCK; COMPOSICAO (3): TRES BOLSAS COLETORAS DE 1 LITRO COM TAMPA;EQUIPAMENTO MEDICO-HOSPITALAR, COMPONENTES E ACESSORIOS80600</t>
  </si>
  <si>
    <t>NASecretaria Municipal de Assitência Social, Segurança Alimentar e CidadaniaMARMITA DESCARTÁVEL, EM ALUMÍNIO, REDONDA, NÚMERO 8, COM TAMPA EM ALUMÍNIO MARCA: BOREDA21.767.486/0001-68805003500000,23http://portal6.pbh.gov.br/dom/Files/dom5980%20-%20assinado.pdf</t>
  </si>
  <si>
    <t>43941Secretaria de Estado da SaúdeCATETER PARA PUNÇÃO ARTERIAL31.673.254/0010-9580400http://www.transparencia.sc.gov.br/documentos/extrato/doc/empenho?empenhofiltro[]=480091|2020NE012737</t>
  </si>
  <si>
    <t>43942SECRETARIA DE ESTADO DA SAUDEMICROTUBO CRIOGÊNICO14.296.864/0001-0780100300002,67https://coronavirus.es.gov.br/Media/Coronavirus/Transparencia/ContratosEmergenciais/2020-D6PW8%20O%200758-2020%20DOCTORLAB%20LOTES%203-9-11.pdf</t>
  </si>
  <si>
    <t>43949Secretaria Municipal de SaúdeSISTEMA FECHADO DE ASPIRAÇÃO TRAQUEAL, CÂNULA CONECTOR DE ARTICULAÇÃO DUPLA VIA IRRIGAÇÃO VIA DE IRRIGAÇÃO C/TRAVA ANTIREFLUXO SONDA SONDA 50CM APROX02.068.375/0001-1980000100080https://transparencia.joaopessoa.pb.gov.br/#/licitacoes?id=4798</t>
  </si>
  <si>
    <t>43945PREFEITURA MUNICIPALLocação de Aparelho de Raio X convencional para UPA JOANICO CIRILO DE ABREU 80000http://ribeirao.supernova.com.br:8090/contaspublicas/pages/publicacao_editais.xhtml</t>
  </si>
  <si>
    <t>43943Fármaco - ALBUMINA 20% 200MG/ML 50ML07.329.169/0001-3979996400199,992020NE00593</t>
  </si>
  <si>
    <t>43938FUNDACAO HOSPITALAR DO ESTADO DE MINAS GERAISVANCOMICINA - PRINCIPIO ATIVO: VANCOMICINA, CLORIDRATO; CONCENTRACAO/DOSAGEM: 500 MG; FORMA FARMACEUTICA: PO PARA SOLUCAO INJETAVEL; APRESENTACAO: FRASCO-AMPOLA; COMPONENTE: .;11.896.538/0001-42798003,99http://www.transparencia.mg.gov.br/compras-e-patrimonio/compras-e-contratos/comprasecontratos-detalhe-proccompra/2020/20200316/20201231/322116</t>
  </si>
  <si>
    <t>43943PREFEITURA MUNICIPAL DE UBERLÂNDIADESINFETANTE,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FUNCIONAMENTO19.316.473/0001-20 79690,85339112,35http://weblicitacoes.uberlandia.mg.gov.br/weblicitacoes/f/n/licitacoesdetalhescon?modoJanelaPlc=popup&amp;evento=y&amp;codigoEmpresa=1&amp;licitacao=PE%20879/2020</t>
  </si>
  <si>
    <t>43941Microplaca óptica com 96 orifícios de 0,1ml para reação de PCR em tempo real em equipamentos APPLIED BIOSYSTEMS 7500 FAST. Pacote ou Caixa com 25 Placas08.845.041/0001-9079600200398Processo SEI disponibilizado pelo Governo do Estado</t>
  </si>
  <si>
    <t>43942SECRETARIA DE ESTADO DA SAUDECARRO MACA PARA TRANSPORTE00.681.314/0001-0579500155300https://coronavirus.es.gov.br/contratos-emergenciais</t>
  </si>
  <si>
    <t>NAFUNDACAO HOSPITALAR DO ESTADO DE MINAS GERAISCOLETOR DE URINA SISTEMA FECHADO - TIPO DO COLETOR: BOLSA; VOLUME: 2.000 ML + OU - 10%; GRADUACAO: A PARTIR DE 25 ML; COMPRIMENTO TUBO: APROXIMADAMENTE 130 CM; CARACTERISTICAS GERAIS: CAMARA DE PASTEUR, MEMBRANA AUTOCICATRIZANTE;EQUIPAMENTO MEDICO-HOSPITALAR, COMPONENTES E ACESSORIOS79187,5</t>
  </si>
  <si>
    <t>4393843468 - SERINGA DE 20 ML06.366.038/0001-69790001000000,79http://prodata.palmas.to.gov.br:8080/sig/app.html#/transparencia/transparencia-despesa-simplificado-corona/</t>
  </si>
  <si>
    <t>43928Secretaria Especial de Saúde IndígenaContratação emergencial de horas voo, aeronave tipo CARAVAN, para transporte de profissionais de saúde, vacinas e insumos estratégicos para o enfrentamento à propagação do COVID-1907.326.869/0001-7079000http://www.in.gov.br/en/web/dou/-/extrato-de-dispensa-de-licitacao-n-1/2020-uasg-257024-251539327</t>
  </si>
  <si>
    <t>43936CÂNULA DE TRAQUEOSTOMIA DESCARTÁVEL N° 8.0 COM BALÃO/CUFF61.418.042/0001-3178750450017,5https://cearatransparente.ce.gov.br/portal-da-transparencia/despesas/notas-de-empenho/2644422?locale=pt-BR</t>
  </si>
  <si>
    <t>43916SOLUCAO DE GLICOSE, FRASCO / BOLSA 250ML, SISTEMA FECHADO, FLEXIVEL, INERTE QUIMICAMENTE(POLIETILENO), ISENTO DE PVC, 5%(50 MG/ML), SOLUCAO INJETAVEL, UNIDADE 1.0 BOLSA. MARCA: FAARMACE. 40.000,00 X 1,9675 = 78.700,00662833300014678700400001,97https://cearatransparente.ce.gov.br/portal-da-transparencia/despesas/notas-de-empenho/2634272?locale=pt-BR</t>
  </si>
  <si>
    <t>43922solução desinfetante de alto nível a base de aldeído, desinfecção de endoscópios semicríticos, embalagem 1.0 litro. marca: cosmoderma.2643640600010578609,4148652,9https://cearatransparente.ce.gov.br/portal-da-transparencia/despesas/notas-de-empenho/2637911?locale=pt-BR</t>
  </si>
  <si>
    <t>43941Diretoria-Geral de Administração PenitenciáriaAquisição de sabonete líquido de 5 litros.34.533.426/0001-2278509,76269729,11DOE nº 23280, de 14.04.2020  http://diariooficial.abc.go.gov.br/portal/visualizacoes/pdf/4177#/p:13/e:4177?find=coronavirus</t>
  </si>
  <si>
    <t>43938Secretaria de Saúde do MaranhãoAquisição de  Oxigênio Gasoso Medicinal (m3)34.597.955/0005-1378120300026,04http://site.tce.ma.gov.br/index.php/mural-de-contratos</t>
  </si>
  <si>
    <t>NAFUNDACAO HOSPITALAR DO ESTADO DE MINAS GERAISCOMPRESSA PARA LIMPEZA DE MATERIAL MEDICO - MATERIA-PRIMA: EM TECIDO ABSORVENTE, 100% ALGODAO; TIPO: NAO ESTERIL, SEM FILAMENTO RADIOPACO; PESO: PESANDO APROXIMADAMENTE 25 GRAMAS; DIMENSOES: MEDINDO APROXIMADAMENTE 45 X 50 CM;EQUIPAMENTO MEDICO-HOSPITALAR, COMPONENTES E ACESSORIOS78097,68</t>
  </si>
  <si>
    <t>43949Secretaria Municipal de SaúdePropofol 10mg/m1 Sol Inj 20m140.787.152/0001-157808080009,76https://transparencia.joaopessoa.pb.gov.br/#/licitacoes?id=4798</t>
  </si>
  <si>
    <t>43943Fundo Estadual de SaúdeMACA COM ELEVAÇÃO HIDRÁULICA INOX02.377.937/0001-0678000Portal da Transparência do Governo de Pernambuco</t>
  </si>
  <si>
    <t>43929SECRETARIA DO ESTADO DA BAHIA - SESABKits de amostras e outros materiais03.010.937/0001-3677130,43http://www.saude.ba.gov.br/temasdesaude/coronavirus/contratacoes-covid19/</t>
  </si>
  <si>
    <t>43934CISATRACURIO (BESILATO), 2MG/ML, AMPOLA OU FRASCO AMPOLA 5ML, EMBALAGEM 1.0 UNIDADE. marca: Cristália44.734.467/0001-5176886,04699610,99https://cearatransparente.ce.gov.br/portal-da-transparencia/despesas/notas-de-empenho/2642929?locale=pt-BR</t>
  </si>
  <si>
    <t>43912FENITOINA, AMPOLA 5ML, 50MG/ML, SOLUCAO INJETAVEL, UNIDADE 1.0 AMPOLA MARCA: TEUTO08.077.211/0001-3476881523001,47https://cearatransparente.ce.gov.br/portal-da-transparencia/despesas/notas-de-empenho/2631962?locale=pt-BR</t>
  </si>
  <si>
    <t>NAFUNDACAO HOSPITALAR DO ESTADO DE MINAS GERAISAGULHA PARA ANESTESIA RAQUE - MEDIDAS: 25 G (0,5 X 90MM); TIPO: DESCARTAVEL; BISEL: QUINCKE; MANDRIL: MANDRIL CODIFICADO POR COR;EQUIPAMENTO MEDICO-HOSPITALAR, COMPONENTES E ACESSORIOS76860</t>
  </si>
  <si>
    <t>43943Secretaria de Estado da SaúdeCLORIDRATO DE DEXTROCETAMINA 50 MG/ML UNIDADE05.531.725/0001-20 76770,5http://www.transparencia.sc.gov.br/documentos/extrato/doc/empenho?empenhofiltro[]=480091|2020NE013323</t>
  </si>
  <si>
    <t>NAPOLICIA MILITAR DE MINAS GERAISDEXTROCETAMINA - PRINCIPIO ATIVO: DEXTROCETAMINA, CLORIDRATO; CONCENTRACAO/DOSAGEM: 50 MG/ML; FORMA FARMACEUTICA: SOLUCAO INJETAVEL; APRESENTACAO: FRASCO-AMPOLA 10 ML; COMPONENTE: .;-76687,56</t>
  </si>
  <si>
    <t>43922Secretaria Municipal de SaúdeFornecimento de protetores faciais11.509.243/0001-7676600DOM 5987
http://portal6.pbh.gov.br/dom/Files/dom5987%20-%20assinado.pdf</t>
  </si>
  <si>
    <t>43941Secretaria de Estado da Administração Prisional e Socioeducativa - SAPELASTICO NA COR BRANCA MEDINDO 60MM DE LARGURA e LINHA DE COSTURA RETA, FIO 100% POLIESTER, COM 5000M DE COMP., COR BRANCO10.292.359/0001-3376494Página 125 do Diário Oficial de SC de 17 de abril de 2020  e http://www.transparencia.sc.gov.br/contratos/extratosigef?gestaofiltro[]=54095&amp;unidadegestorafiltro[]=540095&amp;nucontratofiltro[]=2020CT002462</t>
  </si>
  <si>
    <t>43955Secretaria Especial de Saúde IndígenaAquisição de materiais médicos hospitalares (EPI's e medicamentos), para execução das medidas de controle voltadas às infecções humanas pelo novo Coronavírus (COVID-19) no âmbito do Distrito Sanitário Especial Indígena Manaus (DSEI-MANAUS)04.867.888/0001-1576400http://www.in.gov.br/web/dou/-/extrato-de-dispensa-de-licitacao-n-6/2020-uasg-257027-254976646</t>
  </si>
  <si>
    <t>NACORPO DE BOMBEIROS MILITAR DE MINAS GERAISBOMBONA - MATERIA-PRIMA: POLIETILENO DE ALTA DENSIDADE; CAPACIDADE: 1000 L; DETALHES: COM TAMPA ROSQUEAVEL OU DISPOSITIVO DE FECHAMENTO; COR: BRANCA;MATERIAL PARA ACONDICIONAMENTO E EMBALAGENS76230</t>
  </si>
  <si>
    <t>43924Secretaria Municipal de Saúde e Defesa CivilAQUISIÇÃO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1000ML16.599.555/0001-3176200200038,1https://duquedecaxias.rj.gov.br/portal/boletim-oficial.html</t>
  </si>
  <si>
    <t>43929Fundação Universidade Federal do Rio GrandeMaterial necessário para atender necessidades urgentes do combate ao coronavírus87.651.345/0001-9376100http://www.in.gov.br/en/web/dou/-/extrato-de-dispensa-de-licitacao-n-100/2020-uasg-154042-251746667</t>
  </si>
  <si>
    <t>43915Fundação Oswaldo CruzAquisição de Material Hospitalar para atender a pandemia do CORONAVIRUS22.056.556/0001-3275600http://www.in.gov.br/en/web/dou/-/extrato-de-dispensa-de-licitacao-n-21/2020-uasg-254492-249663402</t>
  </si>
  <si>
    <t>43945Polícia Rodoviária FederalAquisição de Material de EPI, conforme condições, quantidades, exigências e estimativas estabelecidas no Projeto Básico do Processo 08653.002820/2020-1506.342.699/0001-5475600http://www.in.gov.br/web/dou/-/extrato-de-dispensa-de-licitacao-n-9/2020-uasg-200112-253810565</t>
  </si>
  <si>
    <t>43936FILTRO PARA VENTILAÇÃO MECÂNICA TIPO HME, TAMANHO ADULTO, APLICAÇÃO : UMIDIFICAÇÃO, FILTRAÇÃO BACTERIOLÓGICA E VIRAL EM VENTILAÇÃO MECÂNICA35.334.424/0001-7775528720010,49https://cearatransparente.ce.gov.br/portal-da-transparencia/despesas/notas-de-empenho/2644743?locale=pt-BR</t>
  </si>
  <si>
    <t>43949SECRETARIA DE ESTADO DA SAUDELUVA PARA PROCEDIMENTO TAMANHO P12.040.718/0001-9075371,2260828,9http://transparencia.pb.gov.br/coronavirus/?rpt=contratoslst_covid</t>
  </si>
  <si>
    <t>43949Hospital de Clínicas de Porto Alegre (HCPA)CARRO FUNCIONAL PARA LIMPEZA - GRANDE03.685.129/0001-7975216,2243134,0083https://www.hcpa.edu.br/fale-conosco/fale-conosco-servico-de-informacao-ao-cidadao-sic/fale-conosco-sic-licitacoes-contratos</t>
  </si>
  <si>
    <t>43938Fundação Universidade Federal do MaranhãoAquisição Filtro bacteriano e viral tipo hmef, estéril, uso pediátrico e uso neonatal 12.844.060/0001-7075208http://www.in.gov.br/web/dou/-/extrato-de-dispensa-de-licitacao-n-40/2020-uasg-155010-252984137</t>
  </si>
  <si>
    <t>43913Secretaria Municipal de SaúdeAquisição de Tendas Piramidais Climatizadas em Lona branca para atendimento a pacientes na UPA Treze de Maio - Tam 10 x 05028.451.346/0001-2575200237600http://www.ribeiraopreto.sp.gov.br/files/transparencia/pdf/licitacao-175-2020.pdf</t>
  </si>
  <si>
    <t>NAFUNDACAO HOSPITALAR DO ESTADO DE MINAS GERAISDISPOSITIVO PARA CATETERIZACAO ARTERIAL - CATETERIZACAO: DE ARTERIA RADIAL; MATERIA: POLIURETANO; DIMENSOES: 20G X 6CM; AGULHA: COM AGULHA E GUIA;EQUIPAMENTO MEDICO-HOSPITALAR, COMPONENTES E ACESSORIOS75097,5</t>
  </si>
  <si>
    <t>43938Prefeitura Municipal de São LuísAquisição de desinfetante concentrado de modo geral com alto poder bactericida / germicida a base de quaternario de amonia: teor de ativos: 2,5 - 3,5%, fragrancia floral, lavanda e com neutralizador de odores, embalagem de 5 litros (Galão)27.145.426/0001-9075000300025http://site.tce.ma.gov.br/index.php/mural-de-contratos</t>
  </si>
  <si>
    <t>43944Secretaria Municipal da SaúdeAquisição desonda de aspiração sistema fechado n.º 14, em caráter40.175.705/0001-6475000100075https://legisladocexterno.curitiba.pr.gov.br/DiariosConsultaExterna_PesquisaAvancada.aspx</t>
  </si>
  <si>
    <t>4393840112 - PAPEL TOALHA INTERFOLHA, NÃO RECICLADO, 100% CELULOSE, ALTA ABSORÇÃO, NA COR BRA06.366.038/0001-6974950500014,99http://prodata.palmas.to.gov.br:8080/sig/app.html#/transparencia/transparencia-despesa-simplificado-corona/</t>
  </si>
  <si>
    <t>43922NOREPINEFRINA, AMPOLA 4 ML, HEMITARTARATO, 2 MG/ML, SOLUÇÃO INJETÁVEL, AMPOLA 1.0 AMPOLA. MARCA: NOREPINEFRINA QTD 42.540,00 X P.UNT. R$ 1,7610 = R$ 74.912,94260077000010974912,94425401,76https://cearatransparente.ce.gov.br/portal-da-transparencia/despesas/notas-de-empenho/2637932?locale=pt-BR</t>
  </si>
  <si>
    <t>43942Fundo Municipal de Saúde - Recife/PESuporte para soro34.809.258/0001-5574875Portal da Transparência do Município.</t>
  </si>
  <si>
    <t>43942Fundo Municipal de Saúde - Recife/PEEscada clínica
34.809.258/0001-5574875Portal da Transparência do Município.</t>
  </si>
  <si>
    <t>43942Fundo Municipal de Saúde - Recife/PEPoltrona hospitalar34.809.258/0001-5574875Portal da Transparência do Município.</t>
  </si>
  <si>
    <t>43945FSERJ - FUNDAÇÃO SAÚDE DO EST. DO RIO DE JANEIROAQUISIÇÃO DO ITEM: MEDICAMENTO USO HUMANO - GRUPO FARMACOLOGICO: ANTIPARASITARIOS, PRINCIPIO ATIVO: METRONIDAZOL, FORMA FARMACEUTICA: SOLUCAO INJETAVEL, CONCENTRACAO / DOSAGEM: 5, UNIDADE: MG/ML, VOLUME: 100ML, APRESENTACAO: FRASCO, ACESSORIO: N/A ID AQUISIÇÃO DO ITEM: 18017 COD AQUISIÇÃO DO ITEM: 6418.001.001304.216.957/0001-20747786,05https://www.compras.rj.gov.br/Portal-Siga/Contrato/listar.action</t>
  </si>
  <si>
    <t>43913SUXAMETONIO (CLORETO), 100MG, PO PARA SOLUÇÃO INJETÁVEL, FRASCO AMPOLA, UNIDADE 1.0 FRASCO / AMPOLA. MARCA: UNIÃO QUÍMICA FARMACÊUTICA 60.665.981/0009-757477293008,04https://cearatransparente.ce.gov.br/portal-da-transparencia/despesas/notas-de-empenho/2632457?locale=pt-BR</t>
  </si>
  <si>
    <t>43913SUXAMETONIO (CLORETO), 100MG, PO PARA SOLUCAO INJETAVEL, FRASCO AMPOLA, UNIDADE 1.0 FRASCO / AMPOLA MARCA: UNIÃO QUÍMICA FARMACEUTICA60.665.981/0009-757477293008,04https://cearatransparente.ce.gov.br/portal-da-transparencia/despesas/notas-de-empenho/2632460?locale=pt-BR</t>
  </si>
  <si>
    <t>43943Fundo Estadual de SaúdeCÂMARAS PARA CONSERVAÇÃO DE VACINAS, MEDICAMENTOS e OUTROS04.470.103/0001-7674750514950Portal da Transparência do Governo de Pernambuco</t>
  </si>
  <si>
    <t>43945UERJ - HOSPITAL UNIVERSITÁRIO - HOSPITAL UNIVERSITARIO PEDRO ERNESTOLocação de container frigorífico.06.309.998/0001-977464018660https://www.compras.rj.gov.br/Portal-Siga/Contrato/listar.action</t>
  </si>
  <si>
    <t>43944MESA CIRÚRGICA, Aplicação: uso hospitalar; Tipo: Motorizada; Material: Tampo universal confeccionado em material radiotransparente montado sobre estrutura de aço inoxidável, permitindo a utilização do intensificador de imagens e raio X, 02.836.248/0001-1274100174100https://www.e-compras.am.gov.br/publico/transparencia_licitacoes_detalhes.asp?ident=195065</t>
  </si>
  <si>
    <t>43943Fundo Estadual de SaúdeMONITORES MULTIPARÂMETROS11.405.384/0001-4974000107400Portal da Transparência do Governo de Pernambuco</t>
  </si>
  <si>
    <t>43943PREFEITURA MUNICIPAL DE UBERLÂNDIAAquisição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Habitação.25.650.383/0002-5574000700105,71https://www.uberlandia.mg.gov.br/portal-da-transparencia/licitacoes-e-contratos/</t>
  </si>
  <si>
    <t>43927Secretaria de Atenção Especializada à SaúdeAquisição de FORMOTEROL 12MCG + 400 MCG02.424.344/0001-5373800http://www.in.gov.br/en/web/dou/-/extrato-de-dispensa-de-licitacao-n-11/2020-uasg-250104-251331662</t>
  </si>
  <si>
    <t>43918CATETER INTRAVENOSO, PERIFERICO, COM DISPOSITIVO DE SEGURANCA, 20G, AGULHA SILICONIZADA, BISEL TRIFACETADO, EMBALAGEM 1.0 UNIDADE. MARCA: BD INSYTE AUTOGUA21.551.379/0008-7473720380001,94https://cearatransparente.ce.gov.br/portal-da-transparencia/despesas/notas-de-empenho/2635871?locale=pt-BR</t>
  </si>
  <si>
    <t>43918CATETER INTRAVENOSO, PERIFERICO, COM DISPOSITIVO DE SEGURANCA, 22G, AGULHA SILICONIZADA, BISEL TRIFACETADO, EMBALAGEM 1.0 UNIDADE. MARCA: BD INSYTE AUTOGU21.551.379/0008-7473720380001,94https://cearatransparente.ce.gov.br/portal-da-transparencia/despesas/notas-de-empenho/2635871?locale=pt-BR</t>
  </si>
  <si>
    <t>43923LACENAquisição de insumos para diagnóstico de vírus respiratórios13.545.241/0001-6873618,06https://transparenciacovid19.pa.gov.br/</t>
  </si>
  <si>
    <t>43956Fundo Municipal de Assistência SocialAquisição de descartáveis34.333.903/0001-0673555,2Portal da Transparência do Município.</t>
  </si>
  <si>
    <t>43938Prefeitura Municipal de São LuísAquisição de saco plastico para lixo com capacidade de 100 litros, cor preta ou azul, características adicionais com solda contínua, espessura minima 4 micras, fardo com 100 unidades (Fardo)27.145.426/0001-9073500150049http://site.tce.ma.gov.br/index.php/mural-de-contratos</t>
  </si>
  <si>
    <t>43941Secretaria de Estado da SaúdeFentanila44.734.671/0001-5173500http://www.transparencia.sc.gov.br/documentos/extrato/doc/empenho?empenhofiltro[]=480091|2020NE012577</t>
  </si>
  <si>
    <t>43930Contratação de serviços médicos30.493.038/0001-0473500DEPARTAMENTO DE LICITAÇÃO</t>
  </si>
  <si>
    <t>43929MICAFUNGINA SÓDICA, 100MG, PO LIOFILIZADO PARA SOLUÇÃO INJETAVEL, FRASCO AMPOLA, UNIDADE 1.0 FRASCO/ AMPOLA. MARCA: ASTELLAS08.958.628/0002-9773250250293https://cearatransparente.ce.gov.br/portal-da-transparencia/despesas/notas-de-empenho/2642059?locale=pt-BR</t>
  </si>
  <si>
    <t>43942SECRETARIA DE ESTADO DA SAUDESISTEMA DE ALIMENTAÇÃO ININTERRUPTO (NOBREAK)23.518.065/0001-2973226411786https://coronavirus.es.gov.br/contratos-emergenciais</t>
  </si>
  <si>
    <t>43944FUNEAS - Fundação Estatal de Atenção em Saúde do Estado do Paraná AQUISIÇÃO DE MEDICAMENTOS  / Fentanila, Citrato, 0,05 mg/ml, Solução injetável, Ampola/Frasco-ampola, 10 ml, VIA DE ADMINISTRAÇÃO: Intramuscular/Intravenosa, PORTARIA 344/98: A1, UNID. DE MEDIDA: Unitário65646800013973152144005,08http://www.transparencia.pr.gov.br/pte/compras/dispensasInexigibilidade?windowId=9a3</t>
  </si>
  <si>
    <t>43944Secretaria Municipal de Assistência Social - Jaboatão dos Guararapes/PEMaterial de higiene pessoal, limpeza e água mineral04.473.960/0001-2073060Portal da Transparência do Município.</t>
  </si>
  <si>
    <t>43934FUNDACAO HOSPITALAR DO ESTADO DE MINAS GERAISBROMETO DE IPRATROPIO - PRINCIPIO ATIVO: IPRATROPIO, BROMETO; CONCENTRACAO/DOSAGEM: 20 MCG/DOSE; FORMA FARMACEUTICA: SOLUCAO AEROSSOL; APRESENTACAO: FRASCO 10 ML 200 DOSES; COMPONENTE: BOCAL;18.269.125/0001-877280018,2http://www.transparencia.mg.gov.br/compras-e-patrimonio/compras-e-contratos/comprasecontratos-detalhe-proccompra/2020/20200316/20201231/321485</t>
  </si>
  <si>
    <t>NASECRETARIA DE ESTADO DA SAUDELUVA DESCARTAVEL PROCEDIMENTOS NAO CIRURGICOS - COMPOSICAO: 100% VINIL (PVC); TAMANHO: P; PO: ISENTA DE PO; FORMATO: AMBIDESTRA; TEXTURA: LISA; APRESENTACAO: EMBALAGEM 100 UNIDADES;924557272540</t>
  </si>
  <si>
    <t>43941SECRETARIA MUNICIPAL DE SAÚDEAQUISIÇÃO DE SUPORTE PARA SORO08.675.528/0001-7272500250290https://www.aracajucompras.se.gov.br/portal/default.aspx</t>
  </si>
  <si>
    <t>43913MIDAZOLAM, 5MG/ML, SOLUCAO INJETAVEL AMPOLA 10ML, UNIDADE 1.0 AMPOLA marca: hipolabor19.570.720/0007-0672210290002,49https://cearatransparente.ce.gov.br/portal-da-transparencia/despesas/notas-de-empenho/2632140?locale=pt-BR</t>
  </si>
  <si>
    <t>43913MIDAZOLAM, 5MG/ML, SOLUCAO INJETAVEL AMPOLA 10ML, UNIDADE 1.0 AMPOLA. MARCA: HIPOLABOR19.570.720/0007-0672210290002,49https://cearatransparente.ce.gov.br/portal-da-transparencia/despesas/notas-de-empenho/2632145?locale=pt-BR</t>
  </si>
  <si>
    <t>43916SERINGA, SEM AGULHA, BICO LUER LOCK, EM POLIPROPILENO/PLASTICO TRANSPARENTE, DESCARTÁVEL 10ML, EMBALAGEM 1.0 UNIDADE. MARCA: SR3426484000123722003800000,19https://cearatransparente.ce.gov.br/portal-da-transparencia/despesas/notas-de-empenho/2634287?locale=pt-BR</t>
  </si>
  <si>
    <t>43948CPCRC Caminhão frigorífico 31.390.864/0001-9072000https://transparenciacovid19.pa.gov.br/</t>
  </si>
  <si>
    <t>43918COMPRESSA, GAZE ESTERIL, COR BRANCA, ABSORVENTE, ISENTA DE AMIDO, ALVEJANTE OPTICO E CONTAMINANTES, ACABAMENTO SEM REBARBAS E SEM SOLTAR FIOS, PRONTA PARA USO, ESTERIL, 15CMX30CM ABERTA, 7,5CMX7,5CM FECHADA 11 FIOS/CM2, EM 8 CAMADAS, PACOTE 5.0 UNIDADE MARCA : POLAR FIX02.881.877/0001-64720003000000,24https://cearatransparente.ce.gov.br/portal-da-transparencia/despesas/notas-de-empenho/2635847?locale=pt-BR</t>
  </si>
  <si>
    <t>43948Fundação Municipal de SaúdeContratação de locação de imóvel não residencial (Rua Vereador Clemente Souza e Silva 440- Zé Garoto-São Gonçalo/RJ)31.728.918/0001-85720006000https://www.saogoncalo.rj.gov.br/diario_oficial.php</t>
  </si>
  <si>
    <t>NAUNIVERSIDADE ESTADUAL DE MONTES CLAROSELETRODO PARA ECG - MATERIA-PRIMA: NAO TECIDO ; TAMANHO: ADULTO;EQUIPAMENTO MEDICO-HOSPITALAR, COMPONENTES E ACESSORIOS72000</t>
  </si>
  <si>
    <t>43943Secretaria de Estado da SaúdeEletrodo para monitorização cardíaca adulto/pediátrico descartável05.343.029/0001-9071750http://www.transparencia.sc.gov.br/documentos/extrato/doc/empenho?empenhofiltro[]=480091|2020NE013717</t>
  </si>
  <si>
    <t>43936FUNDACAO HOSPITALAR DO ESTADO DE MINAS GERAISCONJUNTO DE DRENAGEM - TIPO: EXTERNA; APLICACAO: VENTRICULAR, ADULTO;23.836.281/0001-12717505410http://www.transparencia.mg.gov.br/compras-e-patrimonio/compras-e-contratos/comprasecontratos-detalhe-proccompra/2020/20200316/20201231/322320</t>
  </si>
  <si>
    <t>43941Ponteiras de polipropileno natural, capacidade de 0,5 a 10 µL, LONGA estéreis, com filtro microporo (tamanho do poro: 4-6 µm), livres de DNase, RNase, metais pesados e pirogênios. Caixa com 10 racks (Rack com 96 ponteiras)08.845.041/0001-9071500100715Processo SEI disponibilizado pelo Governo do Estado</t>
  </si>
  <si>
    <t>43929Fundação Universidade Federal do MaranhãoAlgodão hidrofílico00.602.864/0001-8371400http://www.in.gov.br/en/web/dou/-/extrato-de-dispensa-de-licitacao-n-37/2020-uasg-155010-251748651</t>
  </si>
  <si>
    <t>43911REUQUINOL 400MG C/30 COMP01.206.820/0001-0571286,83158445https://cearatransparente.ce.gov.br/portal-da-transparencia/despesas/notas-de-empenho/2631948?locale=pt-BR</t>
  </si>
  <si>
    <t>43913REUQUINOL 400MG C/30 COMP01.206.820/0014-1171286,81158445https://cearatransparente.ce.gov.br/portal-da-transparencia/despesas/notas-de-empenho/2632102?locale=pt-BR</t>
  </si>
  <si>
    <t>43948Secretaria Municipal de SaúdeLuva cirúrgica estéril 8.0, descartável, látex natural.12.040.718/0001-9070990310002,29https://transparencia.joaopessoa.pb.gov.br/#/licitacoes?id=4782</t>
  </si>
  <si>
    <t>43921Fundação Oswaldo CruzAquisição de Equipamentos - COVID 1901.645.409/0003-9070400http://www.in.gov.br/web/dou/-/extrato-de-dispensa-de-licitacao-n-27/2020-uasg-254492-250456481</t>
  </si>
  <si>
    <t>43955Secretaria de Atenção Especializada à SaúdeContratação emergencial de empresa prestadora de serviço de locação de módulo de ar comprimido medicinal (AR) e módulo de vácuo medicinal (VAC), incluindo a manutenção preventiva e corretiva dos sistemas, para atender ao Hospital de Câncer II, Unidade do Instituto Nacional de Câncer José Gomes de Alencar da Silva03.184.220/0001-0070080http://www.in.gov.br/web/dou/-/extrato-de-dispensa-de-licitacao-n-72/2020-uasg-250052-254976336</t>
  </si>
  <si>
    <t>43942CAPACETE MOTOCICLISTA06.050.437/0001-1670000100700http://dom.manaus.am.gov.br/pdf/2020/abril/DOM%204814%2006.04.2020%20CAD%201.pdf</t>
  </si>
  <si>
    <t>43928SECRETARIA DO ESTADO DA BAHIA - SESABBalança Plataforma09.251.627/0001-907000049000http://www.saude.ba.gov.br/temasdesaude/coronavirus/contratacoes-covid19/</t>
  </si>
  <si>
    <t>43936CÂNULA DE TRAQUEOSTOMIA DESCARTÁVEL N° 8.5 COM BALÃO/CUFF61.418.042/0001-3170000400017,5https://cearatransparente.ce.gov.br/portal-da-transparencia/despesas/notas-de-empenho/2644422?locale=pt-BR</t>
  </si>
  <si>
    <t>43936CÂNULA DE TRAQUEOSTOMIA DESCARTÁVEL N° 7.5 COM BALÃO/CUFF61.418.042/0001-3170000400017,5https://cearatransparente.ce.gov.br/portal-da-transparencia/despesas/notas-de-empenho/2644422?locale=pt-BR</t>
  </si>
  <si>
    <t>43949Secretaria Municipal de SaúdeDipirona 500mg01.722.296/0001-17700005000000,14https://transparencia.joaopessoa.pb.gov.br/#/licitacoes?id=4798</t>
  </si>
  <si>
    <t>43913Secretaria Municipal de SaúdeAquisição de Tendas Piramidais Climatizadas em Lona branca para atendimento a pacientes na UPA Treze de Maio - Tam 10 x 08028.451.346/0001-2570000235000http://www.ribeiraopreto.sp.gov.br/files/transparencia/pdf/licitacao-175-2020.pdf</t>
  </si>
  <si>
    <t>43945Prefeitura MunicipalAquisição de mil cestas básicas70000</t>
  </si>
  <si>
    <t>43945FES - FUNDO ESTADUAL DE SAÚDECONTRATAÇÃO DE EMPRESA ESPECIALIZADA EM SERVIÇOS GRÁFICOS.00.530.940/0001-926985069850https://www.compras.rj.gov.br/Portal-Siga/Contrato/listar.action</t>
  </si>
  <si>
    <t>43913MIDAZOLAM, 5MG/ML, SOLUCAO INJETAVEL AMPOLA 10ML, UNIDADE 1.0 AMPOLA MARCA: HIPOLABOR19.570.720/0007-0669720280002,49https://cearatransparente.ce.gov.br/portal-da-transparencia/despesas/notas-de-empenho/2632458?locale=pt-BR</t>
  </si>
  <si>
    <t>43945Hospital Municipal São JoséAquisição de materiais saneantes para atendimento de demanda - Quaternário de Amônio (0,14% a 0,55%) + Biguanida (0,096% a 0,16%)6970020500000,034Página 56 do Diário Oficial de Joinville de 18 de março de 2020 e https://transparencia.joinville.sc.gov.br/?p=3.3.1&amp;inicio=01/01/2020&amp;fim=31/12/2020&amp;param=w2hLBvk5SBfaodtpNzID0lMNF5Awj2OD45dzkpT%2B9W0%3D#ConteudoItens</t>
  </si>
  <si>
    <t>NASECRETARIA DE ESTADO DE PLANEJAMENTO E GESTAOLUVA DESCARTAVEL PROCEDIMENTOS NAO CIRURGICOS - COMPOSICAO: LATEX DE BORRACHA NATURAL; ESTERIL: NAO; TAMANHO: G; PO: BIOABSORVIVEL; FORMATO: AMBIDESTRA; TEXTURA: LISA; APRESENTACAO: EMBALAGEM 100 UNIDADES;-69400</t>
  </si>
  <si>
    <t>43916SOLUCAO DE GLICOSE, FRASCO BOLSA 500ML, SISTEMA FECHADO, FLEXIVEL, INERTE QUIMICAMENTE POLIETILENO, ISENTO DE PVC, 5% 50 MG/ML, SOLUCAO INJETAVEL, EMBALAGEM 1.0 UNIDADE. MARCA: FAARMACE662833300014669300300002,31https://cearatransparente.ce.gov.br/portal-da-transparencia/despesas/notas-de-empenho/2634272?locale=pt-BR</t>
  </si>
  <si>
    <t>43916CLORETO DE SODIO SOLUCAO FISIOLOGICA, 0,9%, SOLUCAO INJETAVEL, AMPOLA 10.0 MILILITRO marca: FARMACE UND 500.000,00 X 0,1380 = 69.000,00006628333000146690005000000,14https://cearatransparente.ce.gov.br/portal-da-transparencia/despesas/notas-de-empenho/2634177?locale=pt-BR</t>
  </si>
  <si>
    <t>43938EMSERH - Empresa Maranhense de Serviços HospitalaresContratação de exames para Diagnósticos por Ultrassonografia – Ecocardiografia Transtorácica, equipamentos, materiais, insumos, bem como a equipe técnico-operacional e obrigações inerentes à atividade para atender a demanda do HCI – Hospital das Clinicas Integradas de São Luís – MA. Valor pago por exame.04.430.794/0001-8469000300230http://site.tce.ma.gov.br/index.php/mural-de-contratos</t>
  </si>
  <si>
    <t>43938EMSERH - Empresa Maranhense de Serviços HospitalaresContratação de Exames de Ultrassonografia – Ecocardiograma Transtorácica, equipamentos, materiais, insumos, bem como a equipe técnico-operacional e obrigações inerentes à atividade para atender a demanda do HCI – Hospital das Clínicas Integradas de São Luís/MA.04.430.794/0001-8469000300230http://site.tce.ma.gov.br/index.php/mural-de-contratos</t>
  </si>
  <si>
    <t>43949Hospital de Clínicas de Porto Alegre (HCPA)VENTILOMETRO DE MAO10.238.563/0001-7669000323000https://www.hcpa.edu.br/fale-conosco/fale-conosco-servico-de-informacao-ao-cidadao-sic/fale-conosco-sic-licitacoes-contratos</t>
  </si>
  <si>
    <t>43938EMSERH - Empresa Maranhense de Serviços HospitalaresPrestação de serviços de coleta, transporte, tratamento e disposição final de resíduos de serviços de saúde de classificação A, B e E, com fornecimento de bombas, em regime de comodatos, para atender a demanda do Hospital de Cuidados Intensivos – HCI, administrada pela EMSERH05.899.350/0001-5568700600114,5http://site.tce.ma.gov.br/index.php/mural-de-contratos</t>
  </si>
  <si>
    <t>43929Fundação Oswaldo CruzAquisição de Suporte Monitor Vídeo 14.365.637/0001-9668586http://www.in.gov.br/en/web/dou/-/extrato-de-dispensa-de-licitacao-n-32/2020-uasg-254492-251751228</t>
  </si>
  <si>
    <t>43951Secretaria Especial de Saúde IndígenaAquisição, em caráter EMERGENCIAL, Dispensa de Licitação, de Equipamentos de Proteção Individual - EPIs: insumos para higienização das mãos e superfícies e equipamento para monitoramento dos sinais vitais dos pacientes suspeitos de infecção pelo coronavírus (COVID-19), como forma de proteção aos Profissionais da Atenção Básica do Distrito Sanitário Especial Indígena Ceará - DSEI/CE06.053.353/0001-3668554,8http://www.in.gov.br/web/dou/-/extrato-de-dispensa-de-licitacao-n-6/2020-uasg-257033-254740550</t>
  </si>
  <si>
    <t>43918Hospital do Servidor Público MunicipalAquisição de  Peças de filtro de barreira para bactéria e vírus (tipo HEPA).28.438.447/0001-6668400120057http://www.docidadesp.imprensaoficial.com.br/NavegaEdicao.aspx?ClipID=f032db3ea826fc498e8aa479e91ffa69&amp;PalavraChave=6210.2020/0002094-7</t>
  </si>
  <si>
    <t>43944FUNEAS - Fundação Estatal de Atenção em Saúde do Estado do ParanáCONTRATAÇÃO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1479561700015568275,28168275,28http://www.transparencia.pr.gov.br/pte/compras/dispensasInexigibilidade?windowId=9a3</t>
  </si>
  <si>
    <t>43913Secretaria Municipal de Saúde e Defesa CivilBOLSA DE COLOSTOMIA COM CLAMP ADULTO11634742/0001-956816096007,1https://duquedecaxias.rj.gov.br/portal/boletim-oficial.html</t>
  </si>
  <si>
    <t>43938FUNDACAO HOSPITALAR DO ESTADO DE MINAS GERAISGLICOSE - PRINCIPIO ATIVO: GLICOSE; CONCENTRACAO/DOSAGEM: 5%; FORMA FARMACEUTICA: SOLUCAO INJETAVEL; APRESENTACAO: BOLSA OU FRASCO 100 ML SISTEMA FECHADO; COMPONENTE: INJETOR LATERAL;16.865.939/0002-3068051,51,95http://www.transparencia.mg.gov.br/compras-e-patrimonio/compras-e-contratos/comprasecontratos-detalhe-proccompra/2020/20200316/20201231/322116</t>
  </si>
  <si>
    <t>43943FRASCO UMIDIFICADOR PARA REDE DE AR COMPRIMIDO COM ROSCA METALIZADA E SEM EXTENSÃO COM TAMPA05.028.965/0001-06 68000200034Processo SEI disponibilizado pelo Governo do Estado</t>
  </si>
  <si>
    <t>43941Hospital Municipal Salgado FilhoAQUISIÇÃO DE AQUISIÇÃO de Material Médico Hospitalar PARA PREVENÇÃO E CONTROLE DE INFECÇÃO PELO CORONA VÍRUS ATRAVÉS DO EMERGENCIAL SMS 09/001.492/2020. NAD 141/2020.930030000016067800http://www.rio.rj.gov.br/web/contasrio/dados-abertos#titulo</t>
  </si>
  <si>
    <t>43943Fundo Estadual de SaúdeFOCOS CIRÚRGICOS79.805.263/0001-2867450513490Portal da Transparência do Governo de Pernambuco</t>
  </si>
  <si>
    <t>43944Hospital do Servidor Público Municipal - HSPM
Fltro  Dialisador  Capilar  Descartável  (uso  único), 31.673.254/0009-5167200140048http://www.docidadesp.imprensaoficial.com.br/NavegaEdicao.aspx?ClipID=2f3f68bf0c044745674c372c5b45fc47&amp;PalavraChave=6210.2020/0002604-0</t>
  </si>
  <si>
    <t>43924Secretaria Municipal de Saúde e Defesa CivilAQUISIÇÃO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400G16.599.555/0001-3167134,6117057,38https://duquedecaxias.rj.gov.br/portal/boletim-oficial.html</t>
  </si>
  <si>
    <t>43922FUNDACAO HOSPITALAR DO ESTADO DE MINAS GERAISREMIFENTANILA - PRINCIPIO ATIVO: REMIFENTANILA, CLORIDRATO; CONCENTRACAO/DOSAGEM: 2 MG; FORMA FARMACEUTICA: PO LIOFILIZADO PARA SOLUCAO INJETAVEL; APRESENTACAO: FRASCO-AMPOLA; COMPONENTE: .;21.681.325/0001-576710033,55http://www.transparencia.mg.gov.br/compras-e-patrimonio/compras-e-contratos/comprasecontratos-detalhe-proccompra/2020/20200316/20201231/321485</t>
  </si>
  <si>
    <t>43924Secretaria Municipal de Saúde e Defesa CivilAQUISIÇÃO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1000ML05.050.260/0001-9566968220030,44https://duquedecaxias.rj.gov.br/portal/boletim-oficial.html</t>
  </si>
  <si>
    <t>NASecretaria Estadual de Saúde/Fundo Estadual de SaúdeAquisição de Painel Isotérmico para construção de U.T.I Emergencial no Hospital Metropolitano para o combate do Coronavírus (COVID-19) - Isotelha EPS 100MM - RAL 9003 - 0,43 X 0,38MM - 90 PEÇAS 9500 M00.289.348/0006-5566586,676786,82http://www.transparencia.mt.gov.br/-/contratos-covid-19</t>
  </si>
  <si>
    <t>43950Fundação Nacional do ÍndioContratação de empresa para a aquisição de alimentos para confecção de 661 cestas básicas de alimentos, para apoia as comunidade indígenas sob a jurisdição dessa CR Madeira que se encontram em situação de vulnerabilidade, a fim de garantir a segurança alimentar e nutricional, diante da necessidade de distanciamento social neste momento de pandemia - COVID-1917.395.399/0001-50 66100http://www.in.gov.br/web/dou/-/extrato-de-dispensa-de-licitacao-n-10/2020-uasg-194045-254480204</t>
  </si>
  <si>
    <t>43942SECRETARIA DE ESTADO DA SAUDECADEIRA DE RODA PARA OBESO33782570/0001-3266000203300https://coronavirus.es.gov.br/contratos-emergenciais</t>
  </si>
  <si>
    <t>43928SECRETARIA DO ESTADO DA BAHIA - SESABSuporte para soro em bomba de infusao05.788.117/0001-0365981,61281234,81http://www.saude.ba.gov.br/temasdesaude/coronavirus/contratacoes-covid19/</t>
  </si>
  <si>
    <t>43934Universidade Federal de Santa MariaAquisição de equipamentos e acessórios de envase. 05.329.556/0001-4065790http://www.in.gov.br/web/dou/-/extrato-de-dispensa-de-licitacao-n-34/2020-uasg-153164-252119671</t>
  </si>
  <si>
    <t>43934CASSETE, COM PLATE, PARA EXAMES RADIOLÓGICOS, 35X43CM, USO COM LEITORA KONICA MINOLTA, MODELO REGIUS SIGMA, EMBALAGEM 1.0 UNIDADE(DESCRIÇÃO DA QUANTIDADE: 10 X 6.560,906000 = 65.609,06)71.256.283/0001-8565609,06106560,906https://cearatransparente.ce.gov.br/portal-da-transparencia/despesas/notas-de-empenho/2643039?locale=pt-BR</t>
  </si>
  <si>
    <t>43924Secretaria Municipal de Saúde e Defesa CivilAQUISIÇÃO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500ML05.050.260/0001-9565604220029,82https://duquedecaxias.rj.gov.br/portal/boletim-oficial.html</t>
  </si>
  <si>
    <t>43924Secretaria Municipal de Saúde e Defesa CivilAQUISIÇÃO DE INSUMO MISTURA DE SUPLEMENTAÇÃO ALIMENTAR- COMPLEMENTO ALIMENTAR EM PÓ INSTANTÂNEO NUTRICIONALMENTE COMPLETA, HIPERPROTEICO,ENRIQUECIDO COM 26 VITAMINAS E MINERAIS, COM 20G PROTEÍNA , VITAMINA D E PROBIÓTICOS, SEM SACAROSE, APRESENTAÇÃO EM LATA DE 370G16.599.555/0001-3165568120054,64https://duquedecaxias.rj.gov.br/portal/boletim-oficial.html</t>
  </si>
  <si>
    <t>43920LOCAÇÃO DE MONITOR DE TRANSPORTE03.483.410/0001-296552084780https://cearatransparente.ce.gov.br/portal-da-transparencia/despesas/notas-de-empenho/2636792?locale=pt-BR</t>
  </si>
  <si>
    <t>43921REUQUINOL 400MG COM/ 30 COMP ( 1.584 X 41,113 =65.124,09)120682000141165124,09158441,11https://cearatransparente.ce.gov.br/portal-da-transparencia/despesas/notas-de-empenho/2637314?locale=pt-BR</t>
  </si>
  <si>
    <t>43943PREFEITURA MUNICIPAL DE UBERLÂNDIAHIPOCLORITO DE SÓDIO COM SOLUÇÃO DE CLORO A 10 – 12% CLORO ATIVADO. APRESENTAR AUTORIZAÇÃO DE PRODUTO PARA SANEANTES. APRESENTAR AUTORIZAÇÃO DE FUNCIONAMENTO E AMOSTRA DO PRODUTO19.316.473/0001-20 64879,1453714,3http://weblicitacoes.uberlandia.mg.gov.br/weblicitacoes/f/n/licitacoesdetalhescon?modoJanelaPlc=popup&amp;evento=y&amp;codigoEmpresa=1&amp;licitacao=PE%20879/2021</t>
  </si>
  <si>
    <t>43912DIPIRONA, 500MG/ML, SOLUÇÃO INJETÁVEL, AMPOLA 2ML, AMPOLA 1.0 UNIDADE- MARCA : SANTISA26.436.406/0001-05648001200000,54https://cearatransparente.ce.gov.br/portal-da-transparencia/despesas/notas-de-empenho/2631967?locale=pt-BR</t>
  </si>
  <si>
    <t>43912DIPIRONA, 500MG/ML, SOLUÇÃO INJETÁVEL, AMPOLA 2ML, AMPOLA 1.0 UNIDADE- MARCA : SANTISA26.436.406/0001-05648001200000,54https://cearatransparente.ce.gov.br/portal-da-transparencia/despesas/notas-de-empenho/2631963?locale=pt-BR</t>
  </si>
  <si>
    <t>43916SERINGA, SEM AGULHA, BICO LUER SLIP, EM POLIPROPILENO/PLASTICO TRANSPARENTE, DESCARTAVEL 10ML, EMBALAGEM 1.0 UNIDADE. MARCA: SR3426484000123648003600000,18https://cearatransparente.ce.gov.br/portal-da-transparencia/despesas/notas-de-empenho/2634287?locale=pt-BR</t>
  </si>
  <si>
    <t>NAFUNDACAO HOSPITALAR DO ESTADO DE MINAS GERAISCURATIVO DE POLIURETANO - COMPOSICAO: TRANSPARENTE, NAO ESTERIL, COBERTURA SECUNDARIA; APRESENTACAO: 15CM X 10M (L X C);MATERIAL E SUPRIMENTO MEDICO-HOSPITALAR64785</t>
  </si>
  <si>
    <t>43936FIXADOR PARA TRAQUEÓSTOMO, ADULTO, DISPOSITIVO PARA FIXAÇÃO DE CÂNULA DE TRAQUEOSTOMIA61.418.042/0001-3164680600010,78https://cearatransparente.ce.gov.br/portal-da-transparencia/despesas/notas-de-empenho/2644422?locale=pt-BR</t>
  </si>
  <si>
    <t>43913Secretaria Municipal de Saúde e Defesa CivilKIT PARA EXAME GINECOLÓGICO (ESPÁTULA, ESCOVA E ESPÉCULO) TAMANHO G16.599.555/0001-4364512256002,52https://duquedecaxias.rj.gov.br/portal/boletim-oficial.html</t>
  </si>
  <si>
    <t>43912DIPIRONA, 500MG/ML, SOLUCAO INJETAVEL, AMPOLA 2ML, AMPOLA 1.0 UNIDADE MARCA: SANTISA26.436.406/0001-05644221193000,54https://cearatransparente.ce.gov.br/portal-da-transparencia/despesas/notas-de-empenho/2631972?locale=pt-BR</t>
  </si>
  <si>
    <t>43941Coordenadoria Geral de Atenção Primária da AP5.3AQUISIÇÃO REALIZADA COM VISTA AO ABASTECIMENTO DE TODAS AS UNIDADES DA AP 5.3 CONFORME EMAIL DE 10/03/2020 - NAD 48/20201770076300014864370,52http://www.rio.rj.gov.br/web/contasrio/dados-abertos#titulo</t>
  </si>
  <si>
    <t>43949Secretaria Municipal de SaúdeAzitromicina 500mg40.787.152/0001-09640001000000,64https://transparencia.joaopessoa.pb.gov.br/#/licitacoes?id=4798</t>
  </si>
  <si>
    <t>43955Secretaria de Atenção Especializada à SaúdeAquisição de: Equipamento de videolaringoscópio portátil59.269.654/0001-6864000http://www.in.gov.br/web/dou/-/extrato-de-dispensa-de-licitacao-n-150/2020-uasg-250105-254976652</t>
  </si>
  <si>
    <t>43943COMPANHIA DE TECNOLOGIA DA INFORMAÇÃO DE BELÉM - CINBESAAQUISIÇÃO EMERGENCIAL DE NOTEBOOKS505467100058263980203199https://drive.google.com/drive/folders/1FA_fZNfA4UvFRARtigKFfr-9mdxn8nRU</t>
  </si>
  <si>
    <t>43941Hospital Municipal Álvaro RamosAQUISIÇÃO DE AQUISIÇÃO de Material Médico Hospitalar, PARA PREVENÇÃO E CONTROLE DE INFECÇÃO POR CORONAVÍRUS, CONFORME PROCESSO EMERGENCIAL Nº 09/001.837/2020, PROVIDENCIADO PELA S/SUBG/CGCT/CTS, DE ACORDO COM O ARTIGO 24, INCISO IV DA LEI 8.666/93, COMBINADO COM O DECRETO 47.246 DE 12 DE MARÇO DE 2020 QUE REGULAMENTA A LEI 13.979.1777186700014363962http://www.rio.rj.gov.br/web/contasrio/dados-abertos#titulo</t>
  </si>
  <si>
    <t>NAPOLICIA MILITAR DE MINAS GERAISBROMETO DE ROCURONIO - PRINCIPIO ATIVO: BROMETO DE ROCURONIO; CONCENTRACAO/DOSAGEM: 10 MG/ML; FORMA FARMACEUTICA: SOLUCAO INJETAVEL; APRESENTACAO: FRASCO-AMPOLA 5 ML; COMPONENTE: .;-63900</t>
  </si>
  <si>
    <t>43955Fundação Nacional do ÍndioAquisição de cestas básicas de alimentos e kits de limpeza devido a situação de emergência provocada pela pandemia do Covid-19 e buscando incentivar o isolamento social das comunidades indígenas em suas aldeias como medida de prevenção, conforme Memorando nº 29/2020/Sedisc - CR-JPR/DIT - CR-JPR/CR-JPR-FUNAI (2100319)02.448.919/0001-7863593,75http://www.in.gov.br/web/dou/-/extrato-de-dispensa-de-licitacao-n-9/2020-uasg-190004-254975646</t>
  </si>
  <si>
    <t>43943PREFEITURA MUNICIPAL DE UBERLÂNDIAPrestação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Compras)01.032.209/0001-08633756,16http://weblicitacoes.uberlandia.mg.gov.br/weblicitacoes/f/n/licitacoesdetalhescon?modoJanelaPlc=popup&amp;evento=y&amp;codigoEmpresa=1&amp;licitacao=PP577-2016</t>
  </si>
  <si>
    <t>43943PREFEITURA MUNICIPAL DE UBERLÂNDIAPrestação de serviços de assistência a saúde através de exames de análises clínicas, anatomopatológicos e citopatológicos, em atendimento a SMS. Será facultativa às licitantes a visita para conhecimento da execução dos serviços e esclarecimentos de dúvidas, no prazo de até 02 (dois) dias úteis anteriores à data marcada para abertura das propostas, conforme consta no Edital. VALOR EDITAL: R$ 6,85 (Para adquirir na Diretoria de Compras)01.032.209/0001-08633756,85http://weblicitacoes.uberlandia.mg.gov.br/weblicitacoes/f/n/licitacoesdetalhescon?modoJanelaPlc=popup&amp;evento=y&amp;codigoEmpresa=1&amp;licitacao=PP668-2016</t>
  </si>
  <si>
    <t>43917Secretaria de Atenção Especializada à SaúdeAquisição de Conjuntos para drenagem e aspiração01.280.030/0001-6163180http://www.in.gov.br/web/dou/-/extrato-de-dispensa-de-licitacao-n-40/2020-uasg-250052-250043604</t>
  </si>
  <si>
    <t>43951Secretaria Municipal de Obras e Serviços PúblicosServiço de Limpeza (período noturno) por meio de hidrojateamento de ruas, calçadas, faizadas, praças, chão, paredes, bancos, equipamentos e demais itens ao redor dos locais. Vigência: 30 dias04.965.146/0001-2263000300210https://api.sorocaba.sp.gov.br/pub-consulta/#/publicacoes</t>
  </si>
  <si>
    <t>43945Polícia Rodoviária FederalContratação de Laboratório de Análises Clínicas para a realização de exames clínicos laboratoriais para detecção do COVID-19, por demanda, a serem aplicados, durante surto epidêmico de coronavírus no país, nos servidores da Polícia Rodoviária Federal em Sergipe - SPRF/SE, conforme condições, quantidades e exigências estabelecidas no Projeto Básico. 15.610.595/0001-7463000http://www.in.gov.br/web/dou/-/extrato-de-dispensa-de-licitacao-n-11/2020-uasg-200130-253810633</t>
  </si>
  <si>
    <t>43930Aquisição de material médico hospitalar62931LICITAÇÕES, CONTRATOS E EXTRATOS DE CONTRATOS</t>
  </si>
  <si>
    <t>43935Aquisição de material médico hospitalar62931</t>
  </si>
  <si>
    <t>43955Brigada Militar - Departamento de SaúdeAquisição de vestuário para o bloco cirúrgico  (conjunto tamanho M)04.578.630/0001-0762920110057,2https://www.compras.rs.gov.br/editais/9033_2020/259231</t>
  </si>
  <si>
    <t>43955Brigada Militar - Departamento de SaúdeAquisição de vestuário para o bloco cirúrgico  (conjunto tamanho G)04.578.630/0001-0762920110057,2https://www.compras.rs.gov.br/editais/9033_2020/259231</t>
  </si>
  <si>
    <t>43955Brigada Militar - Departamento de SaúdeAquisição de vestuário para o bloco cirúrgico  (conjunto tamanho GG)04.578.630/0001-0762920110057,2https://www.compras.rs.gov.br/editais/9033_2020/259231</t>
  </si>
  <si>
    <t>43934FLUXOMETRO, PARA REDE DE AR COMPRIMIDO, ESCALA 0-15 L/MIN, EMBALAGEM 1.0 UNIDADE. MARCA: UNITEC27.631.296/0001-0362771,1126349,7https://cearatransparente.ce.gov.br/portal-da-transparencia/despesas/notas-de-empenho/2642921?locale=pt-BR</t>
  </si>
  <si>
    <t>43942SECRETARIA DE ESTADO DA SAUDELARINGOSCÓPIO RÍGIDO95.433.397/0001-1162600100626https://coronavirus.es.gov.br/contratos-emergenciais</t>
  </si>
  <si>
    <t>43945Fundação Oswaldo CruzAquisição de materiais da marca Eppendorf 03.010.937/0001-36 62196,18http://www.in.gov.br/web/dou/-/extrato-de-dispensa-de-licitacao-n-126/2020-uasg-254445-253811506</t>
  </si>
  <si>
    <t>43924Secretaria Municipal de Saúde e Defesa CivilAQUISIÇÃO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200ML16.599.555/0001-3162128220028,24https://duquedecaxias.rj.gov.br/portal/boletim-oficial.html</t>
  </si>
  <si>
    <t>43942COLETOR DESCARÁVEL DE SECREÇÃO TIPO BRONQUINHO 40 ml15.623.678/0001-0662000500012,4http://www.transparencia.am.gov.br/covid-19/despesas-empenhos-e-pagamentos/despesas/</t>
  </si>
  <si>
    <t>NAFUNDACAO HOSPITALAR DO ESTADO DE MINAS GERAISSACO PARA COLETA DE RESIDUOS DE SAUDE - MATERIA-PRIMA: POLIETILENO VIRGEM DE ALTA DENSIDADE; COR: BRANCO LEITOSO; GRUPO: RESIDUOS INFECTANTES (GRUPO A); CAPACIDADE NOMINAL: 30 LITROS - 9 KG; DIMENSOES (L X A): 59 CM X 62 CM; APRESENTACAO: EMBALAGEM 100 UN;EQUIPAMENTOS E MATERIAIS PARA CONSERVACAO E LIMPEZA61950</t>
  </si>
  <si>
    <t>NAFUNDACAO HOSPITALAR DO ESTADO DE MINAS GERAISSISTEMA PLACA E BOLSA PARA OSTOMIA - PLACA (1): PARA ESTOMA INTESTINAL, AUTO ADESIVA; PLACA (2): FLANGE COM 70MM DE DIAMETRO; BOLSA (1): DRENAVEL, OPACA/TRANSPARENTE, COM CLAMP; BOLSA (2): CONFECCIONADA EM PLASTICO FLEXIVEL;EQUIPAMENTO MEDICO-HOSPITALAR, COMPONENTES E ACESSORIOS61603,2</t>
  </si>
  <si>
    <t>43918Coordenadoria de Assistência FarmacêuticaCadeira Giratória, Concha Dupla, Encosto e Assento em Madeira Compensada Moldada, Revestido em Couro Sintético.14.516.006/0001-2061600160385https://www.imprensaoficial.com.br/DO/BuscaDO2001Documento_11_4.aspx?link=%2f2020%2fexecutivo%2520secao%2520i%2fmarco%2f28%2fpag_0093_0e44dffaa5f2d9c10ba4c50d5989e03f.pdf&amp;pagina=93&amp;data=28/03/2020&amp;caderno=Executivo%20I&amp;paginaordenacao=100093</t>
  </si>
  <si>
    <t>43934FENTANILA (CITRATO), 0,05 MG/ML, SOLUÇÃO INJETÁVEL, FRASCO/AMPOLA 10 ML, UNIDADE 1.0 FRASCO / AMPOLA- MARCA: CITRATO DE FENTALINA02.600.770/0001-0961598,5176503,49https://cearatransparente.ce.gov.br/portal-da-transparencia/despesas/notas-de-empenho/2642677?locale=pt-BR</t>
  </si>
  <si>
    <t>43934Universidade Federal de São PauloAquisição de materiais médico-hospitalares destinados ao atendimento a pacientes e proteção dos servidores em atividades essenciais no enfrentamento da pandemia de Covid19.27.644.873/0001-9361541http://www.in.gov.br/web/dou/-/extrato-de-dispensa-de-licitacao-n-28/2020-uasg-153031-252119791</t>
  </si>
  <si>
    <t>43913MIDAZOLAM, 5MG/ML, SOLUCAO INJETAVEL AMPOLA 10ML, UNIDADE 1.0 AMPOLA MARCA: HIPOLABOR19.570.720/0007-0661378,5246502,49https://cearatransparente.ce.gov.br/portal-da-transparencia/despesas/notas-de-empenho/2632459?locale=pt-BR</t>
  </si>
  <si>
    <t>43943SECRETARIA DE ESTADO DE SAÚDEMÍDIA TV Divulgação dentro de 20 dias TV Pajuçara 23 inserções10.711.372/0001-3261115161115http://transparencia.al.gov.br/despesa/empenho/510524/2020NE02626/undefined/</t>
  </si>
  <si>
    <t>43942Fundo Municipal de Saúde - Recife/PESuporte para soro
34.809.258/0001-5561065Portal da Transparência do Município.</t>
  </si>
  <si>
    <t>43942Fundo Municipal de Saúde - Recife/PEEscada clínica34.809.258/0001-5561065Portal da Transparência do Município.</t>
  </si>
  <si>
    <t>NAFUNDACAO HOSPITALAR DO ESTADO DE MINAS GERAISSACO PARA COLETA DE RESIDUOS DE SAUDE - MATERIA-PRIMA: POLIETILENO VIRGEM DE ALTA DENSIDADE; COR: BRANCO LEITOSO; GRUPO: RESIDUOS INFECTANTES (GRUPO A); CAPACIDADE NOMINAL: 50 LITROS - 15 KG; DIMENSOES (L X A): 63 CM X 80 CM; APRESENTACAO: EMBALAGEM 100 UN;EQUIPAMENTOS E MATERIAIS PARA CONSERVACAO E LIMPEZA60900</t>
  </si>
  <si>
    <t>43921DISPOSITIVO, PARA IRRIGACAO DE FERIDAS E DE CAMPOS CIRURGICOS, EMBALAGEM 1.0 UNIDADE MARCA : BIOSANI2763129600010360782,4844200,72https://cearatransparente.ce.gov.br/portal-da-transparencia/despesas/notas-de-empenho/2637454?locale=pt-BR</t>
  </si>
  <si>
    <t>43922DISPOSITIVO, PARA IRRIGAÇÃO DE FERIDAS E DE CAMPOS CIRÚRGICOS, EMBALAGEM 1.0 UNIDADE. MARCA: BIOSANI2763129600010360782,4844200,72https://cearatransparente.ce.gov.br/portal-da-transparencia/despesas/notas-de-empenho/2637925?locale=pt-BR</t>
  </si>
  <si>
    <t>43929SECRETARIA DO ESTADO DA BAHIA - SESABCentrífuga com rotor e sem rotor03.010.937/0001-3660695,5350000,05http://www.saude.ba.gov.br/temasdesaude/coronavirus/contratacoes-covid19/</t>
  </si>
  <si>
    <t>NASECRETARIA DE ESTADO DA SAUDELUVA DESCARTAVEL PROCEDIMENTOS NAO CIRURGICOS - COMPOSICAO: 100% VINIL (PVC); ESTERIL: NAO; TAMANHO: G; PO: BIOABSORVIVEL; FORMATO: AMBIDESTRA; TEXTURA: LISA; APRESENTACAO: EMBALAGEM 100 UNIDADES;924557260450</t>
  </si>
  <si>
    <t>43949Hospital de Clínicas de Porto Alegre (HCPA)BANDEJA RETANGULAR EM AÇO INOX -  40 X 30 X 092.690.486/0001-5560375525115https://www.hcpa.edu.br/fale-conosco/fale-conosco-servico-de-informacao-ao-cidadao-sic/fale-conosco-sic-licitacoes-contratos</t>
  </si>
  <si>
    <t>43924Secretaria Municipal de Saúde e Defesa CivilAQUISIÇÃO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1000ML05.050.260/0001-9560175250024,07https://duquedecaxias.rj.gov.br/portal/boletim-oficial.html</t>
  </si>
  <si>
    <t>43955Brigada Militar - Departamento de SaúdeAquisição de vestuário para o bloco cirúrgico (conjunto tamanho P)04.578.630/0001-0760060105057,2https://www.compras.rs.gov.br/editais/9033_2020/259231</t>
  </si>
  <si>
    <t>43943Fundo Estadual de SaúdeSAPATILHAS DESCARTÁVEIS00.165.933/0001-39600002000000,3Portal da Transparência do Governo de Pernambuco</t>
  </si>
  <si>
    <t>43941Hospital Municipal Salgado FilhoAQUISIÇÃO DE AQUISIÇÃO de Material Médico Hospitalar, PARA PREVENÇÃO E CONTROLE DE INFECÇÃO POR CORONAVÍRUS, SOB O Nº 09/001.837/2020, DE ACORDO COM O QUE PRECEITUA O ARTIGO 24, INCISO IV DA LEI 8.666/93, COMBINADO COM O DECRETO N° 47.246 DE 12 DE MARÇO DE 2020, QUE REGULAMENTA A LEI N° 13.979. NAD 196/2020.2032059000014760000http://www.rio.rj.gov.br/web/contasrio/dados-abertos#titulo</t>
  </si>
  <si>
    <t>43951Secretaria de Atenção Especializada à SaúdeAquisição Emergencial de Compressas-Slcalps e outros para combate ao COVID-19.02.340.772/0001-0660000http://www.in.gov.br/web/dou/-/extrato-de-dispensa-de-licitacao-n-71/2020-uasg-250052-254740286</t>
  </si>
  <si>
    <t>43943Fármaco - DEXTROCETAMINA 50MG/ML INJ CX 25F/A 10ML (C1)07.329.169/0001-395999460099,992020NE00593</t>
  </si>
  <si>
    <t>43937Secretaria Municipal de SaúdeAquisição de materiais para atender diversos setores07.955.424/0001-595995557955http://www.diariomunicipal.com.br/amm-mg/materia/46616D42/03AGdBq27IhVNn1O_bq-WMfxE4_IVuafSYhRu0_YiwhShNZXacdoxUtrtGZywAa9ejxXpbjDF8gPoEHBCsss2H9Md6cSOBCqD0LacvWspLmYfqINwUwgRmVqeQC1Lkx5R7cm81ao60NnIfVEvsAGRFa-UV-5QlWnxY9OXmzbb8CSZa5Oh04VQVRGsVI_NUZW67inE0z1GitTEGeuDCPA4OpGZW5VJdLMhH5VUDrHwPzYJespj265_8FVO7EuSyEDYKHC66v5_6EN41wcukKbQ6H_GPTda5CmM1pB6pvJONeSpJ0GsqYK1wAEAeFcxjv5NiGGI0eT-1LgU622GyJeGYkW1Ht4HUvUldtNaqg2yxgraZ1I3iZt5hSYTT5nvxKlPaMtNgcoF-QeQ1lzkcIyOiJZr7lwyAYYr84Q</t>
  </si>
  <si>
    <t>43937Secretaria Municipal de SaúdeAquisição de materiais para atender diversos setores03.479.428/0001-57599551950http://www.diariomunicipal.com.br/amm-mg/materia/46616D42/03AGdBq27IhVNn1O_bq-WMfxE4_IVuafSYhRu0_YiwhShNZXacdoxUtrtGZywAa9ejxXpbjDF8gPoEHBCsss2H9Md6cSOBCqD0LacvWspLmYfqINwUwgRmVqeQC1Lkx5R7cm81ao60NnIfVEvsAGRFa-UV-5QlWnxY9OXmzbb8CSZa5Oh04VQVRGsVI_NUZW67inE0z1GitTEGeuDCPA4OpGZW5VJdLMhH5VUDrHwPzYJespj265_8FVO7EuSyEDYKHC66v5_6EN41wcukKbQ6H_GPTda5CmM1pB6pvJONeSpJ0GsqYK1wAEAeFcxjv5NiGGI0eT-1LgU622GyJeGYkW1Ht4HUvUldtNaqg2yxgraZ1I3iZt5hSYTT5nvxKlPaMtNgcoF-QeQ1lzkcIyOiJZr7lwyAYYr84Q</t>
  </si>
  <si>
    <t>4393817187 - PAPEL HIGIÊNICO06.366.038/0001-6959950500011,99http://prodata.palmas.to.gov.br:8080/sig/app.html#/transparencia/transparencia-despesa-simplificado-corona/</t>
  </si>
  <si>
    <t>43934Colchões59949,9</t>
  </si>
  <si>
    <t>43902Medicamentos Padronizados59904</t>
  </si>
  <si>
    <t>43943Secretaria de Estado da SaúdeCOMPRESSA DE GAZE05.531.725/0001-20 59850http://www.transparencia.sc.gov.br/documentos/extrato/doc/empenho?empenhofiltro[]=480091|2020NE013657</t>
  </si>
  <si>
    <t>43948Prefeitura Municipal de SalvadorAQUISIÇÃO DO MEDICAMENTO: MIDAZOLAM INJETÁVEL AMPOLA 10 ML, 5MG COMO SUPORTE NAS CONDIÇÕES CLÍNICAS DE URGÊNCIA E EMERGÊNCIA , CONSIDERANDO QUE NÃO HÁ VACINA OU MEDICAMENTO ESPECÍFICO DISPONÍVEL PARA O CORONAVÍRUS. CONFORME CI ASS.FARMACÊUTICA Nº 124/202015.145.035/0001-9659700http://www.transparencia.salvador.ba.gov.br/Modulos/covid19.aspx</t>
  </si>
  <si>
    <t>43912BROMOPRIDA, 5MG/ML, SOLUÇÃO INJETÁVEL, AMPOLA 2ML, UNIDADE 1.0 AMPOLA MARCA: UNIAOQUIMICA02.600.770/0001-0959648512001,17https://cearatransparente.ce.gov.br/portal-da-transparencia/despesas/notas-de-empenho/2631965?locale=pt-BR</t>
  </si>
  <si>
    <t>43951SECRETARIA DE ESTADO DO GOVERNO-SEGPonto de Acesso Sem Fio Tipo I19.354.200/0001-7059630,04272208,52https://coronavirus.es.gov.br/Media/Coronavirus/Transparencia/ContratosEmergenciais/2020-PN8CM%20037-2020%20-%20Ordem%20de%20Fornecimento.pdf</t>
  </si>
  <si>
    <t>43916Fornecimento de insumos para o COVID-1913.251.292/0001-8759501,9</t>
  </si>
  <si>
    <t>43951PREFEITURA MUNICIPAL DE BELÉMCONTRATAÇÃO DE EMPRESA ESPECIALIZADA NA PRESTAÇÃO DE SERVIÇOS DE PUBLICIDADE83.774.125.0001-0459474159474https://drive.google.com/drive/folders/1EhD9Hkuu0PEuoUfI0EFAoxJB5pkcAwfT</t>
  </si>
  <si>
    <t>43941Hospital Municipal Souza AguiarAquisição de PAPEL TOALHA AQUISIÇÃO DE MATERIAL MÉDICO CIRÚRGICO PARA O ENFRENTAMENTO EMERGENCIAL DE SAÚDE PÚBLICA DECORRENTE DO CORONA VÍRUS1693852100012459400http://www.rio.rj.gov.br/web/contasrio/dados-abertos#titulo</t>
  </si>
  <si>
    <t>NAFUNDACAO HOSPITALAR DO ESTADO DE MINAS GERAISAZITROMICINA - PRINCIPIO ATIVO: AZITROMICINA MONOIDRATADA; CONCENTRACAO/DOSAGEM: 500 MG; FORMA FARMACEUTICA: PO LIOFILIZADO; APRESENTACAO: FRASCO-AMPOLA; COMPONENTE: .;23.864.942/0001-135924821,16http://www.transparencia.mg.gov.br/compras-e-patrimonio/compras-e-contratos/comprasecontratos-detalhe-proccompra/2020/20200316/20201231/321485</t>
  </si>
  <si>
    <t>43934FUNDACAO HOSPITALAR DO ESTADO DE MINAS GERAISBICARBONATO DE SODIO - PRINCIPIO ATIVO: BICARBONATO DE SODIO; CONCENTRACAO/DOSAGEM: 84 MG/ML (8,4%); FORMA FARMACEUTICA: SOLUCAO INJETAVEL; APRESENTACAO: BOLSA OU FRASCO 250 ML; COMPONENTE: .;49.324.221/0001-045920018,5http://www.transparencia.mg.gov.br/compras-e-patrimonio/compras-e-contratos/comprasecontratos-detalhe-proccompra/2020/20200316/20201231/321485</t>
  </si>
  <si>
    <t>43943SECRETARIA DE ESTADO DE SAÚDECustos Externos Produção Produção de vídeo com duração de 30 Animação decartelas em 2D locução off e trilha branca produçãode spot de 30 FORNECEDOR Preview DigitalHONORÁRIOS R53800010.711.372/0001-3259180159180http://transparencia.al.gov.br/despesa/empenho/510524/2020NE02626/undefined/</t>
  </si>
  <si>
    <t>NAFUNDACAO HOSPITALAR DO ESTADO DE MINAS GERAISGEL PARA CURATIVO COM HIDROCOLOIDES - IDENTIFICAO: GEL AMORFO, TRANSPARENTE, VISCOSO E ESTERIL; COMPOSICAO: CONSTITUIDO DE AGUA, PROPILENOGLICOL,GOMA GUAR E HIDROCOLOIDES NATURAIS;MATERIAL E SUPRIMENTO MEDICO-HOSPITALAR59150</t>
  </si>
  <si>
    <t>NAFUNDACAO HOSPITALAR DO ESTADO DE MINAS GERAISDISPOSITIVO FIXACAO USO MEDICO-HOSPITALAR - IDENTIFICACAO: FIXACAO DE TUBOS E SONDAS NASAIS ; TIPO: DESCARTAVEL;-59130</t>
  </si>
  <si>
    <t>43943Autarquia de Melhoramentos da Capital FlorianópolisContratação de empresa para aquisição de equipamentos de proteção individual (EPI), utilizados nas ações de enfrentamento ao COVID-1913.786.240/0001-0558943,9Página 8 do Diário Oficial de Florianópolis de 17 de abril de 2020</t>
  </si>
  <si>
    <t>43943Secretaria Municipal de Saúde de Goiânia/GOCAPOTE DESCARTAVEL NAO ESTERIL TAM.GG.M:BEST FABRIL.118771240001765894070008,42https://www.goiania.go.gov.br/sing_transparencia/coronavirus-transparencia/?filtro_simplificado=categoria e https://www.goiania.go.gov.br/Download/legislacao/diariooficial/2020/do_20200401_000007271.pdf</t>
  </si>
  <si>
    <t>43949Hospital de Clínicas de Porto Alegre (HCPA)OXACILINA 500 MG SOL. INJ.FRA18.269.125/0001-8758671,2280002,0954https://www.hcpa.edu.br/fale-conosco/fale-conosco-servico-de-informacao-ao-cidadao-sic/fale-conosco-sic-licitacoes-contratos</t>
  </si>
  <si>
    <t>43924Fornecimento de Kits para detecção de anticorpos IGM contra os quatro sorotipos da dengue, para abastecimento da rede SUS-BH01.896.764/0001-7058627,2DOM 5989
http://portal6.pbh.gov.br/dom/Files/dom5989%20-%20assinado.pdf</t>
  </si>
  <si>
    <t>43921SISTEMA, ADAPTAVEL AO TUBO ENDOTRAQUEAL 5-0 E 5,5, ASPIRACAO TRAQUEAL FECHADO, HIPOALERGENICO, 10FR, EMBALAGEM 1.0 UNIDADE MARCA: BIOTEQ6141804200013158568,4174033,66https://cearatransparente.ce.gov.br/portal-da-transparencia/despesas/notas-de-empenho/2637070?locale=pt-BR</t>
  </si>
  <si>
    <t>43946PREFEITURA MUNICIPAL DE BARBACENAEXAME LABORATORIAL REFERENTE AO COVID-1926.130.666/0001-5858500300195http://barbacena.mg.gov.br/arquivos/atos_08-04-2020_diariooficial.pdf</t>
  </si>
  <si>
    <t>43936Secretaria Especial de Saúde IndígenaAquisição de materiais de consumo e equipamentos de proteção individual para atender as equipes de saúde, Postos de Saúde, Sedes de Polo Base e CASAI´s e sede do DSEI Vilhena durante o período da realização do plano de contingência do COVID-116.917.181/0001-5558500http://www.in.gov.br/web/dou/-/extrato-de-dispensa-de-licitacao-n-1/2020-uasg-257050-252544732</t>
  </si>
  <si>
    <t>NAFUNDACAO HOSPITALAR DO ESTADO DE MINAS GERAISCURATIVO TIPO COBERTURA PRIMARIA - TAMANHO: 10,2 X 11,25CM;MATERIAL E SUPRIMENTO MEDICO-HOSPITALAR58485</t>
  </si>
  <si>
    <t>43956Fundo Municipal de Assistência SocialServiços de correspondência41.013.483/0001-4658371,7Portal da Transparência do Município.</t>
  </si>
  <si>
    <t>43918HIDROXICLOROQUINA, SULFATO, 400MG, COMPRIMIDO REVESTIDO, UNIDADE 1.0 COMPRIMIDO. MARCA: EMS QTD 49.980,00 X P.UNT. R$ 1,1650 = R$ 58.226,7006.053.353/0001-3658226,7499801,165https://cearatransparente.ce.gov.br/portal-da-transparencia/despesas/notas-de-empenho/2635920?locale=pt-BR</t>
  </si>
  <si>
    <t>43942SECRETARIA DE ESTADO DA SAUDESUPORTE DE SORO00.681.314/0001-0558000200290https://coronavirus.es.gov.br/contratos-emergenciais</t>
  </si>
  <si>
    <t>43941Hospital Municipal Barata RibeiroAquisição de MED HOSPITALAR PARA PREVENÇÃO E CONTROLE DO CORONAVIRUS1777186700014358000http://www.rio.rj.gov.br/web/contasrio/dados-abertos#titulo</t>
  </si>
  <si>
    <t>43937Aquisição de materiais07.955.424/0001-5957955</t>
  </si>
  <si>
    <t>NAFUNDACAO HOSPITALAR DO ESTADO DE MINAS GERAISAGULHA PARA ANESTESIA RAQUE - MEDIDAS: 27 G (0,4 X 90 MM); TIPO: DESCARTAVEL; BISEL: QUINCKE; MANDRIL: MANDRIL CODIFICADO POR COR;EQUIPAMENTO MEDICO-HOSPITALAR, COMPONENTES E ACESSORIOS57890</t>
  </si>
  <si>
    <t>43935Aquisição de gêneros alimentícios05.788.495/0001-8957723,6LICITAÇÕES E CONTRATOS</t>
  </si>
  <si>
    <t>43913Secretaria Municipal de Saúde e Defesa CivilCOLETOR DE URINA SISTEMA FECHADO ADULTO11634742/0001-9557708252002,29https://duquedecaxias.rj.gov.br/portal/boletim-oficial.html</t>
  </si>
  <si>
    <t>43951SECRETARIA DE ESTADO DA SAUDEKIT DE EXTRACAO E PURIFICACAO DE ACIDOS NUCLEICOS (KIT PARA 96 TESTES) - REALIZAÇÃO DE DIAGNÓSTICO MOLECULAR RT-QPCR EM AMOSTRAS SUSPEITAS DO COVID-19 00.740.696/0001-9257600153840https://coronavirus.es.gov.br/Media/Coronavirus/Transparencia/ContratosEmergenciais/2020-C7879%20-%20TR%20Emergencial%20kit%20de%20extra%C3%A7%C3%A3oo%20M2000%2017-04-2020.pdf</t>
  </si>
  <si>
    <t>43944FUNEAS - Fundação Estatal de Atenção em Saúde do Estado do Paraná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Unitário25463374000174576001920000,3http://www.transparencia.pr.gov.br/pte/compras/dispensasInexigibilidade?windowId=9a3</t>
  </si>
  <si>
    <t>43928Secretaria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MATERIAL23.359.559/0001-0857600180032DOM 5991
http://portal6.pbh.gov.br/dom/Files/dom5991%20-%20assinado.pdf</t>
  </si>
  <si>
    <t>NAFUNDACAO HOSPITALAR DO ESTADO DE MINAS GERAISFITA ADESIVA HOSPITALAR FINALIDADE: FECHAMENTO DE PACOTES PARA ESTERILIZACAO; COR: BRANCA, SUPORTA TEMPERATURA ATE 134ºC; MEDIDA: 19MM X 30M;EQUIPAMENTO MEDICO-HOSPITALAR, COMPONENTES E ACESSORIOS57585,6</t>
  </si>
  <si>
    <t>43944Secretaria Municipal da SaúdeAquisição decolchão hospitalar28.042.169/0001-2357500250230https://legisladocexterno.curitiba.pr.gov.br/DiariosConsultaExterna_PesquisaAvancada.aspx</t>
  </si>
  <si>
    <t>43929Fundação Municipal de SaúdeAQUISIÇÃO DE EQUIPAMENTOS PERMANENTES, PARA ATENDER AO CER III, UNIDADES DE ATENÇÃO ESPECIALIZADA E ATENÇÃO BÁSICA DO MUNICÍPIO DE SÃO GONÇALO07.626.776/0001-6057400https://www.saogoncalo.rj.gov.br/diario_oficial.php</t>
  </si>
  <si>
    <t>NAFUNDACAO HOSPITALAR DO ESTADO DE MINAS GERAISCATETER - IDENTIFICACAO: VENOSO CENTRAL (SEGUNDO A TECNICA DE SELDINGER); TAMANHO/NUMERO: 22G X 10CM; MATERIA-PRIMA: POLIURETANO;EQUIPAMENTO MEDICO-HOSPITALAR, COMPONENTES E ACESSORIOS57050</t>
  </si>
  <si>
    <t>43943SECRETARIA MUNICIPAL DE GESTÃO ADMINISTRATIVA E TECNOLOGIA DA INFORMAÇÃO - SEGATIAquisição de luva de latex descartável05.511.061/0001-3756975,118207,99http://app.tce.ac.gov.br/portaldaslicitacoes</t>
  </si>
  <si>
    <t>43943SECRETARIA MUNICIPAL DE GESTÃO ADMINISTRATIVA E TECNOLOGIA DA INFORMAÇÃO - SEGATIAquisição de sabonete líquido05.511.061/0001-3756975,16502,99http://app.tce.ac.gov.br/portaldaslicitacoes</t>
  </si>
  <si>
    <t>43943SECRETARIA MUNICIPAL DE GESTÃO ADMINISTRATIVA E TECNOLOGIA DA INFORMAÇÃO - SEGATIAquisição de papel toalha folha dupla picotada05.511.061/0001-3756975,120804,8http://app.tce.ac.gov.br/portaldaslicitacoes</t>
  </si>
  <si>
    <t>43943SECRETARIA MUNICIPAL DE GESTÃO ADMINISTRATIVA E TECNOLOGIA DA INFORMAÇÃO - SEGATIAquisição de água sanitária05.511.061/0001-3756975,118202,19http://app.tce.ac.gov.br/portaldaslicitacoes</t>
  </si>
  <si>
    <t>43921Empresa Brasileira de Serviços HospitalaresAquisição de capotes cirúrgicos, estéreis, descartáveis, gramatura mínima 50 para o Hospital das Clínicas de Goiás para fazer frente ao conjunto de ações no combate do coronavírus.05.075.964/0001-1256700http://www.in.gov.br/web/dou/-/extrato-de-dispensa-de-licitacao-n-023/2020-uasg-155904-250447973</t>
  </si>
  <si>
    <t>43944PREFEITURA MUNICIPAL DE JUIZ DE FORASwab Estéril, material haste plástica, tipo ponta em algodão hidrófilo, apresentação * embalagem individual, aditivos com meio de transporte Stuart, estéril, tipo de uso descartável específico para preservação do agente etiológico causador da infecção. Embalagem externa contendo etiqueta e dados de identificação do produto e do fabricante, Registro na Anvisa. 
Tubo cônico feito em polipropeleno - PP, graduado até 14ml,  com fundo cônico e tampa rosca na cor azul. Perfeito para microbiologia, armazenamento de amostras e para o transporte de materiais sensíveis.Tampa alongada à  prova de vazamentos; Medidas externas do tubo: 17x120mm (aproximadamente). Totalmente Autoclavável  a 121ºC, 15PSI por 15 min. Suporta até 9000 rpm. Esterelizado por Óxido de Etileno.48.740.849/0001-2856645,44https://www.pjf.mg.gov.br/jfcontracoronavirus/transparencia.php</t>
  </si>
  <si>
    <t>43941Hospital Municipal Lourenço JorgeAQUISIÇÃO DE MATERIAL COVID-19930030000016056500http://www.rio.rj.gov.br/web/contasrio/dados-abertos#titulo</t>
  </si>
  <si>
    <t>43943Fundo Municipal de Saúde - Recife/PEMaterial médico-hospitalar 27.970.162/0001-0956433Portal da Transparência do Município.</t>
  </si>
  <si>
    <t>43944FUNEAS - Fundação Estatal de Atenção em Saúde do Estado do ParanáMEDICAMENTOS / Linezolida, 2mg/ml, Solução injetável, Bolsa/Frasco (Sistema Fechado), 300 ml, VIA DE ADMINISTRAÇÃO: Intravenosa, UNID. DE MEDIDA: Unitário6564680001395640094060http://www.transparencia.pr.gov.br/pte/compras/dispensasInexigibilidade?windowId=9a3</t>
  </si>
  <si>
    <t>43916CLORETO DE SODIO SOLUCAO FISIOLOGICA, FRASCO BOLSA 1000ML, SISTEMA FECHADO, FLEXIVEL, INERTE QUIMICAMENTE POLIETILENO, ISENTO DE PVC, 0,9% 9MG/ML, SOLUCAO INJETAVEL, EMBALAGEM 1.0 UNIDADE. MARCA: FAARMACE. 16.000,00 X 3,5225 = 56.360,00662833300014656360160003,52https://cearatransparente.ce.gov.br/portal-da-transparencia/despesas/notas-de-empenho/2634272?locale=pt-BR</t>
  </si>
  <si>
    <t>43941Hospital Municipal Barata RibeiroAQUISIÇÃO de Material Médico Hospitalar PARA PREVENÇÃO COVID 19 PROCESSO HMRPS 0973/000.024/2020.PROCESSO SMS 09/001.837/2020.SD 88/20, RES. 112/20 E NAD 85/20 (01/04/20 - DO RIO 06/04/20)DEVERÃO ESTAR ANEXADOS À NOTA FISCAL, ÀS CÓPIAS DESTA NOTA DE EMPENHO E DA AUTORIZAÇÃO DE FORNECIMENTO.DEVERÃO CONSTAR NO CORPO DA NOTA FISCAL OS NÚMEROS DESTA NOTA DE EMEPENHO, DO PROCESSO HMRPS, DO LOTE E A VALIDADE DOS PRODUTOS EM QUESTÃO.1777186700014356250http://www.rio.rj.gov.br/web/contasrio/dados-abertos#titulo</t>
  </si>
  <si>
    <t>43927Polícia Rodoviária FederalAquisição de materiais de assepsia e proteção individual para proteção preventiva contra o corona vírus, haja vista as características de propagação do vírus e do risco de contágio, conforme condições, quantidades e exigências estabelecidas no Projeto Básico07.052.432/0001-9556246,1http://www.in.gov.br/en/web/dou/-/extrato-de-dispensa-de-licitacao-n-10/2020-uasg-200109-251331371</t>
  </si>
  <si>
    <t>43949Secretaria Municipal de SaúdeMidazolam 5mg/mI Sol Inj 3m140.787.152/0001-1356100300001,87https://transparencia.joaopessoa.pb.gov.br/#/licitacoes?id=4798</t>
  </si>
  <si>
    <t>43943FRASCO UMIDIFICADOR PARA REDE DE OXIGÊNIO COM ROSCA METALIZADA E SEM EXTENSÃO COM TAMPA63.774.269/0001-4556000200028Processo SEI disponibilizado pelo Governo do Estado</t>
  </si>
  <si>
    <t>NAFUNDACAO HOSPITALAR DO ESTADO DE MINAS GERAISELETRODO PARA ECG - MATERIA-PRIMA: ESPUMA; TAMANHO: ADULTO ;EQUIPAMENTO MEDICO-HOSPITALAR, COMPONENTES E ACESSORIOS56000</t>
  </si>
  <si>
    <t>43951SECRETARIA DE ESTADO DO GOVERNO-SEGCâmera para Videoconferência do Tipo III30.393.954/0001-7255970227985https://coronavirus.es.gov.br/Media/Coronavirus/Transparencia/ContratosEmergenciais/2020-XJD9J%20040-2020%20-%20Ordem%20de%20Fornecimento%20-%20Kits%20Videoconferencia.pdf</t>
  </si>
  <si>
    <t>43941Secretaria de Estado da Saúde de GoiásAquisição de 18.000 unidades de Copo descartável (capacidade para 200 ml; em Polipropileno (PP); atóxico, aprovado pela ABNT; aplicação: líquidos diversos. branco ou transparente, apresentação pacote com 100 unidades)34.533.426/0001-2255800180003,1DOE nº 23275, de 06.04.2020  http://diariooficial.abc.go.gov.br/portal/visualizacoes/pdf/4163#/p:9/e:4163?find=coronavirus</t>
  </si>
  <si>
    <t>NAFUNDACAO HOSPITALAR DO ESTADO DE MINAS GERAISLANCETA DESCARTAVEL USO LABORATORIO - MATERIA-PRIMA: PONTA EM ACO INOXIDAVEL; APLICACAO: GLICEMIA CAPILAR EM SANGUE VENOSO;EQUIPAMENTOS E ARTIGOS DE LABORATORIO, COMPONENTES E ACESSORIOS55800</t>
  </si>
  <si>
    <t>NAFUNDACAO HOSPITALAR DO ESTADO DE MINAS GERAISSERINGA DESCARTAVEL - MATERIA-PRIMA: POLIPROPILENO; CAPACIDADE: 10ML SEM AGULHA C/ BICO LUER LOCK;EQUIPAMENTO MEDICO-HOSPITALAR, COMPONENTES E ACESSORIOS55800</t>
  </si>
  <si>
    <t>43943SECRETARIA DE ESTADO DE SAÚDETV Ponta Verde 20 inserções10.711.372/0001-3255733155733http://transparencia.al.gov.br/despesa/empenho/510524/2020NE02626/undefined/</t>
  </si>
  <si>
    <t>NAFUNDACAO HOSPITALAR DO ESTADO DE MINAS GERAISCONJUNTO CIRURGICO, DESCARTAVEL - COMPOSICAO: CALCA COMPRIDA E CAMISA C/DECOTE EM V, TIPO PIJAMA; MATERIA-PRIMA: 100% POLIPROPILENO (SMS); TAMANHO: GRANDE; COR: AZUL OU VERDE CLARO SEM TRANSPARENCIA;EQUIPAMENTO MEDICO-HOSPITALAR, COMPONENTES E ACESSORIOS55614</t>
  </si>
  <si>
    <t>43941Instituto Municipal de Assistência à Saúde Nise da SilveiraAQUISIÇÃO de Material Médico Hospitalar POR ADESÃO AO PROCESSO Nº.09/001827/2020 PARA PREVENÇÃO E CONTROLE DE INFECÇÃO POR CORONAVIRUS, COM BASE NO INCISO IV, ARTIGO 24 DA LEI 8666/93 E ARTIGO 4º DA LEI Nº.13979/2020.DISCRIMINAÇÃO DA AQUISIÇÃO:CONFORME ORDEM DE FORNECIMENTO DE MATERIAL Nº.012/2020.LOCAL DE ENTREGA: ALMOXARIFADO DO IMAS NISE DA SILVEIRA SITO À RUA RAMIRO MAGALHÃES, 521 - ENGENHO DE DENTRO - RJ - CEP: 20.730-4601777186700014355532http://www.rio.rj.gov.br/web/contasrio/dados-abertos#titulo</t>
  </si>
  <si>
    <t>43942SECRETARIA DE ESTADO DA SAUDECADEIRA DE BANHO EM INOX PARA OBESO33782570/0001-3155500301850https://coronavirus.es.gov.br/contratos-emergenciais</t>
  </si>
  <si>
    <t>43949Secretaria Municipal de SaúdeLevofloxacina 500 mg (5 mg/ml) bolsa 100 mi.44.734.671/0001-5155500300018,5https://transparencia.joaopessoa.pb.gov.br/#/licitacoes?id=4798</t>
  </si>
  <si>
    <t>43934FLUXOMETRO, PARA REDE DE OXIGÊNIO, ESCALA 0-15 L/MIN, EMBALAGEM 1.0 UNIDADE. MARCA: UNITEC27.631.296/0001-0355321,2132041,91https://cearatransparente.ce.gov.br/portal-da-transparencia/despesas/notas-de-empenho/2642920?locale=pt-BR</t>
  </si>
  <si>
    <t>43944Lençol adulto sem elástico com logotipo do CEMETRON, cor Verde bandeira, tamanho 2,20 x 1,60m, tecido de Brim pesado 100% algodão02.231.948/0001-8355000100055Processo SEI disponibilizado pelo Governo do Estado</t>
  </si>
  <si>
    <t>43945Hospital Metropolitano Odilon BehrensAquisição de frasco rígido com capacidade de 1500 ml a 2000 ml, em caráter de urgência\emergência, para o Hospital Metropolitano Odilon Behrens, visando ações de combate ao Coronavirus – Covid-19.06.940.329/0001-1954900DOM 6002
http://portal6.pbh.gov.br/dom/Files/dom6002%20-%20assinado.pdf</t>
  </si>
  <si>
    <t>43930Hospital do Servidor Público Municipal - HSPMServiços de manutenção corretiva c/fornecimento de peças no sistema de refrigeração da Câmara Mortuária do HSPM 22.939.453/0001-105482054820http://www.docidadesp.imprensaoficial.com.br/NavegaEdicao.aspx?ClipID=abd36cefd6b71a3705cbd44c4c1c68f7&amp;PalavraChave=3M%20-%20REPRESENTA%C3%87%C3%83O%20E%20COMERCIO%20EIRELI</t>
  </si>
  <si>
    <t>43949Hospital de Clínicas de Porto Alegre (HCPA)ONDANSENTRON  8MG AMP44.734.671/0001-5154560248002,2https://www.hcpa.edu.br/fale-conosco/fale-conosco-servico-de-informacao-ao-cidadao-sic/fale-conosco-sic-licitacoes-contratos</t>
  </si>
  <si>
    <t>43943Fundo Estadual de SaúdeKITS PARA EXTRAÇÃO DE RNA VIRAL DO DIAGNÓSTICO COMPLEMENTAR E DIFERENCIAL DO NOVO CORONAVÍRUS11.909.227/0001-7054300Portal da Transparência do Governo de Pernambuco</t>
  </si>
  <si>
    <t>43943Fundo Municipal de Saúde - Recife/PELocação de 40 rádios de comunicação (Nextel) com bateria 04.821.172/0001-8754000Portal da Transparência do Município.</t>
  </si>
  <si>
    <t>43941Hospital Municipal Barata RibeiroAquisição de MAT MED HOSPITALAR  PARA PREVENÇÃO E CONTROLE DO CORONAVIRUS2032059000014754000http://www.rio.rj.gov.br/web/contasrio/dados-abertos#titulo</t>
  </si>
  <si>
    <t>43944Secretaria Estadual de SaudeEquipamentos de Saude para o LACEN/RN47.010.566/0001-6854000http://diariooficial.rn.gov.br/dei/dorn3/documentos/00000001/20200414/679897.htm</t>
  </si>
  <si>
    <t>43948Secretaria Municipal de SaúdeProtetores de Calçados Descartáveis. Marca: Descarpack14.251.479/0001-4354000200027https://api.sorocaba.sp.gov.br/pub-consulta/#/publicacoes</t>
  </si>
  <si>
    <t>43920Empresa Brasileira de Serviços HospitalaresAquisição Emergencial de Material de Consumo Médico Hospitalar - EPI`s relacionados ao enfrentamento da pandemia do COVID-1924.958.749/0001-0454000http://www.in.gov.br/web/dou/-/extrato-de-dispensa-de-licitacao-n-7/2020-uasg-155914-250244969</t>
  </si>
  <si>
    <t>43944Container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MESES)01.905.016/0001-0653814226907Processo SEI disponibilizado pelo Governo do Estado</t>
  </si>
  <si>
    <t>43944Secretaria de Saúde do MaranhãoAquisição de Equipamentos de Proteção Individual - EPI, para atendimento a demanda das unidades de saúde em virtude do aumento de número de infecções pelo vírus H1N1 e de casos confirmados pela a COVID-1912.833.716/0001-5953600153600http://site.tce.ma.gov.br/index.php/mural-de-contratos</t>
  </si>
  <si>
    <t>43956Empresa Brasileira de Serviços HospitalaresAquisição de MATERIAL MÉDICO HOSPITALAR DE CONSUMO - MANÔMETROS/FLUXÔMETROS, para suprir a demanda da unidade hospitalar João de Barros Barreto no auxilio ao enfrentamento ao COVID-19, das unidades hospitalares do Complexo Hospitalar da Universidade Federal do Pará CHU UFPA34.597.955/0013-2353600http://www.in.gov.br/web/dou/-/extrato-de-dispensa-de-licitacao-n-17/2020-uasg-155909-255211819</t>
  </si>
  <si>
    <t>43941FENTANILA, CITRATO (SOLUÇÃO INJETÁVEL 0,05MG/ML -10ML)11.260.846/0001-875340060008,9Processo SEI disponibilizado pelo Governo do Estado</t>
  </si>
  <si>
    <t>NAFUNDACAO HOSPITALAR DO ESTADO DE MINAS GERAISCAMPO CIRURGICO - MATERIA PRIMA: EM NAO TECIDO, SMS, DESCARTAVEL; TAMANHO: 1,20 X 1,80M;EQUIPAMENTO MEDICO-HOSPITALAR, COMPONENTES E ACESSORIOS53072</t>
  </si>
  <si>
    <t>43943Secretaria de Estado da SaúdeDEXMEDETOMIDINA UNIDADE00.088.317/0001-2153060http://www.transparencia.sc.gov.br/documentos/extrato/doc/empenho?empenhofiltro[]=480091|2020NE013610</t>
  </si>
  <si>
    <t>43928SECRETARIA DO ESTADO DA BAHIA - SESABLuva de Procedimento P – CX.C/100und (Saque RP)09.315.202/0001-0553050250021,22http://www.saude.ba.gov.br/temasdesaude/coronavirus/contratacoes-covid19/</t>
  </si>
  <si>
    <t>NAFUNDACAO HOSPITALAR DO ESTADO DE MINAS GERAISPAPEL PARA ECG - TIPO: TERMORREAGENTE, MILIMETRADO; APRESENTACAO: EM PAPEL A4 - PARA APARELHO PHILIPS PAGE WRITER.;-52920</t>
  </si>
  <si>
    <t>43943Poltrona Hospitalar  (descrição completa no TR)25.132.993/0001-8652800441200Processo SEI disponibilizado pelo Governo do Estado</t>
  </si>
  <si>
    <t>43936CÂNULA DE TRAQUEOSTOMIA DESCARTÁVEL N° 7.0 COM BALÃO/CUFF61.418.042/0001-3152500300017,5https://cearatransparente.ce.gov.br/portal-da-transparencia/despesas/notas-de-empenho/2644422?locale=pt-BR</t>
  </si>
  <si>
    <t>43941Coordenadoria Geral de Atenção Primária da AP1AQUISIÇÃO DE MATERIAL MÉDICO CIRÚRGICO HOSPITALAR EXCLUSIVAMENTE PARA ATENDIMENTO AO PANDEMIA DO CORONAVIRUS, CONFORME LEI 13.979 DE 06 DE FEVEREIRO 2020 - NAD º 61/20201777186700014352500http://www.rio.rj.gov.br/web/contasrio/dados-abertos#titulo</t>
  </si>
  <si>
    <t>43941Empresa Pública de Saúde do Rio de Janeiro S/AAQUISIÇÃO KIT COVID-19 - RONALDO GAZOLLA1777186700014352500http://www.rio.rj.gov.br/web/contasrio/dados-abertos#titulo</t>
  </si>
  <si>
    <t>NAFUNDACAO HOSPITALAR DO ESTADO DE MINAS GERAISLUVA CIRURGICA DESCARTAVEL ESTERIL COMPOSICAO: LATEX DE BORRACHA NATURAL; PO: BIOABSORVIVEL; TAMANHO: 6.5; FORMATO: ANATOMICO; SUPERFICIE: TEXTURIZADA E ANTIDERRAPANTE; APRESENTACAO: PAR EMBALADO INDIVIDUALMENTE;MATERIAL E SUPRIMENTO MEDICO-HOSPITALAR52500</t>
  </si>
  <si>
    <t>43941Secretaria de Atenção Especializada à SaúdeAquisição de material médico hospitalar utilizado para lidar com a pandemia do corona vírus (lâmina para videolaringoscópio ), a fim de atender solicitação do Serviço Central de Abastecimento, no âmbito do INCA01.645.409/0003-9052500http://www.in.gov.br/web/dou/-/extrato-de-dispensa-de-licitacao-n-64/2020-uasg-250052-253176536</t>
  </si>
  <si>
    <t>43935Secretaria Especial de Saúde IndígenaAquisição de Equipamentos de Proteção Individual (EPI) para atender as necessidade do DSEI-Alto Rio Negro, em decorrência da pandemia do (COVID - 19)08.274.239/0001-6152281http://www.in.gov.br/web/dou/-/extrato-de-dispensa-de-licitacao-n-2/2020-uasg-257024-252326611</t>
  </si>
  <si>
    <t>43944PREFEITURA MUNICIPAL DE UBERLÂNDIAServiço de Impressão, estimativo de 100.000 (cem mil) impressões mensais, deverá ser disponibilizado até 25 impressoras a laser, todos os suprimentos toner, cilindro, papel e demais suprimentos necessários para o funcionamento dos equipamentos. Em atendimento à Secretaria Municipal de Saúde.67.687.012/0001-07522001000000,52http://docs.uberlandia.mg.gov.br/wp-content/uploads/2020/04/5846.pdf</t>
  </si>
  <si>
    <t>43950PREFEITURA MUNICIPAL - SECRETARIA MUNICIPAL DE ASSISTÊNCIA SOCIALCARNE BOVINA TIPO COXÃO MOLE DESTINADA AO SERVIÇO DE ACOLHIMENTO QUE PROMOVEM O ISOLAMENTO SOCIAL E CONSEQUENTE PROTEÇÃO À POPULAÇÃO EM SITUAÇÃO DE RUA738349900029352020180028,9https://www.londrina.pr.gov.br/transparencia</t>
  </si>
  <si>
    <t>43916Empresa Brasileira de Serviços HospitalaresAquisição de Equipamentos de Proteção Individual (EPI) e Equipamentos de Proteção Coletiva (EPC) a fim de suprir as necessidades do Hospital de Ensino da Universidade Federal do Vale do São Francisco HU-UNIVASF para Fazer frente ao conjunto de ações no combate ao coronavírus14.553.585/0001-8152000http://www.in.gov.br/web/dou/-/extrato-de-dispensa-de-licitacao-n-17/2020-uasg-155180-249846701</t>
  </si>
  <si>
    <t>43955Estado do RS - Secretaria da Saúde do EstadoAquisição de banqueta31.347.547/0001-9151989,7105495,14https://www.compras.rs.gov.br/editais/0224_2020/259270</t>
  </si>
  <si>
    <t>43943Fundo Estadual de SaúdeEQUIPAMENTOS DE PROTEÇÃO INDIVIDUAL09.607.807/0001-6151868Portal da Transparência do Governo de Pernambuco</t>
  </si>
  <si>
    <t>NAFUNDACAO HOSPITALAR DO ESTADO DE MINAS GERAISINDICADOR P/ VERIFICACAO E VALIDACAO DE PROCESSOS- TIPO DE PROCESSO: MONITOR DE LIMPEZA; TIPO DE INDICADOR: PARA DETECCAO DE PROTEINAS;EQUIPAMENTO MEDICO-HOSPITALAR, COMPONENTES E ACESSORIOS51863</t>
  </si>
  <si>
    <t>43950Secretaria de Desenvolvimento SocialTNT, GRAMATURA 40G/M2, CORES VARIADAS, LARGURA 1,40M34.590.793/0001-6851800350001,48https://transparencia.joaopessoa.pb.gov.br/#/licitacoes?id=4821</t>
  </si>
  <si>
    <t xml:space="preserve">43930Uniformes p/ atender aos profissionais da UPA/Sabará51750DOE/MG </t>
  </si>
  <si>
    <t>43929Prefeitura MunicipalUniformes para atender aos profissionais da UPA51750http://site.sabara.mg.gov.br/wp-content/uploads/2020/04/ratificao-dispensa-licitao-n-019-2020.pdf</t>
  </si>
  <si>
    <t>43943Fundo Municipal de Saúde - Recife/PEMaterial médico-hospitalar 76.881.093/0001-7251734,2Portal da Transparência do Município.</t>
  </si>
  <si>
    <t>43944FUNEAS - Fundação Estatal de Atenção em Saúde do Estado do ParanáMEDICAMENTOS / Cloreto de Sódio, 9 mg/ml (0,9%), Solução injetável, Bolsa/Frasco (Sistema Fechado), 500 ml, VIA DE ADMINISTRAÇÃO: Intravenosa, UNID. DE MEDIDA: Unitário2151535300010251666,68152863,38http://www.transparencia.pr.gov.br/pte/compras/dispensasInexigibilidade?windowId=9a3</t>
  </si>
  <si>
    <t>43941Coordenadoria Geral de Atenção Primária da AP4AQUISIÇÃO DE LUVAS PARA AS UNIDADES DA CAP 4.0 - CORONAVIRUS1770076300014851615,74http://www.rio.rj.gov.br/web/contasrio/dados-abertos#titulo</t>
  </si>
  <si>
    <t>43941Coordenadoria Geral de Atenção Primária da AP4AQUISIÇÃO DE LUVAS PARA PREVENÇÃO DO CORONAVIRUS - NAD 022/20201770076300014851536,36http://www.rio.rj.gov.br/web/contasrio/dados-abertos#titulo</t>
  </si>
  <si>
    <t>43928Equip. e Mat. Hosp S. Geraldo12.799.407/0001-5651518</t>
  </si>
  <si>
    <t>43928PREF.MUN. DE SÃO JOÃO DA PONTEEQUIPAMENTOS E MAT. PERMANENTES P MONTAGEM DE LEITOS02.799.407/0001-5651518</t>
  </si>
  <si>
    <t>43944Município de JoinvilleAquisição Emergencial de Sabonete Liquido para utilização na Secretaria Municipal de Saúde de Joinville/SC para um período de 180 dias83.240.028/0001-2351360200025,68Página 76 do Diário Oficial de Joinville de 1º de abril e https://transparencia.joinville.sc.gov.br/?p=3.3.1&amp;inicio=01/01/2020&amp;fim=31/12/2020&amp;param=B2tyNuGhowRLJlxSgVjwwFBkxdehiKP7uaUgjPBJ%2F2o%3D#ConteudoItens e https://transparencia.joinville.sc.gov.br/?p=3.3.1&amp;inicio=01/01/2020&amp;fim=31/12/2020&amp;param=caR3rMNdy84Y7I3N1u6opY2WT5G5oTA7TeaEkXBg3Ig%3D#ConteudoItens e https://transparencia.joinville.sc.gov.br/?p=3.3.1&amp;inicio=01/01/2020&amp;fim=31/12/2020&amp;param=GG8H23SP1%2FwSUkqC%2F6jkenyDj8OpgB0%2FlxbG1%2BMMA%2Fg%3D#ConteudoItens</t>
  </si>
  <si>
    <t>NAFUNDACAO HOSPITALAR DO ESTADO DE MINAS GERAISCOLETOR DE URINA SISTEMA FECHADO - TIPO DO COLETOR: BOLSA; VOLUME: 2.000 ML + OU - 10%; GRADUACAO: A PARTIR DE 25 ML; COMPRIMENTO TUBO: APROXIMADAMENTE 130 CM; CARACTERISTICAS GERAIS: CAMARA DE PASTEUR, MEMBRANA AUTOCICATRIZANTE;-51313,5</t>
  </si>
  <si>
    <t>NAFUNDACAO EZEQUIEL DIASBASE DE OLIGONUCLEOTIDEOS - ASPECTO: PO LIOFILIZADO OU LIQUIDO; APRESENTACAO: NANOMOL, MICROMOL OU PICOMOL DA SEQUENCIA MARCADA; FINALIDADE: PCR EM TEMPO REAL; QUENCHER 3 LINHAS;-51300</t>
  </si>
  <si>
    <t>43943SECRETARIA DE ESTADO DE SAÚDETV Band Maceió 23 inserções10.711.372/0001-3251139151139http://transparencia.al.gov.br/despesa/empenho/510524/2020NE02626/undefined/</t>
  </si>
  <si>
    <t>43946PREFEITURA MUNICIPAL DE BARBACENAAquisição de materiais de consumo hospitalar para o Centro de Especialidades Multiprofissional - CEM, custeada com recursos financeiros advindos das Emendas Parlamentares 27660001 e 30790006, disponíveis no Fundo Municipal de Saúde - FMS, Portaria nº 1.338 de 14/05/201823.615.514/0001-5751081,5http://barbacena.mg.gov.br/arquivos/atos_16-03-2020_diariooficial.pdf</t>
  </si>
  <si>
    <t>43937Fundo Municipal de SaúdeAQUISIÇÃO DE LENÇOL DESCARTÁVEL - USO: HOSPITALAR; MATERIAL: TECIDO NÃO TECIDO (TNT); GRAMATURA: MÍNIMA DE 30 G/M²; MEDIDA: MÍNIMA DE 1,20 X 2,20 M (L X C); REQUISITO: CONTER ELÁSTICO DE LÁTEX EM SUAS EXTREMIDADES24.595.488/0001-0551000170030http://portal.capital.ms.gov.br/diogrande/diarioOficial, http://transparencia.campogrande.ms.gov.br/consulta-de-despesas/</t>
  </si>
  <si>
    <t>43941GMG de no mínimo 500 KVA (PRIME) CARENADO 75 DB.20.271.093/0001-0450940150940Processo SEI disponibilizado pelo Governo do Estado</t>
  </si>
  <si>
    <t>43949Hospital de Clínicas de Porto Alegre (HCPA)KIT PARA COLETA DE AMOSTRAS - INFLUENZA A/H1N07.944.100/0001-1550700150033,8https://www.hcpa.edu.br/fale-conosco/fale-conosco-servico-de-informacao-ao-cidadao-sic/fale-conosco-sic-licitacoes-contratos</t>
  </si>
  <si>
    <t>43942SECRETARIA DE ESTADO DA JUSTICAELÁSTICO21.961.596/0001-6650660298170https://coronavirus.es.gov.br/contratos-emergenciais</t>
  </si>
  <si>
    <t>43941Fundação Universidade Federal do MaranhãoAquisição emergencial de itens estratégicos ao combate do covid-1963.568.984/0001-2150646,5http://www.in.gov.br/web/dou/-/extrato-de-dispensa-de-licitacao-n-41/2020-uasg-155010-253175300</t>
  </si>
  <si>
    <t>43935Secretaria de Atenção Especializada à SaúdeCompra emergencial Insumos - COVID-1961.418.042/0001-3150550,98http://www.in.gov.br/web/dou/-/extrato-de-dispensa-de-licitacao-n-57/2020-uasg-250052-252326313</t>
  </si>
  <si>
    <t>43949PREFEITURA MUNICIPAL DE UBERABAdesinfetante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outras).00.531.859/0001-2750531,65375713,45http://www.uberaba.mg.gov.br/licitacoes/arquivos/900_5_18_2020_1.pdf</t>
  </si>
  <si>
    <t>43944Secretaria Municipal de SaudeAquisição de COMPUTADORES para Hospital de Campanha de Natal34.768.715/0001-00 50376http://portal.natal.rn.gov.br/_anexos/publicacao/dom/dom_20200414_90a4b22f4bc2a24e6432132d71e545f1.pdf</t>
  </si>
  <si>
    <t>43942SECRETARIA DE ESTADO DA JUSTICAARAME LISO21.961.596/0001-665006489560https://coronavirus.es.gov.br/contratos-emergenciais</t>
  </si>
  <si>
    <t>43928Autarquia Hospitalar Municipal - AHMProtetor Facial (item 01).12.488.131/0001-4950000100005http://www.docidadesp.imprensaoficial.com.br/NavegaEdicao.aspx?ClipID=24130418d624c0f246c7fce24562c9ff&amp;PalavraChave=S&amp;T%20COM%C3%89RCIO%20DE%20PRODUTOS%20DE%20LIMPEZA,%20DESCART%C3%81VEIS%20E%20INFORM%C3%81TICA%20LTDA</t>
  </si>
  <si>
    <t>43893PREFEITURA MUNICIPAL DE TRES PONTASSERV.LOCACAO APARTELHO CPAP65.308.835/0001-5949990100499,9http://www.trespontas.mg.gov.br/tpc_con_vis.aspx?cd=202013232</t>
  </si>
  <si>
    <t>43929Constitui objeto deste instrumento a contratação de empresa especializada na prestação de serviços de publicidade49986,15</t>
  </si>
  <si>
    <t>43945PREFEITURA MUNICIPALServiço de publicidade  desenvolvimeto das ações de combate ao COVID-1905.432.160/0001-2349986,15https://e-gov.betha.com.br/transparencia/01037-041/con_licitacoes.faces</t>
  </si>
  <si>
    <t>43943Prefeitura MunicipalAquisição de Materiais EPI 49983</t>
  </si>
  <si>
    <t>43946 Termo Aditivo 01 ao Contrato nº 9240638/2019. Objeto: Altera cláusula 3ªdo contrato original – Vigência, superveniência de fato excepcional (COVID19)49980http://www.jornalminasgerais.mg.gov.br/?dataJornal=2020-04-25</t>
  </si>
  <si>
    <t>43944Secretaria Municipal de Serviços Públicos e ObrasManutenção Parcial da Cobertura da Arena Multiuso para funcionamento como Hospital de Campanha durante a pandemia (Remoção do silicone dos parafusos e emendas das cumeeiras, retirada das cumeerias, confecção e instalação de 76m de cumeeiras RT 40x1020). Garantia 7 anos.20.703.928/0001-5149921,5149921,51https://api.sorocaba.sp.gov.br/pub-consulta/#/publicacoes</t>
  </si>
  <si>
    <t>43949Secretaria Municipal de SaúdeDexmedetomidina 100 mcg/mi44.734.671/0001-5149900200024,95https://transparencia.joaopessoa.pb.gov.br/#/licitacoes?id=4798</t>
  </si>
  <si>
    <t>43941Hospital Municipal de PiedadeAQUISIÇÃO EMERGENCIAL 09/001.492/2020, DE MATERIAL MEDICO HOSPITALR, PARA PREVENÇÃO E CONTROLE DE INFECÇÃO POR CORONAVIRUS.930030000016049900http://www.rio.rj.gov.br/web/contasrio/dados-abertos#titulo</t>
  </si>
  <si>
    <t>43942SECRETARIA DE ESTADO DA SAUDETERMINAL DE VIDEOCONFERÊNCIA – TIPO 123.518.065/0001-2949892,7149892,7https://coronavirus.es.gov.br/contratos-emergenciais</t>
  </si>
  <si>
    <t>NAPOLICIA MILITAR DE MINAS GERAISCHAPA DE ACO, GROSSA - TIPO: LAMINADA A FRIO; MEDIDA: 3M LARGURA X 3M COMPRIMENTO X  3/4 ESPESSURA;MATERIAIS PARA CONSTRUCAO49800</t>
  </si>
  <si>
    <t>43935PARACETAMOL 500MG+CODEINA ( FOSFATO ), 30MG01.722.296/0001-1749580740000,67https://cearatransparente.ce.gov.br/portal-da-transparencia/despesas/notas-de-empenho/2644095?locale=pt-BR</t>
  </si>
  <si>
    <t>43956Universidade Federal de GoiásAquisição de Material Laboratorial Emergencial (Emergência Corovavírus).00.868.405/0001-4649536http://www.in.gov.br/web/dou/-/extrato-de-dispensa-de-licitacao-n-81/2020-uasg-153052-255208412</t>
  </si>
  <si>
    <t>43950Secretaria Municipal de SaúdeMIDAZOLAM, CLORIDRATO 5MG/ ML - AMPOLA C/ 10 ML44.734.671/0004-024950090005,5http://servicos.sjc.sp.gov.br/governo/boletim/boletimPDF/20200417202703b5d64368-84ed-4780-b6a8-c2cb3d9d1696.pdf</t>
  </si>
  <si>
    <t>43934Universidade Federal de São PauloAquisição de materiais médico-hospitalares destinados ao atendimento a pacientes e proteção dos servidores em atividades essenciais no enfrentamento da pandemia de Covid19.28.398.064/0001-0149500http://www.in.gov.br/web/dou/-/extrato-de-dispensa-de-licitacao-n-28/2020-uasg-153031-252119791</t>
  </si>
  <si>
    <t>43948EMPRESA MUNICIPAL DE URBANIZAÇÃO DE RIO BRANCO - EMURBAquisição de luva de latex descartável12.911.227/0001-78494503040http://app.tce.ac.gov.br/portaldaslicitacoes</t>
  </si>
  <si>
    <t>43948EMPRESA MUNICIPAL DE URBANIZAÇÃO DE RIO BRANCO - EMURBAquisição de luva de raspa cano longo12.911.227/0001-784945060011http://app.tce.ac.gov.br/portaldaslicitacoes</t>
  </si>
  <si>
    <t>43948EMPRESA MUNICIPAL DE URBANIZAÇÃO DE RIO BRANCO - EMURBAquisição de luva pigmentada 8 fios12.911.227/0001-78494506003,5http://app.tce.ac.gov.br/portaldaslicitacoes</t>
  </si>
  <si>
    <t>43948EMPRESA MUNICIPAL DE URBANIZAÇÃO DE RIO BRANCO - EMURBAquisição de luva em PVC cano longo (forrada 60 cm CA 29940)12.911.227/0001-784945060032http://app.tce.ac.gov.br/portaldaslicitacoes</t>
  </si>
  <si>
    <t>43941Hospital Municipal Souza AguiarAquisição de CAPOTE CIRÚRGICOAQUISIÇÃO DE MATERIAL MÉDICO CIRÚRGICO PARA O ENFRENTAMENTO EMERGENCIAL DE SAÚDE PÚBLICA DECORRENTE DO CORONA VÍRUS1083988700016049400http://www.rio.rj.gov.br/web/contasrio/dados-abertos#titulo</t>
  </si>
  <si>
    <t>43929Fundação Municipal de SaúdeAQUISIÇÃO DE EQUIPAMENTOS PERMANENTES, PARA ATENDER AO CER III, UNIDADES DE ATENÇÃO ESPECIALIZADA E ATENÇÃO BÁSICA DO MUNICÍPIO DE SÃO GONÇALO 24.005.322/0001-9149293,5https://www.saogoncalo.rj.gov.br/diario_oficial.php</t>
  </si>
  <si>
    <t>43951Estado do RS - Secretaria da Saúde do EstadoAquisição de aspirador de secreções móvel04.360.651/0001-4349164172892https://www.compras.rs.gov.br/editais/0209_2020/259163</t>
  </si>
  <si>
    <t>43942CILINDRO PARA GÁS30.442.953/0001-7049000301633,33http://dom.manaus.am.gov.br/pdf/2020/abril/DOM%204821%2016.04.2020%20CAD%201.pdf</t>
  </si>
  <si>
    <t>4393843469 - SERINGA DE 10 ML06.366.038/0001-69490001000000,49http://prodata.palmas.to.gov.br:8080/sig/app.html#/transparencia/transparencia-despesa-simplificado-corona/</t>
  </si>
  <si>
    <t>43936Secretaria Especial de Saúde IndígenaDispensa de Licitação para aquisição de Material Médico Hospitalar (MMH), em caráter de emergência, para atender às necessidades do Distrito Sanitário Especial Indígena - Pernambuco, com vistas a atender as medidas de controle de infecção humana pelo novo Coronavírus (COVID-19)15.227.236/0001-3248900http://www.in.gov.br/web/dou/-/extrato-de-dispensa-de-licitacao-n-5/2020-uasg-257047-252544719</t>
  </si>
  <si>
    <t>43956Empresa Brasileira de Serviços HospitalaresAquisição de ACESSÓRIOS PARA ENGENHARIA CLÍNICA,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COVID-1914.278.789/0001-5148865http://www.in.gov.br/web/dou/-/extrato-de-dispensa-de-licitacao-n-55/2020-uasg-155023-255211582</t>
  </si>
  <si>
    <t>NAFUNDACAO HOSPITALAR DO ESTADO DE MINAS GERAISCOMPRESSA TIPO CAMPO OPERATORIO - MATERIA-PRIMA: 100% ALGODAO COM FILAMENTO RADIOPACO; CAMADAS: 4 CAMADAS SOBREPOSTAS; ESTERIL: SIM; DIMENSOES (L X C ): MINIMA DE 25 CM X 28 CM, EM REPOUSO; PESO: 20 G POR UNIDADE; BORDAS: COSTURADAS COM CADARCO NO MINIMO 18 CM; APRESENTACAO: PACOTE 5 UN;EQUIPAMENTO MEDICO-HOSPITALAR, COMPONENTES E ACESSORIOS48608</t>
  </si>
  <si>
    <t>43944PREFEITURA MUNICIPAL DE UBERLÂNDIAcontratação de empresa para fornecimento de Hidroxicloroquina Sulfato 400mg, Marca EMS, para enfrentamento ao COVID-19. Em atendimento à Secretaria Municipal de Saúde.38.681.730/0002-5948600http://docs.uberlandia.mg.gov.br/wp-content/uploads/2020/04/5847-A.pdf</t>
  </si>
  <si>
    <t>NAFUNDACAO HOSPITALAR DO ESTADO DE MINAS GERAISSERINGA DESCARTAVEL - MATERIA-PRIMA: POLIPROPILENO; CAPACIDADE: 10 ML, SEM AGULHA, BICO CENTRAL E PONTA LUER SLIP;-48600</t>
  </si>
  <si>
    <t>43928SECRETARIA MUNICIPAL DE SAÚDEAquisição de insumos destinados enfrentamento da emergência de saúde pública34.198.480/0001-6948580http://www.diariomunicipal.com.br/amm-mg/</t>
  </si>
  <si>
    <t>43951PREFEITURA MUNICIPAL DE BELÉMCONTRATAÇÃO DE EMPRESA ESPECIALIZADA NA PRESTAÇÃO DE SERVIÇOS DE PUBLICIDADE04.672.859.0001-0648500148500https://drive.google.com/drive/folders/1EhD9Hkuu0PEuoUfI0EFAoxJB5pkcAwfT</t>
  </si>
  <si>
    <t>43915FUNDACAO HOSPITALAR DO ESTADO DE MINAS GERAISLUVA DESCARTAVEL PROCEDIMENTOS NAO CIRURGICOS - COMPOSICAO: LATEX DE BORRACHA NATURAL; ESTERIL: NAO; TAMANHO: G; PO: BIOABSORVIVEL; FORMATO: AMBIDESTRA; TEXTURA: LISA; APRESENTACAO: EMBALAGEM 100 UNIDADES;20.235.404/0001-7148488,08343614,12http://www.transparencia.mg.gov.br/compras-e-patrimonio/compras-e-contratos/comprasecontratos-detalhe-proccompra/2020/20200316/20201231/321138</t>
  </si>
  <si>
    <t>43944Empresa Brasileira de Serviços HospitalaresAquisição de insumos para combate ao COVID-19 23.829.669/0001-9648400http://www.in.gov.br/web/dou/-/extrato-de-dispensa-de-licitacao-n-196/2020-uasg-155911-253590486</t>
  </si>
  <si>
    <t>43955Empresa Brasileira de Serviços HospitalaresAquisição de insumos para combate ao COVID-19 23.829.669/0001-9648400http://www.in.gov.br/web/dou/-/extrato-de-dispensa-de-licitacao-n-215/2020-uasg-155911-254974995</t>
  </si>
  <si>
    <t>43950Secretaria de Atenção Especializada à SaúdeFiltro, tipo barreira de bactérias e vírus, modelo regenerador de calor e umidade,hidrofóbico, aplicação volume corrente 250 a 1500ml, esterilidade descartável,estéril 11.619.992/0001-56 48360http://www.in.gov.br/web/dou/-/extrato-de-dispensa-de-licitacao-n-69/2020-uasg-250042-254480664</t>
  </si>
  <si>
    <t>43931Autoridade Municipal de Limpeza UrbanaPrestação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carregados.04.740.876/0001-2548279316093http://www.docidadesp.imprensaoficial.com.br/NavegaEdicao.aspx?ClipID=c3a04bec06a4bfb62397c9cf47650c4c&amp;PalavraChave=ALELO%20S.A</t>
  </si>
  <si>
    <t>43944FUNEAS - Fundação Estatal de Atenção em Saúde do Estado do ParanáMEDICAMENTOS / Cloreto de Sódio, 9 mg/ml (0,9%), Solução Estéril, Frasco (Sistema Aberto), 1000 ml, VIA DE ADMINISTRAÇÃO: Uso Externo, UNID. DE MEDIDA: Unitário2151535300010248146,6786135,59http://www.transparencia.pr.gov.br/pte/compras/dispensasInexigibilidade?windowId=9a3</t>
  </si>
  <si>
    <t>43942PROTETOR FACIAL06.050.437/0001-164800060080http://dom.manaus.am.gov.br/pdf/2020/abril/DOM%204814%2006.04.2020%20CAD%201.pdf</t>
  </si>
  <si>
    <t>43917TIRA,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ACTIVE5329222000176480002000000,24https://cearatransparente.ce.gov.br/portal-da-transparencia/despesas/notas-de-empenho/2635426?locale=pt-BR</t>
  </si>
  <si>
    <t>43941SECRETARIA MUNICIPAL DE SAÚDELOCAÇÃO DE CONTÊINER POR 6 MESES15.595.242/0001-424800018000https://www.aracajucompras.se.gov.br/portal/default.aspx</t>
  </si>
  <si>
    <t>43927PREF.MUN. DE CORONEL FABRICIANOTELEORIENTAÇÃO, COM ATENDIMENTO TELEFÔNICO - COVID-19NÃO INFORMADO48000</t>
  </si>
  <si>
    <t>43927Prefeitura MunicipalContratação de empresa para prestação de serviço de Teleorientação48000</t>
  </si>
  <si>
    <t>43934FUNDACAO HOSPITALAR DO ESTADO DE MINAS GERAISBUDESONIDA + ASSOCIACOES - PRINCIPIO ATIVO: BUDESONIDA + FUMARATO DE FORMOTEROL; CONCENTRACAO/DOSAGEM: 400 MCG + 12 MCG; FORMA FARMACEUTICA: PO INALANTE; APRESENTACAO: TUBO 60 DOSES; COMPONENTE: .;18.269.125/0001-874784059,8http://www.transparencia.mg.gov.br/compras-e-patrimonio/compras-e-contratos/comprasecontratos-detalhe-proccompra/2020/20200316/20201231/321485</t>
  </si>
  <si>
    <t>43918ESPARADRAPO, 10CM X 4,5MT, IMPERMEÁVEL, CARRETEL 1.0 UNIDADE. MARCA: CREMER82.641.325/0021-6147800100004,78https://cearatransparente.ce.gov.br/portal-da-transparencia/despesas/notas-de-empenho/2635872?locale=pt-BR</t>
  </si>
  <si>
    <t>43938 SECRETARIA DE ESTADO DA SAÚDEVÁLVULA TIPO REGULADORA APLICAÇÃO P REDE DE O2 E AR COMPRIMIDO2979533800016947700150318http://transparencia.al.gov.br/despesa/empenho/510524/2020NE02012/undefined/</t>
  </si>
  <si>
    <t>43912FENITOINA, AMPOLA 5ML, 50MG/ML, SOLUÇÃO INJETÁVEL, UNIDADE 1.0 AMPOLA- MARCA: HIPOLABOR19.570.720/0007-0647560290001,64https://cearatransparente.ce.gov.br/portal-da-transparencia/despesas/notas-de-empenho/2631973?locale=pt-BR</t>
  </si>
  <si>
    <t>43912FENITOINA, AMPOLA 5ML, 50MG/ML, SOLUCAO INJETAVEL, UNIDADE 1.0 AMPOLA MARCA: HIPOLABOR19.570.720/0007-0647560290001,64https://cearatransparente.ce.gov.br/portal-da-transparencia/despesas/notas-de-empenho/2631977?locale=pt-BR</t>
  </si>
  <si>
    <t>43912FENITOINA, AMPOLA 5ML, 50MG/ML, SOLUCAO INJETAVEL, UNIDADE 1.0 AMPOLA MARCA: HIPOLABOR19.570.720/0007-0647560290001,64https://cearatransparente.ce.gov.br/portal-da-transparencia/despesas/notas-de-empenho/2631960?locale=pt-BR</t>
  </si>
  <si>
    <t>43923PROPOFOL, SERINGA PREENCHIDA 50ML, 20MG/ML, EMULSÃO INJETÁVEL, UNIDADE 1.0 SERINGA PREENCHIDA. MARCA: DIPRIVAN905313400090047527,5150316,85https://cearatransparente.ce.gov.br/portal-da-transparencia/despesas/notas-de-empenho/2638404?locale=pt-BR</t>
  </si>
  <si>
    <t>43941PROPOFOL, SERINGA PREENCHIDA 50ML, 20MG/ML, EMULSAO INJETAVEL, UNIDADE 1.0 SERINGA PREENCHIDA MARCA: DIPRIVAN905313400090047527,5150316,85https://cearatransparente.ce.gov.br/portal-da-transparencia/despesas/notas-de-empenho/2647221?locale=pt-BR</t>
  </si>
  <si>
    <t>43948Prefeitura Municipal de SalvadorAQUISIÇÃO DO MEDICAMENTO: TEICOPLANINA 400MG, INJETÁVEL, PARA GARANTIR O ATENDIMENTO DOS PACIENTES DA REDE MUNICIPAL DE SAÚDE / SMS, EM FUNÇÃO DA PANDEMIA DO VÍRUS COVID-19, CONFORME CI ASSISTÊNCIA FARMACÊUTICA Nº 133/202096.827.563/0001-2747500http://www.transparencia.salvador.ba.gov.br/Modulos/covid19.aspx</t>
  </si>
  <si>
    <t>43941Hospital Municipal Souza AguiarAquisição de AGULHAS - PARA ENFRENTAMENTO DO CORONA VÍRUS5930930200019947500http://www.rio.rj.gov.br/web/contasrio/dados-abertos#titulo</t>
  </si>
  <si>
    <t>43924Secretaria Municipal de Saúde e Defesa CivilAQUISIÇÃO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1000ML05.050.260/0001-9547300220021,5https://duquedecaxias.rj.gov.br/portal/boletim-oficial.html</t>
  </si>
  <si>
    <t>NAFUNDACAO HOSPITALAR DO ESTADO DE MINAS GERAISCOMPRESSA PARA LIMPEZA DE MATERIAL MEDICO - MATERIA-PRIMA: EM TECIDO ABSORVENTE, 100% ALGODAO; TIPO: NAO ESTERIL, SEM FILAMENTO RADIOPACO; PESO: PESANDO APROXIMADAMENTE 25 GRAMAS; DIMENSOES: MEDINDO APROXIMADAMENTE 45 X 50 CM;-47236,5</t>
  </si>
  <si>
    <t>43913Secretaria Municipal de Saúde e Defesa CivilFIO DE SUTURA CATGUT SIMPLES DIAMÊTRO 0 COMPRIMENTO 70CM AGULHA FORMA 3/8 CÍRCULO DE 4CM11634742/0001-9547112156003,02https://duquedecaxias.rj.gov.br/portal/boletim-oficial.html</t>
  </si>
  <si>
    <t>43942SECRETARIA DE ESTADO DA JUSTICAFIO PARA COSTURA: APLICAÇÃO OVERLOCK21.961.596/0001-6647034317420https://coronavirus.es.gov.br/contratos-emergenciais</t>
  </si>
  <si>
    <t>43921Pijamas Hospitalares p/profissionais da Saúde25.073.995-0001-4146905DOE/MG- 04.010/2020</t>
  </si>
  <si>
    <t>43938SECRETARIA DE ESTADO DA ADMINISTRAÇÃO PRISIONAL E SOCIOEDuCATIVAAQUISIÇÃO DE MATERIAIS HOSPITALARES, a fi m de prevenir os efeitos da Pandemia causada pelo Coronavírus (COVID-19), declarada pela Organização Mundial de Saúde. 46882Página 14 do Diário Oficial de SC de 26 de março de 2020</t>
  </si>
  <si>
    <t>43917Empresa Brasileira de Serviços HospitalaresLocação de gerador de energia elétrica para manter em funcionamento seguro o sistema de abastecimento de energia elétrica da Unidade Santa Catarina da unidade hospitalar Hospital Universitário da Universidade Federal de Juiz de Fora (HU-UFJF) da Empresa Brasileira de Serviços Hospitalares (Ebserh)18.257.237/0001-1846800http://www.in.gov.br/web/dou/-/extrato-de-dispensa-de-licitacao-n-14/2020-uasg-155903-250049663</t>
  </si>
  <si>
    <t>43956Universidade Federal de GoiásAquisição de MATERIAIS LABORATORIAIS EMERGENCIAIS06.003.551/0001-9546760http://www.in.gov.br/web/dou/-/extrato-de-dispensa-de-licitacao-n-79/2020-uasg-153052-255208252</t>
  </si>
  <si>
    <t>43944FUNEAS - Fundação Estatal de Atenção em Saúde do Estado do ParanáMEDICAMENTOS / Fentanila, Citrato, 0,05 mg/ml, Solução injetável, Ampola/Frasco-ampola, 10 ml, VIA DE ADMINISTRAÇÃO: Intramuscular/Intravenosa, PORTARIA 344/98: A1, UNID. DE MEDIDA: Unitário65646800013946732,2587355,35http://www.transparencia.pr.gov.br/pte/compras/dispensasInexigibilidade?windowId=9a3</t>
  </si>
  <si>
    <t>NAPOLICIA MILITAR DE MINAS GERAISQUATERNARIO DE AMONIA - ASPECTO: SOLUCAO AQUOSA; CONCENTRACAO: 5ª GERACAO; UTILIZACAO: LIMPEZA E DESINFECCAO EM AMBIENTE HOSPITALAR;-46644</t>
  </si>
  <si>
    <t>43949Hospital de Clínicas de Porto Alegre (HCPA)AMPICILINA 1G26.558.992/0001-604661059007,9https://www.hcpa.edu.br/fale-conosco/fale-conosco-servico-de-informacao-ao-cidadao-sic/fale-conosco-sic-licitacoes-contratos</t>
  </si>
  <si>
    <t>43930Fundação Municipal de SaúdeAquisição de Hortifruti01742126/0001-0246489,16https://www.saogoncalo.rj.gov.br/diario_oficial.php</t>
  </si>
  <si>
    <t>43929Fundação Oswaldo CruzAquisição de Material Hospitalar07.294.543/0001-08 46180http://www.in.gov.br/en/web/dou/-/extrato-de-dispensa-de-licitacao-n-35/2020-uasg-254492-251751366</t>
  </si>
  <si>
    <t>43943Fundo Municipal de Saúde - Recife/PEMaterial laboratorial01.490.595/0001-7346173Portal da Transparência do Município.</t>
  </si>
  <si>
    <t>43941Ponteiras de polipropileno natural, capacidade de 20 a 200µL, estéreis, com filtro microporo (tamanho do poro: 4-6 µm), livres de DNase, RNase, metais pesados e pirogênios. Caixa com 10 racks (Rack com 96 ponteiras)08.845.041/0001-904600080575Processo SEI disponibilizado pelo Governo do Estado</t>
  </si>
  <si>
    <t>43955Estado do RS - Secretaria da Saúde do EstadoAquisição de suporte soro04.360.651/0001-4345881,04159288,56https://www.compras.rs.gov.br/editais/0225_2020/259279</t>
  </si>
  <si>
    <t>43949Secretaria de Atenção Especializada à SaúdeAquisição de Insumos para Combate do Coronavírus. 12.284.810/0001-0445865http://www.in.gov.br/web/dou/-/extrato-de-dispensa-de-licitacao-n-21/2020-uasg-250104-254264624</t>
  </si>
  <si>
    <t>43951Secretaria Municipal de Obras e Serviços PúblicosServiços de Pulverização (Equipes - período noturno) com pulverizadores costais, utilizando água com adição de hipoclorito na diluição de 0,50%. Vigência: 30 dias19.395.443/0001-5745675,45301522,52https://api.sorocaba.sp.gov.br/pub-consulta/#/publicacoes</t>
  </si>
  <si>
    <t>43938Secretaria de Saúde do MaranhãoLocação de tenda tipo piramidal, pé direito de 3 metros, com 3 laterais, cor branca. Tamanho 6x663.583.082/0001-6445600411400http://site.tce.ma.gov.br/index.php/mural-de-contratos</t>
  </si>
  <si>
    <t>43949Secretaria Municipal de SaúdeMetoclopramida, Cloridrato 5mg/ml Sol Inj 2ml01.722.296/0001-1745600800000,57https://transparencia.joaopessoa.pb.gov.br/#/licitacoes?id=4798</t>
  </si>
  <si>
    <t>43941CEFTRIAXONA (SOLUÇÃO INJETÁVEL - 1G)04.598.413/0003-3245560400011,39Processo SEI disponibilizado pelo Governo do Estado</t>
  </si>
  <si>
    <t>43921Fundação Oswaldo CruzAquisição de Equipamentos - COVID 1910.201.443/0001-0245395http://www.in.gov.br/web/dou/-/extrato-de-dispensa-de-licitacao-n-27/2020-uasg-254492-250456481</t>
  </si>
  <si>
    <t>43949Hospital de Clínicas de Porto Alegre (HCPA)LAMINA DE LARINGO CURVA MACINTOSH Nº4 - FIBRA25.072.030/0001-3445300150302https://www.hcpa.edu.br/fale-conosco/fale-conosco-servico-de-informacao-ao-cidadao-sic/fale-conosco-sic-licitacoes-contratos</t>
  </si>
  <si>
    <t>43937Secretaria Estadual de EducaçãoAquisição de materiais de higiene e proteção para atender os servidores das unidades escolares da Rede Estadual de Ensino (Luva - Tipo: hospitalar; Uso:_x005F_x005F_x005F_x000D_
procedimento não cirúrgico,_x005F_x005F_x005F_x000D_
descartável; Material: látex natural;_x005F_x005F_x005F_x000D_
Formato: anatômico; Tamanho:_x005F_x005F_x005F_x000D_
grande)17.263.792/0001-9045144136833https://www.spdo.ms.gov.br/diariodoe</t>
  </si>
  <si>
    <t>NAFUNDACAO HOSPITALAR DO ESTADO DE MINAS GERAISSISTEMA FECHADO DE ASPIRACAO TRAQUEAL - TIPO: NEONATAL, CALIBRE 6 FRENCH;-45144</t>
  </si>
  <si>
    <t>43913LIDOCAINA CLORIDRATO, 2% 20MG/ML SEM VASOCONSTRITOR, SOLUÇÃO INJETÁVEL, FRASCO AMPOLA 20ML, UNIDADE 1.0 FRASCO / AMPOLA. MARCA: HIPOLABOR08.778.201/0001-2645069181002,49https://cearatransparente.ce.gov.br/portal-da-transparencia/despesas/notas-de-empenho/2632462?locale=pt-BR</t>
  </si>
  <si>
    <t>43913LIDOCAINA CLORIDRATO, 2% 20MG/ML SEM VASOCONSTRITOR, SOLUÇÃO INJETÁVEL, FRASCO AMPOLA 20ML, UNIDADE 1.0 FRASCO / AMPOLA. marca: HIPOLABOR08.778.201/0001-2645069181002,49https://cearatransparente.ce.gov.br/portal-da-transparencia/despesas/notas-de-empenho/2632170?locale=pt-BR</t>
  </si>
  <si>
    <t>43913LIDOCAINA CLORIDRATO, 2% 20MG/ML SEM VASOCONSTRITOR, SOLUCAO INJETAVEL, FRASCO AMPOLA 20ML, UNIDADE 1.0 FRASCO / AMPOLA MARCA: HIPOLABOR08.778.201/0001-2645069181002,49https://cearatransparente.ce.gov.br/portal-da-transparencia/despesas/notas-de-empenho/2632143?locale=pt-BR</t>
  </si>
  <si>
    <t>43920VALVULA REGULADORA DE AR COMP. DE REDE EM LATÃO CROMADO, CONEXÕES E COR CONFORME PADRÃO ABNT, COR AMARELA , MANOMETRO COM ESCALA DE 0 A 10 KGF/CM2. MANUAL / OP CÓDIGO FORNECEDOR : 5091 - MARCA : PROTEC03.967.966/0001-9045006200225,03https://cearatransparente.ce.gov.br/portal-da-transparencia/despesas/notas-de-empenho/2636182?locale=pt-BR</t>
  </si>
  <si>
    <t>43920VALVULA REGULADORA DE AR COMP. DE REDE EM LATÃO CROMADO, CONEXÕES E COR CONFORME PADRÃO ABNT, COR AMARELA , MANOMETRO COM ESCALA DE 0 A 10 KGF/CM2. MANUAL / OP CÓDIGO FORNECEDOR : 5090 - MARCA : PROTEC03.967.966/0001-9045006200225,03https://cearatransparente.ce.gov.br/portal-da-transparencia/despesas/notas-de-empenho/2636182?locale=pt-BR</t>
  </si>
  <si>
    <t>43921VALVULA REGULADORA DE AR COMP. DE REDE EM LATÃO CROMADO, CONEXÕES E COR CONFORME PADRÃO ABNT, COR AMARELA , MANOMETRO COM ESCALA DE 0 A 10 KGF/CM2. MANUAL / OP CÓDIGO FORNECEDOR : 5090 - MARCA : PROTEC396796600019045006200225,03https://cearatransparente.ce.gov.br/portal-da-transparencia/despesas/notas-de-empenho/2637376?locale=pt-BR</t>
  </si>
  <si>
    <t>43921VALVULA REGULADORA DE AR OXIGÊNIO DE REDE EM LATÃO CROMADO, CONEXÕES E COR CONFORME PADRÃO ABNT, COR AMARELA , MANOMETRO COM ESCALA DE 0 A 10 KGF/CM2. MANUAL / OP CÓDIGO FORNECEDOR : 5091 - MARCA : PROTEC396796600019045006200225,03https://cearatransparente.ce.gov.br/portal-da-transparencia/despesas/notas-de-empenho/2637376?locale=pt-BR</t>
  </si>
  <si>
    <t>43941Hospital Maternidade Fernando MagalhãesAQUISIÇÃO DE MMH PARA CONSUMO NO HMFM, CONFORME DECRETO Nº 47.246 QUE REGULAMENTA A LEINº 13.979 SOBRE AS MEDIDAS PARA ENFRETAMENTO DA EMERGÊNCIA DE SAÚDE PÚBLICA DE IMPORTÂNCIAINTERNACIONAL DECORRENTE DO NOVO CORONAVÍRUS NO ÂMBITO DO MUNICÍPIO DO RIO DE JANEIRO.2032059000014745000http://www.rio.rj.gov.br/web/contasrio/dados-abertos#titulo</t>
  </si>
  <si>
    <t>NAPOLICIA MILITAR DE MINAS GERAISLIDOCAINA SEM VASOCONSTRITOR PRINCIPIO ATIVO: LIDOCAINA, CLORIDRATO; CONCENTRACAO/DOSAGEM: 10 MG/ML (1%); FORMA FARMACEUTICA: SOLUCAO INJETAVEL; APRESENTACAO: FRASCO-AMPOLA 20 ML; COMPONENTE: .;-44930,7</t>
  </si>
  <si>
    <t>43938Secretaria de Estado da Ciência, Tecnologia e Inovação do MaranhãoAquisição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direta.18.560.915/0001-1744769144769http://site.tce.ma.gov.br/index.php/mural-de-contratos</t>
  </si>
  <si>
    <t>43946PREFEITURA MUNICIPAL DE BARBACENAAMIODARONA 200MG COMPRIMIDO11.896.538/0001-4244690,4720000,62https://e-gov.betha.com.br/transparencia/01037-041/con_licitacoes.faces</t>
  </si>
  <si>
    <t>NAFUNDACAO HOSPITALAR DO ESTADO DE MINAS GERAISTORNEIRA CIRURGICA - NUMERO DE VIAS: 3; VALVULA: SEM VALVULA; EXTREMIDADE: MACHO LUER LOCK REVERSIVEL E LOCK; ESTERIL: SIM; MATERIA-PRIMA: PLASTICO TRANSPARENTE; CARACTERISTICAS GERAIS: ORIENTADOR DE FLUXO COLORIDO, COM SETAS VISIVEIS;EQUIPAMENTO MEDICO-HOSPITALAR, COMPONENTES E ACESSORIOS44640</t>
  </si>
  <si>
    <t>43950PREFEITURA MUNICIPAL - SECRETARIA MUNICIPAL DE ASSISTÊNCIA SOCIALCESTAS BÁSICAS - 1 PACOTE 1 KG DE FARINHA DE MANDIOCA BRANCA9537763600024444600200002,23https://www.londrina.pr.gov.br/transparencia</t>
  </si>
  <si>
    <t>NAFUNDACAO HOSPITALAR DO ESTADO DE MINAS GERAISDISPOSITIVO INTRAVENOSO PARA ACESSO PERIFERICO - CATETER: EXTERNO 22 G, AGULHA COM SISTEMA DE SEGURANCA;-44550</t>
  </si>
  <si>
    <t>43941SECRETARIA MUNICIPAL DE SAÚDEAQUISIÇÃO DE ESCADA 2 DEGRAUS08.675.528/0001-7244505215207https://www.aracajucompras.se.gov.br/portal/default.aspx</t>
  </si>
  <si>
    <t>43939Hospital do Servidor Público Municipal - HSPM
Peças de Biombo triplo em aço inox18.258.209/0001-154445050889http://www.docidadesp.imprensaoficial.com.br/NavegaEdicao.aspx?ClipID=ac8be1a407616bd4f832f2f0bfea3c02&amp;PalavraChave=CIRURGICA%20CERON%20IMPORTADORA%20E%20EXPORTADORA%20DE%20EQUIPAMENTOS%20HOSPITALARES%20E%20VETERIN%C3%81RIOS%20LTDA%20EPP</t>
  </si>
  <si>
    <t>43916DIETA, ENTERAL, SISTEMA FECHADO, POLIMERICA, NUTRICIONALMENTE COMPLETA BALANCEADA, HIPERCALORICA &gt;1,2 KCAL/ML, HIPERPROTEICA &gt;=20%, ISENTA FIBRAS, GLUTEN, SACAROSE, UNIDADE 1.0 MILILITRO. MARCA: NESTLÉ. 1.501.000,00 X 0,0294 = 44.129,401074286500018744129,4144129,4https://cearatransparente.ce.gov.br/portal-da-transparencia/despesas/notas-de-empenho/2634655?locale=pt-BR</t>
  </si>
  <si>
    <t>43917Prefeitura MunicipalMATERIAL MEDICO HOSPITALAR 10.972.584/0001-1044070https://trescoracoes-mg.portaltp.com.br/consultas/detalhes/dispensa.aspx?id=00100122F8390E4B28498C813A231AE66F2BAC00218487</t>
  </si>
  <si>
    <t>43941Coordenadoria Geral de Atenção Primária da AP5.2AQUISIÇÃO DE INSUMOS EM ATENDIMENTO A DEMANDA DO COVID191083988700016044000http://www.rio.rj.gov.br/web/contasrio/dados-abertos#titulo</t>
  </si>
  <si>
    <t>43922ATADURA DE BORRACHA SMARCH, 15CM X 2 A 3M, ROLO 1.0 UNIDADE. MARCA: INDUFLEX.172229600011743944,746709,41https://cearatransparente.ce.gov.br/portal-da-transparencia/despesas/notas-de-empenho/2637913?locale=pt-BR</t>
  </si>
  <si>
    <t>43936Secretaria Especial de Saúde IndígenaDispensa de Licitação para aquisição de Material Médico Hospitalar (MMH), em caráter de emergência, para atender às necessidades do Distrito Sanitário Especial Indígena - Pernambuco, com vistas a atender as medidas de controle de infecção humana pelo novo Coronavírus (COVID-19)12.806.626/0001-7943836http://www.in.gov.br/web/dou/-/extrato-de-dispensa-de-licitacao-n-5/2020-uasg-257047-252544719</t>
  </si>
  <si>
    <t>NAFUNDACAO HOSPITALAR DO ESTADO DE MINAS GERAISSACO PARA COLETA DE RESIDUOS DE SAUDE - MATERIA-PRIMA: POLIETILENO VIRGEM DE ALTA DENSIDADE; COR: BRANCO LEITOSO; GRUPO: RESIDUOS INFECTANTES (GRUPO A); CAPACIDADE NOMINAL: 100 LITROS - 30 KG; DIMENSOES (L X A): 75 CM X 105 CM; APRESENTACAO: EMBALAGEM 100 UN;MATERIAL PARA ACONDICIONAMENTO E EMBALAGENS43750</t>
  </si>
  <si>
    <t>43941MORFINA (10MG/ML , AMPOLA 1ML)11.260.846/0001-8743731129003,39Processo SEI disponibilizado pelo Governo do Estado</t>
  </si>
  <si>
    <t>43944FOCO CIRÚRGICO, Aplicação: uso hospitalar; Tipo: Móvel; Com sistema de emergência; Composto por uma cúpula, com tecnologia de LEDS, com vida útil média de no mínimo 40.000 horas; A luz criada pelos LEDs não deve produzir radiação infravermelha significativa;13.467.624/0001-6543640410910https://www.e-compras.am.gov.br/publico/transparencia_licitacoes_detalhes.asp?ident=195065</t>
  </si>
  <si>
    <t>43943Governo do Estado de RoraimaAquisição de rouparia07.479.162/0001-0143600https://www.fiplan.rr.gov.br/Fiplan.jsp</t>
  </si>
  <si>
    <t>43941CABINE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940x610x610.09.610.464/0001-9443531143531Processo SEI disponibilizado pelo Governo do Estado</t>
  </si>
  <si>
    <t>NAFUNDACAO HOSPITALAR DO ESTADO DE MINAS GERAISDISPOSITIVO FIXACAO USO MEDICO-HOSPITALAR - IDENTIFICACAO: FIXACAO DE SONDAS, TUBOS E DRENOS ; TIPO: DESCARTAVEL;-43200</t>
  </si>
  <si>
    <t>NAFUNDACAO HOSPITALAR DO ESTADO DE MINAS GERAISSONDA DE USO MEDICO - IDENTIFICACAO: NASOENTERICA ADULTO; NUMERO: 12G; MATERIA-PRIMA: POLIURETANO, COM PESO EM TUNGSTENIO OU ACO INOX;-43146</t>
  </si>
  <si>
    <t>43942Fundo Municipal de Saúde - Recife/PEProtetores de tireoide11.758.108/0001-6443100Portal da Transparência do Município.</t>
  </si>
  <si>
    <t>43929Secretaria Municipal de SaúdeServiços de Telefonia Móvel digital como comodato de aparelhos para atendimento à pandemia do COVID19.02.558.157/0001-624308067180http://servicos.sjc.sp.gov.br/governo/boletim/boletimPDF/2020040817530407133e98-5d9d-45c5-8ea2-5fd6aa74c9d2.pdf</t>
  </si>
  <si>
    <t>43946PREFEITURA MUNICIPAL DE BARBACENARANIBIZUMABE 10 MG / ML 0,23 ML17.256.512/0168-9643034,85943034,85</t>
  </si>
  <si>
    <t>43944PREFEITURA MUNICIPAL DE JUIZ DE FORALuva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unidades.12.927.876/0001-6742744https://www.pjf.mg.gov.br/jfcontracoronavirus/transparencia.php</t>
  </si>
  <si>
    <t>43924Fundação Oswaldo CruzAquisição de CAIXA EMBARQUE PAPELAO;650X395X300MM;PAREDE DUPLA;ONDA BC 06.209.559/0001-0242660http://www.in.gov.br/en/web/dou/-/extrato-de-dispensa-de-licitacao-n-92/2020-uasg-254445-251119831</t>
  </si>
  <si>
    <t>43943Secretaria Municipal de Saúde de Goiânia/GODISPENSER P/SABONETE LIQUIDO RECARREGAVEL C/RESERVATORIO P/SABONET LIQU.RE CARREGAVEL ACIONADO MANUALMENTE FABRIC.EM PLASTICO E/OU ACRILICO C/TRAVA DE  SEGURANCA COR CLARA ACOMPANHADO DE KIT P/FIXACAO NA PAREDE CONTENDO BUCHAS E PARAFUSO.M:PLESTIN.3453342600012242566,78229118,58https://www.goiania.go.gov.br/sing_transparencia/coronavirus-transparencia/?filtro_simplificado=categoria</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</si>
  <si>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(Galão)27.145.426/0001-9042500170025http://site.tce.ma.gov.br/index.php/mural-de-contratos</t>
  </si>
  <si>
    <t>43929Fundação Municipal de SaúdeAQUISIÇÃO DE EQUIPAMENTOS PERMANENTES, PARA ATENDER AO CER III, UNIDADES DE ATENÇÃO ESPECIALIZADA E ATENÇÃO BÁSICA DO MUNICÍPIO DE SÃO GONÇALO33.293.947/0001-9742500https://www.saogoncalo.rj.gov.br/diario_oficial.php</t>
  </si>
  <si>
    <t>43944Capote manga comprida, cor Verde bandeira, tamanho G, tecido de Brim pesado + algodão21.581.716/0001-084250050085Processo SEI disponibilizado pelo Governo do Estado</t>
  </si>
  <si>
    <t>43944Capote manga comprida, cor Verde bandeira, tamanho GG, tecido de Brim pesado - 100% algodão21.581.716/0001-084250050085Processo SEI disponibilizado pelo Governo do Estado</t>
  </si>
  <si>
    <t>43941HIDROCORTISONA (100MG F/A)49.324.221/0020-7742420202002,1Processo SEI disponibilizado pelo Governo do Estado</t>
  </si>
  <si>
    <t>43948Prefeitura Municipal de SalvadorAQUISIÇÃO DO MEDICAMENTO: ETOMIDATO 2 MG/ML AMP 10 ML, CONSIDERANDO O AUMENTO NO NÚMERO DE CASOS DE CORONAVÍRUS (COVID-19) E A DISSEMINAÇÃO GLOBAL, TORNA-SE DE EXTREMA URGÊNCIA A AQUISIÇÃO DESSE MEDICAMENTO UTILIZADO COMO SUPORTE NAS CONDIÇÕES CLÍNICAS DE URGÊNCIA E EMERGÊNCIA, CONFORME CI ASSISTÊNCIA FARMACÊUTICA Nº 122/202008.778.201/0001-2642400http://www.transparencia.salvador.ba.gov.br/Modulos/covid19.aspx</t>
  </si>
  <si>
    <t>43923Fundação Universidade Federal do MaranhãoAquisição de medicamentos, tipo: albumina, aminofilina e outros. Total de Itens Licitados: 0004006.628.333/0001-4642208http://www.in.gov.br/web/dou/-/extrato-de-dispensa-de-licitacao-n-31/2020-uasg-155010-250890599</t>
  </si>
  <si>
    <t>43924Secretaria Municipal de Saúde e Defesa CivilAQUISIÇÃO DE INSUMO MISTURA DE SUPLEMENTO ALIMENTAR NUTRIÇÃO COMPLETA e BALANCEADA EM PÓ  PARA PACIENTES ACIMA DE 10 ANOS DE IDADE PERMITINDO 2 DILUIÇÕES 1,0 KCAL/ML OU 1,5 KCAL/ML. ISENTA DE LACTOSE E GLÚTEN. PRESENÇA DE SACAROSE. PARA USO VIA ORAL OU ENTERAL. SABORES BAUNILHA OU CHOCOLATE.  LATA DE 400G. 16.599.555/0001-3142182,478054,08https://duquedecaxias.rj.gov.br/portal/boletim-oficial.html</t>
  </si>
  <si>
    <t>43941Coordenadoria Geral de Atenção Primária da AP1AQUISIÇÃO DE AQUISIÇÃO de Material Médico Hospitalar EXCLUSIVO PARA ATENDER AO CORONAVIRUS - NAD Nº 59/2020930030000016042100http://www.rio.rj.gov.br/web/contasrio/dados-abertos#titulo</t>
  </si>
  <si>
    <t>43930Empresa Brasileira de Serviços HospitalaresAquisição de materiais diversos para Engenharia Clínica 29.855.679/0001-8242072http://www.in.gov.br/web/dou/-/extrato-de-dispensa-de-licitacao-n-6/2020-uasg-155908-251952159</t>
  </si>
  <si>
    <t>43942SECRETARIA DE ESTADO DA SAUDEESCADA 2 DEGRAUS13.540.305/0001-3842000200210https://coronavirus.es.gov.br/contratos-emergenciais</t>
  </si>
  <si>
    <t>43924Secretaria Municipal de Saúde e Defesa CivilAQUISIÇÃO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200ML05.050.260/0001-9542000420010https://duquedecaxias.rj.gov.br/portal/boletim-oficial.html</t>
  </si>
  <si>
    <t>4393894247 - TUBO DE SILICONE 20306.366.038/0001-694200050008,4http://prodata.palmas.to.gov.br:8080/sig/app.html#/transparencia/transparencia-despesa-simplificado-corona/</t>
  </si>
  <si>
    <t>NAFUNDACAO HOSPITALAR DO ESTADO DE MINAS GERAISLUVA CIRURGICA DESCARTAVEL ESTERIL COMPOSICAO: LATEX DE BORRACHA NATURAL; PO: BIOABSORVIVEL; TAMANHO: 7.0; FORMATO: ANATOMICO; SUPERFICIE: TEXTURIZADA E ANTIDERRAPANTE; APRESENTACAO: PAR EMBALADO INDIVIDUALMENTE;MATERIAL E SUPRIMENTO MEDICO-HOSPITALAR42000</t>
  </si>
  <si>
    <t>43948Secretaria Especial de Saúde IndígenaDispensa de Licitação para aquisição de Material Médico Hospitalar (MMH), em caráter de emergência, para atender às necessidades do Distrito Sanitário Especial Indígena - Pernambuco, com vistas a atender as medidas de controle de infecção humana pelo novo Coronavírus (COVID-19)21.297.758/0001-0341996,27http://www.in.gov.br/web/dou/-/extrato-de-dispensa-de-licitacao-n-6/2020-uasg-257047-254052178</t>
  </si>
  <si>
    <t>43943SUBSEC TECNOLOGIA INFORMCâmera para Videoconferência Tipo VI. Complem...21.181.115/0001-08 41963,558392,7http://transparencia.vitoria.es.gov.br/MostraArquivo.ashx?AnexoFornecimentoId=4</t>
  </si>
  <si>
    <t>43944FOCO CIRÚRGICO, Aplicação: uso hospitalar; Tipo: Teto, iluminação LED e com possibilidade de acoplamento para vídeo câmera compatível; Apresentação: Com duas cúpulas assimétricas, manoplas removíveis e autoclaváveis;00.780.568/0001-7241900141900https://www.e-compras.am.gov.br/publico/transparencia_licitacoes_detalhes.asp?ident=196376</t>
  </si>
  <si>
    <t>43945FUNESPOM - FUNDO ESP. POLÍCIA MILITAR RJAQUISIÇÃO DO ITEM: REFIL SABONETE PARA DISPENSER - ASPECTO: LIQUIDO CREMOSO, FORNECIMENTO: 800 ML ID AQUISIÇÃO DO ITEM: 97581 COD AQUISIÇÃO DO ITEM: 6515.219.000227.256.185/0001-564186029,9https://www.compras.rj.gov.br/Portal-Siga/Contrato/listar.action</t>
  </si>
  <si>
    <t>43948Prefeitura Municipal de SalvadorAQUISIÇÃO DO MEDICAMENTO: CLORETO DE SÓDIO + SOLUÇÃO RINGER LACTATO SOL. INJETÁVEL 100MG/ML 500ML, PARA GARANTIR A CONTINUIDADE DO ATENDIMENTO AOS PACIENTES DA REDE MUNICIPAL DE SAÚDE / SMS, CONFORME CI ASSISTÊNCIA FARMACÊUTICA Nº 117/202008.778.201/0001-2641850http://www.transparencia.salvador.ba.gov.br/Modulos/covid19.aspx</t>
  </si>
  <si>
    <t>43950PREFEITURA MUNICIPAL - SECRETARIA MUNICIPAL DE ASSISTÊNCIA SOCIALCARNE BOVINA - MOÍDA DESTINADA AO SERVIÇO DE ACOLHIMENTO QUE PROMOVEM O ISOLAMENTO SOCIAL E CONSEQUENTE PROTEÇÃO À POPULAÇÃO EM SITUAÇÃO DE RUA738349900029341785,2190821,9https://www.londrina.pr.gov.br/transparencia</t>
  </si>
  <si>
    <t>43928SECRETARIA DO ESTADO DA BAHIA - SESABLaringoscópio de Fibra Ótica – PED06.207.441/0001-454176040035,3http://www.saude.ba.gov.br/temasdesaude/coronavirus/contratacoes-covid19/</t>
  </si>
  <si>
    <t>43941Hospital Maternidade Fernando MagalhãesAQUISIÇÃO DE MMH PARA CONSUMO NO HMFM, CONFORME DECRETO Nº 47.246 QUE REGULAMENTA A LEINº 13.979 SOBRE AS MEDIDAS PARA ENFRETAMENTO DA EMERGÊNCIA DE SAÚDE PÚBLICA DE IMPORTÂNCIAINTERNACIONAL DECORRENTE DO NOVO CORONAVÍRUS NO ÂMBITO DO MUNICÍPIO DO RIO DE JANEIRO.1693852100012441580http://www.rio.rj.gov.br/web/contasrio/dados-abertos#titulo</t>
  </si>
  <si>
    <t>43927Secretaria de Atenção Especializada à SaúdeAquisição de FORMOTEROL 6MCG + 200 MCG02.424.344/0001-5341568http://www.in.gov.br/en/web/dou/-/extrato-de-dispensa-de-licitacao-n-12/2020-uasg-250104-251331686</t>
  </si>
  <si>
    <t>43938Secretaria de Saúde do MaranhãoLocação de tenda tipo piramidal, pé direito de 3 metros, com 3 laterais, cor branca. Tamanho 10x1063.583.082/0001-6441400220700http://site.tce.ma.gov.br/index.php/mural-de-contratos</t>
  </si>
  <si>
    <t>43929Fundação Municipal de SaúdeAQUISIÇÃO DE EQUIPAMENTOS PERMANENTES, PARA ATENDER AO CER III, UNIDADES DE ATENÇÃO ESPECIALIZADA E ATENÇÃO BÁSICA DO MUNICÍPIO DE SÃO GONÇALO00.581.295/0001-3741400https://www.saogoncalo.rj.gov.br/diario_oficial.php</t>
  </si>
  <si>
    <t>43924Secretaria Municipal de Saúde e Defesa CivilAQUISIÇÃO DE INSUMO MISTURA DE SUPLEMENTAÇÃO ALIMENTAR MÓDULO FIBRAS SOLÚVEIS (60% GOMA GUAR E 40% INULINA), ISENTO DE SACAROSE, LACTOSE E GLÚTEN ACONDICIONADA EM SACHÊ DE 05G PÓ16.599.555/0001-3141400120034,5https://duquedecaxias.rj.gov.br/portal/boletim-oficial.html</t>
  </si>
  <si>
    <t>NAFUNDACAO HOSPITALAR DO ESTADO DE MINAS GERAISESPARADRAPO -  COMPOSICAO: 100% ALGODAO, ISENTO DE LATEX; CARACTERISTICAS GERAIS: HIPOALERGICO, IMPERMEAVEL; DIMENSOES (L X C ): 10 CM X 4,5 M; COR: BRANCO; APRESENTACAO: ROLO 4,5 M;MATERIAL E SUPRIMENTO MEDICO-HOSPITALAR40890,24</t>
  </si>
  <si>
    <t>43955Brigada Militar - Departamento de SaúdeAquisição de camisola paciente hospitalar - tamanho: médio/grande21.601.494/0001-3040700110037https://www.compras.rs.gov.br/editais/9033_2020/259231</t>
  </si>
  <si>
    <t>43937Aquisição de equipamento EPI -PROPE descartável pacote 100  unidades07.329.169/0001-3940600580702020NE00356</t>
  </si>
  <si>
    <t>43943Secretaria Municipal de Saúde de Goiânia/GOPAPEL TOALHA 23X27 CM PT C/250 FL. M:ALVEFLOR.1510465500018740515,2184162,2https://www.goiania.go.gov.br/sing_transparencia/coronavirus-transparencia/?filtro_simplificado=categoria</t>
  </si>
  <si>
    <t>43943Secretaria de Estado da SaúdeAQUISIÇÃO DE VACUÔMETRO 0-30 POL.HG E OUTRO P/ HGCR31.180.745/0001-0340500,6http://www.transparencia.sc.gov.br/documentos/extrato/doc/empenho?empenhofiltro[]=480091|2020NE013969</t>
  </si>
  <si>
    <t>43944LENÇOL, Tipo: sem elástico; Material: Tecido Uniforte ou solasol ou cedrobrin, Dimensões: 2,30m x 1,60m (+/- 2%), Cor: Branco; Com impressão da logomarca do orgão solicitante em silk sreen. MARCA: zob´s confecções04.472.197/0001-1240460140028,9https://www.e-compras.am.gov.br/publico/transparencia_licitacoes_detalhes.asp?ident=199804</t>
  </si>
  <si>
    <t>NAFUNDACAO HOSPITALAR DO ESTADO DE MINAS GERAISESPARADRAPO -  COMPOSICAO: 100% ALGODAO, ISENTO DE LATEX; CARACTERISTICAS GERAIS: HIPOALERGICO, IMPERMEAVEL; DIMENSOES (L X C ): 10 CM X 4,5 M; COR: BRANCO; APRESENTACAO: ROLO 4,5 M;MATERIAL E SUPRIMENTO MEDICO-HOSPITALAR40395,6</t>
  </si>
  <si>
    <t>NAFUNDACAO HOSPITALAR DO ESTADO DE MINAS GERAISKIT DE MONITORIZACAO DE PRESSAO INVASIVA - COMPOSICAO (1): CONJUNTO P/MACRO ADIMISTRACAO C/ROLETE,TRANSDUTOR; COMPOSICAO (2): LINHA RIGIDA COMPLETA DE PACIENTE COM TRES VIAS; COMPOSICAO (3): TORNEIRA TIPO FLUSH P/LAVAGEM CONTINUA DO SISTEMA; COMPATIBILIDADE: COM OS MONITORES DAS UNIDADES HOSPITALARES;EQUIPAMENTO MEDICO-HOSPITALAR, COMPONENTES E ACESSORIOS40300</t>
  </si>
  <si>
    <t>43945FUNDACAO HOSPITALAR DO ESTADO DE MINAS GERAISREMIFENTANILA - PRINCIPIO ATIVO: REMIFENTANILA, CLORIDRATO; CONCENTRACAO/DOSAGEM: 2 MG; FORMA FARMACEUTICA: PO LIOFILIZADO PARA SOLUCAO INJETAVEL; APRESENTACAO: FRASCO-AMPOLA; COMPONENTE: .;21.681.325/0001-5740260120033,55http://www.transparencia.mg.gov.br/compras-e-patrimonio/compras-e-contratos/comprasecontratos-detalhe-proccompra/2020/20200316/20201231/322940</t>
  </si>
  <si>
    <t>43929Fundação Municipal de SaúdeAQUISIÇÃO DE EQUIPAMENTOS PERMANENTES, PARA ATENDER AO CER III, UNIDADES DE ATENÇÃO ESPECIALIZADA E ATENÇÃO BÁSICA DO MUNICÍPIO DE SÃO GONÇALO 02.595.545/0001-1340226,92https://www.saogoncalo.rj.gov.br/diario_oficial.php</t>
  </si>
  <si>
    <t>43941SECRETARIA MUNICIPAL DE SAÚDEAQUISIÇÃO DE CARRO DE PARADA08.675.528/0001-7240180142870https://www.aracajucompras.se.gov.br/portal/default.aspx</t>
  </si>
  <si>
    <t>43924Secretaria Municipal de Saúde e Defesa CivilAQUISIÇÃO DE INSUMO MISTURA DE SUPLEMENTO ALIMENTAR LÍQUIDO COM BAIXO RESÍDUO, HIPERCALÓRICO DENSIDADE CALÓRICA DE 1,5 KCAL/ML, COM TEOR PROTEICO DE ATÉ 11% DO VET, SEM LIPÍDIOS E FIBRAS, COM SACAROSE, COM SABOR , EMBALAGEM EM SISTEMA ABERTO DE 200ML05.050.260/0001-9540096320012,53https://duquedecaxias.rj.gov.br/portal/boletim-oficial.html</t>
  </si>
  <si>
    <t>43943Fundo Municipal de Saúde - Recife/PEGuarnição de silicone para termodesinfectora14.951.481/0001-2540080Portal da Transparência do Município.</t>
  </si>
  <si>
    <t>43938Fundo Especial de Saúde do Mato Grosso do SulAquisição de kits para diagnóstico de Coronavírus (Kit para laboratório - Tipo: contendo_x005F_x005F_x005F_x000D_
primers e sondas de hidrólise;_x005F_x005F_x005F_x000D_
Apresentação: Kit com 04 ensaios_x005F_x005F_x005F_x000D_
para PCR em tempo real)13.545.241/0001-6840000202000https://www.spdo.ms.gov.br/diariodoe</t>
  </si>
  <si>
    <t>43944Empresa Brasileira de Serviços HospitalaresAquisição de insumos para combate ao COVID-19 11.395.850/0001-5240000http://www.in.gov.br/web/dou/-/extrato-de-dispensa-de-licitacao-n-196/2020-uasg-155911-253590486</t>
  </si>
  <si>
    <t>43938Prefeitura Municipal de São LuísAquisição de água sanitária, composição química hipoclorito de sodio, hidroxido de sódio, cloreto, teor cloro ativo varia de 2 a 2,50%, embalagem de 5 litros (Galão)27.145.426/0001-9039980200019,99http://site.tce.ma.gov.br/index.php/mural-de-contratos</t>
  </si>
  <si>
    <t>43913Secretaria Municipal de Saúde e Defesa CivilLENÇO HOSPITALAR 220 X 110CM DESCARTÁVEL11634742/0001-9539960360001,11https://duquedecaxias.rj.gov.br/portal/boletim-oficial.html</t>
  </si>
  <si>
    <t>43938Fundação Oswaldo CruzAquisição de kits para ensaios em RT-PCR 13.545.241/0001-6839960http://www.in.gov.br/web/dou/-/extrato-de-dispensa-de-licitacao-n-34/2020-uasg-254423-252986797</t>
  </si>
  <si>
    <t>43951FMS - Fundo Municipal de SaúdeLocação de carro de som com gravação de áudio e motorista29.556.713/0001-1839762100397,62http://transparencia.vitoria.es.gov.br/Contrato.Detalhes.aspx?municipioId=1&amp;contratoId=10295&amp;ctbUnidadeGestoraId=6&amp;exercicio=2020</t>
  </si>
  <si>
    <t>43950Secretaria Municipal de SaúdeFornecimento de Dietas para atendimento a ordens judiciais.01.107.391/0012-6339722,22DOM 6005
http://portal6.pbh.gov.br/dom/Files/dom6005%20-%20assinado.pdf</t>
  </si>
  <si>
    <t>43948Prefeitura Municipal de SalvadorAQUISIÇÃO DO MEDICAMENTO: PIPERACILINA SÓDICA 4 G + TAZOBACTAM 0,5 G, CONSIDERANDO O AUMENTO NO NÚMERO DE CASOS DE CORONAVÍRUS (COVID-19) E A DISSEMINAÇÃO GLOBAL, TORNA-SE DE EXTREMA URGÊNCIA A AQUISIÇÃO DESSE MEDICAMENTO UTILIZADO COMO SUPORTE NAS CONDIÇÕES CLÍNICAS DE URGÊNCIA E EMERGÊNCIA, CONFORME CI ASSISTÊNCIA FARMACÊUTICA Nº 131/202008.778.201/0001-2639600http://www.transparencia.salvador.ba.gov.br/Modulos/covid19.aspx</t>
  </si>
  <si>
    <t>43934ESTETOSCOPIO, BIAURICULAR, ADULTO, AUSCULTADOR DE ACO INOX, EMBALAGEM 1.0 UNIDADE. MARCA: MD25.137.947/0001-703960066060https://cearatransparente.ce.gov.br/portal-da-transparencia/despesas/notas-de-empenho/2642904?locale=pt-BR</t>
  </si>
  <si>
    <t>43943Fundo Municipal de Saúde - Recife/PELocação de gerador para a unidade hospitalar provisória - Imbiribeira14.167.017/0001-4239600Portal da Transparência do Município.</t>
  </si>
  <si>
    <t>43937Fundo Especial de Saúd do Mato Grosso do SulAQUISIÇÃO DE FREEZER DE CONGELAMENTO RÁPIDO PARA ATENDER A PANDEMIA DO NOVO CORONAVÍRUS78.589.504/0001-8639500139500https://www.spdo.ms.gov.br/diariodoe</t>
  </si>
  <si>
    <t>43916Prefeitura MunicipalLuvas para procedimentos do enfrentamento do COVID-1939480http://site.sabara.mg.gov.br/wp-content/uploads/2020/04/ratificao-dispensa-licitao-n-016-2020.pdf</t>
  </si>
  <si>
    <t>43945Fundação Oswaldo CruzPapel A3;75G/M²;PT 500 FLS;APL Copiadora E Impressora10.283.533/0001-8139420http://www.in.gov.br/web/dou/-/extrato-de-dispensa-de-licitacao-n-122/2020-uasg-254445-253811285</t>
  </si>
  <si>
    <t>43923Fornecimento de insumos para o COVID-19 - plástico para cadáver03.644.345/0001-7639360</t>
  </si>
  <si>
    <t>43924Secretaria Municipal de SaúdeFornecimento de insumos para o COVID-19, para abastecimento da rede SUS-BH - saco para cadáver03.644.345/0001-7639360DOM 5989
http://portal6.pbh.gov.br/dom/Files/dom5989%20-%20assinado.pdf</t>
  </si>
  <si>
    <t>43938Secretaria de Atenção Especializada à SaúdeAquisição de material médico hospitalar utilizado para lidar com a pandemia do corona vírus (eletrodos para monitor cardíaco adulto ), a fim de atender solicitação do Serviço Central de Abastecimento, no âmbito do INCA18.269.125/0001-8739072http://www.in.gov.br/web/dou/-/extrato-de-dispensa-de-licitacao-n-62/2020-uasg-250052-252987328</t>
  </si>
  <si>
    <t>43946PREFEITURA MUNICIPAL DE BARBACENAAquisição de materiais de consumo hospitalar para o Centro de Especialidades Multiprofissional - CEM, custeada com recursos financeiros advindos das Emendas Parlamentares 27660001 e 30790006, disponíveis no Fundo Municipal de Saúde - FMS, Portaria nº 1.338 de 14/05/201827.710.825/0001-5639035,22http://barbacena.mg.gov.br/arquivos/atos_16-03-2020_diariooficial.pdf</t>
  </si>
  <si>
    <t>43916EQUIPO P/NUTRICAO ENTERAL AZUL FLEXIVEL C/FILTRO DE AR. BIOBASE948557400017139012325101,2https://cearatransparente.ce.gov.br/portal-da-transparencia/despesas/notas-de-empenho/2634645?locale=pt-BR</t>
  </si>
  <si>
    <t>43943LEITORA DE MICROPLACA38.658.399/0001-7539000139000http://www.transparencia.am.gov.br/covid-19/despesas-empenhos-e-pagamentos/despesas/</t>
  </si>
  <si>
    <t>NAPOLICIA MILITAR DE MINAS GERAISLUVA DESCARTAVEL PROCEDIMENTOS NAO CIRURGICOS - COMPOSICAO: LATEX DE BORRACHA NATURAL; ESTERIL: NAO; TAMANHO: PP; PO: BIOABSORVIVEL; FORMATO: AMBIDESTRA; TEXTURA: LISA; APRESENTACAO: EMBALAGEM 100 UNIDADES;-38970</t>
  </si>
  <si>
    <t>43941Secretaria de Estado da SaúdeClaritromicina04.071.245/0001-6038940http://www.transparencia.sc.gov.br/documentos/extrato/doc/empenho?empenhofiltro[]=480091|2020NE013085</t>
  </si>
  <si>
    <t>43955Brigada Militar - Departamento de SaúdeAquisição de luminômetro portátil para detectar ATP00.398.022/0001-5138895312965https://www.compras.rs.gov.br/editais/9031_2020/259161</t>
  </si>
  <si>
    <t>NAFUNDACAO HOSPITALAR DO ESTADO DE MINAS GERAISALGODAO HIDROFILO -  FORMATO: MANTA; COMPOSICAO: 100% ALGODAO; COR: BRANCO; ESTERIL: NAO; APRESENTACAO: EMBALAGEM 500 G;-38880</t>
  </si>
  <si>
    <t>43945Aquisição de câmeras, equipamentos e sistema de videomonitoramento para atender a demanda emergencial da Secretaria Municipal de Saúde.38766,49</t>
  </si>
  <si>
    <t>43928Prefeitura Municipal de DiamantinaContratação de serviços de segurança privada38700http://www.diariomunicipal.com.br/amm-mg/materia/F68B4D5D/03AGdBq245hHTwd9Nty_lIB-u69N0NucJqqtZvukPlj9hDjWFLbb3gA_-vQ9cXtEx9EJx8ZnNhPqr7SjeWBlp9lfVyv1-h9_1KBWDAEQTUIG46d5GFoFAxxeWwz0kR3xW5w5FJ2M1JyNl2rtYfJGlxurzLLfSoIkEghgbrA3wneDcTcoaMV4agV4J0ac_Jy9Ac1DSinvpzcs2PDI9mW2WcEBGrBNPta3cPN6JRfAcpBTWPFi8tPDJsZAgvgwjPuXk6hVBrar-rgEdh1GarOocNwxy21htuLGlSYCtP0SXvNo2Sc4BCuEiKCdb-YKpL21TtQRdQaSs6qQrhqPfdTO_dIiH65hOAR4CaETfvef2q48X3CCxj4TkUwizG01XPGGBCdjBEtKMcymY8_KiA7OL45qv7yb2Q5tlq3A</t>
  </si>
  <si>
    <t>43928PREFEITURA MUNICIPALContratação de empresa especializada na prestação de serviços de segurança privada38700http://www.diariomunicipal.com.br/amm-mg/</t>
  </si>
  <si>
    <t>43945UERJ - HOSPITAL UNIVERSITÁRIO - HOSPITAL UNIVERSITARIO PEDRO ERNESTOAQUISIÇÃO DO ITEM: ALMOTOLIA USO HOSPITALAR - MATERIAL: POLIPROPILENO, CAPACIDADE: 120 ML, COR: BRANCO, GRADUACAO: SEM GRADUACAO, FECHAMENTO: PROTETOR BICO ID AQUISIÇÃO DO ITEM: 23718 COD AQUISIÇÃO DO ITEM: 6515.015.000217.504.212/0001-09385003,85https://www.compras.rj.gov.br/Portal-Siga/Contrato/listar.action</t>
  </si>
  <si>
    <t>43941Coordenadoria Geral de Atenção Primária da AP1AQUISIÇÃO DE CAPOTES CIRÚRGICOS, BASEADO NA LEI 13.979 DE 06/02/20 DO COMBATE AO CORONAVIRUS - NAD Nº 57/2020.1083988700016038500http://www.rio.rj.gov.br/web/contasrio/dados-abertos#titulo</t>
  </si>
  <si>
    <t>43944PREFEITURA MUNICIPAL DE UNAIMATERIAL MEDICO HOSPITALAR35.326.177/0001-67 38500http://www.prefeituraunai.mg.gov.br/pmu/index.php/editais-de-licitacoes/finish/17-ata-de-registro-de-precos/4491-ata-de-registro-de-precos-007-2020-material-medico-hospitalar.html</t>
  </si>
  <si>
    <t>43944LENÇOL, Tipo: com elástico; Material: Tecido Uniforte ou solasol ou cedrobrin, Dimensões: 2,30m x 1,60m (+/- 2%), Cor: Verde ou Azul; Com impressão da logomarca do órgão solicitante em silk screen. MARCA: MARIS 11.573.440/0001-5438486140027,49https://www.e-compras.am.gov.br/publico/transparencia_licitacoes_detalhes.asp?ident=194046</t>
  </si>
  <si>
    <t>43943Secretaria Municipal de Saúde de Goiânia/GOPORTA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M:PLESTIN.3453342600012238324228816,75https://www.goiania.go.gov.br/sing_transparencia/coronavirus-transparencia/?filtro_simplificado=categoria</t>
  </si>
  <si>
    <t>43938 SECRETARIA DE ESTADO DA SAÚDESONORIZAÇÃO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CADA1889902600018938250152550http://transparencia.al.gov.br/despesa/empenho/510524/2020NE00423/2020OB02560/</t>
  </si>
  <si>
    <t>NAFUNDACAO HOSPITALAR DO ESTADO DE MINAS GERAISHEMOSTATICO DE CELULOSE - INDICACAO: CONTROLE DE HEMORRAGIA CAPILAR, VENOSA, ARTERIAL; APRESENTACAO: 5 X 7CM APROXIMADAMENTE;EQUIPAMENTO MEDICO-HOSPITALAR, COMPONENTES E ACESSORIOS38220</t>
  </si>
  <si>
    <t>43938Serviço de Acolhimento Institucional20.771.762/0001-0738100</t>
  </si>
  <si>
    <t>NAPOLICIA MILITAR DE MINAS GERAISAZITROMICINA - PRINCIPIO ATIVO: AZITROMICINA MONOIDRATADA; CONCENTRACAO/DOSAGEM: 500 MG; FORMA FARMACEUTICA: PO LIOFILIZADO; APRESENTACAO: FRASCO-AMPOLA; COMPONENTE: .;-38088</t>
  </si>
  <si>
    <t>43942SECRETARIA DE ESTADO DA SAUDEMESA DE MAYO00.681.314/0001-0538000100380https://coronavirus.es.gov.br/contratos-emergenciais</t>
  </si>
  <si>
    <t>43948PREFEITURA MUNICIPAL DE UBERABAContratação de empresas para o fornecimento de materiais médico-hospitalares para enfrentamento da pandemia causada pelo COVID-19 - itens 1 e 2 do Mapa de Cotação nº 412/2020 (1 – luva de procedimento nº 7,0 (P); 2 – luva de procedimento nº 7,5 (M))38000http://www.uberaba.mg.gov.br:8080/portal/acervo/portavoz/arquivos/2020/1812%20-%2017-04-2020.pdf</t>
  </si>
  <si>
    <t>43917Empresa Brasileira de Serviços HospitalaresAquisição em caráter emergencial de Filtro de Ventilação Mecânica Estéril com Espaço Morto para o Hospital de Ensino Dr. Washington Antônio de Barros/HU-Univasf para fazer frente ao conjunto de ações no combate ao coronavírus23.377.403/0001-5038000http://www.in.gov.br/web/dou/-/extrato-de-dispensa-de-licitacao-n-18/2020-uasg-155180-250042476</t>
  </si>
  <si>
    <t>43937Secretaria Especial de Saúde IndígenaAquisição de itens essenciais ao enfrentamento da emergência de saúde pública de importância internacional decorrente do coronavírus COVID-19, que serão distribuídos para as diferentes unidades do DSEI Litoral Sul, nos estados do Paraná, São Paulo e Rio de Janeiro82.075.748/0001-1837998http://www.in.gov.br/web/dou/-/extrato-de-dispensa-de-licitacao-n-8/2020-uasg-257048-252772013</t>
  </si>
  <si>
    <t>43942SECRETARIA DE ESTADO DA SAUDETUBO PARA CENTRÍFUGA05.356.421/0001-7337800301260https://coronavirus.es.gov.br/contratos-emergenciais</t>
  </si>
  <si>
    <t>43944Secretaria Especial de Saúde IndígenaAquisição de Materiais Médico-Hospitalares e Medicamentos para atender as necessidades do Distrito Sanitário Especial Indígena - Alto Rio Negro, na contenção da pandemia do Coronavírus (COVID-19), em atendimento às recomendações do Ofício-Circular 37 (0014089218), processo 25000.039775/2020-58, através de Dispensa de Licitação, durante período de pandemia 02.520.829/0001-4037760http://www.in.gov.br/web/dou/-/extrato-de-dispensa-de-licitacao-n-4/2020-uasg-257024-253591442</t>
  </si>
  <si>
    <t>NAFUNDACAO HOSPITALAR DO ESTADO DE MINAS GERAISESPACADOR AERO CAMARA, BIVALVULADO - VOLUME: SEM VOLUME; APLICACAO: PARA AEROSOLTERAPIA, EM PROTESE RESPIRATORIA;EQUIPAMENTO MEDICO-HOSPITALAR, COMPONENTES E ACESSORIOS37665</t>
  </si>
  <si>
    <t>43943SECRETARIA DE ESTADO DE SAÚDEMÍDIA ALTERNATIVA Mov Mídia Exibição de campanha em 04 carros de som durante 04 dias sendo 02 carros desom na região do Trapiche da Barra e 02 carros na região do Tabuleiro do Martins10.711.372/0001-3237600137600http://transparencia.al.gov.br/despesa/empenho/510524/2020NE02626/undefined/</t>
  </si>
  <si>
    <t>43948Prefeitura Municipal de SalvadorAQUISIÇÃO DO MEDICAMENTO: MEROPENEM 1 G, CONSIDERANDO O AUMENTO NO NÚMERO DE CASOS DE CORONAVÍRUS (COVID-19) E A DISSEMINAÇÃO GLOBAL, TORNA-SE DE EXTREMA URGÊNCIA A AQUISIÇÃO DESSE MEDICAMENTO UTILIZADO COMO SUPORTE NAS CONDIÇÕES CLÍNICAS DE URGÊNCIA E EMERGÊNCIA, CONFORME CI ASSISTÊNCIA FARMACÊUTICA Nº 130/202008.778.201/0001-2637400http://www.transparencia.salvador.ba.gov.br/Modulos/covid19.aspx</t>
  </si>
  <si>
    <t>43951SECRETARIA DE ESTADO DA SAUDECOBERTURA PARA OBITO; TAMANHO: M - PARA ACONDICIONAMENTO DOS CORPOS DOS PACIENTES QUE PODERÃO EVOLUIR A ÓBITO EM DECORRÊNCIA DO COVID-19  31.201.854/0001-603735075004,98https://coronavirus.es.gov.br/Media/Coronavirus/Transparencia/ContratosEmergenciais/2020-1PGDB%20-%20OF%200842-2020%20MASTERPLAST.pdf</t>
  </si>
  <si>
    <t>NAFUNDACAO HOSPITALAR DO ESTADO DE MINAS GERAISCATETER - IDENTIFICACAO: VENOSO CENTRAL (SEGUNDO A TECNICA DE SELDINGER); TAMANHO/NUMERO: 16G X 20CM; MATERIA-PRIMA: POLIURETANO;EQUIPAMENTO MEDICO-HOSPITALAR, COMPONENTES E ACESSORIOS37200</t>
  </si>
  <si>
    <t>43948Prefeitura Municipal de SalvadorAQUISIÇÃO DE: COBERTURA PARA ÓBITO  POLIETILENO COM ZÍPER FRONTAL, PARA ATENDER A DEMANDA DO COVID-19, CONFORME CI DAS/GT DE MATERIAIS Nº 92/202018.192.961/0001-0037000http://www.transparencia.salvador.ba.gov.br/Modulos/covid19.aspx</t>
  </si>
  <si>
    <t>43943Secretaria Municipal da SaúdeAquisição de medicamento Azitromicina 500mg comprimido11.034.934/0001-6036963500000,74https://legisladocexterno.curitiba.pr.gov.br/DiariosConsultaExterna_PesquisaAvancada.aspx</t>
  </si>
  <si>
    <t>43917Câmara de inalação valvulada adulto e infantil36943</t>
  </si>
  <si>
    <t>NAFUNDACAO HOSPITALAR DO ESTADO DE MINAS GERAISLUVA CIRURGICA DESCARTAVEL ESTERIL COMPOSICAO: LATEX DE BORRACHA NATURAL; PO: BIOABSORVIVEL; TAMANHO: 7.5; FORMATO: ANATOMICO; SUPERFICIE: TEXTURIZADA E ANTIDERRAPANTE; APRESENTACAO: PAR EMBALADO INDIVIDUALMENTE;MATERIAL E SUPRIMENTO MEDICO-HOSPITALAR36750</t>
  </si>
  <si>
    <t>43949Hospital de Clínicas de Porto Alegre (HCPA)CIRCUITO RESPIRATORIO ADULTO DESCARTAVEL PARA92.666.817/0001-1136728,8895438,4999https://www.hcpa.edu.br/fale-conosco/fale-conosco-servico-de-informacao-ao-cidadao-sic/fale-conosco-sic-licitacoes-contratos</t>
  </si>
  <si>
    <t>NAFUNDACAO HOSPITALAR DO ESTADO DE MINAS GERAISCURATIVO TIPO COBERTURA PRIMARIA - TAMANHO: 20 X 15 CM;EQUIPAMENTO MEDICO-HOSPITALAR, COMPONENTES E ACESSORIOS36518</t>
  </si>
  <si>
    <t>43929Fundação Municipal de SaúdeAQUISIÇÃO DE EQUIPAMENTOS PERMANENTES, PARA ATENDER AO CER III, UNIDADES DE ATENÇÃO ESPECIALIZADA E ATENÇÃO BÁSICA DO MUNICÍPIO DE SÃO GONÇALO19.910.840/0001-1036500https://www.saogoncalo.rj.gov.br/diario_oficial.php</t>
  </si>
  <si>
    <t>43912DEXAMETASONA, FOSFATO DISSÓDICO, 4MG/ML, SOLUÇÃO INJETÁVEL, AMPOLA OU FRASCO AMPOLA 2,5ML, EMBALAGEM 1.0 UNIDADE MARCA: FARMACE06.628.333/0001-4636344,75689005275https://cearatransparente.ce.gov.br/portal-da-transparencia/despesas/notas-de-empenho/2631969?locale=pt-BR</t>
  </si>
  <si>
    <t>43912DEXAMETASONA, FOSFATO DISSÓDICO, 4MG/ML, SOLUÇÃO INJETÁVEL, AMPOLA OU FRASCO AMPOLA 2,5ML, EMBALAGEM 1.0 UNIDADE- MARCA: FARMACE06.628.333/0001-4636344,75689000,53https://cearatransparente.ce.gov.br/portal-da-transparencia/despesas/notas-de-empenho/2631974?locale=pt-BR</t>
  </si>
  <si>
    <t>43912DEXAMETASONA, FOSFATO DISSODICO, 4MG/ML, SOLUCAO INJETAVEL, AMPOLA OU FRASCO AMPOLA 2,5ML, EMBALAGEM 1.0 UNIDADE MARCA: FARMACE 06.628.333/0001-4636344,75689000,53https://cearatransparente.ce.gov.br/portal-da-transparencia/despesas/notas-de-empenho/2631978?locale=pt-BR</t>
  </si>
  <si>
    <t>43949Hospital de Clínicas de Porto Alegre (HCPA)AMPICILINA 1G26.558.992/0001-603634046007,9https://www.hcpa.edu.br/fale-conosco/fale-conosco-servico-de-informacao-ao-cidadao-sic/fale-conosco-sic-licitacoes-contratos</t>
  </si>
  <si>
    <t>43944Secretaria Estadual de SaudeEquipamentos de Saude para o LACEN/RN78.589.504/0001-8636310http://diariooficial.rn.gov.br/dei/dorn3/documentos/00000001/20200414/679897.htm</t>
  </si>
  <si>
    <t>43942SECRETARIA DE ESTADO DA SAUDEPONTEIRA LONGA COM FILTRO (rack com 96 ponteiras)05.356.421/0001-733628050072,56https://coronavirus.es.gov.br/contratos-emergenciais</t>
  </si>
  <si>
    <t>NAFUNDACAO HOSPITALAR DO ESTADO DE MINAS GERAISEPINEFRINA - PRINCIPIO ATIVO: EPINEFRINA; CONCENTRACAO/DOSAGEM: 1 MG/ML; FORMA FARMACEUTICA: SOLUCAO INJETAVEL; APRESENTACAO: AMPOLA 1 ML; COMPONENTE: .;MEDICAMENTOS ALOPATICOS36169,35</t>
  </si>
  <si>
    <t>NAFUNDACAO HOSPITALAR DO ESTADO DE MINAS GERAISCOMPRESSA DE GAZE HIDROFILA - MATERIA-PRIMA: 100% ALGODAO; ESTERIL: NAO; DIMENSOES (L X C ): 7,5 CM X 7,5 CM FECHADA - 15 CM X 30 CM ABERTA; NUMERO DE FIOS: 11 FIOS/CM2; DOBRAS: 5; CAMADAS: 8; APRESENTACAO: PACOTE 500 UN;EQUIPAMENTO MEDICO-HOSPITALAR, COMPONENTES E ACESSORIOS36120</t>
  </si>
  <si>
    <t>43948Secretaria Municipal de SaúdeEletrodo descartável para monitoração cardíaca ADULTO/INFANTIL12.040.718/0001-90360001000000,36https://transparencia.joaopessoa.pb.gov.br/#/licitacoes?id=4782</t>
  </si>
  <si>
    <t>43943carro maca p transporte de pacientes, aço inoxidável, padrão AISI-203, com colchonete D-23, tamanho 2 x 0,60 x 0,77, Marca Renascer / RN0401723.611.514/0001-8935999,9193999,99https://www.e-compras.am.gov.br/publico/transparencia_licitacoes_detalhes.asp?ident=199398</t>
  </si>
  <si>
    <t>43956Fundo Municipal de Assistência SocialCones em PVC01.387.783/0001-7035700Portal da Transparência do Município.</t>
  </si>
  <si>
    <t>43942SECRETARIA DE ESTADO DA JUSTICATESOURA DE COSTURA21.961.596/0001-6635600200178https://coronavirus.es.gov.br/contratos-emergenciais</t>
  </si>
  <si>
    <t>NAFUNDACAO HOSPITALAR DO ESTADO DE MINAS GERAISGLICOSE - PRINCIPIO ATIVO: GLICOSE; CONCENTRACAO/DOSAGEM: 5%; FORMA FARMACEUTICA: SOLUCAO INJETAVEL; APRESENTACAO: BOLSA OU FRASCO 250 ML SISTEMA FECHADO; COMPONENTE: INJETOR LATERAL;MEDICAMENTOS ALOPATICOS35560</t>
  </si>
  <si>
    <t>43943Prefeitura Municipalaquisição de materiais/equipamentos para Gasoterapia02535.707/0001-2835533,5http://conselheirolafaiete.mg.gov.br/v1/extratos-de-dispensa-e-contrato-covid/</t>
  </si>
  <si>
    <t>NAFUNDACAO HOSPITALAR DO ESTADO DE MINAS GERAISSISTEMA PLACA E BOLSA PARA OSTOMIA - PLACA (1): PARA ESTOMA INTESTINAL, AUTO ADESIVA; PLACA (2): FLANGE ENTRE 50MM E 57MM, RECORTE MAX. 44 E 45MM; BOLSA (1): DRENAVEL, OPACA/TRANSPARENTE, COM CLAMP; BOLSA (2): CONFECCIONADA EM PLASTICO HIPOALERGENICO;EQUIPAMENTO MEDICO-HOSPITALAR, COMPONENTES E ACESSORIOS35490</t>
  </si>
  <si>
    <t>43937CENTRAL DE AR CONDICIONADO, 24.000 BTUS11.805.967/0001-673532084415https://cearatransparente.ce.gov.br/portal-da-transparencia/despesas/notas-de-empenho/2644878?locale=pt-BR</t>
  </si>
  <si>
    <t>43944BOMBA DE SERINGA, Aplicação: para uso em pacientes adultos, pediátricos e neonatais; Microprocessada; Precisão mínima: 2%; Compatível com seringas de 10 a 60ml, homologadas; Processo de infusão contínua, estável, sem qualquer interrupção84.487.131/0001-3535312,484414,05https://www.e-compras.am.gov.br/publico/transparencia_licitacoes_detalhes.asp?ident=196285</t>
  </si>
  <si>
    <t>43949SECRETARIA MUNICIPAL DE ESPORTES E LAZERAQUISIÇÃO DE SIMULADOR DE CAMINHADA DUPLO CONJUGADO18.108.624/0001-9235156221598https://www.saogoncalo.rj.gov.br/diario_oficial.php</t>
  </si>
  <si>
    <t>43951SECRETARIA DE ESTADO DO GOVERNO-SEGCâmera para Videoconferência do Tipo I ,30.393.954/0001-723515248788https://coronavirus.es.gov.br/Media/Coronavirus/Transparencia/ContratosEmergenciais/2020-XJD9J%20040-2020%20-%20Ordem%20de%20Fornecimento%20-%20Kits%20Videoconferencia.pdf</t>
  </si>
  <si>
    <t>43945UERJ - HOSPITAL UNIVERSITÁRIO - HOSPITAL UNIVERSITARIO PEDRO ERNESTOAQUISIÇÃO DO 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AQUISIÇÃO DO ITEM: 75963 COD AQUISIÇÃO DO ITEM: 6515.260.001431.673.254/0010-9535108,580https://www.compras.rj.gov.br/Portal-Siga/Contrato/listar.action</t>
  </si>
  <si>
    <t>43945UERJ - HOSPITAL UNIVERSITÁRIO - HOSPITAL UNIVERSITARIO PEDRO ERNESTOAQUISIÇÃO DO ITEM: ESCALPE - MATERIAL CANULA: ACO INOX, BISEL: CURTO TRI  FACETADO, CONECTOR: LUER COM TAMPA, COMPRIMENTO TUBO: EXTENSOR 30 CM, CALIBRE: 27 ID AQUISIÇÃO DO ITEM: 58992 COD AQUISIÇÃO DO ITEM: 6515.295.000531.673.254/0010-9535108,50,47https://www.compras.rj.gov.br/Portal-Siga/Contrato/listar.action</t>
  </si>
  <si>
    <t>43945UERJ - HOSPITAL UNIVERSITÁRIO - HOSPITAL UNIVERSITARIO PEDRO ERNESTOAQUISIÇÃO DO ITEM: CATETER INTRAVENOSO - MODELO: PERIFERICO CALIBRE G14, MATERIAL: POLIURETANO, SEGURANCA: SISTEMA SEGURANCA PARA PROTECAO DO BISEL, CANHAO: GUIA EM AÇO INOX ID AQUISIÇÃO DO ITEM: 63871 COD AQUISIÇÃO DO ITEM: 6515.253.000931.673.254/0010-9535108,51,9https://www.compras.rj.gov.br/Portal-Siga/Contrato/listar.action</t>
  </si>
  <si>
    <t>43949Secretaria Municipal de SaúdeSalbutamol, Sulfato 100mcg/dose aerossol oral01.722.296/0001-1735100300011,7https://transparencia.joaopessoa.pb.gov.br/#/licitacoes?id=4798</t>
  </si>
  <si>
    <t>43913CLOROQUINA DIFOSFATO, 250MG, COMPRIMIDO REVESTIDO, UNIDADE 1.0 COMPRIMIDO. MARCA: QUINACRIS02.600.770/0001-0935000500000,7https://cearatransparente.ce.gov.br/portal-da-transparencia/despesas/notas-de-empenho/2632096?locale=pt-BR</t>
  </si>
  <si>
    <t>43913CLOROQUINA DIFOSFATO, 250MG, COMPRIMIDO REVESTIDO, UNIDADE 1.0 COMPRIMIDO. MARCA: QUINACRIS02.600.770/0001-0935000500000,7https://cearatransparente.ce.gov.br/portal-da-transparencia/despesas/notas-de-empenho/2632097?locale=pt-BR</t>
  </si>
  <si>
    <t>43944Secretaria Estadual de SaudeAquisição de container refrigerado a fim de suprir as necessidades do Hospital Giselda Trigueiro11.534.008/0001-5435000135000http://diariooficial.rn.gov.br/dei/dorn3/documentos/00000001/20200407/679385.htm</t>
  </si>
  <si>
    <t>43941DIPIRONA SÓDICA (500MG/ML AMPOLA 2ML)11.260.846/0001-8735000500000,7Processo SEI disponibilizado pelo Governo do Estado</t>
  </si>
  <si>
    <t>43941BROMOPRIDA (5MG/ML, AMPOLA 2ML)60.665.981/0009-7534980318001,1Processo SEI disponibilizado pelo Governo do Estado</t>
  </si>
  <si>
    <t>43938FUNDACAO HOSPITALAR DO ESTADO DE MINAS GERAISSISTEMA FECHADO DE ASPIRACAO TRAQUEAL - TIPO: COM VIA DE IRRIGACAO;40.175.705/0001-643492029,1http://www.transparencia.mg.gov.br/compras-e-patrimonio/compras-e-contratos/comprasecontratos-detalhe-proccompra/2020/20200316/20201231/322116</t>
  </si>
  <si>
    <t>43941SECRETARIA MUNICIPAL DE SAÚDELOCAÇÃO DE GRUPO MOTOR GERADOR CABINADO DE 55KVA - 6 MESES28.254.438/0001-1534800134800https://www.aracajucompras.se.gov.br/portal/default.aspx</t>
  </si>
  <si>
    <t>43934Universidade Federal de Santa MariaAquisição de ultra freezer para o Campus de Palmeira das Missões/UFSM 11.286.579/0001-1734800http://www.in.gov.br/web/dou/-/extrato-de-dispensa-de-licitacao-n-35/2020-uasg-153164-252119727</t>
  </si>
  <si>
    <t>43956Empresa Brasileira de Serviços HospitalaresAquisição de ACESSÓRIOS PARA ENGENHARIA CLÍNICA,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COVID-1902.535.707/0001-28 34603,62http://www.in.gov.br/web/dou/-/extrato-de-dispensa-de-licitacao-n-55/2020-uasg-155023-255211582</t>
  </si>
  <si>
    <t>43918SOLUCAO, DESINFETANTE DE ALTO NIVEL A BASE DE ACIDO PERACETICO, COMPATÍVEL COM ENDOSCOPIO SEMICRITICO, UNIDADE 1.0 LITRO. MARCA: ACIDO PERACETICO05.329.222/0001-7634500100034,5https://cearatransparente.ce.gov.br/portal-da-transparencia/despesas/notas-de-empenho/2635870?locale=pt-BR</t>
  </si>
  <si>
    <t>43942SECRETARIA DE ESTADO DA SAÚDEAQUISIÇÃO DE CONDICIONADOR DE AR SPLIT PISO TETO 36.000 BTUS14.024.014/0001-503450056900http://www.comprasnet.se.gov.br/</t>
  </si>
  <si>
    <t>43924Secretaria Municipal de Saúde e Defesa CivilAQUISIÇÃO DE INSUMO MISTURA DE SUPLEMENTO ALIMENTAR NUTRIÇÃO ENTERAL OU ORAL COMPLETA BALANCEADA PARA CRANÇAS A PARTIR DE 1 ANO DE IDADE . RICO EM VITAMINAS E MINERAIS . ISENTO DE GLÚTEN E LACTOSE. PRESENÇA DE SACAROSE. APRESENTAÇÃO EM LATA DE 400G. SABORES BAUNILHA OU CHOCOLATE.73.853.301/0001-313439865052,92https://duquedecaxias.rj.gov.br/portal/boletim-oficial.html</t>
  </si>
  <si>
    <t>43945FSERJ - FUNDAÇÃO SAÚDE DO EST. DO RIO DE JANEIROAQUISIÇÃO DO ITEM: MEDICAMENTO USO HUMANO - GRUPO FARMACOLOGICO: ANTIBACTERIANO, PRINCIPIO ATIVO: LEVOFLOXACINO, FORMA FARMACEUTICA: SOLUCAO INJETAVEL, CONCENTRACAO / DOSAGEM: 5MG/ML, UNIDADE: MG/ML, VOLUME: 100 ML, APRESENTACAO: BOLSA, ACESSORIO: N/A ID AQUISIÇÃO DO ITEM: 114509 COD AQUISIÇÃO DO ITEM: 6417.001.002744.734.671/0001-5134333,216,83https://www.compras.rj.gov.br/Portal-Siga/Contrato/listar.action</t>
  </si>
  <si>
    <t>NAFUNDACAO HOSPITALAR DO ESTADO DE MINAS GERAISFRASCO COLETOR DE SECRECOES - TIPO: DESCARTAVEL; APLICACAO: BRONCOSPIA E ENDOSCOPIA; CAPACIDADE: 70 ML; MATERIA-PRIMA: PVC CRISTAL;-34273,8</t>
  </si>
  <si>
    <t>43944FUNEAS - Fundação Estatal de Atenção em Saúde do Estado do Paraná AQUISIÇÃO DE MEDICAMENTOS  / Clindamicina, Fosfato, 150 mg/ml (600 mg), Solução injetável, Ampola, 4 ml, VIA DE ADMINISTRAÇÃO: Intramuscular/Intravenosa, UNID. DE MEDIDA: Unitário6564680001393423070004,89http://www.transparencia.pr.gov.br/pte/compras/dispensasInexigibilidade?windowId=9a3</t>
  </si>
  <si>
    <t>NAFUNDACAO HOSPITALAR DO ESTADO DE MINAS GERAISLAMINA PARA TRICOTOMIZADOR CIRURGICO - TIPO: DESCARTAVEL; MATERIA-PRIMA: ACO INOX; TIPO DE OSCILACAO: NOS DOIS SENTIDOS DO MOVIMENTO;EQUIPAMENTO MEDICO-HOSPITALAR, COMPONENTES E ACESSORIOS34100</t>
  </si>
  <si>
    <t>43929Fundação Oswaldo CruzAquisição de Material Hospitalar82.641.325/0021-6134058,75http://www.in.gov.br/en/web/dou/-/extrato-de-dispensa-de-licitacao-n-35/2020-uasg-254492-251751366</t>
  </si>
  <si>
    <t>43943Secretaria de Estado da SaúdeFLUCONAZOL - 2MG/ML, SOLUÇÃO INJETÁVEL FRASCO/BOLSA 100 ML01.571.702/0001-9834020http://www.transparencia.sc.gov.br/documentos/extrato/doc/empenho?empenhofiltro[]=480091|2020NE013134</t>
  </si>
  <si>
    <t>43943LAVADORAS DE MICROPLACAS38.658.399/0001-7534000134000http://www.transparencia.am.gov.br/covid-19/despesas-empenhos-e-pagamentos/despesas/</t>
  </si>
  <si>
    <t>43948PREFEITURA MUNICIPAL DE UBERABAAquisição de uniformes para atender a demanda emergencial do Serviço Móvel de Urgência – SAMU da SMS/URA decorrente do COVID-1931.583.243/0001-2333925http://www.uberaba.mg.gov.br:8080/portal/acervo/portavoz/arquivos/2020/1812%20-%2017-04-2020.pdf</t>
  </si>
  <si>
    <t>NAFUNDACAO EZEQUIEL DIASSORO FETAL BOVINO - APLICACAO: CULTIVO CELULAR; COMPONENTES (1): NIVEIS DE ENDOTOXINA &lt; OU = 10 EU/ML; COMPONENTES (2): NIVEIS DE HEMOGLOBINA &lt; OU = A 15 MG/DL; CARACTERISTICAS GERAIS: ISENTO DE MICOPLASMA;-33800</t>
  </si>
  <si>
    <t>NAFUNDACAO HOSPITALAR DO ESTADO DE MINAS GERAISMANGUEIRA PARA ASPIRACAO - TIPO: ESTERIL; MATERIA-PRIMA: PVC TRANSPARENTE, FLEXIVEL;-33642</t>
  </si>
  <si>
    <t>43941Coordenadoria Geral de Atenção Primária da AP1AQUISIÇÃO DE INSUMOS PARA ATENDIMENTO AOS PACIENTES DO CORONAVIRUS EM CONFORMIDADE COM A LEI Nº 13.979 DE 06 DE FEVEREIRO DE 2020 - NAD Nº 62/2020.1777186700014333640http://www.rio.rj.gov.br/web/contasrio/dados-abertos#titulo</t>
  </si>
  <si>
    <t>43948Secretaria Municipal de SaúdeCateter nasal tipo óculos ADULTO12.040.718/0001-9033630177001,9https://transparencia.joaopessoa.pb.gov.br/#/licitacoes?id=4782</t>
  </si>
  <si>
    <t>43920Polícia Rodoviária FederalAquisição de luvas para procedimento não cirúrgico 20.473.312/0001-20 33617,45http://www.in.gov.br/web/dou/-/extrato-de-dispensa-de-licitacao-n-13/2020-uasg-200116-250245787</t>
  </si>
  <si>
    <t>43913Secretaria Municipal de Saúde e Defesa CivilPULSEIRA DE IDENTIFICAÇÃO ADULTO NA COR BRANCA09087070/0001-0133600120000,28https://duquedecaxias.rj.gov.br/portal/boletim-oficial.html</t>
  </si>
  <si>
    <t>43938Fundação Oswaldo CruzItem 1: Placas Óticas de 96 poços; Item 2: Filme adesivo para PCR; Item 3: Kit calibração I para PCR em tempo real ABI 7500; Item 4: Kit calibração II para PCR em tempo real ABI 7500, marca Applied63.067.904/0005-8833501,41http://www.in.gov.br/web/dou/-/extrato-de-dispensa-de-licitacao-n-49/2020-uasg-254421-252986911</t>
  </si>
  <si>
    <t>43945UERJ - HOSPITAL UNIVERSITÁRIO - HOSPITAL UNIVERSITARIO PEDRO ERNESTOAQUISIÇÃO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6517.087.002182.641.325/0043-7733332,40,83https://www.compras.rj.gov.br/Portal-Siga/Contrato/listar.action</t>
  </si>
  <si>
    <t>43945UERJ - HOSPITAL UNIVERSITÁRIO - HOSPITAL UNIVERSITARIO PEDRO ERNESTOAQUISIÇÃO DO ITEM: TUBO EXTENSOR CATETER - MATERIAL: PVC ATOXICO, COR: N/D, COMPRIMENTO: 120 CM - PRIMING 2ML, CALIBRE: N/D, CONECTOR: TERMINAL  , MODELO CONECTOR: LUER LOK MACHO ID AQUISIÇÃO DO ITEM: 75355 COD AQUISIÇÃO DO ITEM: 6515.243.000782.641.325/0043-7733332,41,47https://www.compras.rj.gov.br/Portal-Siga/Contrato/listar.action</t>
  </si>
  <si>
    <t>43945UERJ - HOSPITAL UNIVERSITÁRIO - HOSPITAL UNIVERSITARIO PEDRO ERNESTOAQUISIÇÃO DO ITEM: EXTENSOR INFUSAO - TIPO: SIMULTANEA, MATERIAL: PVC, MODELO: 4 VIAS, TAMANHO: N/A ID AQUISIÇÃO DO ITEM: 70091 COD AQUISIÇÃO DO ITEM: 6517.336.000282.641.325/0043-7733332,41,59https://www.compras.rj.gov.br/Portal-Siga/Contrato/listar.action</t>
  </si>
  <si>
    <t>43945UERJ - HOSPITAL UNIVERSITÁRIO - HOSPITAL UNIVERSITARIO PEDRO ERNESTOAQUISIÇÃO DO ITEM: ALGODAO - TIPO: HIDROFILO, TRATAMENTO: ALVEJADO, APRESENTACAO: BOLA, FORNECIMENTO: PACOTE COM 95 G ID AQUISIÇÃO DO ITEM: 110876 COD AQUISIÇÃO DO ITEM: 6510.003.002082.641.325/0043-7733332,43,4https://www.compras.rj.gov.br/Portal-Siga/Contrato/listar.action</t>
  </si>
  <si>
    <t>43945UERJ - HOSPITAL UNIVERSITÁRIO - HOSPITAL UNIVERSITARIO PEDRO ERNESTOAQUISIÇÃO DO ITEM: ALGODAO - TIPO: HIDROFILO, TRATAMENTO: ALVEJADO, APRESENTACAO: ROLO, FORNECIMENTO: PACOTE 500G ID AQUISIÇÃO DO ITEM: 70046 COD AQUISIÇÃO DO ITEM: 6510.003.001182.641.325/0043-7733332,411https://www.compras.rj.gov.br/Portal-Siga/Contrato/listar.action</t>
  </si>
  <si>
    <t>43924Secretaria Municipal de Saúde e Defesa CivilAQUISIÇÃO DE INSUMO MISTURA DE SUPLEMENTO ALIMENTAR MÓDULO DE PROTEÍNA DE ALTO VALOR BIOLÓGICO, SOLÚVEL EM ÁGUA, 100% DE ??? DE CÁLCIO EM EMBALAGEM COM NO MÁXIMO 250G PÓ73.853.301/0001-313332040083,3https://duquedecaxias.rj.gov.br/portal/boletim-oficial.html</t>
  </si>
  <si>
    <t>43916SERINGA, SEM AGULHA, BICO LUER LOCK, EM POLIPROPILENO/PLASTICO TRANSPARENTE, DESCARTAVEL 3ML, EMBALAGEM 1.0 UNIDADE. MARCA: SR3426484000123333003700000,09https://cearatransparente.ce.gov.br/portal-da-transparencia/despesas/notas-de-empenho/2634281?locale=pt-BR</t>
  </si>
  <si>
    <t>43941Secretaria de Estado da Administração Prisional e Socioeducativa - SAPMATERIAIS E UTENSILIOS DE ACONDICIONADORES E EMBALAGENS AMARRILHO DE ARAME COM REVESTIMENTO PLASTICO95.857.009/0001-2033157Página 125 do Diário Oficial de SC de 17 de abril de 2020  e http://www.transparencia.sc.gov.br/contratos/extratosigef?gestaofiltro[]=54095&amp;unidadegestorafiltro[]=540095&amp;nucontratofiltro[]=2020CT002465</t>
  </si>
  <si>
    <t>43938FUNDACAO HOSPITALAR DO ESTADO DE MINAS GERAISDIETA ENTERAL - IDENTIFICACAO: PADRAO SEM FIBRAS EM SISTEMA FECHADO; DENSIDADE CALORICA: NORMOCALORICA; DENSIDADE PROTEICA: NORMOPROTEICA; FONTE PROTEICA: MAIOR OU IGUAL 50% PROTEINAS ALTO VALOR BIOLOGICO; TIPO DE PROTEINA: POLIMERICA; FIBRAS: ISENTA; CARACTERISTICA ESPECIAL: ISENTA; ARGININA: ISENTA; IMUNOMODULADOR: ISENTA; SACAROSE: ISENTA; LACTOSE: ISENTA; ASPECTO FISICO: LIQUIDO HOMOGENEO; SISTEMA: FECHADO;49.324.221/0001-04331200,01</t>
  </si>
  <si>
    <t>NAFUNDACAO HOSPITALAR DO ESTADO DE MINAS GERAISESPACADOR - IDENTIFICACAO: ESPACADOR PARA NEBULIZACAO NAO BIVALVULADO; TAMANHO: ACIMA DE 8 ANOS;EQUIPAMENTO MEDICO-HOSPITALAR, COMPONENTES E ACESSORIOS33015</t>
  </si>
  <si>
    <t>NAFUNDACAO HOSPITALAR DO ESTADO DE MINAS GERAISCURATIVO - APRESENTACAO: SOLUCAO PARA LIMPEZA, DESCONTAMINACAO E HIDRATACAO; TAMANHO: NAO APLICAVEL;MATERIAL E SUPRIMENTO MEDICO-HOSPITALAR33007,8</t>
  </si>
  <si>
    <t>43938Fundo Especial de Saúde do Mato Grosso do SulAquisição de kits para diagnóstico de Coronavírus por dispensa de licitação (Kit para laboratório - Tipo: contendo
primers e sondas de hidrólise;
Apresentação: Kit com 04 ensaios
para PCR em tempo real)13.545.241/0001-6832960101998https://www.spdo.ms.gov.br/diariodoe</t>
  </si>
  <si>
    <t>43938Fundo Especial de Saúde do Mato Grosso do SulAquisição de kits para diagnóstico de Coronavírus por dispensa de licitação (Kit para laboratório - Tipo: contendo_x005F_x005F_x005F_x000D_
primers e sondas de hidrólise;_x005F_x005F_x005F_x000D_
Apresentação: Kit com 04 ensaios_x005F_x005F_x005F_x000D_
para PCR em tempo real)13.545.241/0001-6832960101998https://www.spdo.ms.gov.br/diariodoe</t>
  </si>
  <si>
    <t>43941GMG de no mínimo 125 KVA (PRIME) CARENADO 75 DB.20.271.093/0001-0432940132940Processo SEI disponibilizado pelo Governo do Estado</t>
  </si>
  <si>
    <t>43944Secretaria Municipal da EducaçãoAquisição desabonete80.047.087/0001-9132760280011,7https://legisladocexterno.curitiba.pr.gov.br/DiariosConsultaExterna_PesquisaAvancada.aspx</t>
  </si>
  <si>
    <t>43941Ponteiras de polipropileno natural, capacidade de 1,0 a 20 µL, estéreis, com filtro microporo (tamanho do poro: 4-6 µm), livres de DNase, RNase, metais pesados e pirogênios. Caixa com 10 racks (Rack com 96 ponteiras)08.845.041/0001-9032700100327Processo SEI disponibilizado pelo Governo do Estado</t>
  </si>
  <si>
    <t>43942SECRETARIA DE ESTADO DA SAÚDECONTRATAÇÃO DE SERVIÇO DE INSTALAÇÃO DE REDE LÓGICA NOS CONTÊINERES17.268.781/0001-0032700132700http://www.comprasnet.se.gov.br/</t>
  </si>
  <si>
    <t>43934ESFIGMOMANOMETRO, ANEROIDE, ADULTO, 0 A 300 MMHG, CAIXA 1.0 UNIDADE. MARCA: PREMIUM09.485.574/0001-7132689,866049,53https://cearatransparente.ce.gov.br/portal-da-transparencia/despesas/notas-de-empenho/2642903?locale=pt-BR</t>
  </si>
  <si>
    <t>43941Hospital Maternidade Fernando MagalhãesAQUISIÇÃO DE MMH PARA CONSUMO NO HMFM, CONFORME DECRETO Nº 47.246 QUE REGULAMENTA A LEINº 13.979 SOBRE AS MEDIDAS PARA ENFRETAMENTO DA EMERGÊNCIA DE SAÚDE PÚBLICA DE IMPORTÂNCIAINTERNACIONAL DECORRENTE DO NOVO CORONAVÍRUS NO ÂMBITO DO MUNICÍPIO DO RIO DE JANEIRO.1777186700014332613http://www.rio.rj.gov.br/web/contasrio/dados-abertos#titulo</t>
  </si>
  <si>
    <t>43916EQUIPO P/NUTRICAO ESCALONADO. DESCARPACK948557400017132599,2271661,2https://cearatransparente.ce.gov.br/portal-da-transparencia/despesas/notas-de-empenho/2634645?locale=pt-BR</t>
  </si>
  <si>
    <t>43943SECRETARIA DE ESTADO DE SAÚDEServiço de produção de conteúdo e gestão de mídiadigital programática de performance para 01 mês decampanha FORNECEDOR SPARK HONORARIOS R29600010.711.372/0001-3232560132560http://transparencia.al.gov.br/despesa/empenho/510524/2020NE02626/undefined/</t>
  </si>
  <si>
    <t>43912FUROSEMIDA, 10 MG/ML, SOLUÇÃO INJETÁVEL, AMPOLA 2 ML, AMPOLA 1.0 UNIDADE- marca: FARMACE06.628.333/0001-4632550775000,42https://cearatransparente.ce.gov.br/portal-da-transparencia/despesas/notas-de-empenho/2631975?locale=pt-BR</t>
  </si>
  <si>
    <t>43912FUROSEMIDA, 10 MG/ML, SOLUCAO INJETAVEL, AMPOLA 2 ML, AMPOLA 1.0 UNIDADE MARCA: FARMACE06.628.333/0001-4632550775000,42https://cearatransparente.ce.gov.br/portal-da-transparencia/despesas/notas-de-empenho/2631979?locale=pt-BR</t>
  </si>
  <si>
    <t>43912FUROSEMIDA, 10 MG/ML, SOLUÇÃO INJETÁVEL, AMPOLA 2 ML, AMPOLA 1.0 UNIDADE- MARCA: FARMACE06.628.333/0001-4632550775000,42https://cearatransparente.ce.gov.br/portal-da-transparencia/despesas/notas-de-empenho/2631956?locale=pt-BR</t>
  </si>
  <si>
    <t>43945UERJ - HOSPITAL UNIVERSITÁRIO - HOSPITAL UNIVERSITARIO PEDRO ERNESTOPRESTAÇÃO DE SERVIÇO DE INTERLIGAÇÃO DE REDE DE FIBRA ÓPTICAS DO HUPE A POLICLÍNICA PIQUET CARNEIRO COM FORNECIMENTO DE MATERIAIS45.363.777/0001-593250032500https://www.compras.rj.gov.br/Portal-Siga/Contrato/listar.action</t>
  </si>
  <si>
    <t>43937Secretaria Especial de Saúde IndígenaTrata-se da aquisição emergencial de medicamentos para alivio dos sintomas dos pacientes que apresentem sintomas de Síndrome Respiratória Aguda 02.520.829/0001-4032495http://www.in.gov.br/web/dou/-/extrato-de-dispensa-de-licitacao-n-9/2020-uasg-257039-252772163</t>
  </si>
  <si>
    <t>NAFUNDACAO HOSPITALAR DO ESTADO DE MINAS GERAISCATETER - IDENTIFICACAO: VENOSO CENTRAL (SEGUNDO A TECNICA DE SELDINGER); TAMANHO/NUMERO: 16G X 20CM; MATERIA-PRIMA: POLIURETANO;-32400</t>
  </si>
  <si>
    <t>NAFUNDACAO EZEQUIEL DIASTUBO CRIOGENICO - MATERIA-PRIMA: POLIPROPILENO; TIPO: TAMPA DE ROSCA, ESTERIL, APIROGENICO, AUTOCLAVAVEL; CAPACIDADE: 5,0 ML / 5,7CM ALTURA X 1,5CM (BOCA);924576332400</t>
  </si>
  <si>
    <t>43917Fundação Oswaldo CruzAquisição de Cartucho Reativo pra Kit diagnóstico Coronavírus61.070.744/0004-1032400http://www.in.gov.br/web/dou/-/extrato-de-dispensa-de-licitacao-n-63/2020-uasg-254445-250044191</t>
  </si>
  <si>
    <t>43929Empresa Brasileira de Serviços HospitalaresLocação de concentradores de oxigênio em caráter emergencial para a Policlínica do Hospital de Ensino Dr. Washington Antônio de Barros/HU-Univasf, para fazer frente ao conjunto de ações no combate ao coronavírus04.238.951/0001-5432400http://www.in.gov.br/en/web/dou/-/extrato-de-dispensa-de-licitacao-n-21/2020-uasg-155180-251749018</t>
  </si>
  <si>
    <t>43922COLETOR, DE URINA, SISTEMA FECHADO, CAMARA DE PASTER FLEXÍVEL PARA ORDENHA DA URINA E QUEBRA DE COAGULOS, 2000ML, EMBALAGEM 1.0 UNIDADE. MARCA: ZAMMI112631010001713235050006,47https://cearatransparente.ce.gov.br/portal-da-transparencia/despesas/notas-de-empenho/2638055?locale=pt-BR</t>
  </si>
  <si>
    <t>43943Prefeitura Municipal de Caxias do Sul Medicamentos - Salbutamol 100 mcg/dose - 200 doses02.520.829/0001-403235050006,47https://grp.caxias.rs.gov.br/grp/materiais/acessoexterno/compras/licitacaoConsultaFiltroAcessoExternoListaMaisCampos.faces</t>
  </si>
  <si>
    <t>43934Colposcópio 32296,6</t>
  </si>
  <si>
    <t>43943Fundo Municipal de Saúde - Recife/PEColchão24.846.094/0001-8232250Portal da Transparência do Município.</t>
  </si>
  <si>
    <t>NAFUNDACAO HOSPITALAR DO ESTADO DE MINAS GERAISCANULA DESCARTAVEL PARA TRAQUEOSTOMIA - TIPO: COM BALONETE; NUMERO: 9,0;-32213,7</t>
  </si>
  <si>
    <t>43929Secretaria de Atenção Especializada à SaúdeAquisição de insumos hospitalares para combate ao COVID-19 (Aerocâmara, Conj micronebulizador, filtro antibacteriano, etc) 02.340.772/0001-0632000http://www.in.gov.br/en/web/dou/-/extrato-de-dispensa-de-licitacao-n-11/2020-uasg-250059-251750452</t>
  </si>
  <si>
    <t>43951Secretaria de Atenção Especializada à SaúdeAqusição de: Equipamento de videolaringoscópio portátil59.269.654/0001-6832000http://www.in.gov.br/web/dou/-/extrato-de-dispensa-de-licitacao-n-147/2020-uasg-250105-254740407</t>
  </si>
  <si>
    <t>43929CLINDAMICINA (FOSFATO), SOLUÇÃO INJETÁVEL, AMPOLA 4ML, 600MG, UNIDADE 1.0 AMPOLA. MARCA: CLINDAMICINA02.600.770/0001-0931960170001,88https://cearatransparente.ce.gov.br/portal-da-transparencia/despesas/notas-de-empenho/2641892?locale=pt-BR</t>
  </si>
  <si>
    <t>43929Fundação Oswaldo CruzAquisição de Material Hospitalar14.472.183/0001-5231901,25http://www.in.gov.br/en/web/dou/-/extrato-de-dispensa-de-licitacao-n-35/2020-uasg-254492-251751366</t>
  </si>
  <si>
    <t>43950PREFEITURA MUNICIPAL - SECRETARIA MUNICIPAL DE ASSISTÊNCIA SOCIALCESTAS BÁSICAS - 1 PACOTE 350 G DE EXTRATO DE TOMATE 9537763600024431800200001,59https://www.londrina.pr.gov.br/transparencia</t>
  </si>
  <si>
    <t>43924Secretaria Municipal de Saúde e Defesa CivilAQUISIÇÃO DE INSUMO MISTURA DE SUPLEMENTAÇÃO ALIMENTAR MÓDULO DE ESPESSANTE PARA LÍQUIDOS À BASE DE GOMA SANTANA , ISENTO DE SACAROSE E  LACTOSE ACONDICIONADA EM SACHÊ DE ATÉ 2,0G PÓ16.599.555/0001-3131764120026,47https://duquedecaxias.rj.gov.br/portal/boletim-oficial.html</t>
  </si>
  <si>
    <t>43949Hospital de Clínicas de Porto Alegre (HCPA)RESSUSCITADOR MANUAL ADULTO COMPLETO C/BOLSA61.418.042/0001-3131750250127https://www.hcpa.edu.br/fale-conosco/fale-conosco-servico-de-informacao-ao-cidadao-sic/fale-conosco-sic-licitacoes-contratos</t>
  </si>
  <si>
    <t>43924Secretaria Municipal de Saúde e Defesa CivilAQUISIÇÃO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500ML73.853.301/0001-313170040079,25https://duquedecaxias.rj.gov.br/portal/boletim-oficial.html</t>
  </si>
  <si>
    <t>NAFUNDACAO HOSPITALAR DO ESTADO DE MINAS GERAISSONDA DE USO MEDICO - IDENTIFICACAO: DE ASPIRACAO TRAQUEAL COM VALVULA; NUMERO: 12; MATERIA-PRIMA: POLIVINIL TRANSPARENTE;EQUIPAMENTO MEDICO-HOSPITALAR, COMPONENTES E ACESSORIOS31620</t>
  </si>
  <si>
    <t>43920VACUOMETRO - ASPIRADOR COM MANOMETRO E TAMPA FRASCO COLETOR , CAP . MINIMA 400ML, POLIPROPILENO OU SIMILAR, BOA DE SEGURANÇA, SISTEMA DE REG . MANOM. PADRÃO ABNT MANUAL CÓDIGO FORNECEDOR : 3579 - MARCA : PROTEC03.967.966/0001-9031558200157,79https://cearatransparente.ce.gov.br/portal-da-transparencia/despesas/notas-de-empenho/2636182?locale=pt-BR</t>
  </si>
  <si>
    <t>43921VACUOMETRO - ASPIRADOR COM MANOMETRO E TAMPA FRASCO COLETOR , CAP . MINIMA 400ML, POLIPROPILENO OU SIMILAR, BOA DE SEGURANÇA, SISTEMA DE REG . MANOM. PADRÃO ABNT MANUAL CÓDIGO FORNECEDOR : 3579 - MARCA : PROTEC396796600019031558200157,79https://cearatransparente.ce.gov.br/portal-da-transparencia/despesas/notas-de-empenho/2637376?locale=pt-BR</t>
  </si>
  <si>
    <t>NAPOLICIA MILITAR DE MINAS GERAISNOREPINEFRINA - PRINCIPIO ATIVO: NOREPINEFRINA, HEMITARTARATO; CONCENTRACAO/DOSAGEM: 2 MG/ML; FORMA FARMACEUTICA: SOLUCAO INJETAVEL; APRESENTACAO: AMPOLA 4 ML; COMPONENTE: .;-31320</t>
  </si>
  <si>
    <t>NAFUNDACAO HOSPITALAR DO ESTADO DE MINAS GERAISFIOS DE SUTURA USO MEDICO HOSPITALAR - TIPO: ABSORVIVEL; MATERIA-PRIMA: ACIDO POLIDIOXANONA; NUMERO: 1; MEDIDAS: FIO DE 120CM; AGULHA: COM 1 AGULHA 1/2 CIRCULO CILINDRICA DE 6,5CM;EQUIPAMENTO MEDICO-HOSPITALAR, COMPONENTES E ACESSORIOS31248</t>
  </si>
  <si>
    <t>43949SECRETARIA MUNICIPAL DE ESPORTES E LAZERAQUISIÇÃO DE APARELHO DE REMADA SENTADA18.108.624/0001-9231240221420https://www.saogoncalo.rj.gov.br/diario_oficial.php</t>
  </si>
  <si>
    <t>43934LAMINA DE LARINGOSCOPIO, ACO INOX, TIPO FIBRA OTICA, N° 4, CURVA, COMPATIVEL COM CABO DE LARINGOSCOPIO TIPO FIBRA OTICA, EMBALAGEM 1.0 UNIDADE. MARCA: MIKATOS07.626.776/0001-6031200120260https://cearatransparente.ce.gov.br/portal-da-transparencia/despesas/notas-de-empenho/2642919?locale=pt-BR</t>
  </si>
  <si>
    <t>43913Secretaria Municipal de Saúde e Defesa CivilFIO DE SUTURA EM ALGODÃO DIAMÊTRO 2 COMPRIMENTO 70CM AGULHA FORMA 3/8 CÍRCULO DE 4CM11634742/0001-953120078004https://duquedecaxias.rj.gov.br/portal/boletim-oficial.html</t>
  </si>
  <si>
    <t>43949Hospital de Clínicas de Porto Alegre (HCPA)MEDIDOR DE PRESSÃO DE CUFF ANALÓGICO (CUFÔMET61.817.664/0001-3231200301040https://www.hcpa.edu.br/fale-conosco/fale-conosco-servico-de-informacao-ao-cidadao-sic/fale-conosco-sic-licitacoes-contratos</t>
  </si>
  <si>
    <t>NAPOLICIA MILITAR DE MINAS GERAISTUBO ENDOTRAQUEAL - TIPO: DESCARTAVEL COM BALONETE; NUMERO: 8,0 (34); MATERIA-PRIMA: PVC TRANSPARENTE, SILICONIZADO;-31059</t>
  </si>
  <si>
    <t>43941Coordenadoria Geral de Atenção Primária da AP2.1AQUISIÇÃO DE INSUMOS PARA PACIENTES COM SUSPEITA DE COVID-A9 DAS UNIDADES DA AP 2.11083988700016031003,05http://www.rio.rj.gov.br/web/contasrio/dados-abertos#titulo</t>
  </si>
  <si>
    <t>43912PANCURONIO (BROMETO), AMPOLA 2 ML, 2MG/ML, SOLUÇÃO INJETÁVEL, AMPOLA 1.0 UNIDADE- MARC: CRISTALIA44.734.671/0001-513097588503,5https://cearatransparente.ce.gov.br/portal-da-transparencia/despesas/notas-de-empenho/2631971?locale=pt-BR</t>
  </si>
  <si>
    <t>43943Fundo Municipal de Saúde - Recife/PEDesinfectante - Ácido Paracético02.975.570/0001-2230960Portal da Transparência do Município.</t>
  </si>
  <si>
    <t>43944Hospital Municipal São José83.240.028/0001-2330816120025,68Página 73 do Diário Oficial de Joinville de 01 de abril de 2020 e https://transparencia.joinville.sc.gov.br/?p=3.3.1&amp;inicio=01/01/2020&amp;fim=31/12/2020&amp;param=V9Il71hG%2BFPlbVQDzz9JUomdZEH6j1whws6xRLIJ4pU%3D#ConteudoItens</t>
  </si>
  <si>
    <t>43950PREFEITURA MUNICIPAL - SECRETARIA MUNICIPAL DE ASSISTÊNCIA SOCIALCESTAS BÁSICAS - 1 PACOTE 500 G DE MACARRÃO ESPAGUETE9537763600024430800200001,54https://www.londrina.pr.gov.br/transparencia</t>
  </si>
  <si>
    <t>43950PREFEITURA MUNICIPAL - SECRETARIA MUNICIPAL DE ASSISTÊNCIA SOCIALCESTAS BÁSICAS - 1 PACOTE 500 G DE MACARRÃO PARAFUSO9537763600024430800200001,54https://www.londrina.pr.gov.br/transparencia</t>
  </si>
  <si>
    <t>43948Prefeitura Municipal de SalvadorAQUISIÇÃO DE FRALDAS DESCARTÁVEIS PARA ATENDER AS DEMANDAS DA DPSE, CONFORME SOLICITADO EM PROCESSO 960/2020 SEMPRE.02.898.097/0001-2730768http://www.transparencia.salvador.ba.gov.br/Modulos/covid19.aspx</t>
  </si>
  <si>
    <t>43944PREFEITURA MUNICIPAL DE UNAIMATERIAL MEDICO HOSPITALAR05.431.736/0001-38 30750http://www.prefeituraunai.mg.gov.br/pmu/index.php/editais-de-licitacoes/finish/17-ata-de-registro-de-precos/4491-ata-de-registro-de-precos-007-2020-material-medico-hospitalar.html</t>
  </si>
  <si>
    <t>43943Fundo Municipal de Saúde - Recife/PEMaterial médico-hospitalar 87.885.851/0001-4730660Portal da Transparência do Município.</t>
  </si>
  <si>
    <t>43921Universidade Federal de AlagoasAquisição emergencial de Sistemas Fechados de Aspiração Traqueal, tamanhos nº 12, 14 e 16 para o enfrentamento da pandemia do coronavírus61.418.042/0001-3130612,24http://www.in.gov.br/web/dou/-/extrato-de-dispensa-de-licitacao-250445310</t>
  </si>
  <si>
    <t>43941Hospital Municipal Salgado FilhoAQUISIÇÃO DE Material Médico Hospitalar, PARA PREVENÇÃO E CONTROLE DE INFECÇÃO POR CORONAVÍRUS, SOB O Nº 09/001.837/2020, DE ACORDO COM O QUE PRECEITUA O ARTIGO 24, INCISO IV DA LEI 8.666/93, COMBINADO COM O DECRETO N° 47.246 DE 12 DE MARÇO DE 2020, QUE REGULAMENTA A LEI N° 13.979 NAD 193/20203134373400010530500http://www.rio.rj.gov.br/web/contasrio/dados-abertos#titulo</t>
  </si>
  <si>
    <t>43938Universidade Federal de São PauloAquisição de insumos em plásticos descartáveis de laboratórios. Material necessário para atender a demanda do laboratório de virologia clínica no enfrentamento ao Convid-1915.515.215/0001-1230491,5http://www.in.gov.br/web/dou/-/extrato-de-dispensa-de-licitacao-n-31/2020-uasg-153031-252982812</t>
  </si>
  <si>
    <t>NAFUNDACAO HOSPITALAR DO ESTADO DE MINAS GERAISSISTEMA PLACA E BOLSA PARA OSTOMIA - PLACA (1): RESINA SINTETICA AUTO ADESIVA, PLANA, RECORTAVEL; PLACA (2): EM MATERIAL HIPOALERGENICO; BOLSA (1): DRENAVEL, OPACA/TRANSPARENTE; BOLSA (2): PARA ESTOMA INTESTINAL NEONATO/PEDIATRICO;EQUIPAMENTO MEDICO-HOSPITALAR, COMPONENTES E ACESSORIOS30450</t>
  </si>
  <si>
    <t>43941Hospital Municipal Souza AguiarAQUISIÇÃO DE SANEANTES PARA O ENFRENTAMENTO DA EMERGÊNCIA DE SAÚDE PÚBLICA DECORRENTE DO CORONAVÍRUS.1122688500016830442http://www.rio.rj.gov.br/web/contasrio/dados-abertos#titulo</t>
  </si>
  <si>
    <t>43930Aquisição de Rouparia destinada ao centro de apoio aos paciente de COVID/1933.718.770/0001-2330435DOE/MG 036/2020</t>
  </si>
  <si>
    <t>43934Aquisição de rouparia destinada ao centro de apoio dos pacientes no combate do Covid-19 do Município de Ouro Preto/MG,33.718.770/0001-2330435https://www.ouropreto.mg.gov.br/transparencia/diario-publicacoes/2445</t>
  </si>
  <si>
    <t>NAFUNDACAO HOSPITALAR DO ESTADO DE MINAS GERAISHEMOSTATICO DE COLAGENO - INDICACAO: CONTROLE DE HEMORRAGIA CAPILAR, VENOSA, ARTERIAL; DIMENSOES: 5 X 8CM;EQUIPAMENTO MEDICO-HOSPITALAR, COMPONENTES E ACESSORIOS30225</t>
  </si>
  <si>
    <t>43949PREFEITURA MUNICIPAL DE UBERABAdetergente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outras).00.531.859/0001-2730094,1178616,85http://www.uberaba.mg.gov.br/licitacoes/arquivos/900_5_18_2020_1.pdf</t>
  </si>
  <si>
    <t>43934EQUIPAMENTO, CABO DE LARINGOSCOPIO TIPO FIBRA ÓTICA, ADULTO, AÇO OU LATÃO, LAMPADA LED, PILHAS07.626.776/0001-6030000120250https://cearatransparente.ce.gov.br/portal-da-transparencia/despesas/notas-de-empenho/2642919?locale=pt-BR</t>
  </si>
  <si>
    <t>43941SECRETARIA MUNICIPAL DE SAÚDEAQUISIÇÃO DE POLTRONA RECLINÁVEL ESTRUTURA INTERNA EM MADEIRA DE REFLORESTAMENTO - VILLE27.156.872/0001-0830000201500https://www.aracajucompras.se.gov.br/portal/default.aspx</t>
  </si>
  <si>
    <t>43937Material Médico17.117.336/0001-3130000DOU - Avisos de dispensa</t>
  </si>
  <si>
    <t>43945Secretaria Municipal de Assitência Social, Segurança Alimentar e CidadaniaParceria para Implementação de planos de ação e de vigilância para evitar a disseminação do COVID-19 na instituição de acolhimento de crianças e adolescentes, por meio de inexigibilidade de chamamento público, com as organizações da sociedade civil. 38.733.218/0001-2830000DOM 6002
http://portal6.pbh.gov.br/dom/Files/dom6002%20-%20assinado.pdf</t>
  </si>
  <si>
    <t>43945Secretaria Municipal de Assitência Social, Segurança Alimentar e CidadaniaParceria para Implementação de planos de ação e de vigilância para evitar a disseminação do COVID-19 na instituição de acolhimento de crianças e adolescentes, por meio de inexigibilidade de chamamento público, com as organizações da sociedade civil. 00.641.541/0001-0730000DOM 6002
http://portal6.pbh.gov.br/dom/Files/dom6002%20-%20assinado.pdf</t>
  </si>
  <si>
    <t>43917Empresa Brasileira de Serviços HospitalaresContratação em caráter emergencial de Empresa para Locação de Sistema de Digitalização de Imagem Radiológica para o Hospital de Ensino Dr. Washington Antônio de Barros/HU-Univasf para fazer frente ao conjunto de ações no combate ao coronavírus09.395.586/0001-0530000http://www.in.gov.br/web/dou/-/extrato-de-dispensa-de-licitacao-n-19/2020-uasg-155180-250042375</t>
  </si>
  <si>
    <t>43943Secretaria Especial de Saúde IndígenaAquisição de Material Médico Hospitalar, em caráter de EMERGÊNCIAL, visando atender às necessidades do Distrito Sanitário Especial Indígena - Porto Velho/RO, com vistas a atender as medidas de controle de infecção humana pelo novo Coronavírus (COVID-19), para um prazo estimado de 90 (noventa) dias, ou, enquanto perdura a pandemia.31.711.394/0001-1030000http://www.in.gov.br/web/dou/-/extrato-de-dispensa-de-licitacao-n-1/2020-uasg-257049-253378689</t>
  </si>
  <si>
    <t>43956Universidade Federal de GoiásAquisição de Material Laboratorial Emergencial (Emergência Corovavírus).12.524.643/0001-1330000http://www.in.gov.br/web/dou/-/extrato-de-dispensa-de-licitacao-n-82/2020-uasg-153052-255208495</t>
  </si>
  <si>
    <t>43916Prefeitura Municipal de CurveloAquisiçãode material de enfermagem para atendimento à situação emergencial33.655.055/0001-9929980http://www.diariomunicipal.com.br/amm-mg/materia/741E3FE8/03AGdBq254aTeRZjPbnqfemf3pirDZZ3YdG6TejysIXUIjtmr2HIMD-RbNQq6cddWz64YpoLLHslk7v50CChgNMhrEgsm2Yy0sxI5I-DplTv2xY8s8PLlWa9nmHOyXOkOXfPD1ku1j4SDJ5C-GMk8Zj3KgCFJQ8q3buU8WKoTXTmRvxU77ExKb3k9cWSmjn8yA92IABINUegq2t6l-yoX8t38cJYjwx7aaDSsW7YeL0ArXIH7b0e3LkK4L67565GnZ1vA8rL4RebpXVC7mpAFmwce_OEJxdaCOdTWZsoKPSVkqmueliZw2mi6wyO8acc08-5ha8G2XxFxlh0TrZ7vHkZr-QUwyRPIbIeHhSulkHaI5Zhl57YYikF1TkQk7aUVqM-cB27U1CgMlpcGk_M0wdz0VmKhC3iB3Qg</t>
  </si>
  <si>
    <t>43944SEMSA - Prefeitura Municipal de Macapáácido peracético 0,2% em solução pronta pacote07.329.169/0001-3929900100299</t>
  </si>
  <si>
    <t>43927Secretaria Municipal de Saúde e Defesa CivilAQUISIÇÃO DE CARRINHO INDUSTRIAL - ARMÁRIO SOB BANCADA DE 150X60CM, ESTRUTURA SUSPENSA CHUMBADA NA PAREDE EM COMPENSADO NAVAL 2CM REVESTIDO EXTERNA E INTERNAMENTE DE LAMINADO MELAMÍNICO , PORTA E PRATELEIRA INTERNAS EM MDF 1,8CM RESVETIDO EM LAMINADO MELAMÍNICO POSTFORMING.06.022.760/0001-8629900231300https://duquedecaxias.rj.gov.br/portal/boletim-oficial.html</t>
  </si>
  <si>
    <t>43941Secretaria de Atenção Especializada à SaúdeAquisição de CONJUNTO DE JALECOS E CALÇAS descartáveis para uso no Centro Cirúrgico desta unidade hospitalar22.056.556/0001-3229800http://www.in.gov.br/web/dou/-/extrato-de-dispensa-de-licitacao-n-15/2020-uasg-250103-253176887</t>
  </si>
  <si>
    <t>43912VITAMINA, COMPLEXO B, SOLUCAO INJETAVEL, AMPOLA 2ML, AMPOLA 1.0 UNIDADE MARCA: CRISTALIA02.600.770/0001-0929778420000,71https://cearatransparente.ce.gov.br/portal-da-transparencia/despesas/notas-de-empenho/2631981?locale=pt-BR</t>
  </si>
  <si>
    <t>NAFUNDACAO HOSPITALAR DO ESTADO DE MINAS GERAISMANTA TERMICA - TIPO DA MANTA: TIPO ADULTO, PARA TODO O CORPO; FINALIDADE: PACIENTE EM ESTADO DE HIPOTERMIA GRAVE,; MEDIDAS APROXIMADAS: COM MEDIDA APROXIMADA DE 2,10 X 1,20 METROS;EQUIPAMENTO MEDICO-HOSPITALAR, COMPONENTES E ACESSORIOS29741,4</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</si>
  <si>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29.638,6500.172229600011729638,65129638,65https://cearatransparente.ce.gov.br/portal-da-transparencia/despesas/notas-de-empenho/2637452?locale=pt-BR</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</si>
  <si>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29.629,8000.172229600011729629,8129629,8https://cearatransparente.ce.gov.br/portal-da-transparencia/despesas/notas-de-empenho/2637440?locale=pt-BR</t>
  </si>
  <si>
    <t>43938EMSERH - Empresa Maranhense de Serviços HospitalaresAquisição de Tomada dupla de ar comprimido26.972.852/0001-342961030098,7http://site.tce.ma.gov.br/index.php/mural-de-contratos</t>
  </si>
  <si>
    <t>43938EMSERH - Empresa Maranhense de Serviços HospitalaresAquisição de Tomada dupla de oxigênio26.972.852/0001-342961030098,7http://site.tce.ma.gov.br/index.php/mural-de-contratos</t>
  </si>
  <si>
    <t>43952Hospital Metropolitano Odilon BehrensAquisição de videolaringoscópio, necessários, em caráter de urgência\emergência, para o Hospital Metropolitano Odilon Behrens, visando ações de combate ao Coronavirus – Covid-1905.222.267/0001-4729600DOM 6007
http://portal6.pbh.gov.br/dom/Files/dom6007%20-%20assinado.pdf</t>
  </si>
  <si>
    <t>4393843466 - SERINGA DESCARTÁVEL 100 UNIDADES COM GRADUAÇÃO DE 2 EM 206.366.038/0001-6929500500000,59http://prodata.palmas.to.gov.br:8080/sig/app.html#/transparencia/transparencia-despesa-simplificado-corona/</t>
  </si>
  <si>
    <t>NAFUNDACAO HOSPITALAR DO ESTADO DE MINAS GERAISDISPOSITIVO FIXACAO USO MEDIDO-HOSPITALAR - IDENTIFICACAO: PARA FIXACAO DE CATETER PERIFERICO, 7,5 X 7,5 CM; TIPO: DESCARTAVEL;-29430</t>
  </si>
  <si>
    <t>NAFUNDACAO HOSPITALAR DO ESTADO DE MINAS GERAISSISTEMA PLACA E BOLSA PARA OSTOMIA - PLACA (1): PARA ESTOMA INTESTINAL, AUTO ADESIVA; PLACA (2): FLANGE ENTRE 60MM E 70MM, RECORTE MAX. 43MM E 51MM; BOLSA (1): DRENAVEL, OPACA/TRANSPARENTE; BOLSA (2): CONFECCIONADA EM PLASTICO HIPOALERGENICO;EQUIPAMENTO MEDICO-HOSPITALAR, COMPONENTES E ACESSORIOS29400</t>
  </si>
  <si>
    <t>43944SECRETARIA MUNICIPAL DE PLANEJAMENTO E REGULAÇÃO URBANAAquisição de saco para ossos com placa de identificação.17.338.275/0001-322938020008,09https://webio.aparecida.go.gov.br/api/lict/download/25309</t>
  </si>
  <si>
    <t>43948Secretaria Especial de Saúde IndígenaDispensa de Licitação, para aquisição emergencial de equipamentos para proteção individual, com vistas a atender as medidas de controle de infecção humana pelo novo Coronavírus (COVID-19) 17.472.278/0001-64 29361,9http://www.in.gov.br/web/dou/-/extrato-de-dispensa-de-licitacao-n-10/2020-uasg-257039-254052432</t>
  </si>
  <si>
    <t>43933Prefeitura Municipal de CataguasesAquisição de gêneros alimentícios29335http://www.cataguases.mg.gov.br/wp-content/uploads/2020/04/Jornal-Cataguases-de-12-de-abril.pdf e http://www.cataguases.mg.gov.br/wp-content/uploads/2020/04/Jornal-Cataguases-de-19-de-abril.pdf</t>
  </si>
  <si>
    <t>43943PREFEITURA MUNICIPAL DE UBERLÂNDIAAquisição de materiais (flanela, rodo, vassoura de piaçava, sanitizante hospitalar e outros) para serem utilizados pelos profissionais médicos, técnicos em saúde e enfermeiros, em atendimento à Secretaria Municipal de Saúde.21.542.057/0001-9229287,7http://websicom.uberlandia.mg.gov.br/websicom/f/n/relacaoempenhosdetalheman?modoJanelaPlc=popup&amp;evento=y&amp;nrEmpenho=11670&amp;dtEmpenho=2020-03-25&amp;codOrgao=02</t>
  </si>
  <si>
    <t>43922Secretaria Municipal de SaúdeCopos Plásticos; para Água; poliestireno; 200ml; branco. Marca COPOSUL009.070.307/0001-3329250150001,95http://www.ribeiraopreto.sp.gov.br/files/transparencia/pdf/licitacao-184-2020.pdf</t>
  </si>
  <si>
    <t>43951Secretaria Especial de Saúde IndígenaAquisição emergencial de medicamentos com fulcro no art. 4º, da Lei 13.979 de 6 de Fevereiro de 2020, visando atender as s necessidades dos Polos Base e Casa de Saúde Indígena (Casai) sob abrangência do DSEI MG/ES, durante período de pandemia. 02.537.890/0001-0929223,25http://www.in.gov.br/web/dou/-/extrato-de-dispensa-de-licitacao-n-12/2020-uasg-257035-254740705</t>
  </si>
  <si>
    <t>43934Secretaria Especial de Saúde Indígena Aquisição de insumos visando atender a proteção de dos profissionais de saúde pertencentes ao DSEI Alto Rio Solimões00.776.574/0006-6029072http://www.in.gov.br/web/dou/-/extrato-de-dispensa-de-licitacao-n-6/2020-uasg-257025-252122707</t>
  </si>
  <si>
    <t>43944FUNEAS - Fundação Estatal de Atenção em Saúde do Estado do ParanáMEDICAMENTOS / Dipirona Sódica, 500 mg/ml, Solução injetável, Ampola, 2 ml, VIA DE ADMINISTRAÇÃO: Intramuscular/Intravenosa, UNID. DE MEDIDA: Unitário65646800013928930,92507560,57http://www.transparencia.pr.gov.br/pte/compras/dispensasInexigibilidade?windowId=9a3</t>
  </si>
  <si>
    <t>43943Secretaria Municipal de Saúde de Goiânia/GOLIXEIRA PLASTICO C/TAMPA E PEDAL 30 LITROS / COR BRANCA/LIXEIRA HOSPITALAR C/SUPORTE INTERNO P/SACO DE LIXO.M:SAO BERNARDO.3453342600012228915,692031,43https://www.goiania.go.gov.br/sing_transparencia/coronavirus-transparencia/?filtro_simplificado=categoria</t>
  </si>
  <si>
    <t>43913Secretaria Municipal de Saúde e Defesa CivilFIO DE SUTURA EM ALGODÃO DIAMÊTRO 0 COMPRIMENTO 70CM AGULHA FORMA 3/8 CÍRCULO DE 4CM11634742/0001-952880072004https://duquedecaxias.rj.gov.br/portal/boletim-oficial.html</t>
  </si>
  <si>
    <t>43913Filtros bacteriológicos28800</t>
  </si>
  <si>
    <t>43943Fármaco - LINEZOLIDA 2MG/ML SOL INJ CX 10BOLSAS 300ML07.329.169/0001-3928796,436079,992020NE00593</t>
  </si>
  <si>
    <t>43944AR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Hz17.874.189/0001-4428784161799Processo SEI disponibilizado pelo Governo do Estado</t>
  </si>
  <si>
    <t>43949SECRETARIA MUNICIPAL DE ESPORTES E LAZERAQUISIÇÃO DE PLACA ORIENTATIVA FRENTE18.108.624/0001-9228600221300https://www.saogoncalo.rj.gov.br/diario_oficial.php</t>
  </si>
  <si>
    <t>43937Fundação Municipal de SaúdeAquisição de Cabine de segurança Classe II B213602058/0001-5728596128596https://www.saogoncalo.rj.gov.br/diario_oficial.php</t>
  </si>
  <si>
    <t>43943Fundo Estadual de SaúdeMICROPIPETAS E PONTEIRAS DE USO LABORATORIAL PARA DIAGNÓSTICO COMPLEMENTAR E DIFERENCIAL DO NOVO CORONAVÍRUS67.774.679/0001-4728426,3Portal da Transparência do Governo de Pernambuco</t>
  </si>
  <si>
    <t>NAFUNDACAO HOSPITALAR DO ESTADO DE MINAS GERAISLUVA DESCARTAVEL PROCEDIMENTOS NAO CIRURGICOS - COMPOSICAO: POLIETILENO DE ALTA DENSIDADE; ESTERIL: SIM; TAMANHO: UNICO; PO: ISENTA DE PO; FORMATO: AMBIDESTRA; TEXTURA: LISA; APRESENTACAO: EMBALAGEM 100 UNIDADES EMBALADAS INDIVIDUALMENTE;MATERIAL E SUPRIMENTO MEDICO-HOSPITALAR28420</t>
  </si>
  <si>
    <t>43912VITAMINA, COMPLEXO B, SOLUCAO INJETAVEL, AMPOLA 2ML, AMPOLA 1.0 UNIDADE MARCA: CRISTALIA02.600.770/0001-0928360400000,71https://cearatransparente.ce.gov.br/portal-da-transparencia/despesas/notas-de-empenho/2631980?locale=pt-BR</t>
  </si>
  <si>
    <t>43912VITAMINA, COMPLEXO B, SOLUCAO INJETAVEL, AMPOLA 2ML, AMPOLA 1.0 UNIDADE MARCA: CRISTALIA02.600.770/00010928360400000,71https://cearatransparente.ce.gov.br/portal-da-transparencia/despesas/notas-de-empenho/2631966?locale=pt-BR</t>
  </si>
  <si>
    <t>43941SECRETARIA MUNICIPAL DE SAÚDEAQUISIÇÃO DE MEDICAMENTOS - ROCURÔNIO, BROMETO 10MG FA44.734.671/0001-5128350150018,9https://www.aracajucompras.se.gov.br/portal/default.aspx</t>
  </si>
  <si>
    <t>43913Secretaria Municipal de Saúde e Defesa CivilAEROCÂMARA PEDIÁTRICA11634742/0001-952831485833https://duquedecaxias.rj.gov.br/portal/boletim-oficial.html</t>
  </si>
  <si>
    <t>43944BALANÇA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NACIONAL13.467.624/0001-6528130671https://www.e-compras.am.gov.br/publico/transparencia_licitacoes_detalhes.asp?ident=195155</t>
  </si>
  <si>
    <t>43943Secretaria de Estado da SaúdeROCURONIO BROMETO 50 MG UNIDADE04.071.245/0001-6028056http://www.transparencia.sc.gov.br/documentos/extrato/doc/empenho?empenhofiltro[]=480091|2020NE013318</t>
  </si>
  <si>
    <t>43917LANCETA, REALIZACAO DE PUNCAO DIGITAL, OBTENCAO DE VOLUME A PARTIR DE 0,5 MICROLITROS, SISTEMA DE GATILHO EM CADA UNIDADE, EMBALAGEM 1.0 UNIDADE- MARCA: G-TECH6105362000123280002000000,14https://cearatransparente.ce.gov.br/portal-da-transparencia/despesas/notas-de-empenho/2635421?locale=pt-BR</t>
  </si>
  <si>
    <t>43941Compressa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fios,63.774.269/0001-452800040070Processo SEI disponibilizado pelo Governo do Estado</t>
  </si>
  <si>
    <t>43924Prestação de Serviço03.782.532/0001-1628000DOU - Extrato de Contrato.</t>
  </si>
  <si>
    <t>43943PREFEITURA MUNICIPAL DE UBERLÂNDIAManutenção no sistema de vácuo onde funcionava o hospital Santa Catariana, atual anexo do Hospital Municipal e Maternidade Municipal Dr. Odelmo Leão Carneiro, em atendimento à Secretaria Municipal de Saúde.22.414.074/0001-0728000http://docs.uberlandia.mg.gov.br/wp-content/uploads/2020/04/5851.pdf</t>
  </si>
  <si>
    <t>43924PREF.MUN.DE PARAOPEBADESINFECÇÃO/SANITIZAÇÃO DE LOCAIS PÚBLICOS03.782.531/0001-1628000</t>
  </si>
  <si>
    <t>43945Fundação Municipal de SaúdeAquisição de Esfignomanômetro adulto11619992/0001-562799550055,99https://www.saogoncalo.rj.gov.br/diario_oficial.php</t>
  </si>
  <si>
    <t>43943Secretaria Municipal de Saúde de Goiânia/GOCAPOTE DESCARTAVEL NAO ESTERIL TAM.G.M:BEST FABRIL. 118771240001762799030009,33https://www.goiania.go.gov.br/sing_transparencia/coronavirus-transparencia/?filtro_simplificado=categoria e https://www.goiania.go.gov.br/Download/legislacao/diariooficial/2020/do_20200401_000007271.pdf</t>
  </si>
  <si>
    <t>NAFUNDACAO HOSPITALAR DO ESTADO DE MINAS GERAISSONDA DE USO MEDICO - IDENTIFICACAO: NASOENTERICA ADULTO; NUMERO: 12G; MATERIA-PRIMA: POLIURETANO, COM PESO EM TUNGSTENIO OU ACO INOX;EQUIPAMENTO MEDICO-HOSPITALAR, COMPONENTES E ACESSORIOS27965</t>
  </si>
  <si>
    <t>43934FUNDACAO HOSPITALAR DO ESTADO DE MINAS GERAISSACO PARA COLETA DE RESIDUOS DE SAUDE - MATERIA-PRIMA: POLIETILENO VIRGEM DE ALTA DENSIDADE; COR: VERMELHO, COM LACRE; GRUPO: ACONDICIONAR OU INCINERAR RESIDUOS (GRUPO A3); CAPACIDADE NOMINAL: 100 LITROS - 30 KG; DIMENSOES (L X A): 75 CM X 105 CM; APRESENTACAO: EMBALAGEM 100 UN;11.002.975/0001-7527950279,5http://www.transparencia.mg.gov.br/compras-e-patrimonio/compras-e-contratos/comprasecontratos-detalhe-proccompra/2020/20200316/20201231/321772</t>
  </si>
  <si>
    <t>43943CENTRÍFUGA03.010.937/0001-3627904,5339301,51http://www.transparencia.am.gov.br/covid-19/despesas-empenhos-e-pagamentos/despesas/</t>
  </si>
  <si>
    <t>43950PREFEITURA MUNICIPAL - SECRETARIA MUNICIPAL DE ASSISTÊNCIA SOCIALCESTAS BÁSICAS - 1 PACOTE 1 KG DE SAL9537763600024427800200001,39https://www.londrina.pr.gov.br/transparencia</t>
  </si>
  <si>
    <t>43941Fundação Universidade Federal do MaranhãoAquisição emergencial de itens estratégicos ao combate do covid-1933.250.713/0002-4327747,52http://www.in.gov.br/web/dou/-/extrato-de-dispensa-de-licitacao-n-41/2020-uasg-155010-253175300</t>
  </si>
  <si>
    <t>43944FUNEAS - Fundação Estatal de Atenção em Saúde do Estado do Paraná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Unitário2465861300018927720126220http://www.transparencia.pr.gov.br/pte/compras/dispensasInexigibilidade?windowId=9a3</t>
  </si>
  <si>
    <t>43945Secretaria Municipal da SaúdeAquisição de materiais para atender diversos setores da Sec.20.776.241/0001-3427600http://www.diariomunicipal.com.br/amm-mg/materia/665D03E7/03AGdBq24aGO8tn1-wYdli_HImtR8YAVSrVbQyXPB0LemkMQ7eeVq-Xs38qdcjqKaGyaEHWru0DEFr_peVH7q4Edw4NxJVDlh1UKJZxBriz1M3slrmLctWeQGf_hKSVCSYv4Wrk6FBs_9nTmxFdo0E-zNS-KrrujeS6EX4IOk3fDV1uoigUMboSJl6gqHaUNll1AjIVoJo9IwF42e5mzOoTV-acyh71PadydGyRhd8vE1_3fy_Fo5_KuKHKk01BIl7hWY81OTi_-0SH5AHuJiYOZm9JCSzbhzaw8wSsi2gmCAWmcvPqSPOzlq1TPk5GRVdr7tyVTp1fI0MpThZqieitRtX8ahqAnPoWUcGPxqe3bQybLBERuf6rFmFB9f97lMMtTN50AX9OkcfEu933pCLlrRLcBM8cNxYAQ</t>
  </si>
  <si>
    <t>43941ATRACÚRIO (10MG/ML, AMPOLA 5ML)04.598.413/0003-3227516120022,93Processo SEI disponibilizado pelo Governo do Estado</t>
  </si>
  <si>
    <t>43956Fundo Municipal de Assistência SocialÁgua mineral22.553.731/0001-0527500Portal da Transparência do Município.</t>
  </si>
  <si>
    <t>43941Coordenadoria Geral de Atenção Primária da AP4AQUISIÇÃO EMERGENCIAL DE CAPOTES PARA PREVENÇÃO E CONTROLE CORONAVIRUS - NAD 046/20201083988700016027500http://www.rio.rj.gov.br/web/contasrio/dados-abertos#titulo</t>
  </si>
  <si>
    <t>43944Lençol adulto sem elástico com logotipo do CEMETRON, cor Azul natie, tamanho 2,20 x 1,60m, tecido de Brim pesado - 100% algodão02.231.948/0001-832750050055Processo SEI disponibilizado pelo Governo do Estado</t>
  </si>
  <si>
    <t>43950Secretaria Municipal de SaúdeFENTANILA, CITRATO - 10 ML (FENTANIL)44.734.671/0004-022745045006,1http://servicos.sjc.sp.gov.br/governo/boletim/boletimPDF/20200417202703b5d64368-84ed-4780-b6a8-c2cb3d9d1696.pdf</t>
  </si>
  <si>
    <t>NAFUNDACAO HOSPITALAR DO ESTADO DE MINAS GERAISAGULHA DESCARTAVEL - MEDIDAS (C X D): 25 X 0,8 MM COM DISPOSITIVO DE SEGURANCA; BISEL: TRIFACETADO COM PROTETOR; CANHAO: PLASTICO RESISTENTE NA COR PADRAO; CANULA: ACO INOX SILICONIZADA; ESTERIL: SIM;EQUIPAMENTO MEDICO-HOSPITALAR, COMPONENTES E ACESSORIOS27280</t>
  </si>
  <si>
    <t>43941SECRETARIA MUNICIPAL DE SAÚDEAQUISIÇÃO DE MEDICAMENTOS - HEPARINA EM SOLUÇÃO INJETÁVEL COM 5.000 UI EM AMPOLA COM 0,25 ML SUB-CUTÂNEA EMBALADO44.734.671/0001-512727963004,33https://www.aracajucompras.se.gov.br/portal/default.aspx</t>
  </si>
  <si>
    <t>43944Instituto Federal de Educação, Ciência e Tecnologia de Mato GrossoAqUISIÇÃO DE MATERIAIS PARA O SETOR DE ENFERMARIA NO ENFRENTAMENTO AO COVID-19 - IFMT CAMPUS CÁCERES PROF. OLEGÁRIO BALDO. 24.952.723/0001-5927267http://www.in.gov.br/web/dou/-/extrato-de-dispensa-de-licitacao-n-13/2020-uasg-158334-253589282</t>
  </si>
  <si>
    <t>43928SECRETARIA MUNICIPAL DE SAÚDEAquisição de insumos destinados enfrentamento da emergência de saúde pública21.151.275/0001-0427220http://www.diariomunicipal.com.br/amm-mg/</t>
  </si>
  <si>
    <t>43941Guarda Municipal do Rio de JaneiroContratação de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R$ 9.066,67.702613200021227200,01http://www.rio.rj.gov.br/web/contasrio/dados-abertos#titulo</t>
  </si>
  <si>
    <t>43941Coordenadoria Geral de Atenção Primária da AP5.2ADESAO EMERGENCIAL SMS09/001.837/2020 - PREVENÇAO E CONTROLE DE INFECÇÃO POR CORONAVÍRUS.1777186700014327000http://www.rio.rj.gov.br/web/contasrio/dados-abertos#titulo</t>
  </si>
  <si>
    <t>NAFUNDACAO EZEQUIEL DIASTUBO PLASTICO PARA LABORATORIO - MATERIA-PRIMA: POLIPROPILENO, LIVRE DE PIROGENIO, RNASES E DNASES; MEDIDAS: -; VOLUME: 15ML, TAMPA ROSQUEAVEL;924576227000</t>
  </si>
  <si>
    <t>43943SESA - Secretaria Municipal de SaúdeAquisição de aparelho telefônico celular. -33.201.656/0001-212697030899http://transparencia.serra.es.gov.br/MostraArquivo.ashx?AnexoLicitacaoId=12239</t>
  </si>
  <si>
    <t>43938SECRETARIA DE ESTADO DA SAÚDE/FESAquisição Emergencial de Gêneros Alimentícios para as unidades da SES(abobrinha italiana,chuchu,laranja). 26940,3Página 16 do Diário Oficial de SC de 25 de março de 2020</t>
  </si>
  <si>
    <t>43935AQUISIÇÃO DE CESTAS BÁSICAS07.388.987/0001-0226920</t>
  </si>
  <si>
    <t>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geral05.580.502/0001-522689292988https://www.e-compras.am.gov.br/publico/transparencia_licitacoes_detalhes.asp?ident=195155</t>
  </si>
  <si>
    <t>NAFUNDACAO HOSPITALAR DO ESTADO DE MINAS GERAISFRASCO COLETOR DE SECRECOES - TIPO: DESCARTAVEL; APLICACAO: COLETAGEM DE SECRECOES DE VIAS AEREAS; CAPACIDADE: 1000ML APROXIMADAMENTE; MATERIA-PRIMA: PVC ATOXICO TRANSPARENTE;-26865</t>
  </si>
  <si>
    <t>43934Nitrogênio Líquido para carga de contêineres criogênicos03.368.371/0001-1926775</t>
  </si>
  <si>
    <t>43936Secretaria Municipal de SaúdeFornecimento de Nitrogênio Líquido para carga de contêineres criogênicos, para uso em manutenção e conservação de material biológico e isolamento viral, para abastecimento da rede SUS-BH.03.368.371/0001-1926775DOM 5996
http://portal6.pbh.gov.br/dom/Files/dom5996%20-%20assinado.pdf</t>
  </si>
  <si>
    <t>43941SECRETARIA MUNICIPAL DE ASSISTÊNCIA SOCIALAQUISIÇÃO DE PAPEL TOALHA INTERFOLHADO02.700.176/0001-812670030008,9https://www.aracajucompras.se.gov.br/portal/default.aspx</t>
  </si>
  <si>
    <t>43909Aquisição de higienizador antisséptico de mãos em gel26700</t>
  </si>
  <si>
    <t>43915Fundação Oswaldo CruzAquisição de Material Hospitalar para atender a pandemia do CORONAVIRUS27.756.232/0001-2026700http://www.in.gov.br/en/web/dou/-/extrato-de-dispensa-de-licitacao-n-21/2020-uasg-254492-249663402</t>
  </si>
  <si>
    <t>43914Aquisição de material hospitalar-26625,1</t>
  </si>
  <si>
    <t>43949SECRETARIA MUNICIPAL DE ESPORTES E LAZERAQUISIÇÃO DE PRESSÃO DE PERNAS DUPLO18.108.624/0001-9226620221210https://www.saogoncalo.rj.gov.br/diario_oficial.php</t>
  </si>
  <si>
    <t>43948Secretaria de Estado de SaúdeLocação de container refrigerado23.119.516/0001-552661038870https://www.spdo.ms.gov.br/diariodoe</t>
  </si>
  <si>
    <t>43943Secretaria Municipal de EducaçãoPrestação de Serviço de feveriro de 202008.504.006/0001-0826494,2126494,2https://www.saogoncalo.rj.gov.br/diario_oficial.php</t>
  </si>
  <si>
    <t>43949Hospital de Clínicas de Porto Alegre (HCPA)PINÇA HALSTED (MOSQUITO) CURVA SERRILHADA -1258.193.483/0001-7826489,2849253,84https://www.hcpa.edu.br/fale-conosco/fale-conosco-servico-de-informacao-ao-cidadao-sic/fale-conosco-sic-licitacoes-contratos</t>
  </si>
  <si>
    <t>43942SECRETARIA DO ESTADO DA BAHIA - SESABAquisição de sabonete líquido03.094.290/0001-782645025001058http://www.saude.ba.gov.br/temasdesaude/coronavirus/contratacoes-covid19/</t>
  </si>
  <si>
    <t>NAFUNDACAO HOSPITALAR DO ESTADO DE MINAS GERAISDISPOSITIVO INTRAVENOSO PARA ACESSO PERIFERICO - CATETER: EXTERNO 24 G, AGULHA COM SISTEMA DE SEGURANCA;-26406</t>
  </si>
  <si>
    <t>43938 SECRETARIA DE ESTADO DA SAÚDESwab material haste plástica tipo ponta ponta em rayon apresentação embalagem individual em papel grau cirúrgico esterilidade estéril tipo de uso descartável1123236500016826400120002,2http://transparencia.al.gov.br/despesa/empenho/510524/2020NE01834/undefined/</t>
  </si>
  <si>
    <t>43942SECRETARIA DE ESTADO DA SAUDESUPORTE DE SORO13.540.305/0001-3826400120220https://coronavirus.es.gov.br/contratos-emergenciais</t>
  </si>
  <si>
    <t>43924Secretaria Municipal de Saúde e Defesa CivilAQUISIÇÃO DE INSUMO MISTURA DE SUPLEMENTO ALIMENTAR FÓRMULA INFANTIL ISENTA DE LACTOSE NUTRICIONALMENTE COMPLETA QUE ATENDA ÀS RECOMENDAÇÕES DO CODEX ALIMENTARJUS. PROTEÍNA DE SORO DE LEITE DE VACA. PARA PACIENTES DE 0 A 1 ANO COM INTOLERÂNCIA À LACTOSE. LATA 400G73.853.301/0001-312636465040,56https://duquedecaxias.rj.gov.br/portal/boletim-oficial.html</t>
  </si>
  <si>
    <t>NAFUNDACAO HOSPITALAR DO ESTADO DE MINAS GERAISCURATIVO DE POLIURETANO - COMPOSICAO: ESPUMA DE POLIURETANO REVESTIDA POR SILICONE; APRESENTACAO: 10CM X 20CM; RECORTAVEL;MATERIAL E SUPRIMENTO MEDICO-HOSPITALAR26350</t>
  </si>
  <si>
    <t>43949Fundação Oswaldo CruzContratação de empresa especializada para locação, prevendo instalação, manutenção e assistência técnica de equipamentos purificadores de água potável para utilização nas áreas da ENSP e CRPHF53.437.406/0001-0026304http://www.in.gov.br/web/dou/-/extrato-de-dispensa-de-licitacao-n-16/2020-uasg-254450-254265347</t>
  </si>
  <si>
    <t>43944AR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Hz17.874.189/0001-442619092910Processo SEI disponibilizado pelo Governo do Estado</t>
  </si>
  <si>
    <t>43921Secretaria de Atenção Especializada à SaúdeAquisição de Conjunto p/hidrocefalia e Sistema completo p/drenagem ventricular09.103.068/0001-7026160http://www.in.gov.br/web/dou/-/extrato-de-dispensa-de-licitacao-n-48/2020-uasg-250052-250455825</t>
  </si>
  <si>
    <t>43918CATETER,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ARROW72.208.200/0001-4526000200130https://cearatransparente.ce.gov.br/portal-da-transparencia/despesas/notas-de-empenho/2635850?locale=pt-BR</t>
  </si>
  <si>
    <t>43951SECRETARIA DE ESTADO DO GOVERNO-SEGCâmera para Videoconferência do Tipo II 30.393.954/0001-7225994212997https://coronavirus.es.gov.br/Media/Coronavirus/Transparencia/ContratosEmergenciais/2020-XJD9J%20040-2020%20-%20Ordem%20de%20Fornecimento%20-%20Kits%20Videoconferencia.pdf</t>
  </si>
  <si>
    <t>43955Brigada Militar - Departamento de SaúdeAquisição de lavadora ultrassônica05.756.359/0001-0725990125990https://www.compras.rs.gov.br/editais/9031_2020/259161</t>
  </si>
  <si>
    <t>43937CENTRAL DE AR CONDICIONADO, CAPACIDADE MINIMA 18.000 BTUS11.805.967/0001-6725950102595https://cearatransparente.ce.gov.br/portal-da-transparencia/despesas/notas-de-empenho/2644878?locale=pt-BR</t>
  </si>
  <si>
    <t>43938SECRETARIA DE ESTADO DA SAÚDE/FESAquisição Emergencial de Gêneros Alimentícios para as unidades da SES(café extra forte). 25930,8Página 16 do Diário Oficial de SC de 25 de março de 2020</t>
  </si>
  <si>
    <t>NAFUNDACAO HOSPITALAR DO ESTADO DE MINAS GERAISCOLETOR DE URINA SISTEMA ABERTO - TIPO DE COLETOR: EM POLIETILENO TRANSPARENTE; CAPACIDADE: ATE 1.200 ML;EQUIPAMENTO MEDICO-HOSPITALAR, COMPONENTES E ACESSORIOS25792</t>
  </si>
  <si>
    <t>43936Contratação de empresa de engenharia para a execução, com fornecimento de materiais e equipamentos, das obras serviços para a complementação de rede de drenagem pluvial e contenção da Rua das Velhas e na Rua Rio Piranga, bairro são Sebastião.26.984.060/0001-8025775,08https://www.ouropreto.mg.gov.br/transparencia/diario-publicacoes/2446</t>
  </si>
  <si>
    <t>43929Fundação Municipal de SaúdeAQUISIÇÃO DE EQUIPAMENTOS PERMANENTES, PARA ATENDER AO CER III, UNIDADES DE ATENÇÃO ESPECIALIZADA E ATENÇÃO BÁSICA DO MUNICÍPIO DE SÃO GONÇALO18.558.644/0001-6525750https://www.saogoncalo.rj.gov.br/diario_oficial.php</t>
  </si>
  <si>
    <t>NAFUNDACAO HOSPITALAR DO ESTADO DE MINAS GERAISSERINGA DESCARTAVEL - MATERIA-PRIMA: PROLIPROPILENO; CAPACIDADE: 05 ML SEM AGULHA;-25596</t>
  </si>
  <si>
    <t>43912AMIODARONA (CLORIDRATO), SOLUÇÃO INJETÁVEL, 50MG/ML, AMPOLA 3 ML, AMPOLA 1.0 AMPOLA- MARCA: HIPOLABOR02.600.770/0001-0925440150001,7https://cearatransparente.ce.gov.br/portal-da-transparencia/despesas/notas-de-empenho/2631976?locale=pt-BR</t>
  </si>
  <si>
    <t>43912AMIODARONA (CLORIDRATO), SOLUÇÃO INJETÁVEL, 50MG/ML, AMPOLA 3 ML, AMPOLA 1.0 AMPOLA- MARCA: HIPOLABOR02.600.770/0001-0925440150001,7https://cearatransparente.ce.gov.br/portal-da-transparencia/despesas/notas-de-empenho/2631957?locale=pt-BR</t>
  </si>
  <si>
    <t>43934Carro maca25428</t>
  </si>
  <si>
    <t>43956Fundação Nacional do ÍndioAquisição de gêneros alimentícios (proteínas de origem animal, carboidratos e frutoses), em complementação as cestas básicas adquiridas pelo Serviço de Promoção dos Direitos Sociais e Cidadania, para atender as famílias indígenas em situação de vulnerabilidade social e econômica em virtude do enfrentamento da emergência da proliferação do novo coronavírus (Covid-19)31.914.227/0001-7625330,2http://www.in.gov.br/web/dou/-/extrato-de-dispensa-de-licitacao-n-12/2020-uasg-194079-255212379</t>
  </si>
  <si>
    <t>43946PREFEITURA MUNICIPAL DE BARBACENAaquisição para materiais de divulgação, bem como banners, faixas educativas, outdoor, entre outros materiais impressos para divulgação das medidas de prevenção ao contágio do Coronavírus em caráter de urgência, adjudicandoos itens pelo valor unitário da seguinte forma03.572.783/0001-7625290http://barbacena.mg.gov.br/arquivos/atos_20-03-2020_diariooficial.pdf</t>
  </si>
  <si>
    <t>43935Secretaria de Atenção Especializada à SaúdeCompra emergencial Insumos - COVID-1909.608.095/0001-0325258,8http://www.in.gov.br/web/dou/-/extrato-de-dispensa-de-licitacao-n-57/2020-uasg-250052-252326313</t>
  </si>
  <si>
    <t>43941Coordenadoria Geral de Atenção Primária da AP5.2ADESÃO AO EMERGENCIAL SMS Nº 09/001.492/2020 - PARA AQUISIÇÃO DE MATERIAL PARA PREVENÇÃO E CONROLE DE INFECÇÃO POR CORONA VÍRUS.1777186700014325200http://www.rio.rj.gov.br/web/contasrio/dados-abertos#titulo</t>
  </si>
  <si>
    <t>43938Secretaria Municipal de Saúde - SMS
Desinfetante de superfícies fixas laváveis e equipamentos. Qtde em Mililitros.01.940.597/0001-17252003000000,084http://www.docidadesp.imprensaoficial.com.br/NavegaEdicao.aspx?ClipID=a653fe8c88d58b28a9ce11f8073da95d&amp;PalavraChave=LABNEWS%20INDUSTRIAL%20LTDA</t>
  </si>
  <si>
    <t>43943SECRETARIA DE ESTADO DE SAÚDEMÍDIA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outros10.711.372/0001-3225000125000http://transparencia.al.gov.br/despesa/empenho/510524/2020NE02626/undefined/</t>
  </si>
  <si>
    <t>43938Prefeitura Municipal de São LuísAquisição de saco plástico para lixo com capacidade de 50 litros, cor preta ou azul, características adicionais com solda contínua, espessura mínima 4 micras, fardo com 100 unidades (Fardo)27.145.426/0001-9025000100025http://site.tce.ma.gov.br/index.php/mural-de-contratos</t>
  </si>
  <si>
    <t>43941Hospital Municipal Álvaro RamosAQUISIÇÃO DE AQUISIÇÃO de Material Médico Hospitalar, PARA PREVENÇÃO E CONTROLE DE INFECÇÃO POR CORONAVÍRUS, CONFORME PROCESSO EMERGENCIAL Nº 09/001.837/2020, PROVIDENCIADO PELA S/SUBG/CGCT/CTS, DE ACORDO COM O ARTIGO 24, INCISO IV DA LEI 8.666/93, COMBINADO COM O DECRETO 47.246 DE 12 DE MARÇO DE 2020 QUE REGULAMENTA A LEI 13.979.2032059000014725000http://www.rio.rj.gov.br/web/contasrio/dados-abertos#titulo</t>
  </si>
  <si>
    <t>43943Fundo Municipal de Saúde - Recife/PELuva anti-alérgica08.778.201/0001-2624908Portal da Transparência do Município.</t>
  </si>
  <si>
    <t>NAFUNDACAO HOSPITALAR DO ESTADO DE MINAS GERAISAGULHA DESCARTAVEL - MEDIDAS (C X D): 13 X 0,45 MM COM DISPOSITIVO DE SEGURANCA; BISEL: TRIFACETADO COM PROTETOR; CANHAO: PLASTICO RESISTENTE NA COR PADRAO; CANULA: ACO INOX SILICONIZADA; ESTERIL: SIM;EQUIPAMENTO MEDICO-HOSPITALAR, COMPONENTES E ACESSORIOS24800</t>
  </si>
  <si>
    <t>NAFUNDACAO HOSPITALAR DO ESTADO DE MINAS GERAISCATETER - IDENTIFICACAO: DUPLO-LUMEN PARA ACESSO VENOSO CENTRAL; TAMANHO/NUMERO: 16G/18G; MATERIA-PRIMA: POLIURETANO TERMOSENSIVEL;EQUIPAMENTO MEDICO-HOSPITALAR, COMPONENTES E ACESSORIOS24800</t>
  </si>
  <si>
    <t>43918ESMOLOL CLORIDRATO, 250MG/ML, SOLUCAO INJETAVEL, AMPOLA 10ML, UNIDADE 1.0 AMPOLA MARCA : CRISTALIA44.734.467/0001-512476880309,6https://cearatransparente.ce.gov.br/portal-da-transparencia/despesas/notas-de-empenho/2635836?locale=pt-BR</t>
  </si>
  <si>
    <t>43923Fundação Universidade Federal do MaranhãoAquisição de medicamentos, tipo: albumina, aminofilina e outros. Total de Itens Licitados: 0004011.229.270/0001-9524768http://www.in.gov.br/web/dou/-/extrato-de-dispensa-de-licitacao-n-31/2020-uasg-155010-250890599</t>
  </si>
  <si>
    <t>NASECRETARIA DE ESTADO DA SAUDELUVA DESCARTAVEL PROCEDIMENTOS NAO CIRURGICOS - COMPOSICAO: 100% BORRACHA NITRILICA; ESTERIL: NAO; TAMANHO: G; PO: ISENTA DE PO; FORMATO: AMBIDESTRA; TEXTURA: TEXTURIZADA E ANTIDERRAPANTE; APRESENTACAO: EMBALAGEM 100 UNIDADES;924557224710</t>
  </si>
  <si>
    <t>43948Prefeitura Municipal de SalvadorAQUISIÇÃO DE MATERIAIS PARA ATENDER AS DEMANDAS EMERGENCIAIS REFERENTE AO COMBATE E PREVENÇÃO  DO COVID-19, CONFORME  PROCESSO 873/2020 SEMPRE.22.505.764/0001-7124690,6http://www.transparencia.salvador.ba.gov.br/Modulos/covid19.aspx</t>
  </si>
  <si>
    <t>43948Prefeitura Municipal de SalvadorAQUISIÇÃO DO MEDICAMENTO: CITRATO DE FENTANILA SOL. INJETÁVEL 2ML, PARA GARANTIR A CONTINUIDADE DO ATENDIMENTO AOS PACIENTES DA REDE MUNICIPAL DE SAÚDE / SMS, CONFORME CI ASSISTÊNCIA FARMACÊUTICA Nº 127/202060.665.981/0009-7524600http://www.transparencia.salvador.ba.gov.br/Modulos/covid19.aspx</t>
  </si>
  <si>
    <t>43948Universidade Federal da ParaíbaAquisição de impressoras 3D para o Laboratório de Fabricação pessoal (FABLAB UFPB) do Centro de Energias Alternativas e Renováveis (CEAR) da UFPB, que serão utilizadas na fabricação de peças para suporte de Equipamentos de Proteção Individual (EPI) a serem destinados aos profissionais de saúde que estão atuando no enfrentamento ao COVID-1933.858.026/0001-2424500http://www.in.gov.br/web/dou/-/extrato-de-dispensa-de-licitacao-n-8/2020-uasg-153065-254047743</t>
  </si>
  <si>
    <t>43918Coordenadoria de Assistência FarmacêuticaCadeira Fixa Concha Dupla, Encosto e Assento em Madeira Compensada, Revestido em Courvin.14.516.006/0001-2024384127192https://www.imprensaoficial.com.br/DO/BuscaDO2001Documento_11_4.aspx?link=%2f2020%2fexecutivo%2520secao%2520i%2fmarco%2f28%2fpag_0093_0e44dffaa5f2d9c10ba4c50d5989e03f.pdf&amp;pagina=93&amp;data=28/03/2020&amp;caderno=Executivo%20I&amp;paginaordenacao=100093</t>
  </si>
  <si>
    <t>43949Hospital de Clínicas de Porto Alegre (HCPA)BANDEJA RETANGULAR EM AÇO INOX -  30 X 20 X 061.418.042/0001-3124376,450048,7528https://www.hcpa.edu.br/fale-conosco/fale-conosco-servico-de-informacao-ao-cidadao-sic/fale-conosco-sic-licitacoes-contratos</t>
  </si>
  <si>
    <t>43927Secretaria Municipal de Saúde e Defesa CivilAQUISIÇÃO DE CARRINHO INDUSTRIAL - ARMÁRIO SOBRE BANCADA DE 150X60CM, ESTRUTURA SUSPENSA CHUMBADA NA PAREDE EM COMPENSADO NAVAL 2CM REVESTIDO EXTERNA E INTERNAMENTE DE LAMINADO MELAMÍNICO , PORTA E PRATELEIRA INTERNAS EM MDF 1,8CM RESVETIDO EM LAMINADO MELAMÍNICO POSTFORMING.06.022.760/0001-8624299171429,35https://duquedecaxias.rj.gov.br/portal/boletim-oficial.html</t>
  </si>
  <si>
    <t>43949SECRETARIA MUNICIPAL DE ESPORTES E LAZERAQUISIÇÃO DE SURF DUPLO CONJUGADO18.108.624/0001-9224200221100https://www.saogoncalo.rj.gov.br/diario_oficial.php</t>
  </si>
  <si>
    <t>43921Secretaria Municipal de SaúdeProtetor Facial de segurança; com visor; policarbonato incolor; com cinta elástica de ajuste em poliuretano flexível; Tamanho 8" com Certificado de Autorização.  Marca Plascor CA 1519013.190.225/0001-082415070034,5http://www.ribeiraopreto.sp.gov.br/files/transparencia/pdf/licitacao-182-2020.pdf</t>
  </si>
  <si>
    <t>NAFUNDACAO HOSPITALAR DO ESTADO DE MINAS GERAISSERINGA DESCARTAVEL - MATERIA-PRIMA: POLIPROPILENO, COM SISTEMA DE SEGURANCA; CAPACIDADE: 1,0 ML - AGULHA 13 X 4,5;EQUIPAMENTO MEDICO-HOSPITALAR, COMPONENTES E ACESSORIOS24150</t>
  </si>
  <si>
    <t>43938*Insumos24149,16DOU - Avisos de dispensa</t>
  </si>
  <si>
    <t>43938 SECRETARIA DE ESTADO DA SAÚDETubo laboratório tipo centrífuga material polipropileno tipo fundo fundo cônico capacidade 15 ml acessórios tampa rosqueável graduação graduado uso autoclavável112323650001682412036006,7http://transparencia.al.gov.br/despesa/empenho/510524/2020NE01834/undefined/</t>
  </si>
  <si>
    <t>43944PREFEITURA MUNICIPAL DE UBERLÂNDIAAquisição de insumos necessários à instalação da gasoterápia (fluxomêtro de oxigênio, de ar comprimido, regulador de oxigênio para cilindro com fluxomêtro, umidificador de ar e de oxigênio) que serão utilizados no antigo Hospital Santa Catarina, em atendimento à Secretaria Municipal de Saúde.35.820.448/0039-0924117,5http://docs.uberlandia.mg.gov.br/wp-content/uploads/2020/04/5852.pdf</t>
  </si>
  <si>
    <t>NAFUNDACAO HOSPITALAR DO ESTADO DE MINAS GERAISATADURA GESSADA - MEDIDAS: 20CM X 4M;EQUIPAMENTO MEDICO-HOSPITALAR, COMPONENTES E ACESSORIOS24080</t>
  </si>
  <si>
    <t>43913Secretaria Municipal de Saúde e Defesa CivilKIT COMPLETO PARA NEBULIZAÇÃO ADULTO11634742/0001-952407240805,9https://duquedecaxias.rj.gov.br/portal/boletim-oficial.html</t>
  </si>
  <si>
    <t>43943Fundo Municipal de Saúde - Recife/PEMaterial médico-hospitalar 45.985.371/0062-2024053Portal da Transparência do Município.</t>
  </si>
  <si>
    <t>43916AGULHA DESCARTAVEL, CANULA DE ACO INOXIDAVEL, SILICONIZADA, BISEL SIMPLES, PONTA ROMBA, BOA AFIACAO, PROTETOR DE ENCAIXE FIRME, CONECTOR CODIFICADO POR CORES, 25X12, EMBALAGEM 1.0 UNIDADE MARCA : SR8077211000134240003000000,08https://cearatransparente.ce.gov.br/portal-da-transparencia/despesas/notas-de-empenho/2634299?locale=pt-BR</t>
  </si>
  <si>
    <t>43934LAMINA DE LARINGOSCOPIO, ACO INOX, TIPO FIBRA ÓTICA, N° 3, CURVA, COMPATÍVEL COM CABO DE LARINGOSCOPIO TIPO FIBRA ÓTICA, EMBALAGEM 1.0 UNIDADE. MARCA: MIKATOS07.626.776/0001-6024000120200https://cearatransparente.ce.gov.br/portal-da-transparencia/despesas/notas-de-empenho/2642919?locale=pt-BR</t>
  </si>
  <si>
    <t>43934LAMINA DE LARINGOSCOPIO, ACO INOX, TIPO FIBRA ÓTICA, N° 2, CURVA, COMPATÍVEL COM CABO DE LARINGOSCOPIO TIPO FIBRA ÓTICA, EMBALAGEM 1.0 UNIDADE. MARCA: MIKATOS07.626.776/0001-6024000120200https://cearatransparente.ce.gov.br/portal-da-transparencia/despesas/notas-de-empenho/2642919?locale=pt-BR</t>
  </si>
  <si>
    <t>43943Prefeitura MunicipalPrestação de serviços de propaganda volante24000</t>
  </si>
  <si>
    <t>43938Prefeitura Municipal de Visconde do Rio BrancoPropaganda Volante24000http://pt.viscondedoriobranco.mg.gov.br/Licitacao</t>
  </si>
  <si>
    <t>43918Coordenadoria de Assistência FarmacêuticaCadeira Fixa, Concha Dupla, Couro Ecológico, Estofamento em Espuma, Apoio branco fechado.14.516.006/0001-2023540110214https://www.imprensaoficial.com.br/DO/BuscaDO2001Documento_11_4.aspx?link=%2f2020%2fexecutivo%2520secao%2520i%2fmarco%2f28%2fpag_0093_0e44dffaa5f2d9c10ba4c50d5989e03f.pdf&amp;pagina=93&amp;data=28/03/2020&amp;caderno=Executivo%20I&amp;paginaordenacao=100093</t>
  </si>
  <si>
    <t>43944Secretaria Municipal de Administração e de Gestão de PessoalAquisição de 700 Protetores facial contra riscos biológicos EPI527.10.626.569/0001-102352070033,6https://legisladocexterno.curitiba.pr.gov.br/DiariosConsultaExterna_PesquisaAvancada.aspx</t>
  </si>
  <si>
    <t>43949Hospital de Clínicas de Porto Alegre (HCPA)REFIL MOPP PLANO ÚMIDO EM MICROFIBBRA FIXAÇÃO88.152.863/0001-252345070033,5https://www.hcpa.edu.br/fale-conosco/fale-conosco-servico-de-informacao-ao-cidadao-sic/fale-conosco-sic-licitacoes-contratos</t>
  </si>
  <si>
    <t>NAFUNDACAO HOSPITALAR DO ESTADO DE MINAS GERAISATADURA DE CREPOM - MATERIA-PRIMA: ALGODAO CRU DE ALTA TORCAO E FIBRAS SINTETICAS; NUMERO DE FIOS: 13 FIOS/CM2; DIMENSOES (L X C ): 10 CM X 1,80 M EM REPOUSO; ESTERIL: NAO; CARACTERISTICAS GERAIS: EMBALADA INDIVIDUALMENTE;EQUIPAMENTO MEDICO-HOSPITALAR, COMPONENTES E ACESSORIOS23436</t>
  </si>
  <si>
    <t>43941Diretoria-Geral de Administração PenitenciáriaAquisição de lençol com elástico, largura 88 x comprimento 1,88 x altura 14.01.826.299/0001-092340045052DOE nº 23280, de 14.04.2020  http://diariooficial.abc.go.gov.br/portal/visualizacoes/pdf/4177#/p:13/e:4177?find=coronavirus</t>
  </si>
  <si>
    <t>43938Prefeitura Municipal de São LuísAquisição de desinfetante concentrado de modo geral com alto poder bactericida / germicida a base de quaternario de amonia: teor de ativos: 2,5 - 3,5%, fragrancia floral, lavanda e com neutralizador de odores, 1000 ml.27.145.426/0001-902340060003,9http://site.tce.ma.gov.br/index.php/mural-de-contratos</t>
  </si>
  <si>
    <t>43951Secretaria Especial de Saúde IndígenaAquisição emergencial de medicamentos com fulcro no art. 4º, da Lei 13.979 de 6 de Fevereiro de 2020, visando atender as s necessidades dos Polos Base e Casa de Saúde Indígena (Casai) sob abrangência do DSEI MG/ES, durante período de pandemia. 07.790.854/0001-6823289http://www.in.gov.br/web/dou/-/extrato-de-dispensa-de-licitacao-n-12/2020-uasg-257035-254740705</t>
  </si>
  <si>
    <t>43948Prefeitura Municipal de SalvadorAQUISIÇÃO DO MEDICAMENTO: SUXAMETÔNIO 10 MG/ML, CONSIDERANDO O AUMENTO NO NÚMERO DE CASOS DE CORONAVÍRUS (COVID-19) E A DISSEMINAÇÃO GLOBAL, TORNA-SE DE EXTREMA URGÊNCIA A AQUISIÇÃO DESSE MEDICAMENTO UTILIZADO COMO SUPORTE NAS CONDIÇÕES CLÍNICAS DE URGÊNCIA E EMERGÊNCIA, CONFORME CI ASSISTÊNCIA FARMACÊUTICA Nº 123/202008.778.201/0001-2623250http://www.transparencia.salvador.ba.gov.br/Modulos/covid19.aspx</t>
  </si>
  <si>
    <t>NAFUNDACAO HOSPITALAR DO ESTADO DE MINAS GERAISLUVA CIRURGICA DESCARTAVEL ESTERIL COMPOSICAO: LATEX DE BORRACHA NATURAL; PO: BIOABSORVIVEL; TAMANHO: 7.0; FORMATO: ANATOMICO; SUPERFICIE: TEXTURIZADA E ANTIDERRAPANTE; APRESENTACAO: PAR EMBALADO INDIVIDUALMENTE;MATERIAL E SUPRIMENTO MEDICO-HOSPITALAR23250</t>
  </si>
  <si>
    <t>NAFUNDACAO HOSPITALAR DO ESTADO DE MINAS GERAISSISTEMA PLACA E BOLSA PARA OSTOMIA - PLACA (1): PARA ESTOMA INTESTINAL, AUTO ADESIVA; PLACA (2): FLANGE COM 70MM DE DIAMETRO; BOLSA (1): DRENAVEL, OPACA/TRANSPARENTE, COM CLAMP; BOLSA (2): CONFECCIONADA EM PLASTICO FLEXIVEL;EQUIPAMENTO MEDICO-HOSPITALAR, COMPONENTES E ACESSORIOS23184</t>
  </si>
  <si>
    <t>43938SECRETARIA DE ESTADO DA SAÚDE/FESAquisição Emergencial de Gêneros Alimentícios para as unidades da SES(óleo de soja de 900ml e óleo de soja com 18 litros)23024,7Página 16 do Diário Oficial de SC de 25 de março de 2020</t>
  </si>
  <si>
    <t>43948PREFEITURA MUNICIPAL DE UBERABAcontratação de empresa para realizar exames clínicos para diagnóstico de urgência decorrente do covid 19.17.778.754/0001-7023000http://www.uberaba.mg.gov.br:8080/portal/acervo/portavoz/arquivos/2020/1812%20-%2017-04-2020.pdf</t>
  </si>
  <si>
    <t>NAFUNDACAO HOSPITALAR DO ESTADO DE MINAS GERAISTUBO ENDOTRAQUEAL - TIPO: DESCARTAVEL COM BALONETE; NUMERO: 8,0 (34); MATERIA-PRIMA: PVC TRANSPARENTE, SILICONIZADO;EQUIPAMENTO MEDICO-HOSPITALAR, COMPONENTES E ACESSORIOS22924,5</t>
  </si>
  <si>
    <t>43941Hospital Municipal Nossa Senhora do LoretoAQUISIÇÃO DE INSUMOS PARA COMBATE AO COVID-19 - DISPENSA EMERGENCIAL SMS1777186700014322894http://www.rio.rj.gov.br/web/contasrio/dados-abertos#titulo</t>
  </si>
  <si>
    <t>43943Aquisição de equipamento EPI - BOTA EM PVC IMPERMEÁVEL DE CANO LONGO (PAR)07.329.169/0001-3922800240952020NE00575</t>
  </si>
  <si>
    <t>43924Secretaria Municipal de Saúde e Defesa CivilAQUISIÇÃO DE INSUMO MISTURA DE SUPLEMENTO ALIMENTAR DIETA ENTERAL EM PÓ. NUTRICIONALMENTE COMPLETA A BASE DE PROTEÍNA ISOLADA DE SOJA. NORMOCALÓRICA COM ADIÇÃO DE FIBRAS (15G/L). ISENTA DE SACAROSE, LACTOSE E GLÚTEN. LATA 800G16.599.555/0001-3122670,739058,13https://duquedecaxias.rj.gov.br/portal/boletim-oficial.html</t>
  </si>
  <si>
    <t>43922Prefeitura MunicipalMateriais de consumo médico-hospitalar e de higiene e limpeza10.972.584/0001-1022625</t>
  </si>
  <si>
    <t>43943Secretaria Municipal de EducaçãoPrestação de Serviço de feveriro de 202007.983.865/0001-6422617122617https://www.saogoncalo.rj.gov.br/diario_oficial.php</t>
  </si>
  <si>
    <t>43941Instituto Municipal de Assistência à Saúde Juliano MoreiraAQUISIÇÃO DE AQUISIÇÃO de Material Médico Hospitalar, PARA PREVENÇÃO E CONTROLE DE INFEÇÃO POR CORONABÍRUS, CONFORME PROCESSO EMERGENCIAL Nº 09/001.837/2020, PROVIDENCIADO PELA S/SUBG/CGCT/CTS, DE ACORDO COM O ARTIGO 24, INCOSO IV DA LEI Nº 8.666/93, COMBINADO COM O DECRETO Nº 47.246 DE 12 DE MARÇO DE 2020, QUE REGULAMENTA A LEI Nº 13.979.3490712300012222600http://www.rio.rj.gov.br/web/contasrio/dados-abertos#titulo</t>
  </si>
  <si>
    <t>NAFUNDACAO HOSPITALAR DO ESTADO DE MINAS GERAISDISPOSITIVO P/INCONTINENCIA URINARIA MASCULINO - MATERIA PRIMA: LATEX FLEXIVEL; TAMANHO: GRANDE;EQUIPAMENTO MEDICO-HOSPITALAR, COMPONENTES E ACESSORIOS22568</t>
  </si>
  <si>
    <t>43944Secretaria Especial de Saúde IndígenaAquisição de Materiais Médico-Hospitalares e Medicamentos para atender as necessidades do Distrito Sanitário Especial Indígena - Alto Rio Negro, na contenção da pandemia do Coronavírus (COVID-19), em atendimento às recomendações do Ofício-Circular 37 (0014089218), processo 25000.039775/2020-58, através de Dispensa de Licitação, durante período de pandemia 25.212.512/0001-4222503http://www.in.gov.br/web/dou/-/extrato-de-dispensa-de-licitacao-n-4/2020-uasg-257024-253591442</t>
  </si>
  <si>
    <t>43943Fundo Municipal de Saúde - Recife/PEMaterial médico-hospitalar 32.630.250/0001-0022500Portal da Transparência do Município.</t>
  </si>
  <si>
    <t>43923Fundação Universidade Federal do MaranhãoAquisição de medicamentos, tipo: albumina, aminofilina e outros. Total de Itens Licitados: 0004060.665.981/0009-7522500http://www.in.gov.br/web/dou/-/extrato-de-dispensa-de-licitacao-n-31/2020-uasg-155010-250890599</t>
  </si>
  <si>
    <t>NAPOLICIA MILITAR DE MINAS GERAISDOBUTAMINA, CLORIDRATO - PRINCIPIO ATIVO: DOBUTAMINA, CLORIDRATO; CONCENTRACAO/DOSAGEM: 12,5 MG/ML; FORMA FARMACEUTICA: SOLUCAO INJETAVEL; APRESENTACAO: AMPOLA 20 ML; COMPONENTE: .;-22464</t>
  </si>
  <si>
    <t>43935AZUL DE METILENO ( METILTIONINIO CLORETO, 10 MG/ML, SOLUÇÃO INJETÁVEL, AMPOLA 5ML ( MANIPULADO)01.640.262/0001-832240032007https://cearatransparente.ce.gov.br/portal-da-transparencia/despesas/notas-de-empenho/2644084?locale=pt-BR</t>
  </si>
  <si>
    <t>43942Fundo Municipal de Saúde - Recife/PETermomêtro digital05.343.029/0001-9022400Portal da Transparência do Município.</t>
  </si>
  <si>
    <t>43950PREFEITURA MUNICIPAL - SECRETARIA MUNICIPAL DE ASSISTÊNCIA SOCIALCARNE DE FRANGO - COXA SOBRECOXA, DESOSSADA E SEM PELE DESTINADA AO SERVIÇO DE ACOLHIMENTO QUE PROMOVEM O ISOLAMENTO SOCIAL E CONSEQUENTE PROTEÇÃO À POPULAÇÃO EM SITUAÇÃO DE RUA738349900029322356180012,42https://www.londrina.pr.gov.br/transparencia</t>
  </si>
  <si>
    <t>43937CENTRAL DE AR CONDICIONADO, COM INSTALACAO, COBERTURA 70 A 83M², SPIT SYSTEM`S, TETO, 60.000 BTU`S11.805.967/0001-672235037450https://cearatransparente.ce.gov.br/portal-da-transparencia/despesas/notas-de-empenho/2644878?locale=pt-BR</t>
  </si>
  <si>
    <t>NAFUNDACAO HOSPITALAR DO ESTADO DE MINAS GERAISGAZE HIDROFILA - MATERIA-PRIMA: 100% ALGODAO; ESTERIL: SIM; DIMENSOES (L X C ): 91 CM X 60 CM ABERTA; NUMERO DE FIOS: 13 FIOS/CM2; DOBRAS: MINIMO 3; CAMADAS: 8; APRESENTACAO: PACOTE 1 UN;MATERIAL E SUPRIMENTO MEDICO-HOSPITALAR22302</t>
  </si>
  <si>
    <t>NAFUNDACAO HOSPITALAR DO ESTADO DE MINAS GERAISDISPOSITIVO INTRAVENOSO PARA ACESSO PERIFERICO - CATETER: EXTERNO 20 G, AGULHA COM SISTEMA DE SEGURANCA;-22275</t>
  </si>
  <si>
    <t>NAFUNDACAO HOSPITALAR DO ESTADO DE MINAS GERAISAZITROMICINA - PRINCIPIO ATIVO: AZITROMICINA MONOIDRATADA; CONCENTRACAO/DOSAGEM: 500 MG; FORMA FARMACEUTICA: PO LIOFILIZADO; APRESENTACAO: FRASCO-AMPOLA; COMPONENTE: .;-22218</t>
  </si>
  <si>
    <t>43943Fundo Estadual de SaúdeINTRODUTOR BUGGIE; MALETA; TUBO LARÍNGEO; LÂMINA DE LARINGOSCÓPIO; CABO DE LARINGOSCÓPIO; TROCADOR DE TUBO E RESSUSCITADOR PULMONAR MANUAL26.185.580/0001-22
20.008.831/0001-1722130Portal da Transparência do Governo de Pernambuco</t>
  </si>
  <si>
    <t>43936FUNDACAO HOSPITALAR DO ESTADO DE MINAS GERAISCOLETOR DE MATERIAL PERFUROCORTANTE - CAPACIDADE VOLUMETRICA: 13 LITROS; REVESTIMENTO: CONFECCIONADO EM PAPELAO RIGIDO; FUNCAO: PARA DESCARTE DE MATERIAL PERFURO CORTANTE; TAMPA: COM PROTECAO CONTRA VAZAMENTOS; SEGURANCA: RESISTENTE A QUEDA E TOMBAMENTO; 21.681.325/0001-57220502031,5http://www.transparencia.mg.gov.br/compras-e-patrimonio/compras-e-contratos/comprasecontratos-detalhe-proccompra/2020/20200316/20201231/322320</t>
  </si>
  <si>
    <t>43949SECRETARIA MUNICIPAL DE ESPORTES E LAZERAQUISIÇÃO DE ALONGADOR COM TRÊS ALTURAS18.108.624/0001-9222000221000https://www.saogoncalo.rj.gov.br/diario_oficial.php</t>
  </si>
  <si>
    <t>43943Escada com 02 degraus 25.132.993/0001-8622000220100Processo SEI disponibilizado pelo Governo do Estado</t>
  </si>
  <si>
    <t>43917Empresa Brasileira de Serviços HospitalaresAquisição emergencial de KIT DE MONITORIZAÇÃO DE PRESSÃO INVASIVA COM TRANSDUTOR DE PRESSÃO DESCARTÁVEL - ADULTO. CONJUNTO MONITORIZAÇÃO, COMPONENTES EQUIPO MICROGOTAS, DISPOSITIVO FLUXO CONTÍNUO 3 ML/H, ACESSÓRIOS DOMO, TUBO EXTENSOR 48' E 12'2 TORNEIRAS 3 VIAS, COMPATIBILIDADE COMPATÍVEL C/APAR. PHILLIPS, DRAGER, DIXTAL, SIEMENS, TIPO USO ADULTO01.230.254/0001-6922000http://www.in.gov.br/web/dou/-/extrato-de-dispensa-de-licitacao-n-7/2020-uasg-155126-250042409</t>
  </si>
  <si>
    <t>43948Secretaria de Desenvolvimento SocialMARMITA DESCARTÁVEL- TIPO ISOPOR - CAIXA DE EMBALAGEM DESCARTÁVEL REDONDA C/ TAMPA, CAPACIDADE:750 ML., CAIXA COM 100 UNIDADES17.178.985/0001-4221896,681426,9https://transparencia.joaopessoa.pb.gov.br/#/licitacoes?id=4810</t>
  </si>
  <si>
    <t>NAPOLICIA MILITAR DE MINAS GERAISLOCACAO DE TANQUE CRIOGENICOLOCACAO DE EQUIPAMENTOS, ARTIGOS E MOBILIARIO HOSPITALAR, ODONTOLOGICOE LABORATORIAL21852</t>
  </si>
  <si>
    <t>43944FUNEAS - Fundação Estatal de Atenção em Saúde do Estado do ParanáCOMPONENTES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Unitário3021364700016221836,840054,59http://www.transparencia.pr.gov.br/pte/compras/dispensasInexigibilidade?windowId=9a3</t>
  </si>
  <si>
    <t>43955Estado do RS - Secretaria da Saúde do EstadoAquisição de foco cirúrgico móvel17.605.216/0001-8321836121836https://www.compras.rs.gov.br/editais/0225_2020/259279</t>
  </si>
  <si>
    <t>43916Prefeitura MunicipalCestas Básicas21783http://cidadesmg.com.br/portaltransparencia/faces/user/compra/FLicitacao.xhtml</t>
  </si>
  <si>
    <t>43938EMSERH - Empresa Maranhense de Serviços HospitalaresAquisição de Tomada tripla de ar comprimido26.972.852/0001-3421740200108,7http://site.tce.ma.gov.br/index.php/mural-de-contratos</t>
  </si>
  <si>
    <t>43938EMSERH - Empresa Maranhense de Serviços HospitalaresAquisição de Tomada tripla de oxigênio26.972.852/0001-3421740200108,7http://site.tce.ma.gov.br/index.php/mural-de-contratos</t>
  </si>
  <si>
    <t>43942SECRETARIA DE ESTADO DA SAUDEPLACA ÓTICA REAÇÕES PCR63.067.904/0005-8821726,0880027,16https://coronavirus.es.gov.br/Media/Coronavirus/Transparencia/ContratosEmergenciais/2020-D6PW8%20OF%200757-2020%20LIFE%20TECHNOLOGIES%20-%20LOTES%2012%20E%2013.pdf</t>
  </si>
  <si>
    <t>NAFUNDACAO HOSPITALAR DO ESTADO DE MINAS GERAISCATETER - IDENTIFICACAO: VENOSO CENTRAL (SEGUNDO A TECNICA DE SELDINGER); TAMANHO/NUMERO: 18G X 20CM; MATERIA-PRIMA: POLIURETANO;-21600</t>
  </si>
  <si>
    <t>43943Fármaco - CIPROFLOXACINO 2MG/ML SOL INJ 100ML CX 80FRS07.329.169/0001-3921595,248044,992020NE00593</t>
  </si>
  <si>
    <t>43944AR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Hz17.874.189/0001-4421588121799Processo SEI disponibilizado pelo Governo do Estado</t>
  </si>
  <si>
    <t>43925Hospital do Servidor Público Municipal - HSPMEsfigmomanômetro Aneróide com pedestal - ADULTO.01.192.910/0001-862156730718,9http://www.docidadesp.imprensaoficial.com.br/NavegaEdicao.aspx?ClipID=72cb9238b6177d53c85b5b2af3d504f3&amp;PalavraChave=%C2%A0AGRIBOM%20COMERCIAL%20LTDA%20-%20ME</t>
  </si>
  <si>
    <t>43927Fundação Oswaldo CruzAquisição emergencial de epi para enfrentamento ao coronavirus30.679.769/0001-4921500http://www.in.gov.br/web/dou/-/extrato-de-dispensa-de-licitacao-n-43/2020-uasg-254447-251332297</t>
  </si>
  <si>
    <t>43948Fundação Oswaldo CruzAquisição Emergencial de EPI para Enfrentamento ao Coronavírus01.520.390/0001-9321500http://www.in.gov.br/web/dou/-/extrato-de-dispensa-de-licitacao-n-51/2020-uasg-254447-254052511</t>
  </si>
  <si>
    <t>43924Secretaria Municipal de Saúde e Defesa CivilAQUISIÇÃO DE INSUMO MISTURA DE SUPLEMENTAÇÃO ALIMENTAR. SUPLEMENTO NUTRICIONAL ORAL, NUTRICIONALMENTE COMPLETA, HIPERCALÓRICA (1,5 KCAL/ML),  COM TEOR PROTÊICO ENTRE 14-17% DO VET . ISENTO DE LACTOSE, GLÚTEN E FIBRAS.EMBALAGEM DE 200 ML NO MÍNIMO.73.853.301/0001-3121421,4143014,98https://duquedecaxias.rj.gov.br/portal/boletim-oficial.html</t>
  </si>
  <si>
    <t>NAPOLICIA MILITAR DE MINAS GERAISTUBO ENDOTRAQUEAL - TIPO: DESCARTAVEL COM BALONETE; NUMERO: 7,5 (32); MATERIA-PRIMA: PVC TRANSPARENTE, SILICONIZADO;-21378,6</t>
  </si>
  <si>
    <t>NACORPO DE BOMBEIROS MILITAR DE MINAS GERAISLUVA DESCARTAVEL PROCEDIMENTOS NAO CIRURGICOS - COMPOSICAO: 100% VINIL (PVC); ESTERIL: NAO; TAMANHO: G; PO: BIOABSORVIVEL; FORMATO: AMBIDESTRA; TEXTURA: LISA; APRESENTACAO: EMBALAGEM 100 UNIDADES;EQUIPAMENTOS,COMPONENTES E ACESSORIOS PARA PROTECAO INDIVIDUAL - EPI21323,7</t>
  </si>
  <si>
    <t>43948Prefeitura Municipal de SalvadorAQUISIÇÃO DE ARTIGOS DE ESCRITÓRIO E DESCARTÁVEIS (PASTA CARTOLINA) PARA ATENDER AS NECESSIDADES DA SMED.12.396.993/0001-4121293http://www.transparencia.salvador.ba.gov.br/Modulos/covid19.aspx</t>
  </si>
  <si>
    <t>43918BECLOMETASONA (DIPROPIONATO) + FORMOTEROL (FUMARATO), 120 DOSES, 100 MCG + 6MCG, SOLUÇÃO PARA INALAÇÃO, SPRAY, UNIDADE 1.0 FRASCO. MARCA: CHIESI FARMACEUTICA LTDA21.595.464/0001-6821128200105,64https://cearatransparente.ce.gov.br/portal-da-transparencia/despesas/notas-de-empenho/2635853?locale=pt-BR</t>
  </si>
  <si>
    <t>NAFUNDACAO HOSPITALAR DO ESTADO DE MINAS GERAISEXTENSOR DE EQUIPO COM PRIMER REDUZIDO - FINALIDADE: PERFUSAO; MATERIA PRIMA: PVC TRANSPARENTE; COMPRIMENTO: 120 CM;-21060</t>
  </si>
  <si>
    <t>4394110º CRSlocação de 03 (três) veículos05.340.177/0001-5021000https://transparenciacovid19.pa.gov.br/</t>
  </si>
  <si>
    <t>43920LOCAÇÃO DE MONITOR DE TRANSPORTE58.426.628/0001-332100030700https://cearatransparente.ce.gov.br/portal-da-transparencia/despesas/notas-de-empenho/2636809?locale=pt-BR</t>
  </si>
  <si>
    <t>43941Coordenadoria Geral de Atenção Primária da AP3.3AQUISIÇÃO EMERGENCIAL DE INSUMOS PARA PREVENÇÃO DE CORONA VIRUS - NAD 45/20201777186700014321000http://www.rio.rj.gov.br/web/contasrio/dados-abertos#titulo</t>
  </si>
  <si>
    <t>43941Coordenadoria Geral de Atenção Primária da AP2.1AQUISIÇÃO DE INSUMOS PARA SUSPEITA DE COVID-19 PARA AS UNIDADES DA AP 2.11777186700014321000http://www.rio.rj.gov.br/web/contasrio/dados-abertos#titulo</t>
  </si>
  <si>
    <t>43942SECRETARIA DE ESTADO DA SAÚDEAQUISIÇÃO DE CONDICIONADOR DE AR SPLIT HI WALL 24.000 BTUS ELGIN14.024.014/0001-502100054200http://www.comprasnet.se.gov.br/</t>
  </si>
  <si>
    <t>43920Prefeitura Municipal de Visconde do Rio BrancoSERVIÇO DE INSTALAÇÃO DE DIVISÓRIAS21000121000http://pt.viscondedoriobranco.mg.gov.br/Licitacao</t>
  </si>
  <si>
    <t>NAFUNDACAO HOSPITALAR DO ESTADO DE MINAS GERAISCATETER - IDENTIFICACAO: VENOSO CENTRAL (SEGUNDO A TECNICA DE SELDINGER); TAMANHO/NUMERO: 14G X 20CM; MATERIA-PRIMA: POLIURETANO;EQUIPAMENTO MEDICO-HOSPITALAR, COMPONENTES E ACESSORIOS21000</t>
  </si>
  <si>
    <t>43938FUNDACAO HOSPITALAR DO ESTADO DE MINAS GERAISSERINGA USO LABORATORIO - MATERIA-PRIMA: SERINGA DE POLIPROPILENO, DESCARTAVEL, ESTERIL; CAPACIDADE VOLUMETRICA: 3ML; ANTICOAGULANTE: COM ANTICOAGULANTE HEPARINA LITICA E CALCIO BALAN;21.551.379/0021-41210002,1http://www.transparencia.mg.gov.br/compras-e-patrimonio/compras-e-contratos/comprasecontratos-detalhe-proccompra/2020/20200316/20201231/322168</t>
  </si>
  <si>
    <t>43917FITA, HIPOALERGÊNICA, 5,0 CM X 10 M, EMBALAGEM INDIVIDUAL, DORSO DE TECIDO NAO TECIDO, MICROPOROSO, ADERENTE, HIPOALERGENICA,COR CLARA, FIXACAO DO CURATIVO MINIMO 48 HORAS, BORDAS NAO REMOVÍVEIS, CARRETEL 1.0 UNIDADE- MARCA: CREMER826413250021612092040005,23https://cearatransparente.ce.gov.br/portal-da-transparencia/despesas/notas-de-empenho/2635420?locale=pt-BR</t>
  </si>
  <si>
    <t>NAFUNDACAO HOSPITALAR DO ESTADO DE MINAS GERAISSISTEMA FECHADO DE ASPIRACAO TRAQUEAL - TIPO: NEONATAL, CALIBRE 6 FRENCH;-20900</t>
  </si>
  <si>
    <t>NAFUNDACAO HOSPITALAR DO ESTADO DE MINAS GERAISHIPOCLORITO DE SODIO - PRINCIPIO ATIVO: HIPOCLORITO DE SODIO; CONCENTRACAO/DOSAGEM: 1%; FORMA FARMACEUTICA: SOLUCAO; APRESENTACAO: FRASCO DE 5 LITROS; COMPONENTE: .;-20893,8</t>
  </si>
  <si>
    <t>43938Contratação da profissionais052.206.356-0320865,32</t>
  </si>
  <si>
    <t>43943Secretaria Municipal de Saúde de Goiânia/GOLIXEIRA PLASTICO POLIETILENO BRANCA C/TAMPA/PEDAL/ CAPACIDADE UTIL DE 120  LITROS C/ALCA P/MANOBRA INDICADO P/USO INTERNO E EXTERNO.M:JSN.1185300012920852,595219,5https://www.goiania.go.gov.br/sing_transparencia/coronavirus-transparencia/?filtro_simplificado=categoria</t>
  </si>
  <si>
    <t>43941Hospital Municipal Nossa Senhora do LoretoAQUISIÇÃO DE INSUMOS POR EMERGENCIA POR CONTA DO COVID 19930030000016020840http://www.rio.rj.gov.br/web/contasrio/dados-abertos#titulo</t>
  </si>
  <si>
    <t>43929Secretaria de Atenção Especializada à SaúdeAquisição de insumos hospitalares para combate ao COVID-19 (Aerocâmara, Conj micronebulizador, filtro antibacteriano, etc) 20.676.345/0001-7720800http://www.in.gov.br/en/web/dou/-/extrato-de-dispensa-de-licitacao-n-11/2020-uasg-250059-251750452</t>
  </si>
  <si>
    <t>43942AGAR TIPO REGAN LOWE FRASCO 500g 15.623.678/0001-062050054100http://www.transparencia.am.gov.br/covid-19/despesas-empenhos-e-pagamentos/despesas/</t>
  </si>
  <si>
    <t>43938FUNDACAO HOSPITALAR DO ESTADO DE MINAS GERAISBESILATO DE CISATRACURIO - PRINCIPIO ATIVO: BESILATO DE CISATRACURIO; CONCENTRACAO/DOSAGEM: 2 MG/ML; FORMA FARMACEUTICA: SOLUCAO INJETAVEL; APRESENTACAO: AMPOLA 5 ML; COMPONENTE: .;64.171.697/0001-4620500200010,25http://www.transparencia.mg.gov.br/compras-e-patrimonio/compras-e-contratos/comprasecontratos-detalhe-proccompra/2020/20200316/20201231/322606</t>
  </si>
  <si>
    <t>43944Secretaria Municipal da SaúdeAquisição decaixas de acrílico para intubação, em26.476.587/0001-012047535585https://legisladocexterno.curitiba.pr.gov.br/DiariosConsultaExterna_PesquisaAvancada.aspx</t>
  </si>
  <si>
    <t>NAFUNDACAO HOSPITALAR DO ESTADO DE MINAS GERAISEFEDRINA - PRINCIPIO ATIVO: EFEDRINA, SULFATO; CONCENTRACAO/DOSAGEM: 50 MG/ML; FORMA FARMACEUTICA: SOLUCAO INJETAVEL; APRESENTACAO: AMPOLA 1 ML; COMPONENTE: .;MEDICAMENTOS ALOPATICOS20475</t>
  </si>
  <si>
    <t>43921DRENO,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MEDIDREN8264132500216120470100020,47https://cearatransparente.ce.gov.br/portal-da-transparencia/despesas/notas-de-empenho/2637443?locale=pt-BR</t>
  </si>
  <si>
    <t>43938Secretaria de Saúde do MaranhãoLocação de tenda tipo piramidal, pé direito de 3 metros, com 3 laterais, cor branca. Tamanho 5x563.583.082/0001-6420400210200http://site.tce.ma.gov.br/index.php/mural-de-contratos</t>
  </si>
  <si>
    <t>NAFUNDACAO HOSPITALAR DO ESTADO DE MINAS GERAISDISPOSITIVO FIXACAO USO MEDICO-HOSPITALAR - IDENTIFICACAO: FIXACAO DE TUBOS E SONDAS NASAIS ; TIPO: DESCARTAVEL;EQUIPAMENTO MEDICO-HOSPITALAR, COMPONENTES E ACESSORIOS20367</t>
  </si>
  <si>
    <t>43946PREFEITURA MUNICIPAL DE BARBACENACARVEDILOL 6,25MG COMPRIMIDO05.194.502/0001-14202862100000,1https://e-gov.betha.com.br/transparencia/01037-041/con_licitacoes.faces</t>
  </si>
  <si>
    <t>NAFUNDACAO HOSPITALAR DO ESTADO DE MINAS GERAISESCOVA/ESPONJA USO MEDICO/HOSPITALAR - TIPO: DESCARTAVEL, PARA ASSEPSIA DE MAOS E BRACOS; CONTEUDO: SECA, SEM ANTISSEPTICO;EQUIPAMENTO MEDICO-HOSPITALAR, COMPONENTES E ACESSORIOS20274</t>
  </si>
  <si>
    <t>43943Secretaria de Estado da SaúdeAQUISIÇÃO DE VÁLVULA REGULADORA PARA PRESSÃO DE REDE DE AR COMPRIMIDO E OUTRO P/ HGCR18.855.990/0001-0520222,4http://www.transparencia.sc.gov.br/documentos/extrato/doc/empenho?empenhofiltro[]=480091|2020NE013968</t>
  </si>
  <si>
    <t>43913Secretaria Municipal de Saúde e Defesa CivilAQUISIÇÃO DE CURATIVO DE MEMBRANA POROSA 10X1516.599.555/0001-3920176,8168120,1https://duquedecaxias.rj.gov.br/portal/boletim-oficial.html</t>
  </si>
  <si>
    <t>43913Secretaria Municipal de Saúde e Defesa CivilAQUISIÇÃO DE CURATIVO DE MEMBRANA POROSA 7,5 X 1016.599.555/0001-4020176,8168120,1https://duquedecaxias.rj.gov.br/portal/boletim-oficial.html</t>
  </si>
  <si>
    <t>43948PREFEITURA MUNICIPAL DE UBERABAAquisição de botas para atender a demanda emergencial do Serviço Móvel de Urgência – SAMU da SMS/URA decorrente do COVID-1931.583.243/0001-2320169http://www.uberaba.mg.gov.br:8080/portal/acervo/portavoz/arquivos/2020/1812%20-%2017-04-2020.pdf</t>
  </si>
  <si>
    <t>43941Hospital Municipal Raphael de Paula SouzaAQUISIÇÃO de Material Médico Hospitalar PARA PREVENÇÃO COVID 19 PROCESSO HMRPS 0973/000.024/2020.PROCESSO SMS 09/001.837/2020.SD 88/20, RES. 112/20 E NAD 85/20 (01/04/20 - DO RIO 06/04/20)DEVERÃO ESTAR ANEXADOS À NOTA FISCAL, ÀS CÓPIAS DESTA NOTA DE EMPENHO E DA AUTORIZAÇÃO DE FORNECIMENTO.DEVERÃO CONSTAR NO CORPO DA NOTA FISCAL OS NÚMEROS DESTA NOTA DE EMEPENHO, DO PROCESSO HMRPS, DO LOTE E A VALIDADE DOS PRODUTOS EM QUESTÃO.1777186700014320111http://www.rio.rj.gov.br/web/contasrio/dados-abertos#titulo</t>
  </si>
  <si>
    <t>43951SECRETARIA DE ESTADO DA SAUDECOBERTURA PARA OBITO; TAMANHO: P - PARA ACONDICIONAMENTO DOS CORPOS DOS PACIENTES QUE PODERÃO EVOLUIR A ÓBITO EM DECORRÊNCIA DO COVID-1931.201.854/0001-602010050004,02https://coronavirus.es.gov.br/Media/Coronavirus/Transparencia/ContratosEmergenciais/2020-1PGDB%20-%20OF%200842-2020%20MASTERPLAST.pdf</t>
  </si>
  <si>
    <t>NAFUNDACAO HOSPITALAR DO ESTADO DE MINAS GERAISFITA ADESIVA HOSPITALAR FINALIDADE: FECHAMENTO DE PACOTES PARA ESTERILIZACAO; COR: BRANCA, SUPORTA TEMPERATURA ATE 134ºC; MEDIDA: 19MM X 30M;-20062,08</t>
  </si>
  <si>
    <t>43938FUNDACAO HOSPITALAR DO ESTADO DE MINAS GERAISLIDOCAINA SEM VASOCONSTRITOR PRINCIPIO ATIVO: LIDOCAINA, CLORIDRATO; CONCENTRACAO/DOSAGEM: 2%; FORMA FARMACEUTICA: SOLUCAO INJETAVEL; APRESENTACAO: AMPOLA 5 ML; COMPONENTE: .;12.927.876/0001-67200000,8http://www.transparencia.mg.gov.br/compras-e-patrimonio/compras-e-contratos/comprasecontratos-detalhe-proccompra/2020/20200316/20201231/322116</t>
  </si>
  <si>
    <t>43935Secretaria de Atenção Especializada à SaúdeCompra emergencial Insumos - COVID-1902.340.772/0001-0619968http://www.in.gov.br/web/dou/-/extrato-de-dispensa-de-licitacao-n-57/2020-uasg-250052-252326313</t>
  </si>
  <si>
    <t>43942SECRETARIA DE ESTADO DA SAUDEDESKTOP WINDOWS - SALA DE CRISE23.518.065/0001-291995036650https://coronavirus.es.gov.br/contratos-emergenciais</t>
  </si>
  <si>
    <t>43944Secretaria Estadual de SaudeEquipamentos de Saude para o LACEN/RN04.470.103/0001-7619950http://diariooficial.rn.gov.br/dei/dorn3/documentos/00000001/20200414/679897.htm</t>
  </si>
  <si>
    <t>43943DEFESA CIVIL DE FLORIANÓPOLISContratação de empresa especializada para aquisição de cestas básicas para distribuição a famílias em situação de carência social, em função das ações de enfrentamento ao Covid -19.05.919.156/0001-9419947,9Página 7 do Diário Ofiical de Florianópolis de 08 de abril de 2020</t>
  </si>
  <si>
    <t>43924Secretaria Municipal de Serviços UrbanosEPIs para utilização pelos funcionários que estão efetuando a lavagem das ruas do município, a fim de minimizar a proliferação do contágio através do vírus COVID-19.31.402.792/0001-5419942,84https://www.saobernardo.sp.gov.br/documents/10181/1018801/NM+2128+de+03.04.2020+-+Conteu%CC%81do+Integral.pdf/23c8434a-40ed-58a0-8bb1-20f7cc3f3346</t>
  </si>
  <si>
    <t>43930CARRO DE EMERGÊNCIA COM 04 GAVETAS E PINTURA EPOXI COM SUPORTE15.304.562/0001-041987244968https://cearatransparente.ce.gov.br/portal-da-transparencia/despesas/notas-de-empenho/2642328?locale=pt-BR</t>
  </si>
  <si>
    <t>43913Secretaria Municipal de Saúde e Defesa CivilFIO DE SUTURA EM NYLON MONOFILAMENTAR PRETO. COMPRIMENTO MÍNIMO 45 CM. COM AGULHA DE 1,5 CORPO CILÍNDRICO 3/8 CÍRCULO11634742/0001-9519872144001,38https://duquedecaxias.rj.gov.br/portal/boletim-oficial.html</t>
  </si>
  <si>
    <t>43913Grades de proteção e concertina13.880.207/0001-4019862</t>
  </si>
  <si>
    <t>43941PANCURÔNIO, BROMETO (SOLUÇÃO INJETÁVEL 2MG/ML- 2ML)04.598.413/0003-321984522508,82Processo SEI disponibilizado pelo Governo do Estado</t>
  </si>
  <si>
    <t>43921AZITROMICINA 500MG C/ 05 COMP. MED( 741 X 26,7538= 19.824,62)120682000141119824,6274126,75https://cearatransparente.ce.gov.br/portal-da-transparencia/despesas/notas-de-empenho/2637314?locale=pt-BR</t>
  </si>
  <si>
    <t>43913Secretaria Municipal de Saúde e Defesa CivilAQUISIÇÃO DE CURATIVO DE MEMBRANA POROSA 20X1516.599.555/0001-4119824120165,2https://duquedecaxias.rj.gov.br/portal/boletim-oficial.html</t>
  </si>
  <si>
    <t>43916Prefeitura MunicipalCestas Básicas19800http://cidadesmg.com.br/portaltransparencia/faces/user/compra/FLicitacao.xhtml</t>
  </si>
  <si>
    <t>43913Secretaria Municipal de Saúde e Defesa CivilCÂNULA PARA BIOPSIA COM DISPOSITIVO AUTOMÁTICO DESCARTÁVEL 15G X 15CM PARA TUMORES DE PRÓSTATA CENTIMETRADA GUIADA POR ULTRASSOM E SISTEMA DE DESCARTE COM TRAVA DE SEGURANÇA DE ACORDO COM A NR3210639887/0001-601974060329https://duquedecaxias.rj.gov.br/portal/boletim-oficial.html</t>
  </si>
  <si>
    <t>43918CATETER INTRAVENOSO, PERIFERICO, COM DISPOSITIVO DE SEGURANÇA, 18G, AGULHA SILICONIZADA, BISEL TRIFACETADO, EMBALAGEM 1.0 UNIDADE. MARCA: BD INSYTE AUTOGUARD21.551.379/0008-7419700100001,97https://cearatransparente.ce.gov.br/portal-da-transparencia/despesas/notas-de-empenho/2635871?locale=pt-BR</t>
  </si>
  <si>
    <t>43938EPI p SUAS23.615.514/0001-5719600DOU - Avisos de dispensa</t>
  </si>
  <si>
    <t>43936Secretaria de Atenção Especializada à SaúdeAquisição de Filtros e Sistemas Fechados de Aspiração05.075.964/0001-1219600http://www.in.gov.br/web/dou/-/extrato-de-dispensa-de-licitacao-n-60/2020-uasg-250052-252544622</t>
  </si>
  <si>
    <t>43944ASPIRADOR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26.570.361/0001-6719580111780https://www.e-compras.am.gov.br/publico/transparencia_licitacoes_detalhes.asp?ident=195155</t>
  </si>
  <si>
    <t>43949SECRETARIA MUNICIPAL DE ESPORTES E LAZERAQUISIÇÃO DE ROTAÇÃO VERTICAL APARELHO DUPLO CONJUGADO18.108.624/0001-921958022890https://www.saogoncalo.rj.gov.br/diario_oficial.php</t>
  </si>
  <si>
    <t>NAFUNDACAO HOSPITALAR DO ESTADO DE MINAS GERAISCURATIVO - APRESENTACAO: SOLUCAO EM SPRAY, ESTERIL, POLIMERO DE ACRILATO; MEDIDA: FRASCO DE 20 A 30 ML;MATERIAL E SUPRIMENTO MEDICO-HOSPITALAR19573,4</t>
  </si>
  <si>
    <t>43948Prefeitura Municipal de SalvadorAQUISIÇÃO DE ARTIGOS DE ESCRITÓRIO E DESCARTÁVEIS (ENVELOPE) PARA ATENDER AS NECESSIDADES DA SMED.19.913.591/0001-1619545,6http://www.transparencia.salvador.ba.gov.br/Modulos/covid19.aspx</t>
  </si>
  <si>
    <t>43935MORFINA ( SULFATO), 30MG, CAPSULA DE LIBERAÇÃO PROLONGADA44.734.671/0001-5119545,2149201,31https://cearatransparente.ce.gov.br/portal-da-transparencia/despesas/notas-de-empenho/2644085?locale=pt-BR</t>
  </si>
  <si>
    <t>NAHospital Metropolitano Odilon BehrensSonda para aspiração traqueal, sistema fechado 12 fr, adulto, medindo aproximadamente 55 cm de comprimento para uso em tubo endotraueal n. 6,0 e 6,5. Marca HALYARD KIMBERLY C02.662.841/0001-9019516170114,8Não houve publicação no DOM</t>
  </si>
  <si>
    <t>43948Prefeitura Municipal de SalvadorAQUISIÇÃO DO MEDICAMENTO: MIDAZOLAM INJETÁVEL AMPOLA 10 ML COMO SUPORTE NAS CONDIÇÕES CLÍNICAS DE URGÊNCIA E EMERGÊNCIA , CONSIDERANDO QUE NÃO HÁ VACINA OU MEDICAMENTO ESPECÍFICO DISPONÍVEL PARA O CORONAVÍRUS. CONFORME CI ASS.FARMACÊUTICA Nº 124/202008.778.201/0001-2619500http://www.transparencia.salvador.ba.gov.br/Modulos/covid19.aspx</t>
  </si>
  <si>
    <t>43943Prefeitura Municipal de Caxias do Sul Chapas de acrílico para guichês e salas de atendimento nas Unidades Básicas de Saúde. Unid. m203.971.812/0002-5319500100195http://www1.tce.rs.gov.br/aplicprod/f?p=50500:10:::NO:10:P10_ID_LICITACAO,P10_PAG_RETORNO,F50500_CD_ORGAO:732633,11,45000&amp;cs=1oX2YFtnBq442R6FOVLjST2zM-o4</t>
  </si>
  <si>
    <t>43943Governo do Estado de RoraimaPrestação de servços de saúde de média e alta complexidade07.670.244/0001-20 19495,19https://www.fiplan.rr.gov.br/Fiplan.jsp</t>
  </si>
  <si>
    <t>43924Prefeitura MunicipalAPARELHO CELULAR, SMARTPHONE1945638512http://cidadesmg.com.br/portaltransparencia/faces/user/compra/FLicitacao.xhtml</t>
  </si>
  <si>
    <t>NAFUNDACAO HOSPITALAR DO ESTADO DE MINAS GERAISCANULA DESCARTAVEL PARA TRAQUEOSTOMIA - TIPO: COM BALONETE; NUMERO: 7,0;-19328,22</t>
  </si>
  <si>
    <t>43941SECRETARIA MUNICIPAL DE SAÚDEAQUISIÇÃO DE MESA DE MAYO08.675.528/0001-721932040483https://www.aracajucompras.se.gov.br/portal/default.aspx</t>
  </si>
  <si>
    <t>43948Secretaria de Estado de SaúdeAquisição de materiais de higienização10.918.870/0001-0619319https://www.spdo.ms.gov.br/diariodoe</t>
  </si>
  <si>
    <t>43955Brigada Militar - Departamento de SaúdeAquisição de seladora elétrica automática contínua33.250.713/0002-4319308,48119308,48https://www.compras.rs.gov.br/editais/9031_2020/259161</t>
  </si>
  <si>
    <t>NAFUNDACAO HOSPITALAR DO ESTADO DE MINAS GERAISFILTRO PARA SISTEMA RESPIRATORIO - APLICACAO: ANESTESIA GERAL E VENTILACAO MECANICA; TIPO: ADULTO;-19304</t>
  </si>
  <si>
    <t>43951SECRETARIA DE ESTADO DO GOVERNO-SEGControladora de Rede Sem Fio19.354.200/0001-7019250,87119250,87https://coronavirus.es.gov.br/Media/Coronavirus/Transparencia/ContratosEmergenciais/2020-PN8CM%20037-2020%20-%20Ordem%20de%20Fornecimento.pdf</t>
  </si>
  <si>
    <t>43949Hospital de Clínicas de Porto Alegre (HCPA)CIRCUITO RESPIRATORIO ADULTO DESCARTAVEL PARA92.666.817/0001-111925050038,5https://www.hcpa.edu.br/fale-conosco/fale-conosco-servico-de-informacao-ao-cidadao-sic/fale-conosco-sic-licitacoes-contratos</t>
  </si>
  <si>
    <t>43912PANCURONIO (BROMETO), AMPOLA 2 ML, 2MG/ML, SOLUCAO INJETAVEL, AMPOLA 1.0 UNIDADE MARCA: NOVAFARMA26.436.406/0001-051920040004,8https://cearatransparente.ce.gov.br/portal-da-transparencia/despesas/notas-de-empenho/2631959?locale=pt-BR</t>
  </si>
  <si>
    <t>43948Secretaria Municipal de SaúdeTERMÓMETRO CLINICO DIGITAL 32 A 4212.040.718/0001-9019200160012https://transparencia.joaopessoa.pb.gov.br/#/licitacoes?id=4782</t>
  </si>
  <si>
    <t>43928Secretaria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MATERIAL23.359.559/0001-081920060032DOM 5991
http://portal6.pbh.gov.br/dom/Files/dom5991%20-%20assinado.pdf</t>
  </si>
  <si>
    <t>43923Fundação Universidade Federal do MaranhãoAquisição de medicamentos, tipo: albumina, aminofilina e outros. Total de Itens Licitados: 0004009.182.725/0001-1219197http://www.in.gov.br/web/dou/-/extrato-de-dispensa-de-licitacao-n-31/2020-uasg-155010-250890599</t>
  </si>
  <si>
    <t>43938Universidade Federal do Rio de JaneiroAquisição de papel A4 210 x 297 mm branco07.595.520/0001-3319176http://www.in.gov.br/web/dou/-/extrato-de-dispensa-de-licitacao-n-176/2020-uasg-153150-252982341</t>
  </si>
  <si>
    <t>43911REUQUINOL 400MG C/30 COMP01.206.820/0001-0519171,8442645https://cearatransparente.ce.gov.br/portal-da-transparencia/despesas/notas-de-empenho/2631948?locale=pt-BR</t>
  </si>
  <si>
    <t>43913REUQUINOL 400MG C/30 COMP01.206.820/0014-1119171,8342645https://cearatransparente.ce.gov.br/portal-da-transparencia/despesas/notas-de-empenho/2632102?locale=pt-BR</t>
  </si>
  <si>
    <t>NAFUNDACAO HOSPITALAR DO ESTADO DE MINAS GERAISTUBO ENDOTRAQUEAL - TIPO: DESCARTAVEL COM BALONETE; NUMERO: 8,0 (34); MATERIA-PRIMA: PVC TRANSPARENTE, SILICONIZADO;-19167,84</t>
  </si>
  <si>
    <t>43949Hospital de Clínicas de Porto Alegre (HCPA)FOCO CIRÚRGICO DE PEDESTAL - PATRIMÔNIO92.690.486/0001-551916029580https://www.hcpa.edu.br/fale-conosco/fale-conosco-servico-de-informacao-ao-cidadao-sic/fale-conosco-sic-licitacoes-contratos</t>
  </si>
  <si>
    <t>43918EXTENSOR, 20CM, TUBO TRANSPARENTE FLEXIVEL, CONECTOR LUER LOCK UNIVERSAL, PROTETOR ENROSCADO, EMBALAGEM 1.0 UNIDADE. MARCA: EMBRAMED82.641.325/0021-6119116324000,59https://cearatransparente.ce.gov.br/portal-da-transparencia/despesas/notas-de-empenho/2635890?locale=pt-BR</t>
  </si>
  <si>
    <t>43915Hospital do Servidor Público MunicipalAquisição de Ressuscitadores Manuais  (Ambú) Adulto - tamanho pequeno, Adulto - tamanho médio, Adulto - tamanho grande, Pediátrico - tamanho pequeno, Pediátrico - tamanho médio, Neonatal para recém-nascido e Neonatal para recém-nascido prematuro.13.644.713/0001-3019116144132,75http://www.docidadesp.imprensaoficial.com.br/NavegaEdicao.aspx?ClipID=37abac01568ca298a803d04ac93f9c1f&amp;PalavraChave=6210.2020/0001757-1</t>
  </si>
  <si>
    <t>43949Hospital de Clínicas de Porto Alegre (HCPA)PANO MULTIUSO DESCARTÁVERL PARA LIMPEZA DE SU88.152.863/0001-2519080600000,318https://www.hcpa.edu.br/fale-conosco/fale-conosco-servico-de-informacao-ao-cidadao-sic/fale-conosco-sic-licitacoes-contratos</t>
  </si>
  <si>
    <t>43928Empresa Brasileira de Serviços HospitalaresAquisição emergencial do material médico e insumos conforme Lei nº 13.979, de 6 de fevereiro de 2020, para o enfrentamento da emergência de saúde pública de importância internacional decorrente do coronavírus de que trata esta Lei, para reabastecimento do Almoxarifado do Hospital Universitário de São Carlos (HU-UFSCar) - Filial da Empresa Brasileira de Serviços Hospitalares (EBSERH), conforme especificação deste termo06.207.441/0001-4519016,08http://www.in.gov.br/en/web/dou/-/extrato-de-dispensa-de-licitacao-n-5/2020-uasg-155900-251537224</t>
  </si>
  <si>
    <t>43921Empresa Brasileira de Serviços HospitalaresSistema FECHADO DE ASPIRAÇÃO TRAQUEAL 14 F, SONDA GRADUADA, COBERTURA SILICONIZADA COM DUAS (02) VIAS DE LAVAGEM, SENDO UMA UNIDIRECIONAL E OUTRA VIA VALVULADA PARA LIMPEZA DA PONTA DA SONDA40.175.705/0001-6419008http://www.in.gov.br/web/dou/-/extrato-de-dispensa-de-licitacao-n-16/2020-uasg-155012-250454533</t>
  </si>
  <si>
    <t>43948Prefeitura Municipal de SalvadorREGISTRO DE PREÇOS PARA AQUISIÇÃO DE LAB04.086.552/0001-1519000http://www.transparencia.salvador.ba.gov.br/Modulos/covid19.aspx</t>
  </si>
  <si>
    <t>43943Fundo Estadual de SaúdeCUFÔMETROS26.185.580/0001-2219000101900Portal da Transparência do Governo de Pernambuco</t>
  </si>
  <si>
    <t>43943Secretaria de Estado da Segurança PúblicaIndenização conforme Parecer Jurídico e Despacho do Diretor da DALF SIGEF 17559/2020 necessidade de aquisição de (700) Caixas de luva descartável.16.912.866/0001-0918900http://www.transparencia.sc.gov.br/documentos/extrato/doc/empenho?empenhofiltro[]=160097|2020NE002190</t>
  </si>
  <si>
    <t>43944FUNEAS - Fundação Estatal de Atenção em Saúde do Estado do Paraná AQUISIÇÃO DE MEDICAMENTOS  / Dipirona Sódica, 500 mg/ml, Solução injetável, Ampola, 2 ml, VIA DE ADMINISTRAÇÃO: Intramuscular/Intravenosa, UNID. DE MEDIDA: Unitário1288903500010218810330000,57http://www.transparencia.pr.gov.br/pte/compras/dispensasInexigibilidade?windowId=9a3</t>
  </si>
  <si>
    <t>43943SECRETARIA DE ESTADO DE SAÚDESpark exibição de vídeo da camapnha de 30 nas redes sociais facebook ads e instagramads10.711.372/0001-3218750118750http://transparencia.al.gov.br/despesa/empenho/510524/2020NE02626/undefined/</t>
  </si>
  <si>
    <t>43916GLICOSE, AMPOLA 10ML, 50%(500 MG/ML), SOLUCAO INJETAVEL, AMPOLA 1.0 UNIDADE. MARCA: FAARMACE. 100.000,00 X 0,1875 = 18.750,006628333000146187501000000,19https://cearatransparente.ce.gov.br/portal-da-transparencia/despesas/notas-de-empenho/2634272?locale=pt-BR</t>
  </si>
  <si>
    <t>43941Hospital Maternidade Herculano PinheiroAQUISIÇÃO DE MATERIAL MEDICO CIRURGICO (EMERGENCIAL COVID19).2032059000014718750http://www.rio.rj.gov.br/web/contasrio/dados-abertos#titulo</t>
  </si>
  <si>
    <t>43942SECRETARIA DE ESTADO DA SAÚDEAQUISIÇÃO DE DISPENSADOR PARA SABONETE LÍQUIDO COM RESERVATÓRIO DE 700ML17.927.869/0001-891860030062http://www.comprasnet.se.gov.br/</t>
  </si>
  <si>
    <t>NAFUNDACAO HOSPITALAR DO ESTADO DE MINAS GERAISELETRODO PARA ECG - MATERIA-PRIMA: ESPUMA; TAMANHO: ADULTO ;EQUIPAMENTO MEDICO-HOSPITALAR, COMPONENTES E ACESSORIOS18600</t>
  </si>
  <si>
    <t>43946PREFEITURA MUNICIPAL DE BARBACENAMICONAZOL 20MG/G CREME VAGINAL BISNAGA C/ 80G + APLICADORES21.681.325/0001-518590,840004,65https://e-gov.betha.com.br/transparencia/01037-041/con_licitacoes.faces</t>
  </si>
  <si>
    <t>43945FSERJ - FUNDAÇÃO SAÚDE DO EST. DO RIO DE JANEIROAQUISIÇÃO DO ITEM: MEDICAMENTO USO HUMANO - GRUPO FARMACOLOGICO: PREPARACOES PARA TRATAMENTO DE FERIDAS E ULCERAS, PRINCIPIO ATIVO: COLAGENASE, FORMA FARMACEUTICA: POMADA, CONCENTRACAO / DOSAGEM: 0,6, UNIDADE: UI/G, VOLUME: 30G, APRESENTACAO: BISNAGA, ACESSORIO: NAO APLICAVEL ID AQUISIÇÃO DO ITEM: 17519 COD AQUISIÇÃO DO ITEM: 6491.001.001144.734.671/0001-5118565,6810,32https://www.compras.rj.gov.br/Portal-Siga/Contrato/listar.action</t>
  </si>
  <si>
    <t>43930Empresa Brasileira de Serviços HospitalaresAquisição de materiais diversos para Engenharia Clínica09.171.488/0001-9418552http://www.in.gov.br/web/dou/-/extrato-de-dispensa-de-licitacao-n-6/2020-uasg-155908-251952159</t>
  </si>
  <si>
    <t>4393831267 - COMPRESSA DE GAZE CIRÚRGICA 7,5 X 7,5CM, COMPOSIÇÃO: COMPRESSA DE GAZE HIDROFIL06.366.038/0001-6918480,79132113,99http://prodata.palmas.to.gov.br:8080/sig/app.html#/transparencia/transparencia-despesa-simplificado-corona/</t>
  </si>
  <si>
    <t>43944SVS - AmapáAQUISIÇÃO DE NOTEBOOK I7 PARA ATENDER AS DEMANDAS DA SVS.17.489.242/0001-9318480361602020NE00105</t>
  </si>
  <si>
    <t>43951SECRETARIA DE ESTADO DA SAUDECOBERTURA PARA OBITO; TAMANHO: GG - PARA ACONDICIONAMENTO DOS CORPOS DOS PACIENTES QUE PODERÃO EVOLUIR A ÓBITO EM DECORRÊNCIA DO COVID-1931.201.854/0001-601842020009,21https://coronavirus.es.gov.br/Media/Coronavirus/Transparencia/ContratosEmergenciais/2020-1PGDB%20-%20OF%200842-2020%20MASTERPLAST.pdf</t>
  </si>
  <si>
    <t>43944FUNEAS - Fundação Estatal de Atenção em Saúde do Estado do Paraná aquisição de materiais respiratórios para suprir a demanda da UTI ADULTO / Copo, Reutilizável, MATERIAL: Polipropileno, CARACTERÍSTICAS ADICIONAIS: Demais informações de acordo com Termo de Referência e/ou Descritivo Técnico do Processo, UNID. DE MEDIDA: Unitário1324090600012518390,550367,81http://www.transparencia.pr.gov.br/pte/compras/dispensasInexigibilidade?windowId=9a3</t>
  </si>
  <si>
    <t>43922Fundação Universidade Federal do Rio GrandeMateriais de proteção para os profissionais de saúde no combate a pandemia do corona vírus87.651.345/0001-9318380http://www.in.gov.br/web/dou/-/extrato-de-dispensa-de-licitacao-n-95/2020-uasg-154042-250691161</t>
  </si>
  <si>
    <t>NAFUNDACAO HOSPITALAR DO ESTADO DE MINAS GERAISFITA CIRURGICA - TIPO: MICROPOROSA; MEDIDAS: 50MM X 10M;EQUIPAMENTO MEDICO-HOSPITALAR, COMPONENTES E ACESSORIOS18352</t>
  </si>
  <si>
    <t>NACORPO DE BOMBEIROS MILITAR DE MINAS GERAISLUVA DESCARTAVEL PROCEDIMENTOS NAO CIRURGICOS - COMPOSICAO: 100% VINIL (PVC); TAMANHO: P; PO: BIOABSORVIVEL; FORMATO: AMBIDESTRA; TEXTURA: LISA; APRESENTACAO: EMBALAGEM 100 UNIDADES;EQUIPAMENTOS,COMPONENTES E ACESSORIOS PARA PROTECAO INDIVIDUAL - EPI18330,9</t>
  </si>
  <si>
    <t>43943SESA - Secretaria Municipal de SaúdePAPEL HIGIÊNICO 60 M 100% PCT COM, 4 100% FIBRA CELULOSE.16.789.936/0001-83 1826565002,81http://transparencia.serra.es.gov.br/ServicoFornecimento.Detalhes.aspx?municipioId=1&amp;ServicoFornecimentoId=339939&amp;exercicio=2020&amp;situacao=tafNull</t>
  </si>
  <si>
    <t>43913Secretaria Municipal de Saúde e Defesa CivilESCALPE 24 G11634742/0001-9518240960000,19https://duquedecaxias.rj.gov.br/portal/boletim-oficial.html</t>
  </si>
  <si>
    <t>43916Secretaria Municipal de SaúdeAQUISIÇÃO DE MATERIAL MÉDICO-HOSPITALAR PARA COMBATE TRANSMISSÃO DO CORONAVÍRUS 04.830.083/0001-0518164,5http://transparencia.passos.mg.gov.br/detalhe-da-licitacao/info/dis-5-2020/30772</t>
  </si>
  <si>
    <t>43916CLORETO DE POTASSIO, AMPOLA 10ML, 10% 100MG/ML, SOLUCAO INJETAVEL, UNIDADE 1.0 AMPOLA MARCA: FARMACE UND 110.000,00 X 0,1650 = 18.150,00006628333000146181501100000,17https://cearatransparente.ce.gov.br/portal-da-transparencia/despesas/notas-de-empenho/2634179?locale=pt-BR</t>
  </si>
  <si>
    <t>43949Hospital de Clínicas de Porto Alegre (HCPA)LAMINA DE LARINGO CURVA MACINTOSH Nº3 - FIBRA25.072.030/0001-341812060302https://www.hcpa.edu.br/fale-conosco/fale-conosco-servico-de-informacao-ao-cidadao-sic/fale-conosco-sic-licitacoes-contratos</t>
  </si>
  <si>
    <t>43949Hospital de Clínicas de Porto Alegre (HCPA)CABO PARA LARINGOSCOPIO ADULTO DE FIBRA OTICA25.072.030/0001-341812060302https://www.hcpa.edu.br/fale-conosco/fale-conosco-servico-de-informacao-ao-cidadao-sic/fale-conosco-sic-licitacoes-contratos</t>
  </si>
  <si>
    <t>43955Universidade Federal do Rio de JaneiroAquisição de pacote desafio com integrador químico classe 518.269.125/0001-8718099,2http://www.in.gov.br/web/dou/-/extrato-de-dispensa-de-licitacao-n-230/2020-uasg-153150-254973001</t>
  </si>
  <si>
    <t>43941EQUIPAMENTO DE AR CONDICIONADO TIPO SPLINT- HIWALL CAPACIDADE 22.000BTU/H MARCA: AGRATTTO COM INSTALAÇÃO553884800019218073,953614,78https://cearatransparente.ce.gov.br/portal-da-transparencia/despesas/notas-de-empenho/2647226?locale=pt-BR</t>
  </si>
  <si>
    <t>43924ATADURA DE BORRACHA SMARCH, 15CM X 2 A 3M, ROLO 1.0 UNIDADE. MARTCA: INDUFLEX2643640600010518008,1153011,77https://cearatransparente.ce.gov.br/portal-da-transparencia/despesas/notas-de-empenho/2639302?locale=pt-BR</t>
  </si>
  <si>
    <t>43942JOELHEIRA06.050.437/0001-1618000100180http://dom.manaus.am.gov.br/pdf/2020/abril/DOM%204814%2006.04.2020%20CAD%201.pdf</t>
  </si>
  <si>
    <t>43944Secretaria Municipal da SaúdeAquisição demetronidazol 500mg injetável, em00.656.468/0001-391800030006https://legisladocexterno.curitiba.pr.gov.br/DiariosConsultaExterna_PesquisaAvancada.aspx</t>
  </si>
  <si>
    <t>43941SECRETARIA MUNICIPAL DE ASSISTÊNCIA SOCIALLOCAÇÃO DE CONTÊINER POR 6 MESES15.595.242/0001-421800029000https://www.aracajucompras.se.gov.br/portal/default.aspx</t>
  </si>
  <si>
    <t>43942Secretaria Municipal de SaúdePrestação de serviço de transformação do medicamento bevacizumabe para cumprimento de ordens judiciais.10.461.807/0001-8518000DOM 6000
http://portal6.pbh.gov.br/dom/Files/dom6000%20-%20assinado.pdf</t>
  </si>
  <si>
    <t>43937Contratação de empresa para prestação de serviços de locação de equipamentos de informática, incluindo serviços técnicos de instalação, migração de dados, manutenção, conservação e reparos, reposição e substituição de peças e equipamentos com defeito ou baixo desempenho, para atender às necessidades de infraestrutura do Hospital de Campanha que está sendo implantado no município22.261.093/0001-4018000https://www.ouropreto.mg.gov.br/transparencia/diario-publicacoes/2447</t>
  </si>
  <si>
    <t>43924Contratação de empresa para prestação de serviços de locação de equipamentos de informática, incluindo serviços técnicos de instalação, migração de dados, manutenção, conservação e reparos, reposição e substituição de peças e equipamentos com defeito ou baixo desempenho para atender as necessidades de infraestrutura do Hospital de Campanha que está sendo implantado no Município de Ouro Preto22.261.093/0001-4018000https://www.ouropreto.mg.gov.br/transparencia/diario-publicacoes/2441</t>
  </si>
  <si>
    <t>43943Fármaco - CEFOXITINA 1G CX 50F/A07.329.169/0001-391799460029,992020NE00593</t>
  </si>
  <si>
    <t>NAFUNDACAO EZEQUIEL DIASBASE DE OLIGONUCLEOTIDEOS - ASPECTO: PO LIOFILIZADO; APRESENTACAO: EN NMOL OU MICROMOL; FINALIDADE: AMPLIFICACAO REGIOES ESPECIFICAS MOLECULAS DE DNA;-17955</t>
  </si>
  <si>
    <t>43944Prefeitura Municipal de Caxias do Sul Prestação de serviço de coleta domiciliar de amostra de casos suspeitos de coronavírus (Covid-19) - 60 coletas/mês - 6 meses92.871979/0001-91179262988http://www1.tce.rs.gov.br/aplicprod/f?p=50500:10:::NO:10:P10_ID_LICITACAO,P10_PAG_RETORNO,F50500_CD_ORGAO:732633,11,45000&amp;cs=1oX2YFtnBq442R6FOVLjST2zM-o4</t>
  </si>
  <si>
    <t>NAFUNDACAO HOSPITALAR DO ESTADO DE MINAS GERAISBROMETO DE PANCURONIO - PRINCIPIO ATIVO: BROMETO DE PANCURONIO; CONCENTRACAO/DOSAGEM: 2 MG/ML; FORMA FARMACEUTICA: SOLUCAO INJETAVEL; APRESENTACAO: AMPOLA 2 ML; COMPONENTE: .;MEDICAMENTOS ALOPATICOS17850</t>
  </si>
  <si>
    <t>43941Hospital Municipal Miguel CoutoAQUISIÇÃO DE MATERIAL MEDICO HOSPITALAR, PARA PREVENCAO E CONTROLE DE INFECÇÃO POR CORONAVIRUS, SOB O Nº 09/001.837/2020, DE ACORDO COM O QUE PRECETUA O ARTIGO 24, INCISO IV DA LEI 8.666/93, COMBINADO COM O DECRETO Nº 47246, DE 12 DE MARÇO DE 2020, QUE REGULAMENTA A LEI 13.979/2020, TENDO ME VISTA A NECESSIDADE DE AQUISIÇÃO DOS ITENS CONSTANTES EM TERMO DE REFERENCIA. NAD 164/20201693852100012417820http://www.rio.rj.gov.br/web/contasrio/dados-abertos#titulo</t>
  </si>
  <si>
    <t>43941Hospital Municipal Miguel CoutoAQUISIÇÃO DE MATERIAL MEDICO HOSPITALAR PARA PREVENÇÃO E CONTROLE DE INFECÇÃO POR CORONAVIRUS1693852100012417820http://www.rio.rj.gov.br/web/contasrio/dados-abertos#titulo</t>
  </si>
  <si>
    <t>NAFUNDACAO HOSPITALAR DO ESTADO DE MINAS GERAISESPARADRAPO -  COMPOSICAO: 100% ALGODAO, ISENTO DE LATEX; CARACTERISTICAS GERAIS: HIPOALERGICO, IMPERMEAVEL; DIMENSOES (L X C ): 10 CM X 4,5 M; COR: BRANCO; APRESENTACAO: ROLO 4,5 M;-17807,04</t>
  </si>
  <si>
    <t>43941Diretoria-Geral de Administração PenitenciáriaAquisição de água sanitária de 5 litros.15.104.655/0001-8717769,628806,17DOE nº 23280, de 14.04.2020  http://diariooficial.abc.go.gov.br/portal/visualizacoes/pdf/4177#/p:13/e:4177?find=coronavirus</t>
  </si>
  <si>
    <t>43938Secretaria de Estado da Ciência, Tecnologia e Inovação do MaranhãoAquisição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29.012.453/0001-1017660117660http://site.tce.ma.gov.br/index.php/mural-de-contratos</t>
  </si>
  <si>
    <t>43942SECRETARIA DE ESTADO DA SAUDEPONTEIRA USO LABORATORIAL05.356.421/0001-731761330058,71https://coronavirus.es.gov.br/contratos-emergenciais</t>
  </si>
  <si>
    <t>43941Hospital Municipal Salgado FilhoAQUISIÇÃO DE EPI PARA PREVENÇÃO DO COVID-19. NAD 117/2020.1712203400015117600http://www.rio.rj.gov.br/web/contasrio/dados-abertos#titulo</t>
  </si>
  <si>
    <t>43950Secretaria Municipal de SaúdeLOCAÇÃO DE TENDA TIPO PIRAMIDE OU CHAPÉU DE BRUXA, COM COBERTURA DE LONA BRANCA, COM ESTRUTURA METAL01.565.315/0001-4917600160110http://servicos.sjc.sp.gov.br/governo/boletim/boletimPDF/20200417202703b5d64368-84ed-4780-b6a8-c2cb3d9d1696.pdf</t>
  </si>
  <si>
    <t>43915Fundação Nacional do ÍndioContratação de empresa de transporte rodoviário para realização de viagens com distâncias acima de 1.000 (mil) Km., contando viagem de ida e volta, incluindo motorista (despesas com diárias, pedágios, alimentação, seguro). Em razão da pandemia do Covid-19 já em estágio de transmissão comunitária no Estado de Santa Catarina, a demanda justifica-se pela urgência em viabilizar meio de locomoção para cerca 71 indígenas que estão alojados no TISAC para a venda de artesanato.04.047.851/0001-4017592,54http://www.in.gov.br/en/web/dou/-/extrato-de-dispensa-de-licitacao-n-14/2020-uasg-194047-249662422</t>
  </si>
  <si>
    <t>43920Materias médico-hospitalares34.788.803/0001-7417587,98DOU - Ext de dispensa</t>
  </si>
  <si>
    <t>43920Polícia Rodoviária Federalquisição de materiais médico-hospitalares para atender as demandas da Polícia Rodoviária Federal em Minas Gerais, destinados ao enfrentamento da emergência de saúde pública de importância internacional decorrente do coronavírus de que trata a lei 13.979 de 06/02/2034.788.803/0001-7417587,98http://www.in.gov.br/web/dou/-/extrato-de-dispensa-de-licitacao-n-12/2020-uasg-200115-250245622</t>
  </si>
  <si>
    <t>43941Hospital Municipal Lourenço JorgeAQUISIÇÃO DE MATERIAL MÉDICO-HOSPITALAR - CONFORME LEI N. 13.979/2020 - COVID-19930030000016017584http://www.rio.rj.gov.br/web/contasrio/dados-abertos#titulo</t>
  </si>
  <si>
    <t>43941Hospital Municipal Souza AguiarAQUISIÇÃO DE EPI PARA PREVENÇÃO DO CORONAVÍRUS2875451100011817576http://www.rio.rj.gov.br/web/contasrio/dados-abertos#titulo</t>
  </si>
  <si>
    <t>43941Hospital Municipal Lourenço JorgePANDEMIA COVID 192875451100011817576http://www.rio.rj.gov.br/web/contasrio/dados-abertos#titulo</t>
  </si>
  <si>
    <t>43941Hospital Municipal JesusAQUISIÇÃO MATERIAL HOSPITALAR - PANDEMIA CORONAVIRUS2875451100011817576http://www.rio.rj.gov.br/web/contasrio/dados-abertos#titulo</t>
  </si>
  <si>
    <t>43941Hospital Municipal Salgado FilhoAQUISIÇÃO DE AQUISIÇÃO de Material Médico Hospitalar, PARA PREVENÇÃO E CONTROLE DE INFECÇÃO POR CORONAVÍRUS. NAD 199/2020.3257350300014217556http://www.rio.rj.gov.br/web/contasrio/dados-abertos#titulo</t>
  </si>
  <si>
    <t>43942Kit de Higiene Pessoal, para atender as necessidades das pessoas em situação de vulnerabilidade social, pobreza e extrema pobreza10.844.005/0001-5417550,5645838,32http://www.transparencia.am.gov.br/licitacoes/</t>
  </si>
  <si>
    <t>43921REUQUINOL 400 C/ 30 COMP ( 426 X 41,113 =17.514,43)120682000141117514,4342641,11https://cearatransparente.ce.gov.br/portal-da-transparencia/despesas/notas-de-empenho/2637314?locale=pt-BR</t>
  </si>
  <si>
    <t>43941Hospital Maternidade Carmela DutraAQUISIÇAO DE MATERIAL HOSPITALAR ESPECIFICO PARA CORONAVIRUS.2523384700014717500http://www.rio.rj.gov.br/web/contasrio/dados-abertos#titulo</t>
  </si>
  <si>
    <t>43941Hospital Municipal Salgado FilhoAQUISIÇÃO DE MATERIAL PARA PREVENÇÃO E CONTROLE DE INFECÇÃO PELO CORONA VÍRUS ATRAVÉS DO EMERGENCIAL SMS 09/001.492/2020. LEI Nº 8.666/1993 C/C LEI Nº 13.979/2020 C/C DECRETO RIO Nº 47269 DE 19 DE MARÇO 2020. NAD 164/2020.1777186700014317500http://www.rio.rj.gov.br/web/contasrio/dados-abertos#titulo</t>
  </si>
  <si>
    <t>43929AQUISIÇÃO EMERGENCIAL DE EQUIPAMENTOS DE PROTEÇÃO INDIVIDUAL18.105.752/0001-8217500</t>
  </si>
  <si>
    <t>NASecretaria Municipal de Assitência Social, Segurança Alimentar e CidadaniaColher DESCARTÁVEL, PARA REFEIÇÃO, EM PLÁSTICO, COMPRIMENTO TOTAL APROXIMADO 12 CM (VARIAÇÃO ACEITÁVEL DE ATÉ 10%) MARCA: BELLO COPO21.767.486/0001-68175003500000,05http://portal6.pbh.gov.br/dom/Files/dom5980%20-%20assinado.pdf</t>
  </si>
  <si>
    <t>NAFUNDACAO HOSPITALAR DO ESTADO DE MINAS GERAISMETOPROLOL - PRINCIPIO ATIVO: METOPROLOL, TARTARATO; CONCENTRACAO/DOSAGEM: 1 MG/ML; FORMA FARMACEUTICA: SOLUCAO INJETAVEL; APRESENTACAO: AMPOLA 5 ML; COMPONENTE: .;MEDICAMENTOS ALOPATICOS17500</t>
  </si>
  <si>
    <t>43943Fármaco - SURVANTA SOL INJ 25MG/ML CX 1AMP 8ML07.329.169/0001-3917499,9372499,992020NE00593</t>
  </si>
  <si>
    <t>43943SESA - Secretaria Municipal de SaúdeSABONETE LÍQUIDO ERVA DOCE, 5 LITROS PARA DIS...10.724.350/0001-54 17485130013,45http://transparencia.serra.es.gov.br/ServicoFornecimento.Detalhes.aspx?municipioId=1&amp;ServicoFornecimentoId=339940&amp;exercicio=2020&amp;situacao=tafNull</t>
  </si>
  <si>
    <t>43916SOLUCAO DE MANITOL, FRASCO BOLSA 250ML, SISTEMA FECHADO, FLEXIVEL, INERTE QUIMICAMENTE(POLIETILENO), ISENTO DE PVC, 20% 200 MG/ML, SOLUCAO INJETAVEL, EMBALAGEM 1.0 UNIDADE MARCA: FRESENIUS4932422100088017438,450403,46https://cearatransparente.ce.gov.br/portal-da-transparencia/despesas/notas-de-empenho/2634237?locale=pt-BR</t>
  </si>
  <si>
    <t>43941Hospital Maternidade Carmela DutraAQUISIÇÃO DE MATERIAL MEDICO HOSPITALAR (CORONAVIRUS).1524952100015417438http://www.rio.rj.gov.br/web/contasrio/dados-abertos#titulo</t>
  </si>
  <si>
    <t>43944Secretaria Municipal de GovernoFornecimento de TUBO CÔNICO ESTÉRIL COM TAMPA PARA CENTRÍFUGA para coleta biológica para realizar exames de RT-PCR, para identificação do novo Coronavírus/COVID-19 no âmbito do Sistema Único de Saúde (SUS) de Campinas/SP.27.309.879/0001-0417400DIÁRIO OFICIAL CAMPINAS PAG 2</t>
  </si>
  <si>
    <t>43944Universidade Federal do Rio de JaneiroServiço de licença banco de preço07.797.967/0001-9517400http://www.in.gov.br/web/dou/-/extrato-de-dispensa-de-licitacao-n-246/2020-uasg-153150-253588276</t>
  </si>
  <si>
    <t>43913Secretaria Municipal de Saúde e Defesa CivilFITA PARA ELETROCARDIÓGRAFO AT101 LCM DG500 DG6002  - 80X70X23M11634742/0001-951738825206,9https://duquedecaxias.rj.gov.br/portal/boletim-oficial.html</t>
  </si>
  <si>
    <t>43942SECRETARIA DE ESTADO DA SAUDEPONTEIRA USO LABORATORIAL UNIV. (rack com 96 ponteiras)05.356.421/0001-731736130057,87https://coronavirus.es.gov.br/contratos-emergenciais</t>
  </si>
  <si>
    <t>43941Coordenadoria Geral de Atenção Primária da AP3.3AQUISIÇÃO EMERGENCIAL DE INSUMO PARA PREVENÇÃO AO CORONA VIRUS - NAD 73/2020.910226500017517360http://www.rio.rj.gov.br/web/contasrio/dados-abertos#titulo</t>
  </si>
  <si>
    <t>43921Fundação Universidade Federal de SergipeAquisição de 150 rolos de Filamento PLA para impressora 3D, com o objetivo de atender as demanda da SUPERINTENDÊNCIA DE TECNOLOGIA DA INFORMAÇÃO, da Universidade Federal de Sergipe, conforme as especificações constantes no item III do Termo de Referência25.000.479/0001-9717250http://www.in.gov.br/web/dou/-/extrato-de-dispensa-de-licitacao-n-90002/2020-uasg-154050-250453090</t>
  </si>
  <si>
    <t>43951Estado do RS - Secretaria da Saúde do EstadoAquisição de balança antopométrica para obeso31.499.939/0001-7617220141230https://www.compras.rs.gov.br/editais/0209_2020/259163</t>
  </si>
  <si>
    <t>43941PRESTAÇÃO DE SERVIÇOS DE CAPTAÇÃO IMAGENS E EDIÇÃO DE VÍDEOS13.141.782/0001-2017150</t>
  </si>
  <si>
    <t>43949Hospital de Clínicas de Porto Alegre (HCPA)CIRCUITO RESPIRATORIO ADULTO DESCARTAVEL PARA92.666.817/0001-111709444438,5https://www.hcpa.edu.br/fale-conosco/fale-conosco-servico-de-informacao-ao-cidadao-sic/fale-conosco-sic-licitacoes-contratos</t>
  </si>
  <si>
    <t>43941Hospital Maternidade Fernando MagalhãesAQUISIÇÃO DE MMH PARA CONSUMO NO HMFM, CONFORME DECRETO Nº 47.246 QUE REGULAMENTA A LEINº 13.979 SOBRE AS MEDIDAS PARA ENFRETAMENTO DA EMERGÊNCIA DE SAÚDE PÚBLICA DE IMPORTÂNCIAINTERNACIONAL DECORRENTE DO NOVO CORONAVÍRUS NO ÂMBITO DO MUNICÍPIO DO RIO DE JANEIRO.3134373400010517076http://www.rio.rj.gov.br/web/contasrio/dados-abertos#titulo</t>
  </si>
  <si>
    <t>43942SECRETARIA DE ESTADO DA JUSTICALINHA PARA MÁQUINA RETA21.961.596/0001-661702829460https://coronavirus.es.gov.br/contratos-emergenciais</t>
  </si>
  <si>
    <t>NAFUNDACAO HOSPITALAR DO ESTADO DE MINAS GERAISAMOXICILINA + ASSOCIACOES - PRINCIPIO ATIVO: AMOXICILINA + CLAVULANATO DE POTASSIO; CONCENTRACAO/DOSAGEM: 1 G + 200 MG; FORMA FARMACEUTICA: PO LIOFILIZADO PARA SOLUCAO INJETAVEL; APRESENTACAO: FRASCO-AMPOLA; COMPONENTE: .;MEDICAMENTOS ALOPATICOS17010</t>
  </si>
  <si>
    <t>43908CARRO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UNIDADE02.563.570/0001-1517000101700https://cearatransparente.ce.gov.br/portal-da-transparencia/contratos/contratos/352848?locale=pt-BR</t>
  </si>
  <si>
    <t>43941Hospital Maternidade Herculano PinheiroAQUISIÇÃO DE MATERIAL MEDICO CIRURGICO (EMERGENCIAL COVID19).3490712300012216950http://www.rio.rj.gov.br/web/contasrio/dados-abertos#titulo</t>
  </si>
  <si>
    <t>43948Secr. Mun. Desenvolvimento Social, Infância e AdolescênciaAquisição de estrutura mobiliar às casas de acolhimento28.686.105/0001-6516950https://www.saogoncalo.rj.gov.br/diario_oficial.php</t>
  </si>
  <si>
    <t>43941Hospital Municipal Souza AguiarAQUISIÇÃO DE MATERIAL MÉDICO CIRÚRGICO PARA O ENFRENTAMENTO EMERGENCIAL DE SAÚDE PÚBLICA DECORRENTE DO CORONA VÍRUS5024707100016116948,75http://www.rio.rj.gov.br/web/contasrio/dados-abertos#titulo</t>
  </si>
  <si>
    <t>43943FILTRO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12.454.719/0001-811692846036,8https://www.e-compras.am.gov.br/publico/transparencia_licitacoes_detalhes.asp?ident=205259</t>
  </si>
  <si>
    <t>43941Coordenadoria Geral de Atenção Primária da AP2.2AQUISIÇÃO DE INSUMOS MEDICO HOSPITALAR PARA PREVENÇÃO E CONTROLE DA INFECÇÃO POR CORONA VIRUS SEM RP VIGENTE2875451100011816900http://www.rio.rj.gov.br/web/contasrio/dados-abertos#titulo</t>
  </si>
  <si>
    <t>43930serviços de hospedagem e alimentação referente ao período de 23/03/2020 a 05/04/202007.825.409/0001-9616878,63116878,63https://cearatransparente.ce.gov.br/portal-da-transparencia/despesas/notas-de-empenho/2642366?locale=pt-BR</t>
  </si>
  <si>
    <t>43941SECRETARIA MUNICIPAL DE SAÚDEAQUISIÇÃO DE BIOMBO08.675.528/0001-721682226647https://www.aracajucompras.se.gov.br/portal/default.aspx</t>
  </si>
  <si>
    <t>43943PREFEITURA MUNICIPAL DE UBERLÂNDIAAquisição de materiais (flanela, rodo, vassoura de piaçava, sanitizante hospitalar e outros) para serem utilizados pelos profissionais médicos, técnicos em saúde e enfermeiros, em atendimento à Secretaria Municipal de Saúde.21.542.057/0001-9316792,6http://weblicitacoes.uberlandia.mg.gov.br/weblicitacoes/f/n/licitacoesdetalhescon?modoJanelaPlc=popup&amp;evento=y&amp;codigoEmpresa=1&amp;licitacao=PD%20177/2020</t>
  </si>
  <si>
    <t>43944Secretaria Municipal da SaúdeAquisição deColetor para Material Perfuro Cortante 20 a 25L25.463.374/0001-7416716,533504,99https://legisladocexterno.curitiba.pr.gov.br/DiariosConsultaExterna_PesquisaAvancada.aspx</t>
  </si>
  <si>
    <t>43944Empresa Brasileira de Serviços HospitalaresAquisição de insumos para combate ao COVID-19 25.108.363/0001-7616695,01http://www.in.gov.br/web/dou/-/extrato-de-dispensa-de-licitacao-n-196/2020-uasg-155911-253590486</t>
  </si>
  <si>
    <t>43955Empresa Brasileira de Serviços HospitalaresAquisição de insumos para combate ao COVID-19 25.108.363/0001-7616695,01http://www.in.gov.br/web/dou/-/extrato-de-dispensa-de-licitacao-n-215/2020-uasg-155911-254974995</t>
  </si>
  <si>
    <t>43941Hospital Municipal Lourenço JorgeAQUISIÇÃO DE MATERIAL PARA O COVID-19507596400011216668http://www.rio.rj.gov.br/web/contasrio/dados-abertos#titulo</t>
  </si>
  <si>
    <t>43941Hospital Maternidade Herculano PinheiroAQUISIÇÃO EMERGENCIAL DE MATERIAL MEDICO CIRURGICO ENFRENTAMENTO CORONA VIRUS PROCESSO 09/001.837/2020.1777186700014316650http://www.rio.rj.gov.br/web/contasrio/dados-abertos#titulo</t>
  </si>
  <si>
    <t>43936Policia Militar de Minas GeraisMateriais destinados para adequações no Hospital de Campanha no Expominas BH.             CHAPA DE ACO, GROSSA - TIPO: LAMINADA A FRIO; MEDIDA: 3M LARGURA X 3M COMPRIMENTO X 3/4 ESPESSURA00.242.692/0001-841660028300http://www.transparencia.mg.gov.br/compras-e-patrimonio/compras-e-contratos/comprasecontratos-detalhe-proccompra/2020/20200316/20201231/322690</t>
  </si>
  <si>
    <t>43936Cestas Básicas08.294.898/0001-6016585,2EXTRATO DE CONTRATO</t>
  </si>
  <si>
    <t>43949Hospital de Clínicas de Porto Alegre (HCPA)PINÇA HALSTED (MOSQUITO) CURVA SERRILHADA -1258.193.483/0001-7816582,7230853,84https://www.hcpa.edu.br/fale-conosco/fale-conosco-servico-de-informacao-ao-cidadao-sic/fale-conosco-sic-licitacoes-contratos</t>
  </si>
  <si>
    <t>43913Secretaria Municipal de Saúde e Defesa CivilDISPOSITIVO PARA FIMOSE PASTEL 1.411634742/0001-951656072023https://duquedecaxias.rj.gov.br/portal/boletim-oficial.html</t>
  </si>
  <si>
    <t>NAFUNDACAO HOSPITALAR DO ESTADO DE MINAS GERAISMETARAMINOL - PRINCIPIO ATIVO: METARAMINOL, HEMITARTARATO; CONCENTRACAO/DOSAGEM: 10 MG/ML; FORMA FARMACEUTICA: SOLUCAO INJETAVEL; APRESENTACAO: AMPOLA 1 ML; COMPONENTE: .;MEDICAMENTOS ALOPATICOS16520</t>
  </si>
  <si>
    <t>43938 SECRETARIA DE ESTADO DA SAÚDEMESA DE SOM DIGITAL 01V 08 CAIXAS AERO12A PROCESSADAS DE 550 W COM TRIPÉ1889902600018916500151100http://transparencia.al.gov.br/despesa/empenho/510524/2020NE00423/2020OB02560/</t>
  </si>
  <si>
    <t>43944FUNEAS - Fundação Estatal de Atenção em Saúde do Estado do ParanáMEDICAMENTOS / Fentanila, Citrato, 0,05 mg/ml, Solução injetável, Ampola/Frasco-ampola, 10 ml, VIA DE ADMINISTRAÇÃO: Intramuscular/Intravenosa, PORTARIA 344/98: A1, UNID. DE MEDIDA: Unitário3392460001921650030005,5http://www.transparencia.pr.gov.br/pte/compras/dispensasInexigibilidade?windowId=9a3</t>
  </si>
  <si>
    <t>43941Coordenadoria Geral de Atenção Primária da AP3.3AQUISIÇÃO EMERGENCIAL DE INSUMOS DE PREVENÇÃO AO CORONA VIRUS - NAD  42/20201083988700016016500http://www.rio.rj.gov.br/web/contasrio/dados-abertos#titulo</t>
  </si>
  <si>
    <t>43941Ponteiras de polipropileno natural, capacidade de 1000 µL, estéreis, com filtro microporo (tamanho do poro: 4-6 µm), livres de DNase, RNase, metais pesados e pirogênios. Caixa com 10 racks (Rack com 96 ponteiras)08.845.041/0001-901650040412,5Processo SEI disponibilizado pelo Governo do Estado</t>
  </si>
  <si>
    <t>NAFUNDACAO EZEQUIEL DIASTUBO CRIOGENICO - MATERIA-PRIMA: POLIPROPILENO, TEMPERATURA - 196 A + 121 ºC; TIPO: TAMPA ROSQUEAVEL, ANEL SILICONE, GRADUADO, C/BASE; CAPACIDADE: 2,0 ML;924576316500</t>
  </si>
  <si>
    <t>43934Universidade Federal de São PauloAquisição de materiais médico-hospitalares destinados ao atendimento a pacientes e proteção dos servidores em atividades essenciais no enfrentamento da pandemia de Covid19.18.702.558/0001-8416500http://www.in.gov.br/web/dou/-/extrato-de-dispensa-de-licitacao-n-28/2020-uasg-153031-252119791</t>
  </si>
  <si>
    <t>43941Microtubos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caps)08.845.041/0001-901645050329Processo SEI disponibilizado pelo Governo do Estado</t>
  </si>
  <si>
    <t>43940Prefeitura Municipal de CataguasesPrestação de Seviços de Apoio para16449,2http://www.cataguases.mg.gov.br/wp-content/uploads/2020/04/Jornal-Cataguases-de-19-de-abril.pdf</t>
  </si>
  <si>
    <t>43913Secretaria Municipal de Saúde e Defesa CivilAQUISIÇÃO DE CURATIVO DE HIDROCOLÓIDE ALIVIADOR DE PRESSÃO ESTÉRIL COMPOSTO DE CARBOLAMETIL CELULOSE SÓDICA ALGINATO DE CÁLCIO. PERMEABILIDADE SELETIVA E DISCOS DE ESPUMA REMOVÍVEIS16.599.555/0001-421638918091,05https://duquedecaxias.rj.gov.br/portal/boletim-oficial.html</t>
  </si>
  <si>
    <t>43917Prefeitura de Araxá materiais gráficos225803970001-7016270http://araxa.mg.gov.br/dados/doma/353/arquivo/DOMA%20-%20320__%20EDI____O.pdf</t>
  </si>
  <si>
    <t>43942CONJUNTO DE OXIGENOTERAPIA04.214.086/0001-0616236116236http://dom.manaus.am.gov.br/pdf/2020/abril/DOM%204821%2016.04.2020%20CAD%201.pdf</t>
  </si>
  <si>
    <t>NAFUNDACAO HOSPITALAR DO ESTADO DE MINAS GERAISCATETER - IDENTIFICACAO: VENOSO CENTRAL (SEGUNDO A TECNICA DE SELDINGER); TAMANHO/NUMERO: 14G X 20CM; MATERIA-PRIMA: POLIURETANO;-16200</t>
  </si>
  <si>
    <t>43913FITOMENADIONA, 10MG/ML, SOLUÇÃO INJETÁVEL, AMPOLA 1ML, AMPOLA 1.0 UNIDADE. MARCA: ESKAVIT02.600.770/0001-0916137,45164500,98https://cearatransparente.ce.gov.br/portal-da-transparencia/despesas/notas-de-empenho/2632179?locale=pt-BR</t>
  </si>
  <si>
    <t>43956SECRETARIA MUNICIPAL DE SAÚDE - SESMAMesa cabeceira, material: madeira revestida c, fórmica, tipo gaveta: deslizante c, trilhos, tipo prateleiras: 1 prateleira na parte inferior, tipo puxadores: anatômicos em metal, características adicionais: c, 4 rodízios, componente: c,mesa refeição c,sistema de regulagem acoplada05.564.838/0001-211600032500https://www.tcm.pa.gov.br/mural-de-licitacoes/licitacoes/ficha/QT6FFMNRVRy4UQ#contratos</t>
  </si>
  <si>
    <t>43948Prefeitura Municipal de SalvadorAQUISIÇÃO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89/202009.550.793/0001-9716000http://www.transparencia.salvador.ba.gov.br/Modulos/covid19.aspx</t>
  </si>
  <si>
    <t>43949Hospital de Clínicas de Porto Alegre (HCPA)PALETEIRA MANUAL COM TRAÇAO ELÉTRICA - CAPACI94.234.275/0001-3316000116000https://www.hcpa.edu.br/fale-conosco/fale-conosco-servico-de-informacao-ao-cidadao-sic/fale-conosco-sic-licitacoes-contratos</t>
  </si>
  <si>
    <t>NAFUNDACAO HOSPITALAR DO ESTADO DE MINAS GERAISCOMPRESSA DE GAZE HIDROFILA - MATERIA-PRIMA: 100% ALGODAO; ESTERIL: NAO; DIMENSOES (L X C ): 7,5 CM X 7,5 CM FECHADA - 15 CM X 30 CM ABERTA; NUMERO DE FIOS: 11 FIOS/CM2; DOBRAS: 5; CAMADAS: 8; APRESENTACAO: PACOTE 500 UN;EQUIPAMENTO MEDICO-HOSPITALAR, COMPONENTES E ACESSORIOS15996</t>
  </si>
  <si>
    <t>43942SECRETARIA DE ESTADO DA SAUDEPONTEIRA USO LAB. POLIPROPILENO05.356.421/0001-731597230053,24https://coronavirus.es.gov.br/contratos-emergenciais</t>
  </si>
  <si>
    <t>43945FUNESPOM - FUNDO ESP. POLÍCIA MILITAR RJAQUISIÇÃO DO ITEM: LENCOL USO HOSPITALAR DESCARTAVEL - MATERIAL: 100% CELULOSE, LARGURA: 0,70 cm, GRAMATURA: N/D, COMPRIMENTO: 50 M, PICOTE: N/D, ELASTICO: SEM ELASTICO ID AQUISIÇÃO DO ITEM: 75796 COD AQUISIÇÃO DO ITEM: 6515.148.001004.890.798/0001-45159305,31https://www.compras.rj.gov.br/Portal-Siga/Contrato/listar.action</t>
  </si>
  <si>
    <t>43941SECRETARIA MUNICIPAL DE SAÚDEAQUISIÇÃO DE MEDICAMENTOS - ETOMIDATO 2MG/ML FA44.734.671/0001-5115900100015,9https://www.aracajucompras.se.gov.br/portal/default.aspx</t>
  </si>
  <si>
    <t>43929Secretaria de Atenção Especializada à SaúdeAquisição de insumos hospitalares para combate ao COVID-19 (Aerocâmara, Conj micronebulizador, filtro antibacteriano, etc) 17.700.763/0001-4815900http://www.in.gov.br/en/web/dou/-/extrato-de-dispensa-de-licitacao-n-11/2020-uasg-250059-251750452</t>
  </si>
  <si>
    <t>43924Secretaria Municipal de Saúde e Defesa CivilAQUISIÇÃO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500ML73.853.301/0001-311589240039,73https://duquedecaxias.rj.gov.br/portal/boletim-oficial.html</t>
  </si>
  <si>
    <t>43944Secretaria Municipal da EducaçãoAquisição dedesinfetante10.956.983/0001-981584856002,83https://legisladocexterno.curitiba.pr.gov.br/DiariosConsultaExterna_PesquisaAvancada.aspx</t>
  </si>
  <si>
    <t>43913Secretaria Municipal de Saúde e Defesa CivilDISPOSITIVO PARA FIMOSE PASTEL 1.711634742/0001-951580472021,95https://duquedecaxias.rj.gov.br/portal/boletim-oficial.html</t>
  </si>
  <si>
    <t>43948Prefeitura Municipal de SalvadorAQUISIÇÃO DO MEDICAMENTO: PROPOFOL 10 MG/ML, CONSIDERANDO O AUMENTO NO NÚMERO DE CASOS DE CORONAVÍRUS (COVID-19) E A DISSEMINAÇÃO GLOBAL, TORNA-SE DE EXTREMA URGÊNCIA A AQUISIÇÃO DESSE MEDICAMENTO UTILIZADO COMO SUPORTE NAS CONDIÇÕES CLÍNICAS DE URGÊNCIA E EMERGÊNCIA, CONFORME CI ASSISTÊNCIA FARMACÊUTICA Nº 121/202060.665.981/0009-7515800http://www.transparencia.salvador.ba.gov.br/Modulos/covid19.aspx</t>
  </si>
  <si>
    <t>43942SECRETARIA DE ESTADO DA SAUDECARRO DE CURATIVOS13.540.305/0001-381580020790https://coronavirus.es.gov.br/contratos-emergenciais</t>
  </si>
  <si>
    <t>43950PREFEITURA MUNICIPAL - SECRETARIA MUNICIPAL DE ASSISTÊNCIA SOCIALCESTAS BÁSICAS - 1 PACOTE 500 G DE FUBÁ9537763600024415800200000,79https://www.londrina.pr.gov.br/transparencia</t>
  </si>
  <si>
    <t>43943PREFEITURA MUNICIPAL DE UBERLÂNDIAServiços de implantação/manutenção de rede lógica e aquisição de conectores RJ45, a fim de atender demandas do imóvel do antigo Hospital Santa Catarina, na Av. Getúlio Vargas, nº 161, Centro, Uberlândia – MG, em atendimento à Secretaria Municipal de Saúde.20.820.567/0001-1115775http://docs.uberlandia.mg.gov.br/wp-content/uploads/2020/04/5846.pdf</t>
  </si>
  <si>
    <t>43913Secretaria Municipal de Saúde e Defesa CivilAquisição de BOLSA DE COLOSTOMIA PEDIATRICA16.599.555/0001-3115720120013,1https://duquedecaxias.rj.gov.br/portal/boletim-oficial.html</t>
  </si>
  <si>
    <t>43935Materiais cons. Méd. Hosp.08.517.373/0001-4615620DOU - Avisos de dispensa</t>
  </si>
  <si>
    <t>43941Hospital Municipal Barata RibeiroAquisição de EPI PARA SUPRIR NECESSIDADE DA UNIDADE NO COVID 192875451100011815600http://www.rio.rj.gov.br/web/contasrio/dados-abertos#titulo</t>
  </si>
  <si>
    <t>43942SECRETARIA DE ESTADO DA SAÚDEAQUISIÇÃO DE CONDICIONADOR DE AR SPLIT PISO TETO 48.000 BTUS ELGIN14.024.014/0001-501560027800http://www.comprasnet.se.gov.br/</t>
  </si>
  <si>
    <t>43944FUNEAS - Fundação Estatal de Atenção em Saúde do Estado do ParanáMEDICAMENTOS / Clindamicina, Fosfato, 150 mg/ml (600 mg), Solução injetável, Ampola, 4 ml, VIA DE ADMINISTRAÇÃO: Intramuscular/Intravenosa, UNID. DE MEDIDA: Unitário281669600015415584,535504,39http://www.transparencia.pr.gov.br/pte/compras/dispensasInexigibilidade?windowId=9a3</t>
  </si>
  <si>
    <t>43933Prefeitura Municipal de CataguasesAquisição de gêneros alimentícios15572,5http://www.cataguases.mg.gov.br/wp-content/uploads/2020/04/Jornal-Cataguases-de-12-de-abril.pdf</t>
  </si>
  <si>
    <t>NAFUNDACAO HOSPITALAR DO ESTADO DE MINAS GERAISMANTA TERMICA - TIPO DA MANTA: TIPO ADULTO, PARA TODO O CORPO; FINALIDADE: PACIENTE EM ESTADO DE HIPOTERMIA GRAVE,; MEDIDAS APROXIMADAS: COM MEDIDA APROXIMADA DE 2,10 X 1,20 METROS;-15542,28</t>
  </si>
  <si>
    <t>43948PREFEITURA MUNICIPAL DE UBERABAContratação de empresas para o fornecimento de materiais médico-hospitalares para enfrentamento da pandemia causada pelo COVID-19 - item único do Mapa de Cotação nº 413/2020 (lençol descartável; branco 30g/m²)04.258.235/0001-3915500http://www.uberaba.mg.gov.br:8080/portal/acervo/portavoz/arquivos/2020/1812%20-%2017-04-2020.pdf</t>
  </si>
  <si>
    <t>43941PAGAMENTO DE SERVIÇO DE REPAROS E MANUTENÇÃO DE AR COMPRIMIDO EM EQUIPAMENTOS MÉDICOS, PARA ATENDER O PLANO DE CONTINGÊNCIA DO COVID-19, NO HOSPITAL LEONARDO DA VINCI2761604500014115470,63115470,63https://cearatransparente.ce.gov.br/portal-da-transparencia/despesas/notas-de-empenho/2647255?locale=pt-BR</t>
  </si>
  <si>
    <t>43941EQUIPAMENTO DE AR CONDICIONADO TIPO SPLINT- PISO TETO CAPACIDADE 57.000BTU/H MARCA: SPRINGER COM INSTALAÇÃO553884800019215446,0627723,03https://cearatransparente.ce.gov.br/portal-da-transparencia/despesas/notas-de-empenho/2647226?locale=pt-BR</t>
  </si>
  <si>
    <t>43925Autarquia Hospitalar Municipal - AHMSonda Endotraqueal descartável com balão nº 8,0 (item 02).48.791.685/0001-6815422,430605,04http://www.docidadesp.imprensaoficial.com.br/NavegaEdicao.aspx?ClipID=116fb443c0463dae43cc6f0d3686c440&amp;PalavraChave=CBS%20M%C3%89DICO%20CIENTIFICA%20S/A</t>
  </si>
  <si>
    <t>43949Secretaria Municipal de SaúdeFentanila, citrato 0,05mg/mISol Inj 2m140.787.152/0001-1015400100001,54https://transparencia.joaopessoa.pb.gov.br/#/licitacoes?id=4798</t>
  </si>
  <si>
    <t>43938*Insumos15400DOU - Avisos de dispensa</t>
  </si>
  <si>
    <t>43912FUROSEMIDA, 10 MG/ML, SOLUÇÃO INJETÁVEL, AMPOLA 2 ML, AMPOLA 1.0 UNIDADE- MARCA: HYPOFARMA26.436.406/0001-0515370290000,53https://cearatransparente.ce.gov.br/portal-da-transparencia/despesas/notas-de-empenho/2631967?locale=pt-BR</t>
  </si>
  <si>
    <t>43912FUROSEMIDA, 10 MG/ML, SOLUÇÃO INJETÁVEL, AMPOLA 2 ML, AMPOLA 1.0 UNIDADE- MARCA: HYPOFARMA26.436.406/0001-0515370290000,53https://cearatransparente.ce.gov.br/portal-da-transparencia/despesas/notas-de-empenho/2631963?locale=pt-BR</t>
  </si>
  <si>
    <t>43944FUNEAS - Fundação Estatal de Atenção em Saúde do Estado do Paraná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Unitário294958200018215350,415609,84http://www.transparencia.pr.gov.br/pte/compras/dispensasInexigibilidade?windowId=9a3</t>
  </si>
  <si>
    <t>43934Universidade Federal de São PauloAquisição de materiais médico-hospitalares destinados ao atendimento a pacientes e proteção dos servidores em atividades essenciais no enfrentamento da pandemia de Covid19.50.247.071/0001-6115325http://www.in.gov.br/web/dou/-/extrato-de-dispensa-de-licitacao-n-28/2020-uasg-153031-252119791</t>
  </si>
  <si>
    <t>43915Universidade Federal da BahiaAtender demanda do Hospital Ana Nery, em atendimento a pacientes SUS02.068.375/0001-19 15312http://www.in.gov.br/en/web/dou/-/extrato-de-dispensa-de-licitacao-n-8/2020-uasg-150247-249659219</t>
  </si>
  <si>
    <t>43942Secretaria Municipal de SaúdeAquisição Filtro Auto Umidificador para abastecimento da rede SUS-BH.02.937.303/0001-6015300DOM 6000
http://portal6.pbh.gov.br/dom/Files/dom6000%20-%20assinado.pdf</t>
  </si>
  <si>
    <t>NAUNIVERSIDADE ESTADUAL DE MONTES CLAROSSISTEMA FECHADO DE ASPIRACAO TRAQUEAL - TIPO: COM VIA DE IRRIGACAO;EQUIPAMENTO MEDICO-HOSPITALAR, COMPONENTES E ACESSORIOS15300</t>
  </si>
  <si>
    <t>43944FUNEAS - Fundação Estatal de Atenção em Saúde do Estado do Paraná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Unitário2681481900018615274,4272182,06http://www.transparencia.pr.gov.br/pte/compras/dispensasInexigibilidade?windowId=9a3</t>
  </si>
  <si>
    <t>43949Hospital de Clínicas de Porto Alegre (HCPA)ESTETOSCOPIO C/ AUSCUTADOR DUPLO - ADULTO23.146.535/0001-7015225105145https://www.hcpa.edu.br/fale-conosco/fale-conosco-servico-de-informacao-ao-cidadao-sic/fale-conosco-sic-licitacoes-contratos</t>
  </si>
  <si>
    <t>43943Prefeitura Municipal de Caxias do Sul Prestação de serviço de locação de 6 sanitários químicos portáteis para as UPA, por 30dias =- 180 diárias01.651.522/0001-161521018084,5http://www1.tce.rs.gov.br/aplicprod/f?p=50500:10:::NO:10:P10_ID_LICITACAO,P10_PAG_RETORNO,F50500_CD_ORGAO:732633,11,45000&amp;cs=1oX2YFtnBq442R6FOVLjST2zM-o4</t>
  </si>
  <si>
    <t>43935Aquisição de gêneros alimentícios15111,5DEPARTAMENTO DE COMPRAS</t>
  </si>
  <si>
    <t>43941VASOPRESSINA (20U/ML AMPOLA 1ML)11.260.846/0001-871507870021,54Processo SEI disponibilizado pelo Governo do Estado</t>
  </si>
  <si>
    <t>43912FUROSEMIDA, 10 MG/ML, SOLUCAO INJETAVEL, AMPOLA 2 ML, AMPOLA 1.0 UNIDADE MARCA: HYPOFARMA26.436.406/0001-0515052284000,53https://cearatransparente.ce.gov.br/portal-da-transparencia/despesas/notas-de-empenho/2631972?locale=pt-BR</t>
  </si>
  <si>
    <t>43925Autarquia Hospitalar Municipal - AHMSonda Endotraqueal descartável com balão nº 7,5 (Item 01).48.791.685/0001-6815028,830304,96http://www.docidadesp.imprensaoficial.com.br/NavegaEdicao.aspx?ClipID=116fb443c0463dae43cc6f0d3686c440&amp;PalavraChave=CBS%20M%C3%89DICO%20CIENTIFICA%20S/A</t>
  </si>
  <si>
    <t>43948Prefeitura Municipal de SalvadorAQUISIÇÃO DO MEDICAMENTO: FLUMAZENIL 0,1MG/ML SOL. INJ AMP. 5ML COMO SUPORTE NAS CONDIÇÕES CLÍNICAS DE URGÊNCIA E EMERGÊNCIA , CONSIDERANDO QUE NÃO HÁ VACINA OU MEDICAMENTO ESPECÍFICO DISPONÍVEL PARA O CORONAVÍRUS. CONFORME CI ASS.FARMACÊUTICA Nº 126/202031.123.992/0001-7815026http://www.transparencia.salvador.ba.gov.br/Modulos/covid19.aspx</t>
  </si>
  <si>
    <t>43955Estado do RS - Secretaria da Saúde do EstadoAquisição de balde/lixeira28.502.838/0001-0015015105143https://www.compras.rs.gov.br/editais/0224_2020/259270</t>
  </si>
  <si>
    <t>43916SERINGA, SEM AGULHA, BICO LUER SLIP, EM POLIPROPILENO/PLASTICO TRANSPARENTE, DESCARTÁVEL 5ML, EMBALAGEM 1.0 UNIDADE. MARCA: SR3426484000123150001500000,1https://cearatransparente.ce.gov.br/portal-da-transparencia/despesas/notas-de-empenho/2634281?locale=pt-BR</t>
  </si>
  <si>
    <t>43916SERINGA, SEM AGULHA, BICO LUER LOCK, EM POLIPROPILENO/PLASTICO TRANSPARENTE, DESCARTÁVEL 5ML, EMBALAGEM 1.0 UNIDADE. MARCA: SR3426484000123150001500000,1https://cearatransparente.ce.gov.br/portal-da-transparencia/despesas/notas-de-empenho/2634281?locale=pt-BR</t>
  </si>
  <si>
    <t>43937CENTRAL DE AR CONDICIONADO, 12.000 BTUS11.805.967/0001-671500081875https://cearatransparente.ce.gov.br/portal-da-transparencia/despesas/notas-de-empenho/2644878?locale=pt-BR</t>
  </si>
  <si>
    <t>43938Prefeitura Municipal de São LuísAquisição de água sanitária, composição química hipoclorito de sódio, hidróxido de sódio, cloreto, teor cloro ativo varia de 2 a 2,50%, embalagem de 1000ml27.145.426/0001-901500060002,5http://site.tce.ma.gov.br/index.php/mural-de-contratos</t>
  </si>
  <si>
    <t>43927Secretaria Municipal de Saúde e Defesa CivilAQUISIÇÃO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UNIDADE06.022.760/0001-8615000115000https://duquedecaxias.rj.gov.br/portal/boletim-oficial.html</t>
  </si>
  <si>
    <t>43921Hospital do Servidor Público MunicipalFornecimento de Peças de Suporte de soro com rodas em aço inox – uso hospitalar.11.192.559/0001-871500050300http://www.docidadesp.imprensaoficial.com.br/NavegaEdicao.aspx?ClipID=e63db8a856187dd75f2ad727d1cca906&amp;PalavraChave=6210.2020/0002078-5</t>
  </si>
  <si>
    <t>43941EMPRESA PARA PRESTAÇÃO DE SERVIÇOS DE SEGURANÇA26.079.064/0001-1315000</t>
  </si>
  <si>
    <t>43931Secretaria Municipal de Segurança e PrevençãoLUVA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TRABALHO.20.235.404/0001-7115000100001,5DOM 5994
http://portal6.pbh.gov.br/dom/Files/dom5994%20-%20assinado.pdf</t>
  </si>
  <si>
    <t>43955Secretaria Especial de Saúde IndígenaAquisição de materiais médicos hospitalares (EPI's e medicamentos), para execução das medidas de controle voltadas às infecções humanas pelo novo Coronavírus (COVID-19) no âmbito do Distrito Sanitário Especial Indígena Manaus (DSEI-MANAUS)11.737.546/0001-4615000http://www.in.gov.br/web/dou/-/extrato-de-dispensa-de-licitacao-n-6/2020-uasg-257027-254976646</t>
  </si>
  <si>
    <t>NAFUNDACAO HOSPITALAR DO ESTADO DE MINAS GERAISDISPOSITIVO PARA HIGIENE ORAL, DESCARTAVEL - COMPOSICAO (1):: HASTE FLEXIVEL EM PLASTICO C/ APROXIMADAMENTE 15CM; COMPOSICAO (2): EXTREMIDADE COM ESPONJA DE POLIESTER; COMPOSICAO (3):: IMPREGNADA COM CREME DENTAL;-14985</t>
  </si>
  <si>
    <t>43911PROPES DESCARTAVEL BRANCO PCT.C/100UN 2289-TALGE01.722.296/0001-17149661069000,14https://cearatransparente.ce.gov.br/portal-da-transparencia/despesas/notas-de-empenho/2631949?locale=pt-BR</t>
  </si>
  <si>
    <t>43929CESTA BÁSICAS42.902.700/0001-1114950,1</t>
  </si>
  <si>
    <t>43941SECRETARIA MUNICIPAL DE SAÚDEAQUISIÇÃO DE TELEFONE C/ HEADSET19.557.079/0001-841495050299https://www.aracajucompras.se.gov.br/portal/default.aspx</t>
  </si>
  <si>
    <t>43922Sabonete líquido, refil 800ml.13.559.782/0001-4514900DOU - Ext de dispensa</t>
  </si>
  <si>
    <t>43922Empresa Brasileira de Serviços HospitalaresAquisição de sabonete líquido, aspecto físico: líquido viscoso, acidez: neutro ph, composição: lauril éter sulfato de sódio, aroma: erva-doce, preferencialmente refil de 800 ml, a fim de abastecer o Hospital Universitário da UFJF - Filial Ebserh13.559.782/0001-4514900http://www.in.gov.br/web/dou/-/extrato-de-dispensa-de-licitacao-n-12/2020-uasg-155903-250662351</t>
  </si>
  <si>
    <t>NAFUNDACAO HOSPITALAR DO ESTADO DE MINAS GERAISAGULHA PARA ESTIMULADOR DE NERVO PERIFERICO - MEDIDAS: 22 G (0,70 X 50 MM); TIPO: DESCARTAVEL; BISEL: ULTRA-CURTO; CANHAO: ANATOMICO, TRANSPARENTE;EQUIPAMENTO MEDICO-HOSPITALAR, COMPONENTES E ACESSORIOS14880</t>
  </si>
  <si>
    <t>NAFUNDACAO HOSPITALAR DO ESTADO DE MINAS GERAISMETRONIDAZOL - PRINCIPIO ATIVO: METRONIDAZOL; CONCENTRACAO/DOSAGEM: 5 MG/ML; FORMA FARMACEUTICA: SOLUCAO INJETAVEL; APRESENTACAO: SISTEMA FECHADO; COMPONENTE: .;MEDICAMENTOS ALOPATICOS14875</t>
  </si>
  <si>
    <t>43944FUNEAS - Fundação Estatal de Atenção em Saúde do Estado do Paraná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Unitário610536200012314820780000,19http://www.transparencia.pr.gov.br/pte/compras/dispensasInexigibilidade?windowId=9a3</t>
  </si>
  <si>
    <t>43941SECRETARIA MUNICIPAL DE SAÚDEAQUISIÇÃO DE SISTEMA FECHADO DE ASPIRAÇÃO CALIBRE 12 FR00.175.233/0001-251480020074https://www.aracajucompras.se.gov.br/portal/default.aspx</t>
  </si>
  <si>
    <t>NAFUNDACAO HOSPITALAR DO ESTADO DE MINAS GERAISTUBO ENDOTRAQUEAL - TIPO: DESCARTAVEL COM BALONETE; NUMERO: 7,5 (32); MATERIA-PRIMA: PVC TRANSPARENTE, SILICONIZADO;-14733,9</t>
  </si>
  <si>
    <t>43944SEMSA - Prefeitura Municipal de MacapáProtetor facial de segurança07.329.169/0001-391470015098</t>
  </si>
  <si>
    <t>43945FUNDACAO HOSPITALAR DO ESTADO DE MINAS GERAISMIDAZOLAM - PRINCIPIO ATIVO: MIDAZOLAM; CONCENTRACAO/DOSAGEM: 5 MG/ML; FORMA FARMACEUTICA: SOLUCAO INJETAVEL; APRESENTACAO: AMPOLA 10 ML; COMPONENTE: .;21.681.325/0001-571470050002,94http://www.transparencia.mg.gov.br/compras-e-patrimonio/compras-e-contratos/comprasecontratos-detalhe-proccompra/2020/20200316/20201231/322940</t>
  </si>
  <si>
    <t>43938Fundação Oswaldo CruzAquisição de Oligonucleotideos sintetizados.15.536.565/0001-6514694http://www.in.gov.br/web/dou/-/extrato-de-dispensa-de-licitacao-n-47/2020-uasg-254421-252986859</t>
  </si>
  <si>
    <t>NAFUNDACAO EZEQUIEL DIASAGUA ULTRAPURA - IDENTIFICACAO: LIVRE DE DNASE E RNASE PARA PCR; FINALIDADE: AMPLIFICACAO DE DNA BACTERIANO DIAGNOSTICO; COMPATIBILIDADE: COM TERMOCICLADOR PARA PCR;-14680</t>
  </si>
  <si>
    <t>NAFUNDACAO EZEQUIEL DIASAGUA ULTRAPURA - IDENTIFICACAO: LIVRE DE DNASE E RNASE PARA PCR; FINALIDADE: AMPLIFICACAO DE DNA BACTERIANO DIAGNOSTICO; COMPATIBILIDADE: COM TERMOCICLADOR PARA PCR;REAGENTES E PRODUTOS QUIMICOS14680</t>
  </si>
  <si>
    <t>43945SEPOL - Secretaria de Estado de Policia CivilAQUISIÇÃO DO ITEM: LUVA SEGURANCA - MATERIAL: ALGODAO, MODELO: SEGURANCA, PALMA: ANTIADERENTE, PUNHO: COM ELASTICO, ACABAMENTO INTERNO: PIGMENTADA, TAMANHO: UNICO, POSICAO REFORCO: PALMA DA MAO , FORMA FORNECIMENTO: PAR ID AQUISIÇÃO DO ITEM: 135672 COD AQUISIÇÃO DO ITEM: 4240.043.010323.658.145/0001-8014636,161,98https://www.compras.rj.gov.br/Portal-Siga/Contrato/listar.action</t>
  </si>
  <si>
    <t>43949Hospital de Clínicas de Porto Alegre (HCPA)BANDEJA RETANGULAR EM AÇO INOX -  30 X 20 X 061.418.042/0001-3114625,8430048,7528https://www.hcpa.edu.br/fale-conosco/fale-conosco-servico-de-informacao-ao-cidadao-sic/fale-conosco-sic-licitacoes-contratos</t>
  </si>
  <si>
    <t>43929Fundação Municipal de SaúdeAQUISIÇÃO DE EQUIPAMENTOS PERMANENTES, PARA ATENDER AO CER III, UNIDADES DE ATENÇÃO ESPECIALIZADA E ATENÇÃO BÁSICA DO MUNICÍPIO DE SÃO GONÇALO09.178.676/0001-4414551,2https://www.saogoncalo.rj.gov.br/diario_oficial.php</t>
  </si>
  <si>
    <t>43921AZITROMICINA 500MG C/ 5 COMP MED( 539 X 26,7538 = 14.420,33)120682000141114420,3353926,75https://cearatransparente.ce.gov.br/portal-da-transparencia/despesas/notas-de-empenho/2637314?locale=pt-BR</t>
  </si>
  <si>
    <t>43930AQUISIÇÃO DE MATERIAIS GRÁFICOS09.147.535/0001-6414405COMISSÃO DE LICITAÇÃO</t>
  </si>
  <si>
    <t>43929Fundação Municipal de SaúdeAQUISIÇÃO DE EQUIPAMENTOS PERMANENTES, PARA ATENDER AO CER III, UNIDADES DE ATENÇÃO ESPECIALIZADA E ATENÇÃO BÁSICA DO MUNICÍPIO DE SÃO GONÇALO73.044.505/0001-2114400https://www.saogoncalo.rj.gov.br/diario_oficial.php</t>
  </si>
  <si>
    <t>NAUNIVERSIDADE ESTADUAL DE MONTES CLAROSFILTRO ABSOLUTO - TIPO: HEPA 3, EFICIENCIA DE FILTRAGEM 99,7% D.O.P; CLASSE: PENETRACAO DE BACTERIAS: MEDIA MENOR QUE 0,00069%; MOLDURA: SEM MOLDURA; DIMENSOES: 48" X 11" X 24"; VAZAO: ELEMENTO FILTRANTE:FIBRA VIDRO C/AG.ANTIMICROBIANO; RESISTENCIA TERMICA: 100ºC; CONFIGURACAO: -;INSTRUMENTOS E EQUIPAMENTOS ODONTOLOGICOS, COMPONENTES E ACESSORIOS14400</t>
  </si>
  <si>
    <t>43930Secretaria Especial de Saúde IndígenaAquisição de insumos laboratoriais para diagnóstico do COVID-19 visando atender a demanda dos profissionais de saúde pertencentes ao DSEI Parintins04.562.591/0001-4114400http://www.in.gov.br/web/dou/-/extrato-de-dispensa-de-licitacao-n-2/2020-uasg-257030-251953343</t>
  </si>
  <si>
    <t>43943Tranformador trifáscio 150kva30.387.786/0001-021432027160Processo SEI disponibilizado pelo Governo do Estado</t>
  </si>
  <si>
    <t>43948Prefeitura Municipal de SalvadorAQUISIÇÃO DE MATERIAL DE PENSO (DISPOSITIVO DE PROTEÇÃO - CAIXA ACRÍLICO PARA MINIMIZAR CONTAMINAÇÃO DURANTE INTUBAÇÃO OROTRAQUEAL), PARA QUE NÃO HAJA A SUSPENSÃO DOS ATENDIMENTOS AOS USUÁRIOS DE SAÚDE DO MUNICÍPIO DE SALVADOR/BA, EVITANDO O RISCO IMINENTE DE MORTE DEVIDO A LETALIDADE DO COVID-19, CONFORME CI DAS / GT DE MATERIAIS Nº 88/202024.642.669/0001-4514310http://www.transparencia.salvador.ba.gov.br/Modulos/covid19.aspx</t>
  </si>
  <si>
    <t>43941Suporte para Soro: Confeccionado em estrutura em tubo redondo total em aço inox de medidas aproximadas de1´x1,25 mm com altura regulável , com 04 ganchos e 4 pés com rodízios de plástico nylon resistente.23.611.514/0001-891428051280Processo SEI disponibilizado pelo Governo do Estado</t>
  </si>
  <si>
    <t>NAFUNDACAO HOSPITALAR DO ESTADO DE MINAS GERAISCLORETO DE SODIO PRINCIPIO ATIVO: CLORETO DE SODIO; CONCENTRACAO/DOSAGEM: 100 MG/ML (10%); FORMA FARMACEUTICA: SOLUCAO INJETAVEL; APRESENTACAO: AMPOLA 10 ML; COMPONENTE: .;MEDICAMENTOS ALOPATICOS14280</t>
  </si>
  <si>
    <t>NAFUNDACAO HOSPITALAR DO ESTADO DE MINAS GERAISCATETER - IDENTIFICACAO: NASAL DESCARTAVEL TIPO OCULOS PARA OXIGENIO; TAMANHO/NUMERO: ADULTO; MATERIA-PRIMA: POLIVINIL ATOXICO;-14256</t>
  </si>
  <si>
    <t>43915Prefeitura MunicipalLocação de imóvel p/ funcionamento do Centro de Infunsão de Doenças Raras14160121180http://cidadesmg.com.br/portaltransparencia/faces/user/compra/FLicitacao.xhtml</t>
  </si>
  <si>
    <t>43928SECRETARIA DO ESTADO DA BAHIA - SESABFluxômetro de O206.207.441/0001-451412040035,3http://www.saude.ba.gov.br/temasdesaude/coronavirus/contratacoes-covid19/</t>
  </si>
  <si>
    <t>43945Polícia Rodoviária FederalAquisição de Material de EPI, conforme condições, quantidades, exigências e estimativas estabelecidas no Projeto Básico do Processo 08653.002820/2020-1507.801.309/0001-2014040http://www.in.gov.br/web/dou/-/extrato-de-dispensa-de-licitacao-n-9/2020-uasg-200112-253810565</t>
  </si>
  <si>
    <t>43942COTOVELEIRA06.050.437/0001-1614000100140http://dom.manaus.am.gov.br/pdf/2020/abril/DOM%204814%2006.04.2020%20CAD%201.pdf</t>
  </si>
  <si>
    <t>NAFUNDACAO HOSPITALAR DO ESTADO DE MINAS GERAISCANULA DESCARTAVEL PARA TRAQUEOSTOMIA - TIPO: COM BALONETE; NUMERO: 8,0;-13959,27</t>
  </si>
  <si>
    <t>NAFUNDACAO HOSPITALAR DO ESTADO DE MINAS GERAISMARRECO EM PLASTICO USO HOSPITALAR - FINALIDADE: PACIENTE IMPOSSIBILITADO DE LOCOMOCAO;EQUIPAMENTO MEDICO-HOSPITALAR, COMPONENTES E ACESSORIOS13950</t>
  </si>
  <si>
    <t>43941Coordenadoria Geral de Atenção Primária da AP3.3AQUISIÇÃO DE INSUMOS CORONA VIRUS - NAD 22/20201770076300014813937http://www.rio.rj.gov.br/web/contasrio/dados-abertos#titulo</t>
  </si>
  <si>
    <t>NAFUNDACAO HOSPITALAR DO ESTADO DE MINAS GERAISAGULHA PARA ANESTESIA PERIDURAL - MEDIDAS: 16 G (1,7 X 80/90MM); TIPO: DESCARTAVEL; CANHAO: ANATOMICO, TRANSPARENTE; BISEL: TUHOY, GRADUACAO CENTIMETRADA; MANDRIL: MANDRIL CODIFICADO POR COR;EQUIPAMENTO MEDICO-HOSPITALAR, COMPONENTES E ACESSORIOS13825</t>
  </si>
  <si>
    <t>43944Fundação Estatal de Atenção à SaúdeAquisição desaco mortuário04.222.606/0001-2213800https://legisladocexterno.curitiba.pr.gov.br/DiariosConsultaExterna_PesquisaAvancada.aspx</t>
  </si>
  <si>
    <t>NAFUNDACAO HOSPITALAR DO ESTADO DE MINAS GERAISINTERMEDIARIO - FORMATO: EM T; TIPO: -; MEDIDAS: 22 X 22 X 15MM; MATERIA-PRIMA: DE PLASTICO;-13797</t>
  </si>
  <si>
    <t>43923Secretaria Municipal de SaúdeFiltro tipo HMEF com Traqueia para aplicação auto umidificador e aquecimento, higroscópio unidirecional, estéril, descartável, em polipropileno translúcido para uso em ventilação pulmonar. Marca UNDIS Medical061.418.042/0001-3113740100013,74http://www.ribeiraopreto.sp.gov.br/files/transparencia/pdf/licitacao-189-2020.pdf</t>
  </si>
  <si>
    <t>NAFUNDACAO HOSPITALAR DO ESTADO DE MINAS GERAISATADURA DE CREPOM - MATERIA-PRIMA: ALGODAO CRU DE ALTA TORCAO E FIBRAS SINTETICAS; NUMERO DE FIOS: 13 FIOS/CM2; DIMENSOES (L X C ): 15 CM X 1,80 M EM REPOUSO; ESTERIL: NAO; CARACTERISTICAS GERAIS: EMBALADA INDIVIDUALMENTE;EQUIPAMENTO MEDICO-HOSPITALAR, COMPONENTES E ACESSORIOS13726,8</t>
  </si>
  <si>
    <t>43936Prefeitura MunicipalAquisição de Equipamentos de Proteção Individual11.264.563/0001-0313700</t>
  </si>
  <si>
    <t>43929Empresa Brasileira de Serviços HospitalaresContratação de serviço para adequação de 105 m² de piso em concreto polido entre o Pronto Socorro e a Unidade de Diagnóstico por Imagem, com intuito de viabilizar com segurança o transporte de pacientes com COVID-1904.768.702/0001-7013686,05http://www.in.gov.br/web/dou/-/extrato-de-dispensa-de-licitacao-n-32/2020-uasg-155904-251728595</t>
  </si>
  <si>
    <t>43934Secretaria Especial de Saúde Indígena Aquisição de insumos visando atender a proteção de dos profissionais de saúde pertencentes ao DSEI Alto Rio Solimões05.915.306/0001-9113593http://www.in.gov.br/web/dou/-/extrato-de-dispensa-de-licitacao-n-6/2020-uasg-257025-252122707</t>
  </si>
  <si>
    <t>43949Hospital de Clínicas de Porto Alegre (HCPA)MANOMETRO02.120.773/0001-3713580101358https://www.hcpa.edu.br/fale-conosco/fale-conosco-servico-de-informacao-ao-cidadao-sic/fale-conosco-sic-licitacoes-contratos</t>
  </si>
  <si>
    <t>43916CLOREXIDINA 2% HOSPITALAR 1000ML- 945 FAMAX260077000010913561100913,44https://cearatransparente.ce.gov.br/portal-da-transparencia/despesas/notas-de-empenho/2634727?locale=pt-BR</t>
  </si>
  <si>
    <t>43941Instituto Municipal de Assistência à Saúde Nise da SilveiraAQUISIÇÃO de Material Médico Hospitalar POR ADESÃO AO PROCESSO Nº.09/001827/2020 PARA PREVENÇÃO E CONTROLE DE INFECÇÃO POR CORONAVIRUS, COM BASE NO INCISO IV, ARTIGO 24 DA LEI 8666/93 E ARTIGO 4º DA LEI Nº.13979/2020.DISCRIMINAÇÃO DA AQUISIÇÃO:CONFORME ORDEM DE FORNECIMENTO DE MATERIAL Nº.009/2020.LOCAL DE ENTREGA: ALMOXARIFADO DO IMAS NISE DA SILVEIRA SITO À RUA RAMIRO MAGALHÃES, 521 - ENGENHO DE DENTRO - RJ - CEP: 20.730-4603490712300012213560http://www.rio.rj.gov.br/web/contasrio/dados-abertos#titulo</t>
  </si>
  <si>
    <t>43956Universidade Federal do Rio de JaneiroFórmula elementar infantil 400 G e outro01.107.391/0012-6313540http://www.in.gov.br/web/dou/-/extrato-de-dispensa-de-licitacao-n-217/2020-uasg-153150-255208862</t>
  </si>
  <si>
    <t>43945UERJ - HOSPITAL UNIVERSITÁRIO - HOSPITAL UNIVERSITARIO PEDRO ERNESTOAQUISIÇÃO DO 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AQUISIÇÃO DO ITEM: 78604 COD AQUISIÇÃO DO ITEM: 6532.006.004417.771.867/0001-431352727https://www.compras.rj.gov.br/Portal-Siga/Contrato/listar.action</t>
  </si>
  <si>
    <t>43945UERJ - HOSPITAL UNIVERSITÁRIO - HOSPITAL UNIVERSITARIO PEDRO ERNESTOAQUISIÇÃO DO 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AQUISIÇÃO DO ITEM: 78603 COD AQUISIÇÃO DO ITEM: 6532.006.004317.771.867/0001-431352727https://www.compras.rj.gov.br/Portal-Siga/Contrato/listar.action</t>
  </si>
  <si>
    <t>43945UERJ - HOSPITAL UNIVERSITÁRIO - HOSPITAL UNIVERSITARIO PEDRO ERNESTOAQUISIÇÃO DO ITEM: LUVA PROCEDIMENTO DESCARTAVEL - TIPO: NAO ESTERILIZADA, COR: N/D, MATERIAL: NITRILE, TIPO ESTERILIZACAO: N/A, DESENHO: N/D, ACABAMENTO: TEXTURIZADA NOS DEDOS, TAMANHO: PEQUENA, ESPESSURA: 0,16 MM, COMPRIMENTO PUNHO: N/D, LUBRIFICACAO: SEM PO ID AQUISIÇÃO DO ITEM: 20280 COD AQUISIÇÃO DO ITEM: 6532.006.001917.771.867/0001-431352727https://www.compras.rj.gov.br/Portal-Siga/Contrato/listar.action</t>
  </si>
  <si>
    <t>43944PREFEITURA MUNICIPAL DE JUIZ DE FORAVassourão Gari e Escovão p/ Lavador.25.370.297/0001-0813525,2https://www.pjf.mg.gov.br/jfcontracoronavirus/transparencia.php</t>
  </si>
  <si>
    <t>43938 SECRETARIA DE ESTADO DA SAÚDEMESA DE SOM DIGITAL 01V 08 CAIXAS PROCESSADAS DE 450 W COM TRIPÉ188990260001891350015900http://transparencia.al.gov.br/despesa/empenho/510524/2020NE00423/2020OB02560/</t>
  </si>
  <si>
    <t>4393843470 - SERINGA DE 05 ML06.366.038/0001-6913500500000,27http://prodata.palmas.to.gov.br:8080/sig/app.html#/transparencia/transparencia-despesa-simplificado-corona/</t>
  </si>
  <si>
    <t>43943PREFEITURA MUNICIPAL DE UBERLÂNDIALocação de Microcomputador, com configuração mínima de: processador Intel I3, 8g de memória Ram, HD de 500GB, monitor de 18 polegadas. Em atendimento à Secretaria Municipal de Saúde.67.687.012/0001-0713500http://docs.uberlandia.mg.gov.br/wp-content/uploads/2020/04/5846.pdf</t>
  </si>
  <si>
    <t>43918Coordenadoria de Assistência FarmacêuticaCadeira Giratória, Concha Dupla, Encosto e Assento em Madeira, Compensada, Revestido em Couro Sintético.14.516.006/0001-201347535385https://www.imprensaoficial.com.br/DO/BuscaDO2001Documento_11_4.aspx?link=%2f2020%2fexecutivo%2520secao%2520i%2fmarco%2f28%2fpag_0093_0e44dffaa5f2d9c10ba4c50d5989e03f.pdf&amp;pagina=93&amp;data=28/03/2020&amp;caderno=Executivo%20I&amp;paginaordenacao=100093</t>
  </si>
  <si>
    <t>NACORPO DE BOMBEIROS MILITAR DE MINAS GERAISLUVA DESCARTAVEL PROCEDIMENTOS NAO CIRURGICOS - COMPOSICAO: 100% VINIL (PVC); ESTERIL: NAO; TAMANHO: M; PO: BIOABSORVIVEL; FORMATO: AMBIDESTRA; TEXTURA: LISA; APRESENTACAO: EMBALAGEM 100 UNIDADES;EQUIPAMENTOS,COMPONENTES E ACESSORIOS PARA PROTECAO INDIVIDUAL - EPI13467,6</t>
  </si>
  <si>
    <t>43948Secretaria de Desenvolvimento SocialSABONETE LIQUIDO - 5 LITROS16.693.935/0001-301345010013,45https://transparencia.joaopessoa.pb.gov.br/#/licitacoes?id=4813</t>
  </si>
  <si>
    <t>43944Secretaria Municipal da SaúdeAquisição de500 (quinhentos) unidades de saboneteira, capacidade de 500 a 1.000ml 22.869.498/0001-661345050026,9https://legisladocexterno.curitiba.pr.gov.br/DiariosConsultaExterna_PesquisaAvancada.aspx</t>
  </si>
  <si>
    <t>43944Secretaria Municipal da SaúdeAquisição deunidades de suporte para papel toalha, em22.869.498/0001-661345050026,9https://legisladocexterno.curitiba.pr.gov.br/DiariosConsultaExterna_PesquisaAvancada.aspx</t>
  </si>
  <si>
    <t>43915FUNDACAO HOSPITALAR DO ESTADO DE MINAS GERAISFILME PARA RAIO-X USO MEDICO HOSPITALAR - BASE: VERDE; TAMANHO: 35 X 43CM; TIPO: USO GERAL; PREVISTO COMODATO;33.255.787/0001-911345050269http://www.transparencia.mg.gov.br/compras-e-patrimonio/compras-e-contratos/comprasecontratos-detalhe-proccompra/2020/20200316/20201231/321024</t>
  </si>
  <si>
    <t>NAFUNDACAO HOSPITALAR DO ESTADO DE MINAS GERAISFITA CIRURGICA - TIPO: MICROPOROSA; MEDIDAS: 25MM X 10M;EQUIPAMENTO MEDICO-HOSPITALAR, COMPONENTES E ACESSORIOS13440</t>
  </si>
  <si>
    <t>NAFUNDACAO HOSPITALAR DO ESTADO DE MINAS GERAISESPACADOR - IDENTIFICACAO: ESPACADOR PARA NEBULIZACAO NAO BIVALVULADO; TAMANHO: ACIMA DE 8 ANOS;-13419</t>
  </si>
  <si>
    <t>43945FUNDACAO HOSPITALAR DO ESTADO DE MINAS GERAISESPACADOR - IDENTIFICACAO: ESPACADOR PARA NEBULIZACAO NAO BIVALVULADO; TAMANHO: 22 MM X 15 MM;02.662.841/0001-9013407,3935,19http://www.transparencia.mg.gov.br/compras-e-patrimonio/compras-e-contratos/comprasecontratos-detalhe-proccompra/2020/20200316/20201231/321742</t>
  </si>
  <si>
    <t>43945Secretaria Municipal da SaúdeAquisição de materiais para atender diversos setores da Sec.25.725.813/0001-7013360http://www.diariomunicipal.com.br/amm-mg/materia/665D03E7/03AGdBq24aGO8tn1-wYdli_HImtR8YAVSrVbQyXPB0LemkMQ7eeVq-Xs38qdcjqKaGyaEHWru0DEFr_peVH7q4Edw4NxJVDlh1UKJZxBriz1M3slrmLctWeQGf_hKSVCSYv4Wrk6FBs_9nTmxFdo0E-zNS-KrrujeS6EX4IOk3fDV1uoigUMboSJl6gqHaUNll1AjIVoJo9IwF42e5mzOoTV-acyh71PadydGyRhd8vE1_3fy_Fo5_KuKHKk01BIl7hWY81OTi_-0SH5AHuJiYOZm9JCSzbhzaw8wSsi2gmCAWmcvPqSPOzlq1TPk5GRVdr7tyVTp1fI0MpThZqieitRtX8ahqAnPoWUcGPxqe3bQybLBERuf6rFmFB9f97lMMtTN50AX9OkcfEu933pCLlrRLcBM8cNxYAQ</t>
  </si>
  <si>
    <t>43917Prefeitura MunicipalMATERIAL MEDICO HOSPITALAR 03.945.035/0001-9113357,6https://trescoracoes-mg.portaltp.com.br/consultas/detalhes/dispensa.aspx?id=00100122F8390E4B28498C813A231AE66F2BAC00218489</t>
  </si>
  <si>
    <t>43916EQUIPO MACRO FLEX.INJ.LATERAL DESCARPACK94855740001711326287251,52https://cearatransparente.ce.gov.br/portal-da-transparencia/despesas/notas-de-empenho/2634645?locale=pt-BR</t>
  </si>
  <si>
    <t>43949PREFEITURA MUNICIPAL DE UBERABAágua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outras).06.986.492/0001-1213214,513919,5http://www.uberaba.mg.gov.br/licitacoes/arquivos/900_5_18_2020_1.pdf</t>
  </si>
  <si>
    <t>43949Hospital de Clínicas de Porto Alegre (HCPA)PINÇA FOESTER RETA - 18 CM COMPRIMENTO92.690.486/0001-5513210,224653,7https://www.hcpa.edu.br/fale-conosco/fale-conosco-servico-de-informacao-ao-cidadao-sic/fale-conosco-sic-licitacoes-contratos</t>
  </si>
  <si>
    <t>43948Prefeitura Municipal de SalvadorAQUISIÇÃO DO MEDICAMENTO: VANCOMICINA 500 MG, CONSIDERANDO O AUMENTO NO NÚMERO DE CASOS DE CORONAVÍRUS (COVID-19) E A DISSEMINAÇÃO GLOBAL, TORNA-SE DE EXTREMA URGÊNCIA A AQUISIÇÃO DESSE MEDICAMENTO UTILIZADO COMO SUPORTE NAS CONDIÇÕES CLÍNICAS DE URGÊNCIA E EMERGÊNCIA, CONFORME CI ASSISTÊNCIA FARMACÊUTICA Nº 134/202008.778.201/0001-2613200http://www.transparencia.salvador.ba.gov.br/Modulos/covid19.aspx</t>
  </si>
  <si>
    <t>43942SECRETARIA DE ESTADO DA SAUDEAPARELHO DE AR CONDICIONADO: TIPO SPLIT HI-WALL 24.000 BTU/H39.343.199/0001-961320043300https://coronavirus.es.gov.br/contratos-emergenciais</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</si>
  <si>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ml27.145.426/0001-901320060002,2http://site.tce.ma.gov.br/index.php/mural-de-contratos</t>
  </si>
  <si>
    <t>43941Hospital Municipal Souza AguiarAquisição de EMERGENCIAL - COBRE CORPOAQUISIÇÃO DE MATERIAL MÉDICO CIRÚRGICO PARA O ENFRENTAMENTO EMERGENCIAL DE SAÚDE PÚBLICA DECORRENTE DO CORONA VÍRUS3257350300014213200http://www.rio.rj.gov.br/web/contasrio/dados-abertos#titulo</t>
  </si>
  <si>
    <t>43941SECRETARIA MUNICIPAL DE SAÚDEAQUISIÇÃO DE MEDICAMENTOS - CETAMINA, SOLUÇÃO INJETÁVEL 50MG/ML44.734.671/0001-5113200100013,2https://www.aracajucompras.se.gov.br/portal/default.aspx</t>
  </si>
  <si>
    <t>43915Universidade Federal do Rio de JaneiroReagente para biologia molecular11.637.221/0001-9113200http://www.in.gov.br/en/web/dou/-/extrato-de-dispensa-de-licitacao-n-547/2020-uasg-153150-249659576</t>
  </si>
  <si>
    <t>43923Universidade Federal do Rio de JaneiroAquisição de Reagente para diagnóstico clínico para Biologia molecular11.637.221/0001-9113200http://www.in.gov.br/web/dou/-/extrato-de-dispensa-de-licitacao-n-745/2020-uasg-153150-250888966</t>
  </si>
  <si>
    <t>43948PREFEITURA MUNICIPAL DE UBERABAContratação de empresas para o fornecimento de materiais médico-hospitalares para enfrentamento da pandemia causada pelo COVID-19 -item 3 do Mapa de Cotação nº 412/2020 (3 – luva de procedimento nº 8,0 (G)) 07.788.510/0001-1413170http://www.uberaba.mg.gov.br:8080/portal/acervo/portavoz/arquivos/2020/1812%20-%2017-04-2020.pdf</t>
  </si>
  <si>
    <t>43937FUNDACAO HOSPITALAR DO ESTADO DE MINAS GERAISMANUTENCAO, REPARO, CONSERVACAO E ADAPTACAO EM EQUIPAMENTOS E INSTRUMENTOS HOSPITALARES02.873.047/0001-9513110113110http://www.transparencia.mg.gov.br/compras-e-patrimonio/compras-e-contratos/comprasecontratos-detalhe-proccompra/2020/20200316/20201231/322569</t>
  </si>
  <si>
    <t>NAFUNDACAO HOSPITALAR DO ESTADO DE MINAS GERAISMANUTENCAO, REPARO, CONSERVACAO E ADAPTACAO EM EQUIPAMENTOS E INSTRUMENTOS HOSPITALARESMANUTENCAO EM EQUIPAMENTO MEDICO, HOSPITALAR, ODONTOLOGICO E DE       LABORATORIO13110</t>
  </si>
  <si>
    <t>43935TRAMADOL(CLORIDRATO), 50 MG, CAPSULA, UNIDADE 1.0 MARCA: HIPOLABOR REGISTRO ANVISA: 113430174001826.436.406/0001-0513050870000,15https://cearatransparente.ce.gov.br/portal-da-transparencia/despesas/notas-de-empenho/2644094?locale=pt-BR</t>
  </si>
  <si>
    <t>43915FUNDACAO HOSPITALAR DO ESTADO DE MINAS GERAISMEDICAMENTOS PARA TRATAMENTO DE COVID-19 POLIMIXINA B - PRINCIPIO ATIVO: POLIMIXINA B, SULFATO; CONCENTRACAO/DOSAGEM: 500.00 UI; FORMA FARMACEUTICA: PO LIOFILIZADO; APRESENTACAO: FRASCO-AMPOLA; COMPONENTE: .;23.864.942/0001-1313042,575017,39http://www.transparencia.mg.gov.br/compras-e-patrimonio/compras-e-contratos/comprasecontratos-detalhe-proccompra/2020/20200316/20201231/321018</t>
  </si>
  <si>
    <t>43949PREFEITURA MUNICIPAL DE UBERABAsuporte tipo dispenser, para sabonete líquido; medindo aproximadamente 220mm de altura x 95mm de profundidade; reservatório com capacidade para 800ml; fabricado em plástico abs reforçado; cor branca; com trava de segurança e válvula dosadora em policarboneto transparente  14.677.091/0001-091304050026,08http://www.uberaba.mg.gov.br/licitacoes/arquivos/900_5_18_2020_1.pdf</t>
  </si>
  <si>
    <t>NAFUNDACAO HOSPITALAR DO ESTADO DE MINAS GERAISGUIA PARA USO MEDICO - APLICACAO: PARA TUBO ENDOTRAQUEAL; TIPO: ADULTO; MATERIA-PRIMA: EM MATERIAL METALICO FLEXIVEL; PONTA: PONTA EM OGIVA, COM LIMITADOR DE PROFUNDIDADE; COMPRIMENTO: APROXIMADO DE 40CM;EQUIPAMENTO MEDICO-HOSPITALAR, COMPONENTES E ACESSORIOS13020</t>
  </si>
  <si>
    <t>NAFUNDACAO HOSPITALAR DO ESTADO DE MINAS GERAISEXTENSOR DESCARTAVEL DE EQUIPO MEDICO CIRURGICO - COMPONENTES: PINCA CORTA FLUXO; COMPRIMENTO: 40 CM; MATERIA-PRIMA: PVC TRANSPARENTE;EQUIPAMENTO MEDICO-HOSPITALAR, COMPONENTES E ACESSORIOS13020</t>
  </si>
  <si>
    <t>43944AR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Hz17.874.189/0001-441299643249Processo SEI disponibilizado pelo Governo do Estado</t>
  </si>
  <si>
    <t>43946PREFEITURA MUNICIPAL DE BARBACENABEVACIZUMABE 25MG/ML FRASCO AMPOLA 4ML17.256.512/0168-9612994,8712994,8https://e-gov.betha.com.br/transparencia/01037-041/con_licitacoes.faces</t>
  </si>
  <si>
    <t>43909EPAMIGAnalises Laboratórios- Campus Experimentais EPAMIG Sul e Sudeste12964</t>
  </si>
  <si>
    <t>43910Prefeitura MunicipalServiço mensal de telefonia móvel (TIM)12927,627478,8http://cidadesmg.com.br/portaltransparencia/faces/user/compra/FLicitacao.xhtml</t>
  </si>
  <si>
    <t>43941SECRETARIA MUNICIPAL DE ASSISTÊNCIA SOCIALAQUISIÇÃO DE SABONETE LÍQUIDO02.700.176/0001-8112900100012,9https://www.aracajucompras.se.gov.br/portal/default.aspx</t>
  </si>
  <si>
    <t>43941Secretaria Especial de Saúde IndígenaAquisição de materiais medico hospitalares, para atender a demanda emergencial do Distrito Sanitário Especial Indígena Leste de Roraima, pelo período de 03 (três) meses, conforme condições, quantidades, exigências e estimativas, estabelecidas neste instrumento.21.204.313/0001-3112871http://www.in.gov.br/web/dou/-/extrato-de-dispensa-de-licitacao-n-2/2020-uasg-257051-253177190</t>
  </si>
  <si>
    <t>43951SECRETARIA DE ESTADO DO GOVERNO-SEGSoftware de Gerenciamento - Rede Cabeada19.354.200/0001-7012870,21112870,21https://coronavirus.es.gov.br/Media/Coronavirus/Transparencia/ContratosEmergenciais/2020-PN8CM%20037-2020%20-%20Ordem%20de%20Fornecimento.pdf</t>
  </si>
  <si>
    <t>43951SECRETARIA DE ESTADO DO GOVERNO-SEGSoftware de Gerenciamento - Rede Wi-Fi19.354.200/0001-7012870,2112870,2https://coronavirus.es.gov.br/Media/Coronavirus/Transparencia/ContratosEmergenciais/2020-PN8CM%20037-2020%20-%20Ordem%20de%20Fornecimento.pdf</t>
  </si>
  <si>
    <t>43951SECRETARIA DE ESTADO DA JUSTICABOTA PARA LIMPEZA16.622.223/0001-201287030042,9https://coronavirus.es.gov.br/Media/Coronavirus/Transparencia/ContratosEmergenciais/TR%20003-2020%20AQUIS.%20MATERIAIS%20DE%20LIMPEZA.pdf</t>
  </si>
  <si>
    <t>43948Prefeitura Municipal de SalvadorAQUISIÇÃO DE BOTAS DE SEGURANÇA DE BORRACHA CANO LONGO NºS 37,38,39,40,41,42,43 E 44 , PARA ATENDER DEMANDA DA REDE MUNICIPAL DE SAÚDE EM COMBATE AO COVID-19, CONFORME CI GT DE MATERIAIS Nº 079/202028.719.518/0001-0712800http://www.transparencia.salvador.ba.gov.br/Modulos/covid19.aspx</t>
  </si>
  <si>
    <t>43942SECRETARIA DE ESTADO DA SAÚDEAQUISIÇÃO DE CONDICIONADOR DE AR SPLIT HI WALL 18.000 BTUS PHILCO14.024.014/0001-501280043200http://www.comprasnet.se.gov.br/</t>
  </si>
  <si>
    <t>43941Mesa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(l)23.611.514/0001-891275017750Processo SEI disponibilizado pelo Governo do Estado</t>
  </si>
  <si>
    <t>43930ESCADINHA DOIS DEGRAUS HOSPITALAR( DESCRIÇÃO DO QUANTITATIVO : 90 X 141,588000 = 12.742,92)15.304.562/0001-0412742,9290141,588https://cearatransparente.ce.gov.br/portal-da-transparencia/despesas/notas-de-empenho/2642328?locale=pt-BR</t>
  </si>
  <si>
    <t>NAFUNDACAO HOSPITALAR DO ESTADO DE MINAS GERAISEQUIPO - APLICACAO: PARA TRANSFUSAO DE SANGUE/HEMOCOMPONENTES; TIPO: MACROGOTAS; MATERIA-PRIMA: EM PVC;EQUIPAMENTO MEDICO-HOSPITALAR, COMPONENTES E ACESSORIOS12648</t>
  </si>
  <si>
    <t>43943Secretaria de Estado da SaúdeAQUISIÇÃO DE VÁLVULA REGULADORA PARA PRESSÃO DE REDE DE AR COMPRIMIDO E OUTRO P/ HRHDS18.855.990/0001-0512639http://www.transparencia.sc.gov.br/documentos/extrato/doc/empenho?empenhofiltro[]=480091|2020NE013985</t>
  </si>
  <si>
    <t>43943Secretaria de Estado da SaúdeAQUISIÇÃO DE VÁLVULA REGULADORA PARA PRESSÃO DE REDE DE AR COMPRIMIDO E OUTRO P/ HIJG18.855.990/0001-0512639http://www.transparencia.sc.gov.br/documentos/extrato/doc/empenho?empenhofiltro[]=480091|2020NE013971</t>
  </si>
  <si>
    <t>43943Secretaria de Estado da SaúdeAQUISIÇÃO DE VÁLVULA REGULADORA PARA PRESSÃO DE REDE DE AR COMPRIMIDO E OUTRO P/ HDWC18.855.990/0001-0512639http://www.transparencia.sc.gov.br/documentos/extrato/doc/empenho?empenhofiltro[]=480091|2020NE013964</t>
  </si>
  <si>
    <t>43941Coordenadoria Geral de Atenção Primária da AP5.2AQUISIÇÃO DE MATERIAL PARA ENFRENTAMENTO DO CORONAVIRUS1148736700010612600http://www.rio.rj.gov.br/web/contasrio/dados-abertos#titulo</t>
  </si>
  <si>
    <t>4393894248 - TUBO DE SILICONE 20406.366.038/0001-6912600100012,6http://prodata.palmas.to.gov.br:8080/sig/app.html#/transparencia/transparencia-despesa-simplificado-corona/</t>
  </si>
  <si>
    <t>43949Hospital de Clínicas de Porto Alegre (HCPA)COMADRE INOX BAIXA 34X25CM61.418.042/0001-3112585,57105119,8626https://www.hcpa.edu.br/fale-conosco/fale-conosco-servico-de-informacao-ao-cidadao-sic/fale-conosco-sic-licitacoes-contratos</t>
  </si>
  <si>
    <t>43941SECRETARIA MUNICIPAL DE SAÚDEAQUISIÇÃO DE ASPIRADOR CIRÚRGICO PORTÁTIL06.347.171/0001-781254062090https://www.aracajucompras.se.gov.br/portal/default.aspx</t>
  </si>
  <si>
    <t>43941Hospital Municipal Miguel CoutoAQUISIÇÃO DE MATERIAL MEDICO HOSPITALAR, PARA PREVENCAO E CONTROLE DE INFECÇÃO POR CORONAVIRUS, SOB O Nº 09/001.837/2020, DE ACORDO COM O QUE PRECETUA O ARTIGO 24, INCISO IV DA LEI 8.666/93, COMBINADO COM O DECRETO Nº 47246, DE 12 DE MARÇO DE 2020, QUE REGULAMENTA A LEI 13.979/2020, TENDO ME VISTA A NECESSIDADE DE AQUISIÇÃO DOS ITENS CONSTANTES EM TERMO DE REFERENCIA.NAD 166/20203134373400010512500http://www.rio.rj.gov.br/web/contasrio/dados-abertos#titulo</t>
  </si>
  <si>
    <t>43941Hospital Municipal Miguel CoutoAQUISIÇÃO DE MATERIAL MEDICO HOSPITALAR PARA PREVENÇÃO E CONTROLE DE INFECÇÃO POR CORONA3134373400010512500http://www.rio.rj.gov.br/web/contasrio/dados-abertos#titulo</t>
  </si>
  <si>
    <t>43941Hospital Municipal Souza AguiarAQUISIÇÃO DE SANENATES PARA ENFRENTAMENTO DA EMERGENCIA DE SAÚDE PÚBLICA DECORRENTE DO CORONAVÍRUS.2270616100013812451,2http://www.rio.rj.gov.br/web/contasrio/dados-abertos#titulo</t>
  </si>
  <si>
    <t>NAFUNDACAO HOSPITALAR DO ESTADO DE MINAS GERAISFITA CIRURGICA - TIPO: MICROPOROSA; MEDIDAS: 50MM X 10M;EQUIPAMENTO MEDICO-HOSPITALAR, COMPONENTES E ACESSORIOS12432</t>
  </si>
  <si>
    <t>43937Empresa Brasileira de Serviços HospitalaresAquisição de COBERTURA PARA ÓBITO18.466.544/0001-0912423,2http://www.in.gov.br/web/dou/-/extrato-de-dispensa-de-licitacao-n-34/2020-uasg-155020-252770679</t>
  </si>
  <si>
    <t>43921LINEZOLIDA, 600MG, COMPRIMIDO REVESTIDO, UNIDADE 1.0 COMPRIMIDO MARCA : ZYVOX115631450001171240220062,01https://cearatransparente.ce.gov.br/portal-da-transparencia/despesas/notas-de-empenho/2637107?locale=pt-BR</t>
  </si>
  <si>
    <t>43949Hospital de Clínicas de Porto Alegre (HCPA)SUPORTE PARA SORO COM RODIZIOS28.753.137/0001-361230030410https://www.hcpa.edu.br/fale-conosco/fale-conosco-servico-de-informacao-ao-cidadao-sic/fale-conosco-sic-licitacoes-contratos</t>
  </si>
  <si>
    <t>43935Tecidos e elásticos27.817.122/0001-2112252CONTRATOS E LICITAÇÕES</t>
  </si>
  <si>
    <t>NAFUNDACAO HOSPITALAR DO ESTADO DE MINAS GERAISCONJUNTO PARA DRENAGEM MEDIASTINAL - NUMERO: 38; CAPACIDADE: DO FRASCO RESERVATORIO 2.000 ML;-12150</t>
  </si>
  <si>
    <t>43917Universidade Federal do Rio de JaneiroAquisição de papel toalha branco luxo fardo com 1.000 folhas de 20cm x 21cm27.756.232/0001-2012075http://www.in.gov.br/web/dou/-/extrato-de-dispensa-de-licitacao-n-154/2020-uasg-153150-250040288</t>
  </si>
  <si>
    <t>43921ESTETOSCOPIO, BIAURICULAR, ADULTO, AUSCULTADOR DE ACO INOX, EMBALAGEM 1.0 UNIDADE MARCA : MD251379470001701200020060https://cearatransparente.ce.gov.br/portal-da-transparencia/despesas/notas-de-empenho/2637441?locale=pt-BR</t>
  </si>
  <si>
    <t>43941Móvel multiuso, Armário vitrine, material aço perfilado, porta vidro, prateleiras cristal, quantidade portas 2 und, tipo fechadura gaé, altura 1,65 m, largura 0,65, profundidade 0,40 m, aplicação uso hospitalar, características adicionais: pés com ponteiras.23.611.514/0001-8912000121000Processo SEI disponibilizado pelo Governo do Estado</t>
  </si>
  <si>
    <t>43920Prefeitura Municipal de Visconde do Rio BrancoTENDA 10 X 2512000112000http://pt.viscondedoriobranco.mg.gov.br/Licitacao</t>
  </si>
  <si>
    <t>43917Empresa Brasileira de Serviços HospitalaresAquisição emergencial de material médico-cirúrgico, Swab com rayon para o enfrentamento da pandemia do coronavírus23.039.218/0001-5512000http://www.in.gov.br/web/dou/-/extrato-de-dispensa-de-licitacao-n-6/2020-uasg-155126-250042327</t>
  </si>
  <si>
    <t>NAFUNDACAO HOSPITALAR DO ESTADO DE MINAS GERAISSERINGA DESCARTAVEL - MATERIA-PRIMA: POLIPROPILENO; CAPACIDADE: 60 ML, COM PONTA TIPO LUER SLIP CENTRAL.;EQUIPAMENTO MEDICO-HOSPITALAR, COMPONENTES E ACESSORIOS11970</t>
  </si>
  <si>
    <t>43949Hospital de Clínicas de Porto Alegre (HCPA)PINÇA BACKHAUS - 13 CM COMPRIMENTO61.418.042/0001-311196249224,313https://www.hcpa.edu.br/fale-conosco/fale-conosco-servico-de-informacao-ao-cidadao-sic/fale-conosco-sic-licitacoes-contratos</t>
  </si>
  <si>
    <t>43943Fármaco - ESCOPOLAMINA SOL INJ 20MG/ML CX 100AMP 1ML07.329.169/0001-391194060001,992020NE00593</t>
  </si>
  <si>
    <t>43941FENTANILA, CITRATO (SOLUÇÃO INJETÁVEL 0,05MG/ML -2ML)07.484.373/0001-241192575001,59Processo SEI disponibilizado pelo Governo do Estado</t>
  </si>
  <si>
    <t>NAFUNDACAO HOSPITALAR DO ESTADO DE MINAS GERAISAGULHA PARA ANESTESIA RAQUE - MEDIDAS: 22 G (0,7 X 90MM); TIPO: DESCARTAVEL; BISEL: QUINCKE; MANDRIL: MANDRIL CODIFICADO POR COR;EQUIPAMENTO MEDICO-HOSPITALAR, COMPONENTES E ACESSORIOS11904</t>
  </si>
  <si>
    <t>43938 SECRETARIA DE ESTADO DA SAÚDESuplemento para meio de cultura tipo penicilina g estreptomicina aspecto físico líquido concentração 5000 uiml 5000 mcgml112323650001681189836330,5http://transparencia.al.gov.br/despesa/empenho/510524/2020NE01834/undefined/</t>
  </si>
  <si>
    <t>43941AMIODARONA (50 MG/ML SOLUÇÃO INJETÁVEL AMPOLA 3 ML)07.484.373/0001-241188054002,2Processo SEI disponibilizado pelo Governo do Estado</t>
  </si>
  <si>
    <t>43915Empresa Brasileira de Serviços HospitalaresAquisição de insumos necessários para o atendimento aos casos suspeitos/confirmados do novo coronavirus.09.608.095/0001-0311875http://www.in.gov.br/en/web/dou/-/extrato-de-dispensa-de-licitacao-n-120/2020-uasg-155911-249661722</t>
  </si>
  <si>
    <t>43944 SECRETARIA MUNICIPAL DE SAÚDE - SEMSAContratação de reparo em equipamentos telefônicos01.221.116/0001-13118601http://app.tce.ac.gov.br/portaldaslicitacoes</t>
  </si>
  <si>
    <t>43951SECRETARIA DE ESTADO DA SAUDEETIQUETA PARA IMPRESSORA - MANUTENÇÃO DA ROTINA LABORATORIAL VISANDO O ENFRENTAMENTO AO COVID-1913.410.297/0001-0511800100011,8https://coronavirus.es.gov.br/Media/Coronavirus/Transparencia/ContratosEmergenciais/2020-57QCH%20-%20OF%2000889-2020%20-%20MNX.pdf</t>
  </si>
  <si>
    <t>43950Secretaria Municipal de SaúdeMANÔMETRO COM FLUXÔMETRO REF. 71282548.286.728/0001-581175050235http://servicos.sjc.sp.gov.br/governo/boletim/boletimPDF/20200417202703b5d64368-84ed-4780-b6a8-c2cb3d9d1696.pdf</t>
  </si>
  <si>
    <t>43917PREF.MUN.DE PRES. BERNARDES MATERIAS DE PREV E COMBATE AO COVID-1911710,32</t>
  </si>
  <si>
    <t>43950Secretaria Municipal de SaúdeNOREPINEFRINA, SOLUÇÃO INJETÁVEL 1,0 MG/ML -
AMPOLA C/ 4ML11.260.846/0001-871170030003,9http://servicos.sjc.sp.gov.br/governo/boletim/boletimPDF/20200417202703b5d64368-84ed-4780-b6a8-c2cb3d9d1696.pdf</t>
  </si>
  <si>
    <t>NAFUNDACAO EZEQUIEL DIASPENICILINA + ESTREPTOMICINA - APLICACAO: PARA CULTIVO CELULAR ETC; ASPECTO: LIQUIDO; APRESENTACAO: FRASCO COM VOLUME DE 100ML; COMPLEMENTO: FORMULACAO CONTENDO 10.000 U PENICILINA E 10.000 µG/ML ESTREPTOMICINA;-11700</t>
  </si>
  <si>
    <t>NAFUNDACAO EZEQUIEL DIASPENICILINA + ESTREPTOMICINA - APLICACAO: PARA CULTIVO CELULAR ETC; ASPECTO: LIQUIDO; APRESENTACAO: FRASCO COM VOLUME DE 100ML; COMPLEMENTO: FORMULACAO CONTENDO 10.000 U PENICILINA E 10.000 µG/ML ESTREPTOMICINA;REAGENTES E PRODUTOS QUIMICOS11700</t>
  </si>
  <si>
    <t>43944Secretaria de Atenção Especializada à SaúdeAquisição de enxoval de vestuário hospitalar para o enfrentamento ao (COVID-19)02.812.282/0001-5711670http://www.in.gov.br/web/dou/-/extrato-de-dispensa-de-licitacao-n-19/2020-uasg-250104-253591534</t>
  </si>
  <si>
    <t>43937Hospital do Servidor Público Municipal - HSPMConjuntos de Laringoscópio (cabo e lâmina) tamanho adulto. 29.474.250/0001-4511641,513895,5http://www.docidadesp.imprensaoficial.com.br/NavegaEdicao.aspx?ClipID=fa5ca22f26c8e73d64478324bed3ccc6&amp;PalavraChave=PHLIFE%20HOSPITALAR%20LTDA%20-%20ME</t>
  </si>
  <si>
    <t>NAPOLICIA MILITAR DE MINAS GERAISTUBO ENDOTRAQUEAL - TIPO: DESCARTAVEL COM BALONETE; NUMERO: 7,0 (30); MATERIA-PRIMA: PVC TRANSPARENTE, SILICONIZADO;-11628</t>
  </si>
  <si>
    <t>43930SUPORTE PARA SORO( DESCRIÇÃO DO QUANTITATIVO : 90 X 129,168000 = 11.625,12)15.304.562/0001-0411625,1290129,168https://cearatransparente.ce.gov.br/portal-da-transparencia/despesas/notas-de-empenho/2642328?locale=pt-BR</t>
  </si>
  <si>
    <t>43949Hospital de Clínicas de Porto Alegre (HCPA)LEITORA PARA CÓDIGO DE BARRAS FIXA05.607.657/0013-7911615,681451,95https://www.hcpa.edu.br/fale-conosco/fale-conosco-servico-de-informacao-ao-cidadao-sic/fale-conosco-sic-licitacoes-contratos</t>
  </si>
  <si>
    <t>NAFUNDACAO HOSPITALAR DO ESTADO DE MINAS GERAISDISPOSITIVO INTRAVENOSO PARA ACESSO PERIFERICO - CATETER: SISTEMA DE SEGURANCA 18 G;EQUIPAMENTO MEDICO-HOSPITALAR, COMPONENTES E ACESSORIOS11550</t>
  </si>
  <si>
    <t>43948Prefeitura Municipal de SalvadorCADEADO.04.394.386/0001-1411456http://www.transparencia.salvador.ba.gov.br/Modulos/covid19.aspx</t>
  </si>
  <si>
    <t>NAFUNDACAO HOSPITALAR DO ESTADO DE MINAS GERAISDISPOSITIVO INTRAVENOSO PARA ACESSO PERIFERICO - CATETER: EXTERNO 24 G, AGULHA COM SISTEMA DE SEGURANCA;EQUIPAMENTO MEDICO-HOSPITALAR, COMPONENTES E ACESSORIOS11410</t>
  </si>
  <si>
    <t>43949Hospital de Clínicas de Porto Alegre (HCPA)MICRO PINÇA DELICADA ADSON SEM DENTE - 12CM C14.636.642/0001-9611405,0169165,29https://www.hcpa.edu.br/fale-conosco/fale-conosco-servico-de-informacao-ao-cidadao-sic/fale-conosco-sic-licitacoes-contratos</t>
  </si>
  <si>
    <t>43938 SECRETARIA DE ESTADO DA SAÚDECESTO LIXOMATERIAL POLIPROPILENO CAPACIDADE APROXIMADAMENTE 50 L CARACTERÍSTICAS ADICIONAIS COM TAMPA ACIONADA POR PEDAL MARCA JSN PROCEDÊNCIA NACIONAL POR PEDAL NA COR BRANCA PARA O DESCARTE DE MATERIAL INFECTADO297953380001691140075154http://transparencia.al.gov.br/despesa/empenho/510524/2020NE02004/undefined/</t>
  </si>
  <si>
    <t>43938 SECRETARIA DE ESTADO DA SAÚDECESTO LIXO MATERIAL POLIPROPILENO CAPACIDADE APROXIMADAMENTE 50 L CARACTERÍSTICAS ADICIONAIS COM TAMPA ACIONADA POR PEDAL MARCA JSN PROCEDÊNCIA NACIONAL POR PEDAL NA COR CINZA PARA O DESCARTE DE MATERIAL COMUM CONFORME TERMO DE REFERÊNCIA297953380001691140075154http://transparencia.al.gov.br/despesa/empenho/510524/2020NE02004/undefined/</t>
  </si>
  <si>
    <t>43912LIDOCAINA CLORIDRATO, FRASCO/AMPOLA 20ML, 2%, SOLUCAO INJETAVEL, UNIDADE 1.0 FRASCO / AMPOLA MARCA: HYPOFARMA01.722.296/0001-1711397,548502,35https://cearatransparente.ce.gov.br/portal-da-transparencia/despesas/notas-de-empenho/2631958?locale=pt-BR</t>
  </si>
  <si>
    <t>43920DEXTROCETAMINA (CLORIDRATO), 50MG/ML, SOLUCAO INJETAVEL, FRASCO AMPOLA 10ML, UNIDADE 1.0 FRASCO / AMPOLA MARCA : CRISTÁLIA44.734.467/0001-511138020056,9https://cearatransparente.ce.gov.br/portal-da-transparencia/despesas/notas-de-empenho/2636642?locale=pt-BR</t>
  </si>
  <si>
    <t>NAFUNDACAO HOSPITALAR DO ESTADO DE MINAS GERAISFILTRO PARA SISTEMA RESPIRATORIO - APLICACAO: ANESTESIA GERAL E VENTILACAO; TIPO: PEDIATRICO;-11340</t>
  </si>
  <si>
    <t>NAFUNDACAO HOSPITALAR DO ESTADO DE MINAS GERAISATADURA DE CREPOM - MATERIA-PRIMA: ALGODAO CRU DE ALTA TORCAO E FIBRAS SINTETICAS; NUMERO DE FIOS: 13 FIOS/CM2; DIMENSOES (L X C ): 15 CM X 1,80 M EM REPOUSO; ESTERIL: NAO; CARACTERISTICAS GERAIS: EMBALADA INDIVIDUALMENTE;EQUIPAMENTO MEDICO-HOSPITALAR, COMPONENTES E ACESSORIOS11340</t>
  </si>
  <si>
    <t>43941Hospital Municipal Raphael de Paula SouzaAQUISIÇÃO EMERGENCIAL DE AQUISIÇÃO de Material Médico Hospitalar PARA PREVENÇÃO COVID 19 - CAPOTE DESCARTÁVEL GRAMATURA 40. PROCESSO HMRPS 0973/000.024/2020.PROCESSO SMS 09/001.837/2020.SD 86/20, RES. 109/20 E NAD 82/20 (01/04/20 - DO RIO 06/04/20)DEVERÃO ESTAR ANEXADOS À NOTA FISCAL, ÀS CÓPIAS DESTA NOTA DE EMPENHO E DA AUTORIZAÇÃO DE FORNECIMENTO.DEVERÃO CONSTAR NO CORPO DA NOTA FISCAL OS NÚMEROS DESTA NOTA DE EMEPENHO, DO PROCESSO HMRPS, DO LOTE E A VALIDADE DOS PRODUTOS EM QUESTÃO.3490712300012211300http://www.rio.rj.gov.br/web/contasrio/dados-abertos#titulo</t>
  </si>
  <si>
    <t>43941Diretoria-Geral de Administração PenitenciáriaAquisição de lençol com elástico, largura 88 x comprimento 1,88 x altura 14.01.826.299/0001-091125045025DOE nº 23280, de 14.04.2020  http://diariooficial.abc.go.gov.br/portal/visualizacoes/pdf/4177#/p:13/e:4177?find=coronavirus</t>
  </si>
  <si>
    <t>43944PREFEITURA MUNICIPAL DE UBERLÂNDIAPrestação de serviço de implantação, com mão de obra técnica e materiais de instalação de Central de PABX e locação mensal com manutenção de equipamentos, softwares e demais suprimentos necessários para o funcionamento dos equipamentos para o período de 06 meses. Em atendimento à Secretaria Municipal de Saúde.23.995.780/0001-5211190http://docs.uberlandia.mg.gov.br/wp-content/uploads/2020/04/5846.pdf</t>
  </si>
  <si>
    <t>43913Secretaria Municipal de Saúde e Defesa CivilAPARELHO DE BARBEAR21.766.049/0001-2011160180000,62https://duquedecaxias.rj.gov.br/portal/boletim-oficial.html</t>
  </si>
  <si>
    <t>NAFUNDACAO HOSPITALAR DO ESTADO DE MINAS GERAISFIOS DE SUTURA USO MEDICO HOSPITALAR - TIPO: INABSORVIVEL; MATERIA-PRIMA: MONOFILAMENTO DE POLIAMIDA; NUMERO: 3-0; MEDIDAS: FIO DE 45CM; AGULHA: COM AGULHA 3/8 CIRCULO CORTANTE DE 2,4 A 2,5CM;EQUIPAMENTO MEDICO-HOSPITALAR, COMPONENTES E ACESSORIOS11160</t>
  </si>
  <si>
    <t>NAFUNDACAO HOSPITALAR DO ESTADO DE MINAS GERAISSERINGA DESCARTAVEL - MATERIA-PRIMA: PROLIPROPILENO; CAPACIDADE: 05 ML SEM AGULHA;EQUIPAMENTO MEDICO-HOSPITALAR, COMPONENTES E ACESSORIOS11160</t>
  </si>
  <si>
    <t>43941Hospital Municipal Souza AguiarAQUISIÇÃO DE MATERIAL MÉDICO CIRÚRGICO PARA O ENFRENTAMENTO EMERGENCIAL DE SAÚDE PÚBLICA DECORRENTE DO CORONA VÍRUS4879168500016811158http://www.rio.rj.gov.br/web/contasrio/dados-abertos#titulo</t>
  </si>
  <si>
    <t>43949Hospital de Clínicas de Porto Alegre (HCPA)AFASTADOR SENN MULLER 16CM COMPRIMENTO E 8,558.193.483/0001-7811144,7813483,17https://www.hcpa.edu.br/fale-conosco/fale-conosco-servico-de-informacao-ao-cidadao-sic/fale-conosco-sic-licitacoes-contratos</t>
  </si>
  <si>
    <t>43951Universidade Federal de Santa MariaAquisição de uma rotuladora semi automática - RSA 800 - acompanha o datador pneumático.23.347.574/0001-3611130http://www.in.gov.br/web/dou/-/extrato-de-dispensa-de-licitacao-n-43/2020-uasg-153164-254735979</t>
  </si>
  <si>
    <t>43938FUNDACAO HOSPITALAR DO ESTADO DE MINAS GERAISDIETA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FECHADO;49.324.221/0001-04110880,01http://www.transparencia.mg.gov.br/compras-e-patrimonio/compras-e-contratos/comprasecontratos-detalhe-proccompra/2020/20200316/20201231/322178</t>
  </si>
  <si>
    <t>43913Secretaria Municipal de Saúde e Defesa CivilAquisição de cobertura de hidrocolóide filme de poliuretano 15x15cm16.599.555/0001-3211001,657619,1https://duquedecaxias.rj.gov.br/portal/boletim-oficial.html</t>
  </si>
  <si>
    <t>43942SECRETARIA DE ESTADO DA SAUDEPONTEIRA ESTERIL - RACK 96 PONTEIRAS14.296.864/0001-071100020055https://coronavirus.es.gov.br/Media/Coronavirus/Transparencia/ContratosEmergenciais/2020-D6PW8%20O%200758-2020%20DOCTORLAB%20LOTES%203-9-11.pdf</t>
  </si>
  <si>
    <t>43941Coordenadoria Geral de Atenção Primária da AP2.2AQUISIÇÃO DE INSUMO DE MEDICO HOSPITALAR POR DISPENSA PARA A PANDEMIA NO USO  DA PREVENÇÃO E CONTROLE DA INFECÇÃO POR CORONA VIRUS1083988700016011000http://www.rio.rj.gov.br/web/contasrio/dados-abertos#titulo</t>
  </si>
  <si>
    <t>43941Coordenadoria Geral de Atenção Primária da AP2.2AQUISIÇÃO DE INSUMO MEDICO HOSPITALAR PARA CONTROLE E PREVENÇÃO DA INFECÇÃO POR CORONA VIRUS SEM RP VIGENTE1083988700016011000http://www.rio.rj.gov.br/web/contasrio/dados-abertos#titulo</t>
  </si>
  <si>
    <t>43941Carro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ANVISA.06.253.085/0001-041100025500Processo SEI disponibilizado pelo Governo do Estado</t>
  </si>
  <si>
    <t>43920Prefeitura Municipal de Visconde do Rio BrancoPISO DE MADEIRA NIVELADO11000111000http://pt.viscondedoriobranco.mg.gov.br/Licitacao</t>
  </si>
  <si>
    <t>43929Aquisição de material hospitala00.853.908/0001-4810933,4</t>
  </si>
  <si>
    <t>NAFUNDACAO HOSPITALAR DO ESTADO DE MINAS GERAISCOLETOR DE URINA SISTEMA ABERTO - TIPO DE COLETOR: EM POLIETILENO TRANSPARENTE; CAPACIDADE: ATE 1.200 ML;EQUIPAMENTO MEDICO-HOSPITALAR, COMPONENTES E ACESSORIOS10920</t>
  </si>
  <si>
    <t>NACORPO DE BOMBEIROS MILITAR DE MINAS GERAISBOMBONA - MATERIA-PRIMA: POLIETILENO DE ALTA DENSIDADE; CAPACIDADE: 1000 L; DETALHES: COM TAMPA ROSQUEAVEL OU DISPOSITIVO DE FECHAMENTO; COR: BRANCA;MATERIAL PARA ACONDICIONAMENTO E EMBALAGENS10890</t>
  </si>
  <si>
    <t>43949Hospital de Clínicas de Porto Alegre (HCPA)BACIA PARA BANHO DE PACIENTE - 40CM DIAMETRO61.418.042/0001-3110873,24105103,5547https://www.hcpa.edu.br/fale-conosco/fale-conosco-servico-de-informacao-ao-cidadao-sic/fale-conosco-sic-licitacoes-contratos</t>
  </si>
  <si>
    <t>43948Prefeitura Municipal de SalvadorAQUISIÇÃO DOS MEDICAMENTOS: METRONIDAZOL 0,5% 100ML E METOCLOPRAMIDA 5MG/ML SOL INJ AMP. PARA GARANTIR A CONTINUIDADE DO ATENDIMENTO DE PACIENTES QUE OS UTILIZAM, HAJA VISTO QUE O PREGÃO ELETRÔNICO Nº 020/2020 PARA REGISTRO DE PREÇO COM VISTAS À AQUISIÇÃO DOS MESMOS FOI DECLARADO ¿ FRACASSADO E DESERTO¿ PARA OS LOTES 3 E 4, CONFORME CI ASSISTÊNCIA FARMACÊUTICA Nº 57/202006.628.333/0001-4610800http://www.transparencia.salvador.ba.gov.br/Modulos/covid19.aspx</t>
  </si>
  <si>
    <t>43941Carro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V)23.611.514/0001-891080033600Processo SEI disponibilizado pelo Governo do Estado</t>
  </si>
  <si>
    <t>NAFUNDACAO HOSPITALAR DO ESTADO DE MINAS GERAISELETRODO PARA ECG - MATERIA-PRIMA: ESPUMA; TAMANHO: ADULTO ;-10800</t>
  </si>
  <si>
    <t>43955Universidade Federal do Rio de JaneiroAquisição de equipo microgota capacidade mínima 150 ml.01.520.390/0001-9310800http://www.in.gov.br/web/dou/-/extrato-de-dispensa-de-licitacao-n-360/2020-uasg-153150-254972969</t>
  </si>
  <si>
    <t>43913Secretaria Municipal de Saúde e Defesa CivilTUBO ENDOTRAQUEAL Nº 3 SEM BALONETE 11634742/0001-951079442002,57https://duquedecaxias.rj.gov.br/portal/boletim-oficial.html</t>
  </si>
  <si>
    <t>43949Hospital de Clínicas de Porto Alegre (HCPA)DILATADOR DE TRAQUEIA LABORDE - 14 CM DE COMP92.690.486/0001-551078044245https://www.hcpa.edu.br/fale-conosco/fale-conosco-servico-de-informacao-ao-cidadao-sic/fale-conosco-sic-licitacoes-contratos</t>
  </si>
  <si>
    <t>43941BAMIFILINA (COMPRIMIDOS 600 MG)07.484.373/0001-241077356701,9Processo SEI disponibilizado pelo Governo do Estado</t>
  </si>
  <si>
    <t>43943Secretaria Municipal de Saúde de Goiânia/GOHIPOCLORITO DE SODIO 1% CLORO ATIVO FR C/1 LITRO C/REG.ANVISA / MS E RDC N 59 DE 27/06/2000.M:MAXXY.1998708500017110757,2471241,51https://www.goiania.go.gov.br/sing_transparencia/coronavirus-transparencia/?filtro_simplificado=categoria</t>
  </si>
  <si>
    <t>NAFUNDACAO HOSPITALAR DO ESTADO DE MINAS GERAISCANULA DESCARTAVEL PARA TRAQUEOSTOMIA - TIPO: COM BALONETE; NUMERO: 6,5;-10737,9</t>
  </si>
  <si>
    <t>43930Secretaria de Atenção Especializada à SaúdeCânula de traqueostomia.61.418.042/0001-3110734http://www.in.gov.br/web/dou/-/extrato-de-dispensa-de-licitacao-n-115/2020-uasg-250105-251952966</t>
  </si>
  <si>
    <t>43941Ponteiras de polipropileno natural, capacidade de 0,1 a 3µL, LONGA estéreis, com filtro microporo (tamanho do poro: 4-6 µm), livres de DNase, RNase, metais pesados e pirogênios. Caixa com 10 racks (Rack com 96 ponteiras)08.845.041/0001-901072515715Processo SEI disponibilizado pelo Governo do Estado</t>
  </si>
  <si>
    <t>43930Secretaria Municipal de SaúdeConfecção e Instalação de Portas de Alumínio de 2 folhas no Hospital de Retaguarda Francisco de Assis029.099.102/0001-981072042680http://www.ribeiraopreto.sp.gov.br/files/transparencia/pdf/licitacao-240-2020.pdf</t>
  </si>
  <si>
    <t>NAFUNDACAO HOSPITALAR DO ESTADO DE MINAS GERAISCANULA DESCARTAVEL PARA TRAQUEOSTOMIA - TIPO: SHILEY COM BALONETE; NUMERO: 6 (ADULTO);EQUIPAMENTO MEDICO-HOSPITALAR, COMPONENTES E ACESSORIOS10588,67</t>
  </si>
  <si>
    <t>43938 SECRETARIA DE ESTADO DA SAÚDEMESA DE SOM DIGITAL 01V TENDO NO MÍNIMO 16 CANAIS 06 CAIXAS PROCESSADAS DE 450 W COM TRIPÉ DVD PLAYER PERIFÉRICOS E TODO O CABEAMENTO NECESSÁRIO PARA O PERFEITO FUNCIONAMENTO DO SISTEMA DE SONORIZAÇÃO188990260001891050015700http://transparencia.al.gov.br/despesa/empenho/510524/2020NE00423/2020OB02560/</t>
  </si>
  <si>
    <t>43916AGULHA DESCARTAVEL, PROTETOR DE ENCAIXE FIRME, CONECTOR, CODIFICADO POR CORES, 30X8, CANULA DE ACO INOX, SILICONIZADA, BISEL TRIFACETADO, BOM CORTE, BIANGULADO E ATRAUMATICO, EMBALAGEM 1.0 UNIDADE. MARCA: SOL-CARE1433632900013210500500000,21https://cearatransparente.ce.gov.br/portal-da-transparencia/despesas/notas-de-empenho/2634283?locale=pt-BR</t>
  </si>
  <si>
    <t>43934RESSUSCITADOR, -REANIMADOR PULMONAR -MANUAL INFANTIL- TIPO AMBU09.485.574/0001-711050050210https://cearatransparente.ce.gov.br/portal-da-transparencia/despesas/notas-de-empenho/2642977?locale=pt-BR</t>
  </si>
  <si>
    <t>43936CÂNULA DE TRAQUEOSTOMIA DESCARTÁVEL N° 6.0 COM BALÃO/CUFF61.418.042/0001-311050060017,5https://cearatransparente.ce.gov.br/portal-da-transparencia/despesas/notas-de-empenho/2644422?locale=pt-BR</t>
  </si>
  <si>
    <t>43942SECRETARIA DE ESTADO DA SAÚDEAQUISIÇÃO DE CONDICIONADOR DE AR SPLIT HI WALL 12.000 BTUS PHILCO14.024.014/0001-501050052100http://www.comprasnet.se.gov.br/</t>
  </si>
  <si>
    <t>43943CAMPO OPERA NAO EST 45X50CM PCT 50UND07.329.169/0001-3910498,515069,992020NE00594</t>
  </si>
  <si>
    <t>43949Hospital de Clínicas de Porto Alegre (HCPA)REAGENTES PARA AMPLIFICAÇÃO ''ONE-STEP'' EM PCR05.009.232/0001-2410476110476https://www.hcpa.edu.br/fale-conosco/fale-conosco-servico-de-informacao-ao-cidadao-sic/fale-conosco-sic-licitacoes-contratos</t>
  </si>
  <si>
    <t>NAFUNDACAO HOSPITALAR DO ESTADO DE MINAS GERAISCLARITROMICINA - PRINCIPIO ATIVO: CLARITROMICINA; CONCENTRACAO/DOSAGEM: 500 MG; FORMA FARMACEUTICA: PO LIOFILIZADO PARA SOLUCAO INJETAVEL; APRESENTACAO: FRASCO-AMPOLA; COMPONENTE: .;MEDICAMENTOS ALOPATICOS10465</t>
  </si>
  <si>
    <t>43941SECRETARIA MUNICIPAL DE SAÚDEAQUISIÇÃO DE MESA DE CABECEIRA HOSPITALAR08.675.528/0001-721040020520https://www.aracajucompras.se.gov.br/portal/default.aspx</t>
  </si>
  <si>
    <t>43937CENTRAL DE AR CONDICIONADO, CLASSIFICACAO DO INMETRO MAXIMO "D" COM INSTALACAO, COBERTURA 70 A 83 M², SPLIT SYSTEM'S, TETO, TRIFASICO, COMPRESSOR SCROLL, CAPACIDADE MINIMA DE 58000 BTUS11.805.967/0001-671039233464https://cearatransparente.ce.gov.br/portal-da-transparencia/despesas/notas-de-empenho/2644878?locale=pt-BR</t>
  </si>
  <si>
    <t>43918TIOTROPIO (BROMETO), FRASCO 4ML - 60 DOSES, 2,5MCG/DOSE, SOLUÇÃO PARA INALAÇÃO, UNIDADE 1.0 FRASCO. MARCA: SPIRIVA60.831.658/0021-1010387,640259,69https://cearatransparente.ce.gov.br/portal-da-transparencia/despesas/notas-de-empenho/2635761?locale=pt-BR</t>
  </si>
  <si>
    <t>43949Hospital de Clínicas de Porto Alegre (HCPA)KIT HEMODIALISE CONTINUA ( CRRT ) REF  BR000001.440.590/0001-361036071480https://www.hcpa.edu.br/fale-conosco/fale-conosco-servico-de-informacao-ao-cidadao-sic/fale-conosco-sic-licitacoes-contratos</t>
  </si>
  <si>
    <t>43927Fundação Oswaldo CruzAquisição emergencial de epi para enfrentamento ao coronavirus01.520.390/0001-9310350http://www.in.gov.br/web/dou/-/extrato-de-dispensa-de-licitacao-n-43/2020-uasg-254447-251332297</t>
  </si>
  <si>
    <t>43942SECRETARIA DE ESTADO DA SAUDECÂMERA VIDEOCONFERÊNCIA – TIPO 323.518.065/0001-291031822469https://coronavirus.es.gov.br/contratos-emergenciais</t>
  </si>
  <si>
    <t>NAFUNDACAO HOSPITALAR DO ESTADO DE MINAS GERAISMALHA TUBULAR - APRESENTACAO: ROLO DE 15CM X 25METROS;EQUIPAMENTO MEDICO-HOSPITALAR, COMPONENTES E ACESSORIOS10292</t>
  </si>
  <si>
    <t>43941ROCURÔNIO (50MG/5ML)04.598.413/0003-321025050020,5Processo SEI disponibilizado pelo Governo do Estado</t>
  </si>
  <si>
    <t>43949Hospital de Clínicas de Porto Alegre (HCPA)CIRCUITO RESPIRATORIO ADULTO DESCARTAVEL PARA92.666.817/0001-1110202,4726538,4999https://www.hcpa.edu.br/fale-conosco/fale-conosco-servico-de-informacao-ao-cidadao-sic/fale-conosco-sic-licitacoes-contratos</t>
  </si>
  <si>
    <t>43941Hospital Municipal Souza AguiarAQUISIÇÃO DE MATERIAL MÉDICO CIRÚRGICO (EMERGENCIAL - FILTRO HEPA) PARA O ENFRENTAMENTO EMERGENCIAL DE SAÚDE PÚBLICA DECORRENTE DO CORONA VÍRUS1228481000010410200http://www.rio.rj.gov.br/web/contasrio/dados-abertos#titulo</t>
  </si>
  <si>
    <t>43936Fundação Municipal de SaúdePrestação de serviço para Conserto com reposição de peças para motor a diesel (Casa de Saúde Sodil Ltda)21.262.049/0001-9210200https://www.saogoncalo.rj.gov.br/diario_oficial.php</t>
  </si>
  <si>
    <t>NAFUNDACAO HOSPITALAR DO ESTADO DE MINAS GERAISBROMETO DE PANCURONIO - PRINCIPIO ATIVO: BROMETO DE PANCURONIO; CONCENTRACAO/DOSAGEM: 2 MG/ML; FORMA FARMACEUTICA: SOLUCAO INJETAVEL; APRESENTACAO: AMPOLA 2 ML; COMPONENTE: .;MEDICAMENTOS ALOPATICOS10200</t>
  </si>
  <si>
    <t>43943SECRETARIA DE ESTADO DE SAÚDERádio Pajuçara FM 150 inserções de segunda a sextafeira10.711.372/0001-3210120110120http://transparencia.al.gov.br/despesa/empenho/510524/2020NE02626/undefined/</t>
  </si>
  <si>
    <t>43948Secretaria Municipal de SaúdeLuva de procedimento não estéril tamanho PP. Caixa com 100 unidades.12.040.718/0001-9010080360000,28https://transparencia.joaopessoa.pb.gov.br/#/licitacoes?id=4782</t>
  </si>
  <si>
    <t>NAFUNDACAO HOSPITALAR DO ESTADO DE MINAS GERAISATADURA DE ALGODAO ORTOPEDICO - MEDIDAS: 12CM X 1,80M;EQUIPAMENTO MEDICO-HOSPITALAR, COMPONENTES E ACESSORIOS10080</t>
  </si>
  <si>
    <t>43921EVEROLIMO, 0,75MG, COMPRIMIDO, UNIDADE 1.0 COMPRIMIDO MARCA : CERTICAN5699450200277910065,648020,97https://cearatransparente.ce.gov.br/portal-da-transparencia/despesas/notas-de-empenho/2637105?locale=pt-BR</t>
  </si>
  <si>
    <t>43948Secretaria Municipal de Infraestrutura e Mobilidade Urbana - SEINFRAAquisição de luva de latex descartável18.765.432/0001-5910059,4615048,3http://app.tce.ac.gov.br/portaldaslicitacoes</t>
  </si>
  <si>
    <t>43948Secretaria Municipal de Infraestrutura e Mobilidade Urbana - SEINFRAAquisição de suporte p/ copo descartável automático18.765.432/0001-5910059,46588http://app.tce.ac.gov.br/portaldaslicitacoes</t>
  </si>
  <si>
    <t>43948Secretaria Municipal de Infraestrutura e Mobilidade Urbana - SEINFRAAquisição de papel toalha folha dupla picotada18.765.432/0001-5910059,462044,99http://app.tce.ac.gov.br/portaldaslicitacoes</t>
  </si>
  <si>
    <t>43948Secretaria Municipal de Infraestrutura e Mobilidade Urbana - SEINFRAAquisição de dispenser  de sabonete líquido18.765.432/0001-5910059,46491,5http://app.tce.ac.gov.br/portaldaslicitacoes</t>
  </si>
  <si>
    <t>43950Secretaria Municipal de SaúdeROCURONIO, BROMETO 10 MG/ML - AMPOLA 5 ML04.307.650/0001-3510024,218055,69http://servicos.sjc.sp.gov.br/governo/boletim/boletimPDF/20200417202703b5d64368-84ed-4780-b6a8-c2cb3d9d1696.pdf</t>
  </si>
  <si>
    <t>43938FUNDACAO HOSPITALAR DO ESTADO DE MINAS GERAISCEFTRIAXONA - PRINCIPIO ATIVO: CEFTRIAXONA; CONCENTRACAO/DOSAGEM: 1 G; FORMA FARMACEUTICA: PO PARA SOLUCAO INJETAVEL; APRESENTACAO: FRASCO-AMPOLA; COMPONENTE: .;18.269.125/0001-871001616006,26http://www.transparencia.mg.gov.br/compras-e-patrimonio/compras-e-contratos/comprasecontratos-detalhe-proccompra/2020/20200316/20201231/322677</t>
  </si>
  <si>
    <t>43913Secretaria Municipal de AdministraçãoServiço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horas16.969.203/0001-201000030033,33https://api.sorocaba.sp.gov.br/pub-consulta/#/publicacoes</t>
  </si>
  <si>
    <t>43922Empresa Brasileira de Serviços HospitalaresAquisição de insumos de saúde (EPIs) e saco para óbito, a fim de abastecer o Hospital Universitário da UFJF - Filial Ebserh, dada a pandemia de COVID-1919.320.823/0001-2210000http://www.in.gov.br/web/dou/-/extrato-de-dispensa-de-licitacao-n-17/2020-uasg-155903-250662361</t>
  </si>
  <si>
    <t>43943DEFESA CIVIL DE FLORIANÓPOLISContratação de empresa especializada para aquisição de cestas básicas para distribuição a famílias em situação de carência social, em função das ações de enfrentamento ao Covid -19.05.919.156/0001-949973,95Página 7 do Diário Ofiical de Florianópolis de 01 de abril de 2020</t>
  </si>
  <si>
    <t>43934Universidade Federal de São PauloAquisição de materiais médico-hospitalares destinados ao atendimento a pacientes e proteção dos servidores em atividades essenciais no enfrentamento da pandemia de Covid19.09.525.869/0001-249950http://www.in.gov.br/web/dou/-/extrato-de-dispensa-de-licitacao-n-28/2020-uasg-153031-252119791</t>
  </si>
  <si>
    <t>43942SECRETARIA DE ESTADO DA SAUDETECLADO/MOUSE SEM FIO23.518.065/0001-29994444226https://coronavirus.es.gov.br/contratos-emergenciais</t>
  </si>
  <si>
    <t>43918EXTENSOR, 60CM, TUBO TRANSPARENTE FLEXÍVEL, CONECTOR LUER LOCK UNIVERSAL E PROTETOR ENROSCADO, EMBALAGEM 1.0 UNIDADE. MARCA: EMBRAMED82.641.325/0021-619940140000,71https://cearatransparente.ce.gov.br/portal-da-transparencia/despesas/notas-de-empenho/2635890?locale=pt-BR</t>
  </si>
  <si>
    <t>43930CARRO CURATIVO15.304.562/0001-04993610993,6https://cearatransparente.ce.gov.br/portal-da-transparencia/despesas/notas-de-empenho/2642328?locale=pt-BR</t>
  </si>
  <si>
    <t>43921ESFIGMOMANOMETRO, ANEROIDE, ADULTO, 0 A 300 MMHG, CAIXA 1.0 UNIDADE MARCA : PREMIUM9485574000171990620049,53https://cearatransparente.ce.gov.br/portal-da-transparencia/despesas/notas-de-empenho/2637442?locale=pt-BR</t>
  </si>
  <si>
    <t>43918EXTENSOR, CONECTOR LUER LOCK UNIVERSAL, PROTETOR ENROSCADO, 40CM, TUBO TRANSPARENTE FLEXÍVEL, EMBALAGEM 1.0 UNIDADE. MARCA: EMBRAMED82.641.325/0021-619900150000,66https://cearatransparente.ce.gov.br/portal-da-transparencia/despesas/notas-de-empenho/2635890?locale=pt-BR</t>
  </si>
  <si>
    <t>NASecretaria Estadual de Saúde/Fundo Estadual de SaúdeCAPNÓGRAFO PORTÁTIL COM BATERIA RECARREGÁVEL INTERNA, COM FUNCIONAMENTO MÍNIMO DE 90 MINUTOS, MEMÓRIA INTERNA COM CAPACIDADE MÍNIMA DE 08 HORAS, DISPLAY EM LED. GARANTIA MÍNIMA DE 01 ANO. UNIDADE. Marca Alfamed11.405.384/0001-49990019900http://www.transparencia.mt.gov.br/-/contratos-covid-19</t>
  </si>
  <si>
    <t>43941Coordenadoria Geral de Atenção Primária da AP1AQUISIÇÃO EMERGENCIAL BASEADA NA LEI 13.979 SOBRE O ATENDIMENTO AO CORONAVIRUS - PROCESSO INSTRUTIVO 09/001.492/2020 - NAD Nº 60/2020.169385210001249900http://www.rio.rj.gov.br/web/contasrio/dados-abertos#titulo</t>
  </si>
  <si>
    <t>43941Coordenadoria Geral de Atenção Primária da AP3.3AQUISIÇÃO EMERGENCIAL PARA INSUMOS DE PREVENÇÃO AO CORONA VIRUS - NAD 46/2020169385210001249900http://www.rio.rj.gov.br/web/contasrio/dados-abertos#titulo</t>
  </si>
  <si>
    <t>43941Hospital Municipal de PiedadeAQUISIÇÃO EMERGENCIAL DE AQUISIÇÃO de Material Médico Hospitalar, PARA PREVENÇÃO E CONTROLE DE INFECÇÃO POR CORONAVÍRUS / COMBINADO COM O DECRETO N° 47.246 DE 12 DE MARÇO DE 2020, QUE REGULAMENTA A LEI Nº 13.979.PARA O HMPIEDADE169385210001249900http://www.rio.rj.gov.br/web/contasrio/dados-abertos#titulo</t>
  </si>
  <si>
    <t>43941Hospital Municipal Salgado FilhoAQUISIÇÃO DE AQUISIÇÃO de Material Médico Hospitalar, PARA PREVENÇÃO E CONTROLE DE INFECÇÃO POR CORONAVÍRUS, SOB O Nº 09/001.837/2020, DE ACORDO COM O QUE PRECEITUA O ARTIGO 24, INCISO IV DA LEI 8.666/93, COMBINADO COM O DECRETO N° 47.246 DE 12 DE MARÇO DE 2020, QUE REGULAMENTA A LEI N° 13.979 NAD 197/2020169385210001249900http://www.rio.rj.gov.br/web/contasrio/dados-abertos#titulo</t>
  </si>
  <si>
    <t>43951SECRETARIA DE ESTADO DO GOVERNO-SEGMinicomputador para Utilização em Videoconferência30.393.954/0001-72983024915https://coronavirus.es.gov.br/Media/Coronavirus/Transparencia/ContratosEmergenciais/2020-XJD9J%20040-2020%20-%20Ordem%20de%20Fornecimento%20-%20Kits%20Videoconferencia.pdf</t>
  </si>
  <si>
    <t>43944FUNEAS - Fundação Estatal de Atenção em Saúde do Estado do ParanáMEDICAMENTOS / Dexmedetomidina, Cloridrato, 100 mcg/ml, Solução injetável, Ampola, 2 ml, VIA DE ADMINISTRAÇÃO: Intravenosa, UNID. DE MEDIDA: Unitário656468000139981640924http://www.transparencia.pr.gov.br/pte/compras/dispensasInexigibilidade?windowId=9a3</t>
  </si>
  <si>
    <t>43921CANULA,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SAFER614180420001319815,558616,75https://cearatransparente.ce.gov.br/portal-da-transparencia/despesas/notas-de-empenho/2637453?locale=pt-BR</t>
  </si>
  <si>
    <t>43949Hospital de Clínicas de Porto Alegre (HCPA)TECIDO NAO TECIDO SMS LARGURA DE 1,60M93.211.084/0002-749792144000,68https://www.hcpa.edu.br/fale-conosco/fale-conosco-servico-de-informacao-ao-cidadao-sic/fale-conosco-sic-licitacoes-contratos</t>
  </si>
  <si>
    <t>43949Hospital de Clínicas de Porto Alegre (HCPA)AFASTADOR WEITLANER 14CM -  PONTA  4X3  - PON14.636.642/0001-96976016610https://www.hcpa.edu.br/fale-conosco/fale-conosco-servico-de-informacao-ao-cidadao-sic/fale-conosco-sic-licitacoes-contratos</t>
  </si>
  <si>
    <t>43913Secretaria Municipal de Saúde e Defesa CivilPULSEIRA DE IDENTIFICAÇÃO INFANTIL NA COR BRANCA09087070/0001-01972036000,27https://duquedecaxias.rj.gov.br/portal/boletim-oficial.html</t>
  </si>
  <si>
    <t>NAPOLICIA MILITAR DE MINAS GERAISGUIA PARA USO MEDICO - APLICACAO: PARA TUBO ENDOTRAQUEAL; TIPO: BOUGIE, DESCARTAVEL; MATERIA-PRIMA: POLIETILENO DE ALTA DENSIDADE E BAIXA RIGIDEZ; PONTA: COM ANGULACAO ENTRE 35 A 40° APROXIMADAMENTE; COMPRIMENTO: ENTRE 60 E 70 CM;-9720</t>
  </si>
  <si>
    <t>NAFUNDACAO HOSPITALAR DO ESTADO DE MINAS GERAISEQUIPO PARA ADMINISTRACAO DE SOLUCOES - TIPO: PARENTERAIS; APLICACAO: COM CAMARA GRADUADA DE 100 150 ML;EQUIPAMENTO MEDICO-HOSPITALAR, COMPONENTES E ACESSORIOS9672</t>
  </si>
  <si>
    <t>43911AZITROMICINA 600MG SUSP. (GEN) 15ML+DIL. CX.C/24FRS 6-NEOQUIMICA01.722.296/0001-17963312357,8https://cearatransparente.ce.gov.br/portal-da-transparencia/despesas/notas-de-empenho/2631950?locale=pt-BR</t>
  </si>
  <si>
    <t>NAFUNDACAO HOSPITALAR DO ESTADO DE MINAS GERAISHIDROCORTISONA - PRINCIPIO ATIVO: HIDROCORTISONA, SUCCINATO SODICO; CONCENTRACAO/DOSAGEM: 500 MG; FORMA FARMACEUTICA: PO LIOFILIZADO PARA SOLUCAO INJETAVEL; APRESENTACAO: FRASCO-AMPOLA; COMPONENTE: AMPOLA DILUENTE;MEDICAMENTOS ALOPATICOS9607,5</t>
  </si>
  <si>
    <t>43930*iinsumos e EPI9600DOU - Avisos de dispensa</t>
  </si>
  <si>
    <t>43930AQUISIÇÃO DE MATERIAIS GRÁFICOS34.941.899/0001-699600COMISSÃO DE LICITAÇÃO</t>
  </si>
  <si>
    <t>43949PREFEITURA MUNICIPAL DE UBERABAluva de procedimento; nº 8,0 (g); hipoalergênica; ambidestra; lubrificada com pó bioabsorvível; confeccionada em latex; caixa com 100 unidades.06.986.492/0001-12960030032http://www.uberaba.mg.gov.br/licitacoes/arquivos/900_5_18_2020_1.pdf</t>
  </si>
  <si>
    <t>NAUNIVERSIDADE ESTADUAL DE MONTES CLAROSFILTRO PARA SISTEMA RESPIRATORIO - APLICACAO: ANESTESIA GERAL E VENTILACAO MECANICA; TIPO: ADULTO;EQUIPAMENTO MEDICO-HOSPITALAR, COMPONENTES E ACESSORIOS9600</t>
  </si>
  <si>
    <t>4393831301 - ESCALPE 23 G, CATETER PARA INFUSÃO VENOSA COM AGULHA DE BISEL TRI FACETADO, COM06.366.038/0001-699587,78252310,38http://prodata.palmas.to.gov.br:8080/sig/app.html#/transparencia/transparencia-despesa-simplificado-corona/</t>
  </si>
  <si>
    <t>43936Secretaria Municipal de Saúde e Defesa CivilContratação de locação de veículo pesado com motorista e combustível06.927.316/0001-009566,25https://duquedecaxias.rj.gov.br/portal/boletim-oficial.html</t>
  </si>
  <si>
    <t>43930Empresa Brasileira de Serviços HospitalaresAquisição de materiais diversos para Engenharia Clínica87.651.345/0001-939515http://www.in.gov.br/web/dou/-/extrato-de-dispensa-de-licitacao-n-6/2020-uasg-155908-251952159</t>
  </si>
  <si>
    <t>43949Hospital de Clínicas de Porto Alegre (HCPA)PINÇA CRILE CURVA - 16 CM COMPRIMENTO92.690.486/0001-55951232829https://www.hcpa.edu.br/fale-conosco/fale-conosco-servico-de-informacao-ao-cidadao-sic/fale-conosco-sic-licitacoes-contratos</t>
  </si>
  <si>
    <t>43941Coordenadoria Geral de Atenção Primária da AP5.2AQUISIÇÃO DE MATERIAL PARA PREVENÇÃO E CONROLE DE INFECÇÃO POR CORONA VÍRUS.169385210001249504http://www.rio.rj.gov.br/web/contasrio/dados-abertos#titulo</t>
  </si>
  <si>
    <t>43945Secretaria Estadual da SaúdePropé Cirúrgico em TNT (100% polipropileno), Descartável, Acabamento da Abertura em Látex, aprox 35x42cm, com elástico em toda volta, para atendimento de Plano de contingência COVID-19.27.608.037/0001-5395001000000,1http://www.imprensaoficial.com.br/DO/BuscaDO2001Documento_11_4.aspx?link=%2f2020%2fexecutivo%2520secao%2520i%2fabril%2f24%2fpag_0098_3db496e5d9a6da5e42edb7a9987e26e1.pdf&amp;pagina=98&amp;data=24/04/2020&amp;caderno=Executivo%20I&amp;paginaordenacao=100098</t>
  </si>
  <si>
    <t>43943SECRETARIA DE ESTADO DE SAÚDERádio 96 FM 150 inserções de segunda a sextafeira10.711.372/0001-329470,2519470,25http://transparencia.al.gov.br/despesa/empenho/510524/2020NE02626/undefined/</t>
  </si>
  <si>
    <t>43941Secretaria Municipal de TransportesCONTRATAÇÃO DE HOSPEDAGEM PARA ATENDIMENTO AOS 04 SERVIDORES EM OPERAÇÃO DE FISCALIZAÇÃO DA SMTR ,POR 15 DIAS EM VIRTUDE DA PÂNDEMIA DO CORONA VÍRUS.99678520178799450http://www.rio.rj.gov.br/web/contasrio/dados-abertos#titulo</t>
  </si>
  <si>
    <t>43944Vidro Radiológico Plumbífero de 1000 x 700 mm -  Espessura - equiv. 2,0 mm Pb.20.203.886/0001-88942824714Processo SEI disponibilizado pelo Governo do Estado</t>
  </si>
  <si>
    <t>43927Secretaria Municipal de Saúde e Defesa CivilAQUISIÇÃO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BANCADA)06.022.760/0001-86939424697https://duquedecaxias.rj.gov.br/portal/boletim-oficial.html</t>
  </si>
  <si>
    <t>43938 SECRETARIA DE ESTADO DA SAÚDESuplemento para meio de cultura tipo solução salina balanceada de hank aspecto físico líquido11232365000168936036260http://transparencia.al.gov.br/despesa/empenho/510524/2020NE01834/undefined/</t>
  </si>
  <si>
    <t>43913Secretaria Municipal de Saúde e Defesa CivilTUBO ENDOTRAQUEAL Nº 4 SEM BALONETE 11634742/0001-95932436002,59https://duquedecaxias.rj.gov.br/portal/boletim-oficial.html</t>
  </si>
  <si>
    <t>NAFUNDACAO HOSPITALAR DO ESTADO DE MINAS GERAISATADURA DE CREPOM - MATERIA-PRIMA: ALGODAO CRU DE ALTA TORCAO E FIBRAS SINTETICAS; NUMERO DE FIOS: 13 FIOS/CM2; DIMENSOES (L X C ): 20 CM X 1,80 M EM REPOUSO; ESTERIL: NAO; CARACTERISTICAS GERAIS: EMBALADA INDIVIDUALMENTE;EQUIPAMENTO MEDICO-HOSPITALAR, COMPONENTES E ACESSORIOS9324</t>
  </si>
  <si>
    <t>43923CLARITROMICINA, FRASCO/AMPOLA, 500 MG, PO LIOFILIZADO, PARA SOLUÇÃO INJETAVEL, UNIDADE 1.0 FRASCO / AMPOLA. MARCA: KLARICID56998701003301932040023,3https://cearatransparente.ce.gov.br/portal-da-transparencia/despesas/notas-de-empenho/2638402?locale=pt-BR</t>
  </si>
  <si>
    <t>43914Fundação Municipal de SaúdeAQUISIÇÃO DE POTES PLÁSTICOS PARA ATENDER AO PROGRAMA DE CONTROLE DE TUBERCULOSE NO MUNICÍPIO DE SÃO GONÇALO00.647.935/0001-649300https://www.saogoncalo.rj.gov.br/diario_oficial.php</t>
  </si>
  <si>
    <t>NAFUNDACAO HOSPITALAR DO ESTADO DE MINAS GERAISPAPEL PARA ECG - TIPO: TERMORREAGENTE; APRESENTACAO: EM ROLO DE 48MM X 30 METROS;-9288</t>
  </si>
  <si>
    <t>43929Hospital do Servidor Público Municipal - HSPMConjuntos de circuito respiratório para ventilação mecânica invasiva descartável.08.304.991/0001-08925010092,5http://www.docidadesp.imprensaoficial.com.br/NavegaEdicao.aspx?ClipID=da7821b72e07647dca758827be8a029f&amp;PalavraChave=P%20S%20DISTRIBUIDORA%20DE%20PRODUTOS%20DA%20SAUDE%20LTDA</t>
  </si>
  <si>
    <t>43943SESA - Secretaria Municipal de SaúdePAPEL HIGIÊNICO 300 M, PCT COM 8 ROLOS.16.789.936/0001-83 920040023http://transparencia.serra.es.gov.br/ServicoFornecimento.Detalhes.aspx?municipioId=1&amp;ServicoFornecimentoId=339939&amp;exercicio=2020&amp;situacao=tafNull</t>
  </si>
  <si>
    <t>43944Empresa Brasileira de Serviços HospitalaresAquisição de insumos para combate ao COVID-19 34.834.488/0001-749189,99http://www.in.gov.br/web/dou/-/extrato-de-dispensa-de-licitacao-n-196/2020-uasg-155911-253590486</t>
  </si>
  <si>
    <t>43955Empresa Brasileira de Serviços HospitalaresAquisição de insumos para combate ao COVID-19 34.834.488/0001-749189,99http://www.in.gov.br/web/dou/-/extrato-de-dispensa-de-licitacao-n-215/2020-uasg-155911-254974995</t>
  </si>
  <si>
    <t>43944FUNEAS - Fundação Estatal de Atenção em Saúde do Estado do Paraná AQUISIÇÃO DE MEDICAMENTOS  / Bacillus cereus, 1.000.000 endosporos/ml, Suspensão oral, Flaconete, 5 ml, VIA DE ADMINISTRAÇÃO: Oral, UNID. DE MEDIDA: Unitário78451614000187918030003,06http://www.transparencia.pr.gov.br/pte/compras/dispensasInexigibilidade?windowId=9a3</t>
  </si>
  <si>
    <t>43944SVS - AmapáAQUISIÇÃO DO SISTEMA DE VIDEOCONFERÊNCIA PARA ATENDER AS DEMANDAS DA SVS.17.489.242/0001-939150191502020NE00105</t>
  </si>
  <si>
    <t>43943AGITADOR TIPO VORTEX06.759.858/0001-109116,8533038,95http://www.transparencia.am.gov.br/covid-19/despesas-empenhos-e-pagamentos/despesas/</t>
  </si>
  <si>
    <t>43950Universidade Federal do Rio de JaneiroAquisição de fórmula oligomérica infantil em pó - 400 G28.435.908/0001-479100http://www.in.gov.br/web/dou/-/extrato-de-dispensa-de-licitacao-n-389/2020-uasg-153150-254476746</t>
  </si>
  <si>
    <t>43929Secretaria de Atenção Especializada à SaúdeAquisição de insumos hospitalares para combate ao COVID-19 (Aerocâmara, Conj micronebulizador, filtro antibacteriano, etc) 82.641.325/0021-61 9080http://www.in.gov.br/en/web/dou/-/extrato-de-dispensa-de-licitacao-n-11/2020-uasg-250059-251750452</t>
  </si>
  <si>
    <t>NAFUNDACAO HOSPITALAR DO ESTADO DE MINAS GERAISCURATIVO HIDROCOLOIDE - TIPO: PLACA; MEDIDAS DAS PLACAS: 10 X 10 CM;MATERIAL E SUPRIMENTO MEDICO-HOSPITALAR9065</t>
  </si>
  <si>
    <t>43951Secretaria Especial de Saúde IndígenaAquisição emergencial de medicamentos com fulcro no art. 4º, da Lei 13.979 de 6 de Fevereiro de 2020, visando atender as s necessidades dos Polos Base e Casa de Saúde Indígena (Casai) sob abrangência do DSEI MG/ES, durante período de pandemia.  25.102.146/0001-799064http://www.in.gov.br/web/dou/-/extrato-de-dispensa-de-licitacao-n-12/2020-uasg-257035-254740705</t>
  </si>
  <si>
    <t>43949Hospital de Clínicas de Porto Alegre (HCPA)LAMINA DE LARINGO RETA TIPO MILLER PARA FIBRA25.072.030/0001-34906030302https://www.hcpa.edu.br/fale-conosco/fale-conosco-servico-de-informacao-ao-cidadao-sic/fale-conosco-sic-licitacoes-contratos</t>
  </si>
  <si>
    <t>43949Hospital de Clínicas de Porto Alegre (HCPA)LAMINA DE LARINGO CURVA MACINTOSH Nº3 - FIBRA25.072.030/0001-34906030302https://www.hcpa.edu.br/fale-conosco/fale-conosco-servico-de-informacao-ao-cidadao-sic/fale-conosco-sic-licitacoes-contratos</t>
  </si>
  <si>
    <t>NAFUNDACAO HOSPITALAR DO ESTADO DE MINAS GERAISBARREIRA PROTETORA OSTOMIA - TIPO: BARREIRA PROTETORA DE PELE EM PASTA; APRESENTACAO: TUBO DE 56 A 60 GRAMAS; COMPOSICAO: HIDROCOLOIDES;EQUIPAMENTO MEDICO-HOSPITALAR, COMPONENTES E ACESSORIOS9030</t>
  </si>
  <si>
    <t>43928Empresa Brasileira de Serviços HospitalaresAquisição emergencial do material médico e insumos conforme Lei nº 13.979, de 6 de fevereiro de 2020, para o enfrentamento da emergência de saúde pública de importância internacional decorrente do coronavírus de que trata esta Lei, para reabastecimento do Almoxarifado do Hospital Universitário de São Carlos (HU-UFSCar) - Filial da Empresa Brasileira de Serviços Hospitalares (EBSERH), conforme especificação deste termo12.284.810/0001-049028,32http://www.in.gov.br/en/web/dou/-/extrato-de-dispensa-de-licitacao-n-5/2020-uasg-155900-251537224</t>
  </si>
  <si>
    <t>43938 SECRETARIA DE ESTADO DA SAÚDEMESA DE SOM DIGITAL 01V 04 CAIXAS PROCESSADAS DE 450 W COM TRIPÉ E TODO O CABEAMENTO NECESSÁRIO PARA O PERFEITO FUNCIONAMENTO DO SISTEMA DE SONORIZAÇÃO18899026000189900015600http://transparencia.al.gov.br/despesa/empenho/510524/2020NE00423/2020OB02560/</t>
  </si>
  <si>
    <t>43942MANUTENÇÃO PREDIAL - SERVIÇOS NO ANEXO DO HPSC-ZO08.395.182/0001-59900019000http://www.transparencia.am.gov.br/covid-19/despesas-empenhos-e-pagamentos/despesas/</t>
  </si>
  <si>
    <t>43941Hospital Maternidade Herculano PinheiroAQUISIÇÃO EMERGENCIAL DE MATERIAL MEDICO CIRURGICO ENFRENTAMENTO CORONA VIRUS PROCESSO 09/001.837/2020.313437340001059000http://www.rio.rj.gov.br/web/contasrio/dados-abertos#titulo</t>
  </si>
  <si>
    <t>43941TEICOPLANINA (400MG FRASCO AMPOLA DILUENTE 3ML)11.260.846/0001-87900020045Processo SEI disponibilizado pelo Governo do Estado</t>
  </si>
  <si>
    <t>43944Container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MESES)01.905.016/0001-06900019000Processo SEI disponibilizado pelo Governo do Estado</t>
  </si>
  <si>
    <t>43955Brigada Militar - Hospital da Brigada Militar de Santa MariaDetergente para pré lavagem de roupas de algodão e poliéster/algodão08.821.528/0001-33900050018https://www.compras.rs.gov.br/editais/9015_2020/259079</t>
  </si>
  <si>
    <t>43949Hospital de Clínicas de Porto Alegre (HCPA)GUIA TROCADORA DE TUBO ENDOTRAQUEAL C/ APROXI33.100.082/0005-29900020450https://www.hcpa.edu.br/fale-conosco/fale-conosco-servico-de-informacao-ao-cidadao-sic/fale-conosco-sic-licitacoes-contratos</t>
  </si>
  <si>
    <t>43950Secretaria Municipal de SaúdeSaco para Cobertura de Cadáveres; Plástico; Tamanho G ; 90 x 220 cm; resistência mecânica; cor opaca; zíper frontal; acompanhado de etiqueta para identificação.Marca: MasterPlast Embalagens011.409.392/0001-63899460014,99http://www.ribeiraopreto.sp.gov.br/files/transparencia/pdf/licitacao-242-2020.pdf</t>
  </si>
  <si>
    <t>43944Secretaria Municipal da EducaçãoAquisição deágua sanitária80.047.087/0001-91896056001,6https://legisladocexterno.curitiba.pr.gov.br/DiariosConsultaExterna_PesquisaAvancada.aspx</t>
  </si>
  <si>
    <t>43938Aquisição de aquisição de roupa de segurança protetora descartável21.267.792/0001-358940</t>
  </si>
  <si>
    <t>43938Prefeitura Municipal de CurveloAquisição de roupa protetora descartável21.267.792/0001-35894044,7http://www.diariomunicipal.com.br/amm-mg/materia/36006645/03AGdBq25D4xvoH2KGyQl0CCIoGlqnIvAeXJ7mJc30r5aBXMwu9OjEuFd5HsB-sb2giUVOa9Z2xzoCN7dpEzsF4jEO12RJgyzcShyxGCaF0SC0FwtOk-eTofrJyjDX4SvmCbLE82VZTFtrRstauHjfkP-n6OUZ4eAhulITQjanUW8AAxu_-BhyEAtQiG0TCiHoKdtTHop2IzZu5D8sN3g7hd2FGqFa8JeoLIishFNauGnKDRqSBBDB4qbonOo_cu1qX-MWzQAN5548_xP5CwEXbHZYgatdC_NbK6S2uHcgPGbwzCwKCWlxb3CjCB4Pj5mSRPhMftoMA27uIRj2BhR0ZaFCMx_aB2Cwv798_hUF9dH2UIP5kndMEYH9iQqC5zyp7eF0_MWmXmz4ss-o5KKgEcKQqOmJ4cD4</t>
  </si>
  <si>
    <t>43938Secretaria Municipal da SaúdeAquisição de roupa de segurança protetora descartável 21.267.792/0001-35894044,7http://www.diariomunicipal.com.br/amm-mg/materia/36006645/03AGdBq24WAlerU-fTEkHO8brSWHzdfH3IKscXbGeP8EgUcF27n_HaF6m8uraz432VN3hqpEp3w3leM-ug3vuZ4LjmKUheerdUUhGhncrsOu2lkZ7QGywZCyZDuNiZIBoN0dS66yjU68T0Goq8uftk22BMKyNf4GZcfEweIACdrEQvvzP0dgUNKZPF0t-7_xeWH-pJ_MzlisYmoctvSuIK14rzvW4Q3sW7l8Zk28Cq-eJt1fe2KMmYixfd29OYCnyVb2jfsKcc3nIXl27ExugQWToavfGhzcEjRC2cn-fteJFXmezbvKIRUiQ49s8_Eefih0JC8kG1E6pKY_C37_B__vKTNA7TFLf-q5CVGSoPhIDtoD8DOMGbRyn7C9vY2DSeYCbkWpGnPum8MxWEg4dFqySlCN8NmfIXew</t>
  </si>
  <si>
    <t>43943Prefeitura MunicipalEquipamentos de proteção Individual59.717.553/0006-178935,4</t>
  </si>
  <si>
    <t>43937CENTRAL DE AR CONDICIONADO, 22.000 BTUS11.805.967/0001-67892532975https://cearatransparente.ce.gov.br/portal-da-transparencia/despesas/notas-de-empenho/2644878?locale=pt-BR</t>
  </si>
  <si>
    <t>43942SWAB pct com 100 unidades15.623.678/0001-06889050177,8http://www.transparencia.am.gov.br/covid-19/despesas-empenhos-e-pagamentos/despesas/</t>
  </si>
  <si>
    <t>4393843469 - SERINGA DE 10 ML06.366.038/0001-698870,4184800,48http://prodata.palmas.to.gov.br:8080/sig/app.html#/transparencia/transparencia-despesa-simplificado-corona/</t>
  </si>
  <si>
    <t>43944SAÚDECALÇA DE ROUPA PRIVATIVA19.801.651/0001-09882028031,5http://www.transparencia.am.gov.br/covid-19/despesas-empenhos-e-pagamentos/despesas/</t>
  </si>
  <si>
    <t>43913Secretaria Municipal de Saúde e Defesa CivilAQUISIÇÃO DE CURATIVO DE HIDROgel COM BORDA SELADA 20X2016.599.555/0001-38880812073,4https://duquedecaxias.rj.gov.br/portal/boletim-oficial.html</t>
  </si>
  <si>
    <t>NAFUNDACAO HOSPITALAR DO ESTADO DE MINAS GERAISESPACADOR - IDENTIFICACAO: ESPACADOR PARA NEBULIZACAO NAO BIVALVULADO; TAMANHO: 22 MM X 15 MM;-8797,5</t>
  </si>
  <si>
    <t>43927Secretaria Municipal de Saúde e Defesa CivilAQUISIÇÃO DE CARRINHO INDUSTRIAL - ARMÁRIO SOB BANCADA DE 300X60CM, ESTRUTURA SUSPENSA CHUMBADA NA PAREDE EM COMPENSADO NAVAL 2CM REVESTIDO EXTERNA E INTERNAMENTE DE LAMINADO MELAMÍNICO , PORTA E PRATELEIRA INTERNAS EM MDF 1,8CM RESVETIDO EM LAMINADO MELAMÍNICO POSTFORMING.06.022.760/0001-86879024395https://duquedecaxias.rj.gov.br/portal/boletim-oficial.html</t>
  </si>
  <si>
    <t>43936CÂNULA DE TRAQUEOSTOMIA DESCARTÁVEL N° 6.5 COM BALÃO/CUFF61.418.042/0001-31875050017,5https://cearatransparente.ce.gov.br/portal-da-transparencia/despesas/notas-de-empenho/2644422?locale=pt-BR</t>
  </si>
  <si>
    <t>NAFUNDACAO HOSPITALAR DO ESTADO DE MINAS GERAISSONDA DE USO MEDICO - IDENTIFICACAO: DE FOLEY 2 VIAS; NUMERO/TAMANHO: 16; MATERIA-PRIMA: BORRACHA NATURAL, SILICONIZADA;-8748</t>
  </si>
  <si>
    <t>NAPOLICIA MILITAR DE MINAS GERAISSISTEMA FECHADO DE ASPIRACAO TRAQUEAL - TIPO: COM VIA DE IRRIGACAO;-8730</t>
  </si>
  <si>
    <t>43944SAÚDEBLUSA DE ROUPA PRIVATIVA19.801.651/0001-09868028031http://www.transparencia.am.gov.br/covid-19/despesas-empenhos-e-pagamentos/despesas/</t>
  </si>
  <si>
    <t>43927Instituto Federal de Educação, Ciência e Tecnologia do ParanáAquisição de produtos destinados ao enfrentamento da emergência de saúde pública de importância internacional decorrente do coronavírus para o retorno das aulas das Unidades do IFPR e das atividades administrativas, para atendimento das necessidades dos campi do IFPR.14.162.378/0001-048619,36http://www.in.gov.br/web/dou/-/extrato-de-dispensa-de-licitacao-n-13/2020-uasg-158009-251330283</t>
  </si>
  <si>
    <t>43916EQUIPO PRESSAO VENOSA CENTRAL/FILTRO C/FITA ADES ESC GRAD 0 A 60CM.9485574000171858921004,09https://cearatransparente.ce.gov.br/portal-da-transparencia/despesas/notas-de-empenho/2634645?locale=pt-BR</t>
  </si>
  <si>
    <t>43929SECRETARIA DO ESTADO DA BAHIA - SESABPonteiras uso laboratorial03.010.937/0001-368560,610856http://www.saude.ba.gov.br/temasdesaude/coronavirus/contratacoes-covid19/</t>
  </si>
  <si>
    <t>43949Hospital de Clínicas de Porto Alegre (HCPA)PINÇA BACKHAUS - 13 CM COMPRIMENTO61.418.042/0001-318557,1235224,31https://www.hcpa.edu.br/fale-conosco/fale-conosco-servico-de-informacao-ao-cidadao-sic/fale-conosco-sic-licitacoes-contratos</t>
  </si>
  <si>
    <t>43924Secretaria Municipal de Saúde e Defesa CivilAQUISIÇÃO DE INSUMO MISTURA DE SUPLEMENTAÇÃOALIMENTAR MÓDULO L-GLUTAMINA (&gt; ?%) ACONDICIONADA EM SACHÊ DE 10G PÓ16.599.555/0001-31850812007,09https://duquedecaxias.rj.gov.br/portal/boletim-oficial.html</t>
  </si>
  <si>
    <t>43941Hospital Municipal Barata RibeiroAquisição de MAT MED HOSPITALAR  PARA PREVENÇÃO E CONTROLE DO CORONAVIRUS203205900001478500http://www.rio.rj.gov.br/web/contasrio/dados-abertos#titulo</t>
  </si>
  <si>
    <t>NAFUNDACAO HOSPITALAR DO ESTADO DE MINAS GERAISATADURA GESSADA - MEDIDAS: 10CM X 3M;EQUIPAMENTO MEDICO-HOSPITALAR, COMPONENTES E ACESSORIOS8494</t>
  </si>
  <si>
    <t>43934CREDENCIAMENTO DE PROFISSIONAL8482,2</t>
  </si>
  <si>
    <t>43951SECRETARIA DE ESTADO DO GOVERNO-SEGCordão de Conexão Óptico19.354.200/0001-708457,4836234,93https://coronavirus.es.gov.br/Media/Coronavirus/Transparencia/ContratosEmergenciais/2020-PN8CM%20037-2020%20-%20Ordem%20de%20Fornecimento.pdf</t>
  </si>
  <si>
    <t>43941SALBUTAMOL, SULFATO120mcg/DOSE (120mcg/DOSE,AEROSSOL)11.260.846/0001-8784429009,38Processo SEI disponibilizado pelo Governo do Estado</t>
  </si>
  <si>
    <t>43950PREFEITURA MUNICIPAL - SECRETARIA MUNICIPAL DE ASSISTÊNCIA SOCIALTOMATE - ORIGEM NA AGRICULTURA FAMILIAR, destinados aos serviços de acolhimento8511741000149842432402,6https://www.londrina.pr.gov.br/transparencia</t>
  </si>
  <si>
    <t>43930Universidade Federal do Rio de JaneiroAquisição de agulha hipodérmica descartável 40 x 1.20 mm36.139.672/0001-208400http://www.in.gov.br/web/dou/-/extrato-de-dispensa-de-licitacao-n-213/2020-uasg-153150-251949594</t>
  </si>
  <si>
    <t>43949Hospital de Clínicas de Porto Alegre (HCPA)PERNEIRA M P/ SISTEMA DE COMPRESSAO SEQUENCIA89.982.037/0001-768399,460139,99https://www.hcpa.edu.br/fale-conosco/fale-conosco-servico-de-informacao-ao-cidadao-sic/fale-conosco-sic-licitacoes-contratos</t>
  </si>
  <si>
    <t>43949Hospital de Clínicas de Porto Alegre (HCPA)PERNEIRA P P/ SISTEMA DE COMPRESSAO SEQUENCIA89.982.037/0001-768399,460139,99https://www.hcpa.edu.br/fale-conosco/fale-conosco-servico-de-informacao-ao-cidadao-sic/fale-conosco-sic-licitacoes-contratos</t>
  </si>
  <si>
    <t>NAFUNDACAO EZEQUIEL DIASMEIO MEM EARLE - ASPECTO: PO; COMPOSICAO: COM SAIS DE EARLE E L-GLUTAMINA SEM BICABORNATO DE SODIO; SOLUBILIDADE: APROX.9,6G DE PO P/LITRO DE MEIO (PREPARA 1 LITRO); FINALIDADE: CULTIVO CELULAR; APRESENTACAO: UNIDADE;-8378</t>
  </si>
  <si>
    <t>43943Fármaco - NEOMICINA+BACITRACINA POMADA CX 100TB 10G07.329.169/0001-39837228002,992020NE00593</t>
  </si>
  <si>
    <t>NAFUNDACAO HOSPITALAR DO ESTADO DE MINAS GERAISSONDA DE USO MEDICO - IDENTIFICACAO: DE FOLEY 2 VIAS; NUMERO/TAMANHO: 16; MATERIA-PRIMA: BORRACHA NATURAL, SILICONIZADA;EQUIPAMENTO MEDICO-HOSPITALAR, COMPONENTES E ACESSORIOS8370</t>
  </si>
  <si>
    <t>NAFUNDACAO HOSPITALAR DO ESTADO DE MINAS GERAISSERINGA DESCARTAVEL - MATERIA-PRIMA: POLIPROPILENO; CAPACIDADE: 03 ML SEM AGULHA;EQUIPAMENTO MEDICO-HOSPITALAR, COMPONENTES E ACESSORIOS8370</t>
  </si>
  <si>
    <t>43943Empresa Brasileira de Serviços HospitalaresMaterial para aquisição emergencial para Covid-1920.676.345/0001-778351http://www.in.gov.br/web/dou/-/extrato-de-dispensa-de-licitacao-n-194/2020-uasg-155911-253377235</t>
  </si>
  <si>
    <t>43942SECRETARIA DE ESTADO DA SAUDEFONE DE OUVIDO COM MICROFONE23.518.065/0001-29833822379https://coronavirus.es.gov.br/contratos-emergenciais</t>
  </si>
  <si>
    <t>43941Cobertor adulto, felpudo com base (estrutura) no mínimo 90%de algodão. A felpa deve ser composta de fibra 100% algodão., cor Branco, tamanho: 2,50 x 01, 60m, tecido: Flanelado18.386.337/0001-44832052160Processo SEI disponibilizado pelo Governo do Estado</t>
  </si>
  <si>
    <t>43948Secretaria de Desenvolvimento SocialCOPO TÉRMICO - TIPO ISOPOR - CAPACIDADE 450 A 480 ML - CAIXA COM 500 UND17.178.985/0001-42831644189https://transparencia.joaopessoa.pb.gov.br/#/licitacoes?id=4810</t>
  </si>
  <si>
    <t>43934Colposcópio 8300</t>
  </si>
  <si>
    <t>43928PREFEITURA MUNICIPALAQUISIÇÃO EMERGENCIAL DE EQUIPAMENTOS DE PROTEÇÃO INDIVIDUAL 08.517.373/0001-468300http://www.diariomunicipal.com.br/amm-mg/</t>
  </si>
  <si>
    <t>43951SECRETARIA DE ESTADO DA JUSTICACESTO PLASTICO39.272.380/0001-598292,515553,5https://coronavirus.es.gov.br/Media/Coronavirus/Transparencia/ContratosEmergenciais/TR%20003-2020%20AQUIS.%20MATERIAIS%20DE%20LIMPEZA.pdf</t>
  </si>
  <si>
    <t>43913Secretaria Municipal de Saúde e Defesa CivilCÂNULA AGULHA PARA BIOPSIA 16GX20X15CM HISTOPATOLÓGICO COM DISPARADOR AUTOMÁTICO (???? ) PARA TUMORES MAMÁRIOS10639887/0001-60828024345https://duquedecaxias.rj.gov.br/portal/boletim-oficial.html</t>
  </si>
  <si>
    <t>43938 SECRETARIA DE ESTADO DA SAÚDETELA PARA PROJEÇÃO 600MX450M RETRÁTIL ALTURA VARIÁVEL FUNDO COM NAPA PRETA E SUPERFÍCIE DE PROJEÇÃO BRANCA E FORNECIDA COM TRIPÉ EM AÇO18899026000189825015550http://transparencia.al.gov.br/despesa/empenho/510524/2020NE00423/2020OB02560/</t>
  </si>
  <si>
    <t>43949Hospital de Clínicas de Porto Alegre (HCPA)BATERIA SELADA 6V, CAPACIDADE MÍNIMA 4AH07.315.073/0001-11825022037,5https://www.hcpa.edu.br/fale-conosco/fale-conosco-servico-de-informacao-ao-cidadao-sic/fale-conosco-sic-licitacoes-contratos</t>
  </si>
  <si>
    <t>43956Empresa Brasileira de Serviços HospitalaresAquisição de ACESSÓRIOS PARA ENGENHARIA CLÍNICA,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COVID-1908.675.394/0001-908248,52http://www.in.gov.br/web/dou/-/extrato-de-dispensa-de-licitacao-n-55/2020-uasg-155023-255211582</t>
  </si>
  <si>
    <t>43934NOREPINEFRINA, AMPOLA 4 ML, HEMITARTARATO, 2 MG/ML, SOLUÇÃO INJETÁVEL, AMPOLA 1.0 AMPOLA. MARCA: NOREPINEFRINA QTD 4.680,00 X P.UNT. R$ 1,7610 = R$ 8.241,4802.600.770/0001-098241,4846801,761https://cearatransparente.ce.gov.br/portal-da-transparencia/despesas/notas-de-empenho/2642909?locale=pt-BR</t>
  </si>
  <si>
    <t>43923Prefeitura Municipal de CurveloAquisição de luvas de procedimentos P, M e G05.194.502/0001-148202,43http://amfcorrea.ddns.net/pmAgilNET/PGN/pgnEditais.aspx</t>
  </si>
  <si>
    <t>NAFUNDACAO HOSPITALAR DO ESTADO DE MINAS GERAISCATETER - IDENTIFICACAO: NASAL DESCARTAVEL TIPO OCULOS PARA OXIGENIO; TAMANHO/NUMERO: ADULTO; MATERIA-PRIMA: POLIVINIL ATOXICO;EQUIPAMENTO MEDICO-HOSPITALAR, COMPONENTES E ACESSORIOS8184</t>
  </si>
  <si>
    <t>43949Hospital de Clínicas de Porto Alegre (HCPA)TESOURA METZENBAUM DELICADA CURVA - 15CM COMP58.193.483/0001-788139,6311173,33https://www.hcpa.edu.br/fale-conosco/fale-conosco-servico-de-informacao-ao-cidadao-sic/fale-conosco-sic-licitacoes-contratos</t>
  </si>
  <si>
    <t>43949Hospital de Clínicas de Porto Alegre (HCPA)RESSUSCITADOR MANUAL ADULTO COMPLETO C/BOLSA61.418.042/0001-31812864127https://www.hcpa.edu.br/fale-conosco/fale-conosco-servico-de-informacao-ao-cidadao-sic/fale-conosco-sic-licitacoes-contratos</t>
  </si>
  <si>
    <t>43922Empresa Brasileira de Serviços HospitalaresAquisição de insumos de saúde (EPIs) e saco para óbito, a fim de abastecer o Hospital Universitário da UFJF - Filial Ebserh, dada a pandemia de COVID-1921.693.614/0001-768097,6http://www.in.gov.br/web/dou/-/extrato-de-dispensa-de-licitacao-n-17/2020-uasg-155903-250662361</t>
  </si>
  <si>
    <t>43949Hospital de Clínicas de Porto Alegre (HCPA)OXIDO NITROSO00.331.788/0027-58804040020,1https://www.hcpa.edu.br/fale-conosco/fale-conosco-servico-de-informacao-ao-cidadao-sic/fale-conosco-sic-licitacoes-contratos</t>
  </si>
  <si>
    <t>NAFUNDACAO HOSPITALAR DO ESTADO DE MINAS GERAISCURATIVO ALGINATO DE CALCIO E/OU SODIO - MEDIDAS: 10 X 20CM;MATERIAL E SUPRIMENTO MEDICO-HOSPITALAR8022</t>
  </si>
  <si>
    <t>43943SESA - Secretaria Municipal de SaúdeDESINFETANTE BACTERICIDA LAVANDA OU FLORAL, 5 LITROS.10.724.350/0001-54 80109008,9http://transparencia.serra.es.gov.br/ServicoFornecimento.Detalhes.aspx?municipioId=1&amp;ServicoFornecimentoId=339940&amp;exercicio=2020&amp;situacao=tafNull</t>
  </si>
  <si>
    <t>43920Prefeitura Municipal de Visconde do Rio BrancoLOCAÇÃO DE BANHEIROS800018000http://pt.viscondedoriobranco.mg.gov.br/Licitacao</t>
  </si>
  <si>
    <t>43951SECRETARIA DE ESTADO DO GOVERNO-SEGWebcam para Videoconferência do Tipo I30.393.954/0001-72798020399https://coronavirus.es.gov.br/Media/Coronavirus/Transparencia/ContratosEmergenciais/2020-XJD9J%20040-2020%20-%20Ordem%20de%20Fornecimento%20-%20Kits%20Videoconferencia.pdf</t>
  </si>
  <si>
    <t>43949Hospital de Clínicas de Porto Alegre (HCPA)PINCA MAGILL - 25CM COMPRIMENTO18.939.610/0001-10798010576https://www.hcpa.edu.br/fale-conosco/fale-conosco-servico-de-informacao-ao-cidadao-sic/fale-conosco-sic-licitacoes-contratos</t>
  </si>
  <si>
    <t>NAFUNDACAO HOSPITALAR DO ESTADO DE MINAS GERAISSERINGA DESCARTAVEL - MATERIA-PRIMA: POLIPROPILENO; CAPACIDADE: 50 OU 60ML, SEM AGULHA BICO LUER LOCK;EQUIPAMENTO MEDICO-HOSPITALAR, COMPONENTES E ACESSORIOS7980</t>
  </si>
  <si>
    <t>43913Secretaria Municipal de Saúde e Defesa CivilCÂNULA PARA BIOPSIA COM DISPOSITIVO AUTOMÁTICO DESCARTÁVEL 14G X 15CM PARA TUMORES MAMÁRIOS CENTIMETRADA GUIADA POR ULTRASSOM E SISTEMA DE DESCARTE COM TRAVA DE SEGURANÇA DE ACORDO COM A NR3210639887/0001-60792024330https://duquedecaxias.rj.gov.br/portal/boletim-oficial.html</t>
  </si>
  <si>
    <t>43943SESA - Secretaria Municipal de SaúdeCLORO 5 LITROS.10.724.350/0001-54 785410207,7http://transparencia.serra.es.gov.br/ServicoFornecimento.Detalhes.aspx?municipioId=1&amp;ServicoFornecimentoId=339940&amp;exercicio=2020&amp;situacao=tafNull</t>
  </si>
  <si>
    <t>43942SECRETARIA DE ESTADO DA SAÚDEAQUISIÇÃO DE CONDICIONADOR DE AR SPLIT HI WALL, 12.000 BTUS AGRATO29.733.948/0001-38780041950http://www.comprasnet.se.gov.br/</t>
  </si>
  <si>
    <t>43941Secretaria Municipal de SaúdeAQUISIÇÃO DE SANEANTES PARA AS AÇÕES DE CONTROLE DO COVID-19. NAD 348/2020.226526880001277780,2http://www.rio.rj.gov.br/web/contasrio/dados-abertos#titulo</t>
  </si>
  <si>
    <t>NAFUNDACAO HOSPITALAR DO ESTADO DE MINAS GERAISALTEPLASE - PRINCIPIO ATIVO: ALTEPLASE; CONCENTRACAO/DOSAGEM: 50 MG; FORMA FARMACEUTICA: PO LIOFILIZADO PARA SOLUCAO INJETAVEL; APRESENTACAO: FRASCO-AMPOLA; COMPONENTE: .;7756,1241939,03http://www.transparencia.mg.gov.br/compras-e-patrimonio/compras-e-contratos/comprasecontratos-detalhe-proccompra/2020/20200316/20201231/322677</t>
  </si>
  <si>
    <t>NAFUNDACAO HOSPITALAR DO ESTADO DE MINAS GERAISCONJUNTO PARA DRENAGEM MEDIASTINAL - NUMERO: 32; CAPACIDADE: DO FRASCO RESERVATORIO 2.000 ML;EQUIPAMENTO MEDICO-HOSPITALAR, COMPONENTES E ACESSORIOS7750</t>
  </si>
  <si>
    <t>NAFUNDACAO HOSPITALAR DO ESTADO DE MINAS GERAISCONJUNTO PARA DRENAGEM MEDIASTINAL - NUMERO: 28; CAPACIDADE: DO FRASCO RESERVATORIO 2.000 ML;EQUIPAMENTO MEDICO-HOSPITALAR, COMPONENTES E ACESSORIOS7750</t>
  </si>
  <si>
    <t>NAFUNDACAO HOSPITALAR DO ESTADO DE MINAS GERAISCONJUNTO PARA DRENAGEM MEDIASTINAL - NUMERO: 30; CAPACIDADE: DO FRASCO RESERVATORIO 2.000 ML;EQUIPAMENTO MEDICO-HOSPITALAR, COMPONENTES E ACESSORIOS7750</t>
  </si>
  <si>
    <t>43941 Estojo Perfurado - Em aço inoxidável;Tamanho: 32 x 16 x 08 cm24.103.721/0001-957747,230258,24Processo SEI disponibilizado pelo Governo do Estado</t>
  </si>
  <si>
    <t>43941Hospital Maternidade Fernando MagalhãesAQUISIÇÃO DE INSUMOS PARA PREVENÇÃO E CONTROLE DE INFECÇÃO POR CORONAVIRUS PARA CONSUMO NO HMFM177718670001437735http://www.rio.rj.gov.br/web/contasrio/dados-abertos#titulo</t>
  </si>
  <si>
    <t>43941Hospital Maternidade Fernando MagalhãesAQUISIÇÃO DE INSUMOS PARA PREVENÇÃO E CONTROLE DE INFECÇÃO POR CORONAVÍRUS PARA HMFMADESÃO PROCESSO EMERGENCIAL Nº 09/001492/2020177718670001437735http://www.rio.rj.gov.br/web/contasrio/dados-abertos#titulo</t>
  </si>
  <si>
    <t>43949Hospital de Clínicas de Porto Alegre (HCPA)CUBA RIM EM AÇO INOX - CAPACIDADE APROXIMADA92.690.486/0001-55770820537,6https://www.hcpa.edu.br/fale-conosco/fale-conosco-servico-de-informacao-ao-cidadao-sic/fale-conosco-sic-licitacoes-contratos</t>
  </si>
  <si>
    <t>43944SAÚDECILINDRO P/ GÁS OXIGÊNIO MEDICICINAL CAP 1m³ 34.597.955/0004-32770071100http://www.transparencia.am.gov.br/covid-19/despesas-empenhos-e-pagamentos/despesas/</t>
  </si>
  <si>
    <t>NAFUNDACAO HOSPITALAR DO ESTADO DE MINAS GERAISSERINGA PARA INSULINA - MATERIA-PRIMA: POLIPROPILENO; CAPACIDADE: 100 UI; BICO: LUER LOCK OU LUER SLIP; DIMENSAO AGULHA (C X D): SEM AGULHA; GRADUACAO: 2 UI; ESTERIL: SIM;EQUIPAMENTO MEDICO-HOSPITALAR, COMPONENTES E ACESSORIOS7700</t>
  </si>
  <si>
    <t>43922Fundação Universidade Federal do Rio GrandeMateriais de proteção para os profissionais de saúde no combate a pandemia do corona vírus89.341.127/0001-887630http://www.in.gov.br/web/dou/-/extrato-de-dispensa-de-licitacao-n-95/2020-uasg-154042-250691161</t>
  </si>
  <si>
    <t>43942SECRETARIA DE ESTADO DA SAÚDEAQUISIÇÃO DE CONDICIONADOR DE AR SPLIT HI WALL 9.000 BTUS PHILCO14.024.014/0001-50760041900http://www.comprasnet.se.gov.br/</t>
  </si>
  <si>
    <t>43941Coordenadoria Geral de Atenção Primária da AP3.3AQUISIÇÃO DE INSUMOS PARA PREVENÇÃO AO CORONA VIRUS - NAD 48/2020226526880001277575http://www.rio.rj.gov.br/web/contasrio/dados-abertos#titulo</t>
  </si>
  <si>
    <t>NAFUNDACAO HOSPITALAR DO ESTADO DE MINAS GERAISCLIP PARA LIGADURA DE VEIAS E ARTERIAS - MATERIA PRIMA: TITANIO; MEDIDAS: 8,5MM A 8,7MM DE LARGURA, TAMANHO MEDIO GRANDE; FINALIDADE: NA VIDEOLAPAROSCOPIA E CIRURGIAS ABERTAS;EQUIPAMENTO MEDICO-HOSPITALAR, COMPONENTES E ACESSORIOS7574</t>
  </si>
  <si>
    <t>43913Secretaria Municipal de Saúde e Defesa CivilAQUISIÇÃO DE CURATIVO DE HIDROgel COM ALGINATO DE CÁLCIO SACRAL16.599.555/0001-36756918042,05https://duquedecaxias.rj.gov.br/portal/boletim-oficial.html</t>
  </si>
  <si>
    <t>43950Autarquia Municipal de Saúde de LondrinaFLTRO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22F-15M16743543000139756060012,6https://www.londrina.pr.gov.br/transparencia</t>
  </si>
  <si>
    <t>NAFUNDACAO HOSPITALAR DO ESTADO DE MINAS GERAISCLONIDINA - PRINCIPIO ATIVO: CLONIDINA, CLORIDRATO; CONCENTRACAO/DOSAGEM: 150 MCG/ML; FORMA FARMACEUTICA: SOLUCAO INJETAVEL; APRESENTACAO: AMPOLA 1 ML; COMPONENTE: .;MEDICAMENTOS ALOPATICOS7549,5</t>
  </si>
  <si>
    <t>NAFUNDACAO HOSPITALAR DO ESTADO DE MINAS GERAISEMBALAGEM DESCARTAVEL PARA ESTERILIZACAO -  MATERIA-PRIMA: PAPEL GRAU CIRURGICO MINIMO 60 G/M2; MATERIA-PRIMA 2: FILME LAMINADO POLIESTER OU PE/PP MINIMO 54 G/M2; DIMENSOES (L X C ): 30 CM X 100 M; TIPO ESTERILIZACAO: VAPOR UMIDO; INDICADOR: INDICADOR QUIMICO PARA VAPOR IMPRESSO NA EMBALAGEM; APRESENTACAO: ROLO 100 M;EQUIPAMENTOS E ARTIGOS DE LABORATORIO, COMPONENTES E ACESSORIOS7541,06</t>
  </si>
  <si>
    <t>43938 SECRETARIA DE ESTADO DA SAÚDEDVD PLAYER MESA DE SOM AMPLIFICADA COM NO MÍNIMO 16 CANAIS PERIFÉRICOS E TODO O CABEAMENTO NECESSÁRIO PARA O PERFEITO FUNCIONAMENTO DO SISTEMA DE SONORIZAÇÃO18899026000189750015500http://transparencia.al.gov.br/despesa/empenho/510524/2020NE00423/2020OB02560/</t>
  </si>
  <si>
    <t>43941Instituto Municipal de Assistência à Saúde Juliano MoreiraAQUISIÇÃO DE AQUISIÇÃO de Material Médico Hospitalar, PARA PREVENÇÃO E CONTROLE DE INFECÇÃO POR CORONAVÍRUS, CONFORME PROCESSO EMERGENCIAL Nº 09/001/837/2020, PROVIDENCIADO PELA S/SUBG/CGCT/CTS, DE ACORDO COM O ARTIGO 24, INCISO IV DA LEI Nº 87.666/93, COMBINADO COM O DECRETO Nº 47.246 DE MARÇO DE 2020, QUE REGULAMENTA A LEI Nº 13.979.203205900001477500http://www.rio.rj.gov.br/web/contasrio/dados-abertos#titulo</t>
  </si>
  <si>
    <t>43941Instituto Municipal de Assistência à Saúde Nise da SilveiraAQUISIÇÃO de Material Médico Hospitalar POR ADESÃO AO PROCESSO Nº.09/001827/2020 PARA PREVENÇÃO E CONTROLE DE INFECÇÃO POR CORONAVIRUS, COM BASE NO INCISO IV, ARTIGO 24 DA LEI 8666/93 E ARTIGO 4º DA LEI Nº.13979/2020.DISCRIMINAÇÃO DA AQUISIÇÃO:CONFORME ORDEM DE FORNECIMENTO DE MATERIAL Nº.010/2020.LOCAL DE ENTREGA: ALMOXARIFADO DO IMAS NISE DA SILVEIRA SITO À RUA RAMIRO MAGALHÃES, 521 - ENGENHO DE DENTRO - RJ - CEP: 20.730-460203205900001477500http://www.rio.rj.gov.br/web/contasrio/dados-abertos#titulo</t>
  </si>
  <si>
    <t>43955Brigada Militar - Hospital da Brigada Militar de Santa MariaDetergente líquido concentrado neutro08.821.528/0001-33750050015https://www.compras.rs.gov.br/editais/9015_2020/259079</t>
  </si>
  <si>
    <t>43949Hospital de Clínicas de Porto Alegre (HCPA)BATERIA SELADA 6V, CAPACIDADE MÍNIMA 4AH07.315.073/0001-11750020037,5https://www.hcpa.edu.br/fale-conosco/fale-conosco-servico-de-informacao-ao-cidadao-sic/fale-conosco-sic-licitacoes-contratos</t>
  </si>
  <si>
    <t>43922Fundação Universidade Federal da Grande DouradosContratação De Empresa Especializada Para Manutenção Corretiva Em Ultrafreezer Coldlab, Modelo Cl 374-86v, Patrimônio 3751626.813.651/0001-947500http://www.in.gov.br/web/dou/-/extrato-de-dispensa-de-licitacao-n-4/2020-uasg-154502-250691542</t>
  </si>
  <si>
    <t>43941Hospital Municipal Lourenço JorgeAQUISIÇÃO DE MATERIAL MÉDICO-CIRÚRGICO - COVID-19 - CONFORME LEI N. 13.979/202071851130001587475http://www.rio.rj.gov.br/web/contasrio/dados-abertos#titulo</t>
  </si>
  <si>
    <t>43928PREFEITURA MUNICIPALAquisição de material hospitala 08.517.373/0001-467440http://www.diariomunicipal.com.br/amm-mg/</t>
  </si>
  <si>
    <t>43941Hospital Municipal Salgado FilhoAQUISIÇÃO DE MATERIAL PARA PREVENÇÃO E CONTROLE DE INFECÇÃO PELO CORONA VÍRUS ATRAVÉS DO EMERGENCIAL SMS 09/001.492/2020. LEI Nº 8.666/1993 C/C LEI Nº 13.979/2020 C/C DECRETO RIO Nº 47269 DE 19 DE MARÇO 2020. NAD 163/2020.169385210001247425http://www.rio.rj.gov.br/web/contasrio/dados-abertos#titulo</t>
  </si>
  <si>
    <t>43949Hospital de Clínicas de Porto Alegre (HCPA)ESTETOSCOPIO ADULTO CROMADO COM COM MEMBRANA92.690.486/0001-55740050014,8https://www.hcpa.edu.br/fale-conosco/fale-conosco-servico-de-informacao-ao-cidadao-sic/fale-conosco-sic-licitacoes-contratos</t>
  </si>
  <si>
    <t>43943Fármaco - PROPOFOL INJ 10MG/ML CX 5F/A 20ML (C1)07.329.169/0001-397375,941017,992020NE00593</t>
  </si>
  <si>
    <t>43944Prefeito MunicipalCestas básicas montadas04.149.637/0038-977372file:///C:/Users/JULIAN~1/AppData/Local/Temp/publicado_74554_2020-04-22_b69eca2dbd39a90172f6178182625745.pdf</t>
  </si>
  <si>
    <t>43944PrefeituraCestas básicas montadas 04.149.637/0038-977372file:///C:/Users/JULIAN~1/AppData/Local/Temp/publicado_74554_2020-04-22_b69eca2dbd39a90172f6178182625745.pdf</t>
  </si>
  <si>
    <t>NAFUNDACAO HOSPITALAR DO ESTADO DE MINAS GERAISTELA PARA CIRURGIA DE HERNIA - MATERIA PRIMA: POLIPROPILENO; TIPO: MALEAVEL, COM POROSIDADE UNIFORME; MEDIDAS: 15CM X 7,5CM;EQUIPAMENTO MEDICO-HOSPITALAR, COMPONENTES E ACESSORIOS7350</t>
  </si>
  <si>
    <t>NAFUNDACAO HOSPITALAR DO ESTADO DE MINAS GERAISETOMIDATO - PRINCIPIO ATIVO: ETOMIDATO; CONCENTRACAO/DOSAGEM: 2 MG/ML; FORMA FARMACEUTICA: SOLUCAO INJETAVEL; APRESENTACAO: AMPOLA 10 ML; COMPONENTE: .;MEDICAMENTOS ALOPATICOS7350</t>
  </si>
  <si>
    <t>4393843455 - EQUIPO MACROGOTAS PARA SOLUÇÃO VENOSA06.366.038/0001-697344,424083,05http://prodata.palmas.to.gov.br:8080/sig/app.html#/transparencia/transparencia-despesa-simplificado-corona/</t>
  </si>
  <si>
    <t>4394190022 - SACO PARA LIXO 100 LITROS BRANCOS, 30 MICRAS06.366.038/0001-77732040001,83http://prodata.palmas.to.gov.br:8080/sig/app.html#/transparencia/transparencia-despesa-simplificado-corona/</t>
  </si>
  <si>
    <t>43937Fundo Municipal de SaúdeAQUISIÇÃO DE CALÇADO - MODELO: SAPATILHA; TIPO: DESCARTÁVEL; MATERIAL: TNT, 100% POLIPROPILENO; TAMANHO: ÚNICO; REQUISITO: COM ELÁSTICO, NÃO ESTÉRIL; GRAMATURA: MÍNIMA DE 20 G/M².28.289.799/0001-0573108508,6http://portal.capital.ms.gov.br/diogrande/diarioOficial, http://transparencia.campogrande.ms.gov.br/consulta-de-despesas/</t>
  </si>
  <si>
    <t>43941SECRETARIA MUNICIPAL DE SAÚDEAQUISIÇÃO DE CARRO CURATIVO08.675.528/0001-72731010731https://www.aracajucompras.se.gov.br/portal/default.aspx</t>
  </si>
  <si>
    <t>43944Universidade Federal do Rio de JaneiroAquisição de cateter intravenoso n°24G - 0,7X0,14MM31.673.254/0001-027230http://www.in.gov.br/web/dou/-/extrato-de-dispensa-de-licitacao-n-184/2020-uasg-153150-253588168</t>
  </si>
  <si>
    <t>43935LOCAÇÃO DE TENDA 6X6 FORMATO PIRAMIDAL EM AÇO GALVANIZADO E COM LONA BRANCA, MESAS,BRANCAS DE PLASTICO, CADEIRAS DE PLASTICO11.835.497/0001-847222SECRETARIA DE LICITAÇÕES E CONTRATOS</t>
  </si>
  <si>
    <t>43944PREFEITURA MUNICIPAL DE JUIZ DE FORAHipoclorito de sódio21.599.659/0001-867200https://www.pjf.mg.gov.br/jfcontracoronavirus/transparencia.php</t>
  </si>
  <si>
    <t>43940Prefeitura Municipal de CataguasesAquisição de gêneros alimentícios7200http://www.cataguases.mg.gov.br/wp-content/uploads/2020/04/Jornal-Cataguases-de-12-de-abril.pdf e http://www.cataguases.mg.gov.br/wp-content/uploads/2020/04/Jornal-Cataguases-de-19-de-abril.pdf</t>
  </si>
  <si>
    <t>43944Secretaria de Atenção Especializada à SaúdeAquisição de enxoval de vestuário hospitalar para o enfrentamento ao (COVID-19)40.397.929/0001-107200http://www.in.gov.br/web/dou/-/extrato-de-dispensa-de-licitacao-n-19/2020-uasg-250104-253591534</t>
  </si>
  <si>
    <t>43941Capote, cor Verde bandeira, tamanho: G, tecido: Brim Pesado, 100% algodão18.386.337/0001-44715065110Processo SEI disponibilizado pelo Governo do Estado</t>
  </si>
  <si>
    <t>43924Polícia Rodoviária FederalAquisição de material de consumo para prover equipamentos de proteção individual para uso dos servidores da Superintendência de Polícia Rodoviária Federal no Estado do Piauí nas ações de segurança pública no combate ao "novocoronavirus"10.985.550/0001-607150http://www.in.gov.br/en/web/dou/-/extrato-de-dispensa-de-licitacao-n-2/2020-uasg-200127-251118486</t>
  </si>
  <si>
    <t>43914Procuradoria Geral do MunicípioAquisição de Material de Efermagem - Sabonete Líquido Cremoso23.605.544/0001-827144http://www.diariomunicipal.com.br/amm-mg/materia/A5364ACD/03AGdBq24rD2q0P36XaHYMyZ7zksdW6_4fPA3v4gUy0AXAYEtfG0pwsHYnAF1ij-ckRFSaqI5fEoxINvQ4KBDKBVc8TWZCDB55ww1Sv_mhNxJqyRmp4h2JDz4qjvH9S-8GKhaJIV4sAq_7t6hD_b5fTdOdVoSCgNyao7b1aqP4RrzxkQSDhLGcQkJQJU1dvuQOPyKIiZoU0gduKtr0BUaR-C391gjz3MfFmIseFKvu1_l-P9XvcWV_bXIG6MWjz3e0-81g4uDxTppMAmvMmTv-odLZKH8EO0hi5lizITBctyoVcK-MGVi8Vh0r8cE1dXYSLAr0WKpOFhwprH0VyDZlS9YKhAba_kQkx6Vyf63iUgzkQOCZACnaopISWHtbbfmuu2HqzAeuCBgCdFnWyyNRicL_OQRLI5Oz9g</t>
  </si>
  <si>
    <t>43929Fundação Municipal de SaúdeAQUISIÇÃO DE EQUIPAMENTOS PERMANENTES, PARA ATENDER AO CER III, UNIDADES DE ATENÇÃO ESPECIALIZADA E ATENÇÃO BÁSICA DO MUNICÍPIO DE SÃO GONÇALO15.737.870/0001-157128,6https://www.saogoncalo.rj.gov.br/diario_oficial.php</t>
  </si>
  <si>
    <t>43945FUNESPOM - FUNDO ESP. POLÍCIA MILITAR RJAQUISIÇÃO DO ITEM: DESINFETANTE GERMICIDA  - APLICACAO: HOSPITALAR, COMPOSICAO: PROPANOL 16,6G + DIDECILMETILAMÔNIO 0,4G + LAURAMINA 0,09G, FRAGANCIA: N/A, DILUICAO: N/A, FORMA FORNECIMENTO: FRASCO COM BORRIFADOR DE 750 ML ID AQUISIÇÃO DO ITEM: 157592 COD AQUISIÇÃO DO ITEM: 7930.040.001831.673.254/0010-957123,6865,96https://www.compras.rj.gov.br/Portal-Siga/Contrato/listar.action</t>
  </si>
  <si>
    <t>43920DANTROLENO SODICO, 20MG, PO LIOFILIZADO PARA SOLUCAO INJETAVEL, FRASCO AMPOLA + DILUENTE, UNIDADE 1.0 FRASCO / AMPOLA MARCA : CRISTALIA44.734.467/0001-51710448148https://cearatransparente.ce.gov.br/portal-da-transparencia/despesas/notas-de-empenho/2636642?locale=pt-BR</t>
  </si>
  <si>
    <t>43935PERMETRINA, 10MG/G, LOÇÃO/ EMULSÃO SHAMPOO - FRASCO 60ML01.722.296/0001-17709543001,65https://cearatransparente.ce.gov.br/portal-da-transparencia/despesas/notas-de-empenho/2644095?locale=pt-BR</t>
  </si>
  <si>
    <t>43941Hospital Maternidade Alexander FlemingAQUISIÇÃO DE MATERIAL MÉDICO CIRÚRGICO / CORONAVÍRUS. SD 72/2020 - NAD 72/202093003000001607060http://www.rio.rj.gov.br/web/contasrio/dados-abertos#titulo</t>
  </si>
  <si>
    <t>43938Universidade Federal do Rio de JaneiroAquisição de fita cirúrgica microporosa hipoalergênico 5 cm x 10 m01.520.390/0001-937050http://www.in.gov.br/web/dou/-/extrato-de-dispensa-de-licitacao-n-219/2020-uasg-153150-252982462</t>
  </si>
  <si>
    <t>43955Estado do RS - Secretaria da Saúde do EstadoAquisição de balança antropométrica digital 200 kg02.259.313/0001-94700561167,5https://www.compras.rs.gov.br/editais/0224_2020/259270</t>
  </si>
  <si>
    <t>43924Secretaria Municipal de SaúdeLimpeza Geral (piso, vidros, paredes, portas e batentes) pós-obra no Hospital de Retaguarda Francisco de Assis com fornecimento de material, produtos, equipamentos e recursos humanos em área de 1500m2 no prazo de 3 dias.020.741.876/0001-047000,515004,67http://www.ribeiraopreto.sp.gov.br/files/transparencia/pdf/licitacao-224-2020.pdf</t>
  </si>
  <si>
    <t>43922Protetor de pés (Par) tipo hospitalar309629200001517000100000,7https://cearatransparente.ce.gov.br/portal-da-transparencia/despesas/notas-de-empenho/2638135?locale=pt-BR</t>
  </si>
  <si>
    <t>43951SECRETARIA DE ESTADO DO GOVERNO-SEGCaixa de som30.393.954/0001-72700017000https://coronavirus.es.gov.br/Media/Coronavirus/Transparencia/ContratosEmergenciais/2020-XJD9J%20040-2020%20-%20Ordem%20de%20Fornecimento%20-%20Kits%20Videoconferencia.pdf</t>
  </si>
  <si>
    <t>43938Prefeitura Municipal de São LuísAquisição de porta sabonete liquido com reservatorio 900ml, confeccionado em plastico esta saboneteira de suporte ideal para sabonete liquido.27.145.426/0001-90700020035http://site.tce.ma.gov.br/index.php/mural-de-contratos</t>
  </si>
  <si>
    <t>43941Coordenadoria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25/03/2020.177718670001437000http://www.rio.rj.gov.br/web/contasrio/dados-abertos#titulo</t>
  </si>
  <si>
    <t>43927Secretaria Municipal de Saúde e Defesa CivilAQUISIÇÃO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BANCADA)06.022.760/0001-86700032333,33https://duquedecaxias.rj.gov.br/portal/boletim-oficial.html</t>
  </si>
  <si>
    <t>43924Prefeitura MunicipalBomba de Infusão700017000http://cidadesmg.com.br/portaltransparencia/faces/user/compra/FLicitacao.xhtml</t>
  </si>
  <si>
    <t>43955Universidade Federal do Rio de JaneiroAquisição de conector espaçador MDI para aerosol 22M x 22F73.588.915/0001-337000http://www.in.gov.br/web/dou/-/extrato-de-dispensa-de-licitacao-n-186/2020-uasg-153150-254972900</t>
  </si>
  <si>
    <t>43913Secretaria Municipal de Saúde e Defesa CivilEXTENSOR EQUIPO DE SORO PARA PÉRFUSÃO 120CM PRIMISING REDUZIDO11634742/0001-95698472000,97https://duquedecaxias.rj.gov.br/portal/boletim-oficial.html</t>
  </si>
  <si>
    <t>43941Lençol adulto sem elástico que servirá de traçado, cor Verde bandeira, tamanho: 2,40 x 1,60m, tecido: Brim pesado 100% algodão18.386.337/0001-4469427889Processo SEI disponibilizado pelo Governo do Estado</t>
  </si>
  <si>
    <t>43949Hospital de Clínicas de Porto Alegre (HCPA)POSICIONADOR PARA CABEÇA, TIPO FERRADURA,01.123.973/0001-8069307990https://www.hcpa.edu.br/fale-conosco/fale-conosco-servico-de-informacao-ao-cidadao-sic/fale-conosco-sic-licitacoes-contratos</t>
  </si>
  <si>
    <t>43942TUBO A VÁCUO15.623.678/0001-06690030002,3http://www.transparencia.am.gov.br/covid-19/despesas-empenhos-e-pagamentos/despesas/</t>
  </si>
  <si>
    <t>43918ELETRODO,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MAXICOR26.436.406/0001-056900300000,23https://cearatransparente.ce.gov.br/portal-da-transparencia/despesas/notas-de-empenho/2635845?locale=pt-BR</t>
  </si>
  <si>
    <t>43942SECRETARIA DE ESTADO DA SAUDEPIPETA PASTEUR05.356.421/0001-73690030230https://coronavirus.es.gov.br/contratos-emergenciais</t>
  </si>
  <si>
    <t>43929Fundação Municipal de SaúdeAQUISIÇÃO DE EQUIPAMENTOS PERMANENTES, PARA ATENDER AO CER III, UNIDADES DE ATENÇÃO ESPECIALIZADA E ATENÇÃO BÁSICA DO MUNICÍPIO DE SÃO GONÇALO10.454.996/0001-696900https://www.saogoncalo.rj.gov.br/diario_oficial.php</t>
  </si>
  <si>
    <t>43949Hospital de Clínicas de Porto Alegre (HCPA)PINCA HEMOSTATICA KOCHER - RETA -  14 CM COMP61.418.042/0001-316889,0124628,0041https://www.hcpa.edu.br/fale-conosco/fale-conosco-servico-de-informacao-ao-cidadao-sic/fale-conosco-sic-licitacoes-contratos</t>
  </si>
  <si>
    <t>NAFUNDACAO HOSPITALAR DO ESTADO DE MINAS GERAISFITA TERMO-SENSIVEL - FINALIDADE: AUTOCLAVE, ADESIVA COM BOA FIXACAO; MEDIDAS: 19 MM X 30 M;EQUIPAMENTOS E ARTIGOS DE LABORATORIO, COMPONENTES E ACESSORIOS6888</t>
  </si>
  <si>
    <t>NAFUNDACAO HOSPITALAR DO ESTADO DE MINAS GERAISSONDA DE USO MEDICO - IDENTIFICACAO: DE ASPIRACAO TRAQUEAL COM VALVULA; NUMERO: 12; MATERIA-PRIMA: POLIVINIL TRANSPARENTE;-6885</t>
  </si>
  <si>
    <t>43913Secretaria Municipal de Saúde e Defesa CivilAQUISIÇÃO DE CURATIVO DE FERIMENTOS ESTÉRIL COM ACRILATO16.599.555/0001-376877,818038,21https://duquedecaxias.rj.gov.br/portal/boletim-oficial.html</t>
  </si>
  <si>
    <t>43955Estado do RS - Secretaria da Saúde do EstadoAquisição de balde a chute02.259.313/0001-94684012570https://www.compras.rs.gov.br/editais/0224_2020/259270</t>
  </si>
  <si>
    <t>43924Empresa Brasileira de Serviços HospitalaresAquisição de Câmara retrátil para aerossol terapia e administração de medicamentos, visando suprir as demandas dos serviços de saúde realizados, de enfrentamento ao COVID-19, no Hospital de Ensino Doutor Washington Antônio de Barros / HU-UNIVASF07.914.775/0001-116840http://www.in.gov.br/en/web/dou/-/extrato-de-dispensa-de-licitacao-n-20/2020-uasg-155180-251117788</t>
  </si>
  <si>
    <t>NAFUNDACAO HOSPITALAR DO ESTADO DE MINAS GERAISSERINGA PARA INSULINA - MATERIA-PRIMA: POLIPROPILENO; CAPACIDADE: 100 UI; BICO: LUER LOCK OU LUER SLIP; DIMENSAO AGULHA (C X D): SEM AGULHA; GRADUACAO: 2 UI; ESTERIL: SIM;EQUIPAMENTO MEDICO-HOSPITALAR, COMPONENTES E ACESSORIOS6820</t>
  </si>
  <si>
    <t>43941BIOMBO HOSPITALAR, MATERIAL DE AÇO INOXIDÁVEL POLIDO TUBULAR, ACABAMENTO DA ESTRUTURA PINTURA EM EPÓXI, TIPO TRIPLO DOBRÁVEL, ALTURA 1,80 CM, COMPRIMENTO COMPRIMENTO 2,00 APROXIMADAMENTE, ABERTO CM, TIPO DE RODÍZIO PONTEIRAS.23.611.514/0001-89680017400Processo SEI disponibilizado pelo Governo do Estado</t>
  </si>
  <si>
    <t>4394194243 - SAPATO ANTIDERRAPANTE FLIP COR BRANCO - MATERIAL PVE NUMERAÇÃO 4006.366.038/0001-746771,657118,8http://prodata.palmas.to.gov.br:8080/sig/app.html#/transparencia/transparencia-despesa-simplificado-corona/</t>
  </si>
  <si>
    <t>NAFUNDACAO EZEQUIEL DIASSORO FETAL BOVINO - APLICACAO: CULTIVO CELULAR; COMPONENTES (1): NIVEIS DE ENDOTOXINA &lt; OU = 10 EU/ML; COMPONENTES (2): NIVEIS DE HEMOGLOBINA &lt; OU = A 15 MG/DL; CARACTERISTICAS GERAIS: ISENTO DE MICOPLASMA;-6760</t>
  </si>
  <si>
    <t>43941Hospital Municipal Souza AguiarAQUISIÇÃO DE SANEANTES PARA O ENFRENTAMENTO DA EMERGÊNCIA DE SAÚDE PÚBLICA DECORRENTE DO CORONAVÍRUS.323501800001286758http://www.rio.rj.gov.br/web/contasrio/dados-abertos#titulo</t>
  </si>
  <si>
    <t>NAFUNDACAO HOSPITALAR DO ESTADO DE MINAS GERAISTUBO ENDOTRAQUEAL - TIPO: DESCARTAVEL COM BALONETE; NUMERO: 8,5 (36); MATERIA-PRIMA: PVC TRANSPARENTE, SILICONIZADO;-6755,4</t>
  </si>
  <si>
    <t>43934FUNDACAO HOSPITALAR DO ESTADO DE MINAS GERAISBECLOMETASONA - PRINCIPIO ATIVO: BECLOMETASONA, DIPROPIONATO; CONCENTRACAO/DOSAGEM: 50 MCG/DOSE; FORMA FARMACEUTICA: SOLUCAO AEROSSOL NASAL; APRESENTACAO: FRASCO 200 DOSES; COMPONENTE: .;18.269.125/0001-876646,420,77http://www.transparencia.mg.gov.br/compras-e-patrimonio/compras-e-contratos/comprasecontratos-detalhe-proccompra/2020/20200316/20201231/321485</t>
  </si>
  <si>
    <t>43949Hospital de Clínicas de Porto Alegre (HCPA)PAPAGAIO INOX28.753.137/0001-36661510563https://www.hcpa.edu.br/fale-conosco/fale-conosco-servico-de-informacao-ao-cidadao-sic/fale-conosco-sic-licitacoes-contratos</t>
  </si>
  <si>
    <t>43938FUNDACAO HOSPITALAR DO ESTADO DE MINAS GERAISLEVOFLOXACINO - PRINCIPIO ATIVO: LEVOFLOXACINO; CONCENTRACAO/DOSAGEM: 500 MG; FORMA FARMACEUTICA: COMPRIMIDO REVESTIDO; APRESENTACAO: .; COMPONENTE: .;23.864.942/0001-13660016http://www.transparencia.mg.gov.br/compras-e-patrimonio/compras-e-contratos/comprasecontratos-detalhe-proccompra/2020/20200316/20201231/322116</t>
  </si>
  <si>
    <t>43941DOBUTAMINA, CLORIDRATO (SOLUÇÃO INJETÁVEL 250MG/ML - 20ML)11.260.846/0001-87659010006,59Processo SEI disponibilizado pelo Governo do Estado</t>
  </si>
  <si>
    <t>43949Hospital de Clínicas de Porto Alegre (HCPA)TUBO FERRO RETANGULAR TP METALON 20X30 MM17.253.781/0001-29658812054,9https://www.hcpa.edu.br/fale-conosco/fale-conosco-servico-de-informacao-ao-cidadao-sic/fale-conosco-sic-licitacoes-contratos</t>
  </si>
  <si>
    <t>NAFUNDACAO HOSPITALAR DO ESTADO DE MINAS GERAISSISTEMA FECHADO DE ASPIRACAO TRAQUEAL - TIPO: NEONATAL, CALIBRE 8 FRENCH;-6555</t>
  </si>
  <si>
    <t>43918VECURONIO, DILUENTE, FRASCO/AMPOLA, 4MG, PO LIOFILIZADO PARA SOLUCAO INJETAVEL, UNIDADE 1.0 FRASCO / AMPOLA MARCA : CRISTALIA02.600.770/0001-09653820032,69https://cearatransparente.ce.gov.br/portal-da-transparencia/despesas/notas-de-empenho/2635808?locale=pt-BR</t>
  </si>
  <si>
    <t>43943ATADURA CREP 15CMx1,80M PCT 12RL07.329.169/0001-396520,6543514,992020NE00594</t>
  </si>
  <si>
    <t>43955Brigada Militar - Hospital da Brigada Militar de Santa MariaAlvejante químico incolor concentrando para lavagem de roupas hospitalares08.821.528/0001-33650050013https://www.compras.rs.gov.br/editais/9015_2020/259079</t>
  </si>
  <si>
    <t>43924Secretaria Municipal da SaúdeContratação de Profissionais para assistência frente ao COVID-19052.284.546-086495,82http://www.diariomunicipal.com.br/amm-mg/materia/201646E0/03AGdBq26g7oLOf0_xOrMv1Ly6BF2AkJgWbiEswYB5cUF_IDy0661guxyURaDrRaW7okwbFo2ZqbNLT56P0s3toU2F4S1nwpoSUYpKyMpaU9yKodvSRDvj3iMON-_tOTy9b80sXvtnKehF7BUkCmsN_PlTBOxWLGidGBbeVYtCZnaxXVY0otVENCnRyZM-P-GeNKdd3cH8Q3_JirLLZ36gzNcbA2M8x5N-r8ZE9Kit9LJbsSsiOjz0BxdPyXQDb79Si9g-zGHiCRIwL2LHuIsZomzqt_gu5iMYZehCWugISa1Vj_XgNjR7kZskB8r_1cj1JfmWyiedicSVDJAp3vwqDihfmxL0p9e-3GYv0AWx9raizlNkFRfnL1dZ3k7mWFFvhlFNtXEsfhjfcvat7ECCPLeC74muSfViGw</t>
  </si>
  <si>
    <t>43950PREFEITURA MUNICIPAL - SECRETARIA MUNICIPAL DE ASSISTÊNCIA SOCIALALHO - ORIGEM NA AGRICULTURA FAMILIAR, destinados aos serviços de acolhimento8511741000149648036018https://www.londrina.pr.gov.br/transparencia</t>
  </si>
  <si>
    <t>43949Hospital de Clínicas de Porto Alegre (HCPA)TESOURA METZENBAUM DELICADA CURVA - 15CM COMP58.193.483/0001-786453,048873,33https://www.hcpa.edu.br/fale-conosco/fale-conosco-servico-de-informacao-ao-cidadao-sic/fale-conosco-sic-licitacoes-contratos</t>
  </si>
  <si>
    <t>43921EVEROLIMO, 1MG, COMPRIMIDO, UNIDADE 1.0 COMPRIMIDO MARCA : NOVARTIS56994502002779643224026,8https://cearatransparente.ce.gov.br/portal-da-transparencia/despesas/notas-de-empenho/2637473?locale=pt-BR</t>
  </si>
  <si>
    <t>43938EMSERH - Empresa Maranhense de Serviços HospitalaresAquisição de equipamentos e material médico-hospitalar referente à assistência respiratória mecânica para as unidades hospitalares administradas pela EMSERH12.088.975/0001-00641416414http://site.tce.ma.gov.br/index.php/mural-de-contratos</t>
  </si>
  <si>
    <t>43951Estado do RS - Secretaria da Saúde do EstadoAquisição de oftalmoscópio 2,5 V04.360.651/0001-43641051282https://www.compras.rs.gov.br/editais/0209_2020/259163</t>
  </si>
  <si>
    <t>43929Fundação Municipal de SaúdeAQUISIÇÃO DE EQUIPAMENTOS PERMANENTES, PARA ATENDER AO CER III, UNIDADES DE ATENÇÃO ESPECIALIZADA E ATENÇÃO BÁSICA DO MUNICÍPIO DE SÃO GONÇALO10.776.858/0001-046400https://www.saogoncalo.rj.gov.br/diario_oficial.php</t>
  </si>
  <si>
    <t>43924Prefeitura Municipal de CurveloAquisição de luvas de procedimento05.194.502/0001-146382,44http://www.diariomunicipal.com.br/amm-mg/materia/77AC3ECB/03AGdBq26d29WpUoD2jTFgBb1E11HJXL-cr_YZzbOPGl6Y9jqZHZM1atQSXfM0qxrcrcS4r8M85cJwV_KHIuRjrC2B8j--PlDyw5LBkCs_4dJYirvCSleeQ5IfvqQOKUL1X-83CzyarPmUlaKXTG4iQjv40KUBMuXmytrEW7l8ZkKCdt95C0zpTHZEZ2BFQI_yddLgYvM4Oy8EhVWkNUVCJvO9MDrVoQFb1NSJ0wkoXAWqV_QDWZfyffN3lePczly9JogqAcAnwVdxIzyTn-kXq8BEMh3R5tXiiezl8cbf70UoWEfazvJ9_OB5opHfI68fGhdVrJyhUN_-2r-IcQZiOXMxjyTDE9krdGZjpXhw5PNfIKQrVmdd_wbZi7ptYXXLceAWH-ELBCMfN8Qk2xNUD9_RGXUfvYAQHKaGp4WLjf8fogyAoDzGLno</t>
  </si>
  <si>
    <t>43927Secretaria Municipal de Saúde e Defesa CivilAQUISIÇÃO DE CARRINHO INDUSTRIAL - BANCADA SECA 450X75 , ESTRUTURADA E FIXADA NA PAREDE COM CANTONEIRA METÁLICA REFORÇADA PREPARADA PARA SUPORTAR PESO06.022.760/0001-86633516335https://duquedecaxias.rj.gov.br/portal/boletim-oficial.html</t>
  </si>
  <si>
    <t>43943ATADURA CREP 20CMx1,80M PCT 12RL07.329.169/0001-396314,4935117,992020NE00594</t>
  </si>
  <si>
    <t>NAFUNDACAO HOSPITALAR DO ESTADO DE MINAS GERAISSOLUCAO PROTETORA CUTANEA - APRESENTACAO: OLEOSA DE USO TOPICO; COMPONENTE: ACIDOS GRAXOS;MATERIAL E SUPRIMENTO MEDICO-HOSPITALAR6300</t>
  </si>
  <si>
    <t>4393810567 - CATETER INTRAVENOSO 24G06.366.038/0001-696299,757271,1http://prodata.palmas.to.gov.br:8080/sig/app.html#/transparencia/transparencia-despesa-simplificado-corona/</t>
  </si>
  <si>
    <t>43920FLUXOMETRO DE AR COMP. EM LATÃO, CROMADO OU ALUM. ANOD.BILHAS EM POLICARBONATO, ESFERA AÇO INOX ,BORBOLETA EM NYLON OU POLIP. PADRÃO ABNT. ESCALA 0 A 15L/MIN MANUAL. CODIGO FORNECEDOR : 4041 - MARCA PROTEC03.967.966/0001-90629810062,98https://cearatransparente.ce.gov.br/portal-da-transparencia/despesas/notas-de-empenho/2636182?locale=pt-BR</t>
  </si>
  <si>
    <t>43920FLUXOMETRO DE AR COMP. EM LATÃO, CROMADO OU ALUM. ANOD.BILHAS EM POLICARBONATO, ESFERA AÇO INOX ,BORBOLETA EM NYLON OU POLIP. PADRÃO ABNT. ESCALA 0 A 15L/MIN MANUAL. CODIGO FORNECEDOR : 4042 - MARCA PROTEC03.967.966/0001-90629810062,98https://cearatransparente.ce.gov.br/portal-da-transparencia/despesas/notas-de-empenho/2636182?locale=pt-BR</t>
  </si>
  <si>
    <t>43921FLUXOMETRO DE OXIGÊNIO EM LATÃO, CROMADO OU ALUM. ANOD.BILHAS EM POLICARBONATO, ESFERA AÇO INOX ,BORBOLETA EM NYLON OU POLIP. PADRÃO ABNT. ESCALA 0 A 15L/MIN MANUAL. CODIGO FORNECEDOR : 4042 - MARCA PROTEC3967966000190629810062,98https://cearatransparente.ce.gov.br/portal-da-transparencia/despesas/notas-de-empenho/2637376?locale=pt-BR</t>
  </si>
  <si>
    <t>43921FLUXOMETRO DE AR COMP. EM LATÃO, CROMADO OU ALUM. ANOD.BILHAS EM POLICARBONATO, ESFERA AÇO INOX ,BORBOLETA EM NYLON OU POLIP. PADRÃO ABNT. ESCALA 0 A 15L/MIN MANUAL. CODIGO FORNECEDOR : 4041 - MARCA PROTEC3967966000190629810062,98https://cearatransparente.ce.gov.br/portal-da-transparencia/despesas/notas-de-empenho/2637376?locale=pt-BR</t>
  </si>
  <si>
    <t>43942SECRETARIA DE ESTADO DA SAUDEAPARELHO DE AR CONDICIONADO: TIPO SPLIT HI-WALL 12.000 BTU/H39.343.199/0001-96628532095https://coronavirus.es.gov.br/contratos-emergenciais</t>
  </si>
  <si>
    <t>43927Empresa Brasileira de Serviços HospitalaresAquisição emergencial de capa protetora para intensificador de imagem com fita para o enfrentamento da pandemia do coronavírus.18.466.544/0001-096273http://www.in.gov.br/web/dou/-/extrato-de-dispensa-de-licitacao-n-12/2020-uasg-155126-251330936</t>
  </si>
  <si>
    <t>43943JALECO DESCARTÁVEL23.046.446/0001-52627020031,35http://www.transparencia.am.gov.br/covid-19/despesas-empenhos-e-pagamentos/despesas/</t>
  </si>
  <si>
    <t>43938EMSERH - Empresa Maranhense de Serviços HospitalaresAquisição de Peça Y para circuito de ventilação pulmonar adulto26.972.852/0001-34627010062,7http://site.tce.ma.gov.br/index.php/mural-de-contratos</t>
  </si>
  <si>
    <t>4393831266 - COMPRESSA DE CAMPO OPERATÓRIO, SEM RADIOPACO, MEDINDO 45X50, CONSTITUÍDO EM 4 CA06.366.038/0001-696269,436174,15http://prodata.palmas.to.gov.br:8080/sig/app.html#/transparencia/transparencia-despesa-simplificado-corona/</t>
  </si>
  <si>
    <t>43934Aquisição de luvas cirúrgicas destinadas aos profissionais de saúde do Município de Ouro Preto01.154.827/0001-126250https://www.ouropreto.mg.gov.br/transparencia/diario-publicacoes/2445</t>
  </si>
  <si>
    <t>43922Secretaria Municipal de SaúdeCopos Plásticos; para Café; poliestireno; 50ml; branco. Marca IBRAS073.110.256/0001-25624060001,04http://www.ribeiraopreto.sp.gov.br/files/transparencia/pdf/licitacao-184-2020.pdf</t>
  </si>
  <si>
    <t>43916EQUIPO MICRO FLEX.INJ.LATERAL. MEDIX94855740001716236,5641031,52https://cearatransparente.ce.gov.br/portal-da-transparencia/despesas/notas-de-empenho/2634645?locale=pt-BR</t>
  </si>
  <si>
    <t>43948Prefeitura Municipal de SalvadorAQUISIÇÃO DE ARTIGOS DE ESCRITÓRIO E DESCARTÁVEIS (PASTA CARTOLINA) PARA ATENDER AS NECESSIDADES DA SMED.08.990.904/0001-136234,15http://www.transparencia.salvador.ba.gov.br/Modulos/covid19.aspx</t>
  </si>
  <si>
    <t>43949Hospital de Clínicas de Porto Alegre (HCPA)CIRCUITO RESPIRATORIO PEDIATRICO DESCARTAVEL92.666.817/0001-11623014044,5https://www.hcpa.edu.br/fale-conosco/fale-conosco-servico-de-informacao-ao-cidadao-sic/fale-conosco-sic-licitacoes-contratos</t>
  </si>
  <si>
    <t>43942SECRETARIA DE ESTADO DA SAÚDEAQUISIÇÃO DE DISPENSADOR PARA PAPEL TOALHA17.927.869/0001-89620010062http://www.comprasnet.se.gov.br/</t>
  </si>
  <si>
    <t>43929Fundação Oswaldo CruzAquisição de Material Hospitalar11.463.608/0001-79 6166,25http://www.in.gov.br/en/web/dou/-/extrato-de-dispensa-de-licitacao-n-35/2020-uasg-254492-251751366</t>
  </si>
  <si>
    <t>NAFUNDACAO HOSPITALAR DO ESTADO DE MINAS GERAISSERINGA DESCARTAVEL - MATERIA-PRIMA: POLIPROPILENO; CAPACIDADE: 60 ML, COM PONTA TIPO LUER SLIP CENTRAL.;-6156</t>
  </si>
  <si>
    <t>43949Hospital de Clínicas de Porto Alegre (HCPA)ARMARIO VESTIARIO ZINCADO - 4 PORTAS - COM PI28.204.043/0001-086151,959683,55https://www.hcpa.edu.br/fale-conosco/fale-conosco-servico-de-informacao-ao-cidadao-sic/fale-conosco-sic-licitacoes-contratos</t>
  </si>
  <si>
    <t>NAFUNDACAO HOSPITALAR DO ESTADO DE MINAS GERAISTUBO ENDOTRAQUEAL - TIPO: DESCARTAVEL COM BALONETE; NUMERO: 7,0 (30); MATERIA-PRIMA: PVC TRANSPARENTE, SILICONIZADO;-6104,7</t>
  </si>
  <si>
    <t>43941SECRETARIA MUNICIPAL DE SAÚDEAQUISIÇÃO DE COLCHÃO - MEDIDAS 1,88M X 88CM X 10CM27.156.872/0001-08610218339https://www.aracajucompras.se.gov.br/portal/default.aspx</t>
  </si>
  <si>
    <t>43941Hospital Maternidade Herculano PinheiroAQUISIÇÃO DE MATERIAL MEDICO CIRURGICO EMERGENCIAL CORONA VIRUS.93003000001606100http://www.rio.rj.gov.br/web/contasrio/dados-abertos#titulo</t>
  </si>
  <si>
    <t>43956Empresa Brasileira de Serviços HospitalaresAquisição de ACESSÓRIOS PARA ENGENHARIA CLÍNICA,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COVID-1924.380.578/0018-276100http://www.in.gov.br/web/dou/-/extrato-de-dispensa-de-licitacao-n-55/2020-uasg-155023-255211582</t>
  </si>
  <si>
    <t>NAFUNDACAO HOSPITALAR DO ESTADO DE MINAS GERAISCLORETO DE SODIO PRINCIPIO ATIVO: CLORETO DE SODIO; CONCENTRACAO/DOSAGEM: 0,9%; FORMA FARMACEUTICA: SOLUCAO INJETAVEL; APRESENTACAO: AMPOLA 10 ML; COMPONENTE: .;MEDICAMENTOS ALOPATICOS6085,8</t>
  </si>
  <si>
    <t>43924Secretaria Municipal da SaúdeContratação de Profissionais para assistência frente ao CONVID-19313.402.268-046072,48http://www.diariomunicipal.com.br/amm-mg/materia/201646E0/03AGdBq26g7oLOf0_xOrMv1Ly6BF2AkJgWbiEswYB5cUF_IDy0661guxyURaDrRaW7okwbFo2ZqbNLT56P0s3toU2F4S1nwpoSUYpKyMpaU9yKodvSRDvj3iMON-_tOTy9b80sXvtnKehF7BUkCmsN_PlTBOxWLGidGBbeVYtCZnaxXVY0otVENCnRyZM-P-GeNKdd3cH8Q3_JirLLZ36gzNcbA2M8x5N-r8ZE9Kit9LJbsSsiOjz0BxdPyXQDb79Si9g-zGHiCRIwL2LHuIsZomzqt_gu5iMYZehCWugISa1Vj_XgNjR7kZskB8r_1cj1JfmWyiedicSVDJAp3vwqDihfmxL0p9e-3GYv0AWx9raizlNkFRfnL1dZ3k7mWFFvhlFNtXEsfhjfcvat7ECCPLeC74muSfViGw</t>
  </si>
  <si>
    <t>43944FUNEAS - Fundação Estatal de Atenção em Saúde do Estado do Paraná AQUISIÇÃO DE MEDICAMENTOS  / Ácido Tranexâmico, 50 mg/ml, Solução injetável, Ampola, 5 ml, VIA DE ADMINISTRAÇÃO: Intravenosa, UNID. DE MEDIDA: Unitário128890350001026069,720302,99http://www.transparencia.pr.gov.br/pte/compras/dispensasInexigibilidade?windowId=9a3</t>
  </si>
  <si>
    <t>43949Hospital de Clínicas de Porto Alegre (HCPA)TESOURA METZENBAUM RETA - 18 CM COMPRIMENTO58.193.483/0001-786066,368273,98https://www.hcpa.edu.br/fale-conosco/fale-conosco-servico-de-informacao-ao-cidadao-sic/fale-conosco-sic-licitacoes-contratos</t>
  </si>
  <si>
    <t>NAFUNDACAO HOSPITALAR DO ESTADO DE MINAS GERAISEMBALAGEM DESCARTAVEL PARA ESTERILIZACAO -  MATERIA-PRIMA: PAPEL GRAU CIRURGICO MINIMO 60 G/M2; MATERIA-PRIMA 2: FILME LAMINADO POLIESTER OU PE/PP MINIMO 54 G/M2; DIMENSOES (L X C ): 8 CM X 100 M; TIPO ESTERILIZACAO: VAPOR UMIDO; INDICADOR: INDICADOR QUIMICO PARA VAPOR IMPRESSO NA EMBALAGEM; APRESENTACAO: ROLO 100 M;EQUIPAMENTOS E ARTIGOS DE LABORATORIO, COMPONENTES E ACESSORIOS6009,04</t>
  </si>
  <si>
    <t>43938 SECRETARIA DE ESTADO DA SAÚDEMESA DE SOM DIGITAL 01V 02 CAIXAS PROCESSADAS DE 450 W COM TRIPÉ E TODO O CABEAMENTO NECESSÁRIO PARA O PERFEITO FUNCIONAMENTO DO SISTEMA DE SONORIZAÇÃO18899026000189600015400http://transparencia.al.gov.br/despesa/empenho/510524/2020NE00423/2020OB02560/</t>
  </si>
  <si>
    <t>43938 SECRETARIA DE ESTADO DA SAÚDETELA COM ESTRUTURA DE BOX TRUSS TELA 300 CINEFOLD 45 X 60 M COM ESTRUTURA DE BOX TRUSS18899026000189600010600http://transparencia.al.gov.br/despesa/empenho/510524/2020NE00423/2020OB02560/</t>
  </si>
  <si>
    <t>43943SECRETARIA DE ESTADO DE SAÚDEMÍDIA RÁDIO Divulgação de 20 de abril a 20 de maio Rádio CBN FM 68 inserções de segunda a sextafeira10.711.372/0001-32600016000http://transparencia.al.gov.br/despesa/empenho/510524/2020NE02626/undefined/</t>
  </si>
  <si>
    <t>43948Prefeitura Municipal de SalvadorAQUISIÇÃO DO MEDICAMENTO: ACICLOVIR 250MG FRASCO AMPOLA , PARA ATENDER DEMANDA DA REDE MUNICIPAL DE SAÚDE EM COMBATE AO COVID-19, CONFORME CI ASSISTÊNCIA FARMACÊUTICA Nº 140/202015.145.035/0001-966000http://www.transparencia.salvador.ba.gov.br/Modulos/covid19.aspx</t>
  </si>
  <si>
    <t>43922FILTRO,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CGH5075964000112600010006https://cearatransparente.ce.gov.br/portal-da-transparencia/despesas/notas-de-empenho/2637923?locale=pt-BR</t>
  </si>
  <si>
    <t>43944FUNEAS - Fundação Estatal de Atenção em Saúde do Estado do Paraná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Unitário10471797000169600020300http://www.transparencia.pr.gov.br/pte/compras/dispensasInexigibilidade?windowId=9a3</t>
  </si>
  <si>
    <t>43944FUNEAS - Fundação Estatal de Atenção em Saúde do Estado do Paraná AQUISIÇÃO DE INSUMOS PARA RÉGUAS DE GASES / Capacitor, Monofásico, Potência nominal: 5,00kVAr, Tensão nominal: 480V, Frequência nominal: 60Hz, Capacitância nominal: 57,6µF ± 5%, Formato: cilíndrico, Diâmetro: 60mm, Altura: 185,5mm, Fixação do capacitor por rosca pino M12 de 16mm de comprimento, conexões separadas para o cabo de força e o resistor de descarga, Conector de força apropriado para utilização com terminais forquilha,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Unitário10471797000169600020300http://www.transparencia.pr.gov.br/pte/compras/dispensasInexigibilidade?windowId=9a3</t>
  </si>
  <si>
    <t>43941Coordenadoria Geral de Atenção Primária da AP3.3AQUISIÇÃO DE INSUMOS DE PREVENÇÃO AO CORONAVIRUS - NAD 26/2020226526880001276000http://www.rio.rj.gov.br/web/contasrio/dados-abertos#titulo</t>
  </si>
  <si>
    <t>43955Brigada Militar - Hospital da Brigada Militar de Santa MariaDetergente pré lavagem de roupas com sujidade pesada 08.821.528/0001-33600050012https://www.compras.rs.gov.br/editais/9015_2020/259079</t>
  </si>
  <si>
    <t>43941SECRETARIA MUNICIPAL DE SAÚDELOCAÇÃO DE BANHEIRO QUÍMICO07.846.780/0001-34600061000https://www.aracajucompras.se.gov.br/portal/default.aspx</t>
  </si>
  <si>
    <t>43920Prefeitura Municipal de Visconde do Rio BrancoLOCAÇÃO DE APARELHO CLIMATIZADOR600016000http://pt.viscondedoriobranco.mg.gov.br/Licitacao</t>
  </si>
  <si>
    <t>43928PREFEITURA MUNICIPALAQUISIÇÃO EMERGENCIAL DE EQUIPAMENTOS DE PROTEÇÃO INDIVIDUAL 28.675.341/0001-866000http://www.diariomunicipal.com.br/amm-mg/</t>
  </si>
  <si>
    <t>NAFUNDACAO HOSPITALAR DO ESTADO DE MINAS GERAISFILTRO PARA SISTEMA RESPIRATORIO - APLICACAO: ANESTESIA GERAL E VENTILACAO; TIPO: PEDIATRICO;-6000</t>
  </si>
  <si>
    <t>43949Empresa Brasileira de Serviços HospitalareAquisição emergencial de insumos necessários para o enfrentamento do COVID-19 (ELABORAÇÃO DE KITS DE MANUSEIO DE VIAS AÉREAS EM URGÊNCIA E EMERGÊNCIA e ESPAÇADOR PARA AEROSSOLTERAPIA)66.969.262/0001-776000http://www.in.gov.br/web/dou/-/extrato-de-dispensa-de-licitacao-n-10054/2020-uasg-155009-254262204</t>
  </si>
  <si>
    <t>43943ACIDO PERACETICO 0,2% 5L07.329.169/0001-395999,820299,992020NE00594</t>
  </si>
  <si>
    <t>43943Fármaco - FLUCONAZOL 2MG/ML CX 6BOLSAS 100ML07.329.169/0001-395997,624024,992020NE00593</t>
  </si>
  <si>
    <t>43956Empresa Brasileira de Serviços HospitalaresAquisição de ACESSÓRIOS PARA ENGENHARIA CLÍNICA,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COVID-1906.207.441/0001-45 5994http://www.in.gov.br/web/dou/-/extrato-de-dispensa-de-licitacao-n-55/2020-uasg-155023-255211582</t>
  </si>
  <si>
    <t>NAFUNDACAO HOSPITALAR DO ESTADO DE MINAS GERAISATADURA DE ALGODAO ORTOPEDICO - MEDIDAS: 15CM X 1,80M;EQUIPAMENTO MEDICO-HOSPITALAR, COMPONENTES E ACESSORIOS5989,2</t>
  </si>
  <si>
    <t>43938EMSERH - Empresa Maranhense de Serviços HospitalaresPrestação de serviços continuados de controle de vetores e pragas urbanas, englobando desinsetização, desratização, descupinização, para atender as necessidades do Hospital de Cuidados Intensivos - HCI20.221.216/0001-945986,1415986,14http://site.tce.ma.gov.br/index.php/mural-de-contratos</t>
  </si>
  <si>
    <t>NAFUNDACAO HOSPITALAR DO ESTADO DE MINAS GERAISTUBO ENDOTRAQUEAL - TIPO: DESCARTAVEL COM BALONETE; NUMERO: 7,5 (32); MATERIA-PRIMA: PVC TRANSPARENTE, SILICONIZADO;EQUIPAMENTO MEDICO-HOSPITALAR, COMPONENTES E ACESSORIOS5970,6</t>
  </si>
  <si>
    <t>NAPOLICIA MILITAR DE MINAS GERAISLOCACAO DE EQUIPAMENTOS PARA SISTEMA CENTRALIZADO DE GASESLOCACAO DE TANQUES, CILINDROS E EQUIPAMENTOS PARA SISTEMA CENTRALIZADODE GASES5970</t>
  </si>
  <si>
    <t>43930*insumos de prot. individual04.109.169/0001-355969DOU - Ratificação da dispensa</t>
  </si>
  <si>
    <t>43941Fundação Universidade Federal do MaranhãoAquisição emergencial de itens estratégicos ao combate do covid-1912.035.062/0001-185940http://www.in.gov.br/web/dou/-/extrato-de-dispensa-de-licitacao-n-41/2020-uasg-155010-253175300</t>
  </si>
  <si>
    <t>43934DOPAMINA, 5MG/ML, SOLUÇÃO INJETÁVEL, AMPOLA 10ML, AMPOLA 1.0 UNIDADE. MARCA: TEUTO QTD 6.250,00 X P.UNT. R$ 0,9450 = R$ 5.906,2508.077.211/0001-345906,2562500,95https://cearatransparente.ce.gov.br/portal-da-transparencia/despesas/notas-de-empenho/2642928?locale=pt-BR</t>
  </si>
  <si>
    <t>43918NITROGLICERINA, 5MG/ML, SOLUCAO INJETAVEL, AMPOLA 10 ML, AMPOLA 1.0 UNIDADE MARCA : CRISTALIA / TRIDIL44.734.467/0001-51589220029,46https://cearatransparente.ce.gov.br/portal-da-transparencia/despesas/notas-de-empenho/2635810?locale=pt-BR</t>
  </si>
  <si>
    <t>43943ESPECTROFOTÔMETRO06.759.858/0001-105885,2915885,29http://www.transparencia.am.gov.br/covid-19/despesas-empenhos-e-pagamentos/despesas/</t>
  </si>
  <si>
    <t>43943Prefeitura Municipal de Caxias do Sul Medicamentos - Azitromicina 40 mg/ml02.520.829/0001-40588010005,88https://grp.caxias.rs.gov.br/grp/materiais/acessoexterno/compras/licitacaoConsultaFiltroAcessoExternoListaMaisCampos.faces</t>
  </si>
  <si>
    <t>43916TOMADA, DUPLA PARA AR COMPRIMIDO, EMBALAGEM 1.0 UNIDADE. MARCA: PROTEC3967966000190587110058,71https://cearatransparente.ce.gov.br/portal-da-transparencia/despesas/notas-de-empenho/2634506?locale=pt-BR</t>
  </si>
  <si>
    <t>43916TOMADA, TRIPLA, PARA OXIGENIO, EMBALAGEM 1.0 UNIDADE. MARCA: PROTEC3967966000190587010058,7https://cearatransparente.ce.gov.br/portal-da-transparencia/despesas/notas-de-empenho/2634506?locale=pt-BR</t>
  </si>
  <si>
    <t>43949Hospital de Clínicas de Porto Alegre (HCPA)CUBA INOX REDONDA  9CM DE DIAMETRO X 6CM DE A92.690.486/0001-55586345113https://www.hcpa.edu.br/fale-conosco/fale-conosco-servico-de-informacao-ao-cidadao-sic/fale-conosco-sic-licitacoes-contratos</t>
  </si>
  <si>
    <t>4393810554 - CATETER INTRAVENOSO 20G.06.366.038/0001-695855,353231,1http://prodata.palmas.to.gov.br:8080/sig/app.html#/transparencia/transparencia-despesa-simplificado-corona/</t>
  </si>
  <si>
    <t>43944AR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Hz17.874.189/0001-44582022910Processo SEI disponibilizado pelo Governo do Estado</t>
  </si>
  <si>
    <t>43949Hospital de Clínicas de Porto Alegre (HCPA)AMOXICILINA + ACIDO CLAVULANICO 250MG SUSP11.260.846/0001-87581550011,63https://www.hcpa.edu.br/fale-conosco/fale-conosco-servico-de-informacao-ao-cidadao-sic/fale-conosco-sic-licitacoes-contratos</t>
  </si>
  <si>
    <t>43949PREFEITURA MUNICIPAL DE UBERABAPROTETOR FACIAL (FACESHIELD)59.717.553/0001-02580010005,8http://www.uberaba.mg.gov.br:8080/portal/acervo/portavoz/arquivos/2020/1814%20-%2027-04-2020.pdf</t>
  </si>
  <si>
    <t>43949Secretaria de Atenção Especializada à SaúdeAquisição de insumos hospitalares (Capote e espaçadores para medicamentos adulto e pediátrico)03.840.189/0001-195800http://www.in.gov.br/web/dou/-/extrato-de-dispensa-de-licitacao-n-21/2020-uasg-250059-254264524</t>
  </si>
  <si>
    <t>43918LEVOFLOXACINO, 5MG/ML, SOLUCAO INJETAVEL, FRASCO OU BOLSA 100ML, SISTEMA FECHADO, FLEXIVEL, INERTE QUIMICAMENTE (POLIETILENO) ISENTO DE PVC, EMBALAGEM 1.0 UNIDADE MARCA : LEVOTAC . 400,00 X 14,4391 = 5.775,640009.092.152/0001-365775,6440014,4391https://cearatransparente.ce.gov.br/portal-da-transparencia/despesas/notas-de-empenho/2635832?locale=pt-BR</t>
  </si>
  <si>
    <t>43950Autarquia Municipal de Saúde de LondrinaLOCAÇÃO DE APARELHO MONITOR MULTIPARAMÉTRICO POR 2 MESES - marca Samtronic, modelo AMU-1, com ECG, SPO2, PNI, respiração, temperatura, PI, tela de 12'' com bateria 3889336000145577531925https://www.londrina.pr.gov.br/transparencia</t>
  </si>
  <si>
    <t>43918Coordenadoria de Assistência FarmacêuticaCadeira Giratória, Concha Dupla, Encosto e Assento em Madeira, Compensada, Revestido em Couro Sintético.14.516.006/0001-20577515385https://www.imprensaoficial.com.br/DO/BuscaDO2001Documento_11_4.aspx?link=%2f2020%2fexecutivo%2520secao%2520i%2fmarco%2f28%2fpag_0093_0e44dffaa5f2d9c10ba4c50d5989e03f.pdf&amp;pagina=93&amp;data=28/03/2020&amp;caderno=Executivo%20I&amp;paginaordenacao=100093</t>
  </si>
  <si>
    <t>43913Secretaria Municipal de Saúde e Defesa CivilAQUISIÇÃO DE CURATIVO DE HIDROgel COM ALGINATO DE CÁLCIO 44x516.599.555/0001-34577212048,1https://duquedecaxias.rj.gov.br/portal/boletim-oficial.html</t>
  </si>
  <si>
    <t>43913Secretaria Municipal de Saúde e Defesa CivilSONDA NASOGÁSTRICA Nº 20 LONGA11634742/0001-955756,463960,9https://duquedecaxias.rj.gov.br/portal/boletim-oficial.html</t>
  </si>
  <si>
    <t>43950Secretaria Municipal de SaúdeCOBERTURA PARA ÓBITO EM POLIETILENO - TAMANHO G27.283.906/0001-17575050011,5http://servicos.sjc.sp.gov.br/governo/boletim/boletimPDF/20200417202703b5d64368-84ed-4780-b6a8-c2cb3d9d1696.pdf</t>
  </si>
  <si>
    <t>43941Lençol adulto com elástico, cor Verde menta, tamanho: 2,00 x 1,00 x 0,20m altura do colchão: 0,20m., tecido: Percal 200 fios 100% algodão18.386.337/0001-44572010455Processo SEI disponibilizado pelo Governo do Estado</t>
  </si>
  <si>
    <t>43941Bacia em aço inox para banho linha hospitalar - Confeccionada em aço inoxidável, medindo 32x6.3cm (3.100 ml)24.103.721/0001-955719,5644129,99Processo SEI disponibilizado pelo Governo do Estado</t>
  </si>
  <si>
    <t>NAFUNDACAO HOSPITALAR DO ESTADO DE MINAS GERAISTRAQUEIA CORRUGADA - MEDIDAS: 60 CM DE COMPRIMENTO; MATERIA-PRIMA: CONFECCIONADA EM SILICONE;-5718</t>
  </si>
  <si>
    <t>43941MOCHO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meses23.611.514/0001-89570015380Processo SEI disponibilizado pelo Governo do Estado</t>
  </si>
  <si>
    <t>43936CÂNULA DE TRAQUEOSTOMIA DESCARTÁVEL N° 5.0 COM BALÃO/CUFF61.418.042/0001-31568530018,95https://cearatransparente.ce.gov.br/portal-da-transparencia/despesas/notas-de-empenho/2644422?locale=pt-BR</t>
  </si>
  <si>
    <t>NAFUNDACAO HOSPITALAR DO ESTADO DE MINAS GERAISCABO DE BISTURI DESCARTAVEL, COM LAMINA - NUMERO LAMINA: 11; CABO: PLASTICO RESISTENTE, COM DISPOSITIVO DE SEGURANCA; LAMINA: ACO INOX;EQUIPAMENTO MEDICO-HOSPITALAR, COMPONENTES E ACESSORIOS5673</t>
  </si>
  <si>
    <t>43921Hospital do Servidor Público MunicipalAquisição de Peças de sistema fechado de aspiração traqueal “trach care” - nº 14 - adulto.05.075.964/0001-12567015037,8http://www.docidadesp.imprensaoficial.com.br/NavegaEdicao.aspx?ClipID=e63db8a856187dd75f2ad727d1cca906&amp;PalavraChave=6210.2020/0001972-8</t>
  </si>
  <si>
    <t>43941Laringoscópio adulto: Equipamento de engate rápido, para uso em procedimentos de emergência e anestesia, que necessitem de acesso às vias aéreas. Iluminação: Fibra Óptica - Halógena – Xenon ou Fibra Óptica – LED.63.774.269/0001-45​​​560022800Processo SEI disponibilizado pelo Governo do Estado</t>
  </si>
  <si>
    <t>NAFUNDACAO HOSPITALAR DO ESTADO DE MINAS GERAISAGULHA DESCARTAVEL - MEDIDAS (C X D): 13 X 0,45 MM COM DISPOSITIVO DE SEGURANCA; BISEL: TRIFACETADO COM PROTETOR; CANHAO: PLASTICO RESISTENTE NA COR PADRAO; CANULA: ACO INOX SILICONIZADA; ESTERIL: SIM;EQUIPAMENTO MEDICO-HOSPITALAR, COMPONENTES E ACESSORIOS5600</t>
  </si>
  <si>
    <t>43927Secretaria Municipal de Saúde e Defesa CivilAQUISIÇÃO DE CARRINHO INDUSTRIAL - ARMÁRIO SOBRE BANCADA DE 245X60CM, ESTRUTURA SUSPENSA CHUMBADA NA PAREDE EM COMPENSADO NAVAL 2CM REVESTIDO EXTERNA E INTERNAMENTE DE LAMINADO MELAMÍNICO , PORTA E PRATELEIRA INTERNAS EM MDF 1,8CM RESVETIDO EM LAMINADO MELAMÍNICO POSTFORMING.06.022.760/0001-865599,7515599,75https://duquedecaxias.rj.gov.br/portal/boletim-oficial.html</t>
  </si>
  <si>
    <t>43918METILPREDNISOLONA (SUCCINATO SODICO), FRASCO/AMPOLA, 500MG, PO LIOFILIZADO PARA SOLUCAO INJETAVEL, UNIDADE 1.0 FRASCO / AMPOLA MARCA : NOVAFARMA02.600.770/0001-09559640013,99https://cearatransparente.ce.gov.br/portal-da-transparencia/despesas/notas-de-empenho/2635864?locale=pt-BR</t>
  </si>
  <si>
    <t>NAFUNDACAO HOSPITALAR DO ESTADO DE MINAS GERAISATADURA GESSADA - MEDIDAS: 15CM X 3M;EQUIPAMENTO MEDICO-HOSPITALAR, COMPONENTES E ACESSORIOS5580</t>
  </si>
  <si>
    <t>43936Empresa Brasileira de Serviços HospitalaresAquisição de insumos necessários para o atendimento aos casos suspeitos/confirmados do novo coronavirus29.003.455/0001-425580http://www.in.gov.br/web/dou/-/extrato-de-dispensa-de-licitacao-n-177/2020-uasg-155911-252543173</t>
  </si>
  <si>
    <t>43924Empresa Brasileira de Serviços HospitalaresAquisição, por entrega única, de materiais hospitalares em caráter emergencial para atender possível demanda do Coronavírus 13.851.726/0001-805570,5http://www.in.gov.br/en/web/dou/-/extrato-de-dispensa-de-licitacao-n-12/2020-uasg-155124-251117775</t>
  </si>
  <si>
    <t>43928Empresa Brasileira de Serviços HospitalaresAquisição emergencial do material médico e insumos conforme Lei nº 13.979, de 6 de fevereiro de 2020, para o enfrentamento da emergência de saúde pública de importância internacional decorrente do coronavírus de que trata esta Lei, para reabastecimento do Almoxarifado do Hospital Universitário de São Carlos (HU-UFSCar) - Filial da Empresa Brasileira de Serviços Hospitalares (EBSERH), conforme especificação deste termo01.940.597/0001-175568http://www.in.gov.br/en/web/dou/-/extrato-de-dispensa-de-licitacao-n-5/2020-uasg-155900-251537224</t>
  </si>
  <si>
    <t>43944Fundo Especial de Saúde do Mato Grosso do SulAquisição de materiais de higienização (Papel - Tipo: toalha; Medida: 23 x_x005F_x005F_x005F_x000D_
27 cm (L x C); Material: 100%_x005F_x005F_x005F_x000D_
celulose virgem, não reciclado;_x005F_x005F_x005F_x000D_
Apresentação: 3 dobras,_x005F_x005F_x005F_x000D_
interfolhado)07.729.499/0001-11555934016,35https://www.spdo.ms.gov.br/diariodoe</t>
  </si>
  <si>
    <t>43942SECRETARIA DE ESTADO DA SAÚDEAQUISIÇÃO DE CONDICIONADOR DE AR SPLIT HI WALL, 9.000 BTUS AGRATO29.733.948/0001-38555031850http://www.comprasnet.se.gov.br/</t>
  </si>
  <si>
    <t>43913Secretaria Municipal de Saúde e Defesa CivilAMNIÓTOMO EM PLÁSTICO 25CM11634742/0001-95552048001,15https://duquedecaxias.rj.gov.br/portal/boletim-oficial.html</t>
  </si>
  <si>
    <t>43945Hospital do Servidor Público Municipal - HSPM
Item 1: Peças de  Cateter de Duplo Lúmen para hemodiálise de 11,5 fr a 13 fr.67.630.541/0001-7455206092http://www.docidadesp.imprensaoficial.com.br/NavegaEdicao.aspx?ClipID=d98f307412ba2f633f2b4cbf93a23efd&amp;PalavraChave=6210.2020/0002351-2</t>
  </si>
  <si>
    <t>43948Prefeitura Municipal de SalvadorAQUISIÇÃO DE ARTIGOS DE ESCRITÓRIO E DESCARTÁVEIS (PASTA CARTOLINA) PARA ATENDER AS NECESSIDADES DA SMED.12.396.993/0001-415500http://www.transparencia.salvador.ba.gov.br/Modulos/covid19.aspx</t>
  </si>
  <si>
    <t>43949Secretaria Municipal de SaúdeMetoclopramida, Cloridrato 4mg/ml Sol oral 10ml01.722.296/0001-17550050001,1https://transparencia.joaopessoa.pb.gov.br/#/licitacoes?id=4798</t>
  </si>
  <si>
    <t>43941Toalha de Banho, cor Verde menta, tamanho: 1,30 x 0,80m, tecido: Felpo-90%, algodão e 10% poliéster18.386.337/0001-44550010055Processo SEI disponibilizado pelo Governo do Estado</t>
  </si>
  <si>
    <t>43949Hospital de Clínicas de Porto Alegre (HCPA)POSICIONADOR CIRURGICO PARA  PEITORAL, TIPO C01.123.973/0001-80550051100https://www.hcpa.edu.br/fale-conosco/fale-conosco-servico-de-informacao-ao-cidadao-sic/fale-conosco-sic-licitacoes-contratos</t>
  </si>
  <si>
    <t>43944PREFEITURA MUNICIPAL SALINASMATERIAL PROT.IND.(EPI'S)E (EPI'S P/PROF. QUE ATUAM A COVI-1913.309.805/0001-635490</t>
  </si>
  <si>
    <t>NASECRETARIA DE ESTADO DA SAUDESABONETEIRA - MATERIA-PRIMA: PLASTICO ABS; TIPO: DE FIXAR NA PAREDE; ACESSORIOS: COM RESERVATORIO QUADRADO;-5489,6</t>
  </si>
  <si>
    <t>43911AZITROMICINA 600MG SUSP.15 ML (GEN)+DIL. FRS.C/15ML 158-PRATI DONA01.722.296/0001-175482,366768,11https://cearatransparente.ce.gov.br/portal-da-transparencia/despesas/notas-de-empenho/2631950?locale=pt-BR</t>
  </si>
  <si>
    <t>43941Carro para Curativo: Em armação tubular, tampo e prateleira em chapa de aço inóx, pés, varandas e suporte para balde e bacia cromados, pés com rodízios de 3´, acompanhar 01 balde e bacia em aço inox. Dimensões aproximadas: 0.75m X 0,45m larg. X 0,80m altura.23.611.514/0001-8954607780Processo SEI disponibilizado pelo Governo do Estado</t>
  </si>
  <si>
    <t>43943PREFEITURA MUNICIPAL DE UBERLÂNDIAContratação de empresa para prestação de serviço de manutenção de extintores e outros serviços de segurança, para enfrentamento ao COVID-19. Em atendimento à Secretaria Municipal de Saúde.08.332.630/0001-755430,25https://www.uberlandia.mg.gov.br/coronavirus/transparencia-covid-19/</t>
  </si>
  <si>
    <t>43944Empresa Brasileira de Serviços HospitalaresAquisição parcelada, em caráter emergencial, de peças de enxoval hospitalar, bem como tecidos e congêneres para confecção de EPI's hospitalares a fim de atender possível demanda do referente ao COVID-1926.148.145/0001-285430http://www.in.gov.br/web/dou/-/extrato-de-dispensa-de-licitacao-n-18/2020-uasg-155124-253590364</t>
  </si>
  <si>
    <t>NAFUNDACAO HOSPITALAR DO ESTADO DE MINAS GERAISSONDA DE USO MEDICO - IDENTIFICACAO: DE FOLEY 2 VIAS; NUMERO/TAMANHO: 14; MATERIA-PRIMA: BORRACHA NATURAL, SILICONIZADA;-5427</t>
  </si>
  <si>
    <t>43935Universidade Federal de São PauloAquisição de medicamentos e materiais médicos para ações de enfrentamento ao Covid-1924.183.639/0001-185416,5http://www.in.gov.br/web/dou/-/extrato-de-dispensa-de-licitacao-n-30/2020-uasg-153031-252321729</t>
  </si>
  <si>
    <t>43941Lençol adulto sem elástico, cor Verde menta, tamanho: 2,00 x 1,00 x 0,20m altura do colchão: 0,20m., tecido: Percal 200 fios 100% algodão18.386.337/0001-44540810452Processo SEI disponibilizado pelo Governo do Estado</t>
  </si>
  <si>
    <t>43937CONTRATAÇÃO DE EMPRESA PARA PRESTAÇÃO DE SERVIÇOS DE MOTO SOM128197266585400CONTRATOS E LICITAÇÕES</t>
  </si>
  <si>
    <t>43944Prefeito MunicipalPrestação de serviçosde assessoria e planejamento-5400http://www.diariomunicipal.com.br/amm-mg/</t>
  </si>
  <si>
    <t>43922Prefeitura MunicipalMATERIAL MEDICO HOSPITALAR 10.478.755/0001-505400https://trescoracoes-mg.portaltp.com.br/consultas/detalhes/dispensa.aspx?id=00100122F8390E4B28498C813A231AE66F2BAC00218496</t>
  </si>
  <si>
    <t>43929Secretaria de Politica UrbanaFornecimento de luvas descartáveis18.266.878/0001-395400não consta</t>
  </si>
  <si>
    <t>NAFUNDACAO HOSPITALAR DO ESTADO DE MINAS GERAISESPACADOR AERO CAMARA, BIVALVULADO - VOLUME: SEM VOLUME; APLICACAO: PARA AEROSOLTERAPIA, EM PROTESE RESPIRATORIA;-5400</t>
  </si>
  <si>
    <t>43956Empresa Brasileira de Serviços HospitalaresAquisição de ACESSÓRIOS PARA ENGENHARIA CLÍNICA,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COVID-1974.913.278/0001-965400http://www.in.gov.br/web/dou/-/extrato-de-dispensa-de-licitacao-n-55/2020-uasg-155023-255211582</t>
  </si>
  <si>
    <t>43943Fármaco - ENOXAPARINA 60MG/0,6ML CX 10SERINGAS07.329.169/0001-395398,812044,992020NE00593</t>
  </si>
  <si>
    <t>43948Prefeitura Municipal de SalvadorAQUISIÇÃO DE ESCOVA DENTAL PARA ATENDER AS DEMANDAS DAS EMERGÊNCIAS REFERENTE AO COVIDE-19, CONFORME SOLICITADO EM PROCESSO 873/2020 SEMPRE.09.090.958/0001-955382http://www.transparencia.salvador.ba.gov.br/Modulos/covid19.aspx</t>
  </si>
  <si>
    <t>NAFUNDACAO HOSPITALAR DO ESTADO DE MINAS GERAISFITA CIRURGICA - TIPO: MICROPOROSA; MEDIDAS: 12,5MM X 10M;EQUIPAMENTO MEDICO-HOSPITALAR, COMPONENTES E ACESSORIOS5367,6</t>
  </si>
  <si>
    <t>43941Coordenadoria Geral de Atenção Primária da AP3.3AQUISIÇÃO DE INSUMOS PARA PREVENÇÃO AO CORONA VIRUS - NAD 49/202068796260001045335,58http://www.rio.rj.gov.br/web/contasrio/dados-abertos#titulo</t>
  </si>
  <si>
    <t>43920CETOPROFENO, CAPSULA GELATINOSA DURA, 50 MG, UNIDADE 1.0 CAPSULA MARCA : LEGRAND12.520.483/0001-345328144000,37https://cearatransparente.ce.gov.br/portal-da-transparencia/despesas/notas-de-empenho/2636356?locale=pt-BR</t>
  </si>
  <si>
    <t>43927FUNDACAO HOSPITALAR DO ESTADO DE MINAS GERAISBROMETO DE ROCURONIO - PRINCIPIO ATIVO: BROMETO DE ROCURONIO; CONCENTRACAO/DOSAGEM: 10 MG/ML; FORMA FARMACEUTICA: SOLUCAO INJETAVEL; APRESENTACAO: FRASCO-AMPOLA 5 ML; COMPONENTE:44.734.671/0001-51532550010,65http://www.transparencia.mg.gov.br/compras-e-patrimonio/compras-e-contratos/comprasecontratos-detalhe-proccompra/2020/20200316/20201231/321848</t>
  </si>
  <si>
    <t>NAFUNDACAO HOSPITALAR DO ESTADO DE MINAS GERAISBROMETO DE ROCURONIO - PRINCIPIO ATIVO: BROMETO DE ROCURONIO; CONCENTRACAO/DOSAGEM: 10 MG/ML; FORMA FARMACEUTICA: SOLUCAO INJETAVEL; APRESENTACAO: FRASCO-AMPOLA 5 ML; COMPONENTE: .;-5325</t>
  </si>
  <si>
    <t>43937Prestação de serviços de desinfecção de espaços públicos5320CONTRATO PMOB</t>
  </si>
  <si>
    <t>43949Hospital de Clínicas de Porto Alegre (HCPA)SISTEMA DE HIGIENIZAÇAO DE PISOS COM RESERVAT03.685.129/0001-795319,719279,9842https://www.hcpa.edu.br/fale-conosco/fale-conosco-servico-de-informacao-ao-cidadao-sic/fale-conosco-sic-licitacoes-contratos</t>
  </si>
  <si>
    <t>43955Brigada Militar - Hospital da Brigada Militar de Santa MariaNeutralizador de resíduos alcalinos e alvejante líquido para roupas hospitalares a base de bissufito de sódio. Com PH entre 3,5 e 4,508.821.528/0001-33528550010,57https://www.compras.rs.gov.br/editais/9015_2020/259079</t>
  </si>
  <si>
    <t>43943 Suporte de soro​18.031.325/0001-05525015350Processo SEI disponibilizado pelo Governo do Estado</t>
  </si>
  <si>
    <t>43951Brigada Militar - Hospital da Brigada Militar de Santa MariaAquisição de aspirador tipo venturi para uso em rede de ar comprimido medicinal17.605.216/0001-83525035150https://www.compras.rs.gov.br/editais/9014_2020/259035</t>
  </si>
  <si>
    <t>43944Prefeitura Municipal de Caxias do Sul Medicamentos - Azitromicina 500 mg05.531.725/0001-20524799000,53http://www1.tce.rs.gov.br/aplicprod/f?p=50500:10:::NO:10:P10_ID_LICITACAO,P10_PAG_RETORNO,F50500_CD_ORGAO:732633,11,45000&amp;cs=1oX2YFtnBq442R6FOVLjST2zM-o4</t>
  </si>
  <si>
    <t>43938FUNDACAO HOSPITALAR DO ESTADO DE MINAS GERAISAZITROMICINA - PRINCIPIO ATIVO: AZITROMICINA DI-HIDRATADA; CONCENTRACAO/DOSAGEM: 200 MG/5 ML; FORMA FARMACEUTICA: PO PARA SUSPENSAO ORAL; APRESENTACAO: FRASCO 15 ML; COMPONENTE: FRASCO DILUENTE + SERINGA DOSADORA;MEDICAMENTOS ALOPATICOS5245,698006,56http://www.transparencia.mg.gov.br/compras-e-patrimonio/compras-e-contratos/comprasecontratos-detalhe-proccompra/2020/20200316/20201231/322521</t>
  </si>
  <si>
    <t>43925Autarquia Hospitalar Municipal - AHMSonda Endotraqueal descartável com balão nº 8,5 (item 03).48.791.685/0001-685241,610405,04http://www.docidadesp.imprensaoficial.com.br/NavegaEdicao.aspx?ClipID=116fb443c0463dae43cc6f0d3686c440&amp;PalavraChave=CBS%20M%C3%89DICO%20CIENTIFICA%20S/A</t>
  </si>
  <si>
    <t>NAFUNDACAO HOSPITALAR DO ESTADO DE MINAS GERAISISOFLURANO - PRINCIPIO ATIVO: ISOFLURANO; CONCENTRACAO/DOSAGEM: 1 ML/ML; FORMA FARMACEUTICA: SOLUCAO PARA INALACAO; APRESENTACAO: FRASCO 100 ML; COMPONENTE: .; 44.734.671/0001-51 5230,4274,72http://www.transparencia.mg.gov.br/compras-e-patrimonio/compras-e-contratos/comprasecontratos-detalhe-proccompra/2020/20200316/20201231/322320</t>
  </si>
  <si>
    <t>43956Brigada Militar - Departamento de SaúdeAquisição de Frasco de Aspiração à vácuo 21.707.794/0001-06522930174,3https://www.compras.rs.gov.br/editais/9041_2020/259379</t>
  </si>
  <si>
    <t>43918LAMINA DE LARINGOSCOPIO, ACO INOX, TIPO FIBRA OTICA, N° 5, CURVA, COMPATIVEL COM CABO DE LARINGOSCOPIO TIPO FIBRA OTICA, EMBALAGEM 1.0 UNIDADE. MARCA: MIKATOS07.626.776/0001-60520020260https://cearatransparente.ce.gov.br/portal-da-transparencia/despesas/notas-de-empenho/2635913?locale=pt-BR</t>
  </si>
  <si>
    <t>43918 LAMINA DE LARINGOSCOPIO, ACO INOX, TIPO FIBRA OTICA, N° 4, CURVA, COMPATIVEL COM CABO DE LARINGOSCOPIO TIPO FIBRA OTICA, EMBALAGEM 1.0 UNIDADE. MARCA: MIKATOS07.626.776/0001-60520020260https://cearatransparente.ce.gov.br/portal-da-transparencia/despesas/notas-de-empenho/2635913?locale=pt-BR</t>
  </si>
  <si>
    <t>43941METOCLOPRAMIDA (10MG/2ML)11.260.846/0001-875200100000,52Processo SEI disponibilizado pelo Governo do Estado</t>
  </si>
  <si>
    <t>43943AGULHA RAQUI QUINCK 25G CX 25UND07.329.169/0001-395193,56507,992020NE00594</t>
  </si>
  <si>
    <t>43941Kit com 3 Micropipetas, monocanal modelo Pipetman L contendo os volumes P2L, P10L e P100L - Kit Premium Black08.845.041/0001-90518015180Processo SEI disponibilizado pelo Governo do Estado</t>
  </si>
  <si>
    <t>43949PREFEITURA MUNICIPAL DE UBERABASUPORTE PARA DISPENSER34.444.108/0001-9551757569http://www.uberaba.mg.gov.br:8080/portal/acervo/portavoz/arquivos/2020/1814%20-%2027-04-2020.pdf</t>
  </si>
  <si>
    <t>NAFUNDACAO HOSPITALAR DO ESTADO DE MINAS GERAISTUBO ENDOTRAQUEAL - TIPO: DESCARTAVEL COM BALONETE; NUMERO: 8,5 (36); MATERIA-PRIMA: PVC TRANSPARENTE, SILICONIZADO;EQUIPAMENTO MEDICO-HOSPITALAR, COMPONENTES E ACESSORIOS5170,8</t>
  </si>
  <si>
    <t>43949Hospital de Clínicas de Porto Alegre (HCPA)PINÇA ALLIS 15CM COMPRIMENTO58.193.483/0001-785158,628262,91https://www.hcpa.edu.br/fale-conosco/fale-conosco-servico-de-informacao-ao-cidadao-sic/fale-conosco-sic-licitacoes-contratos</t>
  </si>
  <si>
    <t>43950COMPANHIA MUNICIPAL DE TRÂNSITO E URBANIZAÇÃOBORRIFADOR PLÁSTICO 500 ML16637481000180515010005,15https://www.londrina.pr.gov.br/transparencia</t>
  </si>
  <si>
    <t>43913Secretaria Municipal de Saúde e Defesa CivilAquisição de CURATIVO de hidrocolóide EXTRAFINO 15x15cm16.599.555/0001-35513918028,55https://duquedecaxias.rj.gov.br/portal/boletim-oficial.html</t>
  </si>
  <si>
    <t>43949Hospital de Clínicas de Porto Alegre (HCPA)PINÇA CRILE RETA -  14CM DE COMPRIMENTO92.690.486/0001-55510321024,3https://www.hcpa.edu.br/fale-conosco/fale-conosco-servico-de-informacao-ao-cidadao-sic/fale-conosco-sic-licitacoes-contratos</t>
  </si>
  <si>
    <t>NAFUNDACAO HOSPITALAR DO ESTADO DE MINAS GERAISTRAMADOL - PRINCIPIO ATIVO: TRAMADOL, CLORIDRATO; CONCENTRACAO/DOSAGEM: 50 MG/ML; FORMA FARMACEUTICA: SOLUCAO INJETAVEL; APRESENTACAO: AMPOLA 2 ML; COMPONENTE: .;MEDICAMENTOS ALOPATICOS5103</t>
  </si>
  <si>
    <t>NAFUNDACAO HOSPITALAR DO ESTADO DE MINAS GERAISRESERVATORIO PARA O2 - TIPO: BALAO; CAPACIDADE: 2.500 ML; MATERIA-PRIMA: PVC; FINALIDADE: CONEXAO AO REANIMADOR MANUAL;EQUIPAMENTO MEDICO-HOSPITALAR, COMPONENTES E ACESSORIOS5080,9</t>
  </si>
  <si>
    <t>43942SECRETARIA DE ESTADO DA SAUDESOL. DEGRADAÇÃO RNASE14.296.864/0001-07508020254https://coronavirus.es.gov.br/Media/Coronavirus/Transparencia/ContratosEmergenciais/2020-D6PW8%20O%200758-2020%20DOCTORLAB%20LOTES%203-9-11.pdf</t>
  </si>
  <si>
    <t>NAFUNDACAO HOSPITALAR DO ESTADO DE MINAS GERAISAZITROMICINA - PRINCIPIO ATIVO: AZITROMICINA MONOIDRATADA; CONCENTRACAO/DOSAGEM: 500 MG; FORMA FARMACEUTICA: PO LIOFILIZADO; APRESENTACAO: FRASCO-AMPOLA; COMPONENTE: .;-5078,4</t>
  </si>
  <si>
    <t>43934INTRODUTOR, TRAQUEAL TIPO BOUGIE03.967.966/0001-90505710050,57https://cearatransparente.ce.gov.br/portal-da-transparencia/despesas/notas-de-empenho/2642811?locale=pt-BR</t>
  </si>
  <si>
    <t>43917Prefeitura MunicipalMATERIAL MEDICO HOSPITALAR 20.702.528/0001-105043,72https://trescoracoes-mg.portaltp.com.br/consultas/detalhes/dispensa.aspx?id=00100122F8390E4B28498C813A231AE66F2BAC00218484</t>
  </si>
  <si>
    <t>43938EMSERH - Empresa Maranhense de Serviços HospitalaresAquisição de Conector T para circuito de ventilação pulmonar26.972.852/0001-34501030016,7http://site.tce.ma.gov.br/index.php/mural-de-contratos</t>
  </si>
  <si>
    <t>43918EQUIPAMENTO, CABO DE LARINGOSCOPIO TIPO FIBRA ÓTICA, ADULTO, AÇO OU LATAO, LAMPADA LED, PILHAS, EMBALAGEM 1.0 UNIDADE. MARCA: MIKATOS07.626.776/0001-60500020250https://cearatransparente.ce.gov.br/portal-da-transparencia/despesas/notas-de-empenho/2635913?locale=pt-BR</t>
  </si>
  <si>
    <t>43927Secretaria Municipal de Saúde e Defesa CivilAQUISIÇÃO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BANCADA)06.022.760/0001-86500015000https://duquedecaxias.rj.gov.br/portal/boletim-oficial.html</t>
  </si>
  <si>
    <t>NAFUNDACAO HELENA ANTIPOFFELASTICO USO VESTUARIO - MATERIA-PRIMA: ELASTICO ROLICO, POLIESTER E ELASTODIENO; NUMERO: 2MM ESPESSURA; COR: CONFORME SOLICITACAO DO ORGAO/ENTIDADE;-5000</t>
  </si>
  <si>
    <t>NAFUNDACAO HOSPITALAR DO ESTADO DE MINAS GERAISSACO PARA COLETA DE RESIDUOS DE SAUDE - MATERIA-PRIMA: POLIETILENO VIRGEM DE ALTA DENSIDADE; COR: BRANCO LEITOSO; GRUPO: RESIDUOS INFECTANTES (GRUPO A); CAPACIDADE NOMINAL: 100 LITROS - 30 KG; DIMENSOES (L X A): 75 CM X 105 CM; APRESENTACAO: EMBALAGEM 100 UN;MATERIAL PARA ACONDICIONAMENTO E EMBALAGENS5000</t>
  </si>
  <si>
    <t>43943Fármaco - CLINDAMICINA 150MG/ML INJ CX 100AMP 4ML07.329.169/0001-39499010004,992020NE00593</t>
  </si>
  <si>
    <t>4394194208 - SAPATO ANTIDERRAPANTE FLIP COR BRANCO - MATERIAL PVE NUMERAÇÃO 4106.366.035/0001-744989,642118,8http://prodata.palmas.to.gov.br:8080/sig/app.html#/transparencia/transparencia-despesa-simplificado-corona/</t>
  </si>
  <si>
    <t>NAFUNDACAO HOSPITALAR DO ESTADO DE MINAS GERAISPULSEIRA P/IDENTIFICACAO DE PACIENTE - TIPO: ADULTO/PEDIATRICO; COR: AMARELA;EQUIPAMENTO MEDICO-HOSPITALAR, COMPONENTES E ACESSORIOS4960</t>
  </si>
  <si>
    <t>NAFUNDACAO HOSPITALAR DO ESTADO DE MINAS GERAISSONDA DE USO MEDICO - IDENTIFICACAO: NASOENTERICA ADULTO; NUMERO: 12G; MATERIA-PRIMA: POLIURETANO, COM PESO EM TUNGSTENIO OU ACO INOX;EQUIPAMENTO MEDICO-HOSPITALAR, COMPONENTES E ACESSORIOS4953,8</t>
  </si>
  <si>
    <t>43949Secretaria de Desenvolvimento SocialPAPEL TOALHA 1000 FL17.178.985/0001-4249505009,9https://transparencia.joaopessoa.pb.gov.br/#/licitacoes?id=4811</t>
  </si>
  <si>
    <t>43941Hospital Maternidade Herculano PinheiroAQUISIÇÃO EMERGENCIAL DE MATERIAL MEDICO CIRURGICO ENFRENTAMENTO CORONA VIRUS PROCESSO 09/001.837/2020.169385210001244950http://www.rio.rj.gov.br/web/contasrio/dados-abertos#titulo</t>
  </si>
  <si>
    <t>43941Instituto Municipal de Assistência à Saúde Nise da SilveiraAQUISIÇÃO EMERGENCIAL DE Material Médico Hospitalar POR ADESÃO AO PROCESSO Nº.09/001827/2020 PARA PREVENÇÃO E CONTROLE DE INFECÇÃO POR CORONAVIRUS, COM BASE NO INCISO IV, ARTIGO 24 DA LEI 8666/93 E ARTIGO 4º DA LEI Nº.13979/2020.DISCRIMINAÇÃO DA AQUISIÇÃO:CONFORME ORDEM DE FORNECIMENTO DE MATERIAL Nº.011/2020.LOCAL DE ENTREGA: ALMOXARIFADO DO IMAS NISE DA SILVEIRA SITO À RUA RAMIRO MAGALHÃES, 521 - ENGENHO DE DENTRO - RJ - CEP: 20.730-460169385210001244950http://www.rio.rj.gov.br/web/contasrio/dados-abertos#titulo</t>
  </si>
  <si>
    <t>43949Hospital de Clínicas de Porto Alegre (HCPA)AFASTADOR VOLKMANN  - 2 DENTES ROMBO - 21,5CM92.690.486/0001-554936,86872,6https://www.hcpa.edu.br/fale-conosco/fale-conosco-servico-de-informacao-ao-cidadao-sic/fale-conosco-sic-licitacoes-contratos</t>
  </si>
  <si>
    <t>43941 Estojo Perfurado - Em aço inoxidável; tamanho: 42 x 28 x 12cm24.103.721/0001-954935,410493,54Processo SEI disponibilizado pelo Governo do Estado</t>
  </si>
  <si>
    <t>NAFUNDACAO HOSPITALAR DO ESTADO DE MINAS GERAISCURATIVO DE POLIURETANO - COMPOSICAO: TRANSPARENTE ESTERIL; APRESENTACAO: 8,5 X 10,5CM;MATERIAL E SUPRIMENTO MEDICO-HOSPITALAR4935</t>
  </si>
  <si>
    <t>43943Secretaria Municipal da SaúdeAquisição de  Esfigmomanômetro Digital, automáticos,80.392.566/0001-45493029170https://legisladocexterno.curitiba.pr.gov.br/DiariosConsultaExterna_PesquisaAvancada.aspx</t>
  </si>
  <si>
    <t>43945FSERJ - FUNDAÇÃO SAÚDE DO EST. DO RIO DE JANEIROAQUISIÇÃO DO ITEM: MEDICAMENTO USO HUMANO - GRUPO FARMACOLOGICO: ANTIBACTERIANOS, PRINCIPIO ATIVO: LEVOFLOXACINO, FORMA FARMACEUTICA: COMPRIMIDO, CONCENTRACAO / DOSAGEM: 500, UNIDADE: MG, VOLUME: NAO APLICAVEL, APRESENTACAO: NAO APLICAVEL, ACESSORIO: NAO APLICAVEL ID AQUISIÇÃO DO ITEM: 17917 COD AQUISIÇÃO DO ITEM: 6417.001.001104.216.957/0001-204920,960,57https://www.compras.rj.gov.br/Portal-Siga/Contrato/listar.action</t>
  </si>
  <si>
    <t>43945FSERJ - FUNDAÇÃO SAÚDE DO EST. DO RIO DE JANEIROAQUISIÇÃO DO ITEM: MEDICAMENTO USO HUMANO - GRUPO FARMACOLOGICO: ANTIBACTERIANOS, PRINCIPIO ATIVO: CLORIDRATO MONOIDRATADO DE CIPROFLOXACINO, FORMA FARMACEUTICA: COMPRIMIDO, CONCENTRACAO / DOSAGEM: 500, UNIDADE: MG, VOLUME: NAO APLICAVEL, APRESENTACAO: NAO APLICAVEL, ACESSORIO: NAO APLICAVEL ID AQUISIÇÃO DO ITEM: 17382 COD AQUISIÇÃO DO ITEM: 6417.001.001604.216.957/0001-204920,960,29https://www.compras.rj.gov.br/Portal-Siga/Contrato/listar.action</t>
  </si>
  <si>
    <t>43949Hospital de Clínicas de Porto Alegre (HCPA)TESOURA MAYO-STILLE RETA - 14 CM COMPRIMENTO14.636.642/0001-9649208260https://www.hcpa.edu.br/fale-conosco/fale-conosco-servico-de-informacao-ao-cidadao-sic/fale-conosco-sic-licitacoes-contratos</t>
  </si>
  <si>
    <t>NAFUNDACAO HOSPITALAR DO ESTADO DE MINAS GERAISUNIDADE VENTILATORIA - TIPO: INFANTIL, TIPO BARAKA; CAPACIDADE: COM BOLSA VENTILATORIA COM CAPACIDADE PARA 1/2 LITRO;-4918,2</t>
  </si>
  <si>
    <t>NAFUNDACAO HOSPITALAR DO ESTADO DE MINAS GERAISTRAQUEIA CORRUGADA - MEDIDAS: 100 CM DE COMPRIMENTO; MATERIA-PRIMA: CONFECCIONADA EM SILICONE;-4917,6</t>
  </si>
  <si>
    <t>43943Biombo Triplo18.031.325/0001-05490010490Processo SEI disponibilizado pelo Governo do Estado</t>
  </si>
  <si>
    <t>43941
94205 - SAPATO ANTIDERRAPANTE FLIP COR BRANCO - MATERIAL PVE NUMERAÇÃO 3806.366.038/0001-734870,841118,8http://prodata.palmas.to.gov.br:8080/sig/app.html#/transparencia/transparencia-despesa-simplificado-corona/</t>
  </si>
  <si>
    <t>4394194209 - SAPATO ANTIDERRAPANTE FLIP COR BRANCO - MATERIAL PVE NUMERAÇÃO 4206.366.038/0001-754870,841118,8http://prodata.palmas.to.gov.br:8080/sig/app.html#/transparencia/transparencia-despesa-simplificado-corona/</t>
  </si>
  <si>
    <t>43913Secretaria Municipal de Saúde e Defesa CivilTUBO ENDOTRAQUEAL Nº 20 EM CLORETO POLIVINÍLICO - DIÂMETRO DE 4,50 MM SEM BALONETE 11634742/0001-95486012004,05https://duquedecaxias.rj.gov.br/portal/boletim-oficial.html</t>
  </si>
  <si>
    <t>43924Secretaria Municipal de Saúde e Defesa CivilAQUISIÇÃO DE 04 APARELHOS TELEFÔNICOS CELULARES84485290/0001-63483241208https://duquedecaxias.rj.gov.br/portal/boletim-oficial.html</t>
  </si>
  <si>
    <t>43943SECRETARIA DE ESTADO DE SAÚDERádio Difusora AM 150 inserções de segunda a sextafeira10.711.372/0001-32483014830http://transparencia.al.gov.br/despesa/empenho/510524/2020NE02626/undefined/</t>
  </si>
  <si>
    <t>43943Secretaria Municipal da SaúdeAquisição de medicamento Azitromicina 500mg comprimido02.520.829/0001-40483070000,69https://legisladocexterno.curitiba.pr.gov.br/DiariosConsultaExterna_PesquisaAvancada.aspx</t>
  </si>
  <si>
    <t>43943ATADURA CREP 10CMx1,80M PCT 12RL07.329.169/0001-39480645010,682020NE00594</t>
  </si>
  <si>
    <t>43915Universidade Federal do Rio de JaneiroServiço de manutenção de rx digital46.563.938/0003-824800http://www.in.gov.br/en/web/dou/-/extrato-de-dispensa-de-licitacao-n-483/2020-uasg-153150-249659685</t>
  </si>
  <si>
    <t>43956Universidade Federal do Rio de JaneiroServiço de contratação de limpeza de caixas de água. 02.587.239/0001-354800http://www.in.gov.br/web/dou/-/extrato-de-dispensa-de-licitacao-n-401/2020-uasg-153150-255208981</t>
  </si>
  <si>
    <t>43913Secretaria Municipal de Saúde e Defesa CivilTUBO ENDOTRAQUEAL Nº 22 EM CLORETO POLIVINÍLICO - DIÂMETRO DE 5,0 MM SEM BALONETE 11634742/0001-95477612003,98https://duquedecaxias.rj.gov.br/portal/boletim-oficial.html</t>
  </si>
  <si>
    <t>43913Secretaria Municipal de Saúde e Defesa CivilTUBO ENDOTRAQUEAL Nº 24 EM CLORETO POLIVINÍLICO - DIÂMETRO DE 5,5 MM SEM BALONETE 11634742/0001-95477612003,98https://duquedecaxias.rj.gov.br/portal/boletim-oficial.html</t>
  </si>
  <si>
    <t>43950PREFEITURA MUNICIPAL - SECRETARIA MUNICIPAL DE ASSISTÊNCIA SOCIALALFACE CRESPA OU LISA - ORIGEM NA AGRICULTURA FAMILIAR, destinados aos serviços de acolhimento8511741000149475214403,3https://www.londrina.pr.gov.br/transparencia</t>
  </si>
  <si>
    <t>4393843470 - SERINGA DE 05 ML06.366.038/0001-694752176000,27http://prodata.palmas.to.gov.br:8080/sig/app.html#/transparencia/transparencia-despesa-simplificado-corona/</t>
  </si>
  <si>
    <t>43935Secretaria Municipal de Saúde e Defesa CivilAQUISIÇÃO DE CLOROQUINA44.734.671/0001-514750https://duquedecaxias.rj.gov.br/portal/boletim-oficial.html</t>
  </si>
  <si>
    <t>43941SECRETARIA MUNICIPAL DE SAÚDEAQUISIÇÃO DE POLTRONA FIXA ESTRUTURA INTERNA EM MADEIRA DE REFLORESTAMENTO - VILLE27.156.872/0001-0847505950https://www.aracajucompras.se.gov.br/portal/default.aspx</t>
  </si>
  <si>
    <t>43942SECRETARIA DE ESTADO DA SAÚDEINSTALAÇÃO DE CONDICIONADOR DE AR SPLIT PISO TETO 36.000 BTUS14.024.014/0001-5047505950http://www.comprasnet.se.gov.br/</t>
  </si>
  <si>
    <t>43916REANIMADOR INF (AMBU) SILICONE C/RESERV. MD MACROSUL94855740001714745,2525189,81https://cearatransparente.ce.gov.br/portal-da-transparencia/despesas/notas-de-empenho/2634645?locale=pt-BR</t>
  </si>
  <si>
    <t>43943Prefeitura Municipal de Caxias do Sul Materiais elétricos e de manutenção para a SMS em caráter urgente - salas de atendimento e de triagem.02.324.209/0001-364737,5http://www1.tce.rs.gov.br/aplicprod/f?p=50500:10:::NO:10:P10_ID_LICITACAO,P10_PAG_RETORNO,F50500_CD_ORGAO:732633,11,45000&amp;cs=1oX2YFtnBq442R6FOVLjST2zM-o4</t>
  </si>
  <si>
    <t>43944FUNEAS - Fundação Estatal de Atenção em Saúde do Estado do ParanáFrasco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Unitário24768176000156472830157,6http://www.transparencia.pr.gov.br/pte/compras/dispensasInexigibilidade?windowId=9a3</t>
  </si>
  <si>
    <t>43949Hospital de Clínicas de Porto Alegre (HCPA)BANDEJA RETANGULAR EM AÇO INOX -  40 X 30 X 092.690.486/0001-55471541115https://www.hcpa.edu.br/fale-conosco/fale-conosco-servico-de-informacao-ao-cidadao-sic/fale-conosco-sic-licitacoes-contratos</t>
  </si>
  <si>
    <t>43927Secretaria Municipal de Saúde e Defesa CivilAQUISIÇÃO DE CARRINHO INDUSTRIAL - ARMÁRIO SOBRE BANCADA DE 200X70CM, ESTRUTURA SUSPENSA CHUMBADA NA PAREDE EM COMPENSADO NAVAL 2CM REVESTIDO EXTERNA E INTERNAMENTE DE LAMINADO MELAMÍNICO , PORTA E PRATELEIRA INTERNAS EM MDF 1,8CM RESVETIDO EM LAMINADO MELAMÍNICO POSTFORMING.06.022.760/0001-86471214712https://duquedecaxias.rj.gov.br/portal/boletim-oficial.html</t>
  </si>
  <si>
    <t>43927Secretaria Municipal de Saúde e Defesa CivilAQUISIÇÃO DE CARRINHO INDUSTRIAL - ARMÁRIO SOB BANCADA DE 200X70CM, ESTRUTURA SUSPENSA CHUMBADA NA PAREDE EM COMPENSADO NAVAL 2CM REVESTIDO EXTERNA E INTERNAMENTE DE LAMINADO MELAMÍNICO , PORTA E PRATELEIRA INTERNAS EM MDF 1,8CM RESVETIDO EM LAMINADO MELAMÍNICO POSTFORMING.06.022.760/0001-864634,514634,5https://duquedecaxias.rj.gov.br/portal/boletim-oficial.html</t>
  </si>
  <si>
    <t>4393810559 - CATETER INTRAVENOSO 22G.06.366.038/0001-69462042001,1http://prodata.palmas.to.gov.br:8080/sig/app.html#/transparencia/transparencia-despesa-simplificado-corona/</t>
  </si>
  <si>
    <t>43918Coordenadoria de Assistência FarmacêuticaCadeira Fixa Concha Dupla, Encosto e Assento em Madeira, Compensada, Revestido em Courvin.14.516.006/0001-20460824192https://www.imprensaoficial.com.br/DO/BuscaDO2001Documento_11_4.aspx?link=%2f2020%2fexecutivo%2520secao%2520i%2fmarco%2f28%2fpag_0093_0e44dffaa5f2d9c10ba4c50d5989e03f.pdf&amp;pagina=93&amp;data=28/03/2020&amp;caderno=Executivo%20I&amp;paginaordenacao=100093</t>
  </si>
  <si>
    <t>NAFUNDACAO HOSPITALAR DO ESTADO DE MINAS GERAISCONJUNTO CPAP NASAL - TIPO: INFANTIL; NUMERO: 0;02.662.841/0001-904608</t>
  </si>
  <si>
    <t>43943SECRETARIA DE ESTADO DE SAÚDERádio Correio AM 150 inserções de segunda a sextafeira10.711.372/0001-32460014600http://transparencia.al.gov.br/despesa/empenho/510524/2020NE02626/undefined/</t>
  </si>
  <si>
    <t>43921AZITROMICINA 500 MG C/ 3 COMP. EMS( 110 X 41,617= 4.577,8812068200014114577,8811041,62https://cearatransparente.ce.gov.br/portal-da-transparencia/despesas/notas-de-empenho/2637314?locale=pt-BR</t>
  </si>
  <si>
    <t>43938Prefeitura Municipal de São LuísAquisição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especifica.27.145.426/0001-90456012038http://site.tce.ma.gov.br/index.php/mural-de-contratos</t>
  </si>
  <si>
    <t>NASecretaria Estadual de Saúde/Fundo Estadual de SaúdePERFIL U 19X100X19 MM PRE X PRIM EXT00.289.348/0006-554531,545010,07http://www.transparencia.mt.gov.br/-/contratos-covid-19</t>
  </si>
  <si>
    <t>43938EPI p SUAS04.109.169/0001-354518DOU - Avisos de dispensa</t>
  </si>
  <si>
    <t>43944FUNEAS - Fundação Estatal de Atenção em Saúde do Estado do ParanáOxigênio Gasoso Medicinal / Oxigênio, Medicinal, Gasoso, UNID. DE MEDIDA: Metro cúbico 81128506000182450018250http://www.transparencia.pr.gov.br/pte/compras/dispensasInexigibilidade?windowId=9a3</t>
  </si>
  <si>
    <t>43944FUNEAS - Fundação Estatal de Atenção em Saúde do Estado do ParanáAr Comprimido Medicinal / Ar Comprimido Medicinal, EMBALAGEM: Cilindros de 6,00 m³ ou 7 m³, UNID. DE MEDIDA: Metro cúbico 81128506000182450018250http://www.transparencia.pr.gov.br/pte/compras/dispensasInexigibilidade?windowId=9a3</t>
  </si>
  <si>
    <t>43944FUNEAS - Fundação Estatal de Atenção em Saúde do Estado do Paraná AQUISIÇÃO DE MATERIAL MÉDICO HOSPITALAR / Tecido, Não tecido SMS, (Spunbond/Meltblow/Spunbond), para CME, COMPOSIÇÃO : 100% polipropileno hidrofóbico para embalagem e acondicionamento de produtos para saúdes esterilizáveis, composto por estrutura plana, flexível e porosa, constituída de véu ou manta de fibras ou filamentos, orientados direcionalmente ou ao acaso e consolidados por processo mecânico (fricção), químico (adesão), térmico (coesão) ou por combinações desses métodos, Deve apresentar alta eficiência de filtragem bacteriana e viral, de 95 a 100%, LARGURA: De 100 cm e comprimento de 100cm (aceitável variação de até 10% para mais), GRAMATURA: Mínima de 50 a 60g/m2, resistência à tração e ao rasgo, suportando o uso pesado, ajustabilidade e maleabilidade ao manuseio e dobras, fácil abertura asséptica, uso único, deve ser permeável aos agentes esterilizantes: vapor saturado, gás de formaldeído, óxido de etileno e plasma de hidrogênio, CARACTERÍSTICAS ADICIONAIS: A empresa deve fornecer laudos técnicos de BFE (Eficiência de Filtração Bacteriana) e VFE ( Eficiência de Filtração Viral), emitidos por laboratórios que estejam de acordo com a ISO/IEC 17025, laudo e/ou identificação na embalagem da gramatura e permeabilidade aos agentes esterilizantes, No momento da entrega deve possuir data de validade de no mínimo 75% do total estipulado, Será solicitada amostra para análise, UNID. DE MEDIDA: Metro25463374000174450015003http://www.transparencia.pr.gov.br/pte/compras/dispensasInexigibilidade?windowId=9a3</t>
  </si>
  <si>
    <t>43955Brigada Militar - Hospital da Brigada Militar de Santa MariaAmaciante líquido concentrado para roupas hospitalares com PH entre 3.0 a 3.6, contendo dimetil amônio e cloreto dialquill.08.821.528/0001-3345005009https://www.compras.rs.gov.br/editais/9015_2020/259079</t>
  </si>
  <si>
    <t>NAPOLICIA MILITAR DE MINAS GERAISESPACADOR AERO CAMARA, BIVALVULADO - VOLUME: SEM VOLUME; APLICACAO: PARA AEROSOLTERAPIA, EM PROTESE RESPIRATORIA;-4500</t>
  </si>
  <si>
    <t>NAUNIVERSIDADE ESTADUAL DE MONTES CLAROSSISTEMA FECHADO DE ASPIRACAO TRAQUEAL - TIPO: ADULTO;EQUIPAMENTO MEDICO-HOSPITALAR, COMPONENTES E ACESSORIOS4500</t>
  </si>
  <si>
    <t>43951Brigada Militar - Hospital da Brigada Militar de Santa MariaAquisição de lençol hospitalar de papel totalmente isento de materiais reciclados18.702.558/0001-84448530014,95https://www.compras.rs.gov.br/editais/9014_2020/lote/759151#identificationTab</t>
  </si>
  <si>
    <t>43918DESMOPRESSINA ACETATO, 4 MCG/ML, SOLUCAO INJETAVEL AMPOLA 1 ML, AMPOLA 1.0 UNIDADE MARCA : DDAVP81.887.838/0007-36446220022,31https://cearatransparente.ce.gov.br/portal-da-transparencia/despesas/notas-de-empenho/2635773?locale=pt-BR</t>
  </si>
  <si>
    <t>43944Universidade Federal do Rio de JaneiroAquisição de fio de sutura polidioxanona agulha 13mm50.247.071/0001-614456,8http://www.in.gov.br/web/dou/-/extrato-de-dispensa-de-licitacao-n-182/2020-uasg-153150-253588209</t>
  </si>
  <si>
    <t>43916Universidade Federal do Rio de JaneiroAquisição de protetor facial descartável.27.756.232/0001-204450http://www.in.gov.br/web/dou/-/extrato-de-dispensa-de-licitacao-n-142/2020-uasg-153150-249844713</t>
  </si>
  <si>
    <t>43938620 - SONDA DE ASPIRAÇÃO TRAQUEAL Nº 1406.366.038/0001-694435,216802,64http://prodata.palmas.to.gov.br:8080/sig/app.html#/transparencia/transparencia-despesa-simplificado-corona/</t>
  </si>
  <si>
    <t>NAFUNDACAO HOSPITALAR DO ESTADO DE MINAS GERAISFITA CIRURGICA - TIPO: MICROPOROSA, ESTERIL; MEDIDAS: 50MM LARGURA X 15CM COMPRIMENTO, APROXIMADAMENTE;EQUIPAMENTO MEDICO-HOSPITALAR, COMPONENTES E ACESSORIOS4433</t>
  </si>
  <si>
    <t>43949Hospital de Clínicas de Porto Alegre (HCPA)PINCA ROCHESTER PEAN RETA - 22 CM COMPRIMENTO92.690.486/0001-5544288254https://www.hcpa.edu.br/fale-conosco/fale-conosco-servico-de-informacao-ao-cidadao-sic/fale-conosco-sic-licitacoes-contratos</t>
  </si>
  <si>
    <t>43941Bandeja em aço inox - Dimensão: 32 x 24 x 4cm, capacidade de 2 litros24.103.721/0001-954425,0844100,57Processo SEI disponibilizado pelo Governo do Estado</t>
  </si>
  <si>
    <t>4393815098 - CATETER INTRAVENOSO 14G.06.366.038/0001-694409,940091,1http://prodata.palmas.to.gov.br:8080/sig/app.html#/transparencia/transparencia-despesa-simplificado-corona/</t>
  </si>
  <si>
    <t>43948Prefeitura Municipal de SalvadorAQUISIÇÃO DO MEDICAMENTO POLIMIXINA B 500.000UI AMPOLA, PARA ATENDER DEMANDA DA REDE MUNICIPAL DE SAÚDE EM COMBATE AO COVID-19, CONFORME CI ASSISTÊNCIA FARMACÊUTICA Nº 143/202007.484.373/0001-244400http://www.transparencia.salvador.ba.gov.br/Modulos/covid19.aspx</t>
  </si>
  <si>
    <t>43941ÁGUA MILIQUE livre de DNas e RNase. Frasco com 50 ml.08.845.041/0001-90440020220Processo SEI disponibilizado pelo Governo do Estado</t>
  </si>
  <si>
    <t>43949Hospital de Clínicas de Porto Alegre (HCPA)POSICIONADOR CIRURGICO PARA  PEITORAL, TIPO C01.123.973/0001-80440041100https://www.hcpa.edu.br/fale-conosco/fale-conosco-servico-de-informacao-ao-cidadao-sic/fale-conosco-sic-licitacoes-contratos</t>
  </si>
  <si>
    <t>NAFUNDACAO HOSPITALAR DO ESTADO DE MINAS GERAISCURATIVO ALGINATO DE CALCIO E/OU SODIO - MEDIDAS: 35CM DE COMPRIMENTO APROXIMADAMENTE;MATERIAL E SUPRIMENTO MEDICO-HOSPITALAR4396</t>
  </si>
  <si>
    <t>4394194206 - SAPATO ANTIDERRAPANTE FLIP COR BRANCO - MATERIAL PVE NUMERAÇÃO 3906.366.035/0001-734395,637118,8http://prodata.palmas.to.gov.br:8080/sig/app.html#/transparencia/transparencia-despesa-simplificado-corona/</t>
  </si>
  <si>
    <t>43937LIXEIRA, CAPACIDADE PARA 60 LITROS, EM PLÁSTICO, RESISTENTE, COM PEDAL34.761.706/0001-984372,34695,05https://cearatransparente.ce.gov.br/portal-da-transparencia/despesas/notas-de-empenho/2645172?locale=pt-BR</t>
  </si>
  <si>
    <t>NAFUNDACAO HOSPITALAR DO ESTADO DE MINAS GERAISCABO DE BISTURI DESCARTAVEL, COM LAMINA - NUMERO LAMINA: 15; CABO: PLASTICO RESISTENTE, COM DISPOSITIVO DE SEGURANCA; LAMINA: ACO INOX;EQUIPAMENTO MEDICO-HOSPITALAR, COMPONENTES E ACESSORIOS4371</t>
  </si>
  <si>
    <t>43948FUNDACAO HOSPITALAR DO ESTADO DE MINAS GERAISPOSICIONADOR USO MEDICO-HOSPITALAR - APLICACAO: DE CALCANHAR; MATERIA-PRIMA: ESPUMA TIPO CAIXA DE OVO; TIPO: USO BILATERAL, COM FECHAMENTO EM VELCRO; TAMANHO: ADULTO;13.008.903/0001-604330,5</t>
  </si>
  <si>
    <t>43930Aquisição Urgente de Produtos de Consumo para enfermagem16.366.888/0001-104330</t>
  </si>
  <si>
    <t>43948Prefeitura Municipal de SalvadorAQUISIÇÃO DE MATERIAIS PARA ATENDER AS DEMANDAS EMERGENCIAIS REFERENTE AO COMBATE E PREVENÇÃO  DO COVID-19, CONFORME  PROCESSO 873/2020 SEMPRE.05.449.553/0001-404324,8http://www.transparencia.salvador.ba.gov.br/Modulos/covid19.aspx</t>
  </si>
  <si>
    <t>43950PREFEITURA MUNICIPAL - SECRETARIA MUNICIPAL DE ASSISTÊNCIA SOCIALCEBOLA - ORIGEM NA AGRICULTURA FAMILIAR, destinados aos serviços de acolhimento8511741000149432014403https://www.londrina.pr.gov.br/transparencia</t>
  </si>
  <si>
    <t>43943Prefeitura Municipal de Caxias do Sul Medicamentos - Dipirona Sódica 500 mg/ml17.472.278/0001-64432060000,72http://www1.tce.rs.gov.br/aplicprod/f?p=50500:10:::NO:10:P10_ID_LICITACAO,P10_PAG_RETORNO,F50500_CD_ORGAO:732633,11,45000&amp;cs=1oX2YFtnBq442R6FOVLjST2zM-o4</t>
  </si>
  <si>
    <t>43949Hospital de Clínicas de Porto Alegre (HCPA)CIRCUITO VENTILATORIO DESCARTAVEL ADULTO PARA05.922.826/0001-21432012036https://www.hcpa.edu.br/fale-conosco/fale-conosco-servico-de-informacao-ao-cidadao-sic/fale-conosco-sic-licitacoes-contratos</t>
  </si>
  <si>
    <t>43949Hospital de Clínicas de Porto Alegre (HCPA)POSICIONADOR PARA OMBRO E CORPO - FORMATO MEI01.123.973/0001-80432041080https://www.hcpa.edu.br/fale-conosco/fale-conosco-servico-de-informacao-ao-cidadao-sic/fale-conosco-sic-licitacoes-contratos</t>
  </si>
  <si>
    <t>NAPOLICIA MILITAR DE MINAS GERAISTUBO ENDOTRAQUEAL - TIPO: DESCARTAVEL COM BALONETE; NUMERO: 6,5 (28); MATERIA-PRIMA: PVC TRANSPARENTE, SILICONIZADO;-4320</t>
  </si>
  <si>
    <t>43921AZITROMICINA 500MG C/ 60 COMP EUR( 18 X 239,857 = 4.317,44)12068200014114317,4418239,86https://cearatransparente.ce.gov.br/portal-da-transparencia/despesas/notas-de-empenho/2637314?locale=pt-BR</t>
  </si>
  <si>
    <t>43944Fundo Especial de Saúde do Mato Grosso do SulAquisição de materiais de higienização (Sabonete - Apresentação: fórmula
balanceada, almotolia com 100 ml;
Tipo: líquido, pH neutro)07.729.499/0001-114312,523018,75https://www.spdo.ms.gov.br/diariodoe</t>
  </si>
  <si>
    <t>43948Secretaria de Estado de SaúdeAquisição de materiais de higienização07.729.499/0001-114312,5https://www.spdo.ms.gov.br/diariodoe</t>
  </si>
  <si>
    <t>43938Equipamentos de Proteção Individual38.603.890/0001-074305</t>
  </si>
  <si>
    <t>43941Coordenadoria Geral de Atenção Primária da AP5.3AQUISIÇÃO REALIZADA COM VISTA AO ABASTECIMENTO DE TODAS AS UNIDADES DA AP 5.3 CONFORME EMAIL DE 10/03/2020 - NAD 50/2020313437340001054302http://www.rio.rj.gov.br/web/contasrio/dados-abertos#titulo</t>
  </si>
  <si>
    <t>43930Empresa Brasileira de Serviços HospitalaresAquisição de materiais diversos para Engenharia Clínica12.800.234/0001-004302http://www.in.gov.br/web/dou/-/extrato-de-dispensa-de-licitacao-n-6/2020-uasg-155908-251952159</t>
  </si>
  <si>
    <t>NAFUNDACAO HOSPITALAR DO ESTADO DE MINAS GERAISCANULA DESCARTAVEL PARA TRAQUEOSTOMIA - TIPO: COM BALONETE; NUMERO: 7,5;-4295,16</t>
  </si>
  <si>
    <t>4394194211 - SAPATO ANTIDERRAPANTE FLIP COR BRANCO - MATERIAL PVE NUMERAÇÃO 4406.366.038/0001-764276,836118,8http://prodata.palmas.to.gov.br:8080/sig/app.html#/transparencia/transparencia-despesa-simplificado-corona/</t>
  </si>
  <si>
    <t>43941Conjunto adulto (camisa+ calça), calça com elástico na cintura, camisa com gola redonda e dois bolsos. Para servidor., cor Verde bandeira, tamanho: M, tecido: Brim Leve, 100% algodão.18.386.337/0001-4442754595Processo SEI disponibilizado pelo Governo do Estado</t>
  </si>
  <si>
    <t>43944Secretaria Estadual de SaudeEquipamentos de Saude para o LACEN/RN72.949.449/0001-014237,22http://diariooficial.rn.gov.br/dei/dorn3/documentos/00000001/20200414/679897.htm</t>
  </si>
  <si>
    <t>43915FUNDACAO HOSPITALAR DO ESTADO DE MINAS GERAISREVELADOR PARA RAIO-X - APLICACAO: MANUTENCAO/REPOSICAO; UTILIZACAO: PROCESSADORA AUTOMATICA; PREVISTO COMODATO; MANIPULACAO: 38 LITROS;33.255.787/0001-91423216264,5http://www.transparencia.mg.gov.br/compras-e-patrimonio/compras-e-contratos/comprasecontratos-detalhe-proccompra/2020/20200316/20201231/321024</t>
  </si>
  <si>
    <t>43929Aquisição de material hospitala4210</t>
  </si>
  <si>
    <t>43913Secretaria Municipal de Saúde e Defesa CivilGUIA PARA ENTUBAÇÃO ENDOTRAQUEAL INFANTIL11634742/0001-95420210042,02https://duquedecaxias.rj.gov.br/portal/boletim-oficial.html</t>
  </si>
  <si>
    <t>43937TECIDO TRICOLINE 100% ALGODÃO21.555.198/0001-404200LICITAÇÃO E COMPRAS</t>
  </si>
  <si>
    <t>43913AZITROMICINA 500MG C/05 COMP MED01.206.820/0014-114162,817435,6https://cearatransparente.ce.gov.br/portal-da-transparencia/despesas/notas-de-empenho/2632102?locale=pt-BR</t>
  </si>
  <si>
    <t>43911AZITROMICINA 500MG C/05 COMP - MED01.206.820/0001-054162,777435,6https://cearatransparente.ce.gov.br/portal-da-transparencia/despesas/notas-de-empenho/2631948?locale=pt-BR</t>
  </si>
  <si>
    <t>43948Prefeitura Municipal de SalvadorAQUISIÇÃO DE EQUIPAMENTOS DE LIMPEZA PARA ATENDER AS DEMANDAS DO COMBATE AO COVID-19, CONFORME SOLICITADO EM PROCESSO 818/2020 SEMPRE.12.868.901/0001-894151http://www.transparencia.salvador.ba.gov.br/Modulos/covid19.aspx</t>
  </si>
  <si>
    <t>43950Universidade Federal do Rio de JaneiroAquisição de maltodextrina em pó 400 G e outro. 72.182.686/0001-904140http://www.in.gov.br/web/dou/-/extrato-de-dispensa-de-licitacao-n-216/2020-uasg-153150-254476709</t>
  </si>
  <si>
    <t>43955Brigada Militar - Departamento de SaúdeAquisição de Botas de Polietileno gofrado com elástico 18.274.923/0001-05412575000,55https://www.compras.rs.gov.br/editais/9032_2020/259177</t>
  </si>
  <si>
    <t>NAPOLICIA MILITAR DE MINAS GERAISHIDROXICLOROQUINA - PRINCIPIO ATIVO: HIDROXICLOROQUINA, SULFATO; CONCENTRACAO/DOSAGEM: 400 MG; FORMA FARMACEUTICA: COMPRIMIDO REVESTIDO; APRESENTACAO: .; COMPONENTE: .;-4100,1</t>
  </si>
  <si>
    <t>43934FUNDACAO HOSPITALAR DO ESTADO DE MINAS GERAISAZITROMICINA - PRINCIPIO ATIVO: AZITROMICINA; CONCENTRACAO/DOSAGEM: 500 MG; FORMA FARMACEUTICA: COMPRIMIDO; APRESENTACAO: .; COMPONENTE: .;12.927.876/0001-674083,20,46http://www.transparencia.mg.gov.br/compras-e-patrimonio/compras-e-contratos/comprasecontratos-detalhe-proccompra/2020/20200316/20201231/321485</t>
  </si>
  <si>
    <t>NAFUNDACAO HOSPITALAR DO ESTADO DE MINAS GERAISBROMETO DE PANCURONIO - PRINCIPIO ATIVO: BROMETO DE PANCURONIO; CONCENTRACAO/DOSAGEM: 2 MG/ML; FORMA FARMACEUTICA: SOLUCAO INJETAVEL; APRESENTACAO: AMPOLA 2 ML; COMPONENTE: .;-4080</t>
  </si>
  <si>
    <t>NAPOLICIA MILITAR DE MINAS GERAISCONCRETO - COMPOSICAO: BRITA 01 OU 02: SLUMP (10+/-2); APLICACAO: PISO SARRAFEADO;MATERIAIS PARA CONSTRUCAO4050</t>
  </si>
  <si>
    <t>43946PREFEITURA MUNICIPAL DE BARBACENAAquisição de materiais de consumo hospitalar para o Centro de Especialidades Multiprofissional - CEM, custeada02.305.767/0001-544027,2http://barbacena.mg.gov.br/arquivos/atos_16-03-2020_diariooficial.pdf</t>
  </si>
  <si>
    <t>43941SECRETARIA MUNICIPAL DE SAÚDEAQUISIÇÃO DE BANDEJA DE PROCEDIMENTO08.675.528/0001-7240255080,5https://www.aracajucompras.se.gov.br/portal/default.aspx</t>
  </si>
  <si>
    <t>43918ESMOLOL CLORIDRATO, FRASCO/ AMPOLA 10ML, 10MG/ ML, SOLUÇÃO INJETÁVEL, UNIDADE 1.0 FRASCO/ AMPOLA. MARCA: CRISTALIA44.734.467/0001-514012,88050,16https://cearatransparente.ce.gov.br/portal-da-transparencia/despesas/notas-de-empenho/2635863?locale=pt-BR</t>
  </si>
  <si>
    <t>43943PROTETOR FACIAL07.555.491/0001-86400040100http://www.transparencia.am.gov.br/covid-19/despesas-empenhos-e-pagamentos/despesas/</t>
  </si>
  <si>
    <t>43918LAMINA DE LARINGOSCOPIO, ACO INOX, TIPO FIBRA OTICA, N° 3, CURVA, COMPATIVEL COM CABO DE LARINGOSCOPIO TIPO FIBRA OTICA, EMBALAGEM 1.0 UNIDADE. MARCA: MIKATOS07.626.776/0001-60400020200https://cearatransparente.ce.gov.br/portal-da-transparencia/despesas/notas-de-empenho/2635913?locale=pt-BR</t>
  </si>
  <si>
    <t>43951SECRETARIA DE ESTADO DA SAUDEJALECO UNISSEX; TAMANHO: "P" - EPI PARA OS SERVIDORES DO LACEN/ES  NAS AÇÕES  DE COMBATE AO COVID-1926.185.189/0001-28400010040https://coronavirus.es.gov.br/Media/Coronavirus/Transparencia/ContratosEmergenciais/2020-F7HT3%20-%20OF%200865-2020%20CHEMPROS.pdf</t>
  </si>
  <si>
    <t>43938Prefeitura Municipal de São LuísAquisição de sabão em barra neutro, glicerinado sem 13 perfume, barra 200g. pacote com 05 unidades27.145.426/0001-9040005008http://site.tce.ma.gov.br/index.php/mural-de-contratos</t>
  </si>
  <si>
    <t>43951Brigada Militar - Hospital da Brigada Militar de Santa MariaAquisição de ambu infantil17.605.216/0001-83400020200https://www.compras.rs.gov.br/editais/9014_2020/lote/759151#identificationTab</t>
  </si>
  <si>
    <t>43944Hospital Metropolitano Odilon BehrensPrestação de serviços de dedetização e desratização do Hospital Metropolitano Odilon Behrens e Hospital Dia Cirúrgico11.502.786/0001-614000DOM 6001
http://portal6.pbh.gov.br/dom/Files/dom6001-%20assinado.pdf</t>
  </si>
  <si>
    <t>43922Empresa Brasileira de Serviços HospitalaresAquisição de insumos de saúde (EPIs) e saco para óbito, a fim de abastecer o Hospital Universitário da UFJF - Filial Ebserh, dada a pandemia de COVID-1911.002.975/0001-754000http://www.in.gov.br/web/dou/-/extrato-de-dispensa-de-licitacao-n-17/2020-uasg-155903-250662361</t>
  </si>
  <si>
    <t>43943Fármaco - LIDOCAINA 10% SPRAY 1FRS 50ML07.329.169/0001-393999,55079,992020NE00593</t>
  </si>
  <si>
    <t>43921TACROLIMUS (TACROLIMO), 5MG, CAPSULA, CAPSULA, UNIDADE 1.0 UNIDADE MARCA : ASTELLAS8958628000106399930013,33https://cearatransparente.ce.gov.br/portal-da-transparencia/despesas/notas-de-empenho/2637323?locale=pt-BR</t>
  </si>
  <si>
    <t>43949Hospital de Clínicas de Porto Alegre (HCPA)PRIMER E SONDA P/ PCR TEMPO REAL MARCADO FLOR13.545.241/0001-68399621998https://www.hcpa.edu.br/fale-conosco/fale-conosco-servico-de-informacao-ao-cidadao-sic/fale-conosco-sic-licitacoes-contratos</t>
  </si>
  <si>
    <t>43929SECRETARIA DO ESTADO DA BAHIA - SESABLuva cirúrgica *70.939.574/0001-05395050000,79http://www.saude.ba.gov.br/temasdesaude/coronavirus/contratacoes-covid19/</t>
  </si>
  <si>
    <t>43949Hospital de Clínicas de Porto Alegre (HCPA)AMPICILINA 1G26.558.992/0001-6039505007,9https://www.hcpa.edu.br/fale-conosco/fale-conosco-servico-de-informacao-ao-cidadao-sic/fale-conosco-sic-licitacoes-contratos</t>
  </si>
  <si>
    <t>NAFUNDACAO HOSPITALAR DO ESTADO DE MINAS GERAISATADURA DE ALGODAO ORTOPEDICO - MEDIDAS: 20CM X 1,80M;EQUIPAMENTO MEDICO-HOSPITALAR, COMPONENTES E ACESSORIOS3948</t>
  </si>
  <si>
    <t>43941 Comadre - Tipo pá em aço inox. Superfície lisa para facilitar a limpeza e para garantir o conforto. Capacidade 2,5 litros.24.103.721/0001-953928,0529135,45Processo SEI disponibilizado pelo Governo do Estado</t>
  </si>
  <si>
    <t>43949Hospital de Clínicas de Porto Alegre (HCPA)BUDESONIDA AQUOSA NASAL 50 MCG/DOSE  6ML FR M82.873.068/0005-733919,9320319,31https://www.hcpa.edu.br/fale-conosco/fale-conosco-servico-de-informacao-ao-cidadao-sic/fale-conosco-sic-licitacoes-contratos</t>
  </si>
  <si>
    <t>43942SECRETARIA DE ESTADO DA SAUDEAPARELHO DE AR CONDICIONADO: TIPO SPLIT HI-WALL 9.000 BTU/H39.343.199/0001-96390021950https://coronavirus.es.gov.br/contratos-emergenciais</t>
  </si>
  <si>
    <t>43951SECRETARIA DE ESTADO DA SAUDEJALECO UNISSEX; TAMANHO: “PP” - EPI PARA OS SERVIDORES DO LACEN/ES  NAS AÇÕES  DE COMBATE AO COVID-1926.185.189/0001-28390010039https://coronavirus.es.gov.br/Media/Coronavirus/Transparencia/ContratosEmergenciais/2020-F7HT3%20-%20OF%200865-2020%20CHEMPROS.pdf</t>
  </si>
  <si>
    <t>43929Contratação de empresa especializada na prestação de serviço da locação de moto com equipamento de som,32.702.840/0001-923900</t>
  </si>
  <si>
    <t>NAFUNDACAO HOSPITALAR DO ESTADO DE MINAS GERAISFENTANILA - PRINCIPIO ATIVO: FENTANILA, CITRATO; CONCENTRACAO/DOSAGEM: 0,0785 MG/ML (0,05 MG/ML); FORMA FARMACEUTICA: SOLUCAO INJETAVEL; APRESENTACAO: AMPOLA 2 ML; COMPONENTE: .;MEDICAMENTOS ALOPATICOS3900</t>
  </si>
  <si>
    <t>43917Empresa Brasileira de Serviços HospitalaresAquisição de insumos de saúde (EPIs), a fim de abastecer o Hospital Universitário da UFJF - Filial Ebserh, dada a pandemia de COVID-19, conforme condições, quantidades, exigências e estimativas, estabelecidas neste instrumento.31.700.660/0001-093900http://www.in.gov.br/web/dou/-/extrato-de-dispensa-de-licitacao-n-15/2020-uasg-155903-250049355</t>
  </si>
  <si>
    <t>43943Fármaco - CEFOTAXIMA 1G PO INJ CX 50F/A07.329.169/0001-39389730012,992020NE00593</t>
  </si>
  <si>
    <t>43922Prefeitura MunicipalMATERIAL MEDICO HOSPITALAR 25.289.522/0001-863885https://trescoracoes-mg.portaltp.com.br/consultas/detalhes/dispensa.aspx?id=00100122F8390E4B28498C813A231AE66F2BAC00218494</t>
  </si>
  <si>
    <t>43942SECRETARIA DE ESTADO DA SAUDEPLACA ÓTICA63.067.904/0005-883875,7620019,38https://coronavirus.es.gov.br/Media/Coronavirus/Transparencia/ContratosEmergenciais/2020-D6PW8%20OF%200757-2020%20LIFE%20TECHNOLOGIES%20-%20LOTES%2012%20E%2013.pdf</t>
  </si>
  <si>
    <t>43918ACIDO EPSILON AMINOCAPROICO, 20 PCC (200MG/ ML), SOLUÇÃO INJETÁVEL, FRASCO AMPOLA 20ML, UNIDADE 1.0 FRASCO/ AMPOLA. MARCA: IPSILON. QTD 200 X 19,3510 = R$ 3.870,2002.600.770/0001-093870,220019,351https://cearatransparente.ce.gov.br/portal-da-transparencia/despesas/notas-de-empenho/2635861?locale=pt-BR</t>
  </si>
  <si>
    <t>43941Capote, cor Verde bandeira, tamanho: M, tecido: Brim Pesado, 100% algodão18.386.337/0001-44385035110Processo SEI disponibilizado pelo Governo do Estado</t>
  </si>
  <si>
    <t>NAFUNDACAO HELENA ANTIPOFFELASTICO USO VESTUARIO - MATERIA-PRIMA: ELASTICO CASEADO, POLIESTER E ELASTODIENO; NUMERO: 20 MM ESPESSURA; COR: CONFORME SOLICITACAO DO ORGAO/ENTIDADE;-3850</t>
  </si>
  <si>
    <t>43924Secretaria Municipal da SaúdeContratação de Profissionais para assistência frente ao COVID-19897.370.676-493849,12http://www.diariomunicipal.com.br/amm-mg/materia/201646E0/03AGdBq26g7oLOf0_xOrMv1Ly6BF2AkJgWbiEswYB5cUF_IDy0661guxyURaDrRaW7okwbFo2ZqbNLT56P0s3toU2F4S1nwpoSUYpKyMpaU9yKodvSRDvj3iMON-_tOTy9b80sXvtnKehF7BUkCmsN_PlTBOxWLGidGBbeVYtCZnaxXVY0otVENCnRyZM-P-GeNKdd3cH8Q3_JirLLZ36gzNcbA2M8x5N-r8ZE9Kit9LJbsSsiOjz0BxdPyXQDb79Si9g-zGHiCRIwL2LHuIsZomzqt_gu5iMYZehCWugISa1Vj_XgNjR7kZskB8r_1cj1JfmWyiedicSVDJAp3vwqDihfmxL0p9e-3GYv0AWx9raizlNkFRfnL1dZ3k7mWFFvhlFNtXEsfhjfcvat7ECCPLeC74muSfViGw</t>
  </si>
  <si>
    <t>43949SECRETARIA DE ESTADO DA SAUDEPROPÉS, vestimento descartável para uso médico hospitalar12.040.718/0001-90384024016http://transparencia.pb.gov.br/coronavirus/?rpt=contratoslst_covid</t>
  </si>
  <si>
    <t>43915PREFEITURA MUNICIPAL DE CONGONHASPROTETOR FACIAL08.583.629/0001-13384080https://servidor.congonhas.mg.gov.br/intranet02-uploads/licitacoes/b3018a2bd00feffa910d0bbe6c037237.pdf</t>
  </si>
  <si>
    <t>43941Autarquia Municipal de Saúde de LondrinaSACO PARA CADÁVER - Saco para óbito, material polietileno, com zíper frontal, na cor branco ou opaco, tamanho 2,20 x 0,80, gramatura 16 com, lacrada e com etiqueta22.891.456/0001-21381624015,9https://www.londrina.pr.gov.br/transparencia</t>
  </si>
  <si>
    <t>43944Universidade Federal do Rio de JaneiroAquisição de papel grau cirúrgico - tamanhos31.569.296/0001-903810http://www.in.gov.br/web/dou/-/extrato-de-dispensa-de-licitacao-n-191/2020-uasg-153150-253588346</t>
  </si>
  <si>
    <t>43913Secretaria Municipal de Saúde e Defesa CivilFORMOL 37% 1L11634742/0001-953805,24209,06https://duquedecaxias.rj.gov.br/portal/boletim-oficial.html</t>
  </si>
  <si>
    <t>43949Hospital de Clínicas de Porto Alegre (HCPA)PINCA REYNALD -  20CM COMPRIMENTO92.690.486/0001-553804,84192,8https://www.hcpa.edu.br/fale-conosco/fale-conosco-servico-de-informacao-ao-cidadao-sic/fale-conosco-sic-licitacoes-contratos</t>
  </si>
  <si>
    <t>43941SECRETARIA MUNICIPAL DE SAÚDEAQUISIÇÃO DE HAMPER08.675.528/0001-72380010380https://www.aracajucompras.se.gov.br/portal/default.aspx</t>
  </si>
  <si>
    <t>NASecretaria Estadual de Saúde/Fundo Estadual de SaúdeCANTONEIRA 30X30MM PRE-PINT INT00.289.348/0006-553792,612902,94http://www.transparencia.mt.gov.br/-/contratos-covid-19</t>
  </si>
  <si>
    <t>43941ETOMIDATO (2MG/ML, MAPOLA 10ML)04.598.413/0003-32378020018,9Processo SEI disponibilizado pelo Governo do Estado</t>
  </si>
  <si>
    <t>43915Empresa Brasileira de Serviços HospitalaresAquisição de insumos necessários para o atendimento aos casos suspeitos/confirmados do novo coronavirus.73.588.915/0001-333780http://www.in.gov.br/en/web/dou/-/extrato-de-dispensa-de-licitacao-n-120/2020-uasg-155911-249661722</t>
  </si>
  <si>
    <t>43936Secretaria Especial de Saúde IndígenaAquisição de materiais de consumo e equipamentos de proteção individual para atender as equipes de saúde, Postos de Saúde, Sedes de Polo Base e CASAI´s e sede do DSEI Vilhena durante o período da realização do plano de contingência do COVID-117.221.558/0001-083780http://www.in.gov.br/web/dou/-/extrato-de-dispensa-de-licitacao-n-1/2020-uasg-257050-252544732</t>
  </si>
  <si>
    <t>43913Secretaria Municipal de Saúde e Defesa CivilPAPEL PARA ECG SANFONADO ???? 28MT11634742/0001-95375624015,65https://duquedecaxias.rj.gov.br/portal/boletim-oficial.html</t>
  </si>
  <si>
    <t>43938 SECRETARIA DE ESTADO DA SAÚDEPROJETOR MULTIMÍDIA PROJETOR MULTIMÍDIA DE 4000 ANSILUMENS18899026000189375015250http://transparencia.al.gov.br/despesa/empenho/510524/2020NE00423/2020OB02560/</t>
  </si>
  <si>
    <t>43938 SECRETARIA DE ESTADO DA SAÚDEPROJETOR MULTIMÍDIA PROJETOR MULTIMÍDIA DE 5000 ANSILUMENS18899026000189375015250http://transparencia.al.gov.br/despesa/empenho/510524/2020NE00423/2020OB02560/</t>
  </si>
  <si>
    <t>43938 SECRETARIA DE ESTADO DA SAÚDETELA PLANA OU LCD18899026000189375015250http://transparencia.al.gov.br/despesa/empenho/510524/2020NE00423/2020OB02560/</t>
  </si>
  <si>
    <t>43944FUNEAS - Fundação Estatal de Atenção em Saúde do Estado do Paraná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Unitário10471797000169375025150http://www.transparencia.pr.gov.br/pte/compras/dispensasInexigibilidade?windowId=9a3</t>
  </si>
  <si>
    <t>43942SECRETARIA DE ESTADO DA SAÚDEINSTALAÇÃO DE CONDICIONADOR DE AR SPLIT HI WALL 24.000 BTUS ELGIN14.024.014/0001-5037505750http://www.comprasnet.se.gov.br/</t>
  </si>
  <si>
    <t>43913Secretaria Municipal de Saúde e Defesa CivilCADARÇOS DE 10MM COM 10M PARA FIXAÇÃO DE CÂNULA TRAQUEOSTOMIA11634742/0001-95372012003,1https://duquedecaxias.rj.gov.br/portal/boletim-oficial.html</t>
  </si>
  <si>
    <t>NAFUNDACAO HOSPITALAR DO ESTADO DE MINAS GERAISBOLSA DE COLOSTOMIA - TIPO: DESCARTAVEL;EQUIPAMENTO MEDICO-HOSPITALAR, COMPONENTES E ACESSORIOS3720</t>
  </si>
  <si>
    <t>43941Coordenadoria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25/03/2020.169385210001243712,5http://www.rio.rj.gov.br/web/contasrio/dados-abertos#titulo</t>
  </si>
  <si>
    <t>43949Hospital de Clínicas de Porto Alegre (HCPA)PINCA HEMOSTATICA KOCHER - RETA -  14 CM COMP61.418.042/0001-313696,5413228,0041https://www.hcpa.edu.br/fale-conosco/fale-conosco-servico-de-informacao-ao-cidadao-sic/fale-conosco-sic-licitacoes-contratos</t>
  </si>
  <si>
    <t>43949Secretaria de Desenvolvimento SocialFACA DESCARTAVEL, TAMANHO GRANDE CAIXA CONTENDO 1.000 UNIDADES17.178.985/0001-4236908245https://transparencia.joaopessoa.pb.gov.br/#/licitacoes?id=4811</t>
  </si>
  <si>
    <t>43918REMIFENTANILA (CLORIDRATO), 2MG, PO LIOFILIZADO PARA SOLUÇÃO INJETÁVEL, FRASCO/AMPOLA, UNIDADE 1.0 FRASCO / AMPOLA. MARCA: CRISTALIA44.734.467/0001-513685,212030,71https://cearatransparente.ce.gov.br/portal-da-transparencia/despesas/notas-de-empenho/2635841?locale=pt-BR</t>
  </si>
  <si>
    <t>43956Universidade Federal do Rio de JaneiroAquisição de leite de vaca infantil sem lactose em pó e outros12.409.711/0001-013670http://www.in.gov.br/web/dou/-/extrato-de-dispensa-de-licitacao-n-243/2020-uasg-153150-255208723</t>
  </si>
  <si>
    <t>43924Secretaria Municipal de Saúde e Defesa CivilAQUISIÇÃO DE INSUMO MISTURA DE SUPLEMENTAÇÃO ALIMENTAR MÓDULO FIBRAS SOLÚVEIS (60% GOMA GUAR E 40% INULINA), ISENTO DE SACAROSE, LACTOSE E GLÚTEN ACONDICIONADA EM SACHÊ DE 05G PÓ CADA16.599.555/0001-31366010003,66https://duquedecaxias.rj.gov.br/portal/boletim-oficial.html</t>
  </si>
  <si>
    <t>43949Hospital de Clínicas de Porto Alegre (HCPA)AFASTADOR SENN MULLER 16CM COMPRIMENTO E 8,558.193.483/0001-783659,484483,17https://www.hcpa.edu.br/fale-conosco/fale-conosco-servico-de-informacao-ao-cidadao-sic/fale-conosco-sic-licitacoes-contratos</t>
  </si>
  <si>
    <t>43916EQUIPO MICRO FLEX.INJ.LATERAL. MEDIX9485574000171364824001,52https://cearatransparente.ce.gov.br/portal-da-transparencia/despesas/notas-de-empenho/2634645?locale=pt-BR</t>
  </si>
  <si>
    <t>43938Policia Militar de Minas GeraisMateriais destinados para adequações no Hospital de Campanha no Expominas BH. Locação de tanques de criogênio (incluindo assistência técnica) e misturador de gases medicinais p-ara o Hospital Campanha de Minas Gerais. LOCACAO DE TANQUE CRIOGENICO35.820.448/0030-703642</t>
  </si>
  <si>
    <t>NAFUNDACAO HOSPITALAR DO ESTADO DE MINAS GERAISDRENO DESCARTAVEL - FINALIDADE: SUCCAO CONTINUA DE RESIDUOS ORGANICOS; AGULHA: 3,2MM;EQUIPAMENTO MEDICO-HOSPITALAR, COMPONENTES E ACESSORIOS3608,4</t>
  </si>
  <si>
    <t>43913Secretaria Municipal de Saúde e Defesa CivilSONDA DE FOLEY 3 VIAS Nº 12 (LÁTEX)11634742/0001-95360012003https://duquedecaxias.rj.gov.br/portal/boletim-oficial.html</t>
  </si>
  <si>
    <t>43913Secretaria Municipal de Saúde e Defesa CivilSONDA DE FOLEY 3 VIAS Nº 14 (LÁTEX)11634742/0001-95360012003https://duquedecaxias.rj.gov.br/portal/boletim-oficial.html</t>
  </si>
  <si>
    <t>43942SECRETARIA DE ESTADO DA SAÚDEINSTALAÇÃO DE CONDICIONADOR DE AR SPLIT HI WALL, 12.000 BTUS AGRATO29.733.948/0001-3836004900http://www.comprasnet.se.gov.br/</t>
  </si>
  <si>
    <t>NAFUNDACAO EZEQUIEL DIASBASE DE OLIGONUCLEOTIDEOS - ASPECTO: PO LIOFILIZADO; APRESENTACAO: EN NMOL OU MICROMOL; FINALIDADE: AMPLIFICACAO REGIOES ESPECIFICAS MOLECULAS DE DNA;-3591</t>
  </si>
  <si>
    <t>43950PREFEITURA MUNICIPAL - SECRETARIA MUNICIPAL DE ASSISTÊNCIA SOCIALBACON DEFUMADO DESTINADO AO SERVIÇO DE ACOLHIMENTO QUE PROMOVEM O ISOLAMENTO SOCIAL E CONSEQUENTE PROTEÇÃO À POPULAÇÃO EM SITUAÇÃO DE RUA73834990002933585,614424,9https://www.londrina.pr.gov.br/transparencia</t>
  </si>
  <si>
    <t>43945Prefeitura Municipal luvas para uso dos servidores00.874.929/0001-403570http://www.diariomunicipal.com.br/amm-mg/</t>
  </si>
  <si>
    <t>43949Hospital de Clínicas de Porto Alegre (HCPA)PONTEIRA COM BARREIRA VOL.1-200 MCL TIPO GILS30.645.136/0001-103569,0782560,4323https://www.hcpa.edu.br/fale-conosco/fale-conosco-servico-de-informacao-ao-cidadao-sic/fale-conosco-sic-licitacoes-contratos</t>
  </si>
  <si>
    <t>43941Diretoria-Geral de Administração PenitenciáriaAquisição de detergente28.209.943/0001-4835644328,25DOE nº 23280, de 14.04.2020  http://diariooficial.abc.go.gov.br/portal/visualizacoes/pdf/4177#/p:13/e:4177?find=coronavirus</t>
  </si>
  <si>
    <t>43936FUNDACAO HOSPITALAR DO ESTADO DE MINAS GERAISATADURA GESSADA - MEDIDAS: 12CM X 3M;54.858.014/0005-013528601,68http://www.transparencia.mg.gov.br/compras-e-patrimonio/compras-e-contratos/comprasecontratos-detalhe-proccompra/2020/20200316/20201231/322320</t>
  </si>
  <si>
    <t>43949Hospital de Clínicas de Porto Alegre (HCPA)CUBA RIM EM AÇO INOX - CAPACIDADE APROXIMADA61.418.042/0001-313514,2310533,4689https://www.hcpa.edu.br/fale-conosco/fale-conosco-servico-de-informacao-ao-cidadao-sic/fale-conosco-sic-licitacoes-contratos</t>
  </si>
  <si>
    <t>43935PARACETAMOL 750MG01.722.296/0001-173504219000,16https://cearatransparente.ce.gov.br/portal-da-transparencia/despesas/notas-de-empenho/2644095?locale=pt-BR</t>
  </si>
  <si>
    <t>43937Fundo Municipal de SaúdeAQUISIÇÃO DE DESINFETANTE - COMPOSIÇÃO: À BASE DE QUATERNÁRIO DE AMÔNIO 5ª GERAÇÃO; REQUISITO: SOLÚVEL, COM AÇÃO GERMICIDA E PROPRIEDADES NÃO CORROSIVAS; APRESENTAÇÃO: LÍQUIDA24.595.488/0001-05350010035http://portal.capital.ms.gov.br/diogrande/diarioOficial, http://transparencia.campogrande.ms.gov.br/consulta-de-despesas/</t>
  </si>
  <si>
    <t>43941Hospital Municipal Nossa Senhora do LoretoAQUISIÇÃO DE LUVAS P - ATENDIMENTO A DEMANDA DO SURTO COVID- 19. - DISPENSA177718670001433500http://www.rio.rj.gov.br/web/contasrio/dados-abertos#titulo</t>
  </si>
  <si>
    <t>43927Secretaria Municipal de Saúde e Defesa CivilAQUISIÇÃO DE CARRINHO INDUSTRIAL - ARMÁRIO SOB BANCADA DE 245X60CM, ESTRUTURA SUSPENSA CHUMBADA NA PAREDE EM COMPENSADO NAVAL 2CM REVESTIDO EXTERNA E INTERNAMENTE DE LAMINADO MELAMÍNICO , PORTA E PRATELEIRA INTERNAS EM MDF 1,8CM RESVETIDO EM LAMINADO MELAMÍNICO POSTFORMING.06.022.760/0001-86350013500https://duquedecaxias.rj.gov.br/portal/boletim-oficial.html</t>
  </si>
  <si>
    <t>NAFUNDACAO HOSPITALAR DO ESTADO DE MINAS GERAISSONDA DE USO MEDICO - IDENTIFICACAO: DE ASPIRACAO TRAQUEAL COM VALVULA; NUMERO: 6; MATERIA-PRIMA: POLIVINIL TRANSPARENTE;EQUIPAMENTO MEDICO-HOSPITALAR, COMPONENTES E ACESSORIOS3500</t>
  </si>
  <si>
    <t>43928Empresa Brasileira de Serviços HospitalaresAquisição emergencial de GUIA P/ INTUBAÇÃO TRAQUEAL, MODELO:TIPO BOUGIE 6, 10 e 15 FR para o enfrentamento da pandemia do coronavírus26.185.580/0001-223500http://www.in.gov.br/en/web/dou/-/extrato-de-dispensa-de-licitacao-n-13/2020-uasg-155126-251537257</t>
  </si>
  <si>
    <t>43949Hospital de Clínicas de Porto Alegre (HCPA)OXIDO NITROSO00.331.788/0027-583497,417420,1https://www.hcpa.edu.br/fale-conosco/fale-conosco-servico-de-informacao-ao-cidadao-sic/fale-conosco-sic-licitacoes-contratos</t>
  </si>
  <si>
    <t>43924Prefeitura MunicipalFornecimento de itens de limpeza23.407.794/0001-023493,3</t>
  </si>
  <si>
    <t>NAFUNDACAO EZEQUIEL DIASLAMINA DE BISTURI DESCARTAVEL MATERIA-PRIMA: ACO INOXIDAVEL ESTERIL; NUMERO: 20; EMBALAGEM: INDIVIDUAL, ESTERIL E COM ABERTURA EM PETALA;-3490</t>
  </si>
  <si>
    <t>4393831299 - ESCALPE 19 G, CATETER PARA INFUSÃO VENOSA COM AGULHA DE BISEL TRI FACETADO, COM06.366.038/0001-693478,991550,38http://prodata.palmas.to.gov.br:8080/sig/app.html#/transparencia/transparencia-despesa-simplificado-corona/</t>
  </si>
  <si>
    <t>43942SECRETARIA DE ESTADO DA SAUDEMONITOR 23”23.518.065/0001-29345031150https://coronavirus.es.gov.br/contratos-emergenciais</t>
  </si>
  <si>
    <t>43944FUNEAS - Fundação Estatal de Atenção em Saúde do Estado do Paraná AQUISIÇÃO DE EQUIPAMENTOS  / Cufômetro (medidor de Cuff), Manômetro manual e portátil utilizado para insuflar e verificar a pressão do Cuff (balonete interno) dos tubos endotraqueais e cânulas de traqueostomia de baixa pressão e alto volume, UNID. DE MEDIDA: Unitário79733572000130345013450http://www.transparencia.pr.gov.br/pte/compras/dispensasInexigibilidade?windowId=9a3</t>
  </si>
  <si>
    <t>NAHospital Metropolitano Odilon BehrensSonda para aspiração traqueal, sistema fechado 6 fr e/ou 8 fr, neonatal, medindo aproximadamente 30,5 cm de comprimento para uso em tubo endotraueal n. 2,5 a 3,5. Marca HALYARD; KIMBERLY C02.662.841/0001-90344430114,8Não houve publicação no DOM</t>
  </si>
  <si>
    <t>NAFUNDACAO HOSPITALAR DO ESTADO DE MINAS GERAISCLORETO DE SODIO PRINCIPIO ATIVO: CLORETO DE SODIO; CONCENTRACAO/DOSAGEM: 0,9%; FORMA FARMACEUTICA: SOLUCAO INJETAVEL; APRESENTACAO: BOLSA OU FRASCO 1.000 ML SISTEMA FECHADO; COMPONENTE: INJETOR LATERAL;-3430</t>
  </si>
  <si>
    <t>4393831283 - AGULHA HIPODÉRMICA 13X4, 5,COMPOSTA DE CÂNULA COM BISEL TRIFACETADO E SILICONADO06.366.038/0001-693429,1428611,99http://prodata.palmas.to.gov.br:8080/sig/app.html#/transparencia/transparencia-despesa-simplificado-corona/</t>
  </si>
  <si>
    <t>43941Mesa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refeição.23.611.514/0001-8934005680Processo SEI disponibilizado pelo Governo do Estado</t>
  </si>
  <si>
    <t>NAPOLICIA MILITAR DE MINAS GERAISCATETER - IDENTIFICACAO: NASAL DESCARTAVEL TIPO OCULOS PARA OXIGENIO; TAMANHO/NUMERO: NEONATAL; MATERIA-PRIMA: SILICONE;-3396</t>
  </si>
  <si>
    <t>43937CENTRAL DE AR CONDICIONADO, 9.000 BTU'S11.805.967/0001-67338021690https://cearatransparente.ce.gov.br/portal-da-transparencia/despesas/notas-de-empenho/2644878?locale=pt-BR</t>
  </si>
  <si>
    <t>NAFUNDACAO HOSPITALAR DO ESTADO DE MINAS GERAISCONJUNTO PARA DRENAGEM MEDIASTINAL - NUMERO: 36; CAPACIDADE: DO FRASCO RESERVATORIO 2.000 ML;-3375</t>
  </si>
  <si>
    <t>43949Hospital de Clínicas de Porto Alegre (HCPA)TESOURA IRIS  RETA PONTA DELICADA - 10 A 12 C58.193.483/0001-783362,828241,01https://www.hcpa.edu.br/fale-conosco/fale-conosco-servico-de-informacao-ao-cidadao-sic/fale-conosco-sic-licitacoes-contratos</t>
  </si>
  <si>
    <t>43948Secretaria Municipal de SaúdePropé - Sapatilha descartável, confeccionado em TNT, caixa com 100 unidades12.040.718/0001-903360210000,16https://transparencia.joaopessoa.pb.gov.br/#/licitacoes?id=4782</t>
  </si>
  <si>
    <t>43922Prefeitura Municipal de CurveloAquisição de sabonete líquido cremoso a base de irgasan - triclosan23.605.544/0001-8233448838http://amfcorrea.ddns.net/pmAgilNET/PGN/pgnEditaisP.aspx?id=27381</t>
  </si>
  <si>
    <t>43950COMPANHIA MUNICIPAL DE TRÂNSITO E URBANIZAÇÃOPULVERIZADOR COSTAL DE ALAVANCA PARA 12 LITROS COM BOMBA TIPO PISTÃO, VAZÃO DE PONTA REGULÁVEL, CONTENDO MANGUEIRA. LANÇA E BICOS DE APLICAÇÃO PARA DESINFECÇÃO DE ÁREA PÚBLICAS82028002000153334020167https://www.londrina.pr.gov.br/transparencia</t>
  </si>
  <si>
    <t>43941Hospital Maternidade Fernando MagalhãesAQUISIÇÃO DE FILTRO BACTERIANO, VIRAL, HEPA PARA USO EM APARELHO DE VENTILAÇÃO MECÂNICA PARA CONSUMO NO HMFM, CONFORME DECRETO RIO Nº 42.246 QUE REGULAMENTA A LEI Nº 13-979, C/C DECRETO RIO N] 47.269 DE 19/03/2020, SOBRE AS MEDIDAS PARA O ENFRENTAMENTO DA EMERGÊNCIA DE SAÚDE PÚBLICA DE IMPORTÂNCIA INTERNACIOANL DECORRETNE DO NOVO CORONAVÍRUS NO ÂMBITO DO MUNICÍPIO DO RIO DE JANEIRO.122848100001043325http://www.rio.rj.gov.br/web/contasrio/dados-abertos#titulo</t>
  </si>
  <si>
    <t>43943Fármaco - FENOBARBITAL 100MG/ML INJ CX 25AMP 2ML (B1)07.329.169/0001-393315,59503,492020NE00593</t>
  </si>
  <si>
    <t>43944FUNEAS - Fundação Estatal de Atenção em Saúde do Estado do Paraná AQUISIÇÃO DE MEDICAMENTOS  / Amiodarona, Cloridrato, 50 mg/ml, Solução injetável, Ampola, 3 ml, VIA DE ADMINISTRAÇÃO: Intravenosa, UNID. DE MEDIDA: Uma3392460001923312,419601,69http://www.transparencia.pr.gov.br/pte/compras/dispensasInexigibilidade?windowId=9a3</t>
  </si>
  <si>
    <t>NAFUNDACAO HOSPITALAR DO ESTADO DE MINAS GERAISMALHA TUBULAR - APRESENTACAO: ROLO DE 12CM X 25 METROS;EQUIPAMENTO MEDICO-HOSPITALAR, COMPONENTES E ACESSORIOS3310,8</t>
  </si>
  <si>
    <t>43943Secretaria Municipal de Saúde de Goiânia/GOCATETER NASAL OXIGENIO TIPO OCULOS ADULTO.MARCA:MARK MED.4523992000192330020001,65https://www.goiania.go.gov.br/sing_transparencia/coronavirus-transparencia/?filtro_simplificado=categoria e https://www.goiania.go.gov.br/Download/legislacao/diariooficial/2020/do_20200401_000007271.pdf</t>
  </si>
  <si>
    <t>43944PrefeituraContratação de empresa para prestação de serviço de publicações08.947.904/0001-30.3300file:///C:/Users/JULIAN~1/AppData/Local/Temp/publicado_74554_2020-04-22_b69eca2dbd39a90172f6178182625745.pdf</t>
  </si>
  <si>
    <t>43956Universidade Federal do Rio de JaneiroAquisição de gaveteiro plástico móvel com 4 gavetas31.096.317/0001-053300http://www.in.gov.br/web/dou/-/extrato-de-dispensa-de-licitacao-n-403/2020-uasg-153150-255209004</t>
  </si>
  <si>
    <t>43927Secretaria Municipal de Saúde e Defesa CivilAQUISIÇÃO DE CARRINHO INDUSTRIAL - ARMÁRIO SOB BANCADA DE 220X60CM, ESTRUTURA SUSPENSA CHUMBADA NA PAREDE EM COMPENSADO NAVAL 2CM REVESTIDO EXTERNA E INTERNAMENTE DE LAMINADO MELAMÍNICO , PORTA E PRATELEIRA INTERNAS EM MDF 1,8CM RESVETIDO EM LAMINADO MELAMÍNICO POSTFORMING.06.022.760/0001-86328013280https://duquedecaxias.rj.gov.br/portal/boletim-oficial.html</t>
  </si>
  <si>
    <t>43909EPAMIGAnalises Laboratórios- Campus Experimentais EPAMIG Sul e Sudeste3276</t>
  </si>
  <si>
    <t>43913Secretaria Municipal de Saúde e Defesa CivilTUBO ENDOTRAQUEAL Nº 10 EM CLORETO POLIVINÍLICO - DIÂMETRO DE 2,0 MM SEM BALONETE 11634742/0001-95325212002,71https://duquedecaxias.rj.gov.br/portal/boletim-oficial.html</t>
  </si>
  <si>
    <t>43941Coordenadoria Geral de Atenção Primária da AP1AQUISIÇÃO PARA ATENDER A DEMANDA DAS UNIDADES DE SAÚDE CAP 1_COVID 19.313437340001053240http://www.rio.rj.gov.br/web/contasrio/dados-abertos#titulo</t>
  </si>
  <si>
    <t>43949Hospital de Clínicas de Porto Alegre (HCPA)MICROPLACA PARA REAL TIME COM 96 POÇOS DE 0,105.009.232/0001-24324015021,6https://www.hcpa.edu.br/fale-conosco/fale-conosco-servico-de-informacao-ao-cidadao-sic/fale-conosco-sic-licitacoes-contratos</t>
  </si>
  <si>
    <t>NAFUNDACAO HOSPITALAR DO ESTADO DE MINAS GERAISABAIXADOR DE LINGUA - MATERIA PRIMA: MADEIRA, DESCARTAVEL; FORMATO: ESPATULA,SUPERFICIE LISA,EXTREMIDADES ARREDONDADAS; DIMENSOES: 1,5 X 13,5CM;-3240</t>
  </si>
  <si>
    <t>43921CICLOSPORINA, CAPSULA GELATINOSA MOLE, 100MG, UNIDADE 1.0 CAPSULA MARCA: ciclosporina605335300013632088004,01https://cearatransparente.ce.gov.br/portal-da-transparencia/despesas/notas-de-empenho/2637462?locale=pt-BR</t>
  </si>
  <si>
    <t>43949Hospital de Clínicas de Porto Alegre (HCPA)SELADORA DE PAPEL LARGURA DE 500 MM ACIONAMEN28.753.137/0001-36320021600https://www.hcpa.edu.br/fale-conosco/fale-conosco-servico-de-informacao-ao-cidadao-sic/fale-conosco-sic-licitacoes-contratos</t>
  </si>
  <si>
    <t>43944PREFEITURA MUNICIPAL DE JUIZ DE FORAÁgua Sanitária 1 L.86.519.915/0001-233200https://www.pjf.mg.gov.br/jfcontracoronavirus/transparencia.php</t>
  </si>
  <si>
    <t>43938438 - ALMOTOLIA TRANSPARENTE06.366.038/0001-6931964007,99http://prodata.palmas.to.gov.br:8080/sig/app.html#/transparencia/transparencia-despesa-simplificado-corona/</t>
  </si>
  <si>
    <t>43913Secretaria Municipal de Saúde e Defesa CivilSONDA DE FOLEY EM LÁTEX SILICONADO Nº 08 DUAS VIAS11634742/0001-95319212002,66https://duquedecaxias.rj.gov.br/portal/boletim-oficial.html</t>
  </si>
  <si>
    <t>43915FUNDACAO HOSPITALAR DO ESTADO DE MINAS GERAISFILME PARA RAIO-X USO MEDICO HOSPITALAR - BASE: VERDE; TAMANHO: 30 X 40CM; TIPO: USO GERAL; PREVISTO COMODATO;33.255.787/0001-91318015212http://www.transparencia.mg.gov.br/compras-e-patrimonio/compras-e-contratos/comprasecontratos-detalhe-proccompra/2020/20200316/20201231/321024</t>
  </si>
  <si>
    <t>43913Secretaria Municipal de Saúde e Defesa CivilFILTRO DE VENTILAÇÃO MECÂNICA INFANTIL11634742/0001-9531684806,6https://duquedecaxias.rj.gov.br/portal/boletim-oficial.html</t>
  </si>
  <si>
    <t>43951Polícia Rodoviária FederalAquisição de materiais para serem utilizados na higienização da Sede, Delegacias e Unidades Operacionais da SPRF-CE, atendendo as medidas de proteção, considerando o Manual de Procedimento Operacional Padronizado (POP) do Ministério da Saúde, que apresenta os materiais necessários para o enfrentamento da emergência de saúde pública de importância internacional decorrente do coronavírus (COVID-19)05.515.577/0001-503166,2http://www.in.gov.br/web/dou/-/extrato-de-dispensa-de-licitacao-n-11/2020-uasg-200112-254739643</t>
  </si>
  <si>
    <t>NAFUNDACAO HOSPITALAR DO ESTADO DE MINAS GERAISSERINGA DESCARTAVEL - MATERIA-PRIMA: POLIPROPILENO; CAPACIDADE: 3ML;EQUIPAMENTO MEDICO-HOSPITALAR, COMPONENTES E ACESSORIOS3150</t>
  </si>
  <si>
    <t>43913Secretaria Municipal de Saúde e Defesa CivilTUBO ENDOTRAQUEAL Nº 12 EM CLORETO POLIVINÍLICO - DIÂMETRO DE 2,5 MM SEM BALONETE 11634742/0001-95314412002,62https://duquedecaxias.rj.gov.br/portal/boletim-oficial.html</t>
  </si>
  <si>
    <t>43913Secretaria Municipal de Saúde e Defesa CivilTUBO ENDOTRAQUEAL Nº 16 EM CLORETO POLIVINÍLICO - DIÂMETRO DE 3,5 MM SEM BALONETE 11634742/0001-95314412002,62https://duquedecaxias.rj.gov.br/portal/boletim-oficial.html</t>
  </si>
  <si>
    <t>43921AZITROMICINA 500MG C/ 3 COMP EUR ( 140 X 22,414 =3.138,07)12068200014113138,0714022,41https://cearatransparente.ce.gov.br/portal-da-transparencia/despesas/notas-de-empenho/2637314?locale=pt-BR</t>
  </si>
  <si>
    <t>43941 Papagaio Em aço inoxidável. Capacidade: 1L. Dimensões: 26x13 cm.24.103.721/0001-953137,053589,63Processo SEI disponibilizado pelo Governo do Estado</t>
  </si>
  <si>
    <t>43944PREFEITURA MUNICIPAL DE JUIZ DE FORAPapel toalha inter folhas.10.666.954/0001-913125https://www.pjf.mg.gov.br/jfcontracoronavirus/transparencia.php</t>
  </si>
  <si>
    <t>43946PREFEITURA MUNICIPAL DE BARBACENAAquisição de equipamentos hospitalares, visando atender a demanda do Centro de Especialidades Multiprofissional - CEM, conforme resolução da SES/MG nº 6.046/2017, através da Secretaria Municipal de Saúde - SESAP34.198.480/0001-693118,41http://barbacena.mg.gov.br/arquivos/atos_16-03-2020_diariooficial.pdf</t>
  </si>
  <si>
    <t>43949Secretaria de Desenvolvimento SocialGARFO PARA REFEICAO, DESCARTAVEL, INCOLOR, EM POLIETILENO, COMPRIMENTO 15 CM, CAIXA COM 1000 UNIDADES17.178.985/0001-4231168238https://transparencia.joaopessoa.pb.gov.br/#/licitacoes?id=4811</t>
  </si>
  <si>
    <t>NAFUNDACAO HOSPITALAR DO ESTADO DE MINAS GERAISSONDA DE USO MEDICO - IDENTIFICACAO: DE FOLEY 2 VIAS; NUMERO/TAMANHO: 18; MATERIA-PRIMA: BORRACHA NATURAL, SILICONIZADA;EQUIPAMENTO MEDICO-HOSPITALAR, COMPONENTES E ACESSORIOS3115,5</t>
  </si>
  <si>
    <t>43913Secretaria Municipal de Saúde e Defesa CivilTUBO ENDOTRAQUEAL Nº 8,5 EM CLORETO POLIVINÍLICO - DIÂMETRO DE 2,5 MM SEM BALONETE 11634742/0001-95310812002,59https://duquedecaxias.rj.gov.br/portal/boletim-oficial.html</t>
  </si>
  <si>
    <t>43921ACIDO EPSILON AMINOCAPROICO, 5 PCC (50 MG/ML), SOLUCAO INJETAVEL, FRASCO AMPOLA 20ML, UNIDADE 1.0 FRASCO / AMPOLA MARCA : ZYDUS20301535000100310020015,5https://cearatransparente.ce.gov.br/portal-da-transparencia/despesas/notas-de-empenho/2637330?locale=pt-BR</t>
  </si>
  <si>
    <t>43921Fundação Oswaldo CruzAquisição de Equipamentos - COVID 1901.505.499/0001-513100http://www.in.gov.br/web/dou/-/extrato-de-dispensa-de-licitacao-n-27/2020-uasg-254492-250456481</t>
  </si>
  <si>
    <t>43944FUNDACAO HOSPITALAR DO ESTADO DE MINAS GERAISSACO PARA COLETA DE RESIDUOS DE SAUDE - MATERIA-PRIMA: POLIETILENO VIRGEM DE ALTA DENSIDADE; COR: LARANJA; GRUPO: RESIDUOS QUIMICOS (GRUPO B); CAPACIDADE NOMINAL: 50 LITROS - 15 KG; DIMENSOES (L X A): 63 CM X 80 CM; APRESENTACAO: EMBALAGEM 100 UN;48.791.685/0001-68308055http://www.transparencia.mg.gov.br/compras-e-patrimonio/compras-e-contratos/comprasecontratos-detalhe-proccompra/2020/20200316/20201231/321772</t>
  </si>
  <si>
    <t>43916CLOREXIDINA 0,2% 1000ML (SEPTHEX ) AQUOSA -974- PROLINK (DESCRIÇÃO DA QUANTIDADE 557 X 5,511 = 3.069,6326007700001093069,635575,51https://cearatransparente.ce.gov.br/portal-da-transparencia/despesas/notas-de-empenho/2634727?locale=pt-BR</t>
  </si>
  <si>
    <t>43921BENZILPENICILINA G POTASSICA, PO PARA SOLUCAO INJETAVEL, FRASCO AMPOLA, 5.000.000UI, UNIDADE 1.0 FRASCO / AMPOLA MARCA : BLAU172229600011730684007,67https://cearatransparente.ce.gov.br/portal-da-transparencia/despesas/notas-de-empenho/2637106?locale=pt-BR</t>
  </si>
  <si>
    <t>43938 SECRETARIA DE ESTADO DA SAÚDETELA PLANA OU LCD ENTRADA UFHVHFCATV18899026000189306015204http://transparencia.al.gov.br/despesa/empenho/510524/2020NE00423/2020OB02560/</t>
  </si>
  <si>
    <t>43949Hospital de Clínicas de Porto Alegre (HCPA)FRASCO COLETOR PARA ESFREGACO PULMONAR COM 7092.690.486/0001-55306030010,2https://www.hcpa.edu.br/fale-conosco/fale-conosco-servico-de-informacao-ao-cidadao-sic/fale-conosco-sic-licitacoes-contratos</t>
  </si>
  <si>
    <t>43918AMOXICILINA + CLAVULONATO DE POTASSIO, 1G + 200MG, PO LIOFILIZADO PARA SOLUCAO INJETAVEL, UNIDADE 1.0 FRASCO / AMPOLA MARCA : GENÉRICO23.864.942/0001-1330524007,63https://cearatransparente.ce.gov.br/portal-da-transparencia/despesas/notas-de-empenho/2635837?locale=pt-BR</t>
  </si>
  <si>
    <t>43941Cadeiras de banho/Higiênica: Utilizada para proceder no banho de aspersão em pacientes debilitados. material de confecção/ estrutura/ capacidade/ coletor: aço/ferro pintado/fixa/até 100 kg/sem coletor. apoio de braço: possui. apoio de pés: possui.23.611.514/0001-8930408380Processo SEI disponibilizado pelo Governo do Estado</t>
  </si>
  <si>
    <t>43930Universidade Federal do Rio de JaneiroAquisição de lanceta para coletor amostra de sangue - 28G.21.907.626/0001-563036http://www.in.gov.br/web/dou/-/extrato-de-dispensa-de-licitacao-n-224/2020-uasg-153150-251949660</t>
  </si>
  <si>
    <t>43948Prefeitura Municipal de SalvadorAQUISIÇÃO DOS MEDICAMENTOS: METRONIDAZOL 0,5% 100ML E METOCLOPRAMIDA 5MG/ML SOL INJ AMP. PARA GARANTIR A CONTINUIDADE DO ATENDIMENTO DE PACIENTES QUE OS UTILIZAM, HAJA VISTO QUE O PREGÃO ELETRÔNICO Nº 020/2020 PARA REGISTRO DE PREÇO COM VISTAS À AQUISIÇÃO DOS MESMOS FOI DECLARADO ¿ FRACASSADO E DESERTO¿ PARA OS LOTES 3 E 4, CONFORME CI ASSISTÊNCIA FARMACÊUTICA Nº 57/202008.778.201/0001-263034http://www.transparencia.salvador.ba.gov.br/Modulos/covid19.aspx</t>
  </si>
  <si>
    <t>43913AZITROMICINA 500MG C/05 COMP MED01.206.820/0014-113019,865395,6https://cearatransparente.ce.gov.br/portal-da-transparencia/despesas/notas-de-empenho/2632102?locale=pt-BR</t>
  </si>
  <si>
    <t>43911AZITROMICINA 500MG C/05 COMP - MED01.206.820/0001-053019,835395,6https://cearatransparente.ce.gov.br/portal-da-transparencia/despesas/notas-de-empenho/2631948?locale=pt-BR</t>
  </si>
  <si>
    <t>43938 SECRETARIA DE ESTADO DA SAÚDEPROJETOR MULTIMÍDIA PROJETOR MULTIMÍDIA ATÉ 3000 ANSILUMENS18899026000189300015200http://transparencia.al.gov.br/despesa/empenho/510524/2020NE00423/2020OB02560/</t>
  </si>
  <si>
    <t>43938 SECRETARIA DE ESTADO DA SAÚDESERVIÇO DE FILMAGEM DE EVENTO 02 CINEGRAFISTAS 01 OPERADOR DE SWITCHER02 OPERADORES DOS REFLETORES DE ILUMINAÇÃO E02 ASSISTENTES DE CÂMERAS E LUZESSERVIÇO DE FILMAGEM DIGITAL COM 02 DUAS CÂMERAS DE 3CCD EM FORMATO DVCAM OU EQUIVALENTE E 01 MESA DE CORTE SWITCHER COM DISPONIBILIDADE DE TRANSMISSÃO AO VIVO PARA TELÕES O MATERIAL BRUTO FILMADO DEVERÁ SER ENTREGUE EM 01 CÓPIA FORMATO DVD18899026000189300015200http://transparencia.al.gov.br/despesa/empenho/510524/2020NE00423/2020OB02560/</t>
  </si>
  <si>
    <t>43943SESA - Secretaria Municipal de SaúdeLIMPADOR MULTIUSO LIMPEZA PESADA 2% 500 ML.10.724.350/0001-54 300012002,5http://transparencia.serra.es.gov.br/ServicoFornecimento.Detalhes.aspx?municipioId=1&amp;ServicoFornecimentoId=339940&amp;exercicio=2020&amp;situacao=tafNull</t>
  </si>
  <si>
    <t>43913Secretaria Municipal de Saúde e Defesa CivilELETRODO PARA MONITORAÇÃO CARDÍACA NEONATAL05343029/0001-903000120000,25https://duquedecaxias.rj.gov.br/portal/boletim-oficial.html</t>
  </si>
  <si>
    <t>43941Mesa Auxiliar Tipo Mayo: Estrutura em tubos redondos de aço inoxidável; Base tipo garfo em aço inoxidável com 3 rodizios; Altura regulável Bandeja em aço inoxidável Medidas Externas: Comprimento 580mm, Largura 480mm Altura 915-1500mm.23.611.514/0001-8930006500Processo SEI disponibilizado pelo Governo do Estado</t>
  </si>
  <si>
    <t>43942SECRETARIA DE ESTADO DA SAÚDEINSTALAÇÃO DE CONDICIONADOR DE AR SPLIT HI WALL 18.000 BTUS PHILCO14.024.014/0001-5030004750http://www.comprasnet.se.gov.br/</t>
  </si>
  <si>
    <t>43930AQUISIÇÃO DE MATERIAL PARA UNIDADE DE SAÚDE11.264.563/0001-033000COMISSÃO DE LICITAÇÃO</t>
  </si>
  <si>
    <t>43915FUNDACAO HOSPITALAR DO ESTADO DE MINAS GERAISMEDICAMENTOS PARA TRATAMENTO DE COVID-19                           MEDICAMENTOS ALOPATICOS      TIAMINA - PRINCIPIO ATIVO: TIAMINA, CLORIDRATO; CONCENTRACAO/DOSAGEM: 100 MG/ML; FORMA FARMACEUTICA: SOLUCAO INJETAVEL; APRESENTACAO: AMPOLA 1 ML; COMPONENTE: .;23.864.942/0001-1329955005,99http://www.transparencia.mg.gov.br/compras-e-patrimonio/compras-e-contratos/comprasecontratos-resultado-pesquisa-avancada/2020/16-03-2020/31-12-2020/0/0/0/0/0/0/0/0/0/0/0/0/0/0/0/0/0/0/0/0/0/1/1/0/0/1/0/1/1/1/1/1/0/1/1/1/1/1/0</t>
  </si>
  <si>
    <t>43943Fármaco - ESCOPOLAMINA+DIPIRONA 4+500MG/ML INJ CX 100AMP 5ML07.329.169/0001-39298812002,492020NE00593</t>
  </si>
  <si>
    <t>43944FUNEAS - Fundação Estatal de Atenção em Saúde do Estado do Paranámaca para transporte / Maca de Transporte de Feridos, MATERIAL: Confeccionada com nylon (cordura), Demais informações de acordo com Termo de Referência e/ou Descritivo Técnico do Processo, UNID. DE MEDIDA: Unitário798052630001282970,4512970,45http://www.transparencia.pr.gov.br/pte/compras/dispensasInexigibilidade?windowId=9a3</t>
  </si>
  <si>
    <t>43921DIFENIDRAMINA (CLORIDRATO), 50MG/ML, SOLUCAO INJETAVEL, AMPOLA 1ML, AMPOLA 1.0 UNIDADE MARCA : CRISTALIA44734671000151297020014,85https://cearatransparente.ce.gov.br/portal-da-transparencia/despesas/notas-de-empenho/2637471?locale=pt-BR</t>
  </si>
  <si>
    <t>43949Hospital de Clínicas de Porto Alegre (HCPA)PIPETA DE TRANSFERÊNCIA DE POLIPROPILENO ESTÉ04.919.019/0001-972970165000,18https://www.hcpa.edu.br/fale-conosco/fale-conosco-servico-de-informacao-ao-cidadao-sic/fale-conosco-sic-licitacoes-contratos</t>
  </si>
  <si>
    <t>43918Coordenadoria de Assistência FarmacêuticaCadeira Giratória, Concha Dupla, Encosto e Assento em Madeira Compensada Moldada, Revestido em Courvin.14.516.006/0001-202968,427424,06https://www.imprensaoficial.com.br/DO/BuscaDO2001Documento_11_4.aspx?link=%2f2020%2fexecutivo%2520secao%2520i%2fmarco%2f28%2fpag_0093_0e44dffaa5f2d9c10ba4c50d5989e03f.pdf&amp;pagina=93&amp;data=28/03/2020&amp;caderno=Executivo%20I&amp;paginaordenacao=100093</t>
  </si>
  <si>
    <t>43923Fundação Universidade Federal do MaranhãoAquisição de medicamentos, tipo: albumina, aminofilina e outros. Total de Itens Licitados: 0004006.629.745/0001-092947,5http://www.in.gov.br/web/dou/-/extrato-de-dispensa-de-licitacao-n-31/2020-uasg-155010-250890599</t>
  </si>
  <si>
    <t>NAFUNDACAO HOSPITALAR DO ESTADO DE MINAS GERAISATADURA DE ALGODAO ORTOPEDICO - MEDIDAS: 15CM X 1,80M;EQUIPAMENTO MEDICO-HOSPITALAR, COMPONENTES E ACESSORIOS2940</t>
  </si>
  <si>
    <t>43927Polícia Rodoviária FederalAquisição de materiais de higienização e prevenção a viroses, principalmente no enfrentamento da emergência de saúde pública de importância internacional decorrente do coronavírus (COVID-19), com fins de equipar as unidades operacionais e os policiais rodoviários federais da Superintendência de Polícia Rodoviária Federal em Campo Grande-MS, observadas as especificações e condições estabelecidas neste documento13.921.179/0001-612940http://www.in.gov.br/en/web/dou/-/extrato-de-dispensa-de-licitacao-n-17/2020-uasg-200128-251331270</t>
  </si>
  <si>
    <t>43913Secretaria Municipal de Saúde e Defesa CivilSONDA NASOGÁSTRICA Nº 16 LONGA11634742/0001-952938,3238160,77https://duquedecaxias.rj.gov.br/portal/boletim-oficial.html</t>
  </si>
  <si>
    <t>NAFUNDACAO EZEQUIEL DIASAGUA ULTRAPURA - IDENTIFICACAO: LIVRE DE DNASE E RNASE PARA PCR; FINALIDADE: AMPLIFICACAO DE DNA BACTERIANO DIAGNOSTICO; COMPATIBILIDADE: COM TERMOCICLADOR PARA PCR;-2936</t>
  </si>
  <si>
    <t>NASecretaria Municipal de Esportes e LazerPlastificação de 450 unidades de cartazes a serem fixados nas Academias da Cidade em virtude da Campanha "Combate ao COVID-19"08.159.985/0001-042925Não houve publicação no DOM</t>
  </si>
  <si>
    <t>43938 SECRETARIA DE ESTADO DA SAÚDEMicrotubo material polipropileno capacidade 2 ml graduação graduado tipo tampa tampa rosqueável tipo fundo auto sustentável esterilidade estéril tipo criogênico1123236500016829106004,85http://transparencia.al.gov.br/despesa/empenho/510524/2020NE01834/undefined/</t>
  </si>
  <si>
    <t>43931Hospital do Servidor Público Municipal - HSPMUmificador para Rede de Oxigênio Gasoso.48.791.685/0001-68291020014,55http://www.docidadesp.imprensaoficial.com.br/NavegaEdicao.aspx?ClipID=fca342d1ba313f01760bf3a941e15abe&amp;PalavraChave=CBS%20MEDICO%20CIENTIFICA%20S/A</t>
  </si>
  <si>
    <t>NAFUNDACAO HOSPITALAR DO ESTADO DE MINAS GERAISSACO PARA COLETA DE RESIDUOS DE SAUDE - MATERIA-PRIMA: POLIETILENO VIRGEM DE ALTA DENSIDADE; COR: BRANCO LEITOSO; GRUPO: RESIDUOS INFECTANTES (GRUPO A); CAPACIDADE NOMINAL: 50 LITROS - 15 KG; DIMENSOES (L X A): 63 CM X 80 CM; APRESENTACAO: EMBALAGEM 100 UN;MATERIAL PARA ACONDICIONAMENTO E EMBALAGENS2900</t>
  </si>
  <si>
    <t>43950Secretaria Municipal de SaúdeSaco para Cobertura de Cadáveres; Plástico; Tamanho M ; 60 x 150 cm; resistência mecânica; cor opaca; zíper frontal; acompanhado de etiqueta para identificação.Marca: MasterPlast Embalagens011.409.392/0001-6328983009,66http://www.ribeiraopreto.sp.gov.br/files/transparencia/pdf/licitacao-242-2020.pdf</t>
  </si>
  <si>
    <t>43937Secretaria de Estado de EducaçãoAquisição de materiais de higiene e proteção para atender os servidores das unidades escolares da Rede Estadual de Ensino (Sabão - Tipo: neutro; Apresentação:_x005F_x005F_x005F_x000D_
barra com 200 g._x005F_x005F_x005F_x000D_)18.493.600/0001-022888,510926,5https://www.spdo.ms.gov.br/diariodoe</t>
  </si>
  <si>
    <t>43944VENOSCÓPIO,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DUAN;00.780.568/0001-722887,821443,9https://www.e-compras.am.gov.br/publico/transparencia_licitacoes_detalhes.asp?ident=192557</t>
  </si>
  <si>
    <t>43942SALBUTAMOL (SULFATO), Forma Farmacêutica: solução injetável; Concentração: 0,5mg/ml; Forma De Apresentação: ampola com 1 ml. MARCA: HIPOLABOR28.911.309/0001-52288020001https://www.e-compras.am.gov.br/publico/transparencia_licitacoes_detalhes.asp?ident=200255</t>
  </si>
  <si>
    <t>43913Secretaria Municipal de Saúde e Defesa CivilSONDA DE FOLEY EM LÁTEX SILICONADO Nº 10 DUAS VIAS11634742/0001-95288012002,4https://duquedecaxias.rj.gov.br/portal/boletim-oficial.html</t>
  </si>
  <si>
    <t>43941Mesas auxiliar: Mesa auxiliar destinada ao apoio de recursos médico-assistenciais, utilizada em ambientes hospitalares, Dimensões Mínimas/Material de Confecção: 40 X 40 X 80 (cm) Semi Circular/Aço Inoxidável.23.611.514/0001-8928806480Processo SEI disponibilizado pelo Governo do Estado</t>
  </si>
  <si>
    <t>43949Hospital de Clínicas de Porto Alegre (HCPA)SACO PLASTICO (COBERTURA) P/ OBITO - COR SOLI94.516.671/0001-53288020014,4https://www.hcpa.edu.br/fale-conosco/fale-conosco-servico-de-informacao-ao-cidadao-sic/fale-conosco-sic-licitacoes-contratos</t>
  </si>
  <si>
    <t>NAFUNDACAO HOSPITALAR DO ESTADO DE MINAS GERAISATADURA GESSADA - MEDIDAS: 10CM X 3M;EQUIPAMENTO MEDICO-HOSPITALAR, COMPONENTES E ACESSORIOS2877</t>
  </si>
  <si>
    <t>43949Hospital de Clínicas de Porto Alegre (HCPA)CUBA INOX REDONDA  9CM DE DIAMETRO X 6CM DE A92.690.486/0001-55286022013https://www.hcpa.edu.br/fale-conosco/fale-conosco-servico-de-informacao-ao-cidadao-sic/fale-conosco-sic-licitacoes-contratos</t>
  </si>
  <si>
    <t>NAINST.DE PREVIDENCIA DOS SERVIDORES DO EST.M.GERAISVACUOMETRO (ASPIRADOR) PARA REDE DE VACUO - APLICACAO: REDE DE VACUO; MATERIA-PRIMA: CORPO DE METAL CROMADO COM MANOMETRO; ESCALA: (0 A -30")HG E/OU (0 A -76)CMHG; COMPONENTES (1): BOIA DE SEGURANCA DE FECHAMENTO AUTOMATICO; COMPONENTES (2): FRASCO DE VIDRO, COM GRADUACAO DE 200 A 500 ML;EQUIPAMENTO MEDICO-HOSPITALAR, COMPONENTES E ACESSORIOS2852,4</t>
  </si>
  <si>
    <t>43942FITA ADESIVA CREPE 50x5010.417.661/0001-7028506004,75http://www.transparencia.am.gov.br/covid-19/despesas-empenhos-e-pagamentos/despesas/</t>
  </si>
  <si>
    <t>43944CANETA BISTURI, Aplicação: Uso hospitalar, Características Adicionais: Comando manual, autoclavavel, cabo fixo, com conector 3 pinos, monopolar. MARCA: similar E compativel/cmd 11007.830.873/0002-51285010285https://www.e-compras.am.gov.br/publico/transparencia_licitacoes_detalhes.asp?ident=192727</t>
  </si>
  <si>
    <t>43943Fármaco - DIPIRONA 500MG CX 500COMP07.329.169/0001-392850190000,152020NE00593</t>
  </si>
  <si>
    <t>43944FUNEAS - Fundação Estatal de Atenção em Saúde do Estado do ParanáÓxido Nitroso Medicina / Óxido nitroso medicinal, acondicionado em cilindros com capacidade aproximada de: 28 quilos, fornecidos em comodato, Torpedo com capacete, UNID. DE MEDIDA: Quilograma81128506000182285012850http://www.transparencia.pr.gov.br/pte/compras/dispensasInexigibilidade?windowId=9a3</t>
  </si>
  <si>
    <t>43944FUNEAS - Fundação Estatal de Atenção em Saúde do Estado do Paraná AQUISIÇÃO DE MATERIAL MÉDICO HOSPITALAR / Tecido, Não tecido SMS, COMPOSIÇÃO : Material não tecido do tipo SMS (Spunbond/Meltblow/Spunbond) 100% polipropileno hidrofóbico para embalagem e acondicionamento de produtos para saúdes esterilizáveis, composto por estrutura plana, flexível e porosa, constituída de véu ou manta de fibras ou filamentos, orientados direcionalmente ou ao acaso e consolidados por processo mecânico (fricção), químico (adesão), térmico (coesão) ou por combinações desses métodos. Deve apresentar alta eficiência de filtragem bacteriana e viral, de 95 a 100%. Gramatura mínima de 50 a 60g/m2; resistência à tração e ao rasgo, suportando o uso pesado, ajustabilidade e maleabilidade ao manuseio e dobras; fácil abertura asséptica, uso único; deve ser permeável aos agentes esterilizantes: vapor saturado, gás de formaldeído, óxido de etileno e plasma de hidrogênio. Com largura de 70 cm e comprimento de 70 cm (aceitável variação de até 10% para mais), LARGURA: 70X70cm, CARACTERÍSTICAS ADICIONAIS: Para CME, A empresa deve fornecer laudos técnicos de BFE (Eficiência de Filtração Bacteriana) e VFE ( Eficiência de Filtração Viral), emitidos por laboratórios que estejam de acordo com a ISO/IEC 17025; laudo e/ou identificação na embalagem da gramatura e permeabilidade aos agentes esterilizantes, No momento da entrega deve possuir data de validade de no mínimo 75% do total estipulado, UNID. DE MEDIDA: Unitário24658613000189285015001,9http://www.transparencia.pr.gov.br/pte/compras/dispensasInexigibilidade?windowId=9a3</t>
  </si>
  <si>
    <t>43941Conjunto adulto (camisa+ calça), calça com elástico na cintura, camisa com gola redonda e dois bolsos. Para servidor., cor Verde bandeira, tamanho: P, tecido: Brim Leve, 100% algodão.18.386.337/0001-4428503095Processo SEI disponibilizado pelo Governo do Estado</t>
  </si>
  <si>
    <t>43951Secretaria Especial de Saúde IndígenaAquisição, em caráter EMERGENCIAL, Dispensa de Licitação, de Equipamentos de Proteção Individual - EPIs: insumos para higienização das mãos e superfícies e equipamento para monitoramento dos sinais vitais dos pacientes suspeitos de infecção pelo coronavírus (COVID-19), como forma de proteção aos Profissionais da Atenção Básica do Distrito Sanitário Especial Indígena Ceará - DSEI/CE30.962.920/0001-512850http://www.in.gov.br/web/dou/-/extrato-de-dispensa-de-licitacao-n-6/2020-uasg-257033-254740550</t>
  </si>
  <si>
    <t>4393831302 - ESCALPE 25 G, CATETER PARA INFUSÃO VENOSA COM AGULHA DE BISEL TRI FACETADO, COM06.366.038/0001-692839,7474730,38http://prodata.palmas.to.gov.br:8080/sig/app.html#/transparencia/transparencia-despesa-simplificado-corona/</t>
  </si>
  <si>
    <t>43943BANHO MARIA capacidade 6 a 9 litros12.561.319/0001-75283221416http://www.transparencia.am.gov.br/covid-19/despesas-empenhos-e-pagamentos/despesas/</t>
  </si>
  <si>
    <t>43930Secretaria de Atenção Especializada à Saúde Tubo de Ventilação em T09.009.056/0001-812820http://www.in.gov.br/web/dou/-/extrato-de-dispensa-de-licitacao-n-114/2020-uasg-250105-251952978</t>
  </si>
  <si>
    <t>43949Hospital de Clínicas de Porto Alegre (HCPA)PINÇA HALSTEAD  HARTMANN CURVA - 10 CM COMPRI58.193.483/0001-782801,484463,67https://www.hcpa.edu.br/fale-conosco/fale-conosco-servico-de-informacao-ao-cidadao-sic/fale-conosco-sic-licitacoes-contratos</t>
  </si>
  <si>
    <t>43927Secretaria Municipal de Saúde e Defesa CivilAQUISIÇÃO DE CARRINHO INDUSTRIAL - ARMÁRIO SOBRE BANCADA DE 220X60CM, ESTRUTURA SUSPENSA CHUMBADA NA PAREDE EM COMPENSADO NAVAL 2CM REVESTIDO EXTERNA E INTERNAMENTE DE LAMINADO MELAMÍNICO , PORTA E PRATELEIRA INTERNAS EM MDF 1,8CM RESVETIDO EM LAMINADO MELAMÍNICO POSTFORMING.06.022.760/0001-86280012800https://duquedecaxias.rj.gov.br/portal/boletim-oficial.html</t>
  </si>
  <si>
    <t>43941Carro para transporte de roupas sujas: Em aço inoxidável, hermeticamente fechado. Dimensões: 0,90 x 1,80.23.611.514/0001-89280012800Processo SEI disponibilizado pelo Governo do Estado</t>
  </si>
  <si>
    <t>43941Laringoscópio infantil: Equipamento de engate rápido, para uso em procedimentos de emergência e anestesia, que necessitem de acesso às vias aéreas. Iluminação: Fibra Óptica - Halógena – Xenon ou Fibra Óptica – LED.63.774.269/0001-45​​​280012800Processo SEI disponibilizado pelo Governo do Estado</t>
  </si>
  <si>
    <t>43948Prefeitura Municipal de SalvadorAQUISIÇÃO DE ARTIGOS DE ESCRITÓRIO E DESCARTÁVEIS (ENVELOPE) PARA ATENDER AS NECESSIDADES DA SMED.19.913.591/0001-162793,6http://www.transparencia.salvador.ba.gov.br/Modulos/covid19.aspx</t>
  </si>
  <si>
    <t>43949Hospital de Clínicas de Porto Alegre (HCPA)PINCA ADSON COM DENTE  - 12 CM DE COMPRIMENTO58.193.483/0001-782782,268233,93https://www.hcpa.edu.br/fale-conosco/fale-conosco-servico-de-informacao-ao-cidadao-sic/fale-conosco-sic-licitacoes-contratos</t>
  </si>
  <si>
    <t>43943 Carro de Curativos​25.132.993/0001-8627753925Processo SEI disponibilizado pelo Governo do Estado</t>
  </si>
  <si>
    <t>NAFUNDACAO HOSPITALAR DO ESTADO DE MINAS GERAISSALBUTAMOL, SULFATO - PRINCIPIO ATIVO: SALBUTAMOL, SULFATO; CONCENTRACAO/DOSAGEM: 100 MCG/DOSE; FORMA FARMACEUTICA: AEROSSOL; APRESENTACAO: FRASCO TUBO 200 DOSES; COMPONENTE: APLICADOR;-2769</t>
  </si>
  <si>
    <t>43949Hospital de Clínicas de Porto Alegre (HCPA)PINÇA ALLIS 15CM COMPRIMENTO58.193.483/0001-782768,044462,91https://www.hcpa.edu.br/fale-conosco/fale-conosco-servico-de-informacao-ao-cidadao-sic/fale-conosco-sic-licitacoes-contratos</t>
  </si>
  <si>
    <t>43941EPINEFRINA (SOLUÇÃO INJETÁVEL 1MG/ML - 1ML)11.260.846/0001-87276015001,84Processo SEI disponibilizado pelo Governo do Estado</t>
  </si>
  <si>
    <t>43913Secretaria Municipal de Saúde e Defesa CivilSONDA NASOGÁSTRICA Nº 22 LONGA11634742/0001-952755,4430960,89https://duquedecaxias.rj.gov.br/portal/boletim-oficial.html</t>
  </si>
  <si>
    <t>43949PREFEITURA MUNICIPAL DE UBERABApano para limpeza de piso com as seguintes características: 100% algodão alvejado; medindo 46 x 70cm (variação de 10% de oscilação nas medidas); sem acabamento; tipo saco; cor branca; embalado em saco transparente14.677.091/0001-0927557253,8http://www.uberaba.mg.gov.br/licitacoes/arquivos/900_5_18_2020_1.pdf</t>
  </si>
  <si>
    <t>43949Hospital de Clínicas de Porto Alegre (HCPA)ASPIRADOR YANKAUER   28,5 CM DE COMPRIMENTO -61.418.042/0001-312745,74166,9683https://www.hcpa.edu.br/fale-conosco/fale-conosco-servico-de-informacao-ao-cidadao-sic/fale-conosco-sic-licitacoes-contratos</t>
  </si>
  <si>
    <t>4394194210 - SAPATO ANTIDERRAPANTE FLIP COR BRANCO - MATERIAL PVE NUMERAÇÃO 4306.366.035/0001-752732,423118,8http://prodata.palmas.to.gov.br:8080/sig/app.html#/transparencia/transparencia-despesa-simplificado-corona/</t>
  </si>
  <si>
    <t>43949SECRETARIA MUNICIPAL DE ESPORTES E LAZERAQUISIÇÃO DE SIMULADOR DE CAVALGADA DUPLO CONJUGADO18.108.624/0001-92273021365https://www.saogoncalo.rj.gov.br/diario_oficial.php</t>
  </si>
  <si>
    <t>43942SECRETARIA DE ESTADO DA SAUDEMICROTUBO05.356.421/0001-73270015180https://coronavirus.es.gov.br/contratos-emergenciais</t>
  </si>
  <si>
    <t>NAPOLICIA MILITAR DE MINAS GERAISGUIA PARA USO MEDICO - APLICACAO: PARA TUBO ENDOTRAQUEAL; TIPO: BOUGIE, PEDIATRICO; MATERIA-PRIMA: POLIETILENO DE ALTA DENSIDADE E BAIXA RIGIDEZ; PONTA: COM ANGULACAO ENTRE 35 A 40° APROXIMADAMENTE; COMPRIMENTO: ENTRE 60 E 70 CM;-2700</t>
  </si>
  <si>
    <t>NAUNIVERSIDADE ESTADUAL DE MONTES CLAROSSISTEMA FECHADO DE ASPIRACAO TRAQUEAL - TIPO: PEDIATRICO, CALIBRE 10 FRENCH;EQUIPAMENTO MEDICO-HOSPITALAR, COMPONENTES E ACESSORIOS2700</t>
  </si>
  <si>
    <t>NAUNIVERSIDADE ESTADUAL DE MONTES CLAROSSISTEMA FECHADO DE ASPIRACAO TRAQUEAL - TIPO: NEONATAL, CALIBRE 8 FRENCH;EQUIPAMENTO MEDICO-HOSPITALAR, COMPONENTES E ACESSORIOS2700</t>
  </si>
  <si>
    <t>NAUNIVERSIDADE ESTADUAL DE MONTES CLAROSSISTEMA FECHADO DE ASPIRACAO TRAQUEAL - TIPO: NEONATAL, CALIBRE 6 FRENCH;EQUIPAMENTO MEDICO-HOSPITALAR, COMPONENTES E ACESSORIOS2700</t>
  </si>
  <si>
    <t>43935FUNDACAO HOSPITALAR DO ESTADO DE MINAS GERAISSONDA DE USO MEDICO - IDENTIFICACAO: NASOENTERICA ADULTO; NUMERO: 10G; MATERIA-PRIMA: POLIURETANO, COM PESO EM TUNGSTENIO OU ACO INOX;82.641.325/0021-612695</t>
  </si>
  <si>
    <t>43948Prefeitura Municipal de SalvadorAQUISIÇÃO DE EQUIPAMENTOS DE LIMPEZA PARA ATENDER AS DEMANDAS DO COMBATE AO COVID-19, CONFORME SOLICITADO EM PROCESSO 791/2020 SEMPRE.22.505.764/0001-712690,48http://www.transparencia.salvador.ba.gov.br/Modulos/covid19.aspx</t>
  </si>
  <si>
    <t>43913Secretaria Municipal de Saúde e Defesa CivilTUBO ENDOTRAQUEAL Nº 18 EM CLORETO POLIVINÍLICO - DIÂMETRO DE 4,0 MM SEM BALONETE 11634742/0001-95268812002,24https://duquedecaxias.rj.gov.br/portal/boletim-oficial.html</t>
  </si>
  <si>
    <t>43918LAMINA DE LARINGOSCOPIO, ACO INOX, TIPO FIBRA OTICA, N° 5, CURVA, COMPATIVEL COM CABO DE LARINGOSCOPIO TIPO FIBRA OTICA, EMBALAGEM 1.0 UNIDADE. MARCA: MIKATOS07.626.776/0001-60265010265https://cearatransparente.ce.gov.br/portal-da-transparencia/despesas/notas-de-empenho/2635913?locale=pt-BR</t>
  </si>
  <si>
    <t>43946PREFEITURA MUNICIPAL DE BARBACENAAquisição de equipamentos hospitalares, visando atender a demanda do Centro de Especialidades Multiprofissional - CEM, conforme resolução da SES/MG nº 6.046/2017, através da Secretaria Municipal de Saúde - SESAP26.527.362/0001-292650http://barbacena.mg.gov.br/arquivos/atos_16-03-2020_diariooficial.pdf</t>
  </si>
  <si>
    <t>NASECRETARIA DE ESTADO DA SAUDELUVA DESCARTAVEL PROCEDIMENTOS NAO CIRURGICOS - COMPOSICAO: LATEX DE BORRACHA NATURAL; TAMANHO: M; PO: ISENTA DE PO; FORMATO: AMBIDESTRA; TEXTURA: LISA; APRESENTACAO: EMBALAGEM 100 UNIDADES;-2650</t>
  </si>
  <si>
    <t>4393831269 - ESPARADRAPO IMPERMEÁVEL, CONFECCIONADO EM TECIDO APROPRIADO, COR BRANCA, MEDINDO06.366.038/0001-692647,297933,51http://prodata.palmas.to.gov.br:8080/sig/app.html#/transparencia/transparencia-despesa-simplificado-corona/</t>
  </si>
  <si>
    <t>NACORPO DE BOMBEIROS MILITAR DE MINAS GERAISLUVA DESCARTAVEL PROCEDIMENTOS NAO CIRURGICOS - COMPOSICAO: 100% VINIL (PVC); TAMANHO: P; PO: BIOABSORVIVEL; FORMATO: AMBIDESTRA; TEXTURA: LISA; APRESENTACAO: EMBALAGEM 100 UNIDADES;EQUIPAMENTOS,COMPONENTES E ACESSORIOS PARA PROTECAO INDIVIDUAL - EPI2618,7</t>
  </si>
  <si>
    <t>43921MICOFENOLATO SODICO, 180MG, COMPRIMIDO REVESTIDO DE LIBERACAO RETARDADA, UNIDADE 1.0 COMPRIMIDO MARCA : NOVARTIS569945020027792601,64805,42https://cearatransparente.ce.gov.br/portal-da-transparencia/despesas/notas-de-empenho/2637321?locale=pt-BR</t>
  </si>
  <si>
    <t>43941Carro para Transporte de Roupa Limpa. estrutura totalmente em chapa de aco inox tampa removível em chapa de aço inoxidável , dividido em 3 prateleiras, com alca e com para - choque de borracha em toda volta e rodizios de 6´. dimensÕes aproximadas : 0.90 cm x 0.50 cm x 1.15 cm23.611.514/0001-89260012600Processo SEI disponibilizado pelo Governo do Estado</t>
  </si>
  <si>
    <t>43936Secretaria Especial de Saúde IndígenaAquisição de materiais de consumo e equipamentos de proteção individual para atender as equipes de saúde, Postos de Saúde, Sedes de Polo Base e CASAI´s e sede do DSEI Vilhena durante o período da realização do plano de contingência do COVID-107.094.705/0001-642600http://www.in.gov.br/web/dou/-/extrato-de-dispensa-de-licitacao-n-1/2020-uasg-257050-252544732</t>
  </si>
  <si>
    <t>43956Secretaria de Estado de SaúdeAquisição em caráter emergencial, de Equipamentos de Proteção Individual (EPIs) para o combate da disseminação do COVID-19, para atender as necessidades da Secretaria de Saúde – SES-DF2598,6DODF nº 83 , de 05/05/2020</t>
  </si>
  <si>
    <t>43938Fundo Especial de Saúde do Mato Grosso do SulAquisição de kits para diagnóstico de Coronavírus (Kit para laboratório - Tipo:_x005F_x005F_x005F_x000D_
2019NCOV_ N Positive Control;_x005F_x005F_x005F_x000D_
Especificação técnica: Kit controle_x005F_x005F_x005F_x000D_
em plasmideo contendo genes do_x005F_x005F_x005F_x000D_
Nucleocapsideo do 2019ncov)13.545.241/0001-68259621298https://www.spdo.ms.gov.br/diariodoe</t>
  </si>
  <si>
    <t>43913Secretaria Municipal de Saúde e Defesa CivilDRENO DE KEER EM T 4,5 DESCARTÁVEL ESTÉRIL11634742/0001-952595,618014,42https://duquedecaxias.rj.gov.br/portal/boletim-oficial.html</t>
  </si>
  <si>
    <t>43949Hospital de Clínicas de Porto Alegre (HCPA)CLINDAMICINA 300 MG CAPS09.194.169/0001-022589,8426400,981https://www.hcpa.edu.br/fale-conosco/fale-conosco-servico-de-informacao-ao-cidadao-sic/fale-conosco-sic-licitacoes-contratos</t>
  </si>
  <si>
    <t>43943Fármaco - GENTAMICINA 80MG/2ML SOL INJ CX 50AMP 2ML07.329.169/0001-39258713001,992020NE00593</t>
  </si>
  <si>
    <t>43941Coordenadoria Geral de Atenção Primária da AP3.2AQUISIÇÃO DE SANEANTES PARA COMBATE AO SURTO DA COVID-19, POR ADESÃO AO PROCESSO 09/004036/2018.68796260001042586,5http://www.rio.rj.gov.br/web/contasrio/dados-abertos#titulo</t>
  </si>
  <si>
    <t>43942CONFECÇÃO DE FORMULÁRIO TIPO B  BLOCO COM 100 FOLHAS02.305.352/0001-80258020012,9http://www.transparencia.am.gov.br/covid-19/despesas-empenhos-e-pagamentos/despesas/</t>
  </si>
  <si>
    <t>43916CLOREXIDINA 2% C/ TENSOATIVO 1L -104- RIOQUIMI (DESCRIÇÃO DO QUANTITATIVO: 166 X 15,540 = 2.579,64)26007700001092579,6412579,64https://cearatransparente.ce.gov.br/portal-da-transparencia/despesas/notas-de-empenho/2634727?locale=pt-BR</t>
  </si>
  <si>
    <t>43913Secretaria Municipal de Saúde e Defesa CivilSONDA NASOGÁSTRICA Nº 18 LONGA11634742/0001-952570,430600,84https://duquedecaxias.rj.gov.br/portal/boletim-oficial.html</t>
  </si>
  <si>
    <t>NASecretaria Estadual de Saúde/Fundo Estadual de SaúdeACAB TRAP PRE-PINT 100MM C/P - 5 TRAP00.289.348/0006-552568,547434,71http://www.transparencia.mt.gov.br/-/contratos-covid-19</t>
  </si>
  <si>
    <t>43924Universidade Federal do Rio de Janeiro Aquisição de desinfetante sanitário de superfície pronto uso31.569.296/0001-902560http://www.in.gov.br/web/dou/-/extrato-de-dispensa-de-licitacao-n-155/2020-uasg-153150-251115908</t>
  </si>
  <si>
    <t>43941Conjunto (camisa bermuda) adulto. Bermuda com elástico confortável na cintura, camisa com cola redonda e dois bolsos. Para paciente, cor Verde bandeira, tamanho: M, tecido: Brim Leve, 100% algodão.18.386.337/0001-4425503085Processo SEI disponibilizado pelo Governo do Estado</t>
  </si>
  <si>
    <t>43942SECRETARIA DE ESTADO DA SAÚDEINSTALAÇÃO DE CONDICIONADOR DE AR SPLIT HI WALL, 9.000 BTUS AGRATO29.733.948/0001-3825503850http://www.comprasnet.se.gov.br/</t>
  </si>
  <si>
    <t>43923FUNDACAO HOSPITALAR DO ESTADO DE MINAS GERAISROMETO DE PANCURONIO - PRINCIPIO ATIVO: BROMETO DE PANCURONIO; CONCENTRACAO/DOSAGEM: 2 MG/ML; FORMA FARMACEUTICA: SOLUCAO INJETAVEL; APRESENTACAO: AMPOLA 2 ML; COMPONENTE: 44.734.671/0001-5125505005,1http://www.transparencia.mg.gov.br/compras-e-patrimonio/compras-e-contratos/comprasecontratos-detalhe-proccompra/2020/20200316/20201231/321577</t>
  </si>
  <si>
    <t>43915FUNDACAO HOSPITALAR DO ESTADO DE MINAS GERAISMEDICAMENTOS PARA TRATAMENTO DE COVID-19             AZITROMICINA - PRINCIPIO ATIVO: AZITROMICINA MONOIDRATADA; CONCENTRACAO/DOSAGEM: 500 MG; FORMA FARMACEUTICA: PO LIOFILIZADO; APRESENTACAO: FRASCO-AMPOLA; COMPONENTE: .;23.864.942/0001-13253912021,16http://www.transparencia.mg.gov.br/compras-e-patrimonio/compras-e-contratos/comprasecontratos-detalhe-proccompra/2020/20200316/20201231/321018</t>
  </si>
  <si>
    <t>43921CICLOSPORINA, CAPSULA GELATINOSA MOLE, 50MG, UNIDADE 1.0 CAPSULA MARCA : CICLOSPORINA605335300013625208003,15https://cearatransparente.ce.gov.br/portal-da-transparencia/despesas/notas-de-empenho/2637476?locale=pt-BR</t>
  </si>
  <si>
    <t>43949Hospital de Clínicas de Porto Alegre (HCPA)PINÇA HEISS CURVA - 20 CM COMPRIMENTO14.636.642/0001-96250819132https://www.hcpa.edu.br/fale-conosco/fale-conosco-servico-de-informacao-ao-cidadao-sic/fale-conosco-sic-licitacoes-contratos</t>
  </si>
  <si>
    <t>43921FLUCONAZOL, BOLSA OU FRASCO 100ML, 2MG/ML, SOLUCAO INJETAVEL, EMBALAGEM 1.0 UNIDADE MARCA: HALEXISTAR1571702000198250020012,5https://cearatransparente.ce.gov.br/portal-da-transparencia/despesas/notas-de-empenho/2637085?locale=pt-BR</t>
  </si>
  <si>
    <t>43942SECRETARIA DE ESTADO DA SAÚDEINSTALAÇÃO DE CONDICIONADOR DE AR SPLIT HI WALL 12.000 BTUS PHILCO14.024.014/0001-5025005500http://www.comprasnet.se.gov.br/</t>
  </si>
  <si>
    <t>43944SAÚDECLORETO DE POTÁSSIO frasco 150 ml02.578.661/0001-242499,755545,45http://www.transparencia.am.gov.br/covid-19/despesas-empenhos-e-pagamentos/despesas/</t>
  </si>
  <si>
    <t>43943Fármaco - ETOMIDATO 2MG/ML INJ CX 25AMP 10ML (C1)07.329.169/0001-392498,7512519,992020NE00593</t>
  </si>
  <si>
    <t>43918MICOFENOLATO SÓDICO, 360MG, COMPRIMIDO REVESTIDO LIBERAÇÃO RETARDADA, UNIDADE 1.0 COMPRIMIDO. MARCA: GENÉRICO23.864.942/0001-1324964006,24https://cearatransparente.ce.gov.br/portal-da-transparencia/despesas/notas-de-empenho/2635839?locale=pt-BR</t>
  </si>
  <si>
    <t>43949Hospital de Clínicas de Porto Alegre (HCPA)AFASTADOR SENN MULLER 16CM COMPRIMENTO E 8,558.193.483/0001-782495,113083,1703https://www.hcpa.edu.br/fale-conosco/fale-conosco-servico-de-informacao-ao-cidadao-sic/fale-conosco-sic-licitacoes-contratos</t>
  </si>
  <si>
    <t>43944PREFEITURA MUNICIPALEquipamentos de proteção individual e outros materiais2493,7file:///C:/Users/JULIAN~1/AppData/Local/Temp/publicado_74554_2020-04-22_b69eca2dbd39a90172f6178182625745.pdf</t>
  </si>
  <si>
    <t>43941Hospital Maternidade Fernando MagalhãesAQUISIÇÃO DE INSUMOS PARA PREVENÇÃO E CONTROLE DE INFECÇÃO POR CORONAVIRUS PARA CONSUMO NO HMFM169385210001242475http://www.rio.rj.gov.br/web/contasrio/dados-abertos#titulo</t>
  </si>
  <si>
    <t>43941Hospital Maternidade Fernando MagalhãesAQUISIÇÃO DE INSUMOS PARA PREVENÇÃO E CONTROLE DE INFECÇÃO POR CORONAVÍRUS PARA HMFMADESÃO PROCESSO EMERGENCIAL Nº 09/001492/2020169385210001242475http://www.rio.rj.gov.br/web/contasrio/dados-abertos#titulo</t>
  </si>
  <si>
    <t>43941Hospital Municipal Nossa Senhora do LoretoAQUISIÇÃO DE PAPEL TOALHA - PARA COVID-19 - DISPENSA169385210001242475http://www.rio.rj.gov.br/web/contasrio/dados-abertos#titulo</t>
  </si>
  <si>
    <t>NASECRETARIA DE ESTADO DA SAUDECHAPA DE VIDRO - TIPO: TEMPERADO, INSTALADO; ESPESSURA: 8 MM; COR: TRANSPARENTE;-2464,61</t>
  </si>
  <si>
    <t>NAFUNDACAO HOSPITALAR DO ESTADO DE MINAS GERAISATADURA DE ALGODAO ORTOPEDICO - MEDIDAS: 10CM X 1,80M;EQUIPAMENTO MEDICO-HOSPITALAR, COMPONENTES E ACESSORIOS2447,76</t>
  </si>
  <si>
    <t>43943Fármaco - EPINEFRINA 1MG/ML INJ CX 100AMP 1ML07.329.169/0001-3924437003,492020NE00593</t>
  </si>
  <si>
    <t>43938 SECRETARIA DE ESTADO DA SAÚDELANTERNA NÃO ELÉTRICA TIPO FOCO REGULÁVEL CARACTERÍSTICAS ADICIONAIS LANTERNA CLÍNICA COM LUZ BRANCA APLICAÇÃO HOSPITALAR2979533800016924323864http://transparencia.al.gov.br/despesa/empenho/510524/2020NE02012/undefined/</t>
  </si>
  <si>
    <t>43943Secretaria Especial de Saúde IndígenaAquisição de Material Médico Hospitalar, em caráter de EMERGÊNCIAL, visando atender às necessidades do Distrito Sanitário Especial Indígena - Porto Velho/RO, com vistas a atender as medidas de controle de infecção humana pelo novo Coronavírus (COVID-19), para um prazo estimado de 90 (noventa) dias, ou, enquanto perdura a pandemia.32.053.182/0001-552422,5http://www.in.gov.br/web/dou/-/extrato-de-dispensa-de-licitacao-n-1/2020-uasg-257049-253378689</t>
  </si>
  <si>
    <t>43943Prefeitura Municipal de Caxias do Sul Medicamentos - Paracetamol 200 mg/ml25.279.552/0001-012422,4231460,77http://www1.tce.rs.gov.br/aplicprod/f?p=50500:10:::NO:10:P10_ID_LICITACAO,P10_PAG_RETORNO,F50500_CD_ORGAO:732633,11,45000&amp;cs=1oX2YFtnBq442R6FOVLjST2zM-o4</t>
  </si>
  <si>
    <t>43943AGULHA DESC 40X1,2MM CX 100UND07.329.169/0001-392400240000,12020NE00594</t>
  </si>
  <si>
    <t>43941Escada 2 degraus: Estrutura total em aço inox nas dimensões 0,40 cm comp. x 0,40 cm larg. x 0,40cm alt. Piso em chapa de aço inox revestido por borracha antiderrapante,pés com ponteiras emborrachados resistentes.23.611.514/0001-89240010240Processo SEI disponibilizado pelo Governo do Estado</t>
  </si>
  <si>
    <t>43943Cadeira de banho​ 18.031.325/0001-0524004600Processo SEI disponibilizado pelo Governo do Estado</t>
  </si>
  <si>
    <t>43943Otoscópio​18.031.325/0001-0524003800Processo SEI disponibilizado pelo Governo do Estado</t>
  </si>
  <si>
    <t>43942SECRETARIA DE ESTADO DA SAÚDEINSTALAÇÃO DE CONDICIONADOR DE AR SPLIT PISO TETO 48.000 BTUS ELGIN14.024.014/0001-50240021200http://www.comprasnet.se.gov.br/</t>
  </si>
  <si>
    <t>43951Empresa Brasileira de Serviços HospitalaresAquisição de protetor facial, material: acrílico, cor: incolor, comprimento: 200 MM, material coroa: plástico, características adicionais: coroa ajustável e articulada, para combate ao COVID-1904.626.152/0001-552400http://www.in.gov.br/web/dou/-/extrato-de-dispensa-de-licitacao-n-14/2020-uasg-155909-254738994</t>
  </si>
  <si>
    <t>43918METILPREDNISOLONA, SUCCINATO SODICO, 125MG, PO LIOFILIZADO PARA SOLUCAO INJETAVEL, FRASCO/AMPOLA, UNIDADE 1.0 FRASCO / AMPOLA MARCA : NOVAFARMA06.629.745/0001-0923964005,99https://cearatransparente.ce.gov.br/portal-da-transparencia/despesas/notas-de-empenho/2635835?locale=pt-BR</t>
  </si>
  <si>
    <t>43943CATETER NASAL TIPO OCULOS OXIGENIO07.329.169/0001-39238416001,492020NE00594</t>
  </si>
  <si>
    <t>NAFUNDACAO HOSPITALAR DO ESTADO DE MINAS GERAISTUBO ENDOTRAQUEAL - TIPO: DESCARTAVEL COM BALONETE; NUMERO: 9,0 (38); MATERIA-PRIMA: PVC TRANSPARENTE, SILICONIZADO;EQUIPAMENTO MEDICO-HOSPITALAR, COMPONENTES E ACESSORIOS2380,8</t>
  </si>
  <si>
    <t>NAFUNDACAO HOSPITALAR DO ESTADO DE MINAS GERAISINTERMEDIARIO - FORMATO: RETO; TIPO: MACHO-FEMEA, COM ENTRADA PARA OXIGENIO; MEDIDAS: 22 X 15MM; MATERIA-PRIMA: EM MATERIAL PLASTICO;-2376</t>
  </si>
  <si>
    <t>43941Conjunto adulto (camisa+ calça), calça com elástico na cintura, camisa com gola redonda e dois bolsos. Para servidor., cor Verde bandeira, tamanho: G, tecido: Brim Leve, 100% algodão.18.386.337/0001-4423752595Processo SEI disponibilizado pelo Governo do Estado</t>
  </si>
  <si>
    <t>43949Hospital de Clínicas de Porto Alegre (HCPA)SUPORTE ARTICULADO DE PAREDE PARA TV LED DE 228.753.137/0001-3623563176https://www.hcpa.edu.br/fale-conosco/fale-conosco-servico-de-informacao-ao-cidadao-sic/fale-conosco-sic-licitacoes-contratos</t>
  </si>
  <si>
    <t>43944Secretaria de Atenção Especializada à SaúdeAquisição de enxoval de vestuário hospitalar para o enfrentamento ao (COVID-19)02.591.097/0001-802350http://www.in.gov.br/web/dou/-/extrato-de-dispensa-de-licitacao-n-19/2020-uasg-250104-253591534</t>
  </si>
  <si>
    <t>43942SECRETARIA DE ESTADO DA SAUDEAPRESENTADOR PARA SALA MULTIMIDIA23.518.065/0001-2923455469https://coronavirus.es.gov.br/contratos-emergenciais</t>
  </si>
  <si>
    <t>43921ROCURONIO (BROMETO), 10MG/ML, SOLUCAO INJETAVEL, FRASCO AMPOLA 5ML, UNIDADE 1.0 FRASCO / AMPOLA MARCA : ESMERON6081203000136234020011,7https://cearatransparente.ce.gov.br/portal-da-transparencia/despesas/notas-de-empenho/2637083?locale=pt-BR</t>
  </si>
  <si>
    <t>43949Hospital de Clínicas de Porto Alegre (HCPA)DETERGENTE PRÉ-LIMPEZA  PARA INSTRUMENTAIS CI93.248.979/0001-002340600000,039https://www.hcpa.edu.br/fale-conosco/fale-conosco-servico-de-informacao-ao-cidadao-sic/fale-conosco-sic-licitacoes-contratos</t>
  </si>
  <si>
    <t>NAFUNDACAO EZEQUIEL DIASPENICILINA + ESTREPTOMICINA - APLICACAO: PARA CULTIVO CELULAR ETC; ASPECTO: LIQUIDO; APRESENTACAO: FRASCO COM VOLUME DE 100ML; COMPLEMENTO: FORMULACAO CONTENDO 10.000 U PENICILINA E 10.000 µG/ML ESTREPTOMICINA;-2340</t>
  </si>
  <si>
    <t>43941CADEIRA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LATERALMENTE23.611.514/0001-8923204580Processo SEI disponibilizado pelo Governo do Estado</t>
  </si>
  <si>
    <t>43944ARMÁRIO,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chaves;23.611.514/0001-892319,964579,99https://www.e-compras.am.gov.br/publico/transparencia_licitacoes_detalhes.asp?ident=200004</t>
  </si>
  <si>
    <t>43943SECRETARIA DE ESTADO DE SAÚDESERVIÇO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3010.711.372/0001-322313,5912313,59http://transparencia.al.gov.br/despesa/empenho/510524/2020NE02626/undefined/</t>
  </si>
  <si>
    <t>NAPOLICIA MILITAR DE MINAS GERAISTELHA - MATERIA PRIMA: FIBROCIMENTO; TIPO: ONDULADA; DIMENSAO: 110CM LARGURA X 180CM COMPRIMENTO X 6MM ESPESSURA; COR: NATURAL;MATERIAIS PARA CONSTRUCAO2304</t>
  </si>
  <si>
    <t>43950Secretaria Municipal de SaúdeAZITROMICINA 500 MG - COMPRIMIDO05.847.630/0001-10230050000,46http://servicos.sjc.sp.gov.br/governo/boletim/boletimPDF/20200417202703b5d64368-84ed-4780-b6a8-c2cb3d9d1696.pdf</t>
  </si>
  <si>
    <t>43948Universidade Federal de São PauloAquisição de fluxômetro de oxigênio (em substituição à Dispensa n. 28/20, pela alteração de prazo de entrega pela empresa)29.682.886/0001-822300http://www.in.gov.br/web/dou/-/extrato-de-dispensa-de-licitacao-n-37/2020-uasg-153031-254048571</t>
  </si>
  <si>
    <t>NASecretaria Estadual de Saúde/Fundo Estadual de SaúdePERFIL U 30X100X30MM PRE X PRIM X EXT P/PORTAS00.289.348/0006-552291,943067,49http://www.transparencia.mt.gov.br/-/contratos-covid-19</t>
  </si>
  <si>
    <t>43949PREFEITURA MUNICIPAL DE UBERABAluva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unidades.06.986.492/0001-1222756535http://www.uberaba.mg.gov.br/licitacoes/arquivos/900_5_18_2020_1.pdf</t>
  </si>
  <si>
    <t>43925Hospital do Servidor Público Municipal - HSPMFornecimento de 1000 comprimidos de hidroxicloroquina 400 mg, valor unitário R$ 2,27 05.207.715/0001-33227010002,27http://www.docidadesp.imprensaoficial.com.br/NavegaEdicao.aspx?ClipID=72cb9238b6177d53c85b5b2af3d504f3&amp;PalavraChave=%C2%A0AGRIBOM%20COMERCIAL%20LTDA%20-%20ME</t>
  </si>
  <si>
    <t>NAFUNDACAO HOSPITALAR DO ESTADO DE MINAS GERAISSONDA DE USO MEDICO - IDENTIFICACAO: NASOGASTRICA LONGA; NUMERO: 18; MATERIA-PRIMA: POLIVINIL ATOXICO;EQUIPAMENTO MEDICO-HOSPITALAR, COMPONENTES E ACESSORIOS2263</t>
  </si>
  <si>
    <t>43938 SECRETARIA DE ESTADO DA SAÚDESISTEMA DE RETORNO DE SOM COM 04 CAIXAS18899026000189225015150http://transparencia.al.gov.br/despesa/empenho/510524/2020NE00423/2020OB02560/</t>
  </si>
  <si>
    <t>43938 SECRETARIA DE ESTADO DA SAÚDESERVIÇO DE DE GRAVAÇÃO COM REVISÃO DO TEXTO ENTREGA DO TRABALHO EM CD E IMPRESSO ENCADERNADO COM CAPA DURA E ESPIRAL O PRAZO DE ENTREGA DEVERÁ SER COMBINADO COM O ÓRGÃO CONTRATANTE LOGO APÓS O TÉRMINO DOS EVENTOS18899026000189225015150http://transparencia.al.gov.br/despesa/empenho/510524/2020NE00423/2020OB02560/</t>
  </si>
  <si>
    <t>43941Coordenadoria Geral de Atenção Primária da AP3.3AQUISIÇÃO DE INSUMOS CORONA VIRUS - NAD 24/2020313437340001052250http://www.rio.rj.gov.br/web/contasrio/dados-abertos#titulo</t>
  </si>
  <si>
    <t>43949Hospital de Clínicas de Porto Alegre (HCPA)PINCA ADSON COM DENTE  - 12 CM DE COMPRIMENTO58.193.483/0001-782239,386633,93https://www.hcpa.edu.br/fale-conosco/fale-conosco-servico-de-informacao-ao-cidadao-sic/fale-conosco-sic-licitacoes-contratos</t>
  </si>
  <si>
    <t>43921TIOPENTAL (SODICO), 0,5G, PO PARA SOLUCAO INJETAVEL, FRASCO AMPOLA, UNIDADE 1.0 FRASCO / AMPOLA MARCA: CRISTALIA/ THIOPENTAX44734671000151223910022,39https://cearatransparente.ce.gov.br/portal-da-transparencia/despesas/notas-de-empenho/2637448?locale=pt-BR</t>
  </si>
  <si>
    <t>NAFUNDACAO HOSPITALAR DO ESTADO DE MINAS GERAISFIOS DE SUTURA USO MEDICO HOSPITALAR - TIPO: INABSORVIVEL; MATERIA-PRIMA: MONOFILAMENTO DE POLIAMIDA; NUMERO: 4-0; MEDIDAS: FIO DE 45CM; AGULHA: COM AGULHA 3/8 CIRCULO CORTANTE DE 2,4 A 2,5CM;EQUIPAMENTO MEDICO-HOSPITALAR, COMPONENTES E ACESSORIOS2232</t>
  </si>
  <si>
    <t>43949Hospital de Clínicas de Porto Alegre (HCPA)PINCA ROCHESTER PEAN CURVA - 22 CM COMPRIMENT92.690.486/0001-5522144154https://www.hcpa.edu.br/fale-conosco/fale-conosco-servico-de-informacao-ao-cidadao-sic/fale-conosco-sic-licitacoes-contratos</t>
  </si>
  <si>
    <t>43944SAÚDECÂNULA PARA TRAQUEOSTOMIA MÉDIA07.443.753/0001-1022059245http://www.transparencia.am.gov.br/covid-19/despesas-empenhos-e-pagamentos/despesas/</t>
  </si>
  <si>
    <t>43924Instituto Federal de Educação, Ciência e Tecnologia de São PauloAquisição de material de consumo: 100 (cem) placas de acetato transparente retangular; dimensões 620 x 1200 x 0,50 mm, para o Campus Piracicaba do IFSP.20.476.061/0001-372190http://www.in.gov.br/web/dou/-/extrato-de-dispensa-de-licitacao-n-1528/2020-uasg-158528-251117526</t>
  </si>
  <si>
    <t>43949Hospital de Clínicas de Porto Alegre (HCPA)CUBA RIM EM AÇO INOX - CAPACIDADE APROXIMADA92.690.486/0001-552180,85837,6https://www.hcpa.edu.br/fale-conosco/fale-conosco-servico-de-informacao-ao-cidadao-sic/fale-conosco-sic-licitacoes-contratos</t>
  </si>
  <si>
    <t>43941Diretoria-Geral de Administração PenitenciáriaAquisição de papel toalha interfolha34.533.426/0001-2221753007,25DOE nº 23280, de 14.04.2020  http://diariooficial.abc.go.gov.br/portal/visualizacoes/pdf/4177#/p:13/e:4177?find=coronavirus</t>
  </si>
  <si>
    <t>43944FUNEAS - Fundação Estatal de Atenção em Saúde do Estado do Paraná AQUISIÇÃO DE MATERIAL MÉDICO HOSPITALAR / Sonda, Foley, Nº 16, MATERIAL: Látex, Descartável, Estéril, com 2 Vias, Demais informações de acordo com Termo de Referência e/ou Descritivo Técnico do Processo, UNID. DE MEDIDA: Unitário8039256600014521757502,9http://www.transparencia.pr.gov.br/pte/compras/dispensasInexigibilidade?windowId=9a3</t>
  </si>
  <si>
    <t>43943SUBSEC TECNOLOGIA INFORMMicrofones para Câmera de Videoconferência, c...21.181.115/0001-08 2170,412170,4http://transparencia.vitoria.es.gov.br/MostraArquivo.ashx?AnexoFornecimentoId=4</t>
  </si>
  <si>
    <t>NAFUNDACAO HOSPITALAR DO ESTADO DE MINAS GERAISFITA CIRURGICA - TIPO: MICROPOROSA, ESTERIL; MEDIDAS: 25MM LARGURA X 10CM COMPRIMENTO, APROXIMADAMENTE;EQUIPAMENTO MEDICO-HOSPITALAR, COMPONENTES E ACESSORIOS2170</t>
  </si>
  <si>
    <t>43946PREFEITURA MUNICIPAL DE BARBACENAAquisição de equipamentos hospitalares, visando atender a demanda do Centro de Especialidades Multiprofissional - CEM, conforme resolução da SES/MG nº 6.046/2017,
através da Secretaria Municipal de Saúde - SESAP09.053.748/0001-272167,98http://barbacena.mg.gov.br/arquivos/atos_16-03-2020_diariooficial.pdf</t>
  </si>
  <si>
    <t>43948Universidade Federal da ParaíbaAquisição de filamentos para impressora 3D (insumo), tipo PLA, para o Laboratório de Fabricação pessoal (FABLAB UFPB) do Centro de Energias Alternativas e Renováveis (CEAR) da UFPB, que serão utilizados na fabricação de peças para suporte de Equipamentos de Proteção Individual (EPI) a serem destinados aos profissionais de saúde que estão atuando no enfrentamento ao COVID-1907.483.598/0001-662163http://www.in.gov.br/web/dou/-/extrato-de-dispensa-de-licitacao-n-9/2020-uasg-153065-254047745</t>
  </si>
  <si>
    <t>43920DROPROPIZINA, 30MG/ML, SOLUCAO ORAL, FRASCO 10ML, UNIDADE 1.0 FRASCO MARCA : DAUDT01.722.296/0001-17216220010,81https://cearatransparente.ce.gov.br/portal-da-transparencia/despesas/notas-de-empenho/2636339?locale=pt-BR</t>
  </si>
  <si>
    <t>43911REUQUINOL 400MG C/30 COMP01.206.820/0001-052160,214845https://cearatransparente.ce.gov.br/portal-da-transparencia/despesas/notas-de-empenho/2631948?locale=pt-BR</t>
  </si>
  <si>
    <t>43913REUQUINOL 400MG C/30 COMP01.206.820/0014-112160,214845https://cearatransparente.ce.gov.br/portal-da-transparencia/despesas/notas-de-empenho/2632102?locale=pt-BR</t>
  </si>
  <si>
    <t>43944Hospital do Servidor Público Municipal - HSPM
Sonda de Aspiração para Tubo Endotraqueal 8fr - Sistema Fechado28.438.447/0001-66216020108http://www.docidadesp.imprensaoficial.com.br/NavegaEdicao.aspx?ClipID=2f3f68bf0c044745674c372c5b45fc47&amp;PalavraChave=6210.2020/0002236-2</t>
  </si>
  <si>
    <t>43921AZITROMICINA 500MG C/ 02COM MED ( 199 X 10,8357 = 2156,32)12068200014112156,3219910,84https://cearatransparente.ce.gov.br/portal-da-transparencia/despesas/notas-de-empenho/2637314?locale=pt-BR</t>
  </si>
  <si>
    <t>43916AZITROMICINA 500MG CPR (AZITROPHAR)- PHARI- 735- PHARLAB (DESCRIÇÃO DO QUANTITATIVO: 3740 X 0,574 = 2.146,76)26007700001092146,7637400,57https://cearatransparente.ce.gov.br/portal-da-transparencia/despesas/notas-de-empenho/2634727?locale=pt-BR</t>
  </si>
  <si>
    <t>43913Secretaria Municipal de Saúde e Defesa CivilTALA METÁLICA 19MM X 26CM11634742/0001-952131,217761,2https://duquedecaxias.rj.gov.br/portal/boletim-oficial.html</t>
  </si>
  <si>
    <t>43938618 - SONDA DE ASPIRAÇÃO TRAQUEAL Nº 1006.366.038/0001-69213010002,13http://prodata.palmas.to.gov.br:8080/sig/app.html#/transparencia/transparencia-despesa-simplificado-corona/</t>
  </si>
  <si>
    <t>NAFUNDACAO HOSPITALAR DO ESTADO DE MINAS GERAISATADURA DE ALGODAO ORTOPEDICO - MEDIDAS: 20CM X 1,80M;EQUIPAMENTO MEDICO-HOSPITALAR, COMPONENTES E ACESSORIOS2098,08</t>
  </si>
  <si>
    <t>NAFUNDACAO HOSPITALAR DO ESTADO DE MINAS GERAISTUBO ENDOTRAQUEAL - TIPO: ARAMADO COM BALONETE; NUMERO: 7,0 (30); MATERIA-PRIMA: PVC TRANSPARENTE, RADIOPACO;-2097,6</t>
  </si>
  <si>
    <t>43942SECRETARIA DE ESTADO DA SAUDEBATERIA 9VOLTS PARA TERMÔMETROS LASER - BARREIRAS SANITÁRIAS - FRONTEIRAS32.241.976/0001.4220943006,98https://coronavirus.es.gov.br/Media/Coronavirus/Transparencia/ContratosEmergenciais/2020-XF9QS%20-%20OF%200774-2020%20BONAFIDE.pdf</t>
  </si>
  <si>
    <t>43943Fármaco - DEXAMETASONA CRM 1MG/G CX 50TB 10G07.329.169/0001-3920937002,992020NE00593</t>
  </si>
  <si>
    <t>43948Prefeitura Municipal de SalvadorAQUISIÇÃO DE ARTIGOS DE ESCRITÓRIO E DESCARTÁVEIS (ENVELOPE) PARA ATENDER AS NECESSIDADES DA SMED.12.396.993/0001-412092,8http://www.transparencia.salvador.ba.gov.br/Modulos/covid19.aspx</t>
  </si>
  <si>
    <t>43918METOPROLOL (TARTARATO), 1MG/ML, SOLUCAO INJETAVEL, AMPOLA 5ML, UNIDADE 1.0 AMPOLA MARCA : ASTRAZENECA DO BRASIL07.812.105/0001-94209020010,45https://cearatransparente.ce.gov.br/portal-da-transparencia/despesas/notas-de-empenho/2635838?locale=pt-BR</t>
  </si>
  <si>
    <t>43948Prefeitura Municipal de SalvadorAQUISIÇÃO DE EQUIPAMENTOS DE LIMPEZA PARA ATENDER AS DEMANDAS DO COMBATE AO COVID-19, CONFORME SOLICITADO EM PROCESSO 791/2020 SEMPRE.12.868.901/0001-892075,52http://www.transparencia.salvador.ba.gov.br/Modulos/covid19.aspx</t>
  </si>
  <si>
    <t>43938FUNDACAO HOSPITALAR DO ESTADO DE MINAS GERAISCOMPLEMENTO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ML;18.269.125/0001-872073,60,01http://www.transparencia.mg.gov.br/compras-e-patrimonio/compras-e-contratos/comprasecontratos-detalhe-proccompra/2020/20200316/20201231/322178</t>
  </si>
  <si>
    <t>43918MOXIFLOXACINO CLORIDRATO, 400MG, COMPRIMIDO REVESTIDO, UNIDADE 1.0 COMPRIMIDO. MARCA: SEM28.911.309/0001-52207020010,35https://cearatransparente.ce.gov.br/portal-da-transparencia/despesas/notas-de-empenho/2635862?locale=pt-BR</t>
  </si>
  <si>
    <t>43941Hospital Maternidade Fernando MagalhãesAQUISIÇÃO DE MMH - CATETER NASAL PARA CONSUMO NO HMFM, CONFORME DECRETO Nº 47.246 QUE REGULAMENTA A LEINº 13.979 SOBRE AS MEDIDAS PARA ENFRETAMENTO DA EMERGÊNCIA DE SAÚDE PÚBLICA DE IMPORTÂNCIAINTERNACIONAL DECORRENTE DO NOVO CORONAVÍRUS NO ÂMBITO DO MUNICÍPIO DO RIO DE JANEIRO.152495210001542070http://www.rio.rj.gov.br/web/contasrio/dados-abertos#titulo</t>
  </si>
  <si>
    <t>43921CLONIDINA, AMPOLA 1ML, CLORIDRATO, 150 MCG/ML, SOLUCAO INJETAVEL, AMPOLA 1.0 UNIDADE MARCA : CRISTÁLIA4473467100015120673006,89https://cearatransparente.ce.gov.br/portal-da-transparencia/despesas/notas-de-empenho/2637326?locale=pt-BR</t>
  </si>
  <si>
    <t>43913Secretaria Municipal de Saúde e Defesa CivilSONDA NASOGÁSTRICA Nº 10 LONGA11634742/0001-95205236000,57https://duquedecaxias.rj.gov.br/portal/boletim-oficial.html</t>
  </si>
  <si>
    <t>43944FUNEAS - Fundação Estatal de Atenção em Saúde do Estado do Paraná AQUISIÇÃO DE MEDICAMENTOS  / Cefalotina Sódica, 1 g, Pó para solução injetável, Frasco-ampola, VIA DE ADMINISTRAÇÃO: Intramuscular/Intravenosa, UNID. DE MEDIDA: Unitário6564680001392047,52109,75http://www.transparencia.pr.gov.br/pte/compras/dispensasInexigibilidade?windowId=9a3</t>
  </si>
  <si>
    <t>43937Hospital do Servidor Público Municipal - HSPMFornecimento de Peças de Conector isolador/transdutor de pressão para máquina de hemodiálise.03.215.031/0001-582035,225440,8http://www.docidadesp.imprensaoficial.com.br/NavegaEdicao.aspx?ClipID=fa5ca22f26c8e73d64478324bed3ccc6&amp;PalavraChave=GUINEZ%20INTERNATIONAL%20COM%C3%89RCIO%20REPRESENTA%C3%87%C3%83O%20E%20IMPORTA%C3%87%C3%83O%20LTDA</t>
  </si>
  <si>
    <t>43920NITROPRUSSETO DE SODIO, 25MG/ML, SOLUCAO INJETAVEL, AMPOLA 2ML, UNIDADE 1.0 AMPOLA MARCA : HIPOFARMA . 200,00 X 10,1621 = 2.032,420002.600.770/0001-092032,4220010,1621https://cearatransparente.ce.gov.br/portal-da-transparencia/despesas/notas-de-empenho/2636357?locale=pt-BR</t>
  </si>
  <si>
    <t>NAFUNDACAO HOSPITALAR DO ESTADO DE MINAS GERAISGEL - APLICACAO: PARA USO EM ULTRASSONOGRAFIA, ELETROCARDIOGRAMA;-2025</t>
  </si>
  <si>
    <t>43921ROPIVACAINA (CLORIDRATO), 10MG/ML, SOLUCAO INJETAVEL, AMPOLA 20ML, AMPOLA 1.0 UNIDADE MARCA : HYPOFARMA1722296000117201020010,05https://cearatransparente.ce.gov.br/portal-da-transparencia/despesas/notas-de-empenho/2637458?locale=pt-BR</t>
  </si>
  <si>
    <t>NAFUNDACAO HOSPITALAR DO ESTADO DE MINAS GERAISTUBO ENDOTRAQUEAL - TIPO: DESCARTAVEL COM BALONETE; NUMERO: 7,0 (30); MATERIA-PRIMA: PVC TRANSPARENTE, SILICONIZADO;EQUIPAMENTO MEDICO-HOSPITALAR, COMPONENTES E ACESSORIOS2002,6</t>
  </si>
  <si>
    <t>43942SECRETARIA DE ESTADO DA SAUDELARINGOSCÓPIO RÍGIDO INFANTIL95.433.397/0001-1120004500https://coronavirus.es.gov.br/contratos-emergenciais</t>
  </si>
  <si>
    <t>43942SECRETARIA DE ESTADO DA SAÚDEINSTALAÇÃO DE CONDICIONADOR DE AR SPLIT HI WALL 9.000 BTUS PHILCO14.024.014/0001-5020004500http://www.comprasnet.se.gov.br/</t>
  </si>
  <si>
    <t>43939Prefeitura Regional Itaquera - PRIQ
Fornecimento e instalação de Vidros para a entrada principal desta Subprefeitura08.830.004/0001-0920002000http://www.docidadesp.imprensaoficial.com.br/NavegaEdicao.aspx?ClipID=df492f5daa5883fcc4fe69f356e0a4aa&amp;PalavraChave=GLOBAL%20LATINA%20CONSTRU%C3%87%C3%95ES,%20VIDROS%20E%20PEL%C3%8DCULAS%20EIRELI</t>
  </si>
  <si>
    <t>43934Aquisição de Equipamento de Proteção Individual2000DISPENSA DE LICITAÇÃO</t>
  </si>
  <si>
    <t>43914Prefeitura Municipal de CurveloAquisição de material de enfermagem 21.267.792/0001-352000http://www.diariomunicipal.com.br/amm-mg/materia/CCAB8AA9/03AGdBq27zSwhTopo_G6ZWlWHOpF-qXhMuWqpJjduprtf0l7c_LLCEF9AYa16Or_ik3uTs4N5uTgNSwubJ2Y9jWJ6UkKfx8YLpL-zZ476BZxyJ0zt65OJEqzuvzNjVCtAFg5ZB1LI2zWOOE-Yv5QV7keZUmoOX1A_lcXb1wC2ibdBglBP7GJcZs3QT1XqzauKgbRoss5EiJ2LgVi99h8yqzWg5BH8CkefFmRqi5Qyp8Yue4_TfGD1aPWEWloCunS664IebHoZ74UDHOvxys1j9B3YyJ_B0_NJONoFxq_k6j3vCPSGTEQI9SC6OF2zF2Av6ZgVGV48qN7dmcnZ27-P1spsOGJOmFOKf516SnT5q1YAGdEVidI4S1Q49FuhVyR45nGMzDPb6hXh7yfAR78enVSjTfqRpSn8ykg</t>
  </si>
  <si>
    <t>43946PREFEITURA MUNICIPAL DE BARBACENASABONETE LIQUIDO.04.700.032/0001-50200010020https://e-gov.betha.com.br/transparencia/01037-041/con_licitacoes.faces</t>
  </si>
  <si>
    <t>43946PREFEITURA MUNICIPAL DE BARBACENAHIDROXICLOROQUINA SULFATO 400MG COMPRIMIDO04.700.032/0001-5020008002,5https://e-gov.betha.com.br/transparencia/01037-041/con_licitacoes.faces</t>
  </si>
  <si>
    <t>43943Fármaco - PREDNISOLONA 3MG/ML SOL ORAL CX 50FRS 60ML07.329.169/0001-391997,52507,992020NE00593</t>
  </si>
  <si>
    <t>43918LAMINA DE LARINGOSCOPIO, ACO INOX, TIPO FIBRA OTICA, RETA, N° 1, INFANTIL, COMPATIVEL COM CABO DE LARINGOSCOPIO TIPO FIBRA OTICA, EMBALAGEM 1.0 UNIDADE. MARCA: MIKATO07.626.776/0001-60199010199https://cearatransparente.ce.gov.br/portal-da-transparencia/despesas/notas-de-empenho/2635913?locale=pt-BR</t>
  </si>
  <si>
    <t>43918LAMINA DE LARINGOSCOPIO, AÇO INOX, TIPO FIBRA ÓTICA, RETA, N° 2, INFANTIL, COMPATIVEL COM CABO DE LARINGOSCOPIO TIPO FIBRA ÓTICA, EMBALAGEM 1.0 UNIDADE. MARCA: MIKATO07.626.776/0001-60199010199https://cearatransparente.ce.gov.br/portal-da-transparencia/despesas/notas-de-empenho/2635913?locale=pt-BR</t>
  </si>
  <si>
    <t>43945Hospital do Servidor Público Municipal - HSPM
Item 2: 10 peças de  cateter de triplo lúmen para hemodiálise de 12 fr a 15 fr.03.215.031/0001-58199010199http://www.docidadesp.imprensaoficial.com.br/NavegaEdicao.aspx?ClipID=d98f307412ba2f633f2b4cbf93a23efd&amp;PalavraChave=6210.2020/0002351-2</t>
  </si>
  <si>
    <t>43918ACIDO ASCORBICO, SOLUCAO INJETAVEL, 500MG, AMPOLA 5ML, AMPOLA 1.0 UNIDADE MARCA: FARMACE UND 4.000,00 X 0,4970 = 1.988,000006.628.333/0001-46198840000,497https://cearatransparente.ce.gov.br/portal-da-transparencia/despesas/notas-de-empenho/2635764?locale=pt-BR</t>
  </si>
  <si>
    <t>43918LAMINA DE LARINGOSCOPIO, ACO INOX, TIPO FIBRA OTICA, RETA, N° 0, INFANTIL, COMPATIVEL COM CABO DE LARINGOSCOPIO TIPO FIBRA OTICA, EMBALAGEM 1.0 UNIDADE. MARCA: MIKATOS07.626.776/0001-60198010198https://cearatransparente.ce.gov.br/portal-da-transparencia/despesas/notas-de-empenho/2635913?locale=pt-BR</t>
  </si>
  <si>
    <t>43944Universidade Federal do Rio de JaneiroAquisição de equipo para infusão solução parenteral.52.202.744/0001-921980http://www.in.gov.br/web/dou/-/extrato-de-dispensa-de-licitacao-n-181/2020-uasg-153150-253588208</t>
  </si>
  <si>
    <t>43921REUQUINOL 400MG C/ 30 COMP ( 48 X 41,113 = 1.973,46)12068200014111973,464841,11https://cearatransparente.ce.gov.br/portal-da-transparencia/despesas/notas-de-empenho/2637314?locale=pt-BR</t>
  </si>
  <si>
    <t>43941Escada com 2 degraus: Dispositivo auxiliar para facilitar o acesso de pacientes à níveis mais altos, tais como leitos. material de confecção: aço inoxidável.23.611.514/0001-8919607280Processo SEI disponibilizado pelo Governo do Estado</t>
  </si>
  <si>
    <t>43949PREFEITURA MUNICIPAL DE UBERABAluva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unidades.06.986.492/0001-1219605635http://www.uberaba.mg.gov.br/licitacoes/arquivos/900_5_18_2020_1.pdf</t>
  </si>
  <si>
    <t>43949PREFEITURA MUNICIPAL DE UBERABAluva descartável; tamanho: g; confeccionada em nitrila; não estéril; sem pulverização de pó bioabsorvível (isenta de amido); utilizadas em procedimentos que apresentam risco biológico, como punção venosa, contato com fluidos biológicos (urina, vômito, secreções diversas, etc); caixa com 100 unidades.06.986.492/0001-1219605635http://www.uberaba.mg.gov.br/licitacoes/arquivos/900_5_18_2020_1.pdf</t>
  </si>
  <si>
    <t>43944SAÚDEFIO DE SUTURA POLIGLACTINA07.200.697/0001-931952,46032,54http://www.transparencia.am.gov.br/covid-19/despesas-empenhos-e-pagamentos/despesas/</t>
  </si>
  <si>
    <t>43941Coordenadoria Geral de Atenção Primária da AP1AQUISIÇÃO DE MATERIAL MÉDICO CIRÚRGICO PARA A PARN - EXCLUSIVAMENTE PARA ATENDER A PANDEMIA DE COVID 19, EVITANDO DESABASTECIMENTO E GARANTINDO O BOM ATENDIMENTO A POPULAÇÃO NESTE MOMENTO DE CRISE - NAD Nº 53/2020 - PE 0109/2019313437340001051950http://www.rio.rj.gov.br/web/contasrio/dados-abertos#titulo</t>
  </si>
  <si>
    <t>43937Aquisição de materiais03.479.428/0001-571950</t>
  </si>
  <si>
    <t>43945Secretaria Municipal da SaúdeAlmotolia branca1950http://www.diariomunicipal.com.br/amm-mg/</t>
  </si>
  <si>
    <t>43943Empresa Brasileira de Serviços HospitalaresMaterial para aquisição emergencial para Covid-1904.050.750/0001-291949,35http://www.in.gov.br/web/dou/-/extrato-de-dispensa-de-licitacao-n-194/2020-uasg-155911-253377235</t>
  </si>
  <si>
    <t>43943Fármaco - HALO DECANOATO 70,52MG/ML INJ CX 25AMP 1ML (C1)07.329.169/0001-391948,515012,992020NE00593</t>
  </si>
  <si>
    <t>43934Aquisição de Equipamento de Proteção Individual1936,8DISPENSA DE LICITAÇÃO</t>
  </si>
  <si>
    <t>NAFUNDACAO HOSPITALAR DO ESTADO DE MINAS GERAISTUBO ENDOTRAQUEAL - TIPO: DESCARTAVEL COM BALONETE; NUMERO: 7,5 (32); MATERIA-PRIMA: PVC TRANSPARENTE, SILICONIZADO;-1926</t>
  </si>
  <si>
    <t>43950Autarquia Municipal de Saúde de LondrinaLOCAÇÃO DE APARELHO MONITOR MULTIPARAMÉTRICO POR 2 MESES - marca Samtronic, modelo AMU-5, com ECG, SPO2, PNI, respiração, temperatura, PI, tela de 12'' com bateria 3889336000145192511925https://www.londrina.pr.gov.br/transparencia</t>
  </si>
  <si>
    <t>43921SOLUCAO, ETER SULFURICO, 35%, RECIPIENTE 1.0 LITRO MARCA : VICPHARNA17222960001171921,929620,02https://cearatransparente.ce.gov.br/portal-da-transparencia/despesas/notas-de-empenho/2637328?locale=pt-BR</t>
  </si>
  <si>
    <t>43921BECLOMETASONA (DIPROPIONATO), 400MCG/ML, SUSPENSAO PARA NEBULIZACAO, FLACONETE 2ML, EMBALAGEM 1.0 UNIDADE MARCA : CLENIL2159546400016819204004,8https://cearatransparente.ce.gov.br/portal-da-transparencia/despesas/notas-de-empenho/2637327?locale=pt-BR</t>
  </si>
  <si>
    <t>43945UERJ - ADMINISTRACAO CENTRALAQUISIÇÃO DO ITEM: ISOPROPANOL - ASPECTO: LIQUIDO, COR: INCOLOR, FORMULA MOLECULAR: C3H8O, PESO MOLECULAR: 60,1, APLICACAO: PARA ANALISE, PRECIPITACAO ACIDOS NUCLEICOS ID AQUISIÇÃO DO ITEM: 27246 COD AQUISIÇÃO DO ITEM: 6810.329.000168.337.658/0001-271920255https://www.compras.rj.gov.br/Portal-Siga/Contrato/listar.action</t>
  </si>
  <si>
    <t>43945UERJ - ADMINISTRACAO CENTRALAQUISIÇÃO DO ITEM: PRODUTO QUIMICO - DESCRICAO QUIMICA: PROPILENOGLICOL, PUREZA: N/A, FORMULA MOLECULAR: C3H8O2, ASPECTO: LIQUIDO, APLICACAO: INDUSTRIA FARMACEUTICA ID AQUISIÇÃO DO ITEM: 18839 COD AQUISIÇÃO DO ITEM: 6820.062.013568.337.658/0001-271920225https://www.compras.rj.gov.br/Portal-Siga/Contrato/listar.action</t>
  </si>
  <si>
    <t>43941Coordenadoria Geral de Atenção Primária da AP3.3AQUISIÇÃO DE INSUMOS DE PREVENÇÃO CORONA VIRUS - NAD 41/2020313437340001051918,8http://www.rio.rj.gov.br/web/contasrio/dados-abertos#titulo</t>
  </si>
  <si>
    <t>43945UERJ - ADMINISTRACAO CENTRALAQUISIÇÃO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UNIDADE ID AQUISIÇÃO DO ITEM: 148847 COD AQUISIÇÃO DO ITEM: 3920.001.006314.472.183/0001-521914,5613https://www.compras.rj.gov.br/Portal-Siga/Contrato/listar.action</t>
  </si>
  <si>
    <t>43945UERJ - ADMINISTRACAO CENTRALAQUISIÇÃO DO ITEM: LUVA SEGURANCA MEDICO-HOSPITALAR - MODELO: PROCEDIMENTO, MATERIAL: LATEX, TAMANHO LUVA PROCEDIMENTO: UNICO, TAMANHO LUVA CIRURGICA: N/A ID AQUISIÇÃO DO ITEM: 85723 COD AQUISIÇÃO DO ITEM: 4240.039.001014.472.183/0001-521914,545,9https://www.compras.rj.gov.br/Portal-Siga/Contrato/listar.action</t>
  </si>
  <si>
    <t>43915FUNDACAO HOSPITALAR DO ESTADO DE MINAS GERAISFILME PARA RAIO-X USO MEDICO HOSPITALAR - BASE: VERDE; TAMANHO: 24 X 30CM; TIPO: USO GERAL; PREVISTO COMODATO;33.255.787/0001-911909,515212http://www.transparencia.mg.gov.br/compras-e-patrimonio/compras-e-contratos/comprasecontratos-detalhe-proccompra/2020/20200316/20201231/321024</t>
  </si>
  <si>
    <t>43937LIXEIRA PLÁSTICO, QUADRADO COM TAMPA E PEDAL EMBUTIDO TODO FABRICADO EM POLIPROPILENO MEDIDAS: COR PRETA32.713.483/0001-6819005038https://cearatransparente.ce.gov.br/portal-da-transparencia/despesas/notas-de-empenho/2645171?locale=pt-BR</t>
  </si>
  <si>
    <t>43946PREFEITURA MUNICIPAL DE BARBACENADOBUTAMINA - 12,5 MG/ML AMPOLA 20 ML11.896.538/0001-421890,92009,45https://e-gov.betha.com.br/transparencia/01037-041/con_licitacoes.faces</t>
  </si>
  <si>
    <t>43941Cadeiras de roda adulto: Equipamento utilizado no transporte de pessoas fragilizadas ou impossibilitada de andar. material de confecção/apoio para braços/apoio para pés/elevação de pernas: aço ou ferro pintado/ escamoteável/ removivel/ com elevação.23.611.514/0001-8918804470Processo SEI disponibilizado pelo Governo do Estado</t>
  </si>
  <si>
    <t>43946PREFEITURA MUNICIPAL DE BARBACENAPolidocanol frasco de 10 ml a 3%23.664.355/0001-8118757525https://e-gov.betha.com.br/transparencia/01037-041/con_licitacoes.faces</t>
  </si>
  <si>
    <t>43944LIXEIRA, Material: aço inox polido, Capacidade: 50 l, Características Adicionais: tubular, com tampa e pedal para acionamento. MARCA: IMPORTADA04.163.171/0001-9218404460https://www.e-compras.am.gov.br/publico/transparencia_licitacoes_detalhes.asp?ident=186717</t>
  </si>
  <si>
    <t>43943Fármaco - METILDOPA 500MG CX 20COMP07.329.169/0001-391830,89201,992020NE00593</t>
  </si>
  <si>
    <t>43944ESCADA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- 00123.611.514/0001-891821,9411821,94https://www.e-compras.am.gov.br/publico/transparencia_licitacoes_detalhes.asp?ident=200004</t>
  </si>
  <si>
    <t>43941  Cuba rim - Em aço inox, autoclavável; capacidade de 700 ml.24.103.721/0001-9518195036,38Processo SEI disponibilizado pelo Governo do Estado</t>
  </si>
  <si>
    <t>43944FUNEAS - Fundação Estatal de Atenção em Saúde do Estado do ParanáMEDICAMENTOS / Amiodarona, Cloridrato, 50 mg/ml, Solução injetável, Ampola, 3 ml, VIA DE ADMINISTRAÇÃO: Intravenosa, UNID. DE MEDIDA: Uma6564680001391806,149311,94http://www.transparencia.pr.gov.br/pte/compras/dispensasInexigibilidade?windowId=9a3</t>
  </si>
  <si>
    <t>43944Secretaria Municipal da SaúdeAquisição deExtensão para Umidificador de Oxigênio25.463.374/0001-74180015012https://legisladocexterno.curitiba.pr.gov.br/DiariosConsultaExterna_PesquisaAvancada.aspx</t>
  </si>
  <si>
    <t>43949Hospital de Clínicas de Porto Alegre (HCPA)TELA SOLDADA17.253.781/0001-29180015012https://www.hcpa.edu.br/fale-conosco/fale-conosco-servico-de-informacao-ao-cidadao-sic/fale-conosco-sic-licitacoes-contratos</t>
  </si>
  <si>
    <t>NAFUNDACAO HOSPITALAR DO ESTADO DE MINAS GERAISSACO PARA COLETA DE RESIDUOS DE SAUDE - MATERIA-PRIMA: POLIETILENO VIRGEM DE ALTA DENSIDADE; COR: BRANCO LEITOSO; GRUPO: RESIDUOS INFECTANTES (GRUPO A); CAPACIDADE NOMINAL: 15 LITROS - 4,5 KG; DIMENSOES (L X A): 39 CM X 58 CM; APRESENTACAO: EMBALAGEM 100 UN;MATERIAL PARA ACONDICIONAMENTO E EMBALAGENS1800</t>
  </si>
  <si>
    <t>43924Universidade Federal do Rio de JaneiroAquisição de swab descartável estéril de algodão em tubo21.907.626/0001-561800http://www.in.gov.br/web/dou/-/extrato-de-dispensa-de-licitacao-n-162/2020-uasg-153150-251115977</t>
  </si>
  <si>
    <t>43955Empresa Brasileira de Serviços HospitalaresAquisição de insumos para combate ao COVID-19 21.268.634/0001-081800http://www.in.gov.br/web/dou/-/extrato-de-dispensa-de-licitacao-n-215/2020-uasg-155911-254974995</t>
  </si>
  <si>
    <t>43943Fármaco - NISTATINA+OXIDO DE ZINCO POMADA CX 50TB 60G07.329.169/0001-391798,515011,992020NE00593</t>
  </si>
  <si>
    <t>43943Fármaco - AZITROMICINA 600MG SUSP ORAL CX 50FRS 15ML07.329.169/0001-391798,515011,992020NE00593</t>
  </si>
  <si>
    <t>NAFUNDACAO HOSPITALAR DO ESTADO DE MINAS GERAISSONDA DE USO MEDICO - IDENTIFICACAO: NASOGASTRICA LONGA; NUMERO: 16; MATERIA-PRIMA: POLIVINIL ATOXICO;EQUIPAMENTO MEDICO-HOSPITALAR, COMPONENTES E ACESSORIOS1798</t>
  </si>
  <si>
    <t>43921SULFATO DE MAGNESIO, 50 % 500MG/ML, SOLUCAO INJETAVEL AMPOLA 10 ML, AMPOLA 1.0 UNIDADE MARCA : ISOFARMA157170200086417964004,49https://cearatransparente.ce.gov.br/portal-da-transparencia/despesas/notas-de-empenho/2637320?locale=pt-BR</t>
  </si>
  <si>
    <t>NASecretaria Estadual de Saúde/Fundo Estadual de SaúdeCumeeira Trap Pre-Pint TP-30 - 5 TRAP.00.289.348/0006-551794,53748,5http://www.transparencia.mt.gov.br/-/contratos-covid-19</t>
  </si>
  <si>
    <t>43944FUNEAS - Fundação Estatal de Atenção em Saúde do Estado do Paraná AQUISIÇÃO DE MEDICAMENTOS  / Metoclopramida, Cloridrato, 5 mg/ml, Solução injetável, Ampola, 2 ml, VIA DE ADMINISTRAÇÃO: Intramuscular/Intravenosa, UNID. DE MEDIDA: Unitário339246000192179232000,56http://www.transparencia.pr.gov.br/pte/compras/dispensasInexigibilidade?windowId=9a3</t>
  </si>
  <si>
    <t>43949Hospital de Clínicas de Porto Alegre (HCPA)PINÇA ANATOMICA DE DISSECÇÃO STANDARD - 12CM61.418.042/0001-311790,672108,527https://www.hcpa.edu.br/fale-conosco/fale-conosco-servico-de-informacao-ao-cidadao-sic/fale-conosco-sic-licitacoes-contratos</t>
  </si>
  <si>
    <t>4394194203 - SAPATO ANTIDERRAPANTE FLIP COR BRANCO - MATERIAL PVE NUMERAÇÃO 3606.366.038/0001-72178215118,8http://prodata.palmas.to.gov.br:8080/sig/app.html#/transparencia/transparencia-despesa-simplificado-corona/</t>
  </si>
  <si>
    <t>NAFUNDACAO HOSPITALAR DO ESTADO DE MINAS GERAISSONDA DE USO MEDICO - IDENTIFICACAO: DE FOLEY 2 VIAS; NUMERO/TAMANHO: 12; MATERIA-PRIMA: BORRACHA NATURAL, SILICONIZADA;-1773,9</t>
  </si>
  <si>
    <t>NAFUNDACAO HOSPITALAR DO ESTADO DE MINAS GERAISBOLSA VENTILATORIA  - CAPACIDADE VOLUMETRICA: 1L; MATERIA-PRIMA: LATEX NATURAL, NA COR AZUL;-1770,3</t>
  </si>
  <si>
    <t>43948Prefeitura Municipal de SalvadorAQUISIÇÃO DE CREME DENTAL PARA ATENDER AS DEMANDAS DAS EMERGÊNCIAS REFERENTE AO COVIDE-19, CONFORME SOLICITADO EM PROCESSO 873/2020 SEMPRE.24.658.170/0001-261752http://www.transparencia.salvador.ba.gov.br/Modulos/covid19.aspx</t>
  </si>
  <si>
    <t>43944FUNEAS - Fundação Estatal de Atenção em Saúde do Estado do Paranápeças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Unitário255504700014717505035http://www.transparencia.pr.gov.br/pte/compras/dispensasInexigibilidade?windowId=9a3</t>
  </si>
  <si>
    <t>43922Secretaria Municipal de SaúdeProtetor Facial de Segurança "Capacete", coroa e carneira de plástico, regulagem de tamanho por meio de ajuste simples, visor de policarbonato incolor. Com C.A23.841.438/0001-06173410217https://api.sorocaba.sp.gov.br/pub-consulta/#/publicacoes</t>
  </si>
  <si>
    <t>43913Secretaria Municipal de Saúde e Defesa CivilDRENO DE KEER EM T 5,5 DESCARTÁVEL ESTÉRIL11634742/0001-951730,412014,42https://duquedecaxias.rj.gov.br/portal/boletim-oficial.html</t>
  </si>
  <si>
    <t>43913Secretaria Municipal de Saúde e Defesa CivilDRENO DE KEER EM T 5 DESCARTÁVEL ESTÉRIL11634742/0001-951730,412014,42https://duquedecaxias.rj.gov.br/portal/boletim-oficial.html</t>
  </si>
  <si>
    <t>43943Fármaco - PARACETAMOL 500MG CX 500COMP07.329.169/0001-391725115000,152020NE00593</t>
  </si>
  <si>
    <t>43915FUNDACAO HOSPITALAR DO ESTADO DE MINAS GERAISMEDICAMENTOS ALOPATICOS   pROPOFOL - PRINCIPIO ATIVO: PROPOFOL; CONCENTRACAO/DOSAGEM: 10 MG/ML; FORMA FARMACEUTICA: EMULSAO INJETAVEL; APRESENTACAO: FRASCO-AMPOLA 20 ML; COMPONENTE: .;60.665.981/0009-7517202008,6</t>
  </si>
  <si>
    <t>43941Coordenadoria Geral de Atenção Primária da AP1AQUISIÇÃO PARA ATENDER A DEMANDA EMERGENCIAL DOS POSSÍVEIS CASOS IDENTIFICADOS NO PROTOCOLO DE CORONAVÍRUS.318907830001501716http://www.rio.rj.gov.br/web/contasrio/dados-abertos#titulo</t>
  </si>
  <si>
    <t>43949Hospital de Clínicas de Porto Alegre (HCPA)MEMBRANA DE VÁLVULA EXPIRATÓRIA, ESTERILIZÁVE00.331.788/0027-5817103570https://www.hcpa.edu.br/fale-conosco/fale-conosco-servico-de-informacao-ao-cidadao-sic/fale-conosco-sic-licitacoes-contratos</t>
  </si>
  <si>
    <t>4393810541 - CATETER INTRAVENOSO 18G06.366.038/0001-691707,215521,1http://prodata.palmas.to.gov.br:8080/sig/app.html#/transparencia/transparencia-despesa-simplificado-corona/</t>
  </si>
  <si>
    <t>43949Hospital de Clínicas de Porto Alegre (HCPA)PINÇA ANATOMICA DE DISSECÇÃO STANDARD - 12CM61.418.042/0001-311700,862327,3313https://www.hcpa.edu.br/fale-conosco/fale-conosco-servico-de-informacao-ao-cidadao-sic/fale-conosco-sic-licitacoes-contratos</t>
  </si>
  <si>
    <t>43941Conjunto (camisa bermuda) adulto. Bermuda com elástico confortável na cintura, camisa com cola redonda e dois bolsos. Para paciente, cor Verde bandeira, tamanho: P, tecido: Brim Leve, 100% algodão.18.386.337/0001-4417002085Processo SEI disponibilizado pelo Governo do Estado</t>
  </si>
  <si>
    <t>43941Conjunto (camisa bermuda) adulto. Bermuda com elástico confortável na cintura, camisa com cola redonda e dois bolsos. Para paciente, cor Verde bandeira, tamanho: G, tecido: Brim Leve, 100% algodão.18.386.337/0001-4417002085Processo SEI disponibilizado pelo Governo do Estado</t>
  </si>
  <si>
    <t>43949Hospital de Clínicas de Porto Alegre (HCPA)RELOGIO DE PAREDE88.152.863/0001-25169810016,98https://www.hcpa.edu.br/fale-conosco/fale-conosco-servico-de-informacao-ao-cidadao-sic/fale-conosco-sic-licitacoes-contratos</t>
  </si>
  <si>
    <t>43918ADENOSINA, SOLUCAO INJETAVEL, 3 MG/ML, AMPOLA 2ML, UNIDADE 1.0 AMPOLA MARCA : HIPOLABOR02.600.770/0001-0916942008,47https://cearatransparente.ce.gov.br/portal-da-transparencia/despesas/notas-de-empenho/2635772?locale=pt-BR</t>
  </si>
  <si>
    <t>43945Fundação Instituto Polo Avançado de Saúde de Ribeirão Preto - FIPASEKit para extração de RNA, previsto no convênio 03/2020.009.072.840/0001-34169011690https://www.ribeiraopreto.sp.gov.br/diario-oficial/pesquisa-data</t>
  </si>
  <si>
    <t>43918SOLUÇÃO ANTISSÉPTICA, CLOREXIDINA A 2%, DEGERMANTE, ASSOCIADO A TENSOATIVOS ATOXICA E HIPOALERGENICA, ADAPTAVELA SUPORTE DE PAREDE PARA DISPENSAÇÃO ASSÉPTICA, FRASCO 1.0 LITRO. MARCA: VIC PHARMA02.600.770/0001-091689,1214411,73https://cearatransparente.ce.gov.br/portal-da-transparencia/despesas/notas-de-empenho/2635759?locale=pt-BR</t>
  </si>
  <si>
    <t>43944PREFEITURA MUNICIPAL DE SALINASMATERIAL PROT.IND.(EPI'S) E (EPI'S P/ PROF.QUE ATUAM A COVI-1920.540.779/0001-451681</t>
  </si>
  <si>
    <t>43943Fármaco - NIMESULIDA 100MG CX 350COMP07.329.169/0001-391680112000,152020NE00593</t>
  </si>
  <si>
    <t>43921ISOFLURANO, 1ML/ML, SOLUCAO PARA INALACAO, FRASCO 100ML, UNIDADE 1.0 FRASCO MARCA: ISOFORINE909215200013616802084https://cearatransparente.ce.gov.br/portal-da-transparencia/despesas/notas-de-empenho/2637450?locale=pt-BR</t>
  </si>
  <si>
    <t>43944FUNEAS - Fundação Estatal de Atenção em Saúde do Estado do Paraná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Unitário80392566000145168016801http://www.transparencia.pr.gov.br/pte/compras/dispensasInexigibilidade?windowId=9a3</t>
  </si>
  <si>
    <t>43945UERJ - HOSPITAL UNIVERSITÁRIO - HOSPITAL UNIVERSITARIO PEDRO ERNESTOAQUISIÇÃO DO ITEM: TUBO EXTENSOR CATETER - MATERIAL: PVC ATOXICO, COR: N/D, COMPRIMENTO: 120 CM -PRIMING 4ML, CALIBRE: N/A, CONECTOR: CONEXÃO UNIVERSAL, MODELO CONECTOR: LUER LOK MACHO ID AQUISIÇÃO DO ITEM: 75356 COD AQUISIÇÃO DO ITEM: 6515.243.000805.746.252/0001-8816801,4https://www.compras.rj.gov.br/Portal-Siga/Contrato/listar.action</t>
  </si>
  <si>
    <t>43929Hospital do Servidor Público Municipal - HSPMFrigobar Doméstico com capacidade de 117 litros.28.315.329/0001-6016802840http://www.docidadesp.imprensaoficial.com.br/NavegaEdicao.aspx?ClipID=b4bd860356529548f89aae00c36181a1&amp;PalavraChave=LL%20COMERCIO%20DE%20EQUIPAMENTOS%20EIRELI</t>
  </si>
  <si>
    <t>43951Estado do RS - Secretaria da Saúde do EstadoNobreak 1500VA Bivolt1333455300012216792839,5https://www.compras.rs.gov.br/editais/0202_2020/259129</t>
  </si>
  <si>
    <t>43946PREFEITURA MUNICIPAL DE BARBACENASACO PLÁSTICO PARA CESTA BÁSICA16764041,9https://e-gov.betha.com.br/transparencia/01037-041/con_licitacoes.faces</t>
  </si>
  <si>
    <t>NAFUNDACAO EZEQUIEL DIASMEIO MEM EARLE - ASPECTO: PO; COMPOSICAO: COM SAIS DE EARLE E L-GLUTAMINA SEM BICABORNATO DE SODIO; SOLUBILIDADE: APROX.9,6G DE PO P/LITRO DE MEIO (PREPARA 1 LITRO); FINALIDADE: CULTIVO CELULAR; APRESENTACAO: UNIDADE;-1675,6</t>
  </si>
  <si>
    <t>43941Hospital Municipal Salgado FilhoAQUISIÇÃO DE MATERIAL PARA USO NO COMBATE A INFECÇÃO DO CORONAVÍRUS. NAD 145/2020.95824780001411674http://www.rio.rj.gov.br/web/contasrio/dados-abertos#titulo</t>
  </si>
  <si>
    <t>4393843468 - SERINGA DE 20 ML06.366.038/0001-691671,5421430,78http://prodata.palmas.to.gov.br:8080/sig/app.html#/transparencia/transparencia-despesa-simplificado-corona/</t>
  </si>
  <si>
    <t>43950Secretaria Municipal de SaúdeTECIDO NÃO TECIDO (TNT) 1,40 M05.956.079/0001-4216662700http://servicos.sjc.sp.gov.br/governo/boletim/boletimPDF/20200417202703b5d64368-84ed-4780-b6a8-c2cb3d9d1696.pdf</t>
  </si>
  <si>
    <t>43925Autarquia Hospitalar Municipal - AHMSonda Endotraqueal descartável com balão nº 4,5 (item 04).48.791.685/0001-681663,23305,04http://www.docidadesp.imprensaoficial.com.br/NavegaEdicao.aspx?ClipID=116fb443c0463dae43cc6f0d3686c440&amp;PalavraChave=CBS%20M%C3%89DICO%20CIENTIFICA%20S/A</t>
  </si>
  <si>
    <t>43949Hospital de Clínicas de Porto Alegre (HCPA)CABO DE BISTURI N.758.193.483/0001-781661,734140,53https://www.hcpa.edu.br/fale-conosco/fale-conosco-servico-de-informacao-ao-cidadao-sic/fale-conosco-sic-licitacoes-contratos</t>
  </si>
  <si>
    <t>43941MEIO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10L08.845.041/0001-9016505330Processo SEI disponibilizado pelo Governo do Estado</t>
  </si>
  <si>
    <t>43921HIDROCORTISONA SUCCINATO, SODICO, 100MG, PO LIOFILIZADO PARA SOLUCAO INJETAVEL, FRASCO/AMPOLA, UNIDADE 1.0 FRASCO / AMPOLA MARCA : TEUTO807721100013416488002,06https://cearatransparente.ce.gov.br/portal-da-transparencia/despesas/notas-de-empenho/2637319?locale=pt-BR</t>
  </si>
  <si>
    <t>43918INSULINA HUMANA NPH, RECOMBINANTE, 100 U/ ML, SUSPENSÃO INJETÁVEL, FRASCO/ AMPOLA 10ML, UNIDADE 1.0 FRASCO/ AMPOLA. MARCA: ASPEN PHARM (ES) QTD 80 X 20,5170 = R$ 1.641,3608.778.201/0001-261641,368020,517https://cearatransparente.ce.gov.br/portal-da-transparencia/despesas/notas-de-empenho/2635831?locale=pt-BR</t>
  </si>
  <si>
    <t>43916EQUIPO MACRO FLEX FOTOSSENSIVEL P/SOL. PARENT. C/CAMARA GOTEJ. BIOSANI948557400017116364004,09https://cearatransparente.ce.gov.br/portal-da-transparencia/despesas/notas-de-empenho/2634645?locale=pt-BR</t>
  </si>
  <si>
    <t>4393831303 - ESCALPE 27 G, CATETER PARA INFUSÃO VENOSA COM AGULHA DE BISEL TRI FACETADO, COM06.366.038/0001-691632,8642970,38http://prodata.palmas.to.gov.br:8080/sig/app.html#/transparencia/transparencia-despesa-simplificado-corona/</t>
  </si>
  <si>
    <t>43941Hospital Municipal Salgado FilhoAQUISIÇÃO DE AQUISIÇÃO de Material Médico Hospitalar, PARA PREVENÇÃO E CONTROLE DE INFECÇÃO POR CORONAVÍRUS. NAD 200/2020.103800930001801631http://www.rio.rj.gov.br/web/contasrio/dados-abertos#titulo</t>
  </si>
  <si>
    <t>43949Hospital de Clínicas de Porto Alegre (HCPA)TESOURA METZENBAUM RETA - 18 CM COMPRIMENTO58.193.483/0001-781627,552273,9795https://www.hcpa.edu.br/fale-conosco/fale-conosco-servico-de-informacao-ao-cidadao-sic/fale-conosco-sic-licitacoes-contratos</t>
  </si>
  <si>
    <t>43944SUPORTE DE SORO, Material: ferro fundido, sem rodas, Dimensões: altura regulável de 1,05 até 2,00 m, Características Adicionais: com 4  (quatro) ganchos, cromado, base em ferro fundido, pintura epoxi MARCA: AG PLASTICOS06.050.437/0001-161626,92273,95https://www.e-compras.am.gov.br/publico/transparencia_licitacoes_detalhes.asp?ident=198417</t>
  </si>
  <si>
    <t>43918Coordenadoria de Assistência FarmacêuticaCadeira Giratória, Concha Dupla, Encosto e Assento em Madeira Compensada Moldada, Revestido em Couro Sintético.14.516.006/0001-2016255325https://www.imprensaoficial.com.br/DO/BuscaDO2001Documento_11_4.aspx?link=%2f2020%2fexecutivo%2520secao%2520i%2fmarco%2f28%2fpag_0093_0e44dffaa5f2d9c10ba4c50d5989e03f.pdf&amp;pagina=93&amp;data=28/03/2020&amp;caderno=Executivo%20I&amp;paginaordenacao=100093</t>
  </si>
  <si>
    <t>43920ALFENTANILA (CLORIDRATO), 0,544MG/ML, SOLUCAO INJETAVEL, AMPOLA 5ML, UNIDADE 1.0 AMPOLA MARCA : LEAST09.092.152/0001-36162012013,5https://cearatransparente.ce.gov.br/portal-da-transparencia/despesas/notas-de-empenho/2636640?locale=pt-BR</t>
  </si>
  <si>
    <t>NAFUNDACAO HOSPITALAR DO ESTADO DE MINAS GERAISGUIA PARA USO MEDICO - APLICACAO: PARA TUBO ENDOTRAQUEAL; TIPO: BOUGIE, DESCARTAVEL; MATERIA-PRIMA: POLIETILENO DE ALTA DENSIDADE E BAIXA RIGIDEZ; PONTA: COM ANGULACAO ENTRE 35 A 40° APROXIMADAMENTE; COMPRIMENTO: ENTRE 60 E 70 CM;02.662.841/0001-90162081http://www.transparencia.mg.gov.br/compras-e-patrimonio/compras-e-contratos/comprasecontratos-detalhe-proccompra/2020/20200316/20201231/322116</t>
  </si>
  <si>
    <t>43916FUNDACAO HOSPITALAR DO ESTADO DE MINAS GERAISAMPICILINA - PRINCIPIO ATIVO: AMPICILINA SODICA; CONCENTRACAO/DOSAGEM: 1 G; FORMA FARMACEUTICA: PO PARA SOLUCAO INJETAVEL; APRESENTACAO: FRASCO-AMPOLA; COMPONENTE: .;12.927.876/0001-671610,355003,22http://www.transparencia.mg.gov.br/compras-e-patrimonio/compras-e-contratos/comprasecontratos-detalhe-proccompra/2020/20200316/20201231/321145</t>
  </si>
  <si>
    <t>43943Secretaria Municipal da Saúdeaquisição de 350 frascos de água oxigenada00.656.468/0001-3916103504,6https://legisladocexterno.curitiba.pr.gov.br/DiariosConsultaExterna_PesquisaAvancada.aspx</t>
  </si>
  <si>
    <t>43945FUNDACAO HOSPITALAR DO ESTADO DE MINAS GERAISSACO PARA TRANSPORTE DE CADAVER - TAMANHO: G (0,90 X 2,00 M); MATERIA PRIMA: POLIETILENO;MATERIAL PARA ACONDICIONAMENTO E EMBALAGENS160515010,7http://www.transparencia.mg.gov.br/compras-e-patrimonio/compras-e-contratos/comprasecontratos-detalhe-proccompra/2020/20200316/20201231/322974</t>
  </si>
  <si>
    <t>43943Suporte de Hampe25.132.993/0001-8616004400Processo SEI disponibilizado pelo Governo do Estado</t>
  </si>
  <si>
    <t>43943Detector Fetal18.031.325/0001-0516002800Processo SEI disponibilizado pelo Governo do Estado</t>
  </si>
  <si>
    <t>43908Secretaria Municipal de EducaçãoRealização de 2 (duas) apresentações de contação de história para gravação de vídeo que integrará o “Dia D – prevenção e orientação contra o coronavírus”09.298.731/0001-316002800http://www.docidadesp.imprensaoficial.com.br/NavegaEdicao.aspx?ClipID=4c77d980afa0a2a58a22213863db9da3&amp;PalavraChave=6016.2020/0021221-3</t>
  </si>
  <si>
    <t>43944PREFEITURA MUNICIPAL DE JUIZ DE FORAHipoclorito de sódio21.599.659/0001-861600https://www.pjf.mg.gov.br/jfcontracoronavirus/transparencia.php</t>
  </si>
  <si>
    <t>43955Empresa Brasileira de Serviços HospitalaresAquisição de Fenoterol bromidrato, composição: associado com ipratrópio brometo, concentração: 0,05mg + 0,02mg,dose, forma farmacêutica: aerossol oral, CATMAT: 428076, para aerossol terapia, visando suprir as demandas dos serviços de saúde realizados, de enfrentamento ao COVID-19, no Hospital de Ensino Doutor Washington Antônio de Barros / HU-UNIVAS, para fazer frente ao conjunto de ações no combate ao coronavírus 30.550.030/0001-321600http://www.in.gov.br/web/dou/-/extrato-de-dispensa-de-licitacao-n-25/2020-uasg-155180-254974908</t>
  </si>
  <si>
    <t>NASECRETARIA DE ESTADO DA SAUDEMANUTENCAO PREVENTIVA E CORRETIVA EM SISTEMAS:PREDIAL CIVIL,ELETRICO, HIDRAULICO, ELETROMECANICO E DE AR CONDICIONADO.-1595</t>
  </si>
  <si>
    <t>43941Coordenadoria Geral de Atenção Primária da AP1AQUISIÇÃO DE MATERIAL MÉDICO CIRÚRGICO PARA A PARN E UISMAV - EXCLUSIVAMENTE PARA ATENDER A PANDEMIA DE COVID 19, EVITANDO DESABASTECIMENTO E GARANTINDO O BOM ATENDIMENTO A POPULAÇÃO NESTE MOMENTO DE CRISE - NAD Nº 54/2020 - PE 0063/2019177007630001481587,6http://www.rio.rj.gov.br/web/contasrio/dados-abertos#titulo</t>
  </si>
  <si>
    <t>43949Empresa Brasileira de Serviços HospitalareAquisição emergencial de insumos necessários para o enfrentamento do COVID-19 (ELABORAÇÃO DE KITS DE MANUSEIO DE VIAS AÉREAS EM URGÊNCIA E EMERGÊNCIA e ESPAÇADOR PARA AEROSSOLTERAPIA)22.451.933/0001-381587http://www.in.gov.br/web/dou/-/extrato-de-dispensa-de-licitacao-n-10054/2020-uasg-155009-254262204</t>
  </si>
  <si>
    <t>43935Universidade Federal de São PauloAquisição de medicamentos e materiais médicos para ações de enfrentamento ao Covid-1903.951.140/0001-331581,3http://www.in.gov.br/web/dou/-/extrato-de-dispensa-de-licitacao-n-30/2020-uasg-153031-252321729</t>
  </si>
  <si>
    <t>43948Prefeitura Municipal de SalvadorREF. A AQUISIÇÃO POR REGISTRO DE PREÇO DE ÁGUA GARRAFÃO 20L; PROCESSO TRANSALVADOR Nº 2590/2020.04.496.562/0001-291575http://www.transparencia.salvador.ba.gov.br/Modulos/covid19.aspx</t>
  </si>
  <si>
    <t>43930AQUISIÇÃO EMERGENCIAL DE MATERIAL MÉDICO-HOSPITALAR17.417.922/0001-001575</t>
  </si>
  <si>
    <t>43950COMPANHIA MUNICIPAL DE TRÂNSITO E URBANIZAÇÃODISPENSER PLÁSTICO PARA SABONETE LÍQUIDO COM CAPACIDADE DE 1 LITRO243734780001251561,66424,4https://www.londrina.pr.gov.br/transparencia</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</si>
  <si>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MUNICÍPIO7859708500012415608195https://www.londrina.pr.gov.br/transparencia</t>
  </si>
  <si>
    <t>43946PREFEITURA MUNICIPAL DE BARBACENAPolidocanol frasco de 10 ml de 1%23.664.355/0001-821556,257520,75https://e-gov.betha.com.br/transparencia/01037-041/con_licitacoes.faces</t>
  </si>
  <si>
    <t>NAFUNDACAO HOSPITALAR DO ESTADO DE MINAS GERAISSONDA DE USO MEDICO - IDENTIFICACAO: URETRAL; NUMERO: 16; MATERIA-PRIMA: POLIVINIL ATOXICO;82.641.325/0021-611550</t>
  </si>
  <si>
    <t>43913Secretaria Municipal de Saúde e Defesa CivilFIXADOR DE TUBO OROTRAQUEAL  INFANTIL - TECIDO LAMINADO EM POLIPROPILENO E POLIETILENO ESPUMA ADESIVA DE POLIETILENO COM FITAS ADESIVAS EM ACRÍLICO EM GRAU MEDICINAL10639887/0001-60154812012,9https://duquedecaxias.rj.gov.br/portal/boletim-oficial.html</t>
  </si>
  <si>
    <t>43923FUNDACAO HOSPITALAR DO ESTADO DE MINAS GERAISBROMETO DE PANCURONIO - PRINCIPIO ATIVO: BROMETO DE PANCURONIO; CONCENTRACAO/DOSAGEM: 2 MG/ML; FORMA FARMACEUTICA: SOLUCAO INJETAVEL; APRESENTACAO: AMPOLA 2 ML; COMPONENTE: 44.734.671/0001-5115303005,1http://www.transparencia.mg.gov.br/compras-e-patrimonio/compras-e-contratos/comprasecontratos-detalhe-proccompra/2020/20200316/20201231/321577</t>
  </si>
  <si>
    <t>43941Hospital Municipal Souza AguiarAQUISIÇÃO DE SANENATES PARA ENFRENTAMENTO DA EMERGENCIA DE SAÚDE PÚBLICA DECORRENTE DO CORONAVÍRUS.188418890001031521http://www.rio.rj.gov.br/web/contasrio/dados-abertos#titulo</t>
  </si>
  <si>
    <t>43941CADEIRA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SANITÁRIO23.611.514/0001-8915204380Processo SEI disponibilizado pelo Governo do Estado</t>
  </si>
  <si>
    <t>43941Biombo triplo: Recurso utilizado para divisão de ambientes. material de confecção/tamanho/rodízios: aço ferro pintado/tamanho triplo/possui23.611.514/0001-8915204380Processo SEI disponibilizado pelo Governo do Estado</t>
  </si>
  <si>
    <t>43938*Insumos15.208.557/0001-901520DOU - Avisos de dispensa</t>
  </si>
  <si>
    <t>43948Prefeitura Municipal de SalvadorAQUISIÇÃO DE ARTIGOS DE ESCRITÓRIO E DESCARTÁVEIS (ENVELOPE) PARA ATENDER AS NECESSIDADES DA SMED.19.913.591/0001-161514,7http://www.transparencia.salvador.ba.gov.br/Modulos/covid19.aspx</t>
  </si>
  <si>
    <t>43913Secretaria Municipal de Saúde e Defesa CivilFILTRO DE VENTILAÇÃO MECÂNICA NEONATAL11634742/0001-9515122406,3https://duquedecaxias.rj.gov.br/portal/boletim-oficial.html</t>
  </si>
  <si>
    <t>43944MESA DE MAYO, Material: estrutura e bandeja em aço inoxidável, Altura: regulável sendo a máxima superior a 1,15m, Características Adicionais: pés com rodízios; Bandeja medindo 48 x 32 cm (+ ou - 0,5 cm) MARCA: MEDHAUS/ MD-MM01; 23.611.514/0001-891503,964375,99https://www.e-compras.am.gov.br/publico/transparencia_licitacoes_detalhes.asp?ident=199398</t>
  </si>
  <si>
    <t>43938 SECRETARIA DE ESTADO DA SAÚDECABINE RÁDIO E FONES PARA ATÉ 50 PESSOAS18899026000189150015100http://transparencia.al.gov.br/despesa/empenho/510524/2020NE00423/2020OB02560/</t>
  </si>
  <si>
    <t>43938 SECRETARIA DE ESTADO DA SAÚDECABINE RÁDIO E FONES PARA ATENDER DE 701 ATÉ 1000 PESSOAS18899026000189150015100http://transparencia.al.gov.br/despesa/empenho/510524/2020NE00423/2020OB02560/</t>
  </si>
  <si>
    <t>43938 SECRETARIA DE ESTADO DA SAÚDESISTEMA DE RETORNO DE SOM COM 02 CAIXAS18899026000189150015100http://transparencia.al.gov.br/despesa/empenho/510524/2020NE00423/2020OB02560/</t>
  </si>
  <si>
    <t>43938 SECRETARIA DE ESTADO DA SAÚDETELA 120 180 X 240M18899026000189150015100http://transparencia.al.gov.br/despesa/empenho/510524/2020NE00423/2020OB02560/</t>
  </si>
  <si>
    <t>43938 SECRETARIA DE ESTADO DA SAÚDETELA 150 225 X 300M18899026000189150015100http://transparencia.al.gov.br/despesa/empenho/510524/2020NE00423/2020OB02560/</t>
  </si>
  <si>
    <t>43938 SECRETARIA DE ESTADO DA SAÚDETELA 180 275 X 365M18899026000189150015100http://transparencia.al.gov.br/despesa/empenho/510524/2020NE00423/2020OB02560/</t>
  </si>
  <si>
    <t>43938 SECRETARIA DE ESTADO DA SAÚDETELA 210 315 X 420M18899026000189150015100http://transparencia.al.gov.br/despesa/empenho/510524/2020NE00423/2020OB02560/</t>
  </si>
  <si>
    <t>43938 SECRETARIA DE ESTADO DA SAÚDETELA 90 RETRÁTIL 15 X 20 M COM TRIPÉ18899026000189150015100http://transparencia.al.gov.br/despesa/empenho/510524/2020NE00423/2020OB02560/</t>
  </si>
  <si>
    <t>43938 SECRETARIA DE ESTADO DA SAÚDEDISPONIBILIZAÇÃO DE PROFISSIONAL CAPACITADO PARA A REALIZAÇÃO DE SERVIÇOS DE ILUMINAÇÃO A SEREM UTILIZADOS EM EVENTOS18899026000189150015100http://transparencia.al.gov.br/despesa/empenho/510524/2020NE00423/2020OB02560/</t>
  </si>
  <si>
    <t>43938 SECRETARIA DE ESTADO DA SAÚDESERVIÇO DE GRAVAÇÃO DO EVENTO EM ÁUDIO COM FORNECIMENTO DE DVDS E TÉCNICO ESPECIALIZADO EM GRAVAÇÃO DE EVENTOS EM ÁUDIO18899026000189150015100http://transparencia.al.gov.br/despesa/empenho/510524/2020NE00423/2020OB02560/</t>
  </si>
  <si>
    <t>43938 SECRETARIA DE ESTADO DA SAÚDESERVIÇO DE EDIÇÃO DE FILMAGEM ENTREGA DE 01 CÓPIA DO VÍDEO PRODUZIDO E EDITADO EM MÍDIA DVD DE ALTA QUALIDADECOM FINALIZAÇÃO COMPUTADORIZADA PRODUÇÃO DE VINHETA ELABORAÇÃO DE TRILHA SONORA LEGENDAS DE IDENTIFICAÇÃO DOS PARTICIPANTES ABERTURA E CRÉDITOS FINAIS ACONDICIONADO EM ESTOJO TIPO CASE BOXSIMPLES DE 14MM RESISTENTE CONFECCIONADO EM POLIPROPILENO DE COR TRANSPARENTE COM CAPA DE IDENTIFICAÇÃO O SERVIÇO DEVE SER COTADO POR HORA DE TRABALHO18899026000189150015100http://transparencia.al.gov.br/despesa/empenho/510524/2020NE00423/2020OB02560/</t>
  </si>
  <si>
    <t>43938 SECRETARIA DE ESTADO DA SAÚDEENTREGA DE CD COM NO MÍNIMO 300 TREZENTAS FOTOS EM ALTA RESOLUÇÃO TAMANHO 26 X 17 CM RESOLUÇÃO DE 300 DPI TAMANHO 18 MEGA E IDENTIFICAÇÃO DE CADA FOTO NA INFORMAÇÃO DE ARQUIVO FILE INFO COM AS SEGUINTES INFORMAÇÕES ASSUNTO LOCAL CIDADE ESTADO DATA E CRÉDITO DO FOTÓGRAFO18899026000189150015100http://transparencia.al.gov.br/despesa/empenho/510524/2020NE00423/2020OB02560/</t>
  </si>
  <si>
    <t>43923MICOFENOLATO MOFETILA, 500 MG, COMPRIMIDO, UNIDADE 1.0 COMPRIMIDO. MARCA: GENÉRICO6417169700014615005003https://cearatransparente.ce.gov.br/portal-da-transparencia/despesas/notas-de-empenho/2638401?locale=pt-BR</t>
  </si>
  <si>
    <t>43941Instituto Municipal de Assistência à Saúde Juliano MoreiraAQUISIÇÃO DE AQUISIÇÃO de Material Médico Hospitalar, PARA PREVENÇÃO E CONTROLE DE INFECÇÃO POR CORONAVÍRUS, CONFORME PROCESSO EMERGENCIAL Nº 09/001.837/2020, PROVIDENCIADO PELA S/SUBG/CGCT/CTS, DE ACORDO COM O ARTIGO 24, INCISO IV DA LEI Nº 8.666/93, COMBINADO COM O DECRETO Nº 42.246, DE 12 DE MARÇO DE 2020, QUE REGULAMENTA A LEI 13.979.313437340001051500http://www.rio.rj.gov.br/web/contasrio/dados-abertos#titulo</t>
  </si>
  <si>
    <t>43941SECRETARIA MUNICIPAL DE SAÚDEAQUISIÇÃO DE ESPAÇADOR PARA MEDICAMENTO EM AEROSOL - TAMANHO INFANTIL06.886.136/0001-2715003050https://www.aracajucompras.se.gov.br/portal/default.aspx</t>
  </si>
  <si>
    <t>43955Universidade Federal do Rio de JaneiroAquisição de sapatilha descartável em TNT 40G. 07.718.963/0001-741500http://www.in.gov.br/web/dou/-/extrato-de-dispensa-de-licitacao-n-229/2020-uasg-153150-254972730</t>
  </si>
  <si>
    <t>43943Fármaco - DEXCLORFENIRAMINA 2MG/5ML XRP CX 50FRS 100ML07.329.169/0001-3914955002,992020NE00593</t>
  </si>
  <si>
    <t>43913Secretaria Municipal de Saúde e Defesa CivilTUBO ENDOTRAQUEAL Nº 7 EM CLORETO POLIVINÍLICO - DIÂMETRO DE 2,00 MM SEM BALONETE 11634742/0001-9514946002,49https://duquedecaxias.rj.gov.br/portal/boletim-oficial.html</t>
  </si>
  <si>
    <t>43943Fármaco - GENTAMICINA 40MG/ML SOL INJ CX 50AMP 1ML07.329.169/0001-39149010001,492020NE00593</t>
  </si>
  <si>
    <t>NAPOLICIA MILITAR DE MINAS GERAISALMOTOLIA USO MEDICO HOSPITALAR - MATERIA-PRIMA: POLIPROPILENO; COR: BRANCA; CAPACIDADE: 250ML;-1488</t>
  </si>
  <si>
    <t>43943Fármaco - CLORETO DE POTASSIO 10% SOL INJ CX 200AMP 10ML07.329.169/0001-39148238000,392020NE00593</t>
  </si>
  <si>
    <t>43949Hospital de Clínicas de Porto Alegre (HCPA)ASPIRADOR YANKAUER   28,5 CM DE COMPRIMENTO -61.418.042/0001-311473,32266,9682https://www.hcpa.edu.br/fale-conosco/fale-conosco-servico-de-informacao-ao-cidadao-sic/fale-conosco-sic-licitacoes-contratos</t>
  </si>
  <si>
    <t>43915FUNDACAO HOSPITALAR DO ESTADO DE MINAS GERAISFIXADOR PARA RAIO-X - APLICACAO: MANUTENCAO/REPOSICAO; UTILIZACAO: PROCESSADORA AUTOMATICA; PREVISTO COMODATO; MANIPULACAO: 38 LITROS;33.255.787/0001-91147210147,2http://www.transparencia.mg.gov.br/compras-e-patrimonio/compras-e-contratos/comprasecontratos-detalhe-proccompra/2020/20200316/20201231/321024</t>
  </si>
  <si>
    <t>43918BENZILPENICILINA BENZATINA, 1.200.000UI, PÓ PARA SUSPENSÃO INJETÁVEL OU SUSPENSÃO INJETÁVEL INTRAMUSCULAR, FRASCO/AMPOLA COM OU SEM DILUENTE, UNIDADE 1.0 FRASCO / AMPOLA. MARCA: TEUTO QTD 200,00 X P.UNT. R$ 7,3510 = R$ 1.470,5008.077.211/0001-341470,22007,351https://cearatransparente.ce.gov.br/portal-da-transparencia/despesas/notas-de-empenho/2635758?locale=pt-BR</t>
  </si>
  <si>
    <t>43941Coordenadoria Geral de Atenção Primária da AP4AQUISIÇÃO DE ÚCULOS PARA PREVENÇÃO DO CORONAVIRUS - NAD 25/2020318907830001501441,44http://www.rio.rj.gov.br/web/contasrio/dados-abertos#titulo</t>
  </si>
  <si>
    <t>43929Hospital do Servidor Público Municipal - HSPMEstetoscópio clínico biauricular adulto - uso hospitalar.25.386.146/0001-4814403048http://www.docidadesp.imprensaoficial.com.br/NavegaEdicao.aspx?ClipID=da7821b72e07647dca758827be8a029f&amp;PalavraChave=ALECHSSANDRA%20RESSETTI%20OLIVEIRA%20-%20ME</t>
  </si>
  <si>
    <t>43943Empresa Brasileira de Serviços HospitalaresMaterial para aquisição emergencial para Covid-1917.771.867/0001-431440http://www.in.gov.br/web/dou/-/extrato-de-dispensa-de-licitacao-n-194/2020-uasg-155911-253377235</t>
  </si>
  <si>
    <t>43943Fármaco - LACTULOSE 667MG/ML LIQ AMEIXA FRS 120ML07.329.169/0001-391438,561449,992020NE00593</t>
  </si>
  <si>
    <t>43943ATADURA GESSADA 20CMx4M CX 20RL07.329.169/0001-391437,612119,82020NE00594</t>
  </si>
  <si>
    <t>43938Aquisição de material laboratorial - Meio de Cultura, a fim de atender o Boletim Epidemiológico n. 01 do Centro de Operações de Emergências em Saúde Pública do Ministério da Saúde03.201.601/0001-501435,2https://www.spdo.ms.gov.br/diariodoe</t>
  </si>
  <si>
    <t>43944Fundo Especial de Saúde do Mato Grosso do SulAquisição de meio de cultura ( Tipo: caldo_x005F_x005F_x005F_x000D_
triptose fosfatado; Composição (g/l):_x005F_x005F_x005F_x000D_
triptose 20,0; glucose (dextrose)_x005F_x005F_x005F_x000D_
2,0; cloreto de sódio 5,0; fosfato de_x005F_x005F_x005F_x000D_
sódio dibásico 2,5; pH 7,3 ± 0,2 a_x005F_x005F_x005F_x000D_
25°C.)03.201.601/0001-501435,23478,4https://www.spdo.ms.gov.br/diariodoe</t>
  </si>
  <si>
    <t>NAFUNDACAO HOSPITALAR DO ESTADO DE MINAS GERAISSONDA DE USO MEDICO - IDENTIFICACAO: NASOENTERICA INFANTIL; NUMERO: 8G; MATERIA-PRIMA: POLIURETANO, COM PESO EM TUNGSTENIO OU ACO INOX;EQUIPAMENTO MEDICO-HOSPITALAR, COMPONENTES E ACESSORIOS1426,25</t>
  </si>
  <si>
    <t>43918Coordenadoria de Assistência FarmacêuticaCadeira Fixa Concha Dupla, Encosto e Assento em Madeira Compensada, Revestido em Couro Sintético, Acab em pintura eletrostática.14.516.006/0001-2014262713https://www.imprensaoficial.com.br/DO/BuscaDO2001Documento_11_4.aspx?link=%2f2020%2fexecutivo%2520secao%2520i%2fmarco%2f28%2fpag_0093_0e44dffaa5f2d9c10ba4c50d5989e03f.pdf&amp;pagina=93&amp;data=28/03/2020&amp;caderno=Executivo%20I&amp;paginaordenacao=100093</t>
  </si>
  <si>
    <t>43943Cadeiras de aço - Cadeira (com polipropileno)25.132.993/0001-8614251595Processo SEI disponibilizado pelo Governo do Estado</t>
  </si>
  <si>
    <t>NASecretaria Estadual de Saúde/Fundo Estadual de SaúdeCANTONEIRA 40X40MM PRE-PINT INT00.289.348/0006-5514163004,72http://www.transparencia.mt.gov.br/-/contratos-covid-19</t>
  </si>
  <si>
    <t>43949Hospital de Clínicas de Porto Alegre (HCPA)GUIA DE INTUBAÇÃO TRAQUEAL ANGULADA ADULTO CO61.418.042/0001-311412,342070,617https://www.hcpa.edu.br/fale-conosco/fale-conosco-servico-de-informacao-ao-cidadao-sic/fale-conosco-sic-licitacoes-contratos</t>
  </si>
  <si>
    <t>4393831767 - PAPEL GRAU CIRÚRGICO06.366.038/0001-69140811128http://prodata.palmas.to.gov.br:8080/sig/app.html#/transparencia/transparencia-despesa-simplificado-corona/</t>
  </si>
  <si>
    <t>43937LIXEIRA PLÁSTICO, QUADRADO COM TAMPA E PEDAL EMBUTIDO TODO FABRICADO EM POLIPROPILENO MEDIDAS: COR BRANCA32.713.483/0001-6814063738https://cearatransparente.ce.gov.br/portal-da-transparencia/despesas/notas-de-empenho/2645171?locale=pt-BR</t>
  </si>
  <si>
    <t>43949Hospital de Clínicas de Porto Alegre (HCPA)LAMINA DE BISTURI N.11 EM AÇO CARBONO28.537.922/0001-51140452000,27https://www.hcpa.edu.br/fale-conosco/fale-conosco-servico-de-informacao-ao-cidadao-sic/fale-conosco-sic-licitacoes-contratos</t>
  </si>
  <si>
    <t>43927Fundação Universidade Federal do MaranhãoAquisição de material, tipo: semeantes e
degermantes.19.242.087/0001-311404http://www.in.gov.br/web/dou/-/extrato-de-dispensa-de-licitacao-n-35/2020-uasg-155010-251330477</t>
  </si>
  <si>
    <t>43918INSULINA HUMANA REGULAR, 100 UI/ML, SOLUCAO INJETAVEL, FRASCO/AMPOLA 10 ML, UNIDADE 1.0 FRASCO / AMPOLA MARCA : INSUNORM R/ ASPEN09.053.134/0002-261403,28017,54https://cearatransparente.ce.gov.br/portal-da-transparencia/despesas/notas-de-empenho/2635805?locale=pt-BR</t>
  </si>
  <si>
    <t>43941Suporte de soro: Estrutura utilizada para colocar o frasco de soro durante a aplicação no paciente. material de confecção: aço inoxidável. tipo: pedestal.23.611.514/0001-8914005280Processo SEI disponibilizado pelo Governo do Estado</t>
  </si>
  <si>
    <t>43941Negatoscópio : Equipamento utilizado para visualização de imagens radiográficas. Tipo: Lâmpada Fluorescente com 3 corpos.63.774.269/0001-45​​​140011400Processo SEI disponibilizado pelo Governo do Estado</t>
  </si>
  <si>
    <t>NAPOLICIA CIVIL DO ESTADO DE MINAS GERAISLUVA DESCARTAVEL PROCEDIMENTOS NAO CIRURGICOS - COMPOSICAO: LATEX DE BORRACHA NATURAL; ESTERIL: NAO; TAMANHO: G; PO: BIOABSORVIVEL; FORMATO: AMBIDESTRA; TEXTURA: LISA; APRESENTACAO: EMBALAGEM 100 UNIDADES;-1400</t>
  </si>
  <si>
    <t>43930Universidade Federal do Rio de JaneiroAquisição de agulha hipodérmica descartável 30 x 0.80 mm36.139.672/0001-201400http://www.in.gov.br/web/dou/-/extrato-de-dispensa-de-licitacao-n-221/2020-uasg-153150-251949559</t>
  </si>
  <si>
    <t>43936Secretaria Especial de Saúde IndígenaAquisição de materiais de consumo e equipamentos de proteção individual para atender as equipes de saúde, Postos de Saúde, Sedes de Polo Base e CASAI´s e sede do DSEI Vilhena durante o período da realização do plano de contingência do COVID-107.281.342/0001-761400http://www.in.gov.br/web/dou/-/extrato-de-dispensa-de-licitacao-n-1/2020-uasg-257050-252544732</t>
  </si>
  <si>
    <t>43949Hospital de Clínicas de Porto Alegre (HCPA)PINÇA ANATOMICA DE DISSECÇÃO STANDARD - 12CM61.418.042/0001-311398,431648,527https://www.hcpa.edu.br/fale-conosco/fale-conosco-servico-de-informacao-ao-cidadao-sic/fale-conosco-sic-licitacoes-contratos</t>
  </si>
  <si>
    <t>43943Fármaco - CARBONATO DE LITIO 300MG CX 500COMP (C1)07.329.169/0001-39138020000,692020NE00593</t>
  </si>
  <si>
    <t>43913Secretaria Municipal de Saúde e Defesa CivilAQUISIÇÃO DE CURATIVO DE HIDROCOLÓIDE ESTÉRIL COMPOSTO DE CARBOLAMETIL CELULOSE SÓDICA ALGINATO DE CÁLCIO16.599.555/0001-331378,83638,3https://duquedecaxias.rj.gov.br/portal/boletim-oficial.html</t>
  </si>
  <si>
    <t>43944SAÚDELENÇOL com elástico 2,30 x 1,60 impressão de logomarca11.573.440/0001-541374,55027,49http://www.transparencia.am.gov.br/covid-19/despesas-empenhos-e-pagamentos/despesas/</t>
  </si>
  <si>
    <t>43921BICARBONATO DE SODIO, 84 MG/ML, 8,4%, SOLUCAO INJETAVEL, AMPOLA 10ML, UNIDADE 1.0 AMPOLA MARCA : SAMTEC1722296000117136824000,57https://cearatransparente.ce.gov.br/portal-da-transparencia/despesas/notas-de-empenho/2637077?locale=pt-BR</t>
  </si>
  <si>
    <t>43948Prefeitura Municipal de SalvadorAQUISIÇÃO DE EQUIPAMENTOS DE LIMPEZA PARA ATENDER AS DEMANDAS DO COMBATE AO COVID-19, CONFORME SOLICITADO EM PROCESSO 791/2020 SEMPRE.22.505.764/0001-711364http://www.transparencia.salvador.ba.gov.br/Modulos/covid19.aspx</t>
  </si>
  <si>
    <t>43949Hospital de Clínicas de Porto Alegre (HCPA)CABO DE BISTURI N.388.957.022/0001-9513538216,5https://www.hcpa.edu.br/fale-conosco/fale-conosco-servico-de-informacao-ao-cidadao-sic/fale-conosco-sic-licitacoes-contratos</t>
  </si>
  <si>
    <t>43935DIGOXINA 02,25MG - COMPRIMIDO01.722.296/0001-171350150000,09https://cearatransparente.ce.gov.br/portal-da-transparencia/despesas/notas-de-empenho/2644095?locale=pt-BR</t>
  </si>
  <si>
    <t>43944FUNEAS - Fundação Estatal de Atenção em Saúde do Estado do Paraná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Unitário1047179700016913501590http://www.transparencia.pr.gov.br/pte/compras/dispensasInexigibilidade?windowId=9a3</t>
  </si>
  <si>
    <t>43944FUNEAS - Fundação Estatal de Atenção em Saúde do Estado do Paraná AQUISIÇÃO DE INSUMOS PARA RÉGUAS DE GASES / Tomada, TIPO: Para tampa de piso 2P+T , CORRENTE NOMINAL/TENSÃO DE ENTRADA: 20A/250V , CARACTERÍSTICAS ADICIONAIS: Com duplo borne por polo para conexão tipo aparafusada, com 2 (dois) furos para fixação em espelho metálico, UNID. DE MEDIDA: Unitário1047179700016913501590http://www.transparencia.pr.gov.br/pte/compras/dispensasInexigibilidade?windowId=9a3</t>
  </si>
  <si>
    <t>43936Policia Militar de Minas GeraisMateriais destinados para adequações no Hospital de Campanha no Expominas BH.CONCRETO - COMPOSICAO: BRITA 01 OU 02: SLUMP (10+/-2); APLICACAO: PISO SARRAFEADO;00.242.692/0001-8413503450http://www.transparencia.mg.gov.br/compras-e-patrimonio/compras-e-contratos/comprasecontratos-detalhe-proccompra/2020/20200316/20201231/322690</t>
  </si>
  <si>
    <t>NAFUNDACAO HOSPITALAR DO ESTADO DE MINAS GERAISESPACADOR AERO CAMARA, BIVALVULADO - VOLUME: SEM VOLUME; APLICACAO: PARA AEROSOLTERAPIA, EM PROTESE RESPIRATORIA;-1350</t>
  </si>
  <si>
    <t>43955Universidade Federal do Rio de JaneiroAquisição de livro pautado ofício de 200FLS43.899.665/0001-911346http://www.in.gov.br/web/dou/-/extrato-de-dispensa-de-licitacao-n-178/2020-uasg-153150-254972705</t>
  </si>
  <si>
    <t>43913Secretaria Municipal de Saúde e Defesa CivilSERINGA DE VIDRO 1 ML11634742/0001-9513419014,9https://duquedecaxias.rj.gov.br/portal/boletim-oficial.html</t>
  </si>
  <si>
    <t>NASecretaria Estadual de Saúde/Fundo Estadual de SaúdeACAB LATERAL PRE-PINT 100MM S/P (B) - 5 TRAP00.289.348/0006-551339,563637,21http://www.transparencia.mt.gov.br/-/contratos-covid-19</t>
  </si>
  <si>
    <t>NAFUNDACAO HOSPITALAR DO ESTADO DE MINAS GERAISBROMETO DE ROCURONIO - PRINCIPIO ATIVO: BROMETO DE ROCURONIO; CONCENTRACAO/DOSAGEM: 10 MG/ML; FORMA FARMACEUTICA: SOLUCAO INJETAVEL; APRESENTACAO: FRASCO-AMPOLA 5 ML; COMPONENTE: .;MEDICAMENTOS ALOPATICOS1331,25</t>
  </si>
  <si>
    <t>4393843471 - SERINGA DE 03 ML06.366.038/0001-69132666300,2http://prodata.palmas.to.gov.br:8080/sig/app.html#/transparencia/transparencia-despesa-simplificado-corona/</t>
  </si>
  <si>
    <t>43943SECRETARIA DE ESTADO DE SAÚDECriação de post para facebook10.711.372/0001-321324,3511324,35http://transparencia.al.gov.br/despesa/empenho/510524/2020NE02626/undefined/</t>
  </si>
  <si>
    <t>43943SECRETARIA DE ESTADO DE SAÚDECriação de post para instagram10.711.372/0001-321324,3511324,35http://transparencia.al.gov.br/despesa/empenho/510524/2020NE02626/undefined/</t>
  </si>
  <si>
    <t>43921FENOTEROL (BROMIDRATO), 5MG/ML, SOLUCAO ORAL, FRASCO 20ML, UNIDADE 1.0 FRASCO MARCA : HIPOLABOR . 400,00 X 3,2640 = 1.305,6000.80772110001341305,64003,26https://cearatransparente.ce.gov.br/portal-da-transparencia/despesas/notas-de-empenho/2637329?locale=pt-BR</t>
  </si>
  <si>
    <t>43944FUNEAS - Fundação Estatal de Atenção em Saúde do Estado do Paraná AQUISIÇÃO DE EQUIPAMENTOS  / Balança Digital Antropométrica, Demais informações de acordo com Termo de Referência e/ou Descritivo Técnico do Processo, UNID. DE MEDIDA: Unitário79733572000130130011300http://www.transparencia.pr.gov.br/pte/compras/dispensasInexigibilidade?windowId=9a3</t>
  </si>
  <si>
    <t>43944FUNEAS - Fundação Estatal de Atenção em Saúde do Estado do ParanáMEDICAMENTOS / Vasopressina, 20 U/ml, Solução injetável, Ampola, 1 ml, VIA DE ADMINISTRAÇÃO: Subcutânea/Intramuscular/Intravenosa, UNID. DE MEDIDA: Unitário33924600019212966021,6http://www.transparencia.pr.gov.br/pte/compras/dispensasInexigibilidade?windowId=9a3</t>
  </si>
  <si>
    <t>43948Prefeitura Municipal de SalvadorAQUISIÇÃO DE MATERIAIS PARA ATENDER AS DEMANDAS EMERGENCIAIS REFERENTE AO COMBATE E PREVENÇÃO  DO COVID-19, CONFORME  PROCESSO 873/2020 SEMPRE.29.687.668/0001-301290http://www.transparencia.salvador.ba.gov.br/Modulos/covid19.aspx</t>
  </si>
  <si>
    <t>43943CATETER PERIF IV 16G CX 100UND07.329.169/0001-39128713000,992020NE00594</t>
  </si>
  <si>
    <t>43948Secretaria de Desenvolvimento SocialSABAO COMUM EM BARRA; CAIXA COM 50 BARRAS DE 200 G16.693.935/0001-301285,22845,9https://transparencia.joaopessoa.pb.gov.br/#/licitacoes?id=4813</t>
  </si>
  <si>
    <t>43945CONSÓRCIO PÚBLICO INTERMUNICIPALAquisição de material elétrico para adaptação 01.722.901/0001-501285http://www.diariomunicipal.com.br/amm-mg/</t>
  </si>
  <si>
    <t>NAPOLICIA MILITAR DE MINAS GERAISCABO ELETRICO - TIPO: UNIPOLAR; FLEXIBILIDADE: FLEXIVEL; CONDUTOR: COBRE; TEMPERA: MOLE; ENCORDOAMENTO: CLASSE 5; ISOLAMENTO: 750V; COBERTURA: COMPOSTO TERMOPLASTICO NAO HALOGENO; SECAO: 4,0 MM2; COR: PRETO;EQUIPAMENTOS, COMPONENTES E ACESSORIOS PARA GERACAO E DISTRIBUICAO DE ENERGIA1273,32</t>
  </si>
  <si>
    <t>43941Tesoura Metzembaum reta Em aço inox; autoclavável, Produto Confeccionado em Aço Inoxidável AISI-420; 12 cm24.103.721/0001-9512645025,28Processo SEI disponibilizado pelo Governo do Estado</t>
  </si>
  <si>
    <t>NAFUNDACAO HOSPITALAR DO ESTADO DE MINAS GERAISSERINGA USO LABORATORIO - MATERIA-PRIMA: POLIPROPILENO; CAPACIDADE VOLUMETRICA: ATE 1 ML; ANTICOAGULANTE: LITIO HEPARINA E CALCIO BALANCEADO;21.551.379/0021-4112602,1http://www.transparencia.mg.gov.br/compras-e-patrimonio/compras-e-contratos/comprasecontratos-detalhe-proccompra/2020/20200316/20201231/322168</t>
  </si>
  <si>
    <t>43951SECRETARIA DE ESTADO DA JUSTICABOBINA SACO PLASTICO09.373.673/0001-611253,74527,86https://coronavirus.es.gov.br/Media/Coronavirus/Transparencia/ContratosEmergenciais/TR%20003-2020%20AQUIS.%20MATERIAIS%20DE%20LIMPEZA.pdf</t>
  </si>
  <si>
    <t>43948Prefeitura Municipal de SalvadorAQUISIÇÃO DE EQUIPAMENTOS DE LIMPEZA PARA ATENDER AS DEMANDAS DO COMBATE AO COVID-19, CONFORME SOLICITADO EM PROCESSO 782/2020 SEMPRE.22.505.764/0001-711250http://www.transparencia.salvador.ba.gov.br/Modulos/covid19.aspx</t>
  </si>
  <si>
    <t>43946PREFEITURA MUNICIPAL DE BARBACENALUVA DE PROCEDIMENTO DE LATEX - TAMANHO G04.700.032/0001-5012505025https://e-gov.betha.com.br/transparencia/01037-041/con_licitacoes.faces</t>
  </si>
  <si>
    <t>43946PREFEITURA MUNICIPAL DE BARBACENALUVA DE PROCEDIMENTO DE LATEX - TAMANHO M04.700.032/0001-5012505025https://e-gov.betha.com.br/transparencia/01037-041/con_licitacoes.faces</t>
  </si>
  <si>
    <t>43918BUDESONIDA, 2ML, 0,25 MG/ML, SUSPENSAO PARA NEBULIZACAO, UNIDADE 1.0 FRASCO MARCA : ASTRAZENECA09.053.134/0002-2612484003,12https://cearatransparente.ce.gov.br/portal-da-transparencia/despesas/notas-de-empenho/2635766?locale=pt-BR</t>
  </si>
  <si>
    <t>43911AZITROMICINA 500MG C/02 COMP - MED01.206.820/0001-051231,641996,19https://cearatransparente.ce.gov.br/portal-da-transparencia/despesas/notas-de-empenho/2631948?locale=pt-BR</t>
  </si>
  <si>
    <t>43913AZITROMICINA 500MG C/02 COMP MED01.206.820/0014-111231,631996,19https://cearatransparente.ce.gov.br/portal-da-transparencia/despesas/notas-de-empenho/2632102?locale=pt-BR</t>
  </si>
  <si>
    <t>43942ETIQUETA ADESIVA 45x20 ROLO COM 1000 ETIQUETAS31.771.075/0001-081229,55024,59http://www.transparencia.am.gov.br/covid-19/despesas-empenhos-e-pagamentos/despesas/</t>
  </si>
  <si>
    <t>43944PREFEITURA MUNICIPAL DE JUIZ DE FORA70 rolos de  papel higiênico 10cm x 30m; 40 und sabonete líquido 800 ml; 100 rolos de papel higiênico 10cm x 60m; 50 pct papel higiênico 10cm x 300m29.893.405/0001-881227https://www.pjf.mg.gov.br/jfcontracoronavirus/transparencia.php</t>
  </si>
  <si>
    <t>4393815100 - CATETER INTRAVENOSO 16G06.366.038/0001-691219,911091,1http://prodata.palmas.to.gov.br:8080/sig/app.html#/transparencia/transparencia-despesa-simplificado-corona/</t>
  </si>
  <si>
    <t>43938 SECRETARIA DE ESTADO DA SAÚDEILUMINAÇÃO CANHÃO SEGUIDOR CANHÃO SEGUIDOR1889902600018912001580http://transparencia.al.gov.br/despesa/empenho/510524/2020NE00423/2020OB02560/</t>
  </si>
  <si>
    <t>43938 SECRETARIA DE ESTADO DA SAÚDEILUMINAÇÃO MESA DE LUZ DIGITAL ACIMA DE 12 CANAIS1889902600018912001580http://transparencia.al.gov.br/despesa/empenho/510524/2020NE00423/2020OB02560/</t>
  </si>
  <si>
    <t>43938 SECRETARIA DE ESTADO DA SAÚDEILUMINAÇÃO RACK DIMMER DE LUZ DIGITAL 12 CANAIS1889902600018912001580http://transparencia.al.gov.br/despesa/empenho/510524/2020NE00423/2020OB02560/</t>
  </si>
  <si>
    <t>43938 SECRETARIA DE ESTADO DA SAÚDEILUMINAÇÃO REFLETOR ELIPSOIDAL1889902600018912001580http://transparencia.al.gov.br/despesa/empenho/510524/2020NE00423/2020OB02560/</t>
  </si>
  <si>
    <t>43938 SECRETARIA DE ESTADO DA SAÚDEILUMINAÇÃO REFLETOR FRESNEL1889902600018912001580http://transparencia.al.gov.br/despesa/empenho/510524/2020NE00423/2020OB02560/</t>
  </si>
  <si>
    <t>43938 SECRETARIA DE ESTADO DA SAÚDEDISPONIBILIZAÇÃO DE PROFISSIONAL CAPACITADO PARA A REALIZAÇÃO DE SERVIÇOS DE CONDUÇÃO DO CERIMONIAL SUJEITO À APROVAÇÃO1889902600018912001580http://transparencia.al.gov.br/despesa/empenho/510524/2020NE00423/2020OB02560/</t>
  </si>
  <si>
    <t>43938 SECRETARIA DE ESTADO DA SAÚDEPROFISSIONAL DEVIDAMENTE CAPACITADO A OPERAR EQUIPAMENTOS AUDIOVISUAIS E SOM PROFISSIONAL DEVIDAMENTE CAPACITADO A OPERAR APARELHOS AUDIOVISUAIS COMPUTADORES TELEPROMPTS E DEMAIS APARELHOS UTILIZADOS DURANTE OS EVENTOS ELETROELETRÔNICOS A SEREM UTILIZADOS DURANTE O EVENTO1889902600018912001580http://transparencia.al.gov.br/despesa/empenho/510524/2020NE00423/2020OB02560/</t>
  </si>
  <si>
    <t>43938 SECRETARIA DE ESTADO DA SAÚDEDISPONIBILIZAÇÃO DE PROFISSIONAL CAPACITADO PARA A REALIZAÇÃO DE SERVIÇOS DE CONDUÇÃO E MEDIAÇÃO DO EVENTO SUJEITO À APROVAÇÃO1889902600018912001580http://transparencia.al.gov.br/despesa/empenho/510524/2020NE00423/2020OB02560/</t>
  </si>
  <si>
    <t>43951SECRETARIA DE ESTADO DA SAUDERIBBON DE CERA PARA IMPRESSORA - MANUTENÇÃO DA ROTINA LABORATORIAL VISANDO O ENFRENTAMENTO AO COVID-1913.410.297/0001-05120010012https://coronavirus.es.gov.br/Media/Coronavirus/Transparencia/ContratosEmergenciais/2020-57QCH%20-%20OF%2000889-2020%20-%20MNX.pdf</t>
  </si>
  <si>
    <t>43944FUNEAS - Fundação Estatal de Atenção em Saúde do Estado do Paraná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Unitário10471797000169120010120http://www.transparencia.pr.gov.br/pte/compras/dispensasInexigibilidade?windowId=9a3</t>
  </si>
  <si>
    <t>43944FUNEAS - Fundação Estatal de Atenção em Saúde do Estado do Paraná AQUISIÇÃO DE INSUMOS PARA RÉGUAS DE GASES / Tomada, TIPO: Elétrica para caixa aparente, Sobrepor, Com espelho, MEDIDA: Tampa 70X75, CORRENTE NOMINAL/TENSÃO DE ENTRADA: 10A, Bivolt 127/220V, MATERIAL: Tampa em PVC, Modulo em termoplástico de alto impacto não propagante a chamas, USO: Redes elétricas locais que não possuam infraestrutura para instalações embutidas em parede ou piso, demandando sistemas de distribuição sobrepostos às superfícies, PADRÃO: Tripolar(2p+t), NBR 14136 novo padrão de plugs e tomadas , CARACTERÍSTICAS ADICIONAIS: Modelo Padrão Linha E, UNID. DE MEDIDA: Unitário10471797000169120010120http://www.transparencia.pr.gov.br/pte/compras/dispensasInexigibilidade?windowId=9a3</t>
  </si>
  <si>
    <t>43941Camisola Adulto com abertura atrás, cor Verde bandeira, tamanho: M, tecido: Brim Leve, 100% algodão18.386.337/0001-4412002060Processo SEI disponibilizado pelo Governo do Estado</t>
  </si>
  <si>
    <t>NAFUNDACAO HOSPITALAR DO ESTADO DE MINAS GERAISCANULA REUSAVEL PARA TRAQUEOSTOMIA - NUMERACAO: 5, EM ACO CROMADO;-1185,6</t>
  </si>
  <si>
    <t>43923Fundação Universidade Federal do MaranhãoAquisição de medicamentos, tipo: albumina, aminofilina e outros. Total de Itens Licitados: 0004017.472.278/0001-641175http://www.in.gov.br/web/dou/-/extrato-de-dispensa-de-licitacao-n-31/2020-uasg-155010-250890599</t>
  </si>
  <si>
    <t>43951Polícia Rodoviária FederalAquisição de materiais para serem utilizados na higienização da Sede, Delegacias e Unidades Operacionais da SPRF-CE, atendendo as medidas de proteção, considerando o Manual de Procedimento Operacional Padronizado (POP) do Ministério da Saúde, que apresenta os materiais necessários para o enfrentamento da emergência de saúde pública de importância internacional decorrente do coronavírus (COVID-19)23.474.604/0001-751162,8http://www.in.gov.br/web/dou/-/extrato-de-dispensa-de-licitacao-n-11/2020-uasg-200112-254739643</t>
  </si>
  <si>
    <t>43941Mesa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meses23.611.514/0001-8911602580Processo SEI disponibilizado pelo Governo do Estado</t>
  </si>
  <si>
    <t>43944Empresa Brasileira de Serviços HospitalaresAquisição de insumos para combate ao COVID-19 01.521.643/0001-431156http://www.in.gov.br/web/dou/-/extrato-de-dispensa-de-licitacao-n-196/2020-uasg-155911-253590486</t>
  </si>
  <si>
    <t>43915FUNDACAO HOSPITALAR DO ESTADO DE MINAS GERAISFILME PARA RAIO-X USO MEDICO HOSPITALAR - BASE: VERDE; TAMANHO: 18 X 24CM; TIPO: USO GERAL; PREVISTO COMODATO;33.255.787/0001-911145,251576,35http://www.transparencia.mg.gov.br/compras-e-patrimonio/compras-e-contratos/comprasecontratos-detalhe-proccompra/2020/20200316/20201231/321024</t>
  </si>
  <si>
    <t>43946PREFEITURA MUNICIPAL DE BARBACENAPolidocanol fraco de 10 ml a 0, 5%23.664.355/0001-801143,757515,25https://e-gov.betha.com.br/transparencia/01037-041/con_licitacoes.faces</t>
  </si>
  <si>
    <t>43944Universidade Federal do Rio de JaneiroAquisição de coletor de urina sistema fechado 1.000 a 2.000 ml bolsa01.520.390/0001-93 1140http://www.in.gov.br/web/dou/-/extrato-de-dispensa-de-licitacao-n-185/2020-uasg-153150-253588307</t>
  </si>
  <si>
    <t>NASECRETARIA DE ESTADO DA SAUDEINSTALACAO E MONTAGEM DE VIDROS, ESPELHOS E PELICULAS-1139,5</t>
  </si>
  <si>
    <t>43950PREFEITURA MUNICIPAL - SECRETARIA MUNICIPAL DE ASSISTÊNCIA SOCIALDESINFETANTE LÍQUIDO 2 LITROS COM PODER DESINFETANTE, GERMICIDA E BACTERICIDA, FLAGRÂNCIA FLORAL OU LAVANDA1214800000011211343603,15https://www.londrina.pr.gov.br/transparencia</t>
  </si>
  <si>
    <t>NAFUNDACAO HOSPITALAR DO ESTADO DE MINAS GERAISTUBO ENDOTRAQUEAL - TIPO: ARAMADO COM BALONETE; NUMERO: 6,0 (26); MATERIA-PRIMA: PVC TRANSPARENTE, RADIOPACO;-1133,16</t>
  </si>
  <si>
    <t>43948Prefeitura Municipal de SalvadorGELO .05.025.744/0001-841131http://www.transparencia.salvador.ba.gov.br/Modulos/covid19.aspx</t>
  </si>
  <si>
    <t>NASecretaria Estadual de Saúde/Fundo Estadual de SaúdeCANTONEIRA 340X140MM PRE-PINT INT00.289.348/0006-551130,41209,42http://www.transparencia.mt.gov.br/-/contratos-covid-19</t>
  </si>
  <si>
    <t>43950Universidade Federal do Rio de JaneiroAquisição de cal sodada32.573.503/0001-42 1128http://www.in.gov.br/web/dou/-/extrato-de-dispensa-de-licitacao-n-175/2020-uasg-153150-254476738</t>
  </si>
  <si>
    <t>43913Secretaria Municipal de Saúde e Defesa CivilCURATIVO COBERTURA DE FERIMENTO ESTÉRIL CARVÃO E PRATA 10X 10CM11634742/0001-951127,521447,83https://duquedecaxias.rj.gov.br/portal/boletim-oficial.html</t>
  </si>
  <si>
    <t>43911AZITROMICINA 500MG C/3 COMP - E.M.S01.206.820/0001-051126,2811010,24https://cearatransparente.ce.gov.br/portal-da-transparencia/despesas/notas-de-empenho/2631948?locale=pt-BR</t>
  </si>
  <si>
    <t>43913AZITROMICINA 500MG C/3 COMP - E.M.S01.206.820/0014-111126,2811010,24https://cearatransparente.ce.gov.br/portal-da-transparencia/despesas/notas-de-empenho/2632102?locale=pt-BR</t>
  </si>
  <si>
    <t>43941Suporte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antiferruginoso.23.611.514/0001-8911204280Processo SEI disponibilizado pelo Governo do Estado</t>
  </si>
  <si>
    <t>43935Materiais cons. Méd. Hosp.00.874.929/0001-401112DOU - Avisos de dispensa</t>
  </si>
  <si>
    <t>NASECRETARIA DE ESTADO DA SAUDEBORRIFADOR/PULVERIZADOR - APLICACAO: LIMPEZA; MATERIA-PRIMA: POLIETILENO; CAPACIDADE: 500 ML;-1112</t>
  </si>
  <si>
    <t>43941TERBUTALINA (0,5MG/ML SOLUÇÃO INJETÁVEL)60.665.981/0009-75110010001,1Processo SEI disponibilizado pelo Governo do Estado</t>
  </si>
  <si>
    <t>43949Hospital de Clínicas de Porto Alegre (HCPA)MALETA PLASTICA NA COR BRANCA C/ 2 OU 3 BANDE28.753.137/0001-3611005220https://www.hcpa.edu.br/fale-conosco/fale-conosco-servico-de-informacao-ao-cidadao-sic/fale-conosco-sic-licitacoes-contratos</t>
  </si>
  <si>
    <t>43916FUNDACAO HOSPITALAR DO ESTADO DE MINAS GERAISONDANSETRONA - PRINCIPIO ATIVO: ONDANSETRONA, CLORIDRATO; CONCENTRACAO/DOSAGEM: 2 MG/ML; FORMA FARMACEUTICA: SOLUCAO INJETAVEL; APRESENTACAO: AMPOLA 4 ML; COMPONENTE: .;12.927.876/0001-67110010001,1http://www.transparencia.mg.gov.br/compras-e-patrimonio/compras-e-contratos/comprasecontratos-detalhe-proccompra/2020/20200316/20201231/321145</t>
  </si>
  <si>
    <t>43948Prefeitura Municipal de SalvadorAQUISIÇÃO DE MATERIAL PENSO PARA ATENDER AS DEMANDAS DO COMBATE AO COVID-19, CONFORME SOLICITADO EM PROCESSO 782/2020 SEMPRE.18.192.961/0001-001096http://www.transparencia.salvador.ba.gov.br/Modulos/covid19.aspx</t>
  </si>
  <si>
    <t>43921CLARITROMICINA, 500MG, COMPRIMIDO REVESTIDO, UNIDADE 1.0 COMPRIMIDO MARCA : CLARITROMICINA605335300013610924002,73https://cearatransparente.ce.gov.br/portal-da-transparencia/despesas/notas-de-empenho/2637076?locale=pt-BR</t>
  </si>
  <si>
    <t>43928SECRETARIA DO ESTADO DA BAHIA - SESABEstetoscópio Clínico Ad.19.877.178/0001-43108910010,89http://www.saude.ba.gov.br/temasdesaude/coronavirus/contratacoes-covid19/</t>
  </si>
  <si>
    <t>43949Hospital de Clínicas de Porto Alegre (HCPA)CABO DE BISTURI N.388.957.022/0001-9510896616,5https://www.hcpa.edu.br/fale-conosco/fale-conosco-servico-de-informacao-ao-cidadao-sic/fale-conosco-sic-licitacoes-contratos</t>
  </si>
  <si>
    <t>43911AZITROMICINA 900MG SUSP. (GEN) 17ML+DIL. CX.C/24FRS 6-NEOQUIMICA01.722.296/0001-171084,81209,04https://cearatransparente.ce.gov.br/portal-da-transparencia/despesas/notas-de-empenho/2631950?locale=pt-BR</t>
  </si>
  <si>
    <t>43944Hospital do Servidor Público Municipal - HSPM
Sonda de Aspiração para Tubo Endotraqueal 10fr - Sistema Fechado28.438.447/0001-66108010108http://www.docidadesp.imprensaoficial.com.br/NavegaEdicao.aspx?ClipID=2f3f68bf0c044745674c372c5b45fc47&amp;PalavraChave=6210.2020/0002236-2</t>
  </si>
  <si>
    <t>43948Prefeitura Municipal de SalvadorAQUISIÇÃO DE CREME DENTAL PARA ATENDER AS DEMANDAS DAS EMERGÊNCIAS REFERENTE AO COVIDE-19, CONFORME SOLICITADO EM PROCESSO 873/2020 SEMPRE.12.664.453/0001-001073,5http://www.transparencia.salvador.ba.gov.br/Modulos/covid19.aspx</t>
  </si>
  <si>
    <t>4393831279 - AGULHA HIPODÉRMICA 40X12, COMPOSTA DE CÂNULA COM BISEL TRI FACETADO E SILICONADO06.366.038/0001-691067,118911,99http://prodata.palmas.to.gov.br:8080/sig/app.html#/transparencia/transparencia-despesa-simplificado-corona/</t>
  </si>
  <si>
    <t>NAFUNDACAO HOSPITALAR DO ESTADO DE MINAS GERAISTUBO ENDOTRAQUEAL - TIPO: DESCARTAVEL COM BALONETE; NUMERO: 9,5 (40); MATERIA-PRIMA: PVC TRANSPARENTE, SLICONIZADO;EQUIPAMENTO MEDICO-HOSPITALAR, COMPONENTES E ACESSORIOS1060,2</t>
  </si>
  <si>
    <t>NAFUNDACAO HOSPITALAR DO ESTADO DE MINAS GERAISAZITROMICINA - PRINCIPIO ATIVO: AZITROMICINA MONOIDRATADA; CONCENTRACAO/DOSAGEM: 500 MG; FORMA FARMACEUTICA: PO LIOFILIZADO; APRESENTACAO: FRASCO-AMPOLA; COMPONENTE: .;MEDICAMENTOS ALOPATICOS1058</t>
  </si>
  <si>
    <t>43938 SECRETARIA DE ESTADO DA SAÚDEDISPONIBILIZAÇÃO DE PROFISSIONAL CAPACITADO PARA A REALIZAÇÃO DE SERVIÇOS DE RECEPÇÃO SUJEITO À APROVAÇÃO RECEPCIONISTA QUANDO SOLICITADA DEVERÁ POSSUIR EXPERIÊNCIA NA ATIVIDADE ESTÁ TRAJADA DEVIDAMENTE COM UNIFORME OU ROUPA CLÁSSICA1889902600018910501570http://transparencia.al.gov.br/despesa/empenho/510524/2020NE00423/2020OB02560/</t>
  </si>
  <si>
    <t>43938 SECRETARIA DE ESTADO DA SAÚDEDISPONIBILIZAÇÃO DE PROFISSIONAL CAPACITADO PARA A REALIZAÇÃO DE SERVIÇOS DE RECEPÇÃO SUJEITO A APROVAÇÃO RECEPCIONISTA QUANDO SOLICITADA DEVERÁ POSSUIR EXPERIÊNCIA NA ATIVIDADE ESTÁ TRAJADA DEVIDAMENTE COM UNIFORME OU ROUPA CLÁSSICA1889902600018910501570http://transparencia.al.gov.br/despesa/empenho/510524/2020NE00423/2020OB02560/</t>
  </si>
  <si>
    <t>43938 SECRETARIA DE ESTADO DA SAÚDESEGURANÇA DE EVENTO DEVERÃO SER DISPONIBILIZADOS SEGURANÇAS NOTURNOS TREINADOS E CAPACITADOS PARA EXECUÇÃO DE SEGURANÇA DESARMADA TRAJANDO TERNO PRETO OS SEGURANÇAS DEVERÃO COMUNICAR IMEDIATAMENTE AOS RESPONSÁVEIS PELA ORGANIZAÇÃO DO EVENTO QUALQUER ANORMALIDADE VERIFICADA INCLUSIVE DE ORDEM FUNCIONAL PARA QUE SEJAM ADOTADAS AS PROVIDÊNCIAS DE REGULARIZAÇÃO NECESSÁRIAS1889902600018910501570http://transparencia.al.gov.br/despesa/empenho/510524/2020NE00423/2020OB02560/</t>
  </si>
  <si>
    <t>43938 SECRETARIA DE ESTADO DA SAÚDESEGURANÇA DIURNO DISPONIBILIZAÇÃO DE PROFISSIONAL CAPACITADO PARA REALIZAÇÃO DE SEGURANÇA DESARMADA DIURNA UNIFORMIZADA E COM APRESENTAÇÃO DE NADA CONSTA DA POLÍCIA FEDERAL1889902600018910501570http://transparencia.al.gov.br/despesa/empenho/510524/2020NE00423/2020OB02560/</t>
  </si>
  <si>
    <t>43938 SECRETARIA DE ESTADO DA SAÚDESEGURANÇA NOTURNO DISPONIBILIZAÇÃO DE PROFISSIONAL CAPACITADO PARA REALIZAÇÃO DE SEGURANÇA DESARMADA NOTURNA UNIFORMIZADA E COM APRESENTAÇÃO DE NADA CONSTA DA POLÍCIA FEDERAL1889902600018910501570http://transparencia.al.gov.br/despesa/empenho/510524/2020NE00423/2020OB02560/</t>
  </si>
  <si>
    <t>43950Empresa Brasileira de Serviços HospitalaresAquisição de medicamentos para as unidades hospitalares: Hospital Universitário João de Barros Barreto (HUJBB) e Hospital Universitário Bettina Ferro (HUBFS) para enfrentamento de emergência de saúde pública decorrente do coronavírus - COVID-19, 07.832.455/0001-121050http://www.in.gov.br/web/dou/-/extrato-de-dispensa-de-licitacao-n-12/2020-uasg-155909-254479402</t>
  </si>
  <si>
    <t>NAFUNDACAO HOSPITALAR DO ESTADO DE MINAS GERAISTUBO ENDOTRAQUEAL - TIPO: ARAMADO COM BALONETE; NUMERO: 7,5 (32); MATERIA-PRIMA: PVC TRANSPARENTE, RADIOPACO;-1044,6</t>
  </si>
  <si>
    <t>43948Prefeitura Municipal de SalvadorAQUISIÇÃO DE COPO PARA ATENDER AS DEMANDAS DO COMBATE AO COVID-19, CONFORME SOLICITADO EM PROCESSO 818/2020 SEMPRE.22.505.764/0001-711044http://www.transparencia.salvador.ba.gov.br/Modulos/covid19.aspx</t>
  </si>
  <si>
    <t>43943Fármaco - DESLANOSIDEO 0,2MG/ML INJ CX 50AMP 2ML07.329.169/0001-391040,523482,992020NE00593</t>
  </si>
  <si>
    <t>43921MORFINA (SULFATO), 10 MG/ML, SOLUÇÃO INJETÁVEL, AMPOLA 1.0 MILILITRO MARCA : DIMORF909215200013610404002,6https://cearatransparente.ce.gov.br/portal-da-transparencia/despesas/notas-de-empenho/2637060?locale=pt-BR</t>
  </si>
  <si>
    <t>43951SECRETARIA DE ESTADO DO GOVERNO-SEGTeclado Wireless30.393.954/0001-7210405208https://coronavirus.es.gov.br/Media/Coronavirus/Transparencia/ContratosEmergenciais/2020-XJD9J%20040-2020%20-%20Ordem%20de%20Fornecimento%20-%20Kits%20Videoconferencia.pdf</t>
  </si>
  <si>
    <t>43918VORICONAZOL, 200MG, COMPRIMIDO REVESTIDO, UNIDADE 1.0 COMPRIMIDO. MARCA: GLENMARK47.231.121/0001-081039,28012,99https://cearatransparente.ce.gov.br/portal-da-transparencia/despesas/notas-de-empenho/2635804?locale=pt-BR</t>
  </si>
  <si>
    <t>43942ÁGUA SANITÁRIA 1L05.446.174/0001-0410326001,72http://www.transparencia.am.gov.br/covid-19/despesas-empenhos-e-pagamentos/despesas/</t>
  </si>
  <si>
    <t>43941Coordenadoria Geral de Atenção Primária da AP5.3AQUISIÇÃO REALIZADA COM VISTA AO ABASTECIMENTO DE TODAS AS UNIDADES DA AP 5.3 CONFORME EMAIL DE 10/03/2020 - NAD 49/2020318907830001501029,6http://www.rio.rj.gov.br/web/contasrio/dados-abertos#titulo</t>
  </si>
  <si>
    <t>43916EQUIPO MACRO GOTAS FLEX/FOTOSSENSIVEL/FILTRO/ENT.DE AR/ROLDANA/CAPA94855740001711022,52504,09https://cearatransparente.ce.gov.br/portal-da-transparencia/despesas/notas-de-empenho/2634645?locale=pt-BR</t>
  </si>
  <si>
    <t>43911AZITROMICINA 500MG (AZITROPHAR) C/500CMP CX.C/500CMP 1256-PHARLAB01.722.296/0001-171016,415400,66https://cearatransparente.ce.gov.br/portal-da-transparencia/despesas/notas-de-empenho/2631950?locale=pt-BR</t>
  </si>
  <si>
    <t>NASECRETARIA DE ESTADO DA SAUDELUVA DESCARTAVEL PROCEDIMENTOS NAO CIRURGICOS - COMPOSICAO: LATEX DE BORRACHA NATURAL; TAMANHO: M; PO: BIOABSORVIVEL; FORMATO: AMBIDESTRA; TEXTURA: LISA; APRESENTACAO: EMBALAGEM 100 UNIDADES;-1016</t>
  </si>
  <si>
    <t>43938623 - SONDA DE ASPIRAÇÃO TRAQUEAL Nº 0606.366.038/0001-6910155002,03http://prodata.palmas.to.gov.br:8080/sig/app.html#/transparencia/transparencia-despesa-simplificado-corona/</t>
  </si>
  <si>
    <t>43938624 - SONDA DE ASPIRAÇÃO TRAQUEAL Nº 0806.366.038/0001-6910155002,03http://prodata.palmas.to.gov.br:8080/sig/app.html#/transparencia/transparencia-despesa-simplificado-corona/</t>
  </si>
  <si>
    <t>43949Secretaria de Estado de Direitos Humanos, Assistência Social e TrabalhoRenovação de Certificado Digital (Certificado digital para pessoas físicas (e-CPF) tipo A3, AC raiz ICP-Brasil, com prazo de validade e garantia de 3 (três) anos, para gravação em Token USB_x005F_x005F_x005F_x000D_)31.710.670/0001-2510055201https://www.spdo.ms.gov.br/diariodoe</t>
  </si>
  <si>
    <t>43938 SECRETARIA DE ESTADO DA SAÚDETELAS TELA TIPO DRAPER 150 REAR18899026000189100010100http://transparencia.al.gov.br/despesa/empenho/510524/2020NE00423/2020OB02560/</t>
  </si>
  <si>
    <t>43943AGULHA RAQUI QUINCK 26G CX 25UND07.329.169/0001-39998,751257,992020NE00594</t>
  </si>
  <si>
    <t>43943BOLSA COLETORA DE URINA SF 2000ML07.329.169/0001-399982004,992020NE00594</t>
  </si>
  <si>
    <t>43938Policia Militar de Minas GeraisMateriais destinados para adequações no Hospital de Campanha no Expominas BH. Locação de tanques de criogênio (incluindo assistência técnica) e misturador de gases medicinais para o Hospital Campanha de Minas Gerais.  LOCACAO DE EQUIPAMENTOS PARA SISTEMA CENTRALIZADO DE GASES35.820.448/0030-70995http://www.transparencia.mg.gov.br/compras-e-patrimonio/compras-e-contratos/comprasecontratos-resultado-pesquisa-avancada/2020/16-03-2020/31-12-2020/0/0/0/0/0/0/0/0/0/0/0/0/0/0/0/0/0/0/0/0/0/1/1/0/0/1/0/1/1/1/1/1/0/1/1/1/1/1/0</t>
  </si>
  <si>
    <t>NAFUNDACAO HOSPITALAR DO ESTADO DE MINAS GERAISTUBO ENDOTRAQUEAL - TIPO: DESCARTAVEL COM BALONETE; NUMERO: 6,5 (28); MATERIA-PRIMA: PVC TRANSPARENTE, SILICONIZADO;EQUIPAMENTO MEDICO-HOSPITALAR, COMPONENTES E ACESSORIOS992</t>
  </si>
  <si>
    <t>43941Pinça Halsted curva Com travas para mantê-la fechada; em aço Inoxidável AISI-420; Ponta curva, com serrilha; autoclavável; 12 cm24.103.721/0001-959765019,52Processo SEI disponibilizado pelo Governo do Estado</t>
  </si>
  <si>
    <t>43941 Pinça Halsted reta Com travas para mantê-la fechada; em Aço Inoxidável AISI-420; Ponta reta, com serrilha, autoclavável; 12 cm24.103.721/0001-959765019,52Processo SEI disponibilizado pelo Governo do Estado</t>
  </si>
  <si>
    <t>43943Escadinha de 02 degraus 25.132.993/0001-869755195Processo SEI disponibilizado pelo Governo do Estado</t>
  </si>
  <si>
    <t>43949Hospital de Clínicas de Porto Alegre (HCPA)CIRCUITO VENTILATORIO DESCARTAVEL ADULTO PARA92.666.817/0001-11962,52538,5https://www.hcpa.edu.br/fale-conosco/fale-conosco-servico-de-informacao-ao-cidadao-sic/fale-conosco-sic-licitacoes-contratos</t>
  </si>
  <si>
    <t>43920MORFINA (SULFATO), 1 MG/ML, SOLUÇÃO INJETÁVEL, AMPOLA 2 ML, AMPOLA 1.0 UNIDADE MARCA : CRISTÁLIA44.734.467/0001-519602004,8https://cearatransparente.ce.gov.br/portal-da-transparencia/despesas/notas-de-empenho/2636327?locale=pt-BR</t>
  </si>
  <si>
    <t>43944Secretaria Municipal da SaúdeAquisição desonda nasogástrica longa n.º 18,78.742.491/0001-3396010000,96https:+T60//legisladocexterno.curitiba.pr.gov.br/DiariosConsultaExterna_PesquisaAvancada.aspx</t>
  </si>
  <si>
    <t>43943Fármaco - TRAMADOL 100MG CX 10COMP RETARD (A2)07.329.169/0001-39957,62403,992020NE00593</t>
  </si>
  <si>
    <t>43943ATADURA GESSADA 15CMx3M CX 20RL07.329.169/0001-39957,61279,82020NE00594</t>
  </si>
  <si>
    <t>43936Secretaria Especial de Saúde IndígenaAquisição de materiais de consumo e equipamentos de proteção individual para atender as equipes de saúde, Postos de Saúde, Sedes de Polo Base e CASAI´s e sede do DSEI Vilhena durante o período da realização do plano de contingência do COVID-126.581.761/0001-78 954http://www.in.gov.br/web/dou/-/extrato-de-dispensa-de-licitacao-n-1/2020-uasg-257050-252544732</t>
  </si>
  <si>
    <t>43944Secretaria Municipal da SaúdeAquisição deColetor para Material Perfuro Cortante 3L25.463.374/0001-749505001,9https://legisladocexterno.curitiba.pr.gov.br/DiariosConsultaExterna_PesquisaAvancada.aspx</t>
  </si>
  <si>
    <t>43941Hospital Municipal Raphael de Paula SouzaAQUISIÇÃO EMERGENCIAL DE AQUISIÇÃO de Material Médico Hospitalar PARA PREVENÇÃO DO COVID-19PROCESSO HMRPS 0973/000.024/2020PROCESSO SMS 09/001.837/2020SD 89/20, RES 111/20, NAD 84/20 FORNECEDOR :DEVERÃO ESTAR ANEXADOS À NOTA FISCAL AS CÓPIAS DESTE EMPENHO E DA AUTORIZAÇÃO DE FORNECIMENTO DEVERÃO CONSTAR NO CORPO DA NOTA FISCAL OS NÚMEROS DO EMPENHO, DO PROCESSO HMRPS, O LOTE E A VALIDADE DO PRODUTO EM QUESTÃO.31343734000105950http://www.rio.rj.gov.br/web/contasrio/dados-abertos#titulo</t>
  </si>
  <si>
    <t>43941Otoscópio Simples: Equipamento destinado à realização de exame visual do ouvido externo. Iluminação: Fibra Óptica/Halógena-Xenon. Composição: 5 a 10 espéculos reutilizáveis.63.774.269/0001-45​​​9501950Processo SEI disponibilizado pelo Governo do Estado</t>
  </si>
  <si>
    <t>43916REANIMADOR NEO (AMBU) SILICONE C/RESERV. MD AMACROSUL9485574000171948,455189,69https://cearatransparente.ce.gov.br/portal-da-transparencia/despesas/notas-de-empenho/2634645?locale=pt-BR</t>
  </si>
  <si>
    <t>43943Empresa Brasileira de Serviços HospitalaresMaterial para aquisição emergencial para Covid-1982.641.325/0021-61 927,6http://www.in.gov.br/web/dou/-/extrato-de-dispensa-de-licitacao-n-194/2020-uasg-155911-253377235</t>
  </si>
  <si>
    <t>43942SERINGA DESCARTÁVEL 10 ml 15.623.678/0001-0692525000,37http://www.transparencia.am.gov.br/covid-19/despesas-empenhos-e-pagamentos/despesas/</t>
  </si>
  <si>
    <t>NAFUNDACAO HOSPITALAR DO ESTADO DE MINAS GERAISCONJUNTO CPAP NASAL - TIPO: INFANTIL; NUMERO: 2;-921,6</t>
  </si>
  <si>
    <t>43945UERJ - ADMINISTRACAO CENTRALAQUISIÇÃO DO ITEM: PRODUTO QUIMICO - DESCRICAO QUIMICA: GLICEROL, PUREZA: 99,5%, FORMULA MOLECULAR: C3H8O3, ASPECTO: LIQUIDO CLARO VISCOSO, APLICACAO: ANALISE, CONCENTRACAO: 99,5%, GRANULOMETRIA: 1,26G/ML, FORMA FORNECIMENTO: FRASCO 1L ID AQUISIÇÃO DO ITEM: 160005 COD AQUISIÇÃO DO ITEM: 6820.062.107727.731.891/0001-0292030https://www.compras.rj.gov.br/Portal-Siga/Contrato/listar.action</t>
  </si>
  <si>
    <t>43945UERJ - ADMINISTRACAO CENTRALAQUISIÇÃO DO ITEM: PRODUTO QUIMICO - DESCRICAO QUIMICA: TRIETILAMINA, PUREZA: PARA ANALISE, FORMULA MOLECULAR: C6H15N , ASPECTO: LIQUIDO, APLICACAO: REAGENTE DE LABORATORIO ID AQUISIÇÃO DO ITEM: 82337 COD AQUISIÇÃO DO ITEM: 6820.062.047327.731.891/0001-0292070https://www.compras.rj.gov.br/Portal-Siga/Contrato/listar.action</t>
  </si>
  <si>
    <t>43945UERJ - ADMINISTRACAO CENTRALAQUISIÇÃO DO ITEM: PRODUTO QUIMICO - DESCRICAO QUIMICA: PEROXIDO DE HIDROGENIO, PUREZA: 30%, FORMULA MOLECULAR: H2O2, ASPECTO: LIQUIDO, APLICACAO: PARA ANALISE, CONCENTRACAO: 30-35%, GRANULOMETRIA: N/A, FORMA FORNECIMENTO: FRASCO DE 1000 ML ID AQUISIÇÃO DO ITEM: 144479 COD AQUISIÇÃO DO ITEM: 6820.062.093527.731.891/0001-0292025https://www.compras.rj.gov.br/Portal-Siga/Contrato/listar.action</t>
  </si>
  <si>
    <t>43941Coordenadoria Geral de Atenção Primária da AP3.3AQUISIÇÃO DE INSUMOS CORONA VIRUS - NAD 23/202031890783000150915,2http://www.rio.rj.gov.br/web/contasrio/dados-abertos#titulo</t>
  </si>
  <si>
    <t>43921AMPICILINA SODICA, FRASCO/AMPOLA, 1G, PO LIOFILIZADA PARA SOLUCAO INJETAVEL, UNIDADE 1.0 FRASCO / AMPOLA MARCA : TEUTO. 400,00 X 2,2850 = 914,0000;80772110001349141914https://cearatransparente.ce.gov.br/portal-da-transparencia/despesas/notas-de-empenho/2637074?locale=pt-BR</t>
  </si>
  <si>
    <t>43949Hospital de Clínicas de Porto Alegre (HCPA)PINÇA ANATOMICA DE DISSECÇÃO STANDARD - 12CM61.418.042/0001-31901,751237,3313https://www.hcpa.edu.br/fale-conosco/fale-conosco-servico-de-informacao-ao-cidadao-sic/fale-conosco-sic-licitacoes-contratos</t>
  </si>
  <si>
    <t>43941Camisola Adulto com abertura atrás., cor Verde bandeira, tamanho: P, tecido: Brim Leve, 100% algodão18.386.337/0001-449001560Processo SEI disponibilizado pelo Governo do Estado</t>
  </si>
  <si>
    <t>43941Camisola Adulto com abertura atrás, cor Verde bandeira, tamanho: G, tecido: Brim Leve, 100% algodão18.386.337/0001-449001560Processo SEI disponibilizado pelo Governo do Estado</t>
  </si>
  <si>
    <t>43956Empresa Brasileira de Serviços HospitalaresAquisição de ACESSÓRIOS PARA ENGENHARIA CLÍNICA,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COVID-1910.757.876/0001-30900http://www.in.gov.br/web/dou/-/extrato-de-dispensa-de-licitacao-n-55/2020-uasg-155023-255211582</t>
  </si>
  <si>
    <t>43920CETOPROFENO, FRASCO/AMPOLA, 100MG, PO LIOFILIZADO PARA SOLUCAO INJETAVEL, UNIDADE 1.0 FRASCO / AMPOLA MARCA : UNIÃO QUÍMICA. 400,00 X 2,2360 = 894,400002.600.770/0001-09894,44002,236https://cearatransparente.ce.gov.br/portal-da-transparencia/despesas/notas-de-empenho/2636641?locale=pt-BR</t>
  </si>
  <si>
    <t>43949Hospital de Clínicas de Porto Alegre (HCPA)FORNO MICROONDAS GRANDE73.865.008/0001-948941894https://www.hcpa.edu.br/fale-conosco/fale-conosco-servico-de-informacao-ao-cidadao-sic/fale-conosco-sic-licitacoes-contratos</t>
  </si>
  <si>
    <t>43949Hospital de Clínicas de Porto Alegre (HCPA)CABO DE BISTURI N.758.193.483/0001-78891,662240,53https://www.hcpa.edu.br/fale-conosco/fale-conosco-servico-de-informacao-ao-cidadao-sic/fale-conosco-sic-licitacoes-contratos</t>
  </si>
  <si>
    <t>43943CATETER PERIF IV 18G CX 50UND07.329.169/0001-398919000,992020NE00594</t>
  </si>
  <si>
    <t>43938 SECRETARIA DE ESTADO DA SAÚDEDISPONIBILIZAÇÃO DE PROFISSIONAL CAPACITADO PARA A REALIZAÇÃO DE SERVIÇOS DE CONDUÇÃO E MEDIAÇÃO DO EVENTO E QUE TENHA EXPERIÊNCIA COMO JORNALISTA ÂNCORA DE TELEJORNAL SUJEITO À APROVAÇÃO188990260001898901089http://transparencia.al.gov.br/despesa/empenho/510524/2020NE00423/2020OB02560/</t>
  </si>
  <si>
    <t>43941Coordenadoria Geral de Atenção Primária da AP1AQUISIÇÃO PARA ATENDER A DEMANDA COVID-19.6879626000104886,8http://www.rio.rj.gov.br/web/contasrio/dados-abertos#titulo</t>
  </si>
  <si>
    <t>43941Coordenadoria Geral de Atenção Primária da AP3.3AQUISIÇÃO DE INSUMOS DE PREVENÇÃO AO CORONAVIRUS - NAD 27/20206879626000104886,8http://www.rio.rj.gov.br/web/contasrio/dados-abertos#titulo</t>
  </si>
  <si>
    <t>43945PREFEITURA MUNICIPALAquisição de caixas térmicas18.242.842/0001-15886,4http://www.diariomunicipal.com.br/amm-mg/</t>
  </si>
  <si>
    <t>43948FUNDACAO HOSPITALAR DO ESTADO DE MINAS GERAISAPARELHO PARA EXERCICIO RESPIRATORIO - FINALIDADE: MELHORAR A FUNCAO PULMONAR ESTIM.EXPANSAO TORACICA; MATERIA-PRIMA: EM ACRILICO BRANCO CRISTAL; CAPACIDADE: CAPACIDADE PARA 700ML DE LIQUIDO (AGUA ETC); COMPONENTES: COM MANGUEIRA PVC TRANSPARENTE E BOCAL DE PLASTICO;58.950.775/0001-08885,6</t>
  </si>
  <si>
    <t>43921AZITROMICINA 500 C/ 02 COMP EMS ( 49 x 18,0596= 884,92)1206820001411884,924918,06https://cearatransparente.ce.gov.br/portal-da-transparencia/despesas/notas-de-empenho/2637314?locale=pt-BR</t>
  </si>
  <si>
    <t>43944FUNEAS - Fundação Estatal de Atenção em Saúde do Estado do Paraná AQUISIÇÃO DE MEDICAMENTOS  / Saccharomyces Boulardii, 100mg, Cápsula , Blister, VIA DE ADMINISTRAÇÃO: Oral, UNID. DE MEDIDA: Unitário1288903500010288218000,49http://www.transparencia.pr.gov.br/pte/compras/dispensasInexigibilidade?windowId=9a3</t>
  </si>
  <si>
    <t>43913Secretaria Municipal de Saúde e Defesa CivilTUBO ENDOTRAQUEAL DIÂMETRO DE 5,5 MM SEM BALONETE 11634742/0001-958823602,45https://duquedecaxias.rj.gov.br/portal/boletim-oficial.html</t>
  </si>
  <si>
    <t>43949Hospital de Clínicas de Porto Alegre (HCPA)TESOURA METZENBAUM DELICADA CURVA - 15CM COMP58.193.483/0001-78879,961273,33https://www.hcpa.edu.br/fale-conosco/fale-conosco-servico-de-informacao-ao-cidadao-sic/fale-conosco-sic-licitacoes-contratos</t>
  </si>
  <si>
    <t>43944FUNEAS - Fundação Estatal de Atenção em Saúde do Estado do Paraná AQUISIÇÃO DE MEDICAMENTOS  / Ácido Ascórbico (Vitamina C), 100 mg/ml, Solução injetável, Ampola, 5 ml, VIA DE ADMINISTRAÇÃO: Intramuscular/Intravenosa, UNID. DE MEDIDA: Unitário12889035000102877,513500,65http://www.transparencia.pr.gov.br/pte/compras/dispensasInexigibilidade?windowId=9a3</t>
  </si>
  <si>
    <t>43944FUNEAS - Fundação Estatal de Atenção em Saúde do Estado do ParanáMEDICAMENTOS / Fenoterol, Bromidrato , 5 mg/ml, Solução gotas, Frasco gotejador, 20 ml, VIA DE ADMINISTRAÇÃO: Oral/Inalatória, UNID. DE MEDIDA: Unitário6564680001398702004,35http://www.transparencia.pr.gov.br/pte/compras/dispensasInexigibilidade?windowId=9a3</t>
  </si>
  <si>
    <t>43943Fármaco - BIPERIDENO 5MG/ML SOL INJ CX 25AMP 1ML (C1)07.329.169/0001-39865,522483,492020NE00593</t>
  </si>
  <si>
    <t>43937Fundo Municipal de SaúdeAQUISIÇÃO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LATERALMENTE24.595.488/0001-0585811000,78http://portal.capital.ms.gov.br/diogrande/diarioOficial, http://transparencia.campogrande.ms.gov.br/consulta-de-despesas/</t>
  </si>
  <si>
    <t>NAPOLICIA MILITAR DE MINAS GERAISCABO ELETRICO - TIPO: UNIPOLAR; FLEXIBILIDADE: FLEXIVEL; CONDUTOR: COBRE; TEMPERA: MOLE; ENCORDOAMENTO: CLASSE 5; ISOLAMENTO: 750V; COBERTURA: COMPOSTO TERMOPLASTICO NAO HALOGENO; SECAO: 2,5 MM2; COR: PRETO;EQUIPAMENTOS, COMPONENTES E ACESSORIOS PARA GERACAO E DISTRIBUICAO DE ENERGIA856,62</t>
  </si>
  <si>
    <t>43921AZITROMICINA 500MG C/ 03 COM MED ( 52 X 16,2377 = 844,36)1206820001411844,365216,24https://cearatransparente.ce.gov.br/portal-da-transparencia/despesas/notas-de-empenho/2637314?locale=pt-BR</t>
  </si>
  <si>
    <t>43916CLOREXIDINA 1% 1000ML AQUOSA - VICPHARMA DEP. 8.B.1 VICPHARI26007700001098401008,4https://cearatransparente.ce.gov.br/portal-da-transparencia/despesas/notas-de-empenho/2634727?locale=pt-BR</t>
  </si>
  <si>
    <t>43944Secretaria Municipal de Saúde de Goiânia/GOPEROXIDO HIDROGENIO 3% FR C/1000ML - AGUA OXIGENADA 10V, ANTISSEPTICO TOPI CO FR CONTENDO 1 LITRO. M:FARMAX RIO QUIM.34533426000122839,73027,99https://www.goiania.go.gov.br/sing_transparencia/coronavirus-transparencia/?filtro_simplificado=categoria</t>
  </si>
  <si>
    <t>43918ALFAEPOETINA, 4.000UI/ML, SOLUCAO INJETAVEL, FRASCO/AMPOLA 1ML, UNIDADE 1.0 FRASCO / AMPOLA. MARCA: ALFAEPOETINA58.430.828/0001-60836,44020,91https://cearatransparente.ce.gov.br/portal-da-transparencia/despesas/notas-de-empenho/2635854?locale=pt-BR</t>
  </si>
  <si>
    <t>43949Secretaria de Desenvolvimento SocialCOLHER DESCARTAVEL, TRANSPARENTE, MEDINDO APROXIMADAMENTE 20 CM, SEGUNDO AS NORMAS DA ABNT, EMBALAGEM PLÁSTICA CONTENDO 1.000 UNIDADES.17.178.985/0001-428362238https://transparencia.joaopessoa.pb.gov.br/#/licitacoes?id=4811</t>
  </si>
  <si>
    <t>43921CICLOSPORINA, CAPSULA GELATINA MOLE, 25MG, UNIDADE 1.0 CAPSULA MARCA : CICLOSPORINA60533530001368328001,04https://cearatransparente.ce.gov.br/portal-da-transparencia/despesas/notas-de-empenho/2637457?locale=pt-BR</t>
  </si>
  <si>
    <t>NAFUNDACAO HOSPITALAR DO ESTADO DE MINAS GERAISDOBUTAMINA, CLORIDRATO - PRINCIPIO ATIVO: DOBUTAMINA, CLORIDRATO; CONCENTRACAO/DOSAGEM: 12,5 MG/ML; FORMA FARMACEUTICA: SOLUCAO INJETAVEL; APRESENTACAO: AMPOLA 20 ML; COMPONENTE: .;11.896.538/0001-428321008,32http://www.transparencia.mg.gov.br/compras-e-patrimonio/compras-e-contratos/comprasecontratos-detalhe-proccompra/2020/20200316/20201231/322668</t>
  </si>
  <si>
    <t>43913Secretaria Municipal de Saúde e Defesa CivilTUBO ENDOTRAQUEAL Nº 38 EM CLORETO POLIVINÍLICO - DIÂMETRO DE 9,0 MM SEM BALONETE 11634742/0001-95826,22044,05https://duquedecaxias.rj.gov.br/portal/boletim-oficial.html</t>
  </si>
  <si>
    <t>43911AZITROMICINA 900MG SUSP. 22,5ML (GEN)+DIL FRS.C/22,5 ML 158- PRATI DONA01.722.296/0001-17822,12938,84https://cearatransparente.ce.gov.br/portal-da-transparencia/despesas/notas-de-empenho/2631950?locale=pt-BR</t>
  </si>
  <si>
    <t>43918NALOXONA CLORIDRATO, AMPOLA 1ML, 0,4MG/ML, SOLUCAO INJETAVEL, UNIDADE 1.0 AMPOLA MARCA : CRISTÁLIA44.734.467/0001-518202004,1https://cearatransparente.ce.gov.br/portal-da-transparencia/despesas/notas-de-empenho/2635760?locale=pt-BR</t>
  </si>
  <si>
    <t>43911AZITROMICINA 500MG C/60 COMP - EUR01.206.820/0001-05805,751844,76https://cearatransparente.ce.gov.br/portal-da-transparencia/despesas/notas-de-empenho/2631948?locale=pt-BR</t>
  </si>
  <si>
    <t>43913AZITROMICINA 500MG C/60 COM EUR01.206.820/0014-11805,751844,76https://cearatransparente.ce.gov.br/portal-da-transparencia/despesas/notas-de-empenho/2632102?locale=pt-BR</t>
  </si>
  <si>
    <t>43920SALBUTAMOL SULFATO, 100MCG/DOSE, SUSPENSAO AEROSSOL, FRASCO 200 DOSES + APLICADOR, UNIDADE 1.0 FRASCO MARCA : GLENMARK02.520.829/0001-408041206,7https://cearatransparente.ce.gov.br/portal-da-transparencia/despesas/notas-de-empenho/2636700?locale=pt-BR</t>
  </si>
  <si>
    <t>43916FUNDACAO HOSPITALAR DO ESTADO DE MINAS GERAISDIPIRONA - PRINCIPIO ATIVO: DIPIRONA SODICA; CONCENTRACAO/DOSAGEM: 500 MG/ML; FORMA FARMACEUTICA: SOLUCAO INJETAVEL; APRESENTACAO: AMPOLA 2 ML; COMPONENTE: .;12.927.876/0001-6780020000,4http://www.transparencia.mg.gov.br/compras-e-patrimonio/compras-e-contratos/comprasecontratos-detalhe-proccompra/2020/20200316/20201231/321145</t>
  </si>
  <si>
    <t>43943Fármaco - CARBAMAZEPINA SUSP 20MG/ML CX 50FRS 100ML (C1)07.329.169/0001-39799,64019,992020NE00593</t>
  </si>
  <si>
    <t>43921AZITROMICINA 500MG C/ 60 COMP EUR (25 X 31,94= 798,50)1206820001411798,52531,94https://cearatransparente.ce.gov.br/portal-da-transparencia/despesas/notas-de-empenho/2637314?locale=pt-BR</t>
  </si>
  <si>
    <t>43921TACROLIMUS, CAPSULA, 1MG, UNIDADE 1.0 CAPSULA MARCA : ASTELLAS89586280001067983002,66https://cearatransparente.ce.gov.br/portal-da-transparencia/despesas/notas-de-empenho/2637323?locale=pt-BR</t>
  </si>
  <si>
    <t>43944FUNEAS - Fundação Estatal de Atenção em Saúde do Estado do Paraná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Unitário803925660001457982103,8http://www.transparencia.pr.gov.br/pte/compras/dispensasInexigibilidade?windowId=9a3</t>
  </si>
  <si>
    <t>43941Tesoura Iris reta - Em aço inox; autoclavável; 10 ou 12 cm24.103.721/0001-957975015,94Processo SEI disponibilizado pelo Governo do Estado</t>
  </si>
  <si>
    <t>43949Hospital de Clínicas de Porto Alegre (HCPA)CAIXA TERMICA CAPACIDADE APROXIMADA DE 24 LIT88.152.863/0001-257841078,4https://www.hcpa.edu.br/fale-conosco/fale-conosco-servico-de-informacao-ao-cidadao-sic/fale-conosco-sic-licitacoes-contratos</t>
  </si>
  <si>
    <t>43941Hospital Municipal Souza AguiarAQUISIÇÃO DE SANEANTES PARA O ENFRENTAMENTO DA EMERGÊNCIA DE SAÚDE PÚBLICA DECORRENTE DO CORONAVÍRUS.31504080000146780http://www.rio.rj.gov.br/web/contasrio/dados-abertos#titulo</t>
  </si>
  <si>
    <t>43949Hospital de Clínicas de Porto Alegre (HCPA)TESOURA MAYO-STILLE RETA - 14 CM COMPRIMENTO14.636.642/0001-967801360https://www.hcpa.edu.br/fale-conosco/fale-conosco-servico-de-informacao-ao-cidadao-sic/fale-conosco-sic-licitacoes-contratos</t>
  </si>
  <si>
    <t>43956Universidade Federal do Rio de JaneiroAquisição de capa protetora estéril para microscópio com visor.24.737.754/0001-97780http://www.in.gov.br/web/dou/-/extrato-de-dispensa-de-licitacao-n-234/2020-uasg-153150-255208889</t>
  </si>
  <si>
    <t>43943Fármaco - PROPAFENONA 300MG CX 300COMP07.329.169/0001-397746001,292020NE00593</t>
  </si>
  <si>
    <t>43936Policia Militar de Minas GeraisTELHA - MATERIA PRIMA: FIBROCIMENTO; TIPO: ONDULADA; DIMENSAO: 110CM LARGURA X 180CM COMPRIMENTO X 6MM ESPESSURA; COR: NATURAL;00.242.692/0001-8476812768http://www.transparencia.mg.gov.br/compras-e-patrimonio/compras-e-contratos/comprasecontratos-detalhe-proccompra/2020/20200316/20201231/322690</t>
  </si>
  <si>
    <t>43944FUNEAS - Fundação Estatal de Atenção em Saúde do Estado do Paranápeças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Unitário25550470001477602038http://www.transparencia.pr.gov.br/pte/compras/dispensasInexigibilidade?windowId=9a3</t>
  </si>
  <si>
    <t>43944FUNEAS - Fundação Estatal de Atenção em Saúde do Estado do Paranápeças para régua de gases e vácuo para a UCI (Unidade de Cuidados Intermediários), para atendimento de possíveis casos de COVID-19. 
  / Conexão, TIPO: Engate flexível, DIÂMETRO: 1/2, MATERIAL: Em aço, APRESENTAÇÃO: Com rosca macho/fêmea, com trama em inox, MEDIDA: 40cm de comprimento, CARACTERÍSTICAS ADICIONAIS: Para água fria e quente, em instalações hidráulicas, UNID. DE MEDIDA: Unitário25550470001477602038http://www.transparencia.pr.gov.br/pte/compras/dispensasInexigibilidade?windowId=9a3</t>
  </si>
  <si>
    <t>43918Coordenadoria de Assistência FarmacêuticaCadeira para Refeitório, Mod. Concha Dupla, Empilhável, Cor Preta, Sem braços, em Aço, 4 patas, capacidade 120kg.14.516.006/0001-20759,57108,5https://www.imprensaoficial.com.br/DO/BuscaDO2001Documento_11_4.aspx?link=%2f2020%2fexecutivo%2520secao%2520i%2fmarco%2f28%2fpag_0093_0e44dffaa5f2d9c10ba4c50d5989e03f.pdf&amp;pagina=93&amp;data=28/03/2020&amp;caderno=Executivo%20I&amp;paginaordenacao=100093</t>
  </si>
  <si>
    <t>43949Hospital de Clínicas de Porto Alegre (HCPA)FRASCO PLASTICO DE PEAD BRANCO C/ TAMPA PP BR92.833.946/0001-57752,43961,9https://www.hcpa.edu.br/fale-conosco/fale-conosco-servico-de-informacao-ao-cidadao-sic/fale-conosco-sic-licitacoes-contratos</t>
  </si>
  <si>
    <t>43950Universidade Federal do Rio de JaneiroAquisição de fita adesiva hospitalar para autoclave 19mm x 30m.82.641.325/0021-61 750,72http://www.in.gov.br/web/dou/-/extrato-de-dispensa-de-licitacao-n-238/2020-uasg-153150-254476743</t>
  </si>
  <si>
    <t>43949Hospital de Clínicas de Porto Alegre (HCPA)PINÇA ANATOMICA DE DISSECÇÃO STANDARD - 12CM61.418.042/0001-31750,38888,527https://www.hcpa.edu.br/fale-conosco/fale-conosco-servico-de-informacao-ao-cidadao-sic/fale-conosco-sic-licitacoes-contratos</t>
  </si>
  <si>
    <t>43938 SECRETARIA DE ESTADO DA SAÚDEILUMINAÇÃO REFLETOR IMPAR SETLIGHT188990260001897501550http://transparencia.al.gov.br/despesa/empenho/510524/2020NE00423/2020OB02560/</t>
  </si>
  <si>
    <t>43938 SECRETARIA DE ESTADO DA SAÚDEMICROFONE SEM FIO PROFISSIONAL COM BATERIA 9V188990260001897501550http://transparencia.al.gov.br/despesa/empenho/510524/2020NE00423/2020OB02560/</t>
  </si>
  <si>
    <t>43938 SECRETARIA DE ESTADO DA SAÚDEDISPONIBILIZAÇÃO DE PROFISSIONAL CAPACITADO E UNIFORMIZADO PARA A REALIZAÇÃO DE SERVIÇOS DE LIMPEZA E CONSERVAÇÃO COM MATERIAL DE LIMPEZA NECESSÁRIO INCLUÍDO PAPEL HIGIÊNICO PAPEL TOALHA PANOS DE CHÃO ASPIRADOR VASSOURAS BALDES PRODUTOS QUÍMICOS NECESSÁRIOS OS SERVIÇOS DE LIMPEZA E CONSERVAÇÃO INCLUEM PROCEDER À LIMPEZA GERAL E COMPLETA UTILIZANDO MATERIAIS E PRODUTOS ADEQUADOS VARRER TODAS AS DEPENDÊNCIAS DO LOCAL DO EVENTO LIMPAR E DESINFETAR TODOS OS GABINETES SANITÁRIOS PROCEDENDO A LAVAGEM DE BACIAS ASSENTOS E PIAS DOS SANITÁRIOS DUAS VEZES AO DIA E SEMPRE QUE NECESSÁRIO FORNECER E COLOCAR PAPEL HIGIÊNICO SABONETE DE BOA QUALIDADE E PAPEL TOALHA DE BOA QUALIDADE DUAS VEZES AO DIA E SEMPRE QUE NECESSÁRIO COLOCAR SACOS DE LIXO EM TODAS AS DEPENDÊNCIAS DO LOCAL DO EVENTO INCLUINDO AS ÁREAS EXTERNAS E RETIRAR DUAS VEZES AO DIA O LIXO ACO188990260001897501550http://transparencia.al.gov.br/despesa/empenho/510524/2020NE00423/2020OB02560/</t>
  </si>
  <si>
    <t>43944FUNEAS - Fundação Estatal de Atenção em Saúde do Estado do ParanáMEDICAMENTOS - COVID-19 / Ácido Folínico (Folinato de Cálcio), 15 mg, Comprimido, Blister, VIA DE ADMINISTRAÇÃO: Oral, UNID. DE MEDIDA: Unitário6564680001397505001,5http://www.transparencia.pr.gov.br/pte/compras/dispensasInexigibilidade?windowId=9a3</t>
  </si>
  <si>
    <t>43944SAÚDETUBO DE SILICONE Nº 20332.481.041/0001-33749,72374,85http://www.transparencia.am.gov.br/covid-19/despesas-empenhos-e-pagamentos/despesas/</t>
  </si>
  <si>
    <t>43943Fármaco - FLUOXETINA 20MG CX 500CAPS07.329.169/0001-397455001,492020NE00593</t>
  </si>
  <si>
    <t>43949Hospital de Clínicas de Porto Alegre (HCPA)CABO DE BISTURI N.461.418.042/0001-31738,33829,004https://www.hcpa.edu.br/fale-conosco/fale-conosco-servico-de-informacao-ao-cidadao-sic/fale-conosco-sic-licitacoes-contratos</t>
  </si>
  <si>
    <t>43944SAÚDESAPATILHA DESCARTÁVEL33.145.067/0001-737202036http://www.transparencia.am.gov.br/covid-19/despesas-empenhos-e-pagamentos/despesas/</t>
  </si>
  <si>
    <t>NAPOLICIA MILITAR DE MINAS GERAISAREIA - TIPO: LAVADA MEDIA;MATERIAIS PARA CONSTRUCAO720</t>
  </si>
  <si>
    <t>43943SECRETARIA DE ESTADO DE SAÚDECriação de roteiro para carro de som10.711.372/0001-32713,921713,92http://transparencia.al.gov.br/despesa/empenho/510524/2020NE02626/undefined/</t>
  </si>
  <si>
    <t>43943SECRETARIA DE ESTADO DE SAÚDECriação de roteiro para spot 3010.711.372/0001-32713,921713,92http://transparencia.al.gov.br/despesa/empenho/510524/2020NE02626/undefined/</t>
  </si>
  <si>
    <t>43918Coordenadoria de Assistência FarmacêuticaCadeira Fixa, Concha Dupla, Couro Sintético, Com Trapezoidal na base inferior.14.516.006/0001-207131713https://www.imprensaoficial.com.br/DO/BuscaDO2001Documento_11_4.aspx?link=%2f2020%2fexecutivo%2520secao%2520i%2fmarco%2f28%2fpag_0093_0e44dffaa5f2d9c10ba4c50d5989e03f.pdf&amp;pagina=93&amp;data=28/03/2020&amp;caderno=Executivo%20I&amp;paginaordenacao=100093</t>
  </si>
  <si>
    <t>43946PREFEITURA MUNICIPAL DE BARBACENALUVA DE PROCEDIMENTO DE LATEX - TAMANHO P04.700.032/0001-507113023,7https://e-gov.betha.com.br/transparencia/01037-041/con_licitacoes.faces</t>
  </si>
  <si>
    <t>43938 SECRETARIA DE ESTADO DA SAÚDEINTÉRPRETE COM EXPERIÊNCIA COMPROVADA EM EVENTOS VALOR COMPATÍVEL COM O PISO DA CATEGORIA DISPONIBILIZAÇÃO DE PROFISSIONAL CAPACITADO PARA A REALIZAÇÃO DE SERVIÇOS DE INTÉRPRETE SUJEITO À APROVAÇÃO188990260001897001070http://transparencia.al.gov.br/despesa/empenho/510524/2020NE00423/2020OB02560/</t>
  </si>
  <si>
    <t>43938 SECRETARIA DE ESTADO DA SAÚDESERVIÇOS DE EVENTOS CONFORME SEGUNDO TERMO ADITIVO AO CONTRATO 1892017 SESAU E SEUS RESPECTIVOS TERMOS DE APOSTILAMENTO ARP Nº 3712016 PREGÃO ELETRÔNICO AMGESP Nº 130882016 DOTAÇÃO ORÇAMENTÁRIA Nº 5112020 SENDO COORDENAÇÃO ACOMPANHAMENTO E MONITORAMENTO DE TODOS OS SERVIÇOS A SEREM REALIZADOS ANTES DURANTE E DEPOIS DO EVENTO INCLUSIVE NA REALIZAÇÃO DE PLENÁRIAS188990260001897001070http://transparencia.al.gov.br/despesa/empenho/510524/2020NE00423/2020OB02560/</t>
  </si>
  <si>
    <t>NAFUNDACAO HOSPITALAR DO ESTADO DE MINAS GERAISATADURA GESSADA - MEDIDAS: 8CM X 2M;EQUIPAMENTO MEDICO-HOSPITALAR, COMPONENTES E ACESSORIOS700</t>
  </si>
  <si>
    <t>43943ATADURA GESSADA 10CMx3M CX 20RL07.329.169/0001-396981069,82020NE00594</t>
  </si>
  <si>
    <t>NAFUNDACAO EZEQUIEL DIASLAMINA DE BISTURI DESCARTAVEL MATERIA-PRIMA: ACO INOXIDAVEL ESTERIL; NUMERO: 20; EMBALAGEM: INDIVIDUAL, ESTERIL E COM ABERTURA EM PETALA;-698</t>
  </si>
  <si>
    <t>43942SECRETARIA DE ESTADO DA JUSTICAAGULHA PARA MÁQUINA OVERLOCK21.961.596/0001-666933519,8https://coronavirus.es.gov.br/contratos-emergenciais</t>
  </si>
  <si>
    <t>43944FUNEAS - Fundação Estatal de Atenção em Saúde do Estado do Paraná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Unitário803925660001456934216,5http://www.transparencia.pr.gov.br/pte/compras/dispensasInexigibilidade?windowId=9a3</t>
  </si>
  <si>
    <t>43913Secretaria Municipal de Saúde e Defesa CivilDRENO DE KEER EM T 6 DESCARTÁVEL ESTÉRIL11634742/0001-95692,164814,42https://duquedecaxias.rj.gov.br/portal/boletim-oficial.html</t>
  </si>
  <si>
    <t>43941ALIMENTOS04.641.376/0001-36692</t>
  </si>
  <si>
    <t>43950Secretaria Municipal de SaúdeAZITROMICINA 500 MG - COMPRIMIDO05.847.630/0001-1069015000,46http://servicos.sjc.sp.gov.br/governo/boletim/boletimPDF/20200417202703b5d64368-84ed-4780-b6a8-c2cb3d9d1696.pdf</t>
  </si>
  <si>
    <t>43913Secretaria Municipal de Saúde e Defesa CivilCÂNULA GUEDEL Nº 0 COM 40MM EM POLIPROPILENO11634742/0001-956884001,72https://duquedecaxias.rj.gov.br/portal/boletim-oficial.html</t>
  </si>
  <si>
    <t>43916FUNDACAO HOSPITALAR DO ESTADO DE MINAS GERAISAZITROMICINA - PRINCIPIO ATIVO: AZITROMICINA; CONCENTRACAO/DOSAGEM: 500 MG; FORMA FARMACEUTICA: COMPRIMIDO; APRESENTACAO: .; COMPONENTE: .;12.927.876/0001-6768715000,46http://www.transparencia.mg.gov.br/compras-e-patrimonio/compras-e-contratos/comprasecontratos-detalhe-proccompra/2020/20200316/20201231/321145</t>
  </si>
  <si>
    <t>43948FUNDACAO HOSPITALAR DO ESTADO DE MINAS GERAISTALA ORTOPEDICA PARA IMOBILIZACAO - MATERIA PRIMA: TELA ARAMADA FORRADA EM E.V.A.; FINALIDADE: IMBOLIZACAO DE MEMBROS INFERIORES; MEDIDAS: 53 X 8 CM;2.662.841/0001-906804017http://www.transparencia.mg.gov.br/compras-e-patrimonio/compras-e-contratos/comprasecontratos-detalhe-proccompra/2020/20200316/20201231/322996</t>
  </si>
  <si>
    <t>NAPOLICIA MILITAR DE MINAS GERAISQUADRO DE DISTRIBUICAO DE ENERGIA P/DISJUNTORES - MATERIA-PRIMA: CHAPA DE ACO; MEDIDAS: 30 X 30  X 10 CM; TIPO: MONOFASICO/BIFASICO; CAPACIDADE: 10 DISJUNTORES;EQUIPAMENTOS, COMPONENTES E ACESSORIOS PARA GERACAO E DISTRIBUICAO DE ENERGIA678</t>
  </si>
  <si>
    <t>43951Fundação Hospitalar do Estado de Minas GeraisROLO PARA FISIOTERAPIA - TIPO: COM MAMILOS (TIPO CAIXA DE OVO); MATERIA-PRIMA: POLIURETANO;02.662.841/0001-90677,251545,15http://www.transparencia.mg.gov.br/compras-e-patrimonio/compras-e-contratos/comprasecontratos-detalhe-proccompra/2020/20200316/20201231/323005</t>
  </si>
  <si>
    <t>43944FUNEAS - Fundação Estatal de Atenção em Saúde do Estado do ParanáMEDICAMENTOS / Amiodarona, Cloridrato, 50 mg/ml, Solução injetável, Ampola, 3 ml, VIA DE ADMINISTRAÇÃO: Intravenosa, UNID. DE MEDIDA: Uma3392460001926764001,69http://www.transparencia.pr.gov.br/pte/compras/dispensasInexigibilidade?windowId=9a3</t>
  </si>
  <si>
    <t>43949PREFEITURA MUNICIPAL DE UBERABAhipoclorito de sódio 1,0%; desinfetante hospitalar; embalagem galão de 5 litros; registro na anvisa.06.986.492/0001-126755013,5http://www.uberaba.mg.gov.br/licitacoes/arquivos/900_5_18_2020_1.pdf</t>
  </si>
  <si>
    <t>43916EQUIPO MACRO P/SOL PARENT.C/FILTRO DE AR E INJETOR LAT 1,5M. BIOBASE9485574000171670,324411,52https://cearatransparente.ce.gov.br/portal-da-transparencia/despesas/notas-de-empenho/2634645?locale=pt-BR</t>
  </si>
  <si>
    <t>43944Secretaria Municipal da SaúdeAquisição de Cateter Nasal para oxigênio 82.641.325/0043-7767010000,67https://legisladocexterno.curitiba.pr.gov.br/DiariosConsultaExterna_PesquisaAvancada.aspx</t>
  </si>
  <si>
    <t>43918PROMETAZINA, AMPOLA 2ML, 25MG/ML, CLORIDRATO, SOLUCAO INJETAVEL, AMPOLA 1.0 UNIDADE MARCA: HIPOLABOR08.077.211/0001-346644001,66https://cearatransparente.ce.gov.br/portal-da-transparencia/despesas/notas-de-empenho/2635767?locale=pt-BR</t>
  </si>
  <si>
    <t>43942CONFECÇÃO DE RECEITUÁRIO TIPO A  BLOCO COM 100 FOLHAS02.305.352/0001-806455012,9http://www.transparencia.am.gov.br/covid-19/despesas-empenhos-e-pagamentos/despesas/</t>
  </si>
  <si>
    <t>43942CONFECÇÃO DE FORMULÁRIO TIPO B2  BLOCO COM 100 FOLHAS02.305.352/0001-806455012,9http://www.transparencia.am.gov.br/covid-19/despesas-empenhos-e-pagamentos/despesas/</t>
  </si>
  <si>
    <t>NASECRETARIA DE ESTADO DA SAUDELUVA DESCARTAVEL PROCEDIMENTOS NAO CIRURGICOS - COMPOSICAO: LATEX DE BORRACHA NATURAL; ESTERIL: NAO; TAMANHO: G; PO: BIOABSORVIVEL; FORMATO: AMBIDESTRA; TEXTURA: LISA; APRESENTACAO: EMBALAGEM 100 UNIDADES;-640</t>
  </si>
  <si>
    <t>43943Policia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4,0 MM2; COR: PRETO;10.174.094/0001-79636,663212,22http://www.transparencia.mg.gov.br/compras-e-patrimonio/compras-e-contratos/comprasecontratos-detalhe-proccompra/2020/20200316/20201231/322586</t>
  </si>
  <si>
    <t>4393843473 - SONDA DE FOLEY Nº 0806.366.038/0001-69633,881065,98http://prodata.palmas.to.gov.br:8080/sig/app.html#/transparencia/transparencia-despesa-simplificado-corona/</t>
  </si>
  <si>
    <t>4393843474 - SONDA DE FOLEY Nº 1006.366.038/0001-69633,881065,98http://prodata.palmas.to.gov.br:8080/sig/app.html#/transparencia/transparencia-despesa-simplificado-corona/</t>
  </si>
  <si>
    <t>43911AZITROMICINA 500MG C/3 COMP - EUR01.206.820/0001-05626,041404,47https://cearatransparente.ce.gov.br/portal-da-transparencia/despesas/notas-de-empenho/2631948?locale=pt-BR</t>
  </si>
  <si>
    <t>43913AZITROMICINA 500MG C/3 COMP EUR01.206.820/0014-11626,041404,47https://cearatransparente.ce.gov.br/portal-da-transparencia/despesas/notas-de-empenho/2632102?locale=pt-BR</t>
  </si>
  <si>
    <t>NACORPO DE BOMBEIROS MILITAR DE MINAS GERAISLENCOL DE NAO TECIDO, USO HOSPITALAR - TIPO: PAPEL CREPADO BRANCO 25 G/M2, 100% CELULOSE VIRGEM; MEDIDAS: 70CM DE LARGURA X 50 METROS;-618</t>
  </si>
  <si>
    <t>43949Hospital de Clínicas de Porto Alegre (HCPA)BUDESONIDA 200 MCG CAPS82.873.068/0005-73614,2516200,3792https://www.hcpa.edu.br/fale-conosco/fale-conosco-servico-de-informacao-ao-cidadao-sic/fale-conosco-sic-licitacoes-contratos</t>
  </si>
  <si>
    <t>4393843476 - SONDA DE FOLEY Nº 1406.366.038/0001-696121006,12http://prodata.palmas.to.gov.br:8080/sig/app.html#/transparencia/transparencia-despesa-simplificado-corona/</t>
  </si>
  <si>
    <t>43944FUNEAS - Fundação Estatal de Atenção em Saúde do Estado do ParanáMEDICAMENTOS - COVID-19 / Cloreto de Potássio, 191 mg/ml (19,1%), Solução injetável, Ampola, 10 ml, VIA DE ADMINISTRAÇÃO: Intravenosa, UNID. DE MEDIDA: Unitário822259470001656119400,65http://www.transparencia.pr.gov.br/pte/compras/dispensasInexigibilidade?windowId=9a3</t>
  </si>
  <si>
    <t>43916EQUIPO MICRO FLEX.INJ.LATERAL. MEDIX94855740001716084001,52https://cearatransparente.ce.gov.br/portal-da-transparencia/despesas/notas-de-empenho/2634645?locale=pt-BR</t>
  </si>
  <si>
    <t>43938 SECRETARIA DE ESTADO DA SAÚDEILUMINAÇÃO REFLETOR OPTPAR188990260001896001540http://transparencia.al.gov.br/despesa/empenho/510524/2020NE00423/2020OB02560/</t>
  </si>
  <si>
    <t>43938 SECRETARIA DE ESTADO DA SAÚDEILUMINAÇÃO REFLETOR PAR 64188990260001896001540http://transparencia.al.gov.br/despesa/empenho/510524/2020NE00423/2020OB02560/</t>
  </si>
  <si>
    <t>43938 SECRETARIA DE ESTADO DA SAÚDESERVIÇO DE CREDENCIAMENTO ELETRÔNICO ATÉ 500 CONVIDADOS188990260001896001540http://transparencia.al.gov.br/despesa/empenho/510524/2020NE00423/2020OB02560/</t>
  </si>
  <si>
    <t>43938 SECRETARIA DE ESTADO DA SAÚDESERVIÇO DE CREDENCIAMENTO ELETRÔNICO DE 500 CONVIDADOS A 1000 CONVIDADOS188990260001896001540http://transparencia.al.gov.br/despesa/empenho/510524/2020NE00423/2020OB02560/</t>
  </si>
  <si>
    <t>43917Secretaria Especial de Saúde IndígenaAquisição de material gráfico (folder e cartaz), que servirão de alertas visuais na entrada dos serviços, UBSI, Casai's e Polos Base (todos os locais de atendimento a comunidade indígena)29.376.294/0001-32600http://www.in.gov.br/web/dou/-/extrato-de-dispensa-de-licitacao-n-7/2020-uasg-257036-250044335</t>
  </si>
  <si>
    <t>43943CATETER DUPLO J HIDROFILICO 6FR X 26CM07.329.169/0001-39599,982299,992020NE00594</t>
  </si>
  <si>
    <t>43944Secretaria Municipal de Saúde de Goiânia/GOPLASTICO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34533426000122599,55011,99https://www.goiania.go.gov.br/sing_transparencia/coronavirus-transparencia/?filtro_simplificado=categoria</t>
  </si>
  <si>
    <t>43928SECRETARIA DO ESTADO DA BAHIA - SESABEstetoscópio Clínico Inf.19.877.178/0001-435981598http://www.saude.ba.gov.br/temasdesaude/coronavirus/contratacoes-covid19/</t>
  </si>
  <si>
    <t>43942SECRETARIA DE ESTADO DA JUSTICAAGULHA PARA MÁQUINA RETA21.961.596/0001-665943019,8https://coronavirus.es.gov.br/contratos-emergenciais</t>
  </si>
  <si>
    <t>43944PREFEITURA MUNICIPAL DE JUIZ DE FORADetergente líquido neutro 500 ML21.712.570/0001-84594https://www.pjf.mg.gov.br/jfcontracoronavirus/transparencia.php</t>
  </si>
  <si>
    <t>43913Secretaria Municipal de AdministraçãoCartazes, esferográfica; tipo papel couché brilho 115g/, com 4 x 0 cores, medida 42 x 29,7 cm, para serem afixados nas repartições da Administração e outras da Administração Direta que atendam o público.003.701.401/0001-6759020000,3http://www.ribeiraopreto.sp.gov.br/files/transparencia/pdf/licitacao-174-2020.pdf</t>
  </si>
  <si>
    <t>43943Fármaco - CIPROFLOXACINO 500MG CX 300COMP07.329.169/0001-3958812000,492020NE00593</t>
  </si>
  <si>
    <t>43944Prefeito MunicipalEquipamentos de proteção 18.277.688/0001-17584,91http://www.diariomunicipal.com.br/amm-mg/</t>
  </si>
  <si>
    <t>43929PROTAMINA (CLORIDRATO), AMPOLA 5ML, 10MG/ML (EQUIVALENTE A 1000UI), SOLUCAO INJETAVEL, AMPOLA 1.0 UNIDADE MARCA: NOVAFARMA (DESCRIÇÃO DO QUANTITATIVO: 200,00 X 2,9180= 583,60)02.600.770/0001-09583,62002,918https://cearatransparente.ce.gov.br/portal-da-transparencia/despesas/notas-de-empenho/2641268?locale=pt-BR</t>
  </si>
  <si>
    <t>43944SAÚDEMANDRIL não iluminado 45 cm32.481.041/0001-335801058http://www.transparencia.am.gov.br/covid-19/despesas-empenhos-e-pagamentos/despesas/</t>
  </si>
  <si>
    <t>43920TERBUTALINA (SULFATO), 0,5 MG, SOLUCAO INJETAVEL, AMPOLA 1 ML, AMPOLA 1.0 UNIDADE MARCA : UNIÃO QUÍMICA. 400,00 X 1,4486 = 579,440008.077.211/0001-34579,444001,4486https://cearatransparente.ce.gov.br/portal-da-transparencia/despesas/notas-de-empenho/2636701?locale=pt-BR</t>
  </si>
  <si>
    <t>NAFUNDACAO HOSPITALAR DO ESTADO DE MINAS GERAISAPARELHO PARA EXERCICIO RESPIRATORIO - FINALIDADE: MELHORAR A DESOBSTRUCAO BRONQUICA P/OSCIL.POSITIVA; MATERIA-PRIMA: EM PLASTICO RIGIDO; CAPACIDADE: NAO APLICAVEL; COMPONENTES: COMPOSTO DE CACHIMBO;EQUIPAMENTO MEDICO-HOSPITALAR, COMPONENTES E ACESSORIOS576</t>
  </si>
  <si>
    <t>43943Fármaco - MANITOL 20% 250ML CX 48FRS07.329.169/0001-39575,04965,992020NE00593</t>
  </si>
  <si>
    <t>43916REANIMADOR AD (AMBU) SILICONE C/RESERVATORIO. MD MACROSUL9485574000171572,013190,67https://cearatransparente.ce.gov.br/portal-da-transparencia/despesas/notas-de-empenho/2634645?locale=pt-BR</t>
  </si>
  <si>
    <t>43921ACIDO TRANEXAMICO, 250 MG, SOLUCAO INJETAVEL, AMPOLA 5 ML, AMPOLA 1.0 UNIDADE MARCA: MIKHO26007700001095622002,81https://cearatransparente.ce.gov.br/portal-da-transparencia/despesas/notas-de-empenho/2637466?locale=pt-BR</t>
  </si>
  <si>
    <t>43946PREFEITURA MUNICIPAL DE BARBACENAALMOTOLIA - 250 ML04.700.032/0001-505602002,8https://e-gov.betha.com.br/transparencia/01037-041/con_licitacoes.faces</t>
  </si>
  <si>
    <t>43944SAÚDETUBO DE SILICONE07.200.697/0001-93557,73185,9http://www.transparencia.am.gov.br/covid-19/despesas-empenhos-e-pagamentos/despesas/</t>
  </si>
  <si>
    <t>43921AMIODARONA (CLORIDRATO), 200MG, COMPRIMIDO, UNIDADE 1.0 COMPRIMIDO MARCA : AMIORON. 1.500,00 X 0,3690 = 553,5000.2600770000109553,515000,37https://cearatransparente.ce.gov.br/portal-da-transparencia/despesas/notas-de-empenho/2637322?locale=pt-BR</t>
  </si>
  <si>
    <t>NAFUNDACAO HOSPITALAR DO ESTADO DE MINAS GERAISAZITROMICINA - PRINCIPIO ATIVO: AZITROMICINA; CONCENTRACAO/DOSAGEM: 500 MG; FORMA FARMACEUTICA: COMPRIMIDO; APRESENTACAO: .; COMPONENTE: .;-549,6</t>
  </si>
  <si>
    <t>43918Coordenadoria de Assistência FarmacêuticaCadeira para Refeitório, Mod. Concha Dupla, Empilhável, Cor Preta, Sem braços, em Aço, 4 patas, capacidade 120kg.14.516.006/0001-20542,55108,5https://www.imprensaoficial.com.br/DO/BuscaDO2001Documento_11_4.aspx?link=%2f2020%2fexecutivo%2520secao%2520i%2fmarco%2f28%2fpag_0093_0e44dffaa5f2d9c10ba4c50d5989e03f.pdf&amp;pagina=93&amp;data=28/03/2020&amp;caderno=Executivo%20I&amp;paginaordenacao=100093</t>
  </si>
  <si>
    <t>43943Secretaria Municipal de Saúde de Goiânia/GOCATETER NASAL OXIGENIO TIPO OCULOS INFANTIL.MARCA:MARK MED45239920001925403001,8https://www.goiania.go.gov.br/sing_transparencia/coronavirus-transparencia/?filtro_simplificado=categoria e https://www.goiania.go.gov.br/Download/legislacao/diariooficial/2020/do_20200401_000007271.pdf</t>
  </si>
  <si>
    <t>NAPOLICIA MILITAR DE MINAS GERAISFILTRO PARA SISTEMA RESPIRATORIO - APLICACAO: ANESTESIA GERAL E VENTILACAO; TIPO: PEDIATRICO;-540</t>
  </si>
  <si>
    <t>4393831282 - AGULHA HIPODÉRMICA 20X5, 5 ,COMPOSTA DE CÂNULA COM BISEL TRIFACETADO E SILICONAD06.366.038/0001-69539,554511,99http://prodata.palmas.to.gov.br:8080/sig/app.html#/transparencia/transparencia-despesa-simplificado-corona/</t>
  </si>
  <si>
    <t>43943Fármaco - AMOXICILINA+CLAV 500MG+125MG CX 18COMP07.329.169/0001-39538,21802,992020NE00593</t>
  </si>
  <si>
    <t>43941Pinça anatômica com dente Em aço inoxidável; autoclavável; Anatômico; Tamanho: 14cm.24.103.721/0001-95536,55010,73Processo SEI disponibilizado pelo Governo do Estado</t>
  </si>
  <si>
    <t>NAPOLICIA MILITAR DE MINAS GERAISCIMENTO - TIPO: CINZA; TIPO DO MATERIAL: CPII-E-32;MATERIAIS PARA CONSTRUCAO536</t>
  </si>
  <si>
    <t>43921METADONA (CLORIDRATO), 10 MG, SOLUCAO INJETAVEL AMPOLA 1ML, UNIDADE 1.0 AMPOLA MARCA : CRISTÁLIA447346710001515342002,67https://cearatransparente.ce.gov.br/portal-da-transparencia/despesas/notas-de-empenho/2637073?locale=pt-BR</t>
  </si>
  <si>
    <t>43913Secretaria Municipal de Saúde e Defesa CivilCÂNULA GUEDEL Nº 2 COM 40MM EM POLIPROPILENO11634742/0001-955343001,78https://duquedecaxias.rj.gov.br/portal/boletim-oficial.html</t>
  </si>
  <si>
    <t>4393831767 - PAPEL GRAU CIRÚRGICO06.366.038/0001-69533,4688,8http://prodata.palmas.to.gov.br:8080/sig/app.html#/transparencia/transparencia-despesa-simplificado-corona/</t>
  </si>
  <si>
    <t>4393831767 - PAPEL GRAU CIRÚRGICO06.366.038/0001-69530,1958,9http://prodata.palmas.to.gov.br:8080/sig/app.html#/transparencia/transparencia-despesa-simplificado-corona/</t>
  </si>
  <si>
    <t>43921COLAGENASE + CLORANFENICOL, POMADA DERMATOLOGICA, BISNAGA 30G, 0,6U/G + 0,01G/G, UNIDADE 1.0 BISNAGA MARCA : IRUXOL5106015000152503,2806,29https://cearatransparente.ce.gov.br/portal-da-transparencia/despesas/notas-de-empenho/2637104?locale=pt-BR</t>
  </si>
  <si>
    <t>43924Secretaria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 13.251.292/0001-87501,92123,9DOM 5989
http://portal6.pbh.gov.br/dom/Files/dom5989%20-%20assinado.pdf</t>
  </si>
  <si>
    <t>43942DESINFETANTE HOSPITALAR 1Kg17.119.265/0001-065013167http://www.transparencia.am.gov.br/covid-19/despesas-empenhos-e-pagamentos/despesas/</t>
  </si>
  <si>
    <t>43949Secretaria de Estado de Direitos Humanos, Assistência Social e TrabalhoRenovação de Certificado Digital (Token - Tipo: criptográfico USB para gravação de certificado digital tipo A3.)07.620.257/0001-955005100https://www.spdo.ms.gov.br/diariodoe</t>
  </si>
  <si>
    <t>43917Secretaria Especial de Saúde IndígenaAquisição de material gráfico (folder e cartaz), que servirão de alertas visuais na entrada dos serviços, UBSI, Casai's e Polos Base (todos os locais de atendimento a comunidade indígena)00.758.020/0001-26500http://www.in.gov.br/web/dou/-/extrato-de-dispensa-de-licitacao-n-7/2020-uasg-257036-250044335</t>
  </si>
  <si>
    <t>43928SECRETARIA DO ESTADO DA BAHIA - SESABNebulizador Adulto61.418.042/0001-314991004,99http://www.saude.ba.gov.br/temasdesaude/coronavirus/contratacoes-covid19/</t>
  </si>
  <si>
    <t>43941Hospital Municipal Raphael de Paula SouzaAQUISIÇÃO EMERGENCIAL DE AQUISIÇÃO de Material Médico Hospitalar PARA PREVENÇÃO COVID 19 ¿ PAPEL TOALHAPROCESSO HMRPS 0973/000.024/2020.PROCESSO SMS 09/001.837/2020.SD 90/20, RES. 113/20 E NAD 86/20 (01/04/20 - DO RIO 06/04/20)DEVERÃO ESTAR ANEXADOS À NOTA FISCAL, ÀS CÓPIAS DESTA NOTA DE EMPENHO E DA AUTORIZAÇÃO DE FORNECIMENTO.DEVERÃO CONSTAR NO CORPO DA NOTA FISCAL OS NÚMEROS DESTA NOTA DE EMEPENHO, DO PROCESSO HMRPS, DO LOTE E A VALIDADE DOS PRODUTOS EM QUESTÃO.16938521000124495http://www.rio.rj.gov.br/web/contasrio/dados-abertos#titulo</t>
  </si>
  <si>
    <t>43941Porta agulha Mayo Hegar Com ponta serrilhada; em aço inox; Autoclavável, 14 cm24.103.721/0001-95494,642420,61Processo SEI disponibilizado pelo Governo do Estado</t>
  </si>
  <si>
    <t>NAFUNDACAO HOSPITALAR DO ESTADO DE MINAS GERAISCANULA DESCARTAVEL PARA TRAQUEOSTOMIA - TIPO: COM BALONETE; NUMERO: 4,5;-491,04</t>
  </si>
  <si>
    <t>43943Fármaco - IBUPROFENO 600MG CX 500CAPS07.329.169/0001-3949010000,492020NE00593</t>
  </si>
  <si>
    <t>43918LIDOCAINA CLORIDRATO, 2% ( 20MG/ML) + 9,1MCG/ML, + HEMITARTARATO DE EPINEFRINA, SOLUÇÃO INJETÁVEL, FRASCO AMPOLA 20ML, UNIDADE 1.0 FRASCO / AMPOLA. MARCA: HYPOFARMA QTD 200,00 X P.UNT. R$ 2,4485 = R$ 489,7008.778.201/0001-26489,72002,4485https://cearatransparente.ce.gov.br/portal-da-transparencia/despesas/notas-de-empenho/2635842?locale=pt-BR</t>
  </si>
  <si>
    <t>43916FUNDACAO HOSPITALAR DO ESTADO DE MINAS GERAISMETOCLOPRAMIDA, CLORIDRATO - PRINCIPIO ATIVO: METOCLOPRAMIDA, CLORIDRATO; CONCENTRACAO/DOSAGEM: 5 MG/ML; FORMA FARMACEUTICA: SOLUCAO INJETAVEL; APRESENTACAO: AMPOLA 2 ML; COMPONENTE: .;12.927.876/0001-67487,515000,33http://www.transparencia.mg.gov.br/compras-e-patrimonio/compras-e-contratos/comprasecontratos-detalhe-proccompra/2020/20200316/20201231/321145</t>
  </si>
  <si>
    <t>43944Prefeito Municipal Desinfetante para higienização 07.616.828/0001-18480http://www.diariomunicipal.com.br/amm-mg/</t>
  </si>
  <si>
    <t>4393843478 - SONDA DE FOLEY Nº 1806.366.038/0001-69477,36786,12http://prodata.palmas.to.gov.br:8080/sig/app.html#/transparencia/transparencia-despesa-simplificado-corona/</t>
  </si>
  <si>
    <t>4393843480 - SONDA DE FOLEY Nº 2206.366.038/0001-69477,36786,12http://prodata.palmas.to.gov.br:8080/sig/app.html#/transparencia/transparencia-despesa-simplificado-corona/</t>
  </si>
  <si>
    <t>NAFUNDACAO HOSPITALAR DO ESTADO DE MINAS GERAISCANULA DESCARTAVEL PARA TRAQUEOSTOMIA - TIPO: COM BALONETE; NUMERO: 8,0;-477,24</t>
  </si>
  <si>
    <t>43948Prefeitura Municipal de SalvadorAQUISIÇÃO DE MATERIAIS PARA ATENDER AS DEMANDAS EMERGENCIAIS REFERENTE AO COMBATE E PREVENÇÃO  DO COVID-19, CONFORME  PROCESSO 873/2020 SEMPRE.03.326.448/0001-98475,5http://www.transparencia.salvador.ba.gov.br/Modulos/covid19.aspx</t>
  </si>
  <si>
    <t>NASecretaria Estadual de Saúde/Fundo Estadual de SaúdeACAB INTERNO PRE-PINT ISOTELHA AÇO/FILME00.289.348/0006-55468,721239,06http://www.transparencia.mt.gov.br/-/contratos-covid-19</t>
  </si>
  <si>
    <t>4393841361 - COLETOR DE MATERIAL PERFURO CORTANTE DE 13 LITROS, CONFECCIONADO DE ACORDO COM N06.366.038/0001-69468,12944,98http://prodata.palmas.to.gov.br:8080/sig/app.html#/transparencia/transparencia-despesa-simplificado-corona/</t>
  </si>
  <si>
    <t>43922METARAMINOL (HEMITARTARATO), 10MG/ML, SOLUCAO INJETAVEL, AMPOLA 1ML, UNIDADE 1.0 AMPOLA MARCA: CRISTALIA447346710001514681004,68https://cearatransparente.ce.gov.br/portal-da-transparencia/despesas/notas-de-empenho/2637914?locale=pt-BR</t>
  </si>
  <si>
    <t>43942LUVA CIRÚRGICA ESTÉRIL, Tamanho/Capacidade: nº 6,0; Material: látex natural; Lubrificada com pó bioabsorvível; Anatômica, punho longo; Unidade de Fornecimento: 1 par embalado em papel grau cirúrgico. Caixa com 100 unidades03.038.656/0001-914651046,5http://www.transparencia.am.gov.br/licitacoes/</t>
  </si>
  <si>
    <t>43949Hospital de Clínicas de Porto Alegre (HCPA)DISCO DE CORTE 12''  DIMENSÕES 12'' X 1/8'' X 5/02.013.755/0001-564653015,5https://www.hcpa.edu.br/fale-conosco/fale-conosco-servico-de-informacao-ao-cidadao-sic/fale-conosco-sic-licitacoes-contratos</t>
  </si>
  <si>
    <t>NAFUNDACAO HOSPITALAR DO ESTADO DE MINAS GERAISSONDA DE USO MEDICO - IDENTIFICACAO: URETRAL; NUMERO: 12; MATERIA-PRIMA: POLIVINIL ATOXICO;EQUIPAMENTO MEDICO-HOSPITALAR, COMPONENTES E ACESSORIOS465</t>
  </si>
  <si>
    <t>43923N-ACETILCISTEINA, 600 MG, SOLUÇÃO ORAL, ENVELOPE, UNIDADE 1.0 ENVELOPE. MARCA: GEOLAB12520483000134460,86400,72https://cearatransparente.ce.gov.br/portal-da-transparencia/despesas/notas-de-empenho/2638741?locale=pt-BR</t>
  </si>
  <si>
    <t>43949Hospital de Clínicas de Porto Alegre (HCPA)CJ CATETER HEMODIALISE DUPLO LUMEN 11FR 30CM66.437.831/0001-33460592https://www.hcpa.edu.br/fale-conosco/fale-conosco-servico-de-informacao-ao-cidadao-sic/fale-conosco-sic-licitacoes-contratos</t>
  </si>
  <si>
    <t>43929PRESTAÇÃO DE SERVIÇOS DE PROPAGANDA17.394.043/0001-00460</t>
  </si>
  <si>
    <t>43918LIDOCAINA CLORIDRATO, 10% (100MG/ML), SOLUÇÃO TÓPICA, SPRAY, FRASCO 50ML, UNIDADE 1.0 FRASCO. MARCA: HIPOLABOR02.600.770/0001-09453,961237,83https://cearatransparente.ce.gov.br/portal-da-transparencia/despesas/notas-de-empenho/2635840?locale=pt-BR</t>
  </si>
  <si>
    <t>43938 SECRETARIA DE ESTADO DA SAÚDEMICROFONE AURICULAR SEM FIO COM BATERIA 9V188990260001894501530http://transparencia.al.gov.br/despesa/empenho/510524/2020NE00423/2020OB02560/</t>
  </si>
  <si>
    <t>43938 SECRETARIA DE ESTADO DA SAÚDEMICROFONE COM FIO UNIDIRECIONAL PROFISSIONAL INCLUIR PEDESTAL DE MESA OU DE CHÃO QUANDO NECESSÁRIO188990260001894501530http://transparencia.al.gov.br/despesa/empenho/510524/2020NE00423/2020OB02560/</t>
  </si>
  <si>
    <t>43938 SECRETARIA DE ESTADO DA SAÚDEMICROFONE DE LAPELA SEM FIO COM BATERIA 9V188990260001894501530http://transparencia.al.gov.br/despesa/empenho/510524/2020NE00423/2020OB02560/</t>
  </si>
  <si>
    <t>43938 SECRETARIA DE ESTADO DA SAÚDEMICROFONE MICROFONE PARA MESA OU PÚLPITO188990260001894501530http://transparencia.al.gov.br/despesa/empenho/510524/2020NE00423/2020OB02560/</t>
  </si>
  <si>
    <t>43948Prefeitura Municipal de SalvadorAQUISIÇÃO DE ARTIGOS DE ESCRITÓRIO E DESCARTÁVEIS (ENVELOPE) PARA ATENDER AS NECESSIDADES DA SMED.19.913.591/0001-16450http://www.transparencia.salvador.ba.gov.br/Modulos/covid19.aspx</t>
  </si>
  <si>
    <t>43918NISTATINA, 100.000 UI/ML, SUSPENSÃO ORAL FRASCO 50ML, UNIDADE 1.0 FRASCO. MARCA: PRATI11.263.101/0001-714501203,75https://cearatransparente.ce.gov.br/portal-da-transparencia/despesas/notas-de-empenho/2635844?locale=pt-BR</t>
  </si>
  <si>
    <t>43941Diretoria-Geral de Administração PenitenciáriaAquisição de saco de lixo branco leitoso de 15 litros28.209.943/0001-48445,8607,43DOE nº 23280, de 14.04.2020  http://diariooficial.abc.go.gov.br/portal/visualizacoes/pdf/4177#/p:13/e:4177?find=coronavirus</t>
  </si>
  <si>
    <t>43942CANETA PARA RETROPROJETOR03.064.692/0003-914451http://www.transparencia.am.gov.br/covid-19/despesas-empenhos-e-pagamentos/despesas/</t>
  </si>
  <si>
    <t>43942SECRETARIA DE ESTADO DA JUSTICAFACA PARA MÁQUINA DE CORTE21.961.596/0001-664443148https://coronavirus.es.gov.br/contratos-emergenciais</t>
  </si>
  <si>
    <t>43944PREFEITURA MUNICIPAL DE JUIZ DE FORA12 Cartazes A3 e 60 Cartazes A4 – Campanha Coronavírus.18.250.169/0001-65442https://www.pjf.mg.gov.br/jfcontracoronavirus/transparencia.php</t>
  </si>
  <si>
    <t>43921SOLUCAO, HIDRATACAO E REVITALIZACAO DA PELE, OLEO DERMOPROTETOR A BASE DE AGE - ACIDOS GRAXOS ESSENCIAIS OLEO DERMOPROTETOR, LEICITINA DE SOJA, OLEO DE COPAIBA, OLEO DE MELALEUCA, TRIGLECRIDEOS DE CADEIA MEDIA, VITAMINA A, VITAMINA (E), FRASCO MINIMO 100ML, UNIDADE 1.0 FRASCO MARCA : AGENASI19125796000137440805,5https://cearatransparente.ce.gov.br/portal-da-transparencia/despesas/notas-de-empenho/2637418?locale=pt-BR</t>
  </si>
  <si>
    <t>43921LEVOFLOXACINO, 500 MG, COMPRIMIDO REVESTIDO, UNIDADE 1.0 COMPRIMIDO MARCA : EUROFARMA90531340002264408000,55https://cearatransparente.ce.gov.br/portal-da-transparencia/despesas/notas-de-empenho/2637456?locale=pt-BR</t>
  </si>
  <si>
    <t>43949Hospital de Clínicas de Porto Alegre (HCPA)ONDANSENTRON  8MG AMP44.734.671/0001-514402002,2https://www.hcpa.edu.br/fale-conosco/fale-conosco-servico-de-informacao-ao-cidadao-sic/fale-conosco-sic-licitacoes-contratos</t>
  </si>
  <si>
    <t>43949Hospital de Clínicas de Porto Alegre (HCPA)FITA ADESIVA  PARA DEMARCACAO DE PISOS E PARE20.146.769/0001-20435,861922,94https://www.hcpa.edu.br/fale-conosco/fale-conosco-servico-de-informacao-ao-cidadao-sic/fale-conosco-sic-licitacoes-contratos</t>
  </si>
  <si>
    <t>43948Prefeitura Municipal de SalvadorAQUISIÇÃO DE MATERIAIS PARA ATENDER AS DEMANDAS EMERGENCIAIS REFERENTE AO COMBATE E PREVENÇÃO  DO COVID-19, CONFORME  PROCESSO 873/2020 SEMPRE.03.275.718/0001-89435,3http://www.transparencia.salvador.ba.gov.br/Modulos/covid19.aspx</t>
  </si>
  <si>
    <t>43922SONDA,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BIOSANI948557400017143010000,43https://cearatransparente.ce.gov.br/portal-da-transparencia/despesas/notas-de-empenho/2638061?locale=pt-BR</t>
  </si>
  <si>
    <t>43921ATORVASTATINA CALCICA, COMPRIMIDO REVESTIDO, 40MG, UNIDADE 1.0 COMPRIMIDO MARCA: ATORVASTATINA (DESCRIÇÃO DO QUANTITATIVO: 750,00 X 0,5720= 429,00)60533530001364297500,57https://cearatransparente.ce.gov.br/portal-da-transparencia/despesas/notas-de-empenho/2637462?locale=pt-BR</t>
  </si>
  <si>
    <t>43943Policia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2,5 MM2; COR: PRETO;10.174.094/0001-79428,313142,77http://www.transparencia.mg.gov.br/compras-e-patrimonio/compras-e-contratos/comprasecontratos-detalhe-proccompra/2020/20200316/20201231/322586</t>
  </si>
  <si>
    <t>43918DIPIRONA, 500MG/ML, SOLUÇÃO ORAL, FRASCO CONTA-GOTAS 20ML, UNIDADE 1.0 FRASCO. MARCA: FARMACE06.628.333/0001-464284001,07https://cearatransparente.ce.gov.br/portal-da-transparencia/despesas/notas-de-empenho/2635769?locale=pt-BR</t>
  </si>
  <si>
    <t>43941Cabo de bisturi número 4 - Instrumental para composição de caixa para procedimentos cirúrgicos. Em aço inox, autoclavável24.103.721/0001-95426508,52Processo SEI disponibilizado pelo Governo do Estado</t>
  </si>
  <si>
    <t>43941Cabo de bisturi nº 4 Para Lâminas nº 18 a 36; Produto Confeccionado em Aço Inoxidável AISI-420; Tamanho: 13,5 cm; autoclavável24.103.721/0001-95426508,52Processo SEI disponibilizado pelo Governo do Estado</t>
  </si>
  <si>
    <t>43918COLAGENASE, 0,6U/G A 1,2U/G, POMADA DERMATOLOGICA, BISNAGA 30G, UNIDADE 1.0 BISNAGA MARCA : IRUXOL MONO05.106.015/0001-52423,64010,59https://cearatransparente.ce.gov.br/portal-da-transparencia/despesas/notas-de-empenho/2635806?locale=pt-BR</t>
  </si>
  <si>
    <t>43921HIDROXIDO DE FERRICO (SACARATO), AMPOLA 5ML, 20MG/ML, SOLUCAO INJETAVEL, UNIDADE 1.0 AMPOLA MARCA : UNIÃO QUÍMICA26436406000105420,8805,26https://cearatransparente.ce.gov.br/portal-da-transparencia/despesas/notas-de-empenho/2637461?locale=pt-BR</t>
  </si>
  <si>
    <t>43938EPI p SUAS15.208.557/0001-90405DOU - Avisos de dispensa</t>
  </si>
  <si>
    <t>43943Fármaco - RINGER LACTATO SOL INJ 500ML CX 30FRS07.329.169/0001-39404,1904,492020NE00593</t>
  </si>
  <si>
    <t>43942SERINGA DESCARTÁVEL 5 ml 15.623.678/0001-0640010000,4http://www.transparencia.am.gov.br/covid-19/despesas-empenhos-e-pagamentos/despesas/</t>
  </si>
  <si>
    <t>43950Secretaria Municipal de SaúdeFONE DE OUVIDO LEVE COM MICROFONE FLEXÍVEL34.647.353/0001-084002020http://servicos.sjc.sp.gov.br/governo/boletim/boletimPDF/20200417202703b5d64368-84ed-4780-b6a8-c2cb3d9d1696.pdf</t>
  </si>
  <si>
    <t>43943Fármaco - CALCINUTRI D 625MG+200 FRS 120COMP07.329.169/0001-39399,82019,992020NE00593</t>
  </si>
  <si>
    <t>43943Fármaco - HIDRALAZINA 20MG/ML INJ CX 50AMP 1ML07.329.169/0001-39399,5507,992020NE00593</t>
  </si>
  <si>
    <t>43944PREFEITURA MUNICIPAL DE JUIZ DE FORAAquisição de sabonete líquido15.407.876/0001-24397,2https://www.pjf.mg.gov.br/jfcontracoronavirus/transparencia.php</t>
  </si>
  <si>
    <t>43949Hospital de Clínicas de Porto Alegre (HCPA)CABO DE BISTURI N.461.418.042/0001-31396,18449,0041https://www.hcpa.edu.br/fale-conosco/fale-conosco-servico-de-informacao-ao-cidadao-sic/fale-conosco-sic-licitacoes-contratos</t>
  </si>
  <si>
    <t>43941Aquisição de equipamentos de proteção individual  86.592.987/0001-4389</t>
  </si>
  <si>
    <t>43915FUNDACAO HOSPITALAR DO ESTADO DE MINAS GERAISMEDICAMENTOS PARA TRATAMENTO DE COVID-19      FUROSEMIDA - PRINCIPIO ATIVO: FUROSEMIDA; CONCENTRACAO/DOSAGEM: 10 MG/ML; FORMA FARMACEUTICA: SOLUCAO INJETAVEL; APRESENTACAO: AMPOLA 2 ML; COMPONENTE: .;23.864.942/0001-1338910000,39http://www.transparencia.mg.gov.br/compras-e-patrimonio/compras-e-contratos/comprasecontratos-detalhe-proccompra/2020/20200316/20201231/321018</t>
  </si>
  <si>
    <t>NAPOLICIA MILITAR DE MINAS GERAISDISCO DE CORTE - MATERIA-PRIMA: FIBRA DE ACO CARBONO; MEDIDAS: 12 X 1/8 X 5/8 POLEGADA; APLICACAO: ACO E FERRO;FERRAGENS, ABRASIVOS, MATERIAIS PARA VEDACAO E FIXACAO387</t>
  </si>
  <si>
    <t>4393843479 - SONDA DE FOLEY Nº 2006.366.038/0001-69385,56636,12http://prodata.palmas.to.gov.br:8080/sig/app.html#/transparencia/transparencia-despesa-simplificado-corona/</t>
  </si>
  <si>
    <t>43948Prefeitura Municipal de SalvadorAQUISIÇÃO DOS MEDICAMENTOS: DIVALPROATO DE SÓDIO 250MG LIBERAÇÃO PROLONGADA, COMPRIMIDO E PROPAFENONA CLORIDRATO 150 MG, COMPRIMIDO PARA GARANTIR A CONTINUIDADE DO ATENDIMENTO DE PACIENTES QUE OS UTILIZAM, HAJA VISTO QUE O PREGÃO ELETRÔNICO Nº 418/2019 PARA REGISTRO DE PREÇO COM VISTAS À AQUISIÇÃO DOS MESMOS FOI DECLARADO ¿DESERTO¿ PARA OS LOTES 2 E 3, CONFORME CI ASSISTÊNCIA FARMACÊUTICA Nº 41/2096.827.563/0001-27381,6http://www.transparencia.salvador.ba.gov.br/Modulos/covid19.aspx</t>
  </si>
  <si>
    <t>43944FUNEAS - Fundação Estatal de Atenção em Saúde do Estado do Paranápeças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Unitário25550470001473801038http://www.transparencia.pr.gov.br/pte/compras/dispensasInexigibilidade?windowId=9a3</t>
  </si>
  <si>
    <t>43944FUNEAS - Fundação Estatal de Atenção em Saúde do Estado do ParanáCOMPONENTES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Unitário30213647000162373,761373,76http://www.transparencia.pr.gov.br/pte/compras/dispensasInexigibilidade?windowId=9a3</t>
  </si>
  <si>
    <t>43950COMPANHIA MUNICIPAL DE TRÂNSITO E URBANIZAÇÃODISPENSER PLÁSTICO PARA PAPEL TOALHA, CAPACIDADE MÍNIMA DE 500 FOLHAS DE PAPEL TOALHA02976274000146369,61230,8https://www.londrina.pr.gov.br/transparencia</t>
  </si>
  <si>
    <t>43941Secretaria Municipal de SaúdeAQUISIÇÃO DE SANEANTES PARA AS AÇÕES DE CONTROLE DO COVID-19. NAD 350/2020.6879626000104369,5http://www.rio.rj.gov.br/web/contasrio/dados-abertos#titulo</t>
  </si>
  <si>
    <t>43948Prefeitura Municipal de SalvadorAQUISIÇÃO DE ARTIGOS DE ESCRITÓRIO E DESCARTÁVEIS (ENVELOPE) PARA ATENDER AS NECESSIDADES DA SMED.12.396.993/0001-41364,55http://www.transparencia.salvador.ba.gov.br/Modulos/covid19.aspx</t>
  </si>
  <si>
    <t>43944FUNEAS - Fundação Estatal de Atenção em Saúde do Estado do Paraná AQUISIÇÃO DE MATERIAL MÉDICO HOSPITALAR / Bateria de Lítio, TIPO: Botão, MODELO: CR2032, Demais informações de acordo com Termo de Referência e/ou Descritivo Técnico do Processo, UNID. DE MEDIDA: Unitário72427360001153601203http://www.transparencia.pr.gov.br/pte/compras/dispensasInexigibilidade?windowId=9a3</t>
  </si>
  <si>
    <t>43943Policia Militar de Minas GeraisMateriais destinados para adequações no Hospital de Campanha no Expominas BH. AREIA - TIPO: LAVADA MEDIA;10.174.094/0001-79360180http://www.transparencia.mg.gov.br/compras-e-patrimonio/compras-e-contratos/comprasecontratos-detalhe-proccompra/2020/20200316/20201231/322586</t>
  </si>
  <si>
    <t>43913Secretaria Municipal de Saúde e Defesa CivilCÂNULA GUEDEL Nº 3 COM 40MM EM POLIPROPILENO11634742/0001-953562001,78https://duquedecaxias.rj.gov.br/portal/boletim-oficial.html</t>
  </si>
  <si>
    <t>43921AMICACINA SULFATO, 250 MG/ML, SOLUÇÃO INJETÁVEL, AMPOLA 2ML, AMPOLA 1.0 UNIDADE MARCA: TEUTO80772110001343543001,18https://cearatransparente.ce.gov.br/portal-da-transparencia/despesas/notas-de-empenho/2637465?locale=pt-BR</t>
  </si>
  <si>
    <t>4393831280 - AGULHA HIPODÉRMICA 25X07, COMPOSTA DE CÂNULA COM BISEL TRIFACETADO E SILICONADO,06.366.038/0001-69347,712911,99http://prodata.palmas.to.gov.br:8080/sig/app.html#/transparencia/transparencia-despesa-simplificado-corona/</t>
  </si>
  <si>
    <t>43949Hospital de Clínicas de Porto Alegre (HCPA)AMOXICILINA 500 MG09.194.169/0001-02346,2917850,194https://www.hcpa.edu.br/fale-conosco/fale-conosco-servico-de-informacao-ao-cidadao-sic/fale-conosco-sic-licitacoes-contratos</t>
  </si>
  <si>
    <t>43944FUNEAS - Fundação Estatal de Atenção em Saúde do Estado do Paraná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Unitário80392566000145342903,8http://www.transparencia.pr.gov.br/pte/compras/dispensasInexigibilidade?windowId=9a3</t>
  </si>
  <si>
    <t>43942CANETA PARA RETROPROJETOR04.003.942/0001-843363001,12http://www.transparencia.am.gov.br/covid-19/despesas-empenhos-e-pagamentos/despesas/</t>
  </si>
  <si>
    <t>NAPOLICIA MILITAR DE MINAS GERAISPROTETOR CONTRA SURTO (DPS) - CORRENTE MAXIMA DE SURTO: 40KA; TENSAO OPERACAO: 175V; TENSAO DE REDE: 220V/127V; GRAU PROTECAO: IP20; FIXACAO: TRILHOS DIN DE 35MM;ARTIGOS  E COMPONENTES ELETRICOS  E ELETRONICOS, ANTENAS, BATERIAS, PILHAS E ACUMULADORES ELETRICOS330</t>
  </si>
  <si>
    <t>43923Fundação Universidade Federal do MaranhãoAquisição de medicamentos, tipo: albumina, aminofilina e outros. Total de Itens Licitados: 0004002.956.130/0001-28330http://www.in.gov.br/web/dou/-/extrato-de-dispensa-de-licitacao-n-31/2020-uasg-155010-250890599</t>
  </si>
  <si>
    <t>43943Fármaco - SUXAMETONIO 100MG PO INJ CX 1F/A07.329.169/0001-39329,782214,992020NE00593</t>
  </si>
  <si>
    <t>4393831300 - ESCALPE 21 G, CATETER PARA INFUSÃO VENOSA COM AGULHA DE BISEL TRI FACETADO, COM06.366.038/0001-69323,768520,38http://prodata.palmas.to.gov.br:8080/sig/app.html#/transparencia/transparencia-despesa-simplificado-corona/</t>
  </si>
  <si>
    <t>43951Fundação Hospitalar do Estado de Minas GeraisSACO PARA TRANSPORTE DE CADAVER - TAMANHO: G (0,90 X 2,00 M); MATERIA PRIMA: POLIETILENO;18.466.544/0001-093213010,7http://www.transparencia.mg.gov.br/compras-e-patrimonio/compras-e-contratos/comprasecontratos-detalhe-proccompra/2020/20200316/20201231/323005</t>
  </si>
  <si>
    <t>43921FOSFATO DE POTASSIO, SOLUCAO INJETAVEL, AMPOLA 10ML, 2MEQ/ML, UNIDADE 1.0 AMPOLA MARCA: FARMACE66283330001463202001,6https://cearatransparente.ce.gov.br/portal-da-transparencia/despesas/notas-de-empenho/2637460?locale=pt-BR</t>
  </si>
  <si>
    <t>43956Brigada Militar - Hospital da Brigada Militar de Santa MariaContratação de serviços de conservação de bens móveis (multiparâmetro - DASH 4000)05.157.606/0001-593201320https://www.compras.rs.gov.br/editais/9018_2020/259249</t>
  </si>
  <si>
    <t>43956Brigada Militar - Hospital da Brigada Militar de Santa MariaContratação de serviços de conservação de bens móveis (eletrocautério - KLS Martin Maxium)05.157.606/0001-593201320https://www.compras.rs.gov.br/editais/9018_2020/259249</t>
  </si>
  <si>
    <t>4393831767 - PAPEL GRAU CIRÚRGICO06.366.038/0001-693162158http://prodata.palmas.to.gov.br:8080/sig/app.html#/transparencia/transparencia-despesa-simplificado-corona/</t>
  </si>
  <si>
    <t>43941Coordenadoria Geral de Atenção Primária da AP3.3AQUISIÇÃO de Material Médico Hospitalar, PARA PREVENÇÃO E CONTROLE DE INFECÇÃO POR CORONAVÍRUS, SOB O Nº 09/001.837/2020, DE ACORDO COM O QUE PRECEITUA O ARTIGO 24, INCISO IV DA LEI 8.666/93, COMBINADO COM O DECRETO N° 47.246 DE 12 DE MARÇO DE 2020, QUE REGULAMENTA A LEI N° 13.979, TENDO EM VISTA A NECESSIDADE DE AQUISIÇÃO DOS ITENS PARA TODAS AS UNIDADES DE SAUDE DA CAP 3.3 - NAD 71/202017771867000143308http://www.rio.rj.gov.br/web/contasrio/dados-abertos#titulo</t>
  </si>
  <si>
    <t>43944FUNEAS - Fundação Estatal de Atenção em Saúde do Estado do Paraná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Unitário80392566000145306368,5http://www.transparencia.pr.gov.br/pte/compras/dispensasInexigibilidade?windowId=9a3</t>
  </si>
  <si>
    <t>43909EPAMIGAnalises Laboratórios- Campus Experimentais EPAMIG Sul e Sudeste304</t>
  </si>
  <si>
    <t>43937Aquisição de coletes28.344.410/0001-79301CONTRATOS E LICITAÇÕES</t>
  </si>
  <si>
    <t>43943Fármaco - ENALAPRIL 10MG CX 500COMP07.329.169/0001-3930020000,152020NE00593</t>
  </si>
  <si>
    <t>43943AQUISIÇÃO DE UNIDADES DE APARELHO DE P.A. DIGITAL, PARA ATENDER AS DEMANDAS DA SVS27.091260/0001-7630021502020NE00122</t>
  </si>
  <si>
    <t>43943Prefeitura Municipal de Caxias do Sul Medicamentos - Dipirona 500 mg/ml25.279.552/0001-013005000,6http://www1.tce.rs.gov.br/aplicprod/f?p=50500:10:::NO:10:P10_ID_LICITACAO,P10_PAG_RETORNO,F50500_CD_ORGAO:732633,11,45000&amp;cs=1oX2YFtnBq442R6FOVLjST2zM-o4</t>
  </si>
  <si>
    <t>43943Prefeitura Municipal de Caxias do Sul Medicamentos - Dipirona 500 mg/ml17.472.278/0001-643005000,6http://www1.tce.rs.gov.br/aplicprod/f?p=50500:10:::NO:10:P10_ID_LICITACAO,P10_PAG_RETORNO,F50500_CD_ORGAO:732633,11,45000&amp;cs=1oX2YFtnBq442R6FOVLjST2zM-o4</t>
  </si>
  <si>
    <t>43944Hospital do Servidor Público Municipal - HSPM
Filtro Hidrofófico e Higroscópico pediátrico61.418.042/0001-313002015http://www.docidadesp.imprensaoficial.com.br/NavegaEdicao.aspx?ClipID=2f3f68bf0c044745674c372c5b45fc47&amp;PalavraChave=6210.2020/0002236-2</t>
  </si>
  <si>
    <t>NAPOLICIA MILITAR DE MINAS GERAISBRACADEIRA METALICA - MATERIA-PRIMA: ACO GALVANIZADO; FORMATO: TIPO D; MEDIDA NOMINAL: 3/4 POLEGADAS; PARAFUSO/PORCA: SEM PARAFUSO; CUNHA: COM CUNHA;MATERIAIS PARA CONSTRUCAO300</t>
  </si>
  <si>
    <t>43943Fármaco - SULFATO DE MAGNESIO INJ 10% CX 200AMP 10ML07.329.169/0001-392982001,492020NE00593</t>
  </si>
  <si>
    <t>NASecretaria Estadual de Saúde/Fundo Estadual de SaúdeMicropipeta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Cralplast.20.220.317/0001-402982149http://www.transparencia.mt.gov.br/-/contratos-covid-19</t>
  </si>
  <si>
    <t>NASecretaria Estadual de Saúde/Fundo Estadual de SaúdeMicropipeta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Cralplast.20.220.317/0001-402982149http://www.transparencia.mt.gov.br/-/contratos-covid-19</t>
  </si>
  <si>
    <t>NASecretaria Estadual de Saúde/Fundo Estadual de SaúdeMicropipeta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Cralplast.20.220.317/0001-402982149http://www.transparencia.mt.gov.br/-/contratos-covid-19</t>
  </si>
  <si>
    <t>NASecretaria Estadual de Saúde/Fundo Estadual de SaúdeMicropipeta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Cralplast.20.220.317/0001-402982149http://www.transparencia.mt.gov.br/-/contratos-covid-19</t>
  </si>
  <si>
    <t>43943CATETER NASAL N12 PCT 10UND07.329.169/0001-392973000,992020NE00594</t>
  </si>
  <si>
    <t>43941Cuba redonda - Em aço inox, autoclavável; capacidade de 150 ml.24.103.721/0001-95290,4309,68Processo SEI disponibilizado pelo Governo do Estado</t>
  </si>
  <si>
    <t>43943Fármaco - SULFAM 400MG + TRIMETOPRIMA 80MG CX 200COMP07.329.169/0001-3929010000,292020NE00593</t>
  </si>
  <si>
    <t>NASecretaria Estadual de Saúde/Fundo Estadual de SaúdeMicropipeta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série.20.220.317/0001-402862143http://www.transparencia.mt.gov.br/-/contratos-covid-19</t>
  </si>
  <si>
    <t>43924Universidade Federal do Rio de JaneiroAquisição de dreno de penrose - tamanhos48.791.685/0001-68286http://www.in.gov.br/web/dou/-/extrato-de-dispensa-de-licitacao-n-467/2020-uasg-153150-251115925</t>
  </si>
  <si>
    <t>43943 Braçadeira para injeção​​ 25.132.993/0001-862842142Processo SEI disponibilizado pelo Governo do Estado</t>
  </si>
  <si>
    <t>43944Empresa Brasileira de Serviços HospitalaresAquisição de insumos para combate ao COVID-19 17.526.067/0001-67280http://www.in.gov.br/web/dou/-/extrato-de-dispensa-de-licitacao-n-196/2020-uasg-155911-253590486</t>
  </si>
  <si>
    <t>43955Empresa Brasileira de Serviços HospitalaresAquisição de insumos para combate ao COVID-19 17.526.067/0001-67280http://www.in.gov.br/web/dou/-/extrato-de-dispensa-de-licitacao-n-215/2020-uasg-155911-254974995</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</si>
  <si>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MUNICÍPIO820280020001532762138https://www.londrina.pr.gov.br/transparencia</t>
  </si>
  <si>
    <t>NAPOLICIA MILITAR DE MINAS GERAISTERMINAL PARA CABO ELETRICO - TIPO: OLHAL; BITOLA: 4 A 6MM;ARTIGOS  E COMPONENTES ELETRICOS  E ELETRONICOS, ANTENAS, BATERIAS, PILHAS E ACUMULADORES ELETRICOS276</t>
  </si>
  <si>
    <t>43949Hospital de Clínicas de Porto Alegre (HCPA)SISTEMA FECHADO DE ASPIRAÇÃO  P/ TRAQUEOSTOMI40.175.705/0001-64273391https://www.hcpa.edu.br/fale-conosco/fale-conosco-servico-de-informacao-ao-cidadao-sic/fale-conosco-sic-licitacoes-contratos</t>
  </si>
  <si>
    <t>43942CANETA ESFEROGRÁFICA00.368.488/0001-042700,3http://www.transparencia.am.gov.br/covid-19/despesas-empenhos-e-pagamentos/despesas/</t>
  </si>
  <si>
    <t>43943Policia Militar de Minas GeraisMateriais destinados para adequações no Hospital de Campanha no Expominas BH. CIMENTO - TIPO: CINZA; TIPO DO MATERIAL: CPII-E-3210.174.094/0001-792681026,8http://www.transparencia.mg.gov.br/compras-e-patrimonio/compras-e-contratos/comprasecontratos-detalhe-proccompra/2020/20200316/20201231/322586</t>
  </si>
  <si>
    <t>43956Brigada Militar - Hospital da Brigada Militar de Santa MariaContratação de serviços de conservação de bens móveis  (monitor - Siemens)05.157.606/0001-59266,661266,66https://www.compras.rs.gov.br/editais/9018_2020/259249</t>
  </si>
  <si>
    <t>43956Brigada Militar - Hospital da Brigada Militar de Santa MariaContratação de serviços de conservação de bens móveis (carro de anestesia - Takaoka)05.157.606/0001-59266,661266,66https://www.compras.rs.gov.br/editais/9018_2020/259249</t>
  </si>
  <si>
    <t>43956Brigada Militar - Hospital da Brigada Militar de Santa MariaContratação de serviços de conservação de bens móveis (monitor - Sony)05.157.606/0001-59266,661266,66https://www.compras.rs.gov.br/editais/9018_2020/259249</t>
  </si>
  <si>
    <t>NAPOLICIA MILITAR DE MINAS GERAISDISJUNTOR PARA REDE ELETRICA - TIPO: DR - DISJUNTOR DIFERENCIAL RESIDUAL; CORRENTE NOMINAL: 40A; POLARIDADE: 1P+N; TENSAO NOMINAL: 127/220V; FIXACAO: TRILHO DIN;ARTIGOS  E COMPONENTES ELETRICOS  E ELETRONICOS, ANTENAS, BATERIAS, PILHAS E ACUMULADORES ELETRICOS264</t>
  </si>
  <si>
    <t>43951Polícia Rodoviária FederalAquisição de materiais para serem utilizados na higienização da Sede, Delegacias e Unidades Operacionais da SPRF-CE, atendendo as medidas de proteção, considerando o Manual de Procedimento Operacional Padronizado (POP) do Ministério da Saúde, que apresenta os materiais necessários para o enfrentamento da emergência de saúde pública de importância internacional decorrente do coronavírus (COVID-19)03.828.113/0001-78260,1http://www.in.gov.br/web/dou/-/extrato-de-dispensa-de-licitacao-n-11/2020-uasg-200112-254739643</t>
  </si>
  <si>
    <t>43956Brigada Militar - Hospital da Brigada Militar de Santa MariaContratação de serviços de conservação de bens móveis (sterrad - NX)24.005.839/0001-802601260https://www.compras.rs.gov.br/editais/9018_2020/259249</t>
  </si>
  <si>
    <t>43942CONFECÇÃO DE RECEITUÁRIO TIPO RETINÓIDE BLOCO COM 100 FOLHAS02.305.352/0001-802582012,9http://www.transparencia.am.gov.br/covid-19/despesas-empenhos-e-pagamentos/despesas/</t>
  </si>
  <si>
    <t>NAPOLICIA MILITAR DE MINAS GERAISCONECTOR PARA ELETRODUTO E ELETRODOMESTICOS - TIPO: UNIDUTE COM ROSCA; MATERIA PRIMA: ALUMINIO; BITOLA: BITOLA 3/4 POLEGADA.;ARTIGOS  E COMPONENTES ELETRICOS  E ELETRONICOS, ANTENAS, BATERIAS, PILHAS E ACUMULADORES ELETRICOS254,7</t>
  </si>
  <si>
    <t>43944FUNEAS - Fundação Estatal de Atenção em Saúde do Estado do ParanáCOMPONENTES ELÉTRICOS / Barramento fase, APLICAÇÃO: Disjuntor DIN, Material: cobre eletrolítico, Até 80A/440V para 12 ligações, Monopolar, Antichama, UNID. DE MEDIDA: Unitário30213647000162252384http://www.transparencia.pr.gov.br/pte/compras/dispensasInexigibilidade?windowId=9a3</t>
  </si>
  <si>
    <t>43944SAÚDECÂNULA PARA TRAQUEOSTOMIA LONGA07.443.753/0001-102451245http://www.transparencia.am.gov.br/covid-19/despesas-empenhos-e-pagamentos/despesas/</t>
  </si>
  <si>
    <t>43921ESCOPOLAMINA BUTILBROMETO + DIPIRONA, 4MG/ML + 500MG/ML, SOLUCAO INJETAVEL, AMPOLA 5ML, UNIDADE 1.0 AMPOLA MARCA: FARMACE (DESCRIÇÃO DO QUANTITATIVO: 200,00 X 1,2210= 244,20)6628333000146244,21244,2https://cearatransparente.ce.gov.br/portal-da-transparencia/despesas/notas-de-empenho/2637460?locale=pt-BR</t>
  </si>
  <si>
    <t>43943Fármaco - ATENOLOL 50MG CX 600COMP07.329.169/0001-3924024000,12020NE00593</t>
  </si>
  <si>
    <t>NAPOLICIA MILITAR DE MINAS GERAISCONDULETE - BITOLA: 3/4 POLEGADAS; MATERIA-PRIMA: ALUMINIO; TIPO: FURO COM ROSCA; MODELO: MULTIPLO X; ACABAMENTO: -;ARTIGOS  E COMPONENTES ELETRICOS  E ELETRONICOS, ANTENAS, BATERIAS, PILHAS E ACUMULADORES ELETRICOS240</t>
  </si>
  <si>
    <t>4394194204 - SAPATO ANTIDERRAPANTE FLIP COR BRANCO - MATERIAL PVE NUMERAÇÃO 3706.366.035/0001-72237,62118,8http://prodata.palmas.to.gov.br:8080/sig/app.html#/transparencia/transparencia-despesa-simplificado-corona/</t>
  </si>
  <si>
    <t>43938Universidade Federal do Rio de JaneiroAquisição de aparelho de barbear descartável. 27.756.232/0001-20237,6http://www.in.gov.br/web/dou/-/extrato-de-dispensa-de-licitacao-n-207/2020-uasg-153150-252982273</t>
  </si>
  <si>
    <t>43943Fármaco - BIPERIDENO 2MG CX 200COMP (C1)07.329.169/0001-392346000,392020NE00593</t>
  </si>
  <si>
    <t>NAPOLICIA MILITAR DE MINAS GERAISELETRODUTO - MATERIA-PRIMA: PVC; RIGIDEZ: RIGIDO ROSCAVEL; ACABAMENTO: LISO; DIAMETRO: BITOLA DE 3/4 POLEGADA;ARTIGOS  E COMPONENTES ELETRICOS  E ELETRONICOS, ANTENAS, BATERIAS, PILHAS E ACUMULADORES ELETRICOS234</t>
  </si>
  <si>
    <t>43921AMICACINA SULFATO, 50 MG/ML, SOLUCAO INJETAVEL, AMPOLA 2ML, AMPOLA 1.0 UNIDADE marca: TEUTO (DESCRIÇÃO DO QUANTITATIVO: 300,00 X 0,7790= 233,708077211000134233,71233,7https://cearatransparente.ce.gov.br/portal-da-transparencia/despesas/notas-de-empenho/2637465?locale=pt-BR</t>
  </si>
  <si>
    <t>43948Prefeitura Municipal de SalvadorAQUISIÇÃO DOS MEDICAMENTOS: DIVALPROATO DE SÓDIO 250MG LIBERAÇÃO PROLONGADA, COMPRIMIDO E PROPAFENONA CLORIDRATO 150 MG, COMPRIMIDO PARA GARANTIR A CONTINUIDADE DO ATENDIMENTO DE PACIENTES QUE OS UTILIZAM, HAJA VISTO QUE O PREGÃO ELETRÔNICO Nº 418/2019 PARA REGISTRO DE PREÇO COM VISTAS À AQUISIÇÃO DOS MESMOS FOI DECLARADO ¿DESERTO¿ PARA OS LOTES 2 E 3, CONFORME CI ASSISTÊNCIA FARMACÊUTICA Nº 41/2007.484.373/0001-24230,4http://www.transparencia.salvador.ba.gov.br/Modulos/covid19.aspx</t>
  </si>
  <si>
    <t>43944FUNEAS - Fundação Estatal de Atenção em Saúde do Estado do Paraná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Unitário80392566000145228603,8http://www.transparencia.pr.gov.br/pte/compras/dispensasInexigibilidade?windowId=9a3</t>
  </si>
  <si>
    <t>43918MIDAZOLAM, COMPRIMIDO REVESTIDO, 15MG, UNIDADE 1.0 COMPRIMIDO MARCA : DORMIRE . 200,00 X 1,1340 = 226,800009.092.152/0001-36226,82001,134https://cearatransparente.ce.gov.br/portal-da-transparencia/despesas/notas-de-empenho/2635832?locale=pt-BR</t>
  </si>
  <si>
    <t>NAPOLICIA MILITAR DE MINAS GERAISCONECTOR PARA ELETRODUTO E ELETRODOMESTICOS - TIPO: BOX RETO; MATERIA PRIMA: ALUMINIO; BITOLA: BITOLA 3/4";ARTIGOS  E COMPONENTES ELETRICOS  E ELETRONICOS, ANTENAS, BATERIAS, PILHAS E ACUMULADORES ELETRICOS226,8</t>
  </si>
  <si>
    <t>43936Policia Militar de Minas GeraisQUADRO DE DISTRIBUICAO DE ENERGIA P/DISJUNTORES - MATERIA-PRIMA: CHAPA DE ACO; MEDIDAS: 30 X 30 X 10 CM; TIPO: MONOFASICO/BIFASICO; CAPACIDADE: 10 DISJUNTORES;00.242.692/0001-842261226http://www.transparencia.mg.gov.br/compras-e-patrimonio/compras-e-contratos/comprasecontratos-detalhe-proccompra/2020/20200316/20201231/322690</t>
  </si>
  <si>
    <t>43928PREFEITURA MUNICIPALAquisição de material hospitala19.487.570/0001-86225http://www.diariomunicipal.com.br/amm-mg/</t>
  </si>
  <si>
    <t>NAFUNDACAO HOSPITALAR DO ESTADO DE MINAS GERAISTUBO ENDOTRAQUEAL - TIPO: DESCARTAVEL SEM BALONETE; NUMERO: 2,0 (10); MATERIA-PRIMA: PVC TRANSPARENTE, SILICONIZADO;-223,8</t>
  </si>
  <si>
    <t>43946PREFEITURA MUNICIPAL DE BARBACENATIMOLOL 0,5% COLIRIO FRASCO PLASTICO CONTA GOTAS C/ 5ML60.665.981/0009-75221,951002,22https://e-gov.betha.com.br/transparencia/01037-041/con_licitacoes.faces</t>
  </si>
  <si>
    <t>43918 DEXTRANA + HIPROMELOSE, 70 1MG/ML 0,1% + 3MG/ML 0,3%, SOLUCAO OFTALMICA, FRASCO 15ML, UNIDADE 1.0 FRASCO MARCA : CRISTÁLIA44.734.467/0001-512202011https://cearatransparente.ce.gov.br/portal-da-transparencia/despesas/notas-de-empenho/2635760?locale=pt-BR</t>
  </si>
  <si>
    <t>NACORPO DE BOMBEIROS MILITAR DE MINAS GERAISPILHA - TIPO: NAO-RECARREGAVEL; TAMANHO: PILHA ALCALINA TAMANHO AAA (PALITO); TENSAO: 1,5 VOLT; AMPERAGEM: NAO APLICAVEL;-217,14</t>
  </si>
  <si>
    <t>43944FUNEAS - Fundação Estatal de Atenção em Saúde do Estado do Paraná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Unitário25463374000174210603,5http://www.transparencia.pr.gov.br/pte/compras/dispensasInexigibilidade?windowId=9a3</t>
  </si>
  <si>
    <t>43944FUNEAS - Fundação Estatal de Atenção em Saúde do Estado do Paraná AQUISIÇÃO DE MATERIAL MÉDICO HOSPITALAR / Sonda, Endotraqueal nº 2,5,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Unitário25463374000174210603,5http://www.transparencia.pr.gov.br/pte/compras/dispensasInexigibilidade?windowId=9a3</t>
  </si>
  <si>
    <t>NAPOLICIA MILITAR DE MINAS GERAISELETRODUTO - MATERIA-PRIMA: ACO GALVANIZADO; RIGIDEZ: RIGIDO ROSCAVEL; ACABAMENTO: LISO, SEM COSTURA; DIAMETRO: BITOLA DE 3/4 DE POLEGADA;ARTIGOS  E COMPONENTES ELETRICOS  E ELETRONICOS, ANTENAS, BATERIAS, PILHAS E ACUMULADORES ELETRICOS210</t>
  </si>
  <si>
    <t>43944LIXEIRA, Material: confeccionado em polipropileno de alta resistência, Capacidade: 50 l, Características Adicionais: tampa com acionamento por pedal. MARCA: JAGUAR00.368.488/0001-04206,4451,6https://www.e-compras.am.gov.br/publico/transparencia_licitacoes_detalhes.asp?ident=186717</t>
  </si>
  <si>
    <t>43956Brigada Militar - Hospital da Brigada Militar de Santa MariaContratação de serviços de conservação de bens móveis (eletrocautério - Valley Lab)05.157.606/0001-59199,991199,99https://www.compras.rs.gov.br/editais/9018_2020/259249</t>
  </si>
  <si>
    <t>43956Brigada Militar - Hospital da Brigada Militar de Santa MariaContratação de serviços de conservação de bens móveis (eletrocautério - Wewss)05.157.606/0001-59199,991199,99https://www.compras.rs.gov.br/editais/9018_2020/259249</t>
  </si>
  <si>
    <t>43942SECRETARIA DE ESTADO DA JUSTICAAGULHA PARA MÁQUINA CASEADEIRA21.961.596/0001-661981019,8https://coronavirus.es.gov.br/contratos-emergenciais</t>
  </si>
  <si>
    <t>43956Brigada Militar - Hospital da Brigada Militar de Santa MariaContratação de serviços de conservação de bens móveis (foco de teto - Honaulux)24.005.839/0001-801951195https://www.compras.rs.gov.br/editais/9018_2020/259249</t>
  </si>
  <si>
    <t>43956Brigada Militar - Hospital da Brigada Militar de Santa MariaContratação de serviços de conservação de bens móveis (bomba Plus SEP-100)24.005.839/0001-801951195https://www.compras.rs.gov.br/editais/9018_2020/259249</t>
  </si>
  <si>
    <t>NAFUNDACAO HOSPITALAR DO ESTADO DE MINAS GERAISPINCA HEMOSTATICA - MATERIA-PRIMA: ACO INOX; FORMATO PONTA: RETA; TIPO: KELLY; MEDIDAS: 16CM;INSTRUMENTOS E EQUIPAMENTOS ODONTOLOGICOS, COMPONENTES E ACESSORIOS194</t>
  </si>
  <si>
    <t>43956Brigada Militar - Hospital da Brigada Militar de Santa MariaContratação de serviços de conservação de bens móveis  (foco de teto - KSS)24.005.839/0001-801921192https://www.compras.rs.gov.br/editais/9018_2020/259249</t>
  </si>
  <si>
    <t>43956Brigada Militar - Hospital da Brigada Militar de Santa MariaContratação de serviços de conservação de bens móveis (foco móvel - Brave)05.157.606/0001-591921192https://www.compras.rs.gov.br/editais/9018_2020/259249</t>
  </si>
  <si>
    <t>43956Brigada Militar - Hospital da Brigada Militar de Santa MariaContratação de serviços de conservação de bens móveis (mesa cirúrgica - Mercedes)24.005.839/0001-801901190https://www.compras.rs.gov.br/editais/9018_2020/259249</t>
  </si>
  <si>
    <t>4393843477 - SONDA DE FOLEY Nº 1606.366.038/0001-69189,72316,12http://prodata.palmas.to.gov.br:8080/sig/app.html#/transparencia/transparencia-despesa-simplificado-corona/</t>
  </si>
  <si>
    <t>NAFUNDACAO HOSPITALAR DO ESTADO DE MINAS GERAISTUBO ENDOTRAQUEAL - TIPO: DESCARTAVEL SEM BALONETE; NUMERO: 4,0 (18); MATERIA-PRIMA: PVC TRANSPARENTE, SILICONIZADO;-186</t>
  </si>
  <si>
    <t>NAFUNDACAO HOSPITALAR DO ESTADO DE MINAS GERAISSONDA DE USO MEDICO - IDENTIFICACAO: URETRAL; NUMERO: 10; MATERIA-PRIMA: POLIVINIL ATOXICO;EQUIPAMENTO MEDICO-HOSPITALAR, COMPONENTES E ACESSORIOS186</t>
  </si>
  <si>
    <t>43921ATORVASTATINA CALCICA, COMPRIMIDO REVESTIDO, 20MG, UNIDADE 1.0 COMPRIMIDO marca: ATORVASTATINA (DESCRIÇÃO DO QUANTITATIVO: 750,00 X 0,2440= 183,00)60533530001361837500,24https://cearatransparente.ce.gov.br/portal-da-transparencia/despesas/notas-de-empenho/2637462?locale=pt-BR</t>
  </si>
  <si>
    <t>43911 AZITROMICINA 500MG C/02 COMP - E.M.S01.206.820/0001-05181,55493,71https://cearatransparente.ce.gov.br/portal-da-transparencia/despesas/notas-de-empenho/2631948?locale=pt-BR</t>
  </si>
  <si>
    <t>43913AZITROMICINA 500MG C/02 COMP - E.M.S01.206.820/0014-11181,55493,71https://cearatransparente.ce.gov.br/portal-da-transparencia/despesas/notas-de-empenho/2632102?locale=pt-BR</t>
  </si>
  <si>
    <t>43911AZITROMICINA 500MG C/03 COMP - MED01.206.820/0001-05176,84523,4https://cearatransparente.ce.gov.br/portal-da-transparencia/despesas/notas-de-empenho/2631948?locale=pt-BR</t>
  </si>
  <si>
    <t>43913AZITROMICINA 500MG C/03 COMP MED01.206.820/0014-11176,84523,4https://cearatransparente.ce.gov.br/portal-da-transparencia/despesas/notas-de-empenho/2632102?locale=pt-BR</t>
  </si>
  <si>
    <t>43943PAPEL ALUMINIO rolo 7,5M x 30 cm05.446.174/0001-04171602,85http://www.transparencia.am.gov.br/covid-19/despesas-empenhos-e-pagamentos/despesas/</t>
  </si>
  <si>
    <t>43929Aquisição de propé para atender demanda do SAMU19231.094.748/0001-88170,5</t>
  </si>
  <si>
    <t>43938706 - SONDA URETRAL Nº 0606.366.038/0001-69170,22300,74http://prodata.palmas.to.gov.br:8080/sig/app.html#/transparencia/transparencia-despesa-simplificado-corona/</t>
  </si>
  <si>
    <t>43942ENVELOPE PARDO 31x4104.003.942/0001-841687000,24http://www.transparencia.am.gov.br/covid-19/despesas-empenhos-e-pagamentos/despesas/</t>
  </si>
  <si>
    <t>43943Fármaco - ATROPINA 0,25MG/ML SOL INJ CX 240AMP 1ML07.329.169/0001-39165,62400,692020NE00593</t>
  </si>
  <si>
    <t>43918METADONA (CLORIDRATO), 10MG, COMPRIMIDO, UNIDADE 1.0 COMPRIMIDO. MARCA: CRISTÁLIA44.734.467/0001-511622000,81https://cearatransparente.ce.gov.br/portal-da-transparencia/despesas/notas-de-empenho/2635841?locale=pt-BR</t>
  </si>
  <si>
    <t>43946PREFEITURA MUNICIPAL DE BARBACENAPROTECAO FACIAL INDIVIDUAL04.700.032/0001-50159,51015,95https://e-gov.betha.com.br/transparencia/01037-041/con_licitacoes.faces</t>
  </si>
  <si>
    <t>43918MORFINA (SULFATO), PENTAIDRATADA, 10MG, COMPRIMIDO, UNIDADE 1.0 COMPRIMIDO. MARCA: CRISTÁLIA44.734.467/0001-511524000,38https://cearatransparente.ce.gov.br/portal-da-transparencia/despesas/notas-de-empenho/2635841?locale=pt-BR</t>
  </si>
  <si>
    <t>43938 SECRETARIA DE ESTADO DA SAÚDEBLURAY PLAYER MP3 DVDR VCD CD CD R RW188990260001891501510http://transparencia.al.gov.br/despesa/empenho/510524/2020NE00423/2020OB02560/</t>
  </si>
  <si>
    <t>43938 SECRETARIA DE ESTADO DA SAÚDEDISTRIBUIDOR DE VÍDEO DISTRIBUIDOR DE VÍDEO 3 SAÍDAS188990260001891501510http://transparencia.al.gov.br/despesa/empenho/510524/2020NE00423/2020OB02560/</t>
  </si>
  <si>
    <t>43938 SECRETARIA DE ESTADO DA SAÚDEDISTRIBUIDOR DE VÍDEO E ÁUDIO DISTRIBUIDOR DE VÍDEO E ÁUDIO ESTÉREO 10 SAÍDAS188990260001891501510http://transparencia.al.gov.br/despesa/empenho/510524/2020NE00423/2020OB02560/</t>
  </si>
  <si>
    <t>43938 SECRETARIA DE ESTADO DA SAÚDEDISTRIBUIDOR VGA VÍDEO E ÁUDIO VGA 4 SAÍDAS188990260001891501510http://transparencia.al.gov.br/despesa/empenho/510524/2020NE00423/2020OB02560/</t>
  </si>
  <si>
    <t>43938 SECRETARIA DE ESTADO DA SAÚDEDVD PLAYER MP3 DVDR VCD CD CD R RW188990260001891501510http://transparencia.al.gov.br/despesa/empenho/510524/2020NE00423/2020OB02560/</t>
  </si>
  <si>
    <t>43938 SECRETARIA DE ESTADO DA SAÚDEPONTEIRA LASER PONTEIRO LUMINOSO PARA USO EM PROJEÇÃO 5 PONTEIRAS PARA PROJEÇÃO188990260001891501510http://transparencia.al.gov.br/despesa/empenho/510524/2020NE00423/2020OB02560/</t>
  </si>
  <si>
    <t>43938 SECRETARIA DE ESTADO DA SAÚDEPROFISSIONAL DEVIDAMENTE CAPACITADO PARA REALIZAÇÃO DE MONTAGEM DESMONTAGEM E MANUTENÇÃO DE APARELHOS AUDIOVISUAIS TELEPROMPTS COMPUTADORES E DEMAIS APARELHOS ELETROELETRÔNICOS A SEREM UTILIZADOS DURANTE OS EVENTOS188990260001891501510http://transparencia.al.gov.br/despesa/empenho/510524/2020NE00423/2020OB02560/</t>
  </si>
  <si>
    <t>43943Fármaco - PARACETAMOL 200MG/ML GTS CX 242FRS 15ML07.329.169/0001-39143,191111,292020NE00593</t>
  </si>
  <si>
    <t>43950PREFEITURA MUNICIPAL - SECRETARIA MUNICIPAL DE ASSISTÊNCIA SOCIALSABÃO EM BARRAS SÓLIDAS, GLICERINADO, ANTIALÉRGICO, SÓDICO - PACOTE COM 5 UNIDADES12148000000112142,2363,95https://www.londrina.pr.gov.br/transparencia</t>
  </si>
  <si>
    <t>43948Prefeitura Municipal de SalvadorAQUISIÇÃO DE 100 UNIDADES DE CAPA PARA CHUVA DESCARTÁVEL ADULTO TAMANHO ÚNICO, TRANSPARENTE E INCOLOR.08.973.252/0001-09142http://www.transparencia.salvador.ba.gov.br/Modulos/covid19.aspx</t>
  </si>
  <si>
    <t>43950PREFEITURA MUNICIPAL - SECRETARIA MUNICIPAL DE ASSISTÊNCIA SOCIALVASSOURA CERDAS DE NYLON COM COMPRIMENTO APROXIMADO DE 20 CM, BASE PLÁSTICA, CABO EM MADEIRA, ROSQUEÁVEL, REVESTIDO EM PLASTICO COM COMPRIMENTO MÍNIMO DE 120 CM E PONTEIRA PLÁSTICA12148000000112140,04363,89https://www.londrina.pr.gov.br/transparencia</t>
  </si>
  <si>
    <t>43911REUQUINOL 400MG C/30 COMP01.206.820/0001-05135,01345https://cearatransparente.ce.gov.br/portal-da-transparencia/despesas/notas-de-empenho/2631948?locale=pt-BR</t>
  </si>
  <si>
    <t>43913REUQUINOL 400MG C/30 COMP01.206.820/0014-11135,01345https://cearatransparente.ce.gov.br/portal-da-transparencia/despesas/notas-de-empenho/2632102?locale=pt-BR</t>
  </si>
  <si>
    <t>43936Policia Militar de Minas GeraisDISCO DE CORTE - MATERIA-PRIMA: FIBRA DE ACO CARBONO; MEDIDAS: 12 X 1/8 X 5/8 POLEGADA; APLICACAO: ACO E FERRO;00.242.692/0001-841291012,9http://www.transparencia.mg.gov.br/compras-e-patrimonio/compras-e-contratos/comprasecontratos-detalhe-proccompra/2020/20200316/20201231/322690</t>
  </si>
  <si>
    <t>43956Brigada Militar - Hospital da Brigada Militar de Santa MariaContratação de serviços de conservação de bens móveis (garrote pneumático - Gerar Matic)24.005.839/0001-801281128https://www.compras.rs.gov.br/editais/9018_2020/259249</t>
  </si>
  <si>
    <t>43949Hospital de Clínicas de Porto Alegre (HCPA)PIPETA DE TRANSFERÊNCIA DE POLIPROPILENO ESTÉ30.645.136/0001-101285000,256https://www.hcpa.edu.br/fale-conosco/fale-conosco-servico-de-informacao-ao-cidadao-sic/fale-conosco-sic-licitacoes-contratos</t>
  </si>
  <si>
    <t>NAPOLICIA MILITAR DE MINAS GERAISBARRAMENTO PARA CONDUCAO ELETRICA - MATERIA-PRIMA: COBRE; DENSIDADE: 28 AMPERES / 4MM2; DIMENSOES: 1 METRO; BARRAMENTO BIFASICO TIPO PENTE; FINALIDADE: MONTAGEM DE QDC DISJUNTOR DIN;ARTIGOS  E COMPONENTES ELETRICOS  E ELETRONICOS, ANTENAS, BATERIAS, PILHAS E ACUMULADORES ELETRICOS123,9</t>
  </si>
  <si>
    <t>43943SACO PLÁSTICO capacidade 2 Kg05.446.174/0001-04123,5502,47http://www.transparencia.am.gov.br/covid-19/despesas-empenhos-e-pagamentos/despesas/</t>
  </si>
  <si>
    <t>43921REUQUINOL 400 MG C/ 30 COMP ( 3 X 41,113= 123,34)1206820001411123,34341,11https://cearatransparente.ce.gov.br/portal-da-transparencia/despesas/notas-de-empenho/2637314?locale=pt-BR</t>
  </si>
  <si>
    <t>43948FUNDACAO HOSPITALAR DO ESTADO DE MINAS GERAISTALA ORTOPEDICA PARA IMOBILIZACAO - MATERIA PRIMA: TELA ARAMADA FORRADA DE E.V.A.; FINALIDADE: IMOBILIZACAO DE MEMBROS SUPERIORES; MEDIDAS: 30 X 8CM;2.662.841/0001-901231012,3http://www.transparencia.mg.gov.br/compras-e-patrimonio/compras-e-contratos/comprasecontratos-detalhe-proccompra/2020/20200316/20201231/322996</t>
  </si>
  <si>
    <t>43918NISTATINA + OXIDO DE ZINCO, 100.000UI/G + 200MG/G, POMADA DERMATOLOGICA, BISNAGA 60G, UNIDADE 1.0 BISNAGA MARCA : PRATIDERM05.106.015/0001-52120,8206,04https://cearatransparente.ce.gov.br/portal-da-transparencia/despesas/notas-de-empenho/2635806?locale=pt-BR</t>
  </si>
  <si>
    <t>43911AZITROMICINA 500MG C/5 COMP - EUR01.206.820/0001-05120,31254,81https://cearatransparente.ce.gov.br/portal-da-transparencia/despesas/notas-de-empenho/2631948?locale=pt-BR</t>
  </si>
  <si>
    <t>43913AZITROMICINA 500MG C/5 COMP EUR01.206.820/0014-11120,31254,81https://cearatransparente.ce.gov.br/portal-da-transparencia/despesas/notas-de-empenho/2632102?locale=pt-BR</t>
  </si>
  <si>
    <t>43943Fármaco - BROMOPRIDA 4MG/ML GTS CX 200FRS 20ML07.329.169/0001-39119,6402,992020NE00593</t>
  </si>
  <si>
    <t>4394194202 - SAPATO ANTIDERRAPANTE FLIP COR BRANCO - MATERIAL PVE NUMERAÇÃO 3406.366.035/0001-71118,81118,8http://prodata.palmas.to.gov.br:8080/sig/app.html#/transparencia/transparencia-despesa-simplificado-corona/</t>
  </si>
  <si>
    <t>43946PREFEITURA MUNICIPAL DE BARBACENA SACO PLÁSTICO VIRGEM115,68015,45https://e-gov.betha.com.br/transparencia/01037-041/con_licitacoes.faces</t>
  </si>
  <si>
    <t>43950PREFEITURA MUNICIPAL - SECRETARIA MUNICIPAL DE ASSISTÊNCIA SOCIALRODO EM MADEIRA COM BASE DE 40 CM COM DUAS BORRACHAS PARALELAS, TAMANHO PADRÃO12148000000112113,4363,15https://www.londrina.pr.gov.br/transparencia</t>
  </si>
  <si>
    <t>43921FIO DE SUTURA, POLIAMIDA 3-0, AGULHA 3/8 30/31MM CIRCULO CORTANTE, ESTERIL, UNIDADE 1.0 ENVELOPE MARCA : TECHNOFIO264364060001051131001,13https://cearatransparente.ce.gov.br/portal-da-transparencia/despesas/notas-de-empenho/2637421?locale=pt-BR</t>
  </si>
  <si>
    <t>43936Policia Militar de Minas GeraisPROTETOR CONTRA SURTO (DPS) - CORRENTE MAXIMA DE SURTO: 40KA; TENSAO OPERACAO: 175V; TENSAO DE REDE: 220V/127V; GRAU PROTECAO: IP20; FIXACAO: TRILHOS DIN DE 35MM;00.242.692/0001-84110255http://www.transparencia.mg.gov.br/compras-e-patrimonio/compras-e-contratos/comprasecontratos-detalhe-proccompra/2020/20200316/20201231/322690</t>
  </si>
  <si>
    <t>43945Prefeitura MunicipalDESCARTÁVEIS PARA SEREM UTILIZADAS NAS REFEIÇÕES 17.681.701/0001-36109,2http://www.diariomunicipal.com.br/amm-mg/</t>
  </si>
  <si>
    <t>43937FUNDACAO HOSPITALAR DO ESTADO DE MINAS GERAISDOMPERIDONA - PRINCIPIO ATIVO: DOMPERIDONA; CONCENTRACAO/DOSAGEM: 10 MG; FORMA FARMACEUTICA: COMPRIMIDO; APRESENTACAO: .; COMPONENTE: .;18.269.125/0001-871087200,15http://www.transparencia.mg.gov.br/compras-e-patrimonio/compras-e-contratos/comprasecontratos-detalhe-proccompra/2020/20200316/20201231/322545</t>
  </si>
  <si>
    <t>NAPOLICIA MILITAR DE MINAS GERAISLAMPADA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INFORMATIVA;EQUIPAMENTOS, APARELHOS E ARTIGOS DE ILUMINACAO108</t>
  </si>
  <si>
    <t>43943Fármaco - FUROSEMIDA 40MG CX 500COMP07.329.169/0001-3910010000,12020NE00593</t>
  </si>
  <si>
    <t>43936Policia Militar de Minas GeraisMateriais destinados para adequações no Hospital de Campanha no Expominas BH.                                          BRACADEIRA METALICA - MATERIA-PRIMA: ACO GALVANIZADO; FORMATO: TIPO D; MEDIDA NOMINAL: 3/4 POLEGADAS; PARAFUSO/PORCA: SEM PARAFUSO; CUNHA: COM CUNHA;00.242.692/0001-841001http://www.transparencia.mg.gov.br/compras-e-patrimonio/compras-e-contratos/comprasecontratos-detalhe-proccompra/2020/20200316/20201231/322690</t>
  </si>
  <si>
    <t>43943SACO PLÁSTICO capacidade 1 Kg05.446.174/0001-0499501,98http://www.transparencia.am.gov.br/covid-19/despesas-empenhos-e-pagamentos/despesas/</t>
  </si>
  <si>
    <t>43943CATETER NASAL N08 PCT 10UND07.329.169/0001-39991000,992020NE00594</t>
  </si>
  <si>
    <t>43943CATETER NASAL N10 PCT 10UND07.329.169/0001-39991000,992020NE00594</t>
  </si>
  <si>
    <t>NAPOLICIA MILITAR DE MINAS GERAISKIT DE BARRAMENTO PARA QUADRO DE DISTRIBUICAO - CAPACIDADE DE BARRAMENTO: 100 AMPERES; DIMENSAO: 262 X 95 X 18MM; PESO LIQUIDO: 0,92 KG;EQUIPAMENTOS, COMPONENTES E ACESSORIOS PARA GERACAO E DISTRIBUICAO DE ENERGIA96</t>
  </si>
  <si>
    <t>43941Coordenadoria Geral de Atenção Primária da AP3.3AQUISIÇÃO DE INSUMOS DE PREVENÇÃO AO CORONA VIRUS PARA TODAS AS UNIDADES DE SAUDE DA CAP 3.3 - NAD 47/2020359692300014694,8http://www.rio.rj.gov.br/web/contasrio/dados-abertos#titulo</t>
  </si>
  <si>
    <t>NAFUNDACAO HOSPITALAR DO ESTADO DE MINAS GERAISSONDA DE USO MEDICO - IDENTIFICACAO: URETRAL; NUMERO: N.6; MATERIA-PRIMA: POLIVINIL ATOXICO;EQUIPAMENTO MEDICO-HOSPITALAR, COMPONENTES E ACESSORIOS93</t>
  </si>
  <si>
    <t>43936Policia Militar de Minas GeraisTERMINAL PARA CABO ELETRICO - TIPO: OLHAL; BITOLA: 4 A 6MM;00.242.692/0001-8492423http://www.transparencia.mg.gov.br/compras-e-patrimonio/compras-e-contratos/comprasecontratos-detalhe-proccompra/2020/20200316/20201231/322690</t>
  </si>
  <si>
    <t>NAFUNDACAO HOSPITALAR DO ESTADO DE MINAS GERAISLORAZEPAM - PRINCIPIO ATIVO: LORAZEPAM; CONCENTRACAO/DOSAGEM: 2 MG; FORMA FARMACEUTICA: COMPRIMIDO; APRESENTACAO: .; COMPONENTE: .;MEDICAMENTOS ALOPATICOS90</t>
  </si>
  <si>
    <t>NAPOLICIA MILITAR DE MINAS GERAISTERMINAL PARA CABO ELETRICO - TIPO: OLHAL; BITOLA: 4 MM2;ARTIGOS  E COMPONENTES ELETRICOS  E ELETRONICOS, ANTENAS, BATERIAS, PILHAS E ACUMULADORES ELETRICOS89,1</t>
  </si>
  <si>
    <t>43936Policia Militar de Minas GeraisDISJUNTOR PARA REDE ELETRICA - TIPO: DR - DISJUNTOR DIFERENCIAL RESIDUAL; CORRENTE NOMINAL: 40A; POLARIDADE: 1P+N; TENSAO NOMINAL: 127/220V; FIXACAO: TRILHO DIN;00.242.692/0001-8488188http://www.transparencia.mg.gov.br/compras-e-patrimonio/compras-e-contratos/comprasecontratos-detalhe-proccompra/2020/20200316/20201231/322690</t>
  </si>
  <si>
    <t>43944PREFEITURA MUNICIPAL DE JUIZ DE FORAFita de demarcação vermelha 48mm x 30m.27.708.748/0001-0887,6https://www.pjf.mg.gov.br/jfcontracoronavirus/transparencia.php</t>
  </si>
  <si>
    <t>NAPOLICIA MILITAR DE MINAS GERAISDISCO DE CORTE - MATERIA-PRIMA: OXIDO DE ALUMINIO; MEDIDAS: 4.1/2 X 3/64 X 7/8 POLEGADAS  (115 X 1,0 X 22,3MM); APLICACAO: ACO E MATERIAIS FERROSOS;FERRAGENS, ABRASIVOS, MATERIAIS PARA VEDACAO E FIXACAO87</t>
  </si>
  <si>
    <t>43936Policia Militar de Minas GeraisCONECTOR PARA ELETRODUTO E ELETRODOMESTICOS - TIPO: UNIDUTE COM ROSCA; MATERIA PRIMA: ALUMINIO; BITOLA: BITOLA 3/4 POLEGADA00.242.692/0001-8484,9302,83http://www.transparencia.mg.gov.br/compras-e-patrimonio/compras-e-contratos/comprasecontratos-detalhe-proccompra/2020/20200316/20201231/322690</t>
  </si>
  <si>
    <t>43911AZITROMICINA 500MG (GEN) C/300CMP CX.C/300CMP 343-MEDQUIMIO01.722.296/0001-1784,481320,64https://cearatransparente.ce.gov.br/portal-da-transparencia/despesas/notas-de-empenho/2631950?locale=pt-BR</t>
  </si>
  <si>
    <t>43918METADONA (CLORIDRATO), 5MG, COMPRIMIDO, UNIDADE 1.0 COMPRIMIDO. MARCA: CRISTÁLIA44.734.467/0001-51842000,42https://cearatransparente.ce.gov.br/portal-da-transparencia/despesas/notas-de-empenho/2635841?locale=pt-BR</t>
  </si>
  <si>
    <t>NAPOLICIA MILITAR DE MINAS GERAISTORNEIRA - MATERIA-PRIMA: ACO CROMADO; BITOLA: 3/4 DE POLEGADA; TIPO: PARA JARDIM;MATERIAIS PARA CONSTRUCAO84</t>
  </si>
  <si>
    <t>43948Prefeitura Municipal de SalvadorAQUISIÇÃO DE EQUIPAMENTOS DE LIMPEZA PARA ATENDER AS DEMANDAS DO COMBATE AO COVID-19, CONFORME SOLICITADO EM PROCESSO 782/2020 SEMPRE.12.868.901/0001-8981,6http://www.transparencia.salvador.ba.gov.br/Modulos/covid19.aspx</t>
  </si>
  <si>
    <t>43936Policia Militar de Minas GeraisCONDULETE - BITOLA: 3/4 POLEGADAS; MATERIA-PRIMA: ALUMINIO; TIPO: FURO COM ROSCA; MODELO: MULTIPLO X; ACABAMENTO: -;00.242.692/0001-8480108http://www.transparencia.mg.gov.br/compras-e-patrimonio/compras-e-contratos/comprasecontratos-detalhe-proccompra/2020/20200316/20201231/322690</t>
  </si>
  <si>
    <t>NAPOLICIA MILITAR DE MINAS GERAISGANCHO PARA USOS DIVERSOS - MATERIA PRIMA: ACO; APLICACAO: TELHA DE FIBROCIMENTO; TIPO: ROSCA RETA SIMPLES; MEDIDAS: 20CM;MATERIAIS PARA CONSTRUCAO79,2</t>
  </si>
  <si>
    <t>43943Fármaco - GLICOSE 25% SOL INJ CX 200AMP 10ML07.329.169/0001-39782000,392020NE00593</t>
  </si>
  <si>
    <t>43936Policia Militar de Minas GeraisELETRODUTO - MATERIA-PRIMA: PVC; RIGIDEZ: RIGIDO ROSCAVEL; ACABAMENTO: LISO; DIAMETRO: BITOLA DE 3/4 POLEGADA;00.242.692/0001-8478126,5http://www.transparencia.mg.gov.br/compras-e-patrimonio/compras-e-contratos/comprasecontratos-detalhe-proccompra/2020/20200316/20201231/322690</t>
  </si>
  <si>
    <t>43936Policia Militar de Minas GeraisMateriais destinados para adequações no Hospital de Campanha no Expominas BH. CONECTOR PARA ELETRODUTO E ELETRODOMESTICOS - TIPO: BOX RETO; MATERIA PRIMA: ALUMINIO; BITOLA: BITOLA 3/4"00.242.692/0001-8475,6401,89http://www.transparencia.mg.gov.br/compras-e-patrimonio/compras-e-contratos/comprasecontratos-detalhe-proccompra/2020/20200316/20201231/322690</t>
  </si>
  <si>
    <t>43943Fármaco - AMINOFILINA 100MG CX 500COMP07.329.169/0001-39755000,152020NE00593</t>
  </si>
  <si>
    <t>43943Fármaco - DIPIRONA SODICA 500MG/ML GTS CX 100FRS 10ML07.329.169/0001-3974,5501,492020NE00593</t>
  </si>
  <si>
    <t>43928Empresa Brasileira de Serviços HospitalaresAquisição emergencial do material médico e insumos conforme Lei nº 13.979, de 6 de fevereiro de 2020, para o enfrentamento da emergência de saúde pública de importância internacional decorrente do coronavírus de que trata esta Lei, para reabastecimento do Almoxarifado do Hospital Universitário de São Carlos (HU-UFSCar) - Filial da Empresa Brasileira de Serviços Hospitalares (EBSERH), conforme especificação deste termo04.523.992/0001-9272,24http://www.in.gov.br/en/web/dou/-/extrato-de-dispensa-de-licitacao-n-5/2020-uasg-155900-251537224</t>
  </si>
  <si>
    <t>4393831281 - AGULHA HIPODÉRMICA 25X08, COMPOSTA DE CÂNULA COM BISEL TRIFACETADO E SILICONADO,06.366.038/0001-6971,94611,99http://prodata.palmas.to.gov.br:8080/sig/app.html#/transparencia/transparencia-despesa-simplificado-corona/</t>
  </si>
  <si>
    <t>43936Policia Militar de Minas GeraisELETRODUTO - MATERIA-PRIMA: ACO GALVANIZADO; RIGIDEZ: RIGIDO ROSCAVEL; ACABAMENTO: LISO, SEM COSTURA; DIAMETRO: BITOLA DE 3/4 DE POLEGADA;00.242.692/0001-8470514http://www.transparencia.mg.gov.br/compras-e-patrimonio/compras-e-contratos/comprasecontratos-detalhe-proccompra/2020/20200316/20201231/322690</t>
  </si>
  <si>
    <t>NAPOLICIA MILITAR DE MINAS GERAISTAMPAO PARA USO ELETRICO - APLICACAO: CONDULETE MULTIPLO; DIMENSOES: 3/4 DE POLEGADA; MATERIA PRIMA: PVC;ARTIGOS  E COMPONENTES ELETRICOS  E ELETRONICOS, ANTENAS, BATERIAS, PILHAS E ACUMULADORES ELETRICOS69,6</t>
  </si>
  <si>
    <t>NAPOLICIA MILITAR DE MINAS GERAISFITA ISOLANTE - DESCRICAO: FITA AUTO-FUSAO PARA CONDUTORES EM MEDIA TENSAO; DIMENSOES: 19MM X 20M ( BORRACHA EPR AUTO AGLOMERANTE); COR: PRETA;ARTIGOS  E COMPONENTES ELETRICOS  E ELETRONICOS, ANTENAS, BATERIAS, PILHAS E ACUMULADORES ELETRICOS67</t>
  </si>
  <si>
    <t>43915FUNDACAO HOSPITALAR DO ESTADO DE MINAS GERAISDESLANOSIDEO - PRINCIPIO ATIVO: DESLANOSIDEO; CONCENTRACAO/DOSAGEM: 0,2 MG/ML; FORMA FARMACEUTICA: SOLUCAO INJETAVEL; APRESENTACAO: AMPOLA 2 ML; COMPONENTE: .;60.665.981/0009-7564501,28</t>
  </si>
  <si>
    <t>43941Secretaria Municipal de SaúdeAQUISIÇÃO DE SANEANTES PARA AS AÇÕES DE CONTROLE DO COVID-19. NAD 349/2020.1122688500016862http://www.rio.rj.gov.br/web/contasrio/dados-abertos#titulo</t>
  </si>
  <si>
    <t>NAPOLICIA MILITAR DE MINAS GERAISPARAFUSO SEXTAVADO - MATERIA-PRIMA: FERRO GALVANIZADO; ROSCA: MECANICA; MEDIDAS: 8MM X 55.5MM;FERRAGENS, ABRASIVOS, MATERIAIS PARA VEDACAO E FIXACAO59,8</t>
  </si>
  <si>
    <t>43944FUNEAS - Fundação Estatal de Atenção em Saúde do Estado do ParanáMEDICAMENTOS / Acetazolamida, 250 mg, Comprimido, Blister, VIA DE ADMINISTRAÇÃO: Oral, UNID. DE MEDIDA: Unitário 65646800013956,241480,38http://www.transparencia.pr.gov.br/pte/compras/dispensasInexigibilidade?windowId=9a3</t>
  </si>
  <si>
    <t>NAPOLICIA MILITAR DE MINAS GERAISELETRODO DE SOLDAGEM - MEDIDAS: 2,5 X 350MM; APLICACAO: SOLDAGEM EM GERAL;MAQUINAS, COMPONENTES, SUPRIMENTOS E EQUIPAMENTOS PARA SOLDAGEM  E CORTE54,6</t>
  </si>
  <si>
    <t>NAPOLICIA MILITAR DE MINAS GERAISBARRAMENTO PARA CONDUCAO ELETRICA - MATERIA-PRIMA: COBRE; DENSIDADE: 28 AMPERES / 4 MM2; DIMENSOES: 1 METRO; BARRAMENTO MONOFASICO TIPO PENTE; FINALIDADE: MONTAGEM DE QDC DISJUNTOR DIN;ARTIGOS  E COMPONENTES ELETRICOS  E ELETRONICOS, ANTENAS, BATERIAS, PILHAS E ACUMULADORES ELETRICOS54,3</t>
  </si>
  <si>
    <t>43916EQUIPO P/NUTRICAO ENTERAL AZUL FLEXIVEL. EMBRAMED948557400017154202,7https://cearatransparente.ce.gov.br/portal-da-transparencia/despesas/notas-de-empenho/2634645?locale=pt-BR</t>
  </si>
  <si>
    <t>NAPOLICIA MILITAR DE MINAS GERAISPARAFUSO SEXTAVADO - MATERIA-PRIMA: ACO GALVANIZADO; ROSCA: SOBERBA; MEDIDAS: 1/4 POLEGADA X 70MM;FERRAGENS, ABRASIVOS, MATERIAIS PARA VEDACAO E FIXACAO54</t>
  </si>
  <si>
    <t>43921AZITROMICINA 500MG C/ 05 COMP. MED( 2 X 26,7538 = 53,51)120682000141153,51226,75https://cearatransparente.ce.gov.br/portal-da-transparencia/despesas/notas-de-empenho/2637314?locale=pt-BR</t>
  </si>
  <si>
    <t>43949Hospital de Clínicas de Porto Alegre (HCPA)ONDANSENTRON  8MG AMP44.734.671/0001-5144202,2https://www.hcpa.edu.br/fale-conosco/fale-conosco-servico-de-informacao-ao-cidadao-sic/fale-conosco-sic-licitacoes-contratos</t>
  </si>
  <si>
    <t>NAPOLICIA MILITAR DE MINAS GERAISPLAFONIER - MATERIA-PRIMA: PVC; NUMERO DE LAMPADAS: 1 LAMPADA; BASE: E27; MATERIA-PRIMA DA BASE: PORCELANA; FORMATO: REDONDO; COR: CONFORME SOLICITADO PELO ORGAO/ENTIDADE;EQUIPAMENTOS, APARELHOS E ARTIGOS DE ILUMINACAO42,3</t>
  </si>
  <si>
    <t>43944FUNEAS - Fundação Estatal de Atenção em Saúde do Estado do ParanáCOMPONENTES ELÉTRICOS / Terminal à Compressão, Material: Cobre estanhado, lingueta plana, com um furo, CARACTERÍSTICAS ADICIONAIS: Demais informações de acordo com Termo de Referência e/ou Descritivo Técnico do Processo, UNID. DE MEDIDA: Unitário3021364700016242,2467,04http://www.transparencia.pr.gov.br/pte/compras/dispensasInexigibilidade?windowId=9a3</t>
  </si>
  <si>
    <t>43936Policia Militar de Minas GeraisMateriais destinados para adequações no Hospital de Campanha no Expominas BH.BARRAMENTO PARA CONDUCAO ELETRICA - MATERIA-PRIMA: COBRE; DENSIDADE: 28 AMPERES / 4MM2; DIMENSOES: 1 METRO; BARRAMENTO BIFASICO TIPO PENTE; FINALIDADE: MONTAGEM DE QDC DISJUNTOR DIN;00.242.692/0001-8441,31http://www.transparencia.mg.gov.br/compras-e-patrimonio/compras-e-contratos/comprasecontratos-detalhe-proccompra/2020/20200316/20201231/322690</t>
  </si>
  <si>
    <t>43918ranitidina,150 mg, comprimido revestido, unidade 1.0 comprimido. marca: medquimica - (MG). QTD 400 X 0,0970 = R$ 38,8008.778.201/0001-2638,84000,097https://cearatransparente.ce.gov.br/portal-da-transparencia/despesas/notas-de-empenho/2635831?locale=pt-BR</t>
  </si>
  <si>
    <t>43936Policia Militar de Minas GeraisLAMPADA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INFORMATIVA;00.242.692/0001-843649http://www.transparencia.mg.gov.br/compras-e-patrimonio/compras-e-contratos/comprasecontratos-detalhe-proccompra/2020/20200316/20201231/322690</t>
  </si>
  <si>
    <t>43916FUNDACAO HOSPITALAR DO ESTADO DE MINAS GERAISCLORETO DE POTASSIO - PRINCIPIO ATIVO: CLORETO DE POTASSIO; CONCENTRACAO/DOSAGEM: 100 MG/ML (10%); FORMA FARMACEUTICA: SOLUCAO INJETAVEL; APRESENTACAO: AMPOLA 10 ML; COMPONENTE: .;12.927.876/0001-67362000,18http://www.transparencia.mg.gov.br/compras-e-patrimonio/compras-e-contratos/comprasecontratos-detalhe-proccompra/2020/20200316/20201231/321145</t>
  </si>
  <si>
    <t>NAPOLICIA MILITAR DE MINAS GERAISINTERRUPTOR - IDENTIFICACAO: SOBREPOR; FORMATO: QUADRADO; SECAO: 1 SECAO; CORRENTE/TENSAO: 15A/110V; DETALHES: SIMPLES/TIPO CAMPANHIA (PUSH BOTTON);ARTIGOS  E COMPONENTES ELETRICOS  E ELETRONICOS, ANTENAS, BATERIAS, PILHAS E ACUMULADORES ELETRICOS33,6</t>
  </si>
  <si>
    <t>43943Policia Militar de Minas GeraisMateriais destinados para adequações no Hospital de Campanha no Expominas BH. FITA ISOLANTE - DESCRICAO: FITA AUTO-FUSAO PARA CONDUTORES EM MEDIA TENSAO; DIMENSOES: 19MM X 20M ( BORRACHA EPR AUTO AGLOMERANTE); COR: PRETA;10.174.094/0001-7933,5216,75http://www.transparencia.mg.gov.br/compras-e-patrimonio/compras-e-contratos/comprasecontratos-detalhe-proccompra/2020/20200316/20201231/322586</t>
  </si>
  <si>
    <t>43949Hospital de Clínicas de Porto Alegre (HCPA)DRENO DE TORAX 32FR COMPRIMENTO 40 A 50CM EM08.862.233/0001-0532,8556,57https://www.hcpa.edu.br/fale-conosco/fale-conosco-servico-de-informacao-ao-cidadao-sic/fale-conosco-sic-licitacoes-contratos</t>
  </si>
  <si>
    <t>NAPOLICIA MILITAR DE MINAS GERAISTERMINAL PARA CABO ELETRICO - TIPO: TUBULAR PRE-ISOLADO; BITOLA: 2,5MM;ARTIGOS  E COMPONENTES ELETRICOS  E ELETRONICOS, ANTENAS, BATERIAS, PILHAS E ACUMULADORES ELETRICOS32,4</t>
  </si>
  <si>
    <t>43936Policia Militar de Minas GeraisKIT DE BARRAMENTO PARA QUADRO DE DISTRIBUICAO - CAPACIDADE DE BARRAMENTO: 100 AMPERES; DIMENSAO: 262 X 95 X 18MM; PESO LIQUIDO: 0,92 KG;00.242.692/0001-8432132http://www.transparencia.mg.gov.br/compras-e-patrimonio/compras-e-contratos/comprasecontratos-detalhe-proccompra/2020/20200316/20201231/322690</t>
  </si>
  <si>
    <t>43943Policia Militar de Minas GeraisMateriais destinados para adequações no Hospital de Campanha no Expominas BH. PARAFUSO SEXTAVADO - MATERIA-PRIMA: FERRO GALVANIZADO; ROSCA: MECANICA; MEDIDAS: 8MM X 55.5MM;10.174.094/0001-7929,9460,65http://www.transparencia.mg.gov.br/compras-e-patrimonio/compras-e-contratos/comprasecontratos-detalhe-proccompra/2020/20200316/20201231/322586</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</si>
  <si>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BRANCA;10.174.094/0001-7929,841http://www.transparencia.mg.gov.br/compras-e-patrimonio/compras-e-contratos/comprasecontratos-detalhe-proccompra/2020/20200316/20201231/322586</t>
  </si>
  <si>
    <t>NAPOLICIA MILITAR DE MINAS GERAISTOMADA PARA REDE ELETRICA - FORMATO: RETANGULAR; TIPO: FEMEA; PINOS/POLOS: 2P+T - PADRAO BRASILEIRO; MATERIA-PRIMA: TERMOPLASTICO; TENSAO: 125/250V; CORRENTE: 20A; COR: BRANCA;ARTIGOS  E COMPONENTES ELETRICOS  E ELETRONICOS, ANTENAS, BATERIAS, PILHAS E ACUMULADORES ELETRICOS29,84</t>
  </si>
  <si>
    <t>43936Policia Militar de Minas GeraisTERMINAL PARA CABO ELETRICO - TIPO: OLHAL; BITOLA: 4 MM2;00.242.692/0001-8429,7300,99http://www.transparencia.mg.gov.br/compras-e-patrimonio/compras-e-contratos/comprasecontratos-detalhe-proccompra/2020/20200316/20201231/322690</t>
  </si>
  <si>
    <t>NAPOLICIA MILITAR DE MINAS GERAISTERMINAL PARA CABO ELETRICO - TIPO: PINO TUBULAR, PRE-ISOLADO; BITOLA: 4MM2;ARTIGOS  E COMPONENTES ELETRICOS  E ELETRONICOS, ANTENAS, BATERIAS, PILHAS E ACUMULADORES ELETRICOS29,7</t>
  </si>
  <si>
    <t>43936Policia Militar de Minas Gerais DISCO DE CORTE - MATERIA-PRIMA: OXIDO DE ALUMINIO; MEDIDAS: 4.1/2 X 3/64 X 7/8 POLEGADAS (115 X 1,0 X 22,3MM); APLICACAO: ACO E MATERIAIS FERROSOS;00.242.692/0001-8429102,9http://www.transparencia.mg.gov.br/compras-e-patrimonio/compras-e-contratos/comprasecontratos-detalhe-proccompra/2020/20200316/20201231/322690</t>
  </si>
  <si>
    <t>43936Policia Militar de Minas GeraisTORNEIRA - MATERIA-PRIMA: ACO CROMADO; BITOLA: 3/4 DE POLEGADA; TIPO: PARA JARDIM;00.242.692/0001-8428128http://www.transparencia.mg.gov.br/compras-e-patrimonio/compras-e-contratos/comprasecontratos-detalhe-proccompra/2020/20200316/20201231/322690</t>
  </si>
  <si>
    <t>43943Policia Militar de Minas GeraisMateriais destinados para adequações no Hospital de Campanha no Expominas BH. ELETRODO DE SOLDAGEM - MEDIDAS: 2,5 X 350MM; APLICACAO: SOLDAGEM EM GERAL10.174.094/0001-7927,3213,65http://www.transparencia.mg.gov.br/compras-e-patrimonio/compras-e-contratos/comprasecontratos-detalhe-proccompra/2020/20200316/20201231/322586</t>
  </si>
  <si>
    <t>NAPOLICIA MILITAR DE MINAS GERAISBUCHA PARA FIXACAO - TIPO: S; MATERIA-PRIMA: NYLON; MEDIDAS: NUMERO 12;MATERIAIS PARA CONSTRUCAO27</t>
  </si>
  <si>
    <t>NAPOLICIA MILITAR DE MINAS GERAISDISJUNTOR PARA REDE ELETRICA - TIPO: TERMOMAGNETICO, CAP. INTERRUPCAP 6000 AMP. - 10KA; CORRENTE NOMINAL: 32 AMPERES; POLARIDADE: UNIPOLAR; TENSAO NOMINAL: 230/400 VOLTS - 50/60 HZ; FIXACAO: -;ARTIGOS  E COMPONENTES ELETRICOS  E ELETRONICOS, ANTENAS, BATERIAS, PILHAS E ACUMULADORES ELETRICOS27</t>
  </si>
  <si>
    <t>43936Policia Militar de Minas GeraisGANCHO PARA USOS DIVERSOS - MATERIA PRIMA: ACO; APLICACAO: TELHA DE FIBROCIMENTO; TIPO: ROSCA RETA SIMPLES; MEDIDAS: 20CM;00.242.692/0001-8426,4300,88http://www.transparencia.mg.gov.br/compras-e-patrimonio/compras-e-contratos/comprasecontratos-detalhe-proccompra/2020/20200316/20201231/322690</t>
  </si>
  <si>
    <t>NAPOLICIA MILITAR DE MINAS GERAISDISJUNTOR PARA REDE ELETRICA - TIPO: TERMOMAGNETICO, CAP. INTERRUPCAO 5KA; CORRENTE NOMINAL: 20 AMPERES; POLARIDADE: UNIPOLAR; TENSAO NOMINAL: 230/400 VOLTS - 50/60 HZ; FIXACAO: SOBRE TRILHOS;ARTIGOS  E COMPONENTES ELETRICOS  E ELETRONICOS, ANTENAS, BATERIAS, PILHAS E ACUMULADORES ELETRICOS26,4</t>
  </si>
  <si>
    <t>NAPOLICIA MILITAR DE MINAS GERAISREGISTRO DE ESFERA - MATERIA-PRIMA: PVC; TIPO: SOLDAVEL; MEDIDA: 20 MM;VALVULAS, REGISTROS E COMPONENTES26,4</t>
  </si>
  <si>
    <t>NAPOLICIA MILITAR DE MINAS GERAISDISJUNTOR PARA REDE ELETRICA - TIPO: TERMOMAGNETICO, CAP. INTERRUPCAO 6000 AMP. - 10KA; CORRENTE NOMINAL: 10 AMPERES; POLARIDADE: UNIPOLAR; TENSAO NOMINAL: 230/400 VOLTS - 50/60 HZ; FIXACAO: -;ARTIGOS  E COMPONENTES ELETRICOS  E ELETRONICOS, ANTENAS, BATERIAS, PILHAS E ACUMULADORES ELETRICOS26,4</t>
  </si>
  <si>
    <t>43949PREFEITURA MUNICIPAL DE UBERABAluva para limpeza; tamanho médio; multiuso; anatômica; resistente; confeccionada em borracha 100% látex natural; antiderrapante; revestida internamente em algodão flocado; nbr 1339306.986.492/0001-1225102,5http://www.uberaba.mg.gov.br/licitacoes/arquivos/900_5_18_2020_1.pdf</t>
  </si>
  <si>
    <t>43936Policia Militar de Minas GeraisTAMPAO PARA USO ELETRICO - APLICACAO: CONDULETE MULTIPLO; DIMENSOES: 3/4 DE POLEGADA; MATERIA PRIMA: PVC;00.242.692/0001-8423,2400,58http://www.transparencia.mg.gov.br/compras-e-patrimonio/compras-e-contratos/comprasecontratos-detalhe-proccompra/2020/20200316/20201231/322690</t>
  </si>
  <si>
    <t>43921HALOPERIDOL, 5MG, COMPRIMIDO, UNIDADE 1.0 COMPRIMIDO MARCA : HALO . 120,00 X 0,1820 = 21,8400 .909215200013621,84121,84https://cearatransparente.ce.gov.br/portal-da-transparencia/despesas/notas-de-empenho/2637060?locale=pt-BR</t>
  </si>
  <si>
    <t>43949Hospital de Clínicas de Porto Alegre (HCPA)BUDESONIDA AQUOSA NASAL 50 MCG/DOSE  6ML FR M82.873.068/0005-7319,31119,31https://www.hcpa.edu.br/fale-conosco/fale-conosco-servico-de-informacao-ao-cidadao-sic/fale-conosco-sic-licitacoes-contratos</t>
  </si>
  <si>
    <t>43936Policia Militar de Minas GeraisMateriais destinados para adequações no Hospital de Campanha no Expominas BH.                                       BARRAMENTO PARA CONDUCAO ELETRICA - MATERIA-PRIMA: COBRE; DENSIDADE: 28 AMPERES / 4 MM2; DIMENSOES: 1 METRO; BARRAMENTO MONOFASICO TIPO PENTE; FINALIDADE: MONTAGEM DE QDC DISJUNTOR DIN;00.242.692/0001-8418,11http://www.transparencia.mg.gov.br/compras-e-patrimonio/compras-e-contratos/comprasecontratos-detalhe-proccompra/2020/20200316/20201231/322690</t>
  </si>
  <si>
    <t>43936Policia Militar de Minas GeraisPARAFUSO SEXTAVADO - MATERIA-PRIMA: ACO GALVANIZADO; ROSCA: SOBERBA; MEDIDAS: 1/4 POLEGADA X 70MM;00.242.692/0001-8418400,45http://www.transparencia.mg.gov.br/compras-e-patrimonio/compras-e-contratos/comprasecontratos-detalhe-proccompra/2020/20200316/20201231/322690</t>
  </si>
  <si>
    <t>NAPOLICIA MILITAR DE MINAS GERAISBUCHA PARA FIXACAO - TIPO: RETA; MATERIA-PRIMA: PLASTICO; MEDIDAS: PARA PARAFUSO DE 8MM;MATERIAIS PARA CONSTRUCAO16</t>
  </si>
  <si>
    <t>NAPOLICIA MILITAR DE MINAS GERAISTE (CONEXAO) - MATERIA-PRIMA: PVC; MEDIDAS: 25 X 20MM; TIPO: SOLDAVEL, DE REDUCAO; FINALIDADE: AGUA;MATERIAIS PARA CONSTRUCAO15</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</si>
  <si>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BRANCA;10.174.094/0001-7914,9243,73http://www.transparencia.mg.gov.br/compras-e-patrimonio/compras-e-contratos/comprasecontratos-detalhe-proccompra/2020/20200316/20201231/322586</t>
  </si>
  <si>
    <t>43936Policia Militar de Minas GeraisPLAFONIER - MATERIA-PRIMA: PVC; NUMERO DE LAMPADAS: 1 LAMPADA; BASE: E27; MATERIA-PRIMA DA BASE: PORCELANA; FORMATO: REDONDO; COR: CONFORME SOLICITADO PELO ORGAO/ENTIDADE;00.242.692/0001-8414,134,7http://www.transparencia.mg.gov.br/compras-e-patrimonio/compras-e-contratos/comprasecontratos-detalhe-proccompra/2020/20200316/20201231/322690</t>
  </si>
  <si>
    <t>43949Prefeitura Municipal de Porto AlegreAquisição de preparo, transporte e fornecimento de refeições prontas,23.286.215/0001-1612,9112,9http://www.portaldecompraspublicas.com.br/18/Processos/RS/Prefeitura-Municipal-de-Porto-Alegre-206/CD-79-2020-2020-116343/</t>
  </si>
  <si>
    <t>43949PREFEITURA MUNICIPAL DE UBERABAesponja para limpeza; dupla face; medindo aproximadamente 110 x 75 x 22mm; formato retangular; confeccionada em espuma poliuretano, fibra sintética com abrasivo; bactericida. 00.531.859/0001-2712,25250,49http://www.uberaba.mg.gov.br/licitacoes/arquivos/900_5_18_2020_1.pdf</t>
  </si>
  <si>
    <t>43936Policia Militar de Minas GeraisINTERRUPTOR - IDENTIFICACAO: SOBREPOR; FORMATO: QUADRADO; SECAO: 1 SECAO; CORRENTE/TENSAO: 15A/110V; DETALHES: SIMPLES/TIPO CAMPANHIA (PUSH BOTTON);00.242.692/0001-8411,2111,2http://www.transparencia.mg.gov.br/compras-e-patrimonio/compras-e-contratos/comprasecontratos-detalhe-proccompra/2020/20200316/20201231/322690</t>
  </si>
  <si>
    <t>43936Policia Militar de Minas GeraisTERMINAL PARA CABO ELETRICO - TIPO: TUBULAR PRE-ISOLADO; BITOLA: 2,5MM;00.242.692/0001-8410,8300,36http://www.transparencia.mg.gov.br/compras-e-patrimonio/compras-e-contratos/comprasecontratos-detalhe-proccompra/2020/20200316/20201231/322690</t>
  </si>
  <si>
    <t>43936Policia Militar de Minas GeraisTERMINAL PARA CABO ELETRICO - TIPO: PINO TUBULAR, PRE-ISOLADO; BITOLA: 4MM2;00.242.692/0001-849,9300,33http://www.transparencia.mg.gov.br/compras-e-patrimonio/compras-e-contratos/comprasecontratos-detalhe-proccompra/2020/20200316/20201231/322690</t>
  </si>
  <si>
    <t>43936Policia Militar de Minas GeraisMateriais destinados para adequações no Hospital de Campanha no Expominas BH.                                               BUCHA PARA FIXACAO - TIPO: S; MATERIA-PRIMA: NYLON; MEDIDAS: NUMERO 12;00.242.692/0001-849500,18http://www.transparencia.mg.gov.br/compras-e-patrimonio/compras-e-contratos/comprasecontratos-detalhe-proccompra/2020/20200316/20201231/322690</t>
  </si>
  <si>
    <t>43936Policia Militar de Minas Gerais DISJUNTOR PARA REDE ELETRICA - TIPO: TERMOMAGNETICO, CAP. INTERRUPCAP 6000 AMP. - 10KA; CORRENTE NOMINAL: 32 AMPERES; POLARIDADE: UNIPOLAR; TENSAO NOMINAL: 230/400 VOLTS - 50/60 HZ; FIXACAO: -;00.242.692/0001-84919http://www.transparencia.mg.gov.br/compras-e-patrimonio/compras-e-contratos/comprasecontratos-detalhe-proccompra/2020/20200316/20201231/322690</t>
  </si>
  <si>
    <t>43936Policia Militar de Minas GeraisDISJUNTOR PARA REDE ELETRICA - TIPO: TERMOMAGNETICO, CAP. INTERRUPCAO 5KA; CORRENTE NOMINAL: 20 AMPERES; POLARIDADE: UNIPOLAR; TENSAO NOMINAL: 230/400 VOLTS - 50/60 HZ; FIXACAO: SOBRE TRILHOS;00.242.692/0001-848,818,8http://www.transparencia.mg.gov.br/compras-e-patrimonio/compras-e-contratos/comprasecontratos-detalhe-proccompra/2020/20200316/20201231/322690</t>
  </si>
  <si>
    <t>43936Policia Militar de Minas GeraisREGISTRO DE ESFERA - MATERIA-PRIMA: PVC; TIPO: SOLDAVEL; MEDIDA: 20 MM;00.242.692/0001-848,818,2http://www.transparencia.mg.gov.br/compras-e-patrimonio/compras-e-contratos/comprasecontratos-detalhe-proccompra/2020/20200316/20201231/322690</t>
  </si>
  <si>
    <t>43943Policia Militar de Minas GeraisMateriais destinados para adequações no Hospital de Campanha no Expominas BH. BUCHA PARA FIXACAO - TIPO: RETA; MATERIA-PRIMA: PLASTICO; MEDIDAS: PARA PARAFUSO DE 8MM10.174.094/0001-7982000,04http://www.transparencia.mg.gov.br/compras-e-patrimonio/compras-e-contratos/comprasecontratos-detalhe-proccompra/2020/20200316/20201231/322586</t>
  </si>
  <si>
    <t>NAPOLICIA MILITAR DE MINAS GERAISJOELHO - MATERIA-PRIMA: PVC; MEDIDA: 25MM; TIPO: SOLDAVEL; ANGULO: 90 GRAUS; APLICACAO: PARA REDE DE AGUA;MATERIAIS PARA CONSTRUCAO7,2</t>
  </si>
  <si>
    <t>43936Policia Militar de Minas GeraisTE (CONEXAO) - MATERIA-PRIMA: PVC; MEDIDAS: 25 X 20MM; TIPO: SOLDAVEL, DE REDUCAO; FINALIDADE: AGUA;00.242.692/0001-84515http://www.transparencia.mg.gov.br/compras-e-patrimonio/compras-e-contratos/comprasecontratos-detalhe-proccompra/2020/20200316/20201231/322690</t>
  </si>
  <si>
    <t>43916EQUIPO MACRO GOTAS FLEX/FOTOSSENSIVEL/FILTRO/ENT.DE AR/ROLDANA/CAPA94855740001714,0914,09https://cearatransparente.ce.gov.br/portal-da-transparencia/despesas/notas-de-empenho/2634645?locale=pt-BR</t>
  </si>
  <si>
    <t>43936Policia Militar de Minas GeraisJOELHO - MATERIA-PRIMA: PVC; MEDIDA: 25MM; TIPO: SOLDAVEL; ANGULO: 90 GRAUS; APLICACAO: PARA REDE DE AGUA;00.242.692/0001-842,430,8http://www.transparencia.mg.gov.br/compras-e-patrimonio/compras-e-contratos/comprasecontratos-detalhe-proccompra/2020/20200316/20201231/322690</t>
  </si>
  <si>
    <t>43950MUNICÍPIO DE LONDRINA - SECRETARIA MUNICIPAL DE ASSISTÊNCIA SOCIALCOMODATO DE 03 IMÓVEIS DA MITRA ARQUIDIOCESANA DE LONDRINA PARA ACOLHIMENTO DE PESSOAS COM CAPACIDADE PARA ATÉ 50 PESSOAS75228825000167030https://www.londrina.pr.gov.br/transparencia</t>
  </si>
  <si>
    <t>NAFUNDACAO HELENA ANTIPOFFELASTICO USO VESTUARIO - MATERIA-PRIMA: ELASTICO ROLICO, POLIESTER E ELASTODIENO; NUMERO: 2MM ESPESSURA; COR: CONFORME SOLICITACAO DO ORGAO/ENTIDADE;-0</t>
  </si>
  <si>
    <t>NAFUNDACAO HELENA ANTIPOFFELASTICO USO VESTUARIO - MATERIA-PRIMA: ELASTICO CASEADO, POLIESTER E ELASTODIENO; NUMERO: 20 MM ESPESSURA; COR: CONFORME SOLICITACAO DO ORGAO/ENTIDADE;-0</t>
  </si>
  <si>
    <t>43924Empresa Brasileira de Serviços HospitalaresAquisição de circuito respiratório de silicone para paciente pediátrico/adulto, circuito respiratório reutilizável adulto e célula de O2 para o Hospital das Clínicas de Goiás para fazer frente ao conjunto de ações no combate do coronavírus.35.015.209/0001-030http://www.in.gov.br/en/web/dou/-/extrato-de-dispensa-de-licitacao-n-28/2020-uasg-155904-251097039</t>
  </si>
  <si>
    <t>43924Empresa Brasileira de Serviços HospitalaresAquisição de circuito respiratório de silicone para paciente pediátrico/adulto, circuito respiratório reutilizável adulto e célula de O2 para o Hospital das Clínicas de Goiás para fazer frente ao conjunto de ações no combate do coronavírus.13.047.802/0001-070http://www.in.gov.br/en/web/dou/-/extrato-de-dispensa-de-licitacao-n-28/2020-uasg-155904-251097039</t>
  </si>
  <si>
    <t>43941Secretaria ExecutivaContratação de serviços de processamento centralizado para exame de detecção do RNA do SARS-COV-2, por RT-PCR em tempo real, em amostras do trato respiratório de pacientes do Sistema Único de Saúde61.486.650/0001-830http://www.in.gov.br/web/dou/-/extrato-de-dispensa-de-licitacao-n-55/2020-uasg-250005-253190948</t>
  </si>
  <si>
    <t>43946SECRETARIA MUNICIPAL DE SAÚDE - SESMACONTRATAÇÃO EMERGENCIAL DE EMPRESAS PRESTADORAS DE SERVIÇOS DE HOTELARIA PARA O ATENDIMENTO DA NECESSIDADE DE ISOLAMENTO DE PESSOAShttps://drive.google.com/drive/folders/1AEGmWd0Hmexgz_cYYPxSf6ejGtoOm6k-</t>
  </si>
  <si>
    <t>43948SECRETARIA MUNICIPAL DE EDUCAÇÃO - SEMECCONTRATAÇÃO EMERGENCIAIS DE SERVIÇOS DESTINADOS A GRAVAÇÃO E VEICULAÇÃO DE VÍDEO AULAS PARA REDE MUNICIPAL DE ENSINOhttps://drive.google.com/drive/folders/1TO7SCSbpnOt4ApQj5x-PWqXd_Z81T_O6</t>
  </si>
  <si>
    <t>43941SESPAServiços de transporte de enfermos (UTI Aéreo) e transporte de órgãos, tecidos e equipes médicas para transplantes em aeronaves com motor turbojato e bimotor turbo hélice pressurizado 06.234.656/0001-55Diário Oficial do Estado do Pará Edição  25.03.2020  e Portal da Transparência do Governo do Estado do Pará
http://www.ioepa.com.br/portal/
http://www.transparencia.pa.gov.br/</t>
  </si>
  <si>
    <t>43941Secretaria de Estado de Saúde (47)Contratação emergencial de solução integragada de serviço de operação logística de insumos para saúde adquiridos para enfrentamento ao COVID-19-DODF nº 56, de 20/04/2020 - Ed. Extra</t>
  </si>
  <si>
    <t>43949Contratação emergencial de solução integrada de Serviço de Operação Logística por preço global, compreendendo a instalação de estrutura porta pallets em galpão existente, utilizado pela SES/DF e fornecimento de serviços referentes à Logística, especificamente armazenagem, controle de estoques, separação, conferências, expedição, distribuição e transporte, para logística de insumos para saúde adquiridos para enfrentamento ao COVID-19, englobando todos os equipamentos e recursos humanos necessários à prestação do serviço, conforme condições e especificações deste Projeto Básico, para enfrentamento ao COVID-19-DODF nº 60, de 28/04/2020 - Ed. Extra</t>
  </si>
  <si>
    <t>43951Contratação emergencial de solução integrada de Serviço de Operação Logística por preço global, compreendendo a instalação de estrutura porta pallets em galpão existente, utilizado pela SES/DF e fornecimento de serviços referentes à Logística, especificamente armazenagem, controle de estoques, separação, conferências, expedição, distribuição e transporte, para logística de insumos para saúde adquiridos para enfrentamento ao COVID-19, englobando todos os equipamentos e recursos humanos necessários à prestação do serviço, conforme condições e especificações deste Projeto Básico, para enfrentamento ao COVID-19-DODF nº 81, de 30/04/2020</t>
  </si>
  <si>
    <t>43943Fundo Municipal de Saúde - Recife/PEServiços de análises clínicas-Portal da Transparência do Município.</t>
  </si>
  <si>
    <t>43924Secretaria Municipal de Saúde e Defesa CivilPRESTAÇÃO DE SERVIÇO DE MÚTUA COOPERAÇÃO PARA DISTRIBUIÇÃO DE BENEFÍCIO FINANCEIRO PROVISÓRIO E TEMPORÁRIO PARA SUPRIR A NECESSIDADE DE ALIMENTAÇÃO DAS CRIANÇAS DA REDE PÚBLICA DE ENSINO22896431/0001-10https://duquedecaxias.rj.gov.br/portal/boletim-oficial.html</t>
  </si>
  <si>
    <t>43945Prefeitura MunicipalCONTRATAÇÃO DE SERVIÇO DE SEGURANÇA 31.849.988/0001-91http://www.diariomunicipal.com.br/amm-mg/</t>
  </si>
  <si>
    <t>43946Execução dos Serviços de Engenharia,_x005F_x005F_x005F_x000D_
Abrangendo reparos Gerais, Complementação da . Instalação do Sistema de Climatização e Exaustão, Instalação de Câmaras Frias e de Plataforma para Portadores de Necessidades Especiais no Prédio do Serviço de Verifi cação de Óbitos – SVOhttp://www.jornalminasgerais.mg.gov.br/?dataJornal=2020-04-25</t>
  </si>
  <si>
    <t xml:space="preserve"> Municipio</t>
  </si>
  <si>
    <t>respirador transporte</t>
  </si>
  <si>
    <t>desfibrilador</t>
  </si>
  <si>
    <t>cama</t>
  </si>
  <si>
    <t>https://www.imprensaoficial.com.br/ENegocios/MostraDetalhesLicitacao_14_3.aspx?IdLicitacao=1405513#</t>
  </si>
  <si>
    <t>27.670.815/0001-34</t>
  </si>
  <si>
    <t>ACTTION CURITIBA LTDA</t>
  </si>
  <si>
    <t>43.854.777/0001-26</t>
  </si>
  <si>
    <t>BUNZL EQUIPAMENTOS PARA PROTECAO INDIVIDUAL LTDA</t>
  </si>
  <si>
    <t>14.373.405/0001-80</t>
  </si>
  <si>
    <t>ARQUITETIZZE IMPORTACAO E COMERCIO ATACADISTA EIRELI</t>
  </si>
  <si>
    <t>HANNOVER PLASTICOS S/A</t>
  </si>
  <si>
    <t>10.283.937/0001-75</t>
  </si>
  <si>
    <t>R.J.E. COMERCIO DE EQUIPAMENTOS DE SEGURANCA LTDA</t>
  </si>
  <si>
    <t>44.471.407/0003-34</t>
  </si>
  <si>
    <t>GRANVILLE EQUIPAMENTOS DE SEGURANCA LTDA</t>
  </si>
  <si>
    <t>07.293.786/0001-21</t>
  </si>
  <si>
    <t>L C I PRODUTOS DIAGNOSTICOS LTDA</t>
  </si>
  <si>
    <t>13.240.906/0001-25</t>
  </si>
  <si>
    <t>01.472.861/0001-35</t>
  </si>
  <si>
    <t>SUPERMERCADOS BAVARESCO LTDA</t>
  </si>
  <si>
    <t>AAMED COMERCIO DE EQUIPAMENTOS EIRELI</t>
  </si>
  <si>
    <t>21.533.430/0001-49</t>
  </si>
  <si>
    <t>BUYERBR SERVICOS E COMERCIO EXTERIOR LTDA</t>
  </si>
  <si>
    <t>30.213.647/0001-62</t>
  </si>
  <si>
    <t>PGE ENGENHARIA ELETRICA LTDA</t>
  </si>
  <si>
    <t>24.658.613/0001-89</t>
  </si>
  <si>
    <t>INTEGRA SOLUCOES MEDICAS LTDA</t>
  </si>
  <si>
    <t>DEJAMARO INDUSTRIA E COMERCIO DE PRODUTOS MEDICOS - HOSPITALARES LTDA</t>
  </si>
  <si>
    <t>P S DISTRIBUIDORA DE PRODUTOS DA SAUDE EIRELI</t>
  </si>
  <si>
    <t>CIRURGICA KD LTDA</t>
  </si>
  <si>
    <t>HOSPIMETAL INDUST METALURG DE EQUIP HOSPITALARES LTDA</t>
  </si>
  <si>
    <t>PERFORMANCE SPECIALTY PRODUCTS DO BRASIL SERVICOS E COMERCIO DE PRODUTOS ELETRONICOS E DE PROTECAO E SEGURANCA LTDA.</t>
  </si>
  <si>
    <t>ACCUMED PRODUTOS MEDICO HOSPITALARES LTDA</t>
  </si>
  <si>
    <t>L K K FRANCO</t>
  </si>
  <si>
    <t>DENTAL MED SUL ARTIGOS ODONTOLOGICOS LTDA</t>
  </si>
  <si>
    <t>BRASLIV COMERCIAL IMPORTADORA E EXPORTADORA LTDA</t>
  </si>
  <si>
    <t>VETTORE E-COMMERCE LTDA -</t>
  </si>
  <si>
    <t>PRHODENT COMERCIO DE PRODUTOS HOSPITALARES E DENTARIOS LTDA</t>
  </si>
  <si>
    <t>JOAOMED COMERCIO DE MATERIAIS CIRURGICOS S/A</t>
  </si>
  <si>
    <t>EFETIVE PRODUTOS MEDICO- HOSPITALARES LTDA</t>
  </si>
  <si>
    <t>T S COMERCIAL DE MEDICAMENTOS E REPRESENTACAO LTDA</t>
  </si>
  <si>
    <t>SIGPLAST EMBALAGENS EIRELI</t>
  </si>
  <si>
    <t>R. R. TEIXEIRA DISTRIBUIDORA DE ALIMENTOS LTDA</t>
  </si>
  <si>
    <t>MACRO LIFE IMPORTADORA DE PRODUTOS MEDICOS - EIRELI</t>
  </si>
  <si>
    <t>ANGULAR PRODUTOS PARA SAUDE LTDA</t>
  </si>
  <si>
    <t>HECADI EQUIPAMENTOS MEDICOS EIRELI</t>
  </si>
  <si>
    <t>CIG COMERCIO DE EMBALAGENS - EIRELI</t>
  </si>
  <si>
    <t>L.M. - COMERCIO DE PRODUTOS DE LIMPEZA EIRELI</t>
  </si>
  <si>
    <t>MEDMAR DISTRIBUIDORA DE MATERIAL MEDICO HOSPITALAR LTDA</t>
  </si>
  <si>
    <t>V&amp;V COMERCIO DE MEDICAMENTOS EIRELI</t>
  </si>
  <si>
    <t>31.498.519/0001-75</t>
  </si>
  <si>
    <t>HIGIESUL PRODUTOS DE LIMPEZA EIRELI</t>
  </si>
  <si>
    <t>ECO DIAGNOSTICA LTDA</t>
  </si>
  <si>
    <t>GRAN FOOD ATACADISTA DE ALIMENTOS EIRELI</t>
  </si>
  <si>
    <t>TRIBO PAPELARIA E INFORMATICA</t>
  </si>
  <si>
    <t>AKM CONFECCOES EIRELI</t>
  </si>
  <si>
    <t>FORTE SINAL EQUIPAMENTOS - EIRELI</t>
  </si>
  <si>
    <t>ATIVA TRADING EIRELI</t>
  </si>
  <si>
    <t>S.M GUIMARAES</t>
  </si>
  <si>
    <t>TR DISTRIBUIDORA DE EQUIPAMENTOS DE SEGURANCA LTDA</t>
  </si>
  <si>
    <t>00.504.095/0001-80</t>
  </si>
  <si>
    <t>PAPA LIX PLASTICOS E DESCARTAVEIS LTDA.</t>
  </si>
  <si>
    <t>30.376.499/0001-05</t>
  </si>
  <si>
    <t>MARCOS DE SOUZA RIBEIRO 32868886809</t>
  </si>
  <si>
    <t>10.881.471/0001-00</t>
  </si>
  <si>
    <t>AMS DISTRIBUIDORA DE PRODUTOS DE LIMPEZA LTDA</t>
  </si>
  <si>
    <t>02.736.951/0001-59</t>
  </si>
  <si>
    <t>CIRURGICA RIBEIRAO PRETO LTDA</t>
  </si>
  <si>
    <t>TERRAO COMERCIO E REPRESENTACOES  EIRELI</t>
  </si>
  <si>
    <t>ALYSSON CARDOSO FERREIRA</t>
  </si>
  <si>
    <t>JOAO ROMERA MORENO INFORMATICA</t>
  </si>
  <si>
    <t>07.118.264/0001-93</t>
  </si>
  <si>
    <t>ANSPORDE COMERCIO E REPRESENTACOES EIRELI</t>
  </si>
  <si>
    <t>COMFORT PLUS COMERCIO E INDUSTRIA LTDA</t>
  </si>
  <si>
    <t>RESPIROX COMERCIO DE OXIGENIO LTDA</t>
  </si>
  <si>
    <t>RIOQUIMICA S.A.</t>
  </si>
  <si>
    <t>C. A. GARCIA BRINDES</t>
  </si>
  <si>
    <t>ALADIN COMERCIO E IMPORTACAO DE MATERIAIS ELETRICOS E ELETRONICOS EIRELI</t>
  </si>
  <si>
    <t>AJR REPRESENTACOES, SERVICOS DE REFRIGERACAO E COMERCIO DE MAQUINAS E EQUIPAMENTOS EIRELI</t>
  </si>
  <si>
    <t>ULTRAFARMA COMERCIO DE PRODUTOS FARMACEUTICOS LTDA</t>
  </si>
  <si>
    <t>E H M SATO</t>
  </si>
  <si>
    <t>MAFER COMERCIAL HOSPITALAR EIRELI</t>
  </si>
  <si>
    <t>BIOZER DA AMAZONIA INDUSTRIA  E COMERCIO DE COSMETICOS E FITOTERAPICOS LTDA</t>
  </si>
  <si>
    <t>PROMEGA BIOTECNOLOGIA DO BRASIL LTDA.</t>
  </si>
  <si>
    <t>MAC DE MELO E CIA LTDA</t>
  </si>
  <si>
    <t>NORTE GREEN COMERCIO DE PRODUTOS FARMACEUTICOS E HOSPITALAR LTDA</t>
  </si>
  <si>
    <t>J L DE MATOS EIRELI</t>
  </si>
  <si>
    <t>DECARES COMERCIO LTDA</t>
  </si>
  <si>
    <t>R. C. COMERCIO DE ESTIVAS LTDA.</t>
  </si>
  <si>
    <t>W N COMERCIO, IMPORTACAO E REPRESENTACOES LTDA</t>
  </si>
  <si>
    <t>PLUTAO DA AMAZONIA LTDA</t>
  </si>
  <si>
    <t>LEISTUNG EQUIPAMENTOS LTDA.</t>
  </si>
  <si>
    <t>LIFE PRODUTOS E EQUIPAMENTOS DE LIMPEZA E HOSPITALARES LTDA</t>
  </si>
  <si>
    <t>R S HENRIQUES COMERCIO E REPRESENTACOES</t>
  </si>
  <si>
    <t>ARES COMERCIO DE PRODUTOS E SERVICOS DE ATENCAO A SAUDE LTDA</t>
  </si>
  <si>
    <t>K. E. COMERCIO DE PRODUTOS MEDICOS E HOSPITALARES LTDA</t>
  </si>
  <si>
    <t>REAL MEDIC DISTRIBUIDORA DE PRODUTOS HOSPITALARES LTDA</t>
  </si>
  <si>
    <t>AMS COMERCIO DE MATERIAIS EM GERAL  EIRELI</t>
  </si>
  <si>
    <t>VIMED COMERCIO E REPRESENTACOES DE PRODUTOS HOSPITALARES LTDA</t>
  </si>
  <si>
    <t>DENTAL ALTA MOGIANA - COMERCIO DE PRODUTOS ODONTOLOGICOS LTDA.</t>
  </si>
  <si>
    <t>I. S. COSTA CENTRAL TELEMEDICINA EIRELI</t>
  </si>
  <si>
    <t>05.028.965/0001-06</t>
  </si>
  <si>
    <t>HOSPITAL LOTTY IRIS LTDA</t>
  </si>
  <si>
    <t>QUANTUM EMPREENDIMENTOS EM SAUDE LTDA</t>
  </si>
  <si>
    <t>RIO MEDI COMERCIO ASSISTENCIA E REPRESENTACAO HOSPITALAR - EIRELI</t>
  </si>
  <si>
    <t>AUGUSTO S. DE ARAUJO - EIRELI</t>
  </si>
  <si>
    <t>W. O. PEREIRA - EIRELI</t>
  </si>
  <si>
    <t>RIO NEGRO IMPORTACAO E EXPORTACAO EIRELI</t>
  </si>
  <si>
    <t>ANA PAULA HONORATO MENDONCA</t>
  </si>
  <si>
    <t>LS COMERCIO E SERVICOS EIRELI</t>
  </si>
  <si>
    <t>09.026.756/0001-84</t>
  </si>
  <si>
    <t>DELTA EQUIPAMENTOS DE SEGURANCA LTDA</t>
  </si>
  <si>
    <t>17.953.048/0001-17</t>
  </si>
  <si>
    <t>TTACK MEDICAL COMERCIO EQUIPAMENTOS HOSPITALARES EIRELI</t>
  </si>
  <si>
    <t>JC COMERCIO E EMPREENDIMENTOS EIRELI</t>
  </si>
  <si>
    <t>00.496.983/0001-07</t>
  </si>
  <si>
    <t>KAPITAO AMERICA - EQUIPAMENTOS DE SEGURANCA COMERCIO E INDUSTRIA LTDA</t>
  </si>
  <si>
    <t>VERTENTE DISTRIBUICAO E SERVICOS EIRELI</t>
  </si>
  <si>
    <t>20.990.457/0001-06</t>
  </si>
  <si>
    <t>BR&amp;C AMBIENTAL EIRELI</t>
  </si>
  <si>
    <t>LABORATORIO DE IMUNOLOGIA DE TRANSPLANTES DE GOIAS LTDA.</t>
  </si>
  <si>
    <t>INOVE UNIFORMES EIRELI</t>
  </si>
  <si>
    <t>ALFALAGOS LTDA.</t>
  </si>
  <si>
    <t>35.577.684/0001-73</t>
  </si>
  <si>
    <t>SECMA AUTOMACAO EM SEGURANCA LTDA</t>
  </si>
  <si>
    <t>COMERCIAL SOARES &amp; MOTA LTDA</t>
  </si>
  <si>
    <t>00.207.500/0001-07</t>
  </si>
  <si>
    <t>MULTIMEDIC COMERCIAL LTDA</t>
  </si>
  <si>
    <t>MULTILASER INDUSTRIAL S.A.</t>
  </si>
  <si>
    <t>ZAP COMERCIO E DISTRIBUICAO DE MARCAS LTDA</t>
  </si>
  <si>
    <t>ABASANTOS DISTRIBUIDORA LTDA</t>
  </si>
  <si>
    <t>DM LOGISTICA HOSPITALAR LTDA.</t>
  </si>
  <si>
    <t>SHOWTIME COMERCIO E REPRESENTACOES LTDA</t>
  </si>
  <si>
    <t>PLANSUL PLANEJAMENTO E CONSULTORIA EIRELI</t>
  </si>
  <si>
    <t>FERNANDO RIBEIRO DA SILVEIRA 08621545616</t>
  </si>
  <si>
    <t>FERRASUL COMERCIO VAREJISTA E ATACADISTA DE FERRAMENTAS E EQUIPAMENTOS DE SEGURANCA LTDA</t>
  </si>
  <si>
    <t>ARGILA INDUSTRIA E COMERCIO DE COSMETICOS LTDA</t>
  </si>
  <si>
    <t>MEDTEST DIAGNOSTICA COMERCIO DISTRIBUICAO IMPORTACAO E EXPORTACAO DE MATERIAIS MEDICOS LTDA</t>
  </si>
  <si>
    <t>DRM - DISTRIBUIDORA REGIONAL DE MEDICAMENTOS LTDA</t>
  </si>
  <si>
    <t>MEDTEC - SUPRIMENTOS MEDICO HOSPITALARES LTDA</t>
  </si>
  <si>
    <t>27.615.369/0001-65</t>
  </si>
  <si>
    <t>GSI MEDICAL BUSINESS TECHNOLOGY LTDA</t>
  </si>
  <si>
    <t>POLO COMERCIO ATACADISTA DE INSTRUMENTOS EIRELI</t>
  </si>
  <si>
    <t>PROTECAO E VESTUARIO IND E COM LTDA</t>
  </si>
  <si>
    <t>R M LANZA DOS SANTOS COMERCIO</t>
  </si>
  <si>
    <t>WORLD SEG PRODUTOS PARA SEGURANCA LTDA</t>
  </si>
  <si>
    <t>COELHO E SILVA COMERCIO E SERVICOS LTDA</t>
  </si>
  <si>
    <t>29.753.978/0001-06</t>
  </si>
  <si>
    <t>AL EQUIPAMENTOS MEDICOS  EIRELI</t>
  </si>
  <si>
    <t>PLASTICOS INDEPENDENCIA LTDA</t>
  </si>
  <si>
    <t>17.256.512/0065-80</t>
  </si>
  <si>
    <t>UNIFARDAS  CONFECCAO DE UNIFORMES E EQUIPAMENTOS DE SEGURANCA EIRELI</t>
  </si>
  <si>
    <t>AMERICAN MEDICAL INDUSTRIA TEXTIL LTDA</t>
  </si>
  <si>
    <t>DISFARMOC DIST DE PROD FARMACEUTICOS LTDA</t>
  </si>
  <si>
    <t>G.V BORRACHA LTDA</t>
  </si>
  <si>
    <t>COMERCIAL DAVID EIRELI</t>
  </si>
  <si>
    <t>EPI 360 INDUSTRIA, COMERCIO, IMPORTACAO, EXPORTACAO LTDA</t>
  </si>
  <si>
    <t>GILSON L. LACERDA RIBEIRO</t>
  </si>
  <si>
    <t>CPAPS IMPORTACAO E COMERCIO DE EQUIPAMENTOS MEDICOS LTDA</t>
  </si>
  <si>
    <t>SOUSA &amp; COSTA LTDA</t>
  </si>
  <si>
    <t>19.316.473/0001-20</t>
  </si>
  <si>
    <t>33.580.161/0001-50</t>
  </si>
  <si>
    <t>FAGUNDES DISTRIBUIDORA DE PRODUTOS ALIMENTICIOS &amp; LIMPEZA EIRELI</t>
  </si>
  <si>
    <t>DOMINIUM INFORMATICA LTDA</t>
  </si>
  <si>
    <t>GENERICOS LTDA</t>
  </si>
  <si>
    <t>TABLAS COMERCIO LTDA</t>
  </si>
  <si>
    <t>FENIX DISTRIBUIDORA DE MATERIAIS MEDICO HOSPITALAR LTDA</t>
  </si>
  <si>
    <t>VMGMAR COMERCIAL, DISTRIBUICAO E SERVICOS LTDA</t>
  </si>
  <si>
    <t>ALEXANDRE H M CHAMONE COMERCIO</t>
  </si>
  <si>
    <t>J.F. PROTEMINAS COMERCIO LTDA</t>
  </si>
  <si>
    <t>ALVES &amp; REIS EQUIPAMENTOS DE SEGURANCA EIRELI</t>
  </si>
  <si>
    <t>T B MAQUINAS DE COSTURA LTDA</t>
  </si>
  <si>
    <t>20.207.195/0001-52</t>
  </si>
  <si>
    <t>FABIANA DIAS MOREIRA</t>
  </si>
  <si>
    <t>03.338.160/0001-33</t>
  </si>
  <si>
    <t>LANCE LIVRE MODA TEEN LTDA</t>
  </si>
  <si>
    <t>35.281.585/0001-40</t>
  </si>
  <si>
    <t>SERFER INDUSTRIA E COMERCIO LTDA</t>
  </si>
  <si>
    <t>COMERCIO DE MATERIAIS DE CONSTRUCAO INTEGRACAO LTDA</t>
  </si>
  <si>
    <t>CONFECCOES K &amp; R INDUSTRIA E COMERCIO LIMITADA</t>
  </si>
  <si>
    <t>EDUARDO L. DA SILVA</t>
  </si>
  <si>
    <t>DROGARIA ELISA LTDA</t>
  </si>
  <si>
    <t>25.191.412/0001-87</t>
  </si>
  <si>
    <t>FARMACIA DO TRABALHADOR DE ITABIRINHA LTDA</t>
  </si>
  <si>
    <t>JOSE DANIEL SANTIAGO SILVA REIS</t>
  </si>
  <si>
    <t>CAMPAR LTDA</t>
  </si>
  <si>
    <t>ALVES LOPES COMERCIO EIRELI</t>
  </si>
  <si>
    <t>ANTONIA LUCIANA DE LIMA 05399959674</t>
  </si>
  <si>
    <t>H DE J D COSTA</t>
  </si>
  <si>
    <t>A C P DA SILVA QUINOY COMERCIO E  SERVICOS</t>
  </si>
  <si>
    <t>CLICKBR COMERCIO DE PRODUTOS DE LIMPEZA EIRELI</t>
  </si>
  <si>
    <t>PRO-SAUDE DISTRIBUIDORA DE MEDICAMENTOS EIRELI</t>
  </si>
  <si>
    <t>EXTINCOM DO BRASIL - COMERCIO E MANUTENCAO DE EXTINTORES E EQUIPAMENTOS DE SEGURANCA EIRELI</t>
  </si>
  <si>
    <t>AUTO SUTURE DO BRASIL LTDA.</t>
  </si>
  <si>
    <t>SINTESE BIOTECNOLOGIA LTDA.</t>
  </si>
  <si>
    <t>PHARMA BRASIL - COMÉRCIO DE PRODUTOS MÉDICOS EIRELI</t>
  </si>
  <si>
    <t>06.209.559/0001-02</t>
  </si>
  <si>
    <t>4-MEDICA PRODUTOS HOSPITALARES EIRELI</t>
  </si>
  <si>
    <t>TOCANTINS COMERCIO DE PRODUTOS HOSPITALARES EIRELI</t>
  </si>
  <si>
    <t>LAVEBRAS GESTAO DE TEXTEIS S.A.</t>
  </si>
  <si>
    <t>TECNO4 PRODUTOS HOSPITALARES EIRELI</t>
  </si>
  <si>
    <t>DEL NERO COMERCIO DE EMBALAGENS EIRELI</t>
  </si>
  <si>
    <t>11.426.166/0001-90</t>
  </si>
  <si>
    <t>DIAGFARMA COMERCIO E SERVICOS DE PRODUTOS HOSPITALARES E LABORATORIAIS LTDA</t>
  </si>
  <si>
    <t>INFRAMED SOLUCOES TECNOLOGICAS EIRELI</t>
  </si>
  <si>
    <t>ROYALMED HOSPITALAR LTDA</t>
  </si>
  <si>
    <t>NIHON KOHDEN BRASIL IMPORTACAO, EXPORTACAO E COMERCIO DE EQUIPAMENTOS MEDICOS LTDA.</t>
  </si>
  <si>
    <t>07.876.749/0001-46</t>
  </si>
  <si>
    <t>ONIX COMERCIO DE PRODUTOS ODONTOLOGICOS EIRELI</t>
  </si>
  <si>
    <t>GILDA DA SILVA SOUZA FERREIRA</t>
  </si>
  <si>
    <t>C. L. R. COMERCIO DE PRODUTOS DE HIGIENE E LIMPEZA, SANEANTE, GENERO ALIMENTICIO E MEDICO HOSPITALAR EIRELI</t>
  </si>
  <si>
    <t>12.479.527/0001-20</t>
  </si>
  <si>
    <t>WF COMERCIO DE EMBALAGENS E PRODUTOS DE LIMPEZA LTDA</t>
  </si>
  <si>
    <t>08.983.257/0001-12</t>
  </si>
  <si>
    <t>OXIGENIO CARIRI LTDA</t>
  </si>
  <si>
    <t>73.008.740/0002-29</t>
  </si>
  <si>
    <t>QUALYPROT COMERCIO E CONFECCAO DE UNIFORMES CORPORATIVOS EIRELI</t>
  </si>
  <si>
    <t>S.R.L COMERCIO ATACADISTA DE ROUPAS E EQUIPAMENTOS E SERVICOS DE MANUTENCAO EIRELI</t>
  </si>
  <si>
    <t>RAFAMED HOSPITALAR EIRELI</t>
  </si>
  <si>
    <t>DRI ASSESSORIA EVENTOS E SERVICOS EIRELI</t>
  </si>
  <si>
    <t>KTK INDUSTRIA, IMPORTACAO, EXPORTACAO E COMERCIO DE EQUIPAMENTOS HOSPITALARES LTDA</t>
  </si>
  <si>
    <t>NEW LIFE MATERIAIS E EQUIPAMENTOS CIRURGICOS LTDA</t>
  </si>
  <si>
    <t>PRO-LIFE EQUIPAMENTOS MEDICOS LTDA</t>
  </si>
  <si>
    <t>W.E.A. - SOLUCOES CIVIS E MILITARES LTDA.</t>
  </si>
  <si>
    <t>01.874.108/0001-76</t>
  </si>
  <si>
    <t>QUALISOL INDUSTRIA E COMERCIO DE PRODUTOS QUIMICOS LIMITADA</t>
  </si>
  <si>
    <t>82.184.821/0001-90</t>
  </si>
  <si>
    <t>HELIBOMBAS - INDUSTRIA E COMERCIO DE EQUIPAMENTOS HIDRAULICOS LTDA.</t>
  </si>
  <si>
    <t>05.045.200/0001-84</t>
  </si>
  <si>
    <t>RR - COMERCIO DE EQUIPAMENTOS INDUSTRIAIS LTDA.</t>
  </si>
  <si>
    <t>18.153.625/0001-59</t>
  </si>
  <si>
    <t>PROSANIS INDUSTRIA E COMERCIO DE PRODUTOS MEDICOS E HOSPITALARES LTDA</t>
  </si>
  <si>
    <t>23.535.727/0001-79</t>
  </si>
  <si>
    <t>MIGUEL FROTA VINAS</t>
  </si>
  <si>
    <t>INCA TECNOLOGIA DE PRODUTOS E SERVICOS EIRELI</t>
  </si>
  <si>
    <t>SERVYLAB EQUIPAMENTOS E MOVEIS PARA LABORATORIO LTDA</t>
  </si>
  <si>
    <t>VESTLINE ROUPAS DE PROTECAO LTDA</t>
  </si>
  <si>
    <t>RECOPREL COMERCIAL LTDA</t>
  </si>
  <si>
    <t>PRO MED &amp; COMERCIO LTDA</t>
  </si>
  <si>
    <t>EQUINOCIO HOSPITALAR LTDA</t>
  </si>
  <si>
    <t>27.091.260/0001-76</t>
  </si>
  <si>
    <t>BARBOSA E BAIA LTDA</t>
  </si>
  <si>
    <t>07.571.520/0001-01</t>
  </si>
  <si>
    <t>D. YOSHIO NATUVIDA EIRELI</t>
  </si>
  <si>
    <t>MARIA APARECIDA SANTOS DA SILVA COMÉRCIO</t>
  </si>
  <si>
    <t>SERVICO NACIONAL DE APRENDIZAGEM COMERCIAL - SENAC - AR/RN</t>
  </si>
  <si>
    <t>MAXIMA COMERCIO DE PRODUTOS HOSPITALARES LTDA</t>
  </si>
  <si>
    <t>FIX HOSPITALAR EIRELI</t>
  </si>
  <si>
    <t>VILLAGE MED DENTARIA LTDA</t>
  </si>
  <si>
    <t>MEDPOA COMERCIO DE MATERIAL HOSPITALAR LTDA</t>
  </si>
  <si>
    <t>CQC - TECNOLOGIA EM SISTEMAS DIAGNOSTICOS LTDA</t>
  </si>
  <si>
    <t>LDB COMERCIO VAREJISTA DE MATERIAL DE LIMPEZA EIRELI</t>
  </si>
  <si>
    <t>DE FRANCE INDUSTRIA E COMERCIO DE COSMETICOS LTDA.</t>
  </si>
  <si>
    <t>AGILE DISTRIBUIDORA DE MATERIAIS DESCARTAVEIS S&amp;M LTDA</t>
  </si>
  <si>
    <t>LIMPEFAR PRODUTOS DE LIMPEZA LTDA</t>
  </si>
  <si>
    <t>ALWEX DISTRIBUIDORA - EIRELI</t>
  </si>
  <si>
    <t>FERRAMENTAS GERAIS COMERCIO E IMPORTACAO DE FERRAMENTAS E MAQUINAS LTDA</t>
  </si>
  <si>
    <t>GIANNI CENTER DISTRIBUIDORA DE PRODUTOS DE LIMPEZA LTDA.</t>
  </si>
  <si>
    <t>RS - PRODUTOS HOSPITALARES LTDA</t>
  </si>
  <si>
    <t>KENON COMERCIO DE EQUIPAMENTOS HOSPITALARES LTDA</t>
  </si>
  <si>
    <t>COREMED COMERCIO E REPRESENTACAO DE PRODUTOS MEDICOS HOSPITALARES LTDA</t>
  </si>
  <si>
    <t>TUYLA FONTANA</t>
  </si>
  <si>
    <t>SIMON COMERCIAL ATACADISTA LTDA</t>
  </si>
  <si>
    <t>IWR COMERCIO E SERVICOS LTDA</t>
  </si>
  <si>
    <t>GLOBALMED SUPORTE DE MATERIAL TERAPEUTICO LTDA</t>
  </si>
  <si>
    <t>HOSPITRADE DISTRIBUIDORA DE EQUIP HOSPITALAR LTDA</t>
  </si>
  <si>
    <t>BIO INFINITY TECNOLOGIA HOSPITALAR EIRELI</t>
  </si>
  <si>
    <t>E F V JUNIOR COMERCIO E SERVICOS DE REFRIGERACAO</t>
  </si>
  <si>
    <t>BIOTECH INDUSTRIA, COMERCIO, IMPORTACAO E EXPORTACAO DE DESCARTAVEIS LTDA</t>
  </si>
  <si>
    <t>MAGNALUX NORDESTE LTDA</t>
  </si>
  <si>
    <t>MC EQUIPAMENTOS HOSPITALARES E SERVICOS LTDA</t>
  </si>
  <si>
    <t>JAMED COMERCIO E SERVICOS LTDA</t>
  </si>
  <si>
    <t>NORDMARKET COMERCIO DE PRODUTOS HOSPITALARES LTDA</t>
  </si>
  <si>
    <t>VALDEMIR DOS PASSOS LIMA PRODUTOS INDUSTRIAIS</t>
  </si>
  <si>
    <t>DRAGER INDUSTRIA E COMERCIO LTDA.</t>
  </si>
  <si>
    <t>DELTA MEDICAL COMERCIO E SERVICOS - EIRELI</t>
  </si>
  <si>
    <t>SALUTE SERVICOS HOSPITALARES LTDA</t>
  </si>
  <si>
    <t>PRIME MEDICAL COMERCIO DE MATERIAL MEDICO EIRELI</t>
  </si>
  <si>
    <t>MINDRAY DO BRASIL - COMERCIO E DISTRIBUICAO DE EQUIPAMENTOS MEDICOS LTDA</t>
  </si>
  <si>
    <t>CARDIOSERVICE COMERCIO INDUSTRIA E SERVICOS LTDA</t>
  </si>
  <si>
    <t>DEALERS COMERCIO E SERVICOS LTDA</t>
  </si>
  <si>
    <t>PARTNER COMERCIO DE FERRAGENS, FERRAMENTAS EIRELI</t>
  </si>
  <si>
    <t>TUDOMED MATERIAIS HOSPITALARES EIRELI</t>
  </si>
  <si>
    <t>28.754.511/0001-18</t>
  </si>
  <si>
    <t>S A PINHEIRO SILVA COMERCIO E SERVICOS EIRELI</t>
  </si>
  <si>
    <t>M. E. A. DOS SANTOS SILVA</t>
  </si>
  <si>
    <t>MSI COMERCIO DE MATERIAIS E EQUIPAMENTOS HOSPITALARES EIRELI</t>
  </si>
  <si>
    <t>INSTITUTO ACQUA - ACAO, CIDADANIA, QUALIDADE URBANA E AMBIENTAL</t>
  </si>
  <si>
    <t>VALMIL - COMERCIO DE MEDICAMENTOS LTDA</t>
  </si>
  <si>
    <t>NEWMED COMERCIO E SERVICOS DE EQUIPAMENTOS HOSPITALARES LTDA</t>
  </si>
  <si>
    <t>DELTA MED DISTRIBUIDORA DE MEDICAMENTOS EIRELI</t>
  </si>
  <si>
    <t>NORDESTE MEDICAL, REPRESENTACAO, IMPORTACAO E EXPORTACAO DE PRODUTOS HOSPITALARES LTDA</t>
  </si>
  <si>
    <t>05.377.229/0001-63</t>
  </si>
  <si>
    <t>HOSPSETE - DISTRIBUIDORA DE MATERIAIS MEDICO HOSPITALARES LTDA</t>
  </si>
  <si>
    <t>INOVAMED COMERCIO DE MEDICAMENTOS LTDA</t>
  </si>
  <si>
    <t>SERVMED COMERCIO E SERVICO DE LOCACAO DE EQUIPAMENTOS HOSPITALARES LTDA</t>
  </si>
  <si>
    <t>CARDOSO INDUSTRIA E COMERCIO LTDA</t>
  </si>
  <si>
    <t>INDUMED COMERCIO IMPORTACAO E EXPORTACAO DE PRODUTOS MEDICOS LTDA</t>
  </si>
  <si>
    <t>MEDICALMED REPRESENTACOES, IMPORTACAO E EXPORTACAO DE PRODUTOS HOSPITALARES LTDA</t>
  </si>
  <si>
    <t>DESCARTEX CONFECCOES E COMERCIO LTDA</t>
  </si>
  <si>
    <t>FORMEDIC COMERCIO DE MEDICAMENTOS EIRELI</t>
  </si>
  <si>
    <t>BMI PROSPER EIRELI</t>
  </si>
  <si>
    <t>26.291.613/0001-19</t>
  </si>
  <si>
    <t>HOSPITAL PSIQUIATRICO ESPIRITA MAHATMA GANDHI</t>
  </si>
  <si>
    <t>OLTRAMED COMERCIO DE PRODUTOS MEDICOS LTDA</t>
  </si>
  <si>
    <t>ATACADO LITORAL CATARINENSE LTDA</t>
  </si>
  <si>
    <t>84.951.649/0001-88</t>
  </si>
  <si>
    <t>J M S INDUSTRIA E COMERCIO - EIRELI</t>
  </si>
  <si>
    <t>18.712.730/0001-80</t>
  </si>
  <si>
    <t>10.241.516/0001-81</t>
  </si>
  <si>
    <t>INTELBRAS S.A. INDUSTRIA DE TELECOMUNICACAO ELETRONICA BRASILEIRA</t>
  </si>
  <si>
    <t>34.064.557/0001-08</t>
  </si>
  <si>
    <t>CENTROMED DISTRIBUIDORA DE MEDICAMENTOS E MATERIAL MEDICO HOSPITALAR LTDA-EPP</t>
  </si>
  <si>
    <t>CENTRAL DE LAUDOS E SERVICOS LTDA</t>
  </si>
  <si>
    <t>PIAUI SECRETARIA DE SAUDE</t>
  </si>
  <si>
    <t>AJS - COMERCIO E REPRESENTACOES LTDA</t>
  </si>
  <si>
    <t>GHF INDUSTRIA E COMERCIO DE COSMETICOS EIRELI</t>
  </si>
  <si>
    <t>A.L.B. CORREIA DE SOUZA ACESSORIOS &amp; FERRAMENTAS</t>
  </si>
  <si>
    <t>ESPERANCA NORDESTE LTDA</t>
  </si>
  <si>
    <t>USINA PETRIBU SA</t>
  </si>
  <si>
    <t>ATIVA PE COMERCIO E SERVICOS EIRELI</t>
  </si>
  <si>
    <t>CIRURGICA PHARMA COMERCIO DE PRODUTOS CIRURGICOS LTDA</t>
  </si>
  <si>
    <t>INJEFARMA CAVALCANTI E SILVA DISTRIBUIDORA LTDA</t>
  </si>
  <si>
    <t>VIVA DISTRIBUIDORA DE PRODUTOS EIRELI</t>
  </si>
  <si>
    <t>HOSPITAL ESPERANCA SA</t>
  </si>
  <si>
    <t>HOSPITAIS ASSOCIADOS DE PERNAMBUCO LTDA</t>
  </si>
  <si>
    <t>REAL HOSPITAL PORTUGUES DE BENEFICENCIA EM PERNAMBUCO</t>
  </si>
  <si>
    <t>CENTRO DE NEUROLOGIA E CARDIOLOGIA DO SAO FRANCISCO LTDA</t>
  </si>
  <si>
    <t>CENTRO DE EDUCACAO E SAUDE COMUNITARIO CESAC</t>
  </si>
  <si>
    <t>CENTRO HOSPITALAR ALBERT SABIN S/A</t>
  </si>
  <si>
    <t>IMPACTO MED EIRELI</t>
  </si>
  <si>
    <t>MAIS ETICA COMERCIAL EIRELI</t>
  </si>
  <si>
    <t>SUCROQUIMICA INDUSTRIA COMERCIO LTDA</t>
  </si>
  <si>
    <t>J H B GOMES PRODUCOES EIRELI</t>
  </si>
  <si>
    <t>KSS COMERCIO E INDUSTRIA DE EQUIPAMENTOS MEDICO LTDA</t>
  </si>
  <si>
    <t>ALTERMED MATERIAL MEDICO HOSPITALAR LTDA</t>
  </si>
  <si>
    <t>MALHARIA SCHULZ LTDA</t>
  </si>
  <si>
    <t>FARMABEM - COMERCIO E DISTRIBUIDOR DE EQUIPAMENTOS MEDICO HOSPITALARES LTDA</t>
  </si>
  <si>
    <t>IGM MEDICAL COMERCIO DE MATERIAL MEDICO HOSPITALAR EIRELI</t>
  </si>
  <si>
    <t>DM IMPORTACAO E EXPORTACAO EIRELI</t>
  </si>
  <si>
    <t>NOVA IMPORTACAO E EXPORTACAO LTDA</t>
  </si>
  <si>
    <t>20.924.267/0001-82</t>
  </si>
  <si>
    <t>KELLER SANTOS VITAL 42619012856</t>
  </si>
  <si>
    <t>25.833.740/0001-30</t>
  </si>
  <si>
    <t>DROGARIA VILELA E REZENDE LTDA</t>
  </si>
  <si>
    <t>DISK LIMP SOLUCOES PARA LIMPEZA PROFISSIONAL LTDA</t>
  </si>
  <si>
    <t>33.517.650/0001-68</t>
  </si>
  <si>
    <t>WE PRINT COMUNICACAO VISUAL LTDA</t>
  </si>
  <si>
    <t>30.531.001/0001-23</t>
  </si>
  <si>
    <t>MOBILIA E CIA COMERCIO LTDA</t>
  </si>
  <si>
    <t>24.878.931/0001-55</t>
  </si>
  <si>
    <t>20.421.441/0001-74</t>
  </si>
  <si>
    <t>21.791.600/0001-95</t>
  </si>
  <si>
    <t>VALE COMERCIAL EIRELI</t>
  </si>
  <si>
    <t>XCMG BRASIL INDUSTRIA LTDA</t>
  </si>
  <si>
    <t>ZORFLEX COMERCIO DE BORRACHAS LTDA.</t>
  </si>
  <si>
    <t>FARMACIA SANTA TEREZINHA DO MENINO JESUS LTDA</t>
  </si>
  <si>
    <t>TAVARES E FONSECA EQUIPAMENTOS DE PROTECAO E ACESSORIOS LTDA</t>
  </si>
  <si>
    <t>04.830.083/0001-05</t>
  </si>
  <si>
    <t>ROSIMAR APARECIDA ALVES DUTRA EIRELI</t>
  </si>
  <si>
    <t>ZAFALON SOLUCOES HOSPITALARES LTDA</t>
  </si>
  <si>
    <t>MONIQUE ALINE CARVALHO BUENO 09608996694</t>
  </si>
  <si>
    <t>COMERCIAL SANTANA WERNECK LTDA</t>
  </si>
  <si>
    <t>ANDRE G PINTO EIRELI</t>
  </si>
  <si>
    <t>COELHO &amp; MAGALHAES LTDA</t>
  </si>
  <si>
    <t>MEGALIMP HIGIENE E LIMPEZA LTDA</t>
  </si>
  <si>
    <t>MALUMA COMERCIO, IMPORTACAO E EXPORTACAO DE PRODUTOS ALIMENTICIOS LTDA</t>
  </si>
  <si>
    <t>LMA COMERCIO E SERVICOS EIRELI</t>
  </si>
  <si>
    <t>07.788.510/0001-14</t>
  </si>
  <si>
    <t>IN-DENTAL PRODUTOS ODONTOLOGICOS, MEDICOS E HOSPITALARES LTDA</t>
  </si>
  <si>
    <t>MARIA GENI DISTRIBUIDORA DE ARTIGOS DE PAPELARIA LTDA</t>
  </si>
  <si>
    <t>S &amp; A COMERCIO VAREJISTA DE EQUIPAMENTOS HOSPITALARES</t>
  </si>
  <si>
    <t>04.645.160/0001-49</t>
  </si>
  <si>
    <t>02.626.340/0001-58</t>
  </si>
  <si>
    <t>ART MEDICA COMERCIO E REPRESENTACOES DE PRODUTOS HOSPITALARES LTDA.</t>
  </si>
  <si>
    <t>SELLENE COMERCIO E REPRESENTACOES LTDA</t>
  </si>
  <si>
    <t>05.418.972/0001-14</t>
  </si>
  <si>
    <t>REGIFARMA COMERCIO DE PRODUTOS HOSPITALARES LTDA</t>
  </si>
  <si>
    <t>RX2 DISTRIBUIDORA DE MEDICAMENTOS E EQUIPAMENTOS HOSPITALARES LTDA</t>
  </si>
  <si>
    <t>LAVEZZI ARTEFATOS PARA MODA LTDA</t>
  </si>
  <si>
    <t>SH SERVICOS HOSPITALARES LTDA</t>
  </si>
  <si>
    <t>LAF MED DISTRIBUIDORA DE MEDICAMENTOS E MATERIAIS HOSPITALARES LTDA</t>
  </si>
  <si>
    <t>01.190.127/0001-83</t>
  </si>
  <si>
    <t>MEDICALTEX INDUSTRIA E COMERCIO LTDA</t>
  </si>
  <si>
    <t>29.939.175/0001-40</t>
  </si>
  <si>
    <t>MED DONTO COMERCIO DE PRODUTOS HOSPITALARES LTDA</t>
  </si>
  <si>
    <t>CONTEMPORANEA PROJETOS E LOCAOES LTDA</t>
  </si>
  <si>
    <t>WHITE MARTINS GASES INDUSTRIAIS DO NORDESTE LTDA.</t>
  </si>
  <si>
    <t>ENFERMED COMERCIO DE MATERIAIS MEDICO-HOSPITALARES EIRELI</t>
  </si>
  <si>
    <t>CIRURGICA IBIPORA EIRELI</t>
  </si>
  <si>
    <t>HOSPI BIO INDUSTRIA E COMERCIO DE MOVEIS HOSPITALARES LTDA</t>
  </si>
  <si>
    <t>UL QUIMICA E CIENTIFICA LTDA</t>
  </si>
  <si>
    <t>BRAMED COMERCIO DE PROD. HOSPITALARES E FARMACEUTICOS LTDA</t>
  </si>
  <si>
    <t>MARTINS &amp; MARTINS INDUSTRIA E COMERCIO DE PRODUTOS DE LIMPEZA LTDA</t>
  </si>
  <si>
    <t>RENAN SANTOS DA SILVA 14615384750</t>
  </si>
  <si>
    <t>NANO4YOU PERFORMANCE IMPORTACAO E DISTRIBUICAO S/A</t>
  </si>
  <si>
    <t>HOSPIDROGAS COMERCIO DE PRODUTOS HOSPITALARES LTDA</t>
  </si>
  <si>
    <t>ERVAS NATURAIS INDUSTRIA E COMERCIO DE COSMETICOS LTDA</t>
  </si>
  <si>
    <t>32.241.976/0001-42</t>
  </si>
  <si>
    <t>BONAFIDE COMERCIO DE ARTIGOS DE PAPELARIA EIRELI</t>
  </si>
  <si>
    <t>MED-SHOP COMERCIO DE PRODUTOS MEDICOS LTDA</t>
  </si>
  <si>
    <t>QUEST INTERNATIONAL LOGISTICS LTDA</t>
  </si>
  <si>
    <t>K 7 QUIMICA DO BRASIL EIRELI</t>
  </si>
  <si>
    <t>LABVIX COMERCIO E REPRESENTACAO LTDA</t>
  </si>
  <si>
    <t>PREVEMAQUINAS FERRAMENTAS E EPI S LTDA</t>
  </si>
  <si>
    <t>MONACO DISTRIBUIDORA DE MEDICAMENTOS LTDA</t>
  </si>
  <si>
    <t>LEITE E RIBEIRO LTDA</t>
  </si>
  <si>
    <t>MEDIALL BRASIL GESTAO MEDICO-HOSPITALAR LTDA</t>
  </si>
  <si>
    <t>LIFE CARE MATERIAL HOSPITALAR LTDA</t>
  </si>
  <si>
    <t>DBV COMERCIO DE MATERIAL HOSPITALAR LTDA.</t>
  </si>
  <si>
    <t>CSC COMERCIAL SAO CRISTOVAO EIRELI</t>
  </si>
  <si>
    <t>UNION COMERCIO ATACADISTA DE MATERIAIS CIRURGICOS EIRELI</t>
  </si>
  <si>
    <t>EQUIPLAB DISTRIBUIDORA DE PRODUTOS NACIONAIS E IMPORTADOS LTDA.</t>
  </si>
  <si>
    <t>G3 SAUDE COMERCIO DE PRODUTOS MEDICO HOSPITALARES LTDA</t>
  </si>
  <si>
    <t>FUNDACAO EDUCACIONAL D ANDRE ARCOVERDE</t>
  </si>
  <si>
    <t>LOG-HEALTH LOGISTICA GESTAO EM SAUDE DE TERAPIA INTENSIVA EIRELI</t>
  </si>
  <si>
    <t>GAMA-MED 13 COMERCIO E SERVICOS EIRELI</t>
  </si>
  <si>
    <t>EPI MAIS ATACADO E VAREJO EIRELI</t>
  </si>
  <si>
    <t>MEDICAL HEALTH COMERCIO, SERVICOS E IMPORTACAO EIRELI</t>
  </si>
  <si>
    <t>HEALTH SUPPLIES COMERCIO DE MATERIAIS MEDICOS, CIRURGICOS, HOSPITALARES LTDA</t>
  </si>
  <si>
    <t>CROMOLAB - COMERCIO DE EQUIPAMENTOS PARA LABORATORIOS EIRELI</t>
  </si>
  <si>
    <t>LAB RESEARCH DO BRASIL COMERCIO DE PRODUTOS PARA PESQUISA EIRELI</t>
  </si>
  <si>
    <t>ALVOTEX INDUSTRIA E COMERCIO LTDA</t>
  </si>
  <si>
    <t>HOSPINOVA DISTRIBUIDORA DE PRODUTOS HOSPITALARES LTDA.</t>
  </si>
  <si>
    <t>JOSE DANTAS DINIZ FILHO</t>
  </si>
  <si>
    <t>SYSGRAPHIC COMERCIO E SERVICOS DE EQUIPAMENTOS GRAFICOS LTDA</t>
  </si>
  <si>
    <t>MED VENDAS COMERCIO LTDA</t>
  </si>
  <si>
    <t>RTS RIO S/A</t>
  </si>
  <si>
    <t>ARC FONTOURA INDUSTRIA COMERCIO E REPRESENTACOES LTDA</t>
  </si>
  <si>
    <t>CARIOCA MEDICAMENTOS E MATERIAL MEDICO EIRELI</t>
  </si>
  <si>
    <t>HELIO COSME DOS REIS DA SILVA 05105940695</t>
  </si>
  <si>
    <t>CSX COMERCIAL EIRELI</t>
  </si>
  <si>
    <t>SAO BERNARDO COMERCIO DE PRODUTOS PARA SAUDE EIRELI</t>
  </si>
  <si>
    <t>06.065.366/0001-25</t>
  </si>
  <si>
    <t>OFFICE SOLUCAO EM COMERCIO DE MOVEIS PARA ESCRITORIO EIRELI</t>
  </si>
  <si>
    <t>20.320.590/0001-47</t>
  </si>
  <si>
    <t>MEGA COMERCIO DE PRODUTOS HOSPITALARES EIRELI</t>
  </si>
  <si>
    <t>NOVOS CICLOS PRODUTOS E EQUIPAMENTOS PARA SAUDE LTDA</t>
  </si>
  <si>
    <t>C. C. B. P. GARCIA</t>
  </si>
  <si>
    <t>L &amp; L COMERCIAL E PRESTADORA DE SERVICOS LTDA</t>
  </si>
  <si>
    <t>C O M COMERCIO E ASSISTENCIA TECNICA HOSPITALAR LTDA</t>
  </si>
  <si>
    <t>REALMED DISTRIBUIDORA LTDA</t>
  </si>
  <si>
    <t>QR CONSULTING, IMPORTACAO E DISTRIBUICAO DE PRODUTOS MEDICOS LTDA</t>
  </si>
  <si>
    <t>MARCIA CRISTINA MACIEL DA SILVA</t>
  </si>
  <si>
    <t>MIRANDA &amp; GEORGINI LTDA</t>
  </si>
  <si>
    <t>OPEN MEDICAL COMERCIO IMPORTACAO E EXPORTACAO LTDA</t>
  </si>
  <si>
    <t>MS SAUDE DISTRIBUIDORA DE MATERIAL HOSPITALAR LTDA</t>
  </si>
  <si>
    <t>AGUIA DISTRIBUIDORA DE MEDICAMENTOS E SUPRIMENTOS - EIRELI</t>
  </si>
  <si>
    <t>DOURADAO MATERIAIS PARA CONSTRUCAO LTDA</t>
  </si>
  <si>
    <t>ASSOCIACAO BENEFICENTE DOURADENSE</t>
  </si>
  <si>
    <t>08.959.556/0001-11</t>
  </si>
  <si>
    <t>SUPERBRANDS COMERCIO DE PRODUTOS DE USO PESSOAL EIRELI</t>
  </si>
  <si>
    <t>RR MEDICAL EIRELI</t>
  </si>
  <si>
    <t>MDL DO BRASIL COMERCIO E IMPORTACAO DE LAMPADAS LTDA</t>
  </si>
  <si>
    <t>TIAGO ANDRADE DE OLIVEIRA INSTRUMENTOS MUSICAIS</t>
  </si>
  <si>
    <t>19.378.769/0001-76</t>
  </si>
  <si>
    <t>BE FACTORY LABORATORIES,  INDUSTRIA, COMERCIO, IMPORTACAO E EXPORTACAO LTDA</t>
  </si>
  <si>
    <t>66.073.743/0001-08</t>
  </si>
  <si>
    <t>DICACON CONFECCOES LTDA.</t>
  </si>
  <si>
    <t>F &amp; L SILVA CONFECCOES EIRELI</t>
  </si>
  <si>
    <t>CELER BIOTECNOLOGIA S/A</t>
  </si>
  <si>
    <t>NC PRODUTOS DESCARTAVEIS EIRELI</t>
  </si>
  <si>
    <t>PATRIC DIEGO CAMPOS ANDRADE 35620119890</t>
  </si>
  <si>
    <t>E-CIRUVALE COMERCIO DE MATERIAL CIRURGICO LTDA</t>
  </si>
  <si>
    <t>LIBUS DO BRASIL EQUIPAMENTOS LTDA</t>
  </si>
  <si>
    <t>TECNICOS EM IMAGEM COMERCIAL EIRELI</t>
  </si>
  <si>
    <t>TAYCO EQUIPAMENTOS DE SEGURANCA LTDA</t>
  </si>
  <si>
    <t>LEMONT CONSULTORIA, COMERCIO E SERVICOS ADMINISTRATIVOS LTDA</t>
  </si>
  <si>
    <t>NOEM MEDICAL IMPORTACAO E EXPORTACAO DE PRODUTOS MEDICO-HOSPITALAR LTDA.</t>
  </si>
  <si>
    <t>13.889.622/0001-64</t>
  </si>
  <si>
    <t>MOMILLI COMERCIAL LTDA</t>
  </si>
  <si>
    <t>RAFAEL COMARELLA 04459492954</t>
  </si>
  <si>
    <t>30.802.503/0001-41</t>
  </si>
  <si>
    <t>VER BEM PARANA LTDA</t>
  </si>
  <si>
    <t>L A VIDAL &amp; CIA LTDA</t>
  </si>
  <si>
    <t>MUNDI EQUIPAMENTOS MEDICOS, ODONTOLOGICOS E VETERINARIOS EIRELI</t>
  </si>
  <si>
    <t>06.341.274/0001-20</t>
  </si>
  <si>
    <t>SOVAN EQUIPAMENTOS DE PROTECAO INDIVIDUAL EIRELI</t>
  </si>
  <si>
    <t>05.897.431/0001-16</t>
  </si>
  <si>
    <t>MICROLLAGOS MICROSCOPIA CIENTIFICA EIRELI</t>
  </si>
  <si>
    <t>ORTOMEDICAL COMERCIO ATACADISTA DE MATERIAIS MEDICOS HOSPITALARES EIRELI</t>
  </si>
  <si>
    <t>DOMPEL INDUSTRIA PLASTICA E METALURGICA LTDA</t>
  </si>
  <si>
    <t>28.476.997/0001-70</t>
  </si>
  <si>
    <t>MARCELO NERES DE OLIVEIRA 03393515780</t>
  </si>
  <si>
    <t>13.169.056/0001-16</t>
  </si>
  <si>
    <t>DOCTORMED EQUIPAMENTOS E PRODUTOS HOSPITALARES EIRELI</t>
  </si>
  <si>
    <t>14.272.952/0001-79</t>
  </si>
  <si>
    <t>VERA LUCIA FRANCISCA DOS SANTOS</t>
  </si>
  <si>
    <t>07.562.743/0001-02</t>
  </si>
  <si>
    <t>DIMATEX INDUSTRIA E COMERCIO DE CONFECCOES EIRELI</t>
  </si>
  <si>
    <t>SAUDEMIG EQUIPAMENTOS MEDICOS TECNOLOGICOS LTDA</t>
  </si>
  <si>
    <t>HITECK BENEFICIAMENTO TEXTIL EIRELI</t>
  </si>
  <si>
    <t>OCIMARA NEGRI DIAS 07754253895</t>
  </si>
  <si>
    <t>COTTON MED PRODUTOS HOSPITALARES LTDA</t>
  </si>
  <si>
    <t>INDUSTRIA E COMERCIO DE CONFECCOES PISKUILA LTDA</t>
  </si>
  <si>
    <t>59.527.697/0001-04</t>
  </si>
  <si>
    <t>ABEX COMERCIAL IMPORTACAO E EXPORTACAO LTDA</t>
  </si>
  <si>
    <t>03.928.511/0001-66</t>
  </si>
  <si>
    <t>A2A COMERCIO SERVICOS E REPRESENTACOES LTDA</t>
  </si>
  <si>
    <t>MHS PRODUTOS E SERVICOS LTDA</t>
  </si>
  <si>
    <t>SKN DO BRASIL IMPORTACAO E EXPORTACAO DE ELETROELETRONICOS LTDA</t>
  </si>
  <si>
    <t>MAXIMAGEM COMERCIO E SERVICOS DE PRODUTOS MEDICO-HOSPITALARES LTDA</t>
  </si>
  <si>
    <t>MEDICALSYSTEM COMERCIO E SERVICOS DE EQUIPAMENTOS MEDICOS LTDA</t>
  </si>
  <si>
    <t>MHEDICA SERVICE COMERCIO E MANUTENCAO LTDA</t>
  </si>
  <si>
    <t>COMERCIAL BRASIL DE EPI LTDA</t>
  </si>
  <si>
    <t>A C FRANCO DE ALMEIDA COMERCIO MAT. HOSPITALAR EIRELI</t>
  </si>
  <si>
    <t>RESMEDICAL EQUIPAMENTOS HOSPITALARES LTDA</t>
  </si>
  <si>
    <t>33.579.073/0001-39</t>
  </si>
  <si>
    <t>IMGK PARTICIPACOES SOCIETARIAS LTDA</t>
  </si>
  <si>
    <t>07.202.885/0001-50</t>
  </si>
  <si>
    <t>RAVICLAR COMERCIO DE EQUIPAMENTOS HOSPITALARES LTDA</t>
  </si>
  <si>
    <t>GE HEALTHCARE DO BRASIL COMERCIO E SERVICOS PARA EQUIPAMENTOS MEDICO-HOSPITALARES LTDA</t>
  </si>
  <si>
    <t>ALMINHANA COMERCIO E REPRESENTACAO LTDA</t>
  </si>
  <si>
    <t>VITAE TECNOLOGIA EM MEDICINA LTDA</t>
  </si>
  <si>
    <t>14.877.585/0001-37</t>
  </si>
  <si>
    <t>DER HECK MED SERVICOS HOSPITALARES LTDA</t>
  </si>
  <si>
    <t>24.768.176/0001-56</t>
  </si>
  <si>
    <t>STRAFER PRODUTOS MEDICO HOSPITALARES EIRELI</t>
  </si>
  <si>
    <t>TRES LEOES MATERIAL HOSPITALAR LTDA</t>
  </si>
  <si>
    <t>MASTERMED COMERCIAL LTDA</t>
  </si>
  <si>
    <t>FERMAQ COMERCIO DE FERRAMENTAS E MATERIAS DE SEGURANCA LTDA</t>
  </si>
  <si>
    <t>03.296.968/0001-03</t>
  </si>
  <si>
    <t>SENAC - SERVICO NACIONAL DE APRENDIZAGEM COMERCIAL - ADMINIS</t>
  </si>
  <si>
    <t>PROTEC EXPORT INDUSTRIA, COMERCIO, IMPORTACAO E EXPORTACAO DE EQUIPAMENTOS MEDICOS HOSPITALARES LTDA</t>
  </si>
  <si>
    <t>BARMED COMERCIO DE EQUIPAMENTOS HOSPITALARES LTDA</t>
  </si>
  <si>
    <t>COSTA DO ATLANTICO TURISMO E PRESTACAO DE SERVICOS LTDA</t>
  </si>
  <si>
    <t>CENTELHA EQUIPAMENTOS ELETRICOS LTDA</t>
  </si>
  <si>
    <t>INOVAR AR CONDICIONADO LTDA.</t>
  </si>
  <si>
    <t>AMAZON FISIOCARE COMERCIO DE EQUIPAMENTOS MEDICO E HOSPITALARES LTDA</t>
  </si>
  <si>
    <t>GLOBAL MEDICAL SERVICE - EIRELI</t>
  </si>
  <si>
    <t>27.673.155/0001-45</t>
  </si>
  <si>
    <t>FIOTEC - FUNDACAO PARA O DESENVOLVIMENTO CIENTIFICO E TECNOLOGICO EM SAUDE</t>
  </si>
  <si>
    <t>COMERCIAL DE PRODUTOS COLONIAIS ALCIONE LTDA</t>
  </si>
  <si>
    <t>OZZ SAÚDE - EIRELI</t>
  </si>
  <si>
    <t>IABAS - INSTITUTO DE ATENCAO BASICA E AVANCADA A SAUDE</t>
  </si>
  <si>
    <t>INSTITUTO DE MEDICINA INTEGRAL PROFESSOR FERNANDO FIGUEIRA - IMIP</t>
  </si>
  <si>
    <t>FUNDACAO PROFESSOR MARTINIANO FERNANDES - IMIP HOSPITALAR</t>
  </si>
  <si>
    <t>METALURGICA BIG FARM EIRELI</t>
  </si>
  <si>
    <t>ACT MED COMERCIO IMPORTACAO DE MATERIAL MEDICO LTDA</t>
  </si>
  <si>
    <t>ASSOCIACAO GOIANA DE INTEGRALIZACAO E REABILITACAO - AGIR</t>
  </si>
  <si>
    <t>QUADRA ENGENHARIA LTDA</t>
  </si>
  <si>
    <t>07.771.646/0001-11</t>
  </si>
  <si>
    <t>INSTITUTO NACIONAL DE ASSISTENCIA INTEGRAL - INAI</t>
  </si>
  <si>
    <t>SOCIEDADE PERNAMBUCANA DE COMBATE AO CANCER</t>
  </si>
  <si>
    <t>COOTRAB COOPERATIVA CENTRAL DE TRABALHO LTDA</t>
  </si>
  <si>
    <t>INSTITUTO NACIONAL DE TECNOLOGIA E SAUDE</t>
  </si>
  <si>
    <t>SPDM - ASSOCIACAO PAULISTA PARA O DESENVOLVIMENTO DA MEDICINA</t>
  </si>
  <si>
    <t>HOSPITAL DO TRICENTENARIO</t>
  </si>
  <si>
    <t>MOV SUPRIMENTOS LTDA.</t>
  </si>
  <si>
    <t>DMA DISTRIBUIDORA S/A</t>
  </si>
  <si>
    <t>SUPERMERCADOS BH COMERCIO DE ALIMENTOS LTDA</t>
  </si>
  <si>
    <t>INSTITUTO ESPERANCA E VIDA</t>
  </si>
  <si>
    <t>MEUVALE GESTAO ADMINISTRATIVA LTDA</t>
  </si>
  <si>
    <t>SOCIEDADE BENEF ISRAELITABRAS HOSPITAL ALBERT EINSTEIN</t>
  </si>
  <si>
    <t>CONSORCIO SAUDE LOG</t>
  </si>
  <si>
    <t>SECRETARIA DE ESTADO DE EDUCACAO</t>
  </si>
  <si>
    <t>DE SA CONSTRUCOES E SERVICOS LTDA</t>
  </si>
  <si>
    <t>CIENTIFICALAB PRODUTOS LABORATORIAIS E SISTEMAS LTDA.</t>
  </si>
  <si>
    <t>PROGEN PROJETOS GERENCIAMENTO E ENGENHARIA S.A.</t>
  </si>
  <si>
    <t>AGABO COMERCIO E SERVICOS LTDA</t>
  </si>
  <si>
    <t>UNIHEALTH LOGISTICA LTDA</t>
  </si>
  <si>
    <t>TICKET SERVICOS SA</t>
  </si>
  <si>
    <t>ONE LAUDOS DIAGNOSTICOS MEDICOS EIRELI</t>
  </si>
  <si>
    <t>17.033.316/0001-82</t>
  </si>
  <si>
    <t>RBX ALIMENTACAO E SERVICOS EIRELI</t>
  </si>
  <si>
    <t>INSTITUTO DIRETRIZES</t>
  </si>
  <si>
    <t>MAIS SABOR GESTAO EM ALIMENTACAO LTDA</t>
  </si>
  <si>
    <t>P2 ADMINISTRACAO EM COMPLEXOS IMOBILIARIOS EIRELI</t>
  </si>
  <si>
    <t>CDG CONSTRUTORA S/A.</t>
  </si>
  <si>
    <t>INSTITUTO MEDIZIN DE SAUDE - IMEDIS</t>
  </si>
  <si>
    <t>VIEW 360 PUBLICIDADE E COMUNICACAO INTEGRADA LTDA</t>
  </si>
  <si>
    <t>TELEFONICA BRASIL S.A.</t>
  </si>
  <si>
    <t>CONSORCIO INTERMUNICIPAL ALIANCA PARA A SAUDE CIAS</t>
  </si>
  <si>
    <t>00.331.788/0006-23</t>
  </si>
  <si>
    <t>FUMAJET INDUSTRIA E COMERCIO DE EQUIPAMENTOS S.A.</t>
  </si>
  <si>
    <t>ALLIANCE SERVICOS E EQUIPAMENTOS LTDA</t>
  </si>
  <si>
    <t>SEPAT MULTI SERVICE LTDA</t>
  </si>
  <si>
    <t>11.735.586/0001-59</t>
  </si>
  <si>
    <t>FUNDACAO DE APOIO AO DESENVOLVIMENTO DA UNIVERSIDADE FEDERAL DE PERNAMBUCO</t>
  </si>
  <si>
    <t>INSTITUTO DE PROMOCAO SOCIAL E HUMANA DARCY RIBEIRO</t>
  </si>
  <si>
    <t>LABORATORIO DE ANALISES CLINICAS SALOMAO &amp; PARDELHAS LTDA</t>
  </si>
  <si>
    <t>LEBRE CONSULTORIA E SISTEMAS LTDA</t>
  </si>
  <si>
    <t>21.092.533/0001-10</t>
  </si>
  <si>
    <t>OI MOVEL S.A. - EM RECUPERACAO JUDICIAL</t>
  </si>
  <si>
    <t>ONEWG MULTICOMUNICACAO LTDA.</t>
  </si>
  <si>
    <t>INSTITUTO BRASILEIRO DE DESENVOLVIMENTO DA ADMINISTRACAO HOSPITALAR - IBDAH</t>
  </si>
  <si>
    <t>19.139.459/0001-07</t>
  </si>
  <si>
    <t>B2B SERVICES EIRELI</t>
  </si>
  <si>
    <t>WF CONTROL APOIO A GESTAO DE SAUDE E ATIVIDADES EMPRESARIAIS LTDA</t>
  </si>
  <si>
    <t>STAREX REMOCOES E SERVICOS MEDICOS LTDA</t>
  </si>
  <si>
    <t>KINTAW DESIGN E PUBLICIDADE - EIRELI</t>
  </si>
  <si>
    <t>CATG - CENTRO DE ANALISE E TIPAGEM DE GENOMAS LTDA.</t>
  </si>
  <si>
    <t>HELISUL TAXI AEREO LTDA</t>
  </si>
  <si>
    <t>06.343.763/0001-11</t>
  </si>
  <si>
    <t>FUNDACAO DE APOIO CIENTIFICO E TECNOLOGICO DO TOCANTINS</t>
  </si>
  <si>
    <t>CLINICA DE CAMPO GRANDE S/A</t>
  </si>
  <si>
    <t>HOSPITAL DE CLINICAS INTEGRADAS S/A</t>
  </si>
  <si>
    <t>SL ENGENHARIA HOSPITALAR LTDA</t>
  </si>
  <si>
    <t>S M COMUNICACOES LTDA</t>
  </si>
  <si>
    <t>COSTA ASSISTENCIAL LTDA</t>
  </si>
  <si>
    <t>CENTER LOPES DISTRIBUIDORA DE MATERIAIS, TERCEIRIZACAO E LOCACAO EIRELI</t>
  </si>
  <si>
    <t>MEDCENTER CONSULTORIA E SERVICOS MEDICOS LTDA</t>
  </si>
  <si>
    <t>16.636.540/0001-04</t>
  </si>
  <si>
    <t>COMPANHIA DE TECNOLOGIA DA INFORMACAO DO ESTADO DE MINAS GERAIS - PRODEMGE</t>
  </si>
  <si>
    <t>27.721.364/0001-17</t>
  </si>
  <si>
    <t>BIOXXI SERVICOS DE ESTERILIZACAO LTDA</t>
  </si>
  <si>
    <t>ELIANE CAVALCANTI EIRELI</t>
  </si>
  <si>
    <t>BIO CONTROL CONTROLE DE PRAGAS LTDA</t>
  </si>
  <si>
    <t>L F TRINDADE JUNIOR</t>
  </si>
  <si>
    <t>HOSPEDAGEM AGAPE LTDA</t>
  </si>
  <si>
    <t>PAX DOMINI SERVICOS FUNERARIOS LTDA</t>
  </si>
  <si>
    <t>INVOL AMBIENTAL INDUSTRIA E COMERCIO LTDA</t>
  </si>
  <si>
    <t>LED SAUDE LTDA</t>
  </si>
  <si>
    <t>EXPRESSO VIA BRASIL LOCADORA DE VEICULOS LTDA</t>
  </si>
  <si>
    <t>05.462.743/0003-69</t>
  </si>
  <si>
    <t>ABORGAMA DO BRASIL LTDA</t>
  </si>
  <si>
    <t>EZIO DO N MAR</t>
  </si>
  <si>
    <t>C R OXIGENIO GASES E EQUIPAMENTOS LTDA</t>
  </si>
  <si>
    <t>FLB PUBLICIDADE E PROPAGANDA LTDA</t>
  </si>
  <si>
    <t>02.932.175/0001-62</t>
  </si>
  <si>
    <t>RBARROS EQUIPAMENTOS PROMOCIONAIS EIRELI</t>
  </si>
  <si>
    <t>22.860.173/0001-12</t>
  </si>
  <si>
    <t>PROTEC SAUDE E SERVICOS EIRELI</t>
  </si>
  <si>
    <t>06.553.564/0107-96</t>
  </si>
  <si>
    <t>09.336.584/0001-45</t>
  </si>
  <si>
    <t>CAPER SERVICOS CORPORATIVOS LTDA</t>
  </si>
  <si>
    <t>LAV CLEAN LAVANDERIA INDUSTRIAL - EIRELI</t>
  </si>
  <si>
    <t>MWG INDUSTRIA COMERCIO E PRESTACAO DE SERVICOS LTDA</t>
  </si>
  <si>
    <t>07.195.988/0001-30</t>
  </si>
  <si>
    <t>ARIKEL PRESTACAO DE SERVICOS E CONSTRUCOES LTDA</t>
  </si>
  <si>
    <t>LOCAMEX LOCACOES E OBRAS EIRELI</t>
  </si>
  <si>
    <t>03.741.341/0001-06</t>
  </si>
  <si>
    <t>19.835.437/0001-73</t>
  </si>
  <si>
    <t>FIRE LINE EQUIPAMENTOS CONTRA INCENDIO LTDA</t>
  </si>
  <si>
    <t>AGENCIA ADVENTISTA DE DESENVOLVIMENTO E RECURSOS ASSISTENCIAIS SUDESTE BRASILEIRA</t>
  </si>
  <si>
    <t>ACQUA-LIMP SOLUCOES EM TRATAMENTO DE ESGOTO E INSTALACOES LTDA</t>
  </si>
  <si>
    <t>SANDRA PATRICIA QUEIROZ VASCONCELOS</t>
  </si>
  <si>
    <t>27.654.093/0001-24</t>
  </si>
  <si>
    <t>VERA L DE SOUZA</t>
  </si>
  <si>
    <t>L'ACQUA LAVANDERIAS LTDA</t>
  </si>
  <si>
    <t>33.534.793/0001-88</t>
  </si>
  <si>
    <t>EMPREITEC CONSTRUCOES ELETRICAS LTDA</t>
  </si>
  <si>
    <t>35.522.379/0001-84</t>
  </si>
  <si>
    <t>G.S.Q. CONSTRUTORA E SERVICOS EIRELI</t>
  </si>
  <si>
    <t>LABOR COMERCIO E REPRESENTACOES LTDA</t>
  </si>
  <si>
    <t>GM ENGENHARIA EIRELI</t>
  </si>
  <si>
    <t>FLEX GESTAO DE RELACIONAMENTOS S.A.</t>
  </si>
  <si>
    <t>BRASIL VIDA TAXI AEREO LTDA</t>
  </si>
  <si>
    <t>CONSTRUCOST LTDA</t>
  </si>
  <si>
    <t>TECNO - IT TECNOLOGIA, SERVICOS E COMUNICACAO LTDA</t>
  </si>
  <si>
    <t>M. F. DA COSTA IMPORTACAO E EXPORTACAO</t>
  </si>
  <si>
    <t>95.377.636/0002-44</t>
  </si>
  <si>
    <t>03.612.312/0004-97</t>
  </si>
  <si>
    <t>NUTRIPORT COMERCIAL LTDA.</t>
  </si>
  <si>
    <t>19.987.085/0001-71</t>
  </si>
  <si>
    <t>NSA SOLUCOES EIRELI</t>
  </si>
  <si>
    <t>MOVILCOR LIVRAMENTO-EMERGENCIAS MEDICAS MOVIL LTDA</t>
  </si>
  <si>
    <t>MASTERPLAST EMBALAGENS PLASTICAS - EIRELI</t>
  </si>
  <si>
    <t>ORBENK ADMINISTRACAO E SERVICOS LTDA.</t>
  </si>
  <si>
    <t>33.782.570/0001-30</t>
  </si>
  <si>
    <t>TECLAB DA AMAZONIA COMERCIO DE EQUIPAMENTOS E MATERIAIS DE LABORATORIOS LTDA</t>
  </si>
  <si>
    <t>E CARLOS DOS SANTOS</t>
  </si>
  <si>
    <t>LABORATORIO DE ANATOMIA PATOLOGICA E CITOLOGIA LTDA</t>
  </si>
  <si>
    <t>12.375.009/0001-66</t>
  </si>
  <si>
    <t>SUPRI-MEDICAL EQUIPAMENTOS MEDICOS EIRELI</t>
  </si>
  <si>
    <t>05.731.550/0001-02</t>
  </si>
  <si>
    <t>WEBMED SOLUCOES EM SAUDE EIRELI</t>
  </si>
  <si>
    <t>21.515.353/0001-02</t>
  </si>
  <si>
    <t>BASCEL SOLUCOES LTDA</t>
  </si>
  <si>
    <t>00.811.131/0001-59</t>
  </si>
  <si>
    <t>RIOCIR COMERCIO LTDA</t>
  </si>
  <si>
    <t>DELTA CONTEINERES S.A</t>
  </si>
  <si>
    <t>KINGSPAN - ISOESTE CONSTRUTIVOS ISOTERMICOS S/A</t>
  </si>
  <si>
    <t>PROMEDCARE COMERCIO E MANUTENCAO EM EQUIPAMENTOS MEDICOS LTDA</t>
  </si>
  <si>
    <t>H8 VEICULOS, PECAS E SERVICOS LTDA</t>
  </si>
  <si>
    <t>LABORATORIO TEUTO BRASILEIRO S/A</t>
  </si>
  <si>
    <t>LM COMERCIO LTDA</t>
  </si>
  <si>
    <t>VIVER MAIS LTDA</t>
  </si>
  <si>
    <t>59.309.302/0001-99</t>
  </si>
  <si>
    <t>82.641.325/0001-18</t>
  </si>
  <si>
    <t>RAFAEL SILVEIRA SILVA</t>
  </si>
  <si>
    <t>49.324.221/0008-80</t>
  </si>
  <si>
    <t>QUEBEC COMERCIAL LTDA</t>
  </si>
  <si>
    <t>NACIONAL COMERCIAL HOSPITALAR S.A.</t>
  </si>
  <si>
    <t>CASA DE SAUDE SANTA MARTA DE FORMIGA EIRELI</t>
  </si>
  <si>
    <t>SPEED SECULO XXI DISTRIBUIDORA DE PRODUTOS MEDICOS E HOSPITALARES EIRELI</t>
  </si>
  <si>
    <t>02.661.790/0001-81</t>
  </si>
  <si>
    <t>DOCTOR LAB PRODUTOS PARA LABORATORIOS LTDA</t>
  </si>
  <si>
    <t>BRAZDI IMPORTACAO EXPORTACAO COMERCIO E SERVICOS DE PRODUTOS LABORATORIAIS EIRELI</t>
  </si>
  <si>
    <t>ORTOMED HOSPITALAR INDUSTRIA E COMERCIO LTDA</t>
  </si>
  <si>
    <t>PIQUIATUBA TAXI AEREO LTDA.</t>
  </si>
  <si>
    <t>WHITE MARTINS GASES INDUSTRIAIS DO NORTE LTDA.</t>
  </si>
  <si>
    <t>R.C - MOVEIS LTDA</t>
  </si>
  <si>
    <t>21.551.379/0001-06</t>
  </si>
  <si>
    <t>ROBERTO MISTURA</t>
  </si>
  <si>
    <t>PRISMA DISTRIBUIDORA DE PAPEIS LTDA</t>
  </si>
  <si>
    <t>T.T.S. TECNO TROLLEY SYSTEM DO BRASIL LTDA.</t>
  </si>
  <si>
    <t>28.451.346/0001-25</t>
  </si>
  <si>
    <t>D.E. PEZAREZI - LOCACAO E ORGANIZACAO DE EVENTOS</t>
  </si>
  <si>
    <t>19.848.316/0001-66</t>
  </si>
  <si>
    <t>DISK MED PADUA DISTRIBUIDORA DE MEDICAMENTOS LTDA</t>
  </si>
  <si>
    <t>BIOTECNO INDUSTRIA E COMERCIO LTDA</t>
  </si>
  <si>
    <t>RF LOCADORA DE VEICULOS LTDA</t>
  </si>
  <si>
    <t>BARRFAB INDUSTRIA COMERCIO IMPORTACAO E EXPORTACAO DE EQUIPAMENTOS HOSPITALARES LTDA</t>
  </si>
  <si>
    <t>CMOF CLINICA DE SERVICOS MEDICOS LTDA</t>
  </si>
  <si>
    <t>ASSUNPCAO TEC COMERCIO DE EQUIPAMENTOS LTDA</t>
  </si>
  <si>
    <t>ARL INDUSTRIA E SERVICOS DE METAIS LTDA</t>
  </si>
  <si>
    <t>HIPOLABOR FARMACEUTICA LTDA</t>
  </si>
  <si>
    <t>03.426.484/0001-23</t>
  </si>
  <si>
    <t>MR COMERCIO DE ALIMENTOS EIRELI</t>
  </si>
  <si>
    <t>PASSELI PREDIAL E ADMINISTRADORA SAO SEBASTIAO S/S LTDA</t>
  </si>
  <si>
    <t>PROCIMED HOSPITALAR E CIENTIFICA LTDA</t>
  </si>
  <si>
    <t>SEPARAR - PRODUTOS E SERVICOS LTDA</t>
  </si>
  <si>
    <t>K.C.R. INDUSTRIA E COMERCIO DE EQUIPAMENTOS EIRELI</t>
  </si>
  <si>
    <t>TRIX BUREAU DE IMPRESSAO LTDA</t>
  </si>
  <si>
    <t>MAXTEC SERVICOS GERAIS E MANUTENCAO INDUSTRIAL EIRELI</t>
  </si>
  <si>
    <t>14.795.617/0001-55</t>
  </si>
  <si>
    <t>G.O. LAUDOS E DIAGNOSTICOS MEDICOS LTDA</t>
  </si>
  <si>
    <t>11.634.742/0001-95</t>
  </si>
  <si>
    <t>EMF COMERCIO E LOGISTICA LTDA</t>
  </si>
  <si>
    <t>PROCARE - COMERCIO DE PRODUTOS HOSPITALARES LTDA.</t>
  </si>
  <si>
    <t>17.395.399/0001-50</t>
  </si>
  <si>
    <t>METALIC MEDICAL PRODUTOS HOSPITALARES LTDA</t>
  </si>
  <si>
    <t>DOSAGGIO MAQUINAS E EQUIPAMENTOS EIRELI</t>
  </si>
  <si>
    <t>13.656.820/0001-88</t>
  </si>
  <si>
    <t>05.054.671/0005-82</t>
  </si>
  <si>
    <t>LIDER COMERCIO E INDUSTRIA LTDA.</t>
  </si>
  <si>
    <t>MERCADO E ACOUGUE UNIAO EIRELI</t>
  </si>
  <si>
    <t>CHECK-UP LABORATORIO DE ANALISES CLINICAS LTDA.,</t>
  </si>
  <si>
    <t>ROCHAFORTE TRANSPORTES E SERVICOS EIRELI</t>
  </si>
  <si>
    <t>CLAUDIA V THOMAS DE MELLO EIRELI</t>
  </si>
  <si>
    <t>02.794.555/0001-88</t>
  </si>
  <si>
    <t>VECTOR MOVEIS CORPORATIVOS LTDA</t>
  </si>
  <si>
    <t>10.711.572/0001-32</t>
  </si>
  <si>
    <t>ASTHAMED COMERCIO DE PRODUTOS E EQUIPAMENTOS HOSPITALARES EIRELI</t>
  </si>
  <si>
    <t>08.848.339/0001-54</t>
  </si>
  <si>
    <t>VICTORIA COLCHOES EIRELI</t>
  </si>
  <si>
    <t>01.824.682/0001-10</t>
  </si>
  <si>
    <t>REAL AGROVETERINARIA EIRELI</t>
  </si>
  <si>
    <t>SAUDE E TECNOLOGIA LTDA</t>
  </si>
  <si>
    <t>83.774.125/0001-04</t>
  </si>
  <si>
    <t>DC 3 COMUNICACAO LTDA</t>
  </si>
  <si>
    <t>16.938.521/0001-24</t>
  </si>
  <si>
    <t>M M DISTRIBUIDORA DE ALIMENTOS E PRESTACOES DE SERVICOS LTDA</t>
  </si>
  <si>
    <t>ARISTIDES PIERRI</t>
  </si>
  <si>
    <t>11.877.124/0001-76</t>
  </si>
  <si>
    <t>PREVIX PRODUTOS PARA SAUDE LTDA</t>
  </si>
  <si>
    <t>LABORATORIO DE ANALISES CLINICAS E CITOPATOLOGIA DE BARBACENA LTDA</t>
  </si>
  <si>
    <t>CCAF COMERCIO DE MEDICAMENTOS E MATERIAL HOSPITALAR EIRELI</t>
  </si>
  <si>
    <t>25.294.299/0001-65</t>
  </si>
  <si>
    <t>POLIPRO ESPUMAS E COLCHOES LTDA</t>
  </si>
  <si>
    <t>CRAL ARTIGOS PARA LABORATORIO LTDA</t>
  </si>
  <si>
    <t>CANAVERAL PRODUTOS DE HIGIENE E LIMPEZA EIRELI</t>
  </si>
  <si>
    <t>WP COMPANY COMERCIO E SERVICOS TECNOLOGIA LTDA</t>
  </si>
  <si>
    <t>EPIS INDUSTRIA E COMERCIO EIRELI</t>
  </si>
  <si>
    <t>MED SHARP INDUSTRIA E COMERCIO DE PRODUTOS HOSPITALARES LTDA</t>
  </si>
  <si>
    <t>22.939.453/0001-10</t>
  </si>
  <si>
    <t>3M -REPRESENTACAO E COMERCIO EIRELI</t>
  </si>
  <si>
    <t>COSTA &amp; CESAR COMERCIO E SERVICO DE TECNOLOGIA LTDA</t>
  </si>
  <si>
    <t>TECNAL INDUSTRIA, COMERCIO, IMPORTACAO E EXPORTACAO DE EQUIPAMENTOS PARA LABORATORIO LTDA</t>
  </si>
  <si>
    <t>LOC-MAQ LOCACAO DE MAQUINAS E EQUIPAMENTO LTDA</t>
  </si>
  <si>
    <t>DIDATICA COMERCIAL LTDA</t>
  </si>
  <si>
    <t>3M INTERMEDIACAO E AGENCIAMENTO DE SERVICOS E NEGOCIOS EIRELI</t>
  </si>
  <si>
    <t>07.383.499/0002-93</t>
  </si>
  <si>
    <t>MARELO COMERCIO E SERVICOS LTDA</t>
  </si>
  <si>
    <t>GRATTOS INDUSTRIA DE MOVEIS E SERRALHERIA EIRELI</t>
  </si>
  <si>
    <t>TROX DO BRASIL DIFUSAO DE AR ACUST FILTRAGEM VENT LTDA</t>
  </si>
  <si>
    <t>INFOLAB DISTRIBUIDORA LTDA</t>
  </si>
  <si>
    <t>HEALTH CLEAN COMERCIAL - EIRELI</t>
  </si>
  <si>
    <t>SALES COMERCIO E SERVICOS EIRELI</t>
  </si>
  <si>
    <t>34.768.715/0001-00</t>
  </si>
  <si>
    <t>S &amp; T COMERCIO DE PRODUTOS DE LIMPEZA, DESCARTAVEIS E INFORMATICA LTDA</t>
  </si>
  <si>
    <t>PROMEDICA MEDSERVICE LTDA</t>
  </si>
  <si>
    <t>VISUALIZE ASSESSORIA DE COMUNICACAO LTDA</t>
  </si>
  <si>
    <t>20.993.629/0001-97</t>
  </si>
  <si>
    <t>ALLPRA ENGENHARIA E CONSTRUCOES EIRELI</t>
  </si>
  <si>
    <t>28.703.928/0001-51</t>
  </si>
  <si>
    <t>HONOS CONSTRUCOES E SERVICOS EIRELI</t>
  </si>
  <si>
    <t>BIO RESEARCH DO BRASIL INSTRUMENTACAO CIENTIFICA LTDA</t>
  </si>
  <si>
    <t>MAYKON JORDAN SIQUEIRA CAMPOS ROSA - COMERCIO DE PRODUTOS E SERVICOS</t>
  </si>
  <si>
    <t>10.839.887/0001-60</t>
  </si>
  <si>
    <t>24.005.322/0001-91</t>
  </si>
  <si>
    <t>VITORIA LICITACOES E COMERCIO EIRELI</t>
  </si>
  <si>
    <t>ATOS MEDICA COMERCIO E REPRESENTACAO DE PRODUTOS MEDICOS HOSPITALARES LTDA</t>
  </si>
  <si>
    <t>ORIENTE FARMACEUTICA COMERCIO IMPORTACAO E EXPORTACAO LTDA</t>
  </si>
  <si>
    <t>PERICLES LIMA DE OLIVEIRA</t>
  </si>
  <si>
    <t>04.672.859/0001-06</t>
  </si>
  <si>
    <t>GAMMA COMUNICACAO LTDA</t>
  </si>
  <si>
    <t>COMPANHIA BRASILEIRA DE SOLUCOES E SERVICOS</t>
  </si>
  <si>
    <t>19.123.743/0001-87</t>
  </si>
  <si>
    <t>HI-EPC COMUNICACAO E EDUCACAO EM SAUDE S/A</t>
  </si>
  <si>
    <t>09.053.134/0009-00</t>
  </si>
  <si>
    <t>25.073.995/0001-41</t>
  </si>
  <si>
    <t>ACACIA COMERCIO DE TECIDOS HOSPITALARES LTDA</t>
  </si>
  <si>
    <t>BELTLOC EIRELI</t>
  </si>
  <si>
    <t>01.742.126/0001-02</t>
  </si>
  <si>
    <t>ALL FOOD SERVICOS E COMERCIO DE ALIMENTOS LTDA</t>
  </si>
  <si>
    <t>07.294.543/0001-08</t>
  </si>
  <si>
    <t>NELSON ALVES DE PAULA FILHO</t>
  </si>
  <si>
    <t>DIAGNOCEL COMERCIO E REPRESENTACOES LTDA</t>
  </si>
  <si>
    <t>CONSORCIO SOROCABA AMBIENTAL</t>
  </si>
  <si>
    <t>ADRIANO MARCELO QUATRIN</t>
  </si>
  <si>
    <t>R&amp;E MANUTENCAO INDUSTRIAL EIRELI</t>
  </si>
  <si>
    <t>CIRURGICA CERON IMPORTADORA E EXPORTADORA DE EQUIPAMENTOS HOSPITALARES E VETERINARIOS LTDA</t>
  </si>
  <si>
    <t>10.742.865/0001-87</t>
  </si>
  <si>
    <t>ROBERTO CORETTI</t>
  </si>
  <si>
    <t>SUPRISOLDAS LTDA</t>
  </si>
  <si>
    <t>O. MAIA DE OLIVEIRA EIRELI</t>
  </si>
  <si>
    <t>CONTROLAR INDUSTRIA E COMERCIO DE FILTROS E EQUIPAMENTOS LTDA</t>
  </si>
  <si>
    <t>DANY KAITON PINHO DOS SANTOS</t>
  </si>
  <si>
    <t>29.855.679/0001-82</t>
  </si>
  <si>
    <t>BARCELOS E WECKERLE PRODUTOS E SERVICOS HOSPITALARES LTDA</t>
  </si>
  <si>
    <t>ALILES M VIEIRA - COMERCIO E ADMINISTRACAO DE SERVICOS</t>
  </si>
  <si>
    <t>21.181.115/0001-08</t>
  </si>
  <si>
    <t>SELF TECNOLOGIA COMERCIO E SERVICOS LTDA</t>
  </si>
  <si>
    <t>ITS MATERIAL CIRURGICO EIRELI</t>
  </si>
  <si>
    <t>PAMPA COMERCIO E DISTRIBUIDORA EIRELI</t>
  </si>
  <si>
    <t>Z DE O BESSA &amp; CIA LTDA</t>
  </si>
  <si>
    <t>05.944.604/0001-00</t>
  </si>
  <si>
    <t>02.595.545/0001-13</t>
  </si>
  <si>
    <t>LINHA MEDICA COMERCIO REPRESENTACAO E IMPORTACAO LTDA</t>
  </si>
  <si>
    <t>BM COMERCIO E SERVICOS DE EQUIPAMENTOS MEDICOS HOSPITALARES LTDA</t>
  </si>
  <si>
    <t>EVOLUCAO PET - COMERCIO DE PRODUTOS PARA BANHO/TOSA E VETERINARIA - EIRELI</t>
  </si>
  <si>
    <t>I9 PRODUCOES EIRELI</t>
  </si>
  <si>
    <t>AGUAMED IMPORTADORA E EXPORTADORA DE EQUIPAMENTOS HOSPITALARES E ODONTOLOGICOS LTDA</t>
  </si>
  <si>
    <t>GERAMAIS LOCACAO DE GERADORES LTDA</t>
  </si>
  <si>
    <t>INDREL INDUSTRIA DE REFRIGERACAO LONDRINENSE LTDA</t>
  </si>
  <si>
    <t>POLIFILME INDUSTRIA E COMERCIO DE EMBALAGENS EIRELI</t>
  </si>
  <si>
    <t>MINAS MED BRASIL LTDA</t>
  </si>
  <si>
    <t>04.889.013/0001-14</t>
  </si>
  <si>
    <t>LICIMED DISTRIBUIDORA DE MEDICAMENTOS, CORRELATOS E PRODUTOS MEDICOS E HOSPITALARES LTDA</t>
  </si>
  <si>
    <t>35.326.177/0001-67</t>
  </si>
  <si>
    <t>C.C.R DE OLIVEIRA</t>
  </si>
  <si>
    <t>LAR SAO VICENTE</t>
  </si>
  <si>
    <t>TEC LIF - COMERCIO, REPRESENTACAO E IMPORTACAO DE EQUIPAMENTOS E PRODUTOS HOSPITALARES EIRELI</t>
  </si>
  <si>
    <t>DIMASTER - COMERCIO DE PRODUTOS HOSPITALARES LTDA.</t>
  </si>
  <si>
    <t>NDS DISTRIBUIDORA DE MEDICAMENTOS LTDA</t>
  </si>
  <si>
    <t>SAAVEDRA REPRESENTACOES LTDA</t>
  </si>
  <si>
    <t>09.121.524/0001-05</t>
  </si>
  <si>
    <t>MAGITECH - DISTRIBUIDOR DE ELETRONICOS EIRELI</t>
  </si>
  <si>
    <t>AQUARELA LIVRARIA E PAPELARIA LTDA</t>
  </si>
  <si>
    <t>GELAR REFRIGERACAO COMERCIAL LTDA</t>
  </si>
  <si>
    <t>MAPEMI BRASIL MATERIAIS MEDICOS E ODONTOLOGICOS LTDA</t>
  </si>
  <si>
    <t>CSC TRANSPORTES LTDA</t>
  </si>
  <si>
    <t>PROLED PRODUCOES LTDA</t>
  </si>
  <si>
    <t>MC TECH SOLUCOES EM TI LTDA</t>
  </si>
  <si>
    <t>47.411.780/0001-26</t>
  </si>
  <si>
    <t>ANA PAULA SANTOS LOCALI</t>
  </si>
  <si>
    <t>07.204.591/0001-68</t>
  </si>
  <si>
    <t>09.087.070/0001-01</t>
  </si>
  <si>
    <t>M4X COMERCIO E SERVICOS EIRELI</t>
  </si>
  <si>
    <t>MARCUS HENRIQUES DOS SANTOS LIMA</t>
  </si>
  <si>
    <t>OMEGA CONSTRUCOES LIMITADA</t>
  </si>
  <si>
    <t>MEL INDUSTRIA DE COLCHOES LTDA</t>
  </si>
  <si>
    <t>37.844.479/0001-52</t>
  </si>
  <si>
    <t>NEWMED PRODUTOS PARA SAUDE LTDA</t>
  </si>
  <si>
    <t>DIET FOOD NUTRICAO LTDA</t>
  </si>
  <si>
    <t>05.431.736/0001-38</t>
  </si>
  <si>
    <t>ASTRA CIENTIFICA EIRELI</t>
  </si>
  <si>
    <t>PROJELMEC-VENTILACAO INDUSTRIAL LTDA</t>
  </si>
  <si>
    <t>ECONOLAB PRODUTOS PARA LABORATORIO LTDA</t>
  </si>
  <si>
    <t>11.226.885/0001-68</t>
  </si>
  <si>
    <t>TORRES VALPORTO COMERCIO E DISTRIBUICAO DE PRODUTOS MEDICOS LTDA</t>
  </si>
  <si>
    <t>CIRURGICA RAMOS EIRELI</t>
  </si>
  <si>
    <t>VILLE COMERCIO E SERVICOS DE MOVEIS EIRELI</t>
  </si>
  <si>
    <t>EQUIPA MAIS COMERCIO DE EQUIPAMENTOS LTDA</t>
  </si>
  <si>
    <t>LAR FRATERNIDADE MARIA DE NAZARE - LAFRAMN</t>
  </si>
  <si>
    <t>CRECHE TIA DOLORES</t>
  </si>
  <si>
    <t>TC TEXTIL INDUSTRIA E COMERCIO LTDA</t>
  </si>
  <si>
    <t>MEDCNUTRY PRODUTOS ALIMENTICIOS LTDA</t>
  </si>
  <si>
    <t>DURAMOBILE COMERCIO DE MOVEIS EIRELI</t>
  </si>
  <si>
    <t>VM DISTRIBUIDORA E REPRESENTACAO DE MEDICAMENTOS LTDA</t>
  </si>
  <si>
    <t>04.063.980/0001-22</t>
  </si>
  <si>
    <t>ASSOCIACAO DOS PRODUTORES FEIRANTES DA REGIAO DE CATAGUASES</t>
  </si>
  <si>
    <t>MERAKI COMERCIO E SERVICOS LTDA.</t>
  </si>
  <si>
    <t>09.070.307/0001-33</t>
  </si>
  <si>
    <t>LICIT RIB COMERCIO ATACADISTA E VAREJISTA LTDA</t>
  </si>
  <si>
    <t>B2W  COMPANHIA DIGITAL</t>
  </si>
  <si>
    <t>05.923.871/0001-09</t>
  </si>
  <si>
    <t>ALPHARAD MATERIAIS PARA DIAGNOSTICOS EIRELI</t>
  </si>
  <si>
    <t>13.602.058/0001-57</t>
  </si>
  <si>
    <t>ABS FILTEX - FABRICACAO DE FILTROS INDUSTRIAIS LTDA</t>
  </si>
  <si>
    <t>DEDETIZAR SISTEMA DE CONTROLE AMBIENTAL LTDA</t>
  </si>
  <si>
    <t>MONTAR COMERCIO DE GASES EIRELI</t>
  </si>
  <si>
    <t>DINIZ E DINIZ COMERCIO DIGITAL LTDA</t>
  </si>
  <si>
    <t>A S DE LIMA COMERCIO</t>
  </si>
  <si>
    <t>BH SOLDAS EQUIPAMENTOS DE PROTECAO INDIVIDUAL EIRELI</t>
  </si>
  <si>
    <t>07.026.132/0002-12</t>
  </si>
  <si>
    <t>MG COMERCIO E SERVICOS DE EQUIPAMENTOS DE TELEFONIA LTDA</t>
  </si>
  <si>
    <t>DANILO APARECIDO BORELLA</t>
  </si>
  <si>
    <t>COMERCIAL RIO CLARO LTDA</t>
  </si>
  <si>
    <t>MULTICONTAINER EIRELI</t>
  </si>
  <si>
    <t>OBRA SOCIAL TIA LILI EDUCANDARIO</t>
  </si>
  <si>
    <t>MMV INDUSTRIA, COMERCIO E SERVICOS DE PRODUTOS DE LIMPEZA LTDA</t>
  </si>
  <si>
    <t>11.232.365/0001-68</t>
  </si>
  <si>
    <t>54.858.014/0001-70</t>
  </si>
  <si>
    <t>PROMEDON PORTO ALEGRE PRODUTOS MEDICO-HOSPITALARES LTDA</t>
  </si>
  <si>
    <t>SANDERS DO BRASIL LTDA</t>
  </si>
  <si>
    <t>CONSTRUTORA SANTOS E MARTINS LTDA</t>
  </si>
  <si>
    <t>W M JR - COMERCIO DE EQUIPAMENTOS MEDICOS LTDA</t>
  </si>
  <si>
    <t>ASSOCIACAO DOS PLANTADORES DE CANA-DE-ACUCAR INDIGENAS POTIGUARAS DA PARAIBA</t>
  </si>
  <si>
    <t>SUPER GRAFICA CARVALHO BARBACENA LTDA</t>
  </si>
  <si>
    <t>MEDFARMA COMERCIO DE MEDICAMENTOS, MATERIAIS E EQUIPAMENTOS HOSPITALARES EIRELI</t>
  </si>
  <si>
    <t>13.190.225/0001-08</t>
  </si>
  <si>
    <t>JENIFER JESSICA AZEVEDO</t>
  </si>
  <si>
    <t>05.524.742/0001-30</t>
  </si>
  <si>
    <t>K.D.P. COMERCIAL EIRELI</t>
  </si>
  <si>
    <t>SC DA CUNHA LEMES &amp; CIA LTDA</t>
  </si>
  <si>
    <t>GLOBALMIX DISTRIBUIDORA DE MEDICAMENTOS E CORRELATOS LTDA</t>
  </si>
  <si>
    <t>LABORATORIO SANTA LUCILIA LTDA</t>
  </si>
  <si>
    <t>ASSOCIACAO EVANGELICA EDIFICANDO VIDAS</t>
  </si>
  <si>
    <t>MARCIA DIAS TRIBUZY</t>
  </si>
  <si>
    <t>SAUDE BRASIL ODONTO HOSPITALAR EIRELI</t>
  </si>
  <si>
    <t>MAIS COMERCIO DE DESCARTAVEIS LTDA</t>
  </si>
  <si>
    <t>35.820.448/0001-36</t>
  </si>
  <si>
    <t>EFICAZ MED COMERCIO DE PRODUTOS HOSPITALARES LTDA</t>
  </si>
  <si>
    <t>AGRIBOM COMERCIAL LTDA</t>
  </si>
  <si>
    <t>DEUSANI ELZA OLIVEIRA PEREIRA</t>
  </si>
  <si>
    <t>MADRIMED PRODUTOS MEDICOS LTDA</t>
  </si>
  <si>
    <t>UNI HOSPITALAR CEARA LTDA</t>
  </si>
  <si>
    <t>IDEAL RENT A CAR LTDA</t>
  </si>
  <si>
    <t>12.939.678/0001-13</t>
  </si>
  <si>
    <t>DELTA PRODUCOES EIRELI</t>
  </si>
  <si>
    <t>00.011.853/0001-29</t>
  </si>
  <si>
    <t>J. B. DE OLIVEIRA DESCARTAVEIS LTDA</t>
  </si>
  <si>
    <t>PROEXI COMERCIO, EXPORTACAO E IMPORTACAO DE PRODUTOS MEDICOS E HOSPITALARES EIRELI</t>
  </si>
  <si>
    <t>LORENA KUBIAK XAVIER 04515993909</t>
  </si>
  <si>
    <t>AP OESTE DISTRIBUIDORA E COMERCIO DE ALIMENTOS LTDA</t>
  </si>
  <si>
    <t>HYPER EPI EQUIPAMENTOS SEGURANCA EIRELI</t>
  </si>
  <si>
    <t>GISLAINE TAVARES</t>
  </si>
  <si>
    <t>04.196.129/0001-78</t>
  </si>
  <si>
    <t>MARIA MAGNOLIA GOMES RODRIGUES</t>
  </si>
  <si>
    <t>07.670.244/0001-20</t>
  </si>
  <si>
    <t>RBC ULTRAIMAGEM LTDA</t>
  </si>
  <si>
    <t>25.191.289/0001-02</t>
  </si>
  <si>
    <t>DIAMANTE COMERCIO BAZAR E SERVICOS LTDA</t>
  </si>
  <si>
    <t>ROMED INDUSTRIA E COMERCIO DE EQUIPAMENTOS MEDICOS EIRELI</t>
  </si>
  <si>
    <t>FELIPE MARTINS GOMES</t>
  </si>
  <si>
    <t>SUPORTE COMERCIO E SERVICOS LTDA</t>
  </si>
  <si>
    <t>16.789.936/0001-83</t>
  </si>
  <si>
    <t>COMPAPEL INDUSTRIA E COMERCIO LTDA ME</t>
  </si>
  <si>
    <t>05.538.848/0001-92</t>
  </si>
  <si>
    <t>PHARMEDICE MANIPULACOES ESPECIALIZADAS EIRELI</t>
  </si>
  <si>
    <t>92.871.979/0001-91</t>
  </si>
  <si>
    <t>LABORATORIO DE ANALISES MICROLAB LTDA</t>
  </si>
  <si>
    <t>GTMAX3D EQUIPAMENTOS ELETRONICOS E MATERIAIS PLASTICOS LTDA.</t>
  </si>
  <si>
    <t>17.122.034/0001-51</t>
  </si>
  <si>
    <t>P M S SAUDE COMERCIO DE PRODUTOS HOSPITALAR EIRELI</t>
  </si>
  <si>
    <t>F. L. SANI EXPRESS LOCACAO E EVENTOS LTDA</t>
  </si>
  <si>
    <t>32.573.503/0001-42</t>
  </si>
  <si>
    <t>RR COMERCIO DE PRODUTOS ALIMENTICIOS E SERVICOS ADMINISTRATIVOS LTDA</t>
  </si>
  <si>
    <t>25.233.847/0001-47</t>
  </si>
  <si>
    <t>MEDBRASIL COMERCIAL EIRELI</t>
  </si>
  <si>
    <t>GALAO DE MINAS INDUSTRIA E COMERCIO LTDA</t>
  </si>
  <si>
    <t>10.724.350/0001-54</t>
  </si>
  <si>
    <t>J.C.P. DA SILVA - COMERCIAL DESKART</t>
  </si>
  <si>
    <t>15.249.521/0001-54</t>
  </si>
  <si>
    <t>M.D.X MEDICAL MATERIAL MEDICOS E HOSPITALARES LTDA</t>
  </si>
  <si>
    <t>OMICS SOLUCOES PARA LABORATORIOS LTDA</t>
  </si>
  <si>
    <t>09.102.265/0001-75</t>
  </si>
  <si>
    <t>AJURDY DISTRIBUIDORA DE PRODUTOS LTDA</t>
  </si>
  <si>
    <t>GRACIELIO FRANCISCO COSTA</t>
  </si>
  <si>
    <t>RENOVA MOVEIS E SERVICOS EIRELI</t>
  </si>
  <si>
    <t>MG COMERCIO DE MATERIAIS PARA USO  MEDICO LTDA</t>
  </si>
  <si>
    <t>HOTELARIA PAIVA LTDA</t>
  </si>
  <si>
    <t>FERRAGENS FAVORITA LTDA</t>
  </si>
  <si>
    <t>MERCEARIA ADELIA OLHER LTDA</t>
  </si>
  <si>
    <t>22.580.397/0001-70</t>
  </si>
  <si>
    <t>C.R.B. ZAPAROLLI - EIRELI</t>
  </si>
  <si>
    <t>MAKENA MAQUINAS EQUIPAMENTOS E LUBRIFICANTES LTDA</t>
  </si>
  <si>
    <t>ORTOM INDUSTRIA TEXTIL LTDA</t>
  </si>
  <si>
    <t>PEDRO DE PAULA TEIXEIRA NETO EIRELI</t>
  </si>
  <si>
    <t>R PEREIRA CARVALHO SERVICOS EM ENGENHARIA ELETRICA E TELECOM</t>
  </si>
  <si>
    <t>02.816.696/0001-54</t>
  </si>
  <si>
    <t>MILLENIUM - SERVICOS, COMERCIO E DISTRIBUICAO LTDA</t>
  </si>
  <si>
    <t>27.616.045/0001-41</t>
  </si>
  <si>
    <t>CENARCOM SERVICOS DE MANUTENCAO DE COMPRESSORES LTDA</t>
  </si>
  <si>
    <t>02.949.582/0001-82</t>
  </si>
  <si>
    <t>INTENSIVEMED IMPORTACAO E COMERCIO LTDA</t>
  </si>
  <si>
    <t>26.814.819/0001-86</t>
  </si>
  <si>
    <t>MD&amp;RC ENGENHARIA E CLIMATIZACAO LTDA</t>
  </si>
  <si>
    <t>TERMOLAB CENTRAL ANALITICA DE LABORATORIOS LTDA</t>
  </si>
  <si>
    <t>DENTAL GUIDA COMERCIO DE MATERIAIS ODONTOLOGICOS E FARMACEUTICOS LTDA</t>
  </si>
  <si>
    <t>LIFE TRAINING CENTER LTDA</t>
  </si>
  <si>
    <t>MERCADO DO QUITO LTDA</t>
  </si>
  <si>
    <t>UNENTEL SOLUCOES TECNOLOGICAS LTDA</t>
  </si>
  <si>
    <t>EXXTEND BIOTECNOLOGIA LTDA.</t>
  </si>
  <si>
    <t>AR BRASIL COMERCIO DE MAQUINAS E EQUIPAMENTOS EIRELI</t>
  </si>
  <si>
    <t>EDUARDO DE ARRUDA DENUCCI 22005689831</t>
  </si>
  <si>
    <t>I V C EMBALAGENS PLASTICAS RECICLADAS LTDA</t>
  </si>
  <si>
    <t>ENGEMIL - ENGENHARIA, EMPREENDIMENTOS,MANUTENCAO E INSTALACOES LTDA</t>
  </si>
  <si>
    <t>INDUSTRIA E COMERCIO DE VASSOURAS VARREBEM LTDA</t>
  </si>
  <si>
    <t>JSB DISTRIBUIDORA EIRELI</t>
  </si>
  <si>
    <t>IBF INDUSTRIA BRASILEIRA DE FILMES S/A.</t>
  </si>
  <si>
    <t>EQUIPAR MEDICO E HOSPITALAR LIMITADA</t>
  </si>
  <si>
    <t>ACACIA COMERCIO DE MEDICAMENTOS EIRELI</t>
  </si>
  <si>
    <t>FRIOSMIL REFRIGERACAO E TRANSPORTES LTDA</t>
  </si>
  <si>
    <t>MUNDO DO EPI COMERCIO EIRELI</t>
  </si>
  <si>
    <t>11.487.367/0001-06</t>
  </si>
  <si>
    <t>NSL DISTRIBUIDORA DE MATERIAL MEDICO EIRELI</t>
  </si>
  <si>
    <t>X-TEC COMERCIO E SERVICOS LTDA</t>
  </si>
  <si>
    <t>22.706.161/0001-38</t>
  </si>
  <si>
    <t>AVANTE BRASIL COMERCIO EIRELI</t>
  </si>
  <si>
    <t>11.563.145/0001-17</t>
  </si>
  <si>
    <t>COMERCIAL MOSTAERT LIMITADA</t>
  </si>
  <si>
    <t>BRUNO CARDOSO SILVA TECIDOS &amp; CONFECCOES</t>
  </si>
  <si>
    <t>SISTEL SISTEMA TELECOMUNICACOES COM E SERVICOS LTDA</t>
  </si>
  <si>
    <t>CIRUVALE COMERCIO DE MATERIAL CIRURGICO LTDA</t>
  </si>
  <si>
    <t>PHLIFE HOSPITALAR LTDA</t>
  </si>
  <si>
    <t>SCANSOURCE BRASIL DISTRIBUIDORA DE TECNOLOGIAS LTDA</t>
  </si>
  <si>
    <t>ACTIVE MED COMERCIO DE PRODUTOS MEDICOS E HOSPITALARES LTDA</t>
  </si>
  <si>
    <t>ELETROTEL TECNOLOGIA LTDA</t>
  </si>
  <si>
    <t>FAST RIO COMERCIO E DISTRIBUICAO EIRELI -</t>
  </si>
  <si>
    <t>33.348.467/0001-86</t>
  </si>
  <si>
    <t>CALVALTEC MANUTENCOES LTDA</t>
  </si>
  <si>
    <t>NORTEMEDICA COMERCIO E REPRESENTAES LTDA</t>
  </si>
  <si>
    <t>CONSORCIO INTERM DE SAUDE DA MICRO REG DO VALE DO ACO</t>
  </si>
  <si>
    <t>29.099.102/0001-98</t>
  </si>
  <si>
    <t>AAX ESQUADRIAS DE ALUMINIO PERSONALIZADAS EIRELI</t>
  </si>
  <si>
    <t>14.336.329/0001-32</t>
  </si>
  <si>
    <t>SOL-MILLENNIUM BRASIL IMPORTACAO E EXPORTACAO LTDA</t>
  </si>
  <si>
    <t>BIOGEN BIOTECNOLOGIA E QUIMICA LTDA</t>
  </si>
  <si>
    <t>42.799.163/0001-26</t>
  </si>
  <si>
    <t>BOEHRINGER INGELHEIM DO BRASIL QUIMICA E FARMACEUTICA LTDA.</t>
  </si>
  <si>
    <t>IVO VIEIRA LYRA 46246584420</t>
  </si>
  <si>
    <t>56.994.502/0027-79</t>
  </si>
  <si>
    <t>NOVARTIS BIOCIENCIAS SA</t>
  </si>
  <si>
    <t>ONCO PROD DISTRIBUIDORA DE PRODUTOS HOSPITALARES E ONCOLOGICOS LTDA.</t>
  </si>
  <si>
    <t>ALIENE CRISTINA AZEVEDO TOMAZ 38767290841</t>
  </si>
  <si>
    <t>GM FONSECA 6768 COMERCIO E DISTRIBUIDORA EIRELI</t>
  </si>
  <si>
    <t>09.967.852/0178-79</t>
  </si>
  <si>
    <t>HOTELARIA ACCOR BRASIL S/A</t>
  </si>
  <si>
    <t>RAD SERVICOS ESPECIALIZADOS E COMERCIO LTDA</t>
  </si>
  <si>
    <t>56.998.701/0033-01</t>
  </si>
  <si>
    <t>ABBOTT LABORATORIOS DO BRASIL LTDA</t>
  </si>
  <si>
    <t>MASTER DIAGNOSTICA PRODUTOS LABORATORIAIS E HOSPITALARES LTDA.</t>
  </si>
  <si>
    <t>RMEGH NUTRIFORT COMERCIO E DISTRIBUIDORA EIRELI</t>
  </si>
  <si>
    <t>25.102.146/0001-79</t>
  </si>
  <si>
    <t>11.409.392/0001-63</t>
  </si>
  <si>
    <t>CLIFF MAIK AZEVEDO</t>
  </si>
  <si>
    <t>INVICTA INSTALACOES E MANUTENCOES LTDA</t>
  </si>
  <si>
    <t>08.511.741/0001-49</t>
  </si>
  <si>
    <t>QUITANDA ALGO MAIS LTDA</t>
  </si>
  <si>
    <t>MAX CIRURGICA COMERCIO DE MATERIAIS HOSPITALARES LTDA</t>
  </si>
  <si>
    <t>63.067.904/0001-54</t>
  </si>
  <si>
    <t>CENTRAL CONDOMINIOS LTDA</t>
  </si>
  <si>
    <t>R I CONFECCAO E COMERCIO DE UNIFORMES E EPI LTDA.</t>
  </si>
  <si>
    <t>DYSTALL COMERCIO E SERVICOS EIRELI</t>
  </si>
  <si>
    <t>EL CLIMA CLIMATIZACAO DE AMBIENTES  - EIRELI</t>
  </si>
  <si>
    <t>22.652.688/0001-27</t>
  </si>
  <si>
    <t>J C N COMERCIO E EMPREENDIMENTOS EIRELI</t>
  </si>
  <si>
    <t>ROYAL ATACADISTA E COMERCIO EIRELI</t>
  </si>
  <si>
    <t>68.532.076/0001-00</t>
  </si>
  <si>
    <t>16.743.543/0001-39</t>
  </si>
  <si>
    <t>POSTERARI ASSESSORIA TECNICA EIRELI</t>
  </si>
  <si>
    <t>ENGETEC MEDICAL LTDA</t>
  </si>
  <si>
    <t>07.185.113/0001-58</t>
  </si>
  <si>
    <t>I.E.S COMERCIO DE PRODUTOS MEDICOS E HOSPITALAR EIRELI</t>
  </si>
  <si>
    <t>ADICAO DISTRIBUICAO EXPRESS LTDA</t>
  </si>
  <si>
    <t>ACIBRAS PRODUTOS QUIMICOS LTDA</t>
  </si>
  <si>
    <t>VAN LOOK CONFECCOES LTDA</t>
  </si>
  <si>
    <t>ESSENZA INDUSTRIA QUIMICA EIRELI</t>
  </si>
  <si>
    <t>ALPHALAB - COMERCIAL CIENTIFICA LTDA</t>
  </si>
  <si>
    <t>20.741.876/0001-04</t>
  </si>
  <si>
    <t>PIL SERVICOS DE LIMPEZA E EVENTOS CULTURAIS LTDA</t>
  </si>
  <si>
    <t>ORTHO PAUHER INDUSTRIA COMERCIO E DISTRIBUICOES LTDA</t>
  </si>
  <si>
    <t>LIFETEC COMERCIO, MANUTENCAO E LOCACAO DE MATERIAL MEDICO LTDA</t>
  </si>
  <si>
    <t>32.350.180/0001-28</t>
  </si>
  <si>
    <t>O.F.F.J. COMERCIO LTDA</t>
  </si>
  <si>
    <t>CINEFLEX INDUSTRIA DE PRODUTOS VISUAIS EIRELI</t>
  </si>
  <si>
    <t>73.110.256/0001-25</t>
  </si>
  <si>
    <t>PEG LEV SECOS E MOLHADOS LTDA</t>
  </si>
  <si>
    <t>11.463.608/0001-79</t>
  </si>
  <si>
    <t>F.N.S. INDUSTRIA E COMERCIO DE MOVEIS DE ACO LTDA</t>
  </si>
  <si>
    <t>10.471.797/0001-69</t>
  </si>
  <si>
    <t>MARCOS AURELIO SANTOS FELIX</t>
  </si>
  <si>
    <t>28.675.341/0001-86</t>
  </si>
  <si>
    <t>PAULO GIOVANI CANDIDO 04074116669</t>
  </si>
  <si>
    <t>A. J. A ABITBOL &amp; CIA LTDA</t>
  </si>
  <si>
    <t>MEDICALDECK COMERCIO DE PRODUTOS MEDICOS LTDA</t>
  </si>
  <si>
    <t>EMMARKA DISTRIBUIDORA DE MEDICAMENTOS LTDA</t>
  </si>
  <si>
    <t>03.889.336/0001-45</t>
  </si>
  <si>
    <t>PRO-VIDA COMERCIO DE EQUIPAMENTOS LTDA</t>
  </si>
  <si>
    <t>ARUPAR FIXACAO, MAQUINAS, FERRAMENTAS E EQUIPAMENTOS DE PROTECAO INDIVIDUAL LTDA</t>
  </si>
  <si>
    <t>MEDCORP HOSPITALAR LTDA.</t>
  </si>
  <si>
    <t>TST COMERCIO DE EQUIPAMENTOS DE SEGURANCA LTDA</t>
  </si>
  <si>
    <t>CAPITAL SEGURANCA CONTRA INCENDIO UBERLANDIA LTDA</t>
  </si>
  <si>
    <t>DIDATICA ARTIGOS PARA LABORATORIO EIRELI</t>
  </si>
  <si>
    <t>128.197.266-58</t>
  </si>
  <si>
    <t>COMERCIAL NOSSO LAR EIRELI</t>
  </si>
  <si>
    <t>PETINELI DISTRIBUIDORA DE MATERIAL MEDICO HOSPITALAR LTDA</t>
  </si>
  <si>
    <t>06.879.626/0001-04</t>
  </si>
  <si>
    <t>73.856.593/0001-66</t>
  </si>
  <si>
    <t>FAST BIO COMERCIAL EIRELI</t>
  </si>
  <si>
    <t>16.637.481/0001-80</t>
  </si>
  <si>
    <t>A.A. ORTENZI GARCIA &amp; CIA. LTDA</t>
  </si>
  <si>
    <t>81.128.506/0001-82</t>
  </si>
  <si>
    <t>MILLENIUM COMERCIO SERVICO LTDA</t>
  </si>
  <si>
    <t>DIPROM - DISTRIBUIDORA DE PRODUTOS ODONTOLOGICOS E MATERIAIS LTDA</t>
  </si>
  <si>
    <t>PIONEIRA EQUIPAMENTOS DE SEGURANCA LTDA</t>
  </si>
  <si>
    <t>INTERPRISE INSTRUMENTOS ANALITICOS LTDA</t>
  </si>
  <si>
    <t>TECIDOS BARA LTDA</t>
  </si>
  <si>
    <t>MASTERSUL EQUIPAMENTOS DE SEGURANCA LTDA</t>
  </si>
  <si>
    <t>MAT MED HOSPITALAR LTDA</t>
  </si>
  <si>
    <t>DURVAL EMERSON E. DE SOUZA - COMERCIAL</t>
  </si>
  <si>
    <t>ORGANOTRAT CONTROLE DE VETORES E PRAGAS URBANAS EIRELI</t>
  </si>
  <si>
    <t>08.958.628/0001-06</t>
  </si>
  <si>
    <t>GENESIO A MENDES &amp; CIA LTDA</t>
  </si>
  <si>
    <t>DIPLOMATA PROMOTORA DE EVENTOS EIRELI</t>
  </si>
  <si>
    <t>MAGALHAES EQUIPAMENTOS DE SEGURANCA EIRELI</t>
  </si>
  <si>
    <t>A4A SOLUCOES E SERVICOS EIRELI</t>
  </si>
  <si>
    <t>NUTRIMIX COMERCIAL LTDA</t>
  </si>
  <si>
    <t>EDUARDO DOMINGUES FERNANDES</t>
  </si>
  <si>
    <t>79.733.572/0001-30</t>
  </si>
  <si>
    <t>CIRUPAR - COMERCIO DE EQUIPAMENTOS MEDICOS CIRURGICOS LTDA</t>
  </si>
  <si>
    <t>82.028.002/0001-53</t>
  </si>
  <si>
    <t>DISMAFE FERRAMENTAS LTDA</t>
  </si>
  <si>
    <t>08.947.904/0001-30</t>
  </si>
  <si>
    <t>DM PUBLICACOES E MARKETING LTDA</t>
  </si>
  <si>
    <t>THAIS OLIVEIRA BORGES 41373494875</t>
  </si>
  <si>
    <t>MAPE INDUSTRIA E COMERCIO DE PAPEIS EIRELI</t>
  </si>
  <si>
    <t>20.301.535/0001-00</t>
  </si>
  <si>
    <t>SIMONE MARTINS DA SILVA 03617886736</t>
  </si>
  <si>
    <t>ALFAPLAST COMERCIO DE PRODUTOS PARA LABORATORIOS LTDA</t>
  </si>
  <si>
    <t>COPIADORA OBJETIVA LTDA</t>
  </si>
  <si>
    <t>CIRURGICA SANTA CRUZ COM. DE PRODUTOS HOSPITALARES LTDA.</t>
  </si>
  <si>
    <t>ECO MEDICE - DISTRIBUIDORA DE PRODUTOS MEDICOS HOSPITALARES EIRELI</t>
  </si>
  <si>
    <t>ESFERA MASTER COMERCIAL EIRELI</t>
  </si>
  <si>
    <t>25.178.555/0001-59</t>
  </si>
  <si>
    <t>LABS DISTRIBUIDORA DE PRODUTOS E SERVICOS PARA SAUDE LTDA</t>
  </si>
  <si>
    <t>FORMULA FARMA FARMACIA LTDA</t>
  </si>
  <si>
    <t>06.081.203/0001-36</t>
  </si>
  <si>
    <t>HOSP - LOG COMERCIO DE PRODUTOS HOSPITALARES LTDA</t>
  </si>
  <si>
    <t>BIO MED PRODUTOS MEDICOS E HOSPITALARES LTDA</t>
  </si>
  <si>
    <t>WINDS MED COMERCIO DE PRODUTOS E EQUIPAMENTOS HOSPITALARES LTDA</t>
  </si>
  <si>
    <t>PLATANUS FARMACIA DE MANIPULACAO LTDA</t>
  </si>
  <si>
    <t>BAGATOLI COMERCIO DE MOVEIS LTDA</t>
  </si>
  <si>
    <t>CENTRAL DISTRIBUIDORA DE MEDICAMENTOS LTDA</t>
  </si>
  <si>
    <t>GUINEZ INTERNATIONAL COMERCIO REPRESENTACAO E IMPORTACAO LTDA</t>
  </si>
  <si>
    <t>GLOBAL LATINA CONSTRUCOES, VIDROS E PELICULAS EIRELI</t>
  </si>
  <si>
    <t>09.012.033/0001-26</t>
  </si>
  <si>
    <t>MIDAS COMERCIO ATACADISTA DE PRODUTOS HOSPITALARES LTDA</t>
  </si>
  <si>
    <t>LAIS SILVA PRADO 05630354396</t>
  </si>
  <si>
    <t>FRAZAO E ROCHA SERVICOS EM TECNOLOGIA DA INFORMACAO E COMERCIO DE ALIMENTOS LTDA</t>
  </si>
  <si>
    <t>01.571.702/0008-64</t>
  </si>
  <si>
    <t>02.555.047/0001-47</t>
  </si>
  <si>
    <t>RHOMA PRODUTOS E EQUIPAMENTOS HOSPITALARES EIRELI</t>
  </si>
  <si>
    <t>THAIS DA SILVA RIBEIRO</t>
  </si>
  <si>
    <t>31.890.783/0001-50</t>
  </si>
  <si>
    <t>RIO MEIER COMERCIO DE MATERIAIS ODONTO-HOSPITALARES LTDA.</t>
  </si>
  <si>
    <t>09.072.840/0001-34</t>
  </si>
  <si>
    <t>SONIA REGINA FERREIRA RIBEIRAO PRETO</t>
  </si>
  <si>
    <t>ARLINDO FERREIRA MENDES</t>
  </si>
  <si>
    <t>STERI-GRAU PRODUTOS HOSPITALARES EIRELI</t>
  </si>
  <si>
    <t>13.334.553/0001-22</t>
  </si>
  <si>
    <t>01.652.777/0001-01</t>
  </si>
  <si>
    <t>09.582.478/0001-41</t>
  </si>
  <si>
    <t>SANRITA COMERCIO E SERVICOS LTDA</t>
  </si>
  <si>
    <t>ANDROMEDA TEXTIL LTDA</t>
  </si>
  <si>
    <t>10.380.093/0001-80</t>
  </si>
  <si>
    <t>FLEXMED COMERCIO DE MATERIAL HOSPITALAR EIRELI</t>
  </si>
  <si>
    <t>FARMACIA MONTE CASTELO LTDA</t>
  </si>
  <si>
    <t>CPAP FIT - TERAPIA DO SONO E RESPIRATORIA LTDA</t>
  </si>
  <si>
    <t>DE PAULI COMERCIO REPRESENTACAO IMPORTACAO E EXPORTACAO LTDA</t>
  </si>
  <si>
    <t>CLEBER DA CUNHA MOREIRA</t>
  </si>
  <si>
    <t>24.373.478/0001-25</t>
  </si>
  <si>
    <t>78.597.085/0001-24</t>
  </si>
  <si>
    <t>18.841.889/0001-03</t>
  </si>
  <si>
    <t>P.G. RIO MEDICAMENTOS LTDA</t>
  </si>
  <si>
    <t>SEGBEM MATERIAL DE SEGURANCA E COMBATE A INCENDIO LTDA</t>
  </si>
  <si>
    <t>MEDCOM COMERCIO REPRESENTACOES E SERVICOS LTDA</t>
  </si>
  <si>
    <t>ALECHSSANDRA RESSETTI OLIVEIRA</t>
  </si>
  <si>
    <t>RBR COMERCIO DE PRODUTOS MEDICO HOSPITALARES LTDA</t>
  </si>
  <si>
    <t>AMPLAMAR COMERCIO LTDA</t>
  </si>
  <si>
    <t>RAMON &amp; FERREIRA LTDA</t>
  </si>
  <si>
    <t>MUZYMED INSTRUMENTAL CIRURGICO LTDA</t>
  </si>
  <si>
    <t>01.722.901/0001-50</t>
  </si>
  <si>
    <t>COMERCIAL ELETRICA CIDADE LTDA</t>
  </si>
  <si>
    <t>MERCANTIL SUDESTE LTDA</t>
  </si>
  <si>
    <t>VERONICA VITAL RODRIGUES 93376650268</t>
  </si>
  <si>
    <t>UNIMIX DISTRIBUIDORA LTDA</t>
  </si>
  <si>
    <t>12.148.000/0001-12</t>
  </si>
  <si>
    <t>D MILLE INDUSTRIA E COMERCIO DE PRODUTOS ALIMENTICIOS LTDA</t>
  </si>
  <si>
    <t>CRUZEL COMERCIAL DISTRIBUIDORA DE PRODUTOS HOSPITALARES EIRELI</t>
  </si>
  <si>
    <t>BRAGANTINA DISTRIBUIDORA DE MEDICAMENTOS LTDA</t>
  </si>
  <si>
    <t>BEKER PRODUTOS FARMACO HOSPITALARES LTDA</t>
  </si>
  <si>
    <t>VALIDAR ONLINE SERVICOS DIGITAIS E CONTABILIDADE EMPRESARIAL EIRELI</t>
  </si>
  <si>
    <t>26.581.761/0001-78</t>
  </si>
  <si>
    <t>HIGIBEST COMERCIO E SERVICOS EIRELI</t>
  </si>
  <si>
    <t>E D AZAMBUJA &amp; CIA LTDA</t>
  </si>
  <si>
    <t>BLAU FARMACEUTICA S.A.</t>
  </si>
  <si>
    <t>31.504.080/0001-46</t>
  </si>
  <si>
    <t>GRAND MEDICAL DISTRIBUIDORA E IMPORTADORA DE PRODUTOS MEDICOS LTDA</t>
  </si>
  <si>
    <t>ZANDEI INDUSTRIA DE PLASTICOS LTDA</t>
  </si>
  <si>
    <t>GAMA LUZ COMERCIO DE MATERIAIS ELETRICOS LTDA</t>
  </si>
  <si>
    <t>82.225.947/0001-65</t>
  </si>
  <si>
    <t>A G KIENEN &amp; CIA LTDA</t>
  </si>
  <si>
    <t>GRAFICA RAPIDA E OFF-SET ARTMIX EIRELI</t>
  </si>
  <si>
    <t>DISCOM DISTRIBUICAO E COMERCIO LTDA</t>
  </si>
  <si>
    <t>03.701.401/0001-67</t>
  </si>
  <si>
    <t>RIBERPRESS COMERCIO GRAFICO E EDITORA - EIRELI</t>
  </si>
  <si>
    <t>18.277.688/0001-17</t>
  </si>
  <si>
    <t>PONTO DA SOLDA COMERCIO E LOCACAO LTDA</t>
  </si>
  <si>
    <t>CALL MED COMERCIO DE MEDICAMENTOS E REPRESENTACAO LTDA</t>
  </si>
  <si>
    <t>WN COMERCIO ODONTO-CIRURGICO LTDA</t>
  </si>
  <si>
    <t>AFL SERVICOS EIRELI</t>
  </si>
  <si>
    <t>COM GRAF GRAFICA E EDITORA LTDA</t>
  </si>
  <si>
    <t>07.616.828/0001-18</t>
  </si>
  <si>
    <t>JACUHY AGRONEGOCIOS LTDA</t>
  </si>
  <si>
    <t>GUSTAVO ZORTEA</t>
  </si>
  <si>
    <t>HTS - TECNOLOGIA EM SAUDE COMERCIO IMPORTACAO E EXPORTACAO LTDA</t>
  </si>
  <si>
    <t>JOAO BATISTA DE PAIVA GONCALVES 62333682604</t>
  </si>
  <si>
    <t>J &amp; M GRAFICA E EDITORA LTDA</t>
  </si>
  <si>
    <t>V.B.B. COMERCIO DE PAPEIS LTDA</t>
  </si>
  <si>
    <t>86.592.987/0001-04</t>
  </si>
  <si>
    <t>BIO HOSPITALAR COMERCIO DE PRODUTOS HOSPITALARES LTDA</t>
  </si>
  <si>
    <t>02.976.274/0001-46</t>
  </si>
  <si>
    <t>EDNA DE FATIMA CANTANTI - PLASTICOS</t>
  </si>
  <si>
    <t>07.242.736/0001-15</t>
  </si>
  <si>
    <t>CIRURGICA PARANA IMPORTACAO E COMERCIO ATACADISTA PRODUTOS MEDICOS E HOSPITALARES LTDA</t>
  </si>
  <si>
    <t>R DA S AGUIAR COMERCIO DE MATERIAL DE LIMPEZA LTDA</t>
  </si>
  <si>
    <t>DIMENSAO DISTRIBUIDORA DE MEDICAMENTOS EIRELI</t>
  </si>
  <si>
    <t>DELFINA ROSA DE OLIVEIRA CPF 043.047.356-75</t>
  </si>
  <si>
    <t>HD- MIYAHARA COMERCIO  E  SERVICOS  LTDA</t>
  </si>
  <si>
    <t>MEDICABIO SOLUCOES NA AREA MEDICO-HOSPITALAR EIRELI</t>
  </si>
  <si>
    <t>MULTI SERVICOS TECNICOS LTDA</t>
  </si>
  <si>
    <t>04.956.527/0001-45</t>
  </si>
  <si>
    <t>ORION COMERCIO DE ARTIGOS MEDICOS LTDA</t>
  </si>
  <si>
    <t>CASA RURAL DE LAMBARI LTDA</t>
  </si>
  <si>
    <t>03.596.923/0001-46</t>
  </si>
  <si>
    <t>ZAREK DISTRIBUIDORA DE PRODUTOS HOSPITALARES EIRELI</t>
  </si>
  <si>
    <t>GLAM EVENTOS EIRELI</t>
  </si>
  <si>
    <t>75.228.825/0001-67</t>
  </si>
  <si>
    <t>REDMED COMERCIO E LOCACAO EIRELI</t>
  </si>
  <si>
    <t>DIAGNOSTICOS DA AMERICA S.A .</t>
  </si>
  <si>
    <t>22.896.431/0001-10</t>
  </si>
  <si>
    <t>PICPAY SERVICOS S.A</t>
  </si>
  <si>
    <t>31.849.988/0001-91</t>
  </si>
  <si>
    <t>MARCELO E GRAZIELA SERVICOS DE SEGURANCA LTDA</t>
  </si>
  <si>
    <t>capital_social</t>
  </si>
  <si>
    <t>data_inicio_ativ</t>
  </si>
  <si>
    <t>porte</t>
  </si>
  <si>
    <t>01</t>
  </si>
  <si>
    <t>05</t>
  </si>
  <si>
    <t>03</t>
  </si>
  <si>
    <t>00</t>
  </si>
  <si>
    <t>2017-4-11</t>
  </si>
  <si>
    <t>1973-12-14</t>
  </si>
  <si>
    <t>1988-11-14</t>
  </si>
  <si>
    <t>2011-9-13</t>
  </si>
  <si>
    <t>2001-8-24</t>
  </si>
  <si>
    <t>2008-3-5</t>
  </si>
  <si>
    <t>2011-1-18</t>
  </si>
  <si>
    <t>2005-3-21</t>
  </si>
  <si>
    <t>2011-1-12</t>
  </si>
  <si>
    <t>1988-1-19</t>
  </si>
  <si>
    <t>1996-10-8</t>
  </si>
  <si>
    <t>2008-6-10</t>
  </si>
  <si>
    <t>2014-12-8</t>
  </si>
  <si>
    <t>2018-4-17</t>
  </si>
  <si>
    <t>2005-9-21</t>
  </si>
  <si>
    <t>2016-6-17</t>
  </si>
  <si>
    <t>2016-3-14</t>
  </si>
  <si>
    <t>2017-4-26</t>
  </si>
  <si>
    <t>2006-9-6</t>
  </si>
  <si>
    <t>1998-11-23</t>
  </si>
  <si>
    <t>2007-11-5</t>
  </si>
  <si>
    <t>1985-1-30</t>
  </si>
  <si>
    <t>1994-2-11</t>
  </si>
  <si>
    <t>2016-10-18</t>
  </si>
  <si>
    <t>1966-7-14</t>
  </si>
  <si>
    <t>2004-1-6</t>
  </si>
  <si>
    <t>2015-7-8</t>
  </si>
  <si>
    <t>1998-4-15</t>
  </si>
  <si>
    <t>2008-9-9</t>
  </si>
  <si>
    <t>2018-2-5</t>
  </si>
  <si>
    <t>1990-3-27</t>
  </si>
  <si>
    <t>1985-4-17</t>
  </si>
  <si>
    <t>2008-12-18</t>
  </si>
  <si>
    <t>2010-5-12</t>
  </si>
  <si>
    <t>2006-6-5</t>
  </si>
  <si>
    <t>2010-10-15</t>
  </si>
  <si>
    <t>1994-12-9</t>
  </si>
  <si>
    <t>1989-9-25</t>
  </si>
  <si>
    <t>1997-8-27</t>
  </si>
  <si>
    <t>2002-3-25</t>
  </si>
  <si>
    <t>1993-1-15</t>
  </si>
  <si>
    <t>2016-1-23</t>
  </si>
  <si>
    <t>2010-1-19</t>
  </si>
  <si>
    <t>2003-5-8</t>
  </si>
  <si>
    <t>1993-9-2</t>
  </si>
  <si>
    <t>2013-9-27</t>
  </si>
  <si>
    <t>2009-1-22</t>
  </si>
  <si>
    <t>1998-5-14</t>
  </si>
  <si>
    <t>2015-7-2</t>
  </si>
  <si>
    <t>2018-9-13</t>
  </si>
  <si>
    <t>2012-6-11</t>
  </si>
  <si>
    <t>2010-5-14</t>
  </si>
  <si>
    <t>1992-1-22</t>
  </si>
  <si>
    <t>2009-7-2</t>
  </si>
  <si>
    <t>2010-2-2</t>
  </si>
  <si>
    <t>2011-11-11</t>
  </si>
  <si>
    <t>2003-9-26</t>
  </si>
  <si>
    <t>1998-11-3</t>
  </si>
  <si>
    <t>2016-12-16</t>
  </si>
  <si>
    <t>2019-2-5</t>
  </si>
  <si>
    <t>2017-1-17</t>
  </si>
  <si>
    <t>2011-8-3</t>
  </si>
  <si>
    <t>1995-3-22</t>
  </si>
  <si>
    <t>2007-7-24</t>
  </si>
  <si>
    <t>2018-5-6</t>
  </si>
  <si>
    <t>2009-5-29</t>
  </si>
  <si>
    <t>1998-9-10</t>
  </si>
  <si>
    <t>1990-8-15</t>
  </si>
  <si>
    <t>2012-2-13</t>
  </si>
  <si>
    <t>2008-6-13</t>
  </si>
  <si>
    <t>2016-6-23</t>
  </si>
  <si>
    <t>2004-11-19</t>
  </si>
  <si>
    <t>2015-12-9</t>
  </si>
  <si>
    <t>1993-6-23</t>
  </si>
  <si>
    <t>2007-8-31</t>
  </si>
  <si>
    <t>1994-4-20</t>
  </si>
  <si>
    <t>1986-4-23</t>
  </si>
  <si>
    <t>2013-10-16</t>
  </si>
  <si>
    <t>2012-4-27</t>
  </si>
  <si>
    <t>1966-9-30</t>
  </si>
  <si>
    <t>2012-5-30</t>
  </si>
  <si>
    <t>1986-4-25</t>
  </si>
  <si>
    <t>2017-5-4</t>
  </si>
  <si>
    <t>2005-8-26</t>
  </si>
  <si>
    <t>2015-6-3</t>
  </si>
  <si>
    <t>1995-10-19</t>
  </si>
  <si>
    <t>1998-10-29</t>
  </si>
  <si>
    <t>2005-1-17</t>
  </si>
  <si>
    <t>2000-3-2</t>
  </si>
  <si>
    <t>2010-5-5</t>
  </si>
  <si>
    <t>1985-2-14</t>
  </si>
  <si>
    <t>2016-2-22</t>
  </si>
  <si>
    <t>2016-12-27</t>
  </si>
  <si>
    <t>1997-3-17</t>
  </si>
  <si>
    <t>2008-4-1</t>
  </si>
  <si>
    <t>1973-3-26</t>
  </si>
  <si>
    <t>2003-12-4</t>
  </si>
  <si>
    <t>1999-10-6</t>
  </si>
  <si>
    <t>2002-1-23</t>
  </si>
  <si>
    <t>2016-12-2</t>
  </si>
  <si>
    <t>1999-3-5</t>
  </si>
  <si>
    <t>2019-1-17</t>
  </si>
  <si>
    <t>1998-2-11</t>
  </si>
  <si>
    <t>1987-12-15</t>
  </si>
  <si>
    <t>2000-11-21</t>
  </si>
  <si>
    <t>2002-9-25</t>
  </si>
  <si>
    <t>2003-3-21</t>
  </si>
  <si>
    <t>2011-3-23</t>
  </si>
  <si>
    <t>2001-12-11</t>
  </si>
  <si>
    <t>2015-11-6</t>
  </si>
  <si>
    <t>1966-7-18</t>
  </si>
  <si>
    <t>2009-12-15</t>
  </si>
  <si>
    <t>2006-2-10</t>
  </si>
  <si>
    <t>2015-8-12</t>
  </si>
  <si>
    <t>2005-6-22</t>
  </si>
  <si>
    <t>2019-3-26</t>
  </si>
  <si>
    <t>2017-6-13</t>
  </si>
  <si>
    <t>2009-3-19</t>
  </si>
  <si>
    <t>2004-11-11</t>
  </si>
  <si>
    <t>2013-4-22</t>
  </si>
  <si>
    <t>2002-10-17</t>
  </si>
  <si>
    <t>2013-4-30</t>
  </si>
  <si>
    <t>1996-9-2</t>
  </si>
  <si>
    <t>2015-12-28</t>
  </si>
  <si>
    <t>1991-12-6</t>
  </si>
  <si>
    <t>2002-4-22</t>
  </si>
  <si>
    <t>2010-2-3</t>
  </si>
  <si>
    <t>2009-2-11</t>
  </si>
  <si>
    <t>2007-9-18</t>
  </si>
  <si>
    <t>2000-2-1</t>
  </si>
  <si>
    <t>2003-2-18</t>
  </si>
  <si>
    <t>2013-8-16</t>
  </si>
  <si>
    <t>2016-10-11</t>
  </si>
  <si>
    <t>2010-11-5</t>
  </si>
  <si>
    <t>2005-10-13</t>
  </si>
  <si>
    <t>2014-11-18</t>
  </si>
  <si>
    <t>2012-12-26</t>
  </si>
  <si>
    <t>2007-8-17</t>
  </si>
  <si>
    <t>2001-6-27</t>
  </si>
  <si>
    <t>2013-3-18</t>
  </si>
  <si>
    <t>2012-2-28</t>
  </si>
  <si>
    <t>2006-2-14</t>
  </si>
  <si>
    <t>1995-3-21</t>
  </si>
  <si>
    <t>2005-12-1</t>
  </si>
  <si>
    <t>2017-7-18</t>
  </si>
  <si>
    <t>2014-9-5</t>
  </si>
  <si>
    <t>2005-7-5</t>
  </si>
  <si>
    <t>2015-5-12</t>
  </si>
  <si>
    <t>2002-7-23</t>
  </si>
  <si>
    <t>2019-4-25</t>
  </si>
  <si>
    <t>2001-9-12</t>
  </si>
  <si>
    <t>2012-7-24</t>
  </si>
  <si>
    <t>2007-2-2</t>
  </si>
  <si>
    <t>1994-9-25</t>
  </si>
  <si>
    <t>2005-6-3</t>
  </si>
  <si>
    <t>2017-9-15</t>
  </si>
  <si>
    <t>2015-9-28</t>
  </si>
  <si>
    <t>2018-8-31</t>
  </si>
  <si>
    <t>1995-10-23</t>
  </si>
  <si>
    <t>2004-6-7</t>
  </si>
  <si>
    <t>1984-9-21</t>
  </si>
  <si>
    <t>2019-3-22</t>
  </si>
  <si>
    <t>2010-1-18</t>
  </si>
  <si>
    <t>2006-12-6</t>
  </si>
  <si>
    <t>2004-3-31</t>
  </si>
  <si>
    <t>2006-10-30</t>
  </si>
  <si>
    <t>2016-12-26</t>
  </si>
  <si>
    <t>1986-12-2</t>
  </si>
  <si>
    <t>1984-3-12</t>
  </si>
  <si>
    <t>2017-4-27</t>
  </si>
  <si>
    <t>2009-5-25</t>
  </si>
  <si>
    <t>1983-11-25</t>
  </si>
  <si>
    <t>2015-1-28</t>
  </si>
  <si>
    <t>1997-10-14</t>
  </si>
  <si>
    <t>2008-8-6</t>
  </si>
  <si>
    <t>2018-2-22</t>
  </si>
  <si>
    <t>2009-8-12</t>
  </si>
  <si>
    <t>2006-4-19</t>
  </si>
  <si>
    <t>2016-12-29</t>
  </si>
  <si>
    <t>2008-10-10</t>
  </si>
  <si>
    <t>2008-10-17</t>
  </si>
  <si>
    <t>2002-3-5</t>
  </si>
  <si>
    <t>2001-5-10</t>
  </si>
  <si>
    <t>2016-5-17</t>
  </si>
  <si>
    <t>2019-3-19</t>
  </si>
  <si>
    <t>2000-6-12</t>
  </si>
  <si>
    <t>2008-9-12</t>
  </si>
  <si>
    <t>2009-5-13</t>
  </si>
  <si>
    <t>2014-3-18</t>
  </si>
  <si>
    <t>2004-11-18</t>
  </si>
  <si>
    <t>2013-11-25</t>
  </si>
  <si>
    <t>2019-5-9</t>
  </si>
  <si>
    <t>2003-3-12</t>
  </si>
  <si>
    <t>1992-3-24</t>
  </si>
  <si>
    <t>2009-1-13</t>
  </si>
  <si>
    <t>2000-10-24</t>
  </si>
  <si>
    <t>1988-4-19</t>
  </si>
  <si>
    <t>2013-11-22</t>
  </si>
  <si>
    <t>2010-11-25</t>
  </si>
  <si>
    <t>1996-4-22</t>
  </si>
  <si>
    <t>2009-6-18</t>
  </si>
  <si>
    <t>2012-4-23</t>
  </si>
  <si>
    <t>1994-6-27</t>
  </si>
  <si>
    <t>2017-5-11</t>
  </si>
  <si>
    <t>2002-4-11</t>
  </si>
  <si>
    <t>2003-2-6</t>
  </si>
  <si>
    <t>2004-1-16</t>
  </si>
  <si>
    <t>2014-5-8</t>
  </si>
  <si>
    <t>1999-8-10</t>
  </si>
  <si>
    <t>1997-2-25</t>
  </si>
  <si>
    <t>2004-3-18</t>
  </si>
  <si>
    <t>1993-8-26</t>
  </si>
  <si>
    <t>2014-10-22</t>
  </si>
  <si>
    <t>1982-12-29</t>
  </si>
  <si>
    <t>1988-5-3</t>
  </si>
  <si>
    <t>2007-10-26</t>
  </si>
  <si>
    <t>2014-9-22</t>
  </si>
  <si>
    <t>1999-11-3</t>
  </si>
  <si>
    <t>2002-7-22</t>
  </si>
  <si>
    <t>2013-4-23</t>
  </si>
  <si>
    <t>2012-3-19</t>
  </si>
  <si>
    <t>2010-3-4</t>
  </si>
  <si>
    <t>2019-5-30</t>
  </si>
  <si>
    <t>1990-4-5</t>
  </si>
  <si>
    <t>2002-1-25</t>
  </si>
  <si>
    <t>2018-10-3</t>
  </si>
  <si>
    <t>2014-6-20</t>
  </si>
  <si>
    <t>2017-5-16</t>
  </si>
  <si>
    <t>1992-4-24</t>
  </si>
  <si>
    <t>2001-3-27</t>
  </si>
  <si>
    <t>2018-10-5</t>
  </si>
  <si>
    <t>2010-6-4</t>
  </si>
  <si>
    <t>1996-5-31</t>
  </si>
  <si>
    <t>1987-4-1</t>
  </si>
  <si>
    <t>2017-2-3</t>
  </si>
  <si>
    <t>2014-10-24</t>
  </si>
  <si>
    <t>1998-3-18</t>
  </si>
  <si>
    <t>2014-9-11</t>
  </si>
  <si>
    <t>2013-10-11</t>
  </si>
  <si>
    <t>1999-8-4</t>
  </si>
  <si>
    <t>2012-12-10</t>
  </si>
  <si>
    <t>2011-4-19</t>
  </si>
  <si>
    <t>2005-12-6</t>
  </si>
  <si>
    <t>2010-6-24</t>
  </si>
  <si>
    <t>2004-8-24</t>
  </si>
  <si>
    <t>2015-3-16</t>
  </si>
  <si>
    <t>1993-10-19</t>
  </si>
  <si>
    <t>2017-12-18</t>
  </si>
  <si>
    <t>2019-3-7</t>
  </si>
  <si>
    <t>1999-8-23</t>
  </si>
  <si>
    <t>1999-6-2</t>
  </si>
  <si>
    <t>2004-3-29</t>
  </si>
  <si>
    <t>2012-1-13</t>
  </si>
  <si>
    <t>2016-6-21</t>
  </si>
  <si>
    <t>2014-6-4</t>
  </si>
  <si>
    <t>2000-10-30</t>
  </si>
  <si>
    <t>1977-7-20</t>
  </si>
  <si>
    <t>1999-9-2</t>
  </si>
  <si>
    <t>2008-10-6</t>
  </si>
  <si>
    <t>2013-11-7</t>
  </si>
  <si>
    <t>2015-6-1</t>
  </si>
  <si>
    <t>1988-11-17</t>
  </si>
  <si>
    <t>1995-10-5</t>
  </si>
  <si>
    <t>2011-3-17</t>
  </si>
  <si>
    <t>2000-4-26</t>
  </si>
  <si>
    <t>2003-12-16</t>
  </si>
  <si>
    <t>2016-7-28</t>
  </si>
  <si>
    <t>2009-12-23</t>
  </si>
  <si>
    <t>1984-6-13</t>
  </si>
  <si>
    <t>1987-3-10</t>
  </si>
  <si>
    <t>2001-1-10</t>
  </si>
  <si>
    <t>2009-3-27</t>
  </si>
  <si>
    <t>2007-11-29</t>
  </si>
  <si>
    <t>2011-9-9</t>
  </si>
  <si>
    <t>2006-3-8</t>
  </si>
  <si>
    <t>2008-1-15</t>
  </si>
  <si>
    <t>1979-8-7</t>
  </si>
  <si>
    <t>1997-11-20</t>
  </si>
  <si>
    <t>2013-7-9</t>
  </si>
  <si>
    <t>1998-6-4</t>
  </si>
  <si>
    <t>2010-9-2</t>
  </si>
  <si>
    <t>2004-1-15</t>
  </si>
  <si>
    <t>2017-3-8</t>
  </si>
  <si>
    <t>2018-4-27</t>
  </si>
  <si>
    <t>2007-8-9</t>
  </si>
  <si>
    <t>2008-5-29</t>
  </si>
  <si>
    <t>2018-7-13</t>
  </si>
  <si>
    <t>2011-1-28</t>
  </si>
  <si>
    <t>2011-2-21</t>
  </si>
  <si>
    <t>2005-3-30</t>
  </si>
  <si>
    <t>2017-2-9</t>
  </si>
  <si>
    <t>1967-1-31</t>
  </si>
  <si>
    <t>2013-1-17</t>
  </si>
  <si>
    <t>2017-3-20</t>
  </si>
  <si>
    <t>2011-4-27</t>
  </si>
  <si>
    <t>1991-1-15</t>
  </si>
  <si>
    <t>2013-6-10</t>
  </si>
  <si>
    <t>1987-1-23</t>
  </si>
  <si>
    <t>2015-10-19</t>
  </si>
  <si>
    <t>2011-6-7</t>
  </si>
  <si>
    <t>2016-10-7</t>
  </si>
  <si>
    <t>1992-7-3</t>
  </si>
  <si>
    <t>1966-8-11</t>
  </si>
  <si>
    <t>2008-1-7</t>
  </si>
  <si>
    <t>1966-7-27</t>
  </si>
  <si>
    <t>2013-11-5</t>
  </si>
  <si>
    <t>2017-9-25</t>
  </si>
  <si>
    <t>2001-1-19</t>
  </si>
  <si>
    <t>2011-5-20</t>
  </si>
  <si>
    <t>2007-3-16</t>
  </si>
  <si>
    <t>2016-1-22</t>
  </si>
  <si>
    <t>1997-6-4</t>
  </si>
  <si>
    <t>2016-12-21</t>
  </si>
  <si>
    <t>1990-9-21</t>
  </si>
  <si>
    <t>2012-9-5</t>
  </si>
  <si>
    <t>2018-9-12</t>
  </si>
  <si>
    <t>1973-7-30</t>
  </si>
  <si>
    <t>1997-1-9</t>
  </si>
  <si>
    <t>2002-5-13</t>
  </si>
  <si>
    <t>2002-9-18</t>
  </si>
  <si>
    <t>2013-11-27</t>
  </si>
  <si>
    <t>1988-8-30</t>
  </si>
  <si>
    <t>2013-5-20</t>
  </si>
  <si>
    <t>2014-3-11</t>
  </si>
  <si>
    <t>2007-5-3</t>
  </si>
  <si>
    <t>1984-8-10</t>
  </si>
  <si>
    <t>1967-12-13</t>
  </si>
  <si>
    <t>1984-2-29</t>
  </si>
  <si>
    <t>1999-4-6</t>
  </si>
  <si>
    <t>1996-6-11</t>
  </si>
  <si>
    <t>2011-12-7</t>
  </si>
  <si>
    <t>2002-11-20</t>
  </si>
  <si>
    <t>1982-11-22</t>
  </si>
  <si>
    <t>1991-9-30</t>
  </si>
  <si>
    <t>2004-3-17</t>
  </si>
  <si>
    <t>2005-4-19</t>
  </si>
  <si>
    <t>1989-12-11</t>
  </si>
  <si>
    <t>2017-2-13</t>
  </si>
  <si>
    <t>2005-8-11</t>
  </si>
  <si>
    <t>1982-3-31</t>
  </si>
  <si>
    <t>2015-9-30</t>
  </si>
  <si>
    <t>2008-1-23</t>
  </si>
  <si>
    <t>2004-4-29</t>
  </si>
  <si>
    <t>2004-7-7</t>
  </si>
  <si>
    <t>2009-11-26</t>
  </si>
  <si>
    <t>1997-1-30</t>
  </si>
  <si>
    <t>2001-3-28</t>
  </si>
  <si>
    <t>2008-8-26</t>
  </si>
  <si>
    <t>2009-4-2</t>
  </si>
  <si>
    <t>2000-2-2</t>
  </si>
  <si>
    <t>2018-6-28</t>
  </si>
  <si>
    <t>2011-10-27</t>
  </si>
  <si>
    <t>2017-3-13</t>
  </si>
  <si>
    <t>2013-6-3</t>
  </si>
  <si>
    <t>2005-11-7</t>
  </si>
  <si>
    <t>1999-6-16</t>
  </si>
  <si>
    <t>2007-5-24</t>
  </si>
  <si>
    <t>2004-5-25</t>
  </si>
  <si>
    <t>2016-6-2</t>
  </si>
  <si>
    <t>2009-7-13</t>
  </si>
  <si>
    <t>1998-12-3</t>
  </si>
  <si>
    <t>1997-12-16</t>
  </si>
  <si>
    <t>2000-7-4</t>
  </si>
  <si>
    <t>1972-3-17</t>
  </si>
  <si>
    <t>2002-11-12</t>
  </si>
  <si>
    <t>2007-10-25</t>
  </si>
  <si>
    <t>2017-9-28</t>
  </si>
  <si>
    <t>1982-5-6</t>
  </si>
  <si>
    <t>2012-11-14</t>
  </si>
  <si>
    <t>1998-11-26</t>
  </si>
  <si>
    <t>1995-3-28</t>
  </si>
  <si>
    <t>2015-11-3</t>
  </si>
  <si>
    <t>2015-9-22</t>
  </si>
  <si>
    <t>2017-3-17</t>
  </si>
  <si>
    <t>2014-9-16</t>
  </si>
  <si>
    <t>2001-2-15</t>
  </si>
  <si>
    <t>2010-3-16</t>
  </si>
  <si>
    <t>2013-4-15</t>
  </si>
  <si>
    <t>2002-12-26</t>
  </si>
  <si>
    <t>1997-3-25</t>
  </si>
  <si>
    <t>2013-10-23</t>
  </si>
  <si>
    <t>2014-12-16</t>
  </si>
  <si>
    <t>2005-11-11</t>
  </si>
  <si>
    <t>2013-5-27</t>
  </si>
  <si>
    <t>1999-8-9</t>
  </si>
  <si>
    <t>1999-7-8</t>
  </si>
  <si>
    <t>2004-10-21</t>
  </si>
  <si>
    <t>2014-1-31</t>
  </si>
  <si>
    <t>2012-5-23</t>
  </si>
  <si>
    <t>1997-6-10</t>
  </si>
  <si>
    <t>2010-5-13</t>
  </si>
  <si>
    <t>1995-6-7</t>
  </si>
  <si>
    <t>2016-11-17</t>
  </si>
  <si>
    <t>2008-1-29</t>
  </si>
  <si>
    <t>1994-2-9</t>
  </si>
  <si>
    <t>2017-8-28</t>
  </si>
  <si>
    <t>2013-1-5</t>
  </si>
  <si>
    <t>1998-5-13</t>
  </si>
  <si>
    <t>2014-2-7</t>
  </si>
  <si>
    <t>2009-12-9</t>
  </si>
  <si>
    <t>2007-12-13</t>
  </si>
  <si>
    <t>2007-8-22</t>
  </si>
  <si>
    <t>1984-2-3</t>
  </si>
  <si>
    <t>2011-2-1</t>
  </si>
  <si>
    <t>1966-7-26</t>
  </si>
  <si>
    <t>2017-7-24</t>
  </si>
  <si>
    <t>1999-8-20</t>
  </si>
  <si>
    <t>2013-3-6</t>
  </si>
  <si>
    <t>2017-2-20</t>
  </si>
  <si>
    <t>2001-4-26</t>
  </si>
  <si>
    <t>2018-1-26</t>
  </si>
  <si>
    <t>1995-5-16</t>
  </si>
  <si>
    <t>2010-11-11</t>
  </si>
  <si>
    <t>1999-6-28</t>
  </si>
  <si>
    <t>1994-1-10</t>
  </si>
  <si>
    <t>2017-6-14</t>
  </si>
  <si>
    <t>2003-10-17</t>
  </si>
  <si>
    <t>2009-9-16</t>
  </si>
  <si>
    <t>2014-8-6</t>
  </si>
  <si>
    <t>2002-11-6</t>
  </si>
  <si>
    <t>2005-1-26</t>
  </si>
  <si>
    <t>2010-11-18</t>
  </si>
  <si>
    <t>2010-3-26</t>
  </si>
  <si>
    <t>1993-5-28</t>
  </si>
  <si>
    <t>1997-7-4</t>
  </si>
  <si>
    <t>1983-11-10</t>
  </si>
  <si>
    <t>1994-8-26</t>
  </si>
  <si>
    <t>2017-6-19</t>
  </si>
  <si>
    <t>2011-7-25</t>
  </si>
  <si>
    <t>2016-10-3</t>
  </si>
  <si>
    <t>1968-10-11</t>
  </si>
  <si>
    <t>2012-1-4</t>
  </si>
  <si>
    <t>2018-8-10</t>
  </si>
  <si>
    <t>2007-8-24</t>
  </si>
  <si>
    <t>1992-1-27</t>
  </si>
  <si>
    <t>2013-8-19</t>
  </si>
  <si>
    <t>2009-5-21</t>
  </si>
  <si>
    <t>2008-7-24</t>
  </si>
  <si>
    <t>2000-9-19</t>
  </si>
  <si>
    <t>1998-3-30</t>
  </si>
  <si>
    <t>1986-12-18</t>
  </si>
  <si>
    <t>1974-1-18</t>
  </si>
  <si>
    <t>2007-8-21</t>
  </si>
  <si>
    <t>2000-11-22</t>
  </si>
  <si>
    <t>2012-9-26</t>
  </si>
  <si>
    <t>2019-6-28</t>
  </si>
  <si>
    <t>2011-12-19</t>
  </si>
  <si>
    <t>2010-4-29</t>
  </si>
  <si>
    <t>2009-2-13</t>
  </si>
  <si>
    <t>1992-11-17</t>
  </si>
  <si>
    <t>2009-12-4</t>
  </si>
  <si>
    <t>1998-11-19</t>
  </si>
  <si>
    <t>2003-3-10</t>
  </si>
  <si>
    <t>2011-2-14</t>
  </si>
  <si>
    <t>1999-2-25</t>
  </si>
  <si>
    <t>1942-9-1</t>
  </si>
  <si>
    <t>2006-7-12</t>
  </si>
  <si>
    <t>2002-9-20</t>
  </si>
  <si>
    <t>2008-6-5</t>
  </si>
  <si>
    <t>2015-8-11</t>
  </si>
  <si>
    <t>2007-2-27</t>
  </si>
  <si>
    <t>2014-4-3</t>
  </si>
  <si>
    <t>2013-2-27</t>
  </si>
  <si>
    <t>1966-10-12</t>
  </si>
  <si>
    <t>1967-7-5</t>
  </si>
  <si>
    <t>1982-10-27</t>
  </si>
  <si>
    <t>2017-4-19</t>
  </si>
  <si>
    <t>2014-4-14</t>
  </si>
  <si>
    <t>1972-10-19</t>
  </si>
  <si>
    <t>2018-4-4</t>
  </si>
  <si>
    <t>2018-2-27</t>
  </si>
  <si>
    <t>1985-3-18</t>
  </si>
  <si>
    <t>2013-9-17</t>
  </si>
  <si>
    <t>1987-2-11</t>
  </si>
  <si>
    <t>2013-3-19</t>
  </si>
  <si>
    <t>2004-4-16</t>
  </si>
  <si>
    <t>1999-2-19</t>
  </si>
  <si>
    <t>1995-9-11</t>
  </si>
  <si>
    <t>1989-10-30</t>
  </si>
  <si>
    <t>2015-2-20</t>
  </si>
  <si>
    <t>2017-11-23</t>
  </si>
  <si>
    <t>2011-8-2</t>
  </si>
  <si>
    <t>2014-5-7</t>
  </si>
  <si>
    <t>2009-8-25</t>
  </si>
  <si>
    <t>2010-6-18</t>
  </si>
  <si>
    <t>2014-8-27</t>
  </si>
  <si>
    <t>1989-6-2</t>
  </si>
  <si>
    <t>2008-1-30</t>
  </si>
  <si>
    <t>2019-5-3</t>
  </si>
  <si>
    <t>2018-5-23</t>
  </si>
  <si>
    <t>2016-5-25</t>
  </si>
  <si>
    <t>2014-6-10</t>
  </si>
  <si>
    <t>2015-2-2</t>
  </si>
  <si>
    <t>1993-9-13</t>
  </si>
  <si>
    <t>2019-2-4</t>
  </si>
  <si>
    <t>2011-12-1</t>
  </si>
  <si>
    <t>2011-5-30</t>
  </si>
  <si>
    <t>1976-1-8</t>
  </si>
  <si>
    <t>2009-2-20</t>
  </si>
  <si>
    <t>2006-6-23</t>
  </si>
  <si>
    <t>2008-9-8</t>
  </si>
  <si>
    <t>2017-4-6</t>
  </si>
  <si>
    <t>2009-9-29</t>
  </si>
  <si>
    <t>2002-6-14</t>
  </si>
  <si>
    <t>2012-7-23</t>
  </si>
  <si>
    <t>2001-10-4</t>
  </si>
  <si>
    <t>2004-5-19</t>
  </si>
  <si>
    <t>1995-4-6</t>
  </si>
  <si>
    <t>2011-11-24</t>
  </si>
  <si>
    <t>2006-1-16</t>
  </si>
  <si>
    <t>2000-12-11</t>
  </si>
  <si>
    <t>2010-3-24</t>
  </si>
  <si>
    <t>2001-8-29</t>
  </si>
  <si>
    <t>1998-6-29</t>
  </si>
  <si>
    <t>1998-7-15</t>
  </si>
  <si>
    <t>1977-3-30</t>
  </si>
  <si>
    <t>2002-12-2</t>
  </si>
  <si>
    <t>1981-6-1</t>
  </si>
  <si>
    <t>2016-10-27</t>
  </si>
  <si>
    <t>2017-4-24</t>
  </si>
  <si>
    <t>2017-6-27</t>
  </si>
  <si>
    <t>1999-10-27</t>
  </si>
  <si>
    <t>1991-1-9</t>
  </si>
  <si>
    <t>1996-5-8</t>
  </si>
  <si>
    <t>2018-7-18</t>
  </si>
  <si>
    <t>2018-3-14</t>
  </si>
  <si>
    <t>1993-1-6</t>
  </si>
  <si>
    <t>2012-3-21</t>
  </si>
  <si>
    <t>2000-7-26</t>
  </si>
  <si>
    <t>2015-8-31</t>
  </si>
  <si>
    <t>2009-9-25</t>
  </si>
  <si>
    <t>2014-12-2</t>
  </si>
  <si>
    <t>2002-2-22</t>
  </si>
  <si>
    <t>2003-4-11</t>
  </si>
  <si>
    <t>2017-8-4</t>
  </si>
  <si>
    <t>2017-12-4</t>
  </si>
  <si>
    <t>2016-11-25</t>
  </si>
  <si>
    <t>1990-7-24</t>
  </si>
  <si>
    <t>2000-10-5</t>
  </si>
  <si>
    <t>2018-12-12</t>
  </si>
  <si>
    <t>1993-6-9</t>
  </si>
  <si>
    <t>2017-10-24</t>
  </si>
  <si>
    <t>2015-9-11</t>
  </si>
  <si>
    <t>1994-3-21</t>
  </si>
  <si>
    <t>2015-6-12</t>
  </si>
  <si>
    <t>2014-2-6</t>
  </si>
  <si>
    <t>2014-3-12</t>
  </si>
  <si>
    <t>2017-11-7</t>
  </si>
  <si>
    <t>2013-8-29</t>
  </si>
  <si>
    <t>1991-3-21</t>
  </si>
  <si>
    <t>2017-3-6</t>
  </si>
  <si>
    <t>2012-7-10</t>
  </si>
  <si>
    <t>1966-8-25</t>
  </si>
  <si>
    <t>2018-3-22</t>
  </si>
  <si>
    <t>2013-4-9</t>
  </si>
  <si>
    <t>2008-7-3</t>
  </si>
  <si>
    <t>2011-10-17</t>
  </si>
  <si>
    <t>1981-8-10</t>
  </si>
  <si>
    <t>2004-12-7</t>
  </si>
  <si>
    <t>2016-9-21</t>
  </si>
  <si>
    <t>2015-11-12</t>
  </si>
  <si>
    <t>2004-7-19</t>
  </si>
  <si>
    <t>2014-7-15</t>
  </si>
  <si>
    <t>2016-10-10</t>
  </si>
  <si>
    <t>2005-12-15</t>
  </si>
  <si>
    <t>2001-7-30</t>
  </si>
  <si>
    <t>2015-3-18</t>
  </si>
  <si>
    <t>2008-4-2</t>
  </si>
  <si>
    <t>1990-11-21</t>
  </si>
  <si>
    <t>2013-1-31</t>
  </si>
  <si>
    <t>2000-5-29</t>
  </si>
  <si>
    <t>2012-7-30</t>
  </si>
  <si>
    <t>2009-5-20</t>
  </si>
  <si>
    <t>2012-5-5</t>
  </si>
  <si>
    <t>2011-6-17</t>
  </si>
  <si>
    <t>2015-8-7</t>
  </si>
  <si>
    <t>2003-11-27</t>
  </si>
  <si>
    <t>2008-12-8</t>
  </si>
  <si>
    <t>2014-5-26</t>
  </si>
  <si>
    <t>2003-7-1</t>
  </si>
  <si>
    <t>2008-2-13</t>
  </si>
  <si>
    <t>2009-1-29</t>
  </si>
  <si>
    <t>2009-5-27</t>
  </si>
  <si>
    <t>2009-6-25</t>
  </si>
  <si>
    <t>2012-6-15</t>
  </si>
  <si>
    <t>2012-11-28</t>
  </si>
  <si>
    <t>2014-3-7</t>
  </si>
  <si>
    <t>2014-5-22</t>
  </si>
  <si>
    <t>2016-9-12</t>
  </si>
  <si>
    <t>2016-4-14</t>
  </si>
  <si>
    <t>2013-7-12</t>
  </si>
  <si>
    <t>1987-10-19</t>
  </si>
  <si>
    <t>2003-7-2</t>
  </si>
  <si>
    <t>2017-5-22</t>
  </si>
  <si>
    <t>2013-4-12</t>
  </si>
  <si>
    <t>1999-8-11</t>
  </si>
  <si>
    <t>2008-10-9</t>
  </si>
  <si>
    <t>1968-3-21</t>
  </si>
  <si>
    <t>2007-6-27</t>
  </si>
  <si>
    <t>2019-4-1</t>
  </si>
  <si>
    <t>2013-12-5</t>
  </si>
  <si>
    <t>1996-6-17</t>
  </si>
  <si>
    <t>2018-7-24</t>
  </si>
  <si>
    <t>2004-9-2</t>
  </si>
  <si>
    <t>1977-2-2</t>
  </si>
  <si>
    <t>2011-3-16</t>
  </si>
  <si>
    <t>1991-12-30</t>
  </si>
  <si>
    <t>2008-11-28</t>
  </si>
  <si>
    <t>2001-12-28</t>
  </si>
  <si>
    <t>2019-2-8</t>
  </si>
  <si>
    <t>1981-10-6</t>
  </si>
  <si>
    <t>2018-3-2</t>
  </si>
  <si>
    <t>2013-9-4</t>
  </si>
  <si>
    <t>1998-5-12</t>
  </si>
  <si>
    <t>2007-3-19</t>
  </si>
  <si>
    <t>2011-8-16</t>
  </si>
  <si>
    <t>2002-5-22</t>
  </si>
  <si>
    <t>2019-2-12</t>
  </si>
  <si>
    <t>2011-5-31</t>
  </si>
  <si>
    <t>2015-5-7</t>
  </si>
  <si>
    <t>2013-9-13</t>
  </si>
  <si>
    <t>2018-6-27</t>
  </si>
  <si>
    <t>1994-6-23</t>
  </si>
  <si>
    <t>2013-1-30</t>
  </si>
  <si>
    <t>2014-6-3</t>
  </si>
  <si>
    <t>2004-6-24</t>
  </si>
  <si>
    <t>2003-9-8</t>
  </si>
  <si>
    <t>2011-8-24</t>
  </si>
  <si>
    <t>2008-5-15</t>
  </si>
  <si>
    <t>1980-10-16</t>
  </si>
  <si>
    <t>2017-8-22</t>
  </si>
  <si>
    <t>2011-1-26</t>
  </si>
  <si>
    <t>1978-7-4</t>
  </si>
  <si>
    <t>1978-3-16</t>
  </si>
  <si>
    <t>2004-11-5</t>
  </si>
  <si>
    <t>2005-8-15</t>
  </si>
  <si>
    <t>2013-3-9</t>
  </si>
  <si>
    <t>2008-5-26</t>
  </si>
  <si>
    <t>2010-3-3</t>
  </si>
  <si>
    <t>2005-4-27</t>
  </si>
  <si>
    <t>1988-9-20</t>
  </si>
  <si>
    <t>1996-10-14</t>
  </si>
  <si>
    <t>2000-6-14</t>
  </si>
  <si>
    <t>2015-6-18</t>
  </si>
  <si>
    <t>2017-12-7</t>
  </si>
  <si>
    <t>2011-7-13</t>
  </si>
  <si>
    <t>2002-4-19</t>
  </si>
  <si>
    <t>2004-5-3</t>
  </si>
  <si>
    <t>2006-7-13</t>
  </si>
  <si>
    <t>2003-4-15</t>
  </si>
  <si>
    <t>2003-3-17</t>
  </si>
  <si>
    <t>2011-2-15</t>
  </si>
  <si>
    <t>2005-2-2</t>
  </si>
  <si>
    <t>2006-2-6</t>
  </si>
  <si>
    <t>1998-12-1</t>
  </si>
  <si>
    <t>2003-4-22</t>
  </si>
  <si>
    <t>2012-1-12</t>
  </si>
  <si>
    <t>2002-5-27</t>
  </si>
  <si>
    <t>2016-5-10</t>
  </si>
  <si>
    <t>1994-8-11</t>
  </si>
  <si>
    <t>1998-8-4</t>
  </si>
  <si>
    <t>2007-10-2</t>
  </si>
  <si>
    <t>1999-7-21</t>
  </si>
  <si>
    <t>2004-4-13</t>
  </si>
  <si>
    <t>2012-3-16</t>
  </si>
  <si>
    <t>1987-9-8</t>
  </si>
  <si>
    <t>2004-11-23</t>
  </si>
  <si>
    <t>1999-10-14</t>
  </si>
  <si>
    <t>2010-3-25</t>
  </si>
  <si>
    <t>2017-4-18</t>
  </si>
  <si>
    <t>1998-1-22</t>
  </si>
  <si>
    <t>2003-7-22</t>
  </si>
  <si>
    <t>1977-3-15</t>
  </si>
  <si>
    <t>1993-8-17</t>
  </si>
  <si>
    <t>2010-7-30</t>
  </si>
  <si>
    <t>2008-6-17</t>
  </si>
  <si>
    <t>1969-8-20</t>
  </si>
  <si>
    <t>1985-2-12</t>
  </si>
  <si>
    <t>1984-12-18</t>
  </si>
  <si>
    <t>2013-5-3</t>
  </si>
  <si>
    <t>2014-7-30</t>
  </si>
  <si>
    <t>2001-4-11</t>
  </si>
  <si>
    <t>1979-7-27</t>
  </si>
  <si>
    <t>2005-12-29</t>
  </si>
  <si>
    <t>1967-7-11</t>
  </si>
  <si>
    <t>2007-1-16</t>
  </si>
  <si>
    <t>2017-7-14</t>
  </si>
  <si>
    <t>2017-2-23</t>
  </si>
  <si>
    <t>2009-11-5</t>
  </si>
  <si>
    <t>2010-3-30</t>
  </si>
  <si>
    <t>1968-1-15</t>
  </si>
  <si>
    <t>2010-2-11</t>
  </si>
  <si>
    <t>1997-4-14</t>
  </si>
  <si>
    <t>2001-8-17</t>
  </si>
  <si>
    <t>2016-3-7</t>
  </si>
  <si>
    <t>2009-7-15</t>
  </si>
  <si>
    <t>2013-8-14</t>
  </si>
  <si>
    <t>1969-8-30</t>
  </si>
  <si>
    <t>1976-11-1</t>
  </si>
  <si>
    <t>2012-12-5</t>
  </si>
  <si>
    <t>1975-1-31</t>
  </si>
  <si>
    <t>2004-10-11</t>
  </si>
  <si>
    <t>2001-6-28</t>
  </si>
  <si>
    <t>1987-7-15</t>
  </si>
  <si>
    <t>2002-1-4</t>
  </si>
  <si>
    <t>2005-2-15</t>
  </si>
  <si>
    <t>1989-7-18</t>
  </si>
  <si>
    <t>1976-5-6</t>
  </si>
  <si>
    <t>2016-4-1</t>
  </si>
  <si>
    <t>2012-9-24</t>
  </si>
  <si>
    <t>2006-5-2</t>
  </si>
  <si>
    <t>1999-5-5</t>
  </si>
  <si>
    <t>2004-1-29</t>
  </si>
  <si>
    <t>1999-3-12</t>
  </si>
  <si>
    <t>2015-4-15</t>
  </si>
  <si>
    <t>2012-4-18</t>
  </si>
  <si>
    <t>2010-9-30</t>
  </si>
  <si>
    <t>2010-8-6</t>
  </si>
  <si>
    <t>2006-12-15</t>
  </si>
  <si>
    <t>2011-5-9</t>
  </si>
  <si>
    <t>1998-10-26</t>
  </si>
  <si>
    <t>2009-4-6</t>
  </si>
  <si>
    <t>2009-8-3</t>
  </si>
  <si>
    <t>2000-4-7</t>
  </si>
  <si>
    <t>1981-8-27</t>
  </si>
  <si>
    <t>1995-9-6</t>
  </si>
  <si>
    <t>1997-4-18</t>
  </si>
  <si>
    <t>1996-3-1</t>
  </si>
  <si>
    <t>2002-12-12</t>
  </si>
  <si>
    <t>1992-2-25</t>
  </si>
  <si>
    <t>2005-2-16</t>
  </si>
  <si>
    <t>2013-10-25</t>
  </si>
  <si>
    <t>2000-6-19</t>
  </si>
  <si>
    <t>2009-3-24</t>
  </si>
  <si>
    <t>2001-3-8</t>
  </si>
  <si>
    <t>1998-10-16</t>
  </si>
  <si>
    <t>2004-6-28</t>
  </si>
  <si>
    <t>1984-6-19</t>
  </si>
  <si>
    <t>2005-6-14</t>
  </si>
  <si>
    <t>2012-1-19</t>
  </si>
  <si>
    <t>2016-8-11</t>
  </si>
  <si>
    <t>2019-3-18</t>
  </si>
  <si>
    <t>1973-5-4</t>
  </si>
  <si>
    <t>1981-12-1</t>
  </si>
  <si>
    <t>1998-10-13</t>
  </si>
  <si>
    <t>2007-9-14</t>
  </si>
  <si>
    <t>2018-1-5</t>
  </si>
  <si>
    <t>1967-1-25</t>
  </si>
  <si>
    <t>1983-5-12</t>
  </si>
  <si>
    <t>2007-8-6</t>
  </si>
  <si>
    <t>2013-10-4</t>
  </si>
  <si>
    <t>2017-2-16</t>
  </si>
  <si>
    <t>1989-9-26</t>
  </si>
  <si>
    <t>2008-4-29</t>
  </si>
  <si>
    <t>2012-2-10</t>
  </si>
  <si>
    <t>2005-1-21</t>
  </si>
  <si>
    <t>2014-8-4</t>
  </si>
  <si>
    <t>1999-1-12</t>
  </si>
  <si>
    <t>2015-7-14</t>
  </si>
  <si>
    <t>2007-4-5</t>
  </si>
  <si>
    <t>1981-12-17</t>
  </si>
  <si>
    <t>2002-11-27</t>
  </si>
  <si>
    <t>2000-3-15</t>
  </si>
  <si>
    <t>2014-3-6</t>
  </si>
  <si>
    <t>2014-7-14</t>
  </si>
  <si>
    <t>2012-6-4</t>
  </si>
  <si>
    <t>1992-4-23</t>
  </si>
  <si>
    <t>2007-3-30</t>
  </si>
  <si>
    <t>2010-7-7</t>
  </si>
  <si>
    <t>2001-7-20</t>
  </si>
  <si>
    <t>1989-12-6</t>
  </si>
  <si>
    <t>2012-4-4</t>
  </si>
  <si>
    <t>1998-10-27</t>
  </si>
  <si>
    <t>1998-3-9</t>
  </si>
  <si>
    <t>1981-4-8</t>
  </si>
  <si>
    <t>2015-7-17</t>
  </si>
  <si>
    <t>1997-2-3</t>
  </si>
  <si>
    <t>2013-12-2</t>
  </si>
  <si>
    <t>2013-7-11</t>
  </si>
  <si>
    <t>1995-4-1</t>
  </si>
  <si>
    <t>2012-12-19</t>
  </si>
  <si>
    <t>2014-3-28</t>
  </si>
  <si>
    <t>1990-2-22</t>
  </si>
  <si>
    <t>2018-8-14</t>
  </si>
  <si>
    <t>2018-10-17</t>
  </si>
  <si>
    <t>1972-3-2</t>
  </si>
  <si>
    <t>1986-4-3</t>
  </si>
  <si>
    <t>2004-7-6</t>
  </si>
  <si>
    <t>1986-2-19</t>
  </si>
  <si>
    <t>1981-5-28</t>
  </si>
  <si>
    <t>2003-10-1</t>
  </si>
  <si>
    <t>2010-8-12</t>
  </si>
  <si>
    <t>2003-6-17</t>
  </si>
  <si>
    <t>2014-12-3</t>
  </si>
  <si>
    <t>1995-9-18</t>
  </si>
  <si>
    <t>1993-11-30</t>
  </si>
  <si>
    <t>2009-12-22</t>
  </si>
  <si>
    <t>2016-9-6</t>
  </si>
  <si>
    <t>2010-2-24</t>
  </si>
  <si>
    <t>2006-9-28</t>
  </si>
  <si>
    <t>2014-2-27</t>
  </si>
  <si>
    <t>1971-2-8</t>
  </si>
  <si>
    <t>1996-8-16</t>
  </si>
  <si>
    <t>2011-12-16</t>
  </si>
  <si>
    <t>2003-7-29</t>
  </si>
  <si>
    <t>2014-10-7</t>
  </si>
  <si>
    <t>1988-7-26</t>
  </si>
  <si>
    <t>1935-4-6</t>
  </si>
  <si>
    <t>2007-4-23</t>
  </si>
  <si>
    <t>2017-3-28</t>
  </si>
  <si>
    <t>2003-3-7</t>
  </si>
  <si>
    <t>1992-4-30</t>
  </si>
  <si>
    <t>1993-5-6</t>
  </si>
  <si>
    <t>2017-7-28</t>
  </si>
  <si>
    <t>1983-1-12</t>
  </si>
  <si>
    <t>2010-7-27</t>
  </si>
  <si>
    <t>1973-4-1</t>
  </si>
  <si>
    <t>2012-1-5</t>
  </si>
  <si>
    <t>2015-5-8</t>
  </si>
  <si>
    <t>2010-7-13</t>
  </si>
  <si>
    <t>1997-9-16</t>
  </si>
  <si>
    <t>2010-2-25</t>
  </si>
  <si>
    <t>2014-11-19</t>
  </si>
  <si>
    <t>2011-9-6</t>
  </si>
  <si>
    <t>1997-8-13</t>
  </si>
  <si>
    <t>2010-5-3</t>
  </si>
  <si>
    <t>2007-5-9</t>
  </si>
  <si>
    <t>1995-7-4</t>
  </si>
  <si>
    <t>2005-3-3</t>
  </si>
  <si>
    <t>1989-7-27</t>
  </si>
  <si>
    <t>1998-2-26</t>
  </si>
  <si>
    <t>1998-11-12</t>
  </si>
  <si>
    <t>1953-4-14</t>
  </si>
  <si>
    <t>2008-8-19</t>
  </si>
  <si>
    <t>1981-8-20</t>
  </si>
  <si>
    <t>1990-5-15</t>
  </si>
  <si>
    <t>2000-2-17</t>
  </si>
  <si>
    <t>2017-8-18</t>
  </si>
  <si>
    <t>1984-10-19</t>
  </si>
  <si>
    <t>2000-12-26</t>
  </si>
  <si>
    <t>2001-5-22</t>
  </si>
  <si>
    <t>1981-10-28</t>
  </si>
  <si>
    <t>1998-3-19</t>
  </si>
  <si>
    <t>2007-9-12</t>
  </si>
  <si>
    <t>2019-7-25</t>
  </si>
  <si>
    <t>2018-5-18</t>
  </si>
  <si>
    <t>1995-5-2</t>
  </si>
  <si>
    <t>2001-5-29</t>
  </si>
  <si>
    <t>2007-3-1</t>
  </si>
  <si>
    <t>2011-12-28</t>
  </si>
  <si>
    <t>1999-9-30</t>
  </si>
  <si>
    <t>1970-9-1</t>
  </si>
  <si>
    <t>1987-12-3</t>
  </si>
  <si>
    <t>1985-4-10</t>
  </si>
  <si>
    <t>1999-6-17</t>
  </si>
  <si>
    <t>2007-12-4</t>
  </si>
  <si>
    <t>1995-3-16</t>
  </si>
  <si>
    <t>2003-8-29</t>
  </si>
  <si>
    <t>2003-12-19</t>
  </si>
  <si>
    <t>2017-8-17</t>
  </si>
  <si>
    <t>2011-12-15</t>
  </si>
  <si>
    <t>2010-2-12</t>
  </si>
  <si>
    <t>2015-10-6</t>
  </si>
  <si>
    <t>2002-4-4</t>
  </si>
  <si>
    <t>2012-12-20</t>
  </si>
  <si>
    <t>2003-7-28</t>
  </si>
  <si>
    <t>2002-7-12</t>
  </si>
  <si>
    <t>1993-7-8</t>
  </si>
  <si>
    <t>2011-5-12</t>
  </si>
  <si>
    <t>1988-7-21</t>
  </si>
  <si>
    <t>1986-6-2</t>
  </si>
  <si>
    <t>1998-3-16</t>
  </si>
  <si>
    <t>1996-1-1</t>
  </si>
  <si>
    <t>1996-6-18</t>
  </si>
  <si>
    <t>2002-3-21</t>
  </si>
  <si>
    <t>1983-3-4</t>
  </si>
  <si>
    <t>2001-7-12</t>
  </si>
  <si>
    <t>2009-7-30</t>
  </si>
  <si>
    <t>2011-10-13</t>
  </si>
  <si>
    <t>2017-5-3</t>
  </si>
  <si>
    <t>2009-3-23</t>
  </si>
  <si>
    <t>1972-10-31</t>
  </si>
  <si>
    <t>1998-1-13</t>
  </si>
  <si>
    <t>2006-3-31</t>
  </si>
  <si>
    <t>2007-5-21</t>
  </si>
  <si>
    <t>1997-5-6</t>
  </si>
  <si>
    <t>2012-3-6</t>
  </si>
  <si>
    <t>2011-2-10</t>
  </si>
  <si>
    <t>1994-5-31</t>
  </si>
  <si>
    <t>2012-10-1</t>
  </si>
  <si>
    <t>2015-12-17</t>
  </si>
  <si>
    <t>1977-9-29</t>
  </si>
  <si>
    <t>2011-6-10</t>
  </si>
  <si>
    <t>1997-3-14</t>
  </si>
  <si>
    <t>1992-11-23</t>
  </si>
  <si>
    <t>2012-8-22</t>
  </si>
  <si>
    <t>1988-6-2</t>
  </si>
  <si>
    <t>1992-8-20</t>
  </si>
  <si>
    <t>2017-6-26</t>
  </si>
  <si>
    <t>1977-3-23</t>
  </si>
  <si>
    <t>2004-10-13</t>
  </si>
  <si>
    <t>2018-5-8</t>
  </si>
  <si>
    <t>1997-11-17</t>
  </si>
  <si>
    <t>2004-8-16</t>
  </si>
  <si>
    <t>2015-7-28</t>
  </si>
  <si>
    <t>2001-9-14</t>
  </si>
  <si>
    <t>1976-5-5</t>
  </si>
  <si>
    <t>2016-6-8</t>
  </si>
  <si>
    <t>1997-6-17</t>
  </si>
  <si>
    <t>2010-10-27</t>
  </si>
  <si>
    <t>1989-7-13</t>
  </si>
  <si>
    <t>2009-10-21</t>
  </si>
  <si>
    <t>1994-6-13</t>
  </si>
  <si>
    <t>2016-7-4</t>
  </si>
  <si>
    <t>2012-8-9</t>
  </si>
  <si>
    <t>2011-10-25</t>
  </si>
  <si>
    <t>2018-8-27</t>
  </si>
  <si>
    <t>1975-3-7</t>
  </si>
  <si>
    <t>1998-10-6</t>
  </si>
  <si>
    <t>1976-5-7</t>
  </si>
  <si>
    <t>2014-5-17</t>
  </si>
  <si>
    <t>2006-4-18</t>
  </si>
  <si>
    <t>2015-3-2</t>
  </si>
  <si>
    <t>1991-4-4</t>
  </si>
  <si>
    <t>2002-12-11</t>
  </si>
  <si>
    <t>2014-9-8</t>
  </si>
  <si>
    <t>2017-9-18</t>
  </si>
  <si>
    <t>1995-10-18</t>
  </si>
  <si>
    <t>1982-9-16</t>
  </si>
  <si>
    <t>2017-8-11</t>
  </si>
  <si>
    <t>2009-5-22</t>
  </si>
  <si>
    <t>2016-1-19</t>
  </si>
  <si>
    <t>2018-5-14</t>
  </si>
  <si>
    <t>2012-3-7</t>
  </si>
  <si>
    <t>2011-4-5</t>
  </si>
  <si>
    <t>2001-6-25</t>
  </si>
  <si>
    <t>2019-7-12</t>
  </si>
  <si>
    <t>2001-9-17</t>
  </si>
  <si>
    <t>2015-12-11</t>
  </si>
  <si>
    <t>2001-9-27</t>
  </si>
  <si>
    <t>2000-7-18</t>
  </si>
  <si>
    <t>2019-3-12</t>
  </si>
  <si>
    <t>1993-8-2</t>
  </si>
  <si>
    <t>2016-6-24</t>
  </si>
  <si>
    <t>2013-6-7</t>
  </si>
  <si>
    <t>2003-11-17</t>
  </si>
  <si>
    <t>1997-1-10</t>
  </si>
  <si>
    <t>2005-3-8</t>
  </si>
  <si>
    <t>1996-10-22</t>
  </si>
  <si>
    <t>2013-12-11</t>
  </si>
  <si>
    <t>1991-11-1</t>
  </si>
  <si>
    <t>2001-1-2</t>
  </si>
  <si>
    <t>2008-7-10</t>
  </si>
  <si>
    <t>2013-7-25</t>
  </si>
  <si>
    <t>1970-9-23</t>
  </si>
  <si>
    <t>2013-6-5</t>
  </si>
  <si>
    <t>2009-3-11</t>
  </si>
  <si>
    <t>2009-7-14</t>
  </si>
  <si>
    <t>1987-11-24</t>
  </si>
  <si>
    <t>2005-6-9</t>
  </si>
  <si>
    <t>2008-1-18</t>
  </si>
  <si>
    <t>2017-10-11</t>
  </si>
  <si>
    <t>2019-4-9</t>
  </si>
  <si>
    <t>2014-12-17</t>
  </si>
  <si>
    <t>2018-3-6</t>
  </si>
  <si>
    <t>2011-4-20</t>
  </si>
  <si>
    <t>2014-9-24</t>
  </si>
  <si>
    <t>1995-8-28</t>
  </si>
  <si>
    <t>1995-5-5</t>
  </si>
  <si>
    <t>2014-12-23</t>
  </si>
  <si>
    <t>1977-2-3</t>
  </si>
  <si>
    <t>1998-6-17</t>
  </si>
  <si>
    <t>2012-1-25</t>
  </si>
  <si>
    <t>2018-1-29</t>
  </si>
  <si>
    <t>2017-5-15</t>
  </si>
  <si>
    <t>2016-7-5</t>
  </si>
  <si>
    <t>2011-8-18</t>
  </si>
  <si>
    <t>2008-8-18</t>
  </si>
  <si>
    <t>2000-2-9</t>
  </si>
  <si>
    <t>1990-6-28</t>
  </si>
  <si>
    <t>2002-2-5</t>
  </si>
  <si>
    <t>2000-9-22</t>
  </si>
  <si>
    <t>1995-1-19</t>
  </si>
  <si>
    <t>2010-2-18</t>
  </si>
  <si>
    <t>1966-10-31</t>
  </si>
  <si>
    <t>1990-5-30</t>
  </si>
  <si>
    <t>2002-10-21</t>
  </si>
  <si>
    <t>1998-4-30</t>
  </si>
  <si>
    <t>2009-8-10</t>
  </si>
  <si>
    <t>1989-4-13</t>
  </si>
  <si>
    <t>2007-9-27</t>
  </si>
  <si>
    <t>2014-3-19</t>
  </si>
  <si>
    <t>1996-8-26</t>
  </si>
  <si>
    <t>1987-6-29</t>
  </si>
  <si>
    <t>1993-5-21</t>
  </si>
  <si>
    <t>2013-5-13</t>
  </si>
  <si>
    <t>2017-7-25</t>
  </si>
  <si>
    <t>2009-10-29</t>
  </si>
  <si>
    <t>2011-7-28</t>
  </si>
  <si>
    <t>1976-1-19</t>
  </si>
  <si>
    <t>1970-11-6</t>
  </si>
  <si>
    <t>2018-9-24</t>
  </si>
  <si>
    <t>2005-1-13</t>
  </si>
  <si>
    <t>1993-3-8</t>
  </si>
  <si>
    <t>2012-12-6</t>
  </si>
  <si>
    <t>1974-9-2</t>
  </si>
  <si>
    <t>2013-3-20</t>
  </si>
  <si>
    <t>2009-10-27</t>
  </si>
  <si>
    <t>2016-5-20</t>
  </si>
  <si>
    <t>1988-5-25</t>
  </si>
  <si>
    <t>1995-3-8</t>
  </si>
  <si>
    <t>1989-10-25</t>
  </si>
  <si>
    <t>1999-2-8</t>
  </si>
  <si>
    <t>1998-12-11</t>
  </si>
  <si>
    <t>2002-12-3</t>
  </si>
  <si>
    <t>1974-4-10</t>
  </si>
  <si>
    <t>2012-4-25</t>
  </si>
  <si>
    <t>2009-10-15</t>
  </si>
  <si>
    <t>2019-5-24</t>
  </si>
  <si>
    <t>2017-2-21</t>
  </si>
  <si>
    <t>2012-11-5</t>
  </si>
  <si>
    <t>1991-1-2</t>
  </si>
  <si>
    <t>1995-6-6</t>
  </si>
  <si>
    <t>2008-2-27</t>
  </si>
  <si>
    <t>2018-10-8</t>
  </si>
  <si>
    <t>2010-9-13</t>
  </si>
  <si>
    <t>2019-5-17</t>
  </si>
  <si>
    <t>2003-11-6</t>
  </si>
  <si>
    <t>2002-8-15</t>
  </si>
  <si>
    <t>2017-1-27</t>
  </si>
  <si>
    <t>2013-1-24</t>
  </si>
  <si>
    <t>2000-9-11</t>
  </si>
  <si>
    <t>2014-12-9</t>
  </si>
  <si>
    <t>1998-5-19</t>
  </si>
  <si>
    <t>2007-3-14</t>
  </si>
  <si>
    <t>2003-10-13</t>
  </si>
  <si>
    <t>2013-3-27</t>
  </si>
  <si>
    <t>2000-4-25</t>
  </si>
  <si>
    <t>2015-5-11</t>
  </si>
  <si>
    <t>2007-1-9</t>
  </si>
  <si>
    <t>1985-2-4</t>
  </si>
  <si>
    <t>2015-5-29</t>
  </si>
  <si>
    <t>1988-11-24</t>
  </si>
  <si>
    <t>2014-10-1</t>
  </si>
  <si>
    <t>2006-8-1</t>
  </si>
  <si>
    <t>2005-4-26</t>
  </si>
  <si>
    <t>1999-8-13</t>
  </si>
  <si>
    <t>1998-8-28</t>
  </si>
  <si>
    <t>2015-8-24</t>
  </si>
  <si>
    <t>2006-11-24</t>
  </si>
  <si>
    <t>1987-10-26</t>
  </si>
  <si>
    <t>2009-10-16</t>
  </si>
  <si>
    <t>1987-5-15</t>
  </si>
  <si>
    <t>1984-4-25</t>
  </si>
  <si>
    <t>2007-9-13</t>
  </si>
  <si>
    <t>2003-7-4</t>
  </si>
  <si>
    <t>2017-1-30</t>
  </si>
  <si>
    <t>2018-10-30</t>
  </si>
  <si>
    <t>1999-12-29</t>
  </si>
  <si>
    <t>1997-5-26</t>
  </si>
  <si>
    <t>2009-10-13</t>
  </si>
  <si>
    <t>2015-5-22</t>
  </si>
  <si>
    <t>2019-6-6</t>
  </si>
  <si>
    <t>2011-1-24</t>
  </si>
  <si>
    <t>2003-2-25</t>
  </si>
  <si>
    <t>2009-1-28</t>
  </si>
  <si>
    <t>1997-4-10</t>
  </si>
  <si>
    <t>2006-1-9</t>
  </si>
  <si>
    <t>1973-2-1</t>
  </si>
  <si>
    <t>2006-4-28</t>
  </si>
  <si>
    <t>2016-7-15</t>
  </si>
  <si>
    <t>2019-1-31</t>
  </si>
  <si>
    <t>1997-1-24</t>
  </si>
  <si>
    <t>2012-11-19</t>
  </si>
  <si>
    <t>1989-8-30</t>
  </si>
  <si>
    <t>2013-2-19</t>
  </si>
  <si>
    <t>1996-5-10</t>
  </si>
  <si>
    <t>2018-6-12</t>
  </si>
  <si>
    <t>1996-10-16</t>
  </si>
  <si>
    <t>2010-8-10</t>
  </si>
  <si>
    <t>2014-12-19</t>
  </si>
  <si>
    <t>2002-10-11</t>
  </si>
  <si>
    <t>2010-11-29</t>
  </si>
  <si>
    <t>2015-5-18</t>
  </si>
  <si>
    <t>1994-5-30</t>
  </si>
  <si>
    <t>2014-7-21</t>
  </si>
  <si>
    <t>1990-10-10</t>
  </si>
  <si>
    <t>2016-11-3</t>
  </si>
  <si>
    <t>2013-9-10</t>
  </si>
  <si>
    <t>2003-10-6</t>
  </si>
  <si>
    <t>2018-9-3</t>
  </si>
  <si>
    <t>2011-6-29</t>
  </si>
  <si>
    <t>2000-12-1</t>
  </si>
  <si>
    <t>2016-11-21</t>
  </si>
  <si>
    <t>2012-3-29</t>
  </si>
  <si>
    <t>2005-10-31</t>
  </si>
  <si>
    <t>1988-5-5</t>
  </si>
  <si>
    <t>2007-10-23</t>
  </si>
  <si>
    <t>2005-8-30</t>
  </si>
  <si>
    <t>2011-4-26</t>
  </si>
  <si>
    <t>2000-10-11</t>
  </si>
  <si>
    <t>2016-9-14</t>
  </si>
  <si>
    <t>2013-1-28</t>
  </si>
  <si>
    <t>2012-8-23</t>
  </si>
  <si>
    <t>1977-11-28</t>
  </si>
  <si>
    <t>2008-11-7</t>
  </si>
  <si>
    <t>1986-8-29</t>
  </si>
  <si>
    <t>1993-2-12</t>
  </si>
  <si>
    <t>2012-11-6</t>
  </si>
  <si>
    <t>1996-11-28</t>
  </si>
  <si>
    <t>2000-9-12</t>
  </si>
  <si>
    <t>1989-6-13</t>
  </si>
  <si>
    <t>2016-7-14</t>
  </si>
  <si>
    <t>2012-3-22</t>
  </si>
  <si>
    <t>2017-3-15</t>
  </si>
  <si>
    <t>2006-1-4</t>
  </si>
  <si>
    <t>2007-9-20</t>
  </si>
  <si>
    <t>2016-6-15</t>
  </si>
  <si>
    <t>2011-1-21</t>
  </si>
  <si>
    <t>2017-9-20</t>
  </si>
  <si>
    <t>1978-5-29</t>
  </si>
  <si>
    <t>2010-8-30</t>
  </si>
  <si>
    <t>1985-9-5</t>
  </si>
  <si>
    <t>1994-10-14</t>
  </si>
  <si>
    <t>2006-9-18</t>
  </si>
  <si>
    <t>1991-8-22</t>
  </si>
  <si>
    <t>2009-6-30</t>
  </si>
  <si>
    <t>2014-8-12</t>
  </si>
  <si>
    <t>2001-1-26</t>
  </si>
  <si>
    <t>1999-1-13</t>
  </si>
  <si>
    <t>2017-1-6</t>
  </si>
  <si>
    <t>2015-6-30</t>
  </si>
  <si>
    <t>1997-2-13</t>
  </si>
  <si>
    <t>2018-8-6</t>
  </si>
  <si>
    <t>2017-8-25</t>
  </si>
  <si>
    <t>2016-9-1</t>
  </si>
  <si>
    <t>1992-8-26</t>
  </si>
  <si>
    <t>2014-1-21</t>
  </si>
  <si>
    <t>2011-4-6</t>
  </si>
  <si>
    <t>2007-10-8</t>
  </si>
  <si>
    <t>2007-10-3</t>
  </si>
  <si>
    <t>1993-11-12</t>
  </si>
  <si>
    <t>1996-8-19</t>
  </si>
  <si>
    <t>2018-5-7</t>
  </si>
  <si>
    <t>2016-4-19</t>
  </si>
  <si>
    <t>2000-10-10</t>
  </si>
  <si>
    <t>2009-10-9</t>
  </si>
  <si>
    <t>2001-3-22</t>
  </si>
  <si>
    <t>2003-9-30</t>
  </si>
  <si>
    <t>1997-9-2</t>
  </si>
  <si>
    <t>1988-10-14</t>
  </si>
  <si>
    <t>2012-8-13</t>
  </si>
  <si>
    <t>1970-4-9</t>
  </si>
  <si>
    <t>1989-3-27</t>
  </si>
  <si>
    <t>2000-7-20</t>
  </si>
  <si>
    <t>1993-12-9</t>
  </si>
  <si>
    <t>2014-10-10</t>
  </si>
  <si>
    <t>2012-7-12</t>
  </si>
  <si>
    <t>2017-9-22</t>
  </si>
  <si>
    <t>2010-1-25</t>
  </si>
  <si>
    <t>2004-6-25</t>
  </si>
  <si>
    <t>2015-6-23</t>
  </si>
  <si>
    <t>1980-6-10</t>
  </si>
  <si>
    <t>2017-5-25</t>
  </si>
  <si>
    <t>2005-7-11</t>
  </si>
  <si>
    <t>1996-5-28</t>
  </si>
  <si>
    <t>2011-3-14</t>
  </si>
  <si>
    <t>1977-6-17</t>
  </si>
  <si>
    <t>1992-8-6</t>
  </si>
  <si>
    <t>1998-9-15</t>
  </si>
  <si>
    <t>2018-1-18</t>
  </si>
  <si>
    <t>2017-1-10</t>
  </si>
  <si>
    <t>2001-4-17</t>
  </si>
  <si>
    <t>2011-11-17</t>
  </si>
  <si>
    <t>1988-3-11</t>
  </si>
  <si>
    <t>1989-8-9</t>
  </si>
  <si>
    <t>2015-9-25</t>
  </si>
  <si>
    <t>2004-5-13</t>
  </si>
  <si>
    <t>2017-11-20</t>
  </si>
  <si>
    <t>2011-8-31</t>
  </si>
  <si>
    <t>2002-4-10</t>
  </si>
  <si>
    <t>1992-6-12</t>
  </si>
  <si>
    <t>1975-12-3</t>
  </si>
  <si>
    <t>2014-10-21</t>
  </si>
  <si>
    <t>2001-2-20</t>
  </si>
  <si>
    <t>2012-10-7</t>
  </si>
  <si>
    <t>2008-2-19</t>
  </si>
  <si>
    <t>1990-3-12</t>
  </si>
  <si>
    <t>2004-7-21</t>
  </si>
  <si>
    <t>2013-12-9</t>
  </si>
  <si>
    <t>1995-6-12</t>
  </si>
  <si>
    <t>2017-8-16</t>
  </si>
  <si>
    <t>1971-1-11</t>
  </si>
  <si>
    <t>2006-10-17</t>
  </si>
  <si>
    <t>2004-11-25</t>
  </si>
  <si>
    <t>2009-11-17</t>
  </si>
  <si>
    <t>2014-2-26</t>
  </si>
  <si>
    <t>2006-12-8</t>
  </si>
  <si>
    <t>1984-5-8</t>
  </si>
  <si>
    <t>1971-4-14</t>
  </si>
  <si>
    <t>2013-6-27</t>
  </si>
  <si>
    <t>1992-11-4</t>
  </si>
  <si>
    <t>2005-3-11</t>
  </si>
  <si>
    <t>2015-1-16</t>
  </si>
  <si>
    <t>2013-9-5</t>
  </si>
  <si>
    <t>2018-2-21</t>
  </si>
  <si>
    <t>2016-1-28</t>
  </si>
  <si>
    <t>1989-9-1</t>
  </si>
  <si>
    <t>1978-7-25</t>
  </si>
  <si>
    <t>1992-11-19</t>
  </si>
  <si>
    <t>2004-12-21</t>
  </si>
  <si>
    <t>2015-10-29</t>
  </si>
  <si>
    <t>2010-4-19</t>
  </si>
  <si>
    <t>1969-7-26</t>
  </si>
  <si>
    <t>1992-2-24</t>
  </si>
  <si>
    <t>2015-11-5</t>
  </si>
  <si>
    <t>1997-11-25</t>
  </si>
  <si>
    <t>2014-5-15</t>
  </si>
  <si>
    <t>1995-8-3</t>
  </si>
  <si>
    <t>2008-10-15</t>
  </si>
  <si>
    <t>2006-3-6</t>
  </si>
  <si>
    <t>2019-1-4</t>
  </si>
  <si>
    <t>2010-6-16</t>
  </si>
  <si>
    <t>2009-2-6</t>
  </si>
  <si>
    <t>1993-11-25</t>
  </si>
  <si>
    <t>2007-8-14</t>
  </si>
  <si>
    <t>2010-1-13</t>
  </si>
  <si>
    <t>2008-11-10</t>
  </si>
  <si>
    <t>2006-2-15</t>
  </si>
  <si>
    <t>2017-9-19</t>
  </si>
  <si>
    <t>1991-10-7</t>
  </si>
  <si>
    <t>2014-5-9</t>
  </si>
  <si>
    <t>2010-6-1</t>
  </si>
  <si>
    <t>1988-11-22</t>
  </si>
  <si>
    <t>2000-5-26</t>
  </si>
  <si>
    <t>2007-9-24</t>
  </si>
  <si>
    <t>2000-6-20</t>
  </si>
  <si>
    <t>2017-11-1</t>
  </si>
  <si>
    <t>2011-6-24</t>
  </si>
  <si>
    <t>1992-5-26</t>
  </si>
  <si>
    <t>2011-2-25</t>
  </si>
  <si>
    <t>2006-9-26</t>
  </si>
  <si>
    <t>2016-2-12</t>
  </si>
  <si>
    <t>2008-10-28</t>
  </si>
  <si>
    <t>1995-2-17</t>
  </si>
  <si>
    <t>2004-7-27</t>
  </si>
  <si>
    <t>1993-11-3</t>
  </si>
  <si>
    <t>2015-1-20</t>
  </si>
  <si>
    <t>2012-8-2</t>
  </si>
  <si>
    <t>1979-3-30</t>
  </si>
  <si>
    <t>1979-12-19</t>
  </si>
  <si>
    <t>1998-6-15</t>
  </si>
  <si>
    <t>1989-2-13</t>
  </si>
  <si>
    <t>2011-12-27</t>
  </si>
  <si>
    <t>2010-12-14</t>
  </si>
  <si>
    <t>2012-7-9</t>
  </si>
  <si>
    <t>1990-6-6</t>
  </si>
  <si>
    <t>2010-10-26</t>
  </si>
  <si>
    <t>1993-10-20</t>
  </si>
  <si>
    <t>1966-8-22</t>
  </si>
  <si>
    <t>2010-11-17</t>
  </si>
  <si>
    <t>1993-4-27</t>
  </si>
  <si>
    <t>1997-12-4</t>
  </si>
  <si>
    <t>2016-9-16</t>
  </si>
  <si>
    <t>2010-1-28</t>
  </si>
  <si>
    <t>2007-7-27</t>
  </si>
  <si>
    <t>2013-6-13</t>
  </si>
  <si>
    <t>2019-2-7</t>
  </si>
  <si>
    <t>2016-7-26</t>
  </si>
  <si>
    <t>2006-12-29</t>
  </si>
  <si>
    <t>2015-7-21</t>
  </si>
  <si>
    <t>1987-7-31</t>
  </si>
  <si>
    <t>2012-11-27</t>
  </si>
  <si>
    <t>2010-8-20</t>
  </si>
  <si>
    <t>2018-6-7</t>
  </si>
  <si>
    <t>2012-7-6</t>
  </si>
  <si>
    <t>1986-11-21</t>
  </si>
  <si>
    <t>1990-4-20</t>
  </si>
  <si>
    <t>2018-8-2</t>
  </si>
  <si>
    <t>2002-12-18</t>
  </si>
  <si>
    <t>2009-2-27</t>
  </si>
  <si>
    <t>1996-10-29</t>
  </si>
  <si>
    <t>2015-2-21</t>
  </si>
  <si>
    <t>2002-2-4</t>
  </si>
  <si>
    <t>1981-6-3</t>
  </si>
  <si>
    <t>2011-7-5</t>
  </si>
  <si>
    <t>2006-7-19</t>
  </si>
  <si>
    <t>2017-10-23</t>
  </si>
  <si>
    <t>1992-3-30</t>
  </si>
  <si>
    <t>2008-10-20</t>
  </si>
  <si>
    <t>2010-7-20</t>
  </si>
  <si>
    <t>2007-8-20</t>
  </si>
  <si>
    <t>2016-11-11</t>
  </si>
  <si>
    <t>2004-11-24</t>
  </si>
  <si>
    <t>2016-7-11</t>
  </si>
  <si>
    <t>2007-11-8</t>
  </si>
  <si>
    <t>1997-12-15</t>
  </si>
  <si>
    <t>1998-6-8</t>
  </si>
  <si>
    <t>2018-11-20</t>
  </si>
  <si>
    <t>2016-7-25</t>
  </si>
  <si>
    <t>1981-8-18</t>
  </si>
  <si>
    <t>2004-1-12</t>
  </si>
  <si>
    <t>1990-1-18</t>
  </si>
  <si>
    <t>2003-7-31</t>
  </si>
  <si>
    <t>2018-2-15</t>
  </si>
  <si>
    <t>2002-7-25</t>
  </si>
  <si>
    <t>2007-8-27</t>
  </si>
  <si>
    <t>2005-6-1</t>
  </si>
  <si>
    <t>2006-1-12</t>
  </si>
  <si>
    <t>1999-6-7</t>
  </si>
  <si>
    <t>2007-5-2</t>
  </si>
  <si>
    <t>2007-7-16</t>
  </si>
  <si>
    <t>2015-11-13</t>
  </si>
  <si>
    <t>2000-11-28</t>
  </si>
  <si>
    <t>2017-8-30</t>
  </si>
  <si>
    <t>2016-4-26</t>
  </si>
  <si>
    <t>1998-5-21</t>
  </si>
  <si>
    <t>2015-12-15</t>
  </si>
  <si>
    <t>1988-1-14</t>
  </si>
  <si>
    <t>1979-2-14</t>
  </si>
  <si>
    <t>2003-5-21</t>
  </si>
  <si>
    <t>2017-7-17</t>
  </si>
  <si>
    <t>2011-3-1</t>
  </si>
  <si>
    <t>1997-1-22</t>
  </si>
  <si>
    <t>2008-5-28</t>
  </si>
  <si>
    <t>2008-9-29</t>
  </si>
  <si>
    <t>2018-5-24</t>
  </si>
  <si>
    <t>2015-5-14</t>
  </si>
  <si>
    <t>2000-7-10</t>
  </si>
  <si>
    <t>2001-6-12</t>
  </si>
  <si>
    <t>2013-1-16</t>
  </si>
  <si>
    <t>1966-9-23</t>
  </si>
  <si>
    <t>2013-9-9</t>
  </si>
  <si>
    <t>2004-7-23</t>
  </si>
  <si>
    <t>2005-11-10</t>
  </si>
  <si>
    <t>2005-3-17</t>
  </si>
  <si>
    <t>1977-1-13</t>
  </si>
  <si>
    <t>1974-1-9</t>
  </si>
  <si>
    <t>1997-3-19</t>
  </si>
  <si>
    <t>2008-2-18</t>
  </si>
  <si>
    <t>2018-10-16</t>
  </si>
  <si>
    <t>2018-3-9</t>
  </si>
  <si>
    <t>1988-7-5</t>
  </si>
  <si>
    <t>2002-5-2</t>
  </si>
  <si>
    <t>2014-3-14</t>
  </si>
  <si>
    <t>2010-10-13</t>
  </si>
  <si>
    <t>2006-2-8</t>
  </si>
  <si>
    <t>1975-10-9</t>
  </si>
  <si>
    <t>2016-11-22</t>
  </si>
  <si>
    <t>2017-5-12</t>
  </si>
  <si>
    <t>2009-4-13</t>
  </si>
  <si>
    <t>1975-1-3</t>
  </si>
  <si>
    <t>1987-12-18</t>
  </si>
  <si>
    <t>2018-9-14</t>
  </si>
  <si>
    <t>2016-5-5</t>
  </si>
  <si>
    <t>1989-6-29</t>
  </si>
  <si>
    <t>2008-7-15</t>
  </si>
  <si>
    <t>1990-7-9</t>
  </si>
  <si>
    <t>2018-1-8</t>
  </si>
  <si>
    <t>2000-3-17</t>
  </si>
  <si>
    <t>2013-6-11</t>
  </si>
  <si>
    <t>2002-5-29</t>
  </si>
  <si>
    <t>2005-10-3</t>
  </si>
  <si>
    <t>1995-8-16</t>
  </si>
  <si>
    <t>2005-9-28</t>
  </si>
  <si>
    <t>1997-8-4</t>
  </si>
  <si>
    <t>1991-11-6</t>
  </si>
  <si>
    <t>2013-1-11</t>
  </si>
  <si>
    <t>2001-8-20</t>
  </si>
  <si>
    <t>2013-6-6</t>
  </si>
  <si>
    <t>2014-4-25</t>
  </si>
  <si>
    <t>1994-9-1</t>
  </si>
  <si>
    <t>1999-2-2</t>
  </si>
  <si>
    <t>2005-2-24</t>
  </si>
  <si>
    <t>2000-8-22</t>
  </si>
  <si>
    <t>1999-2-1</t>
  </si>
  <si>
    <t>2002-7-8</t>
  </si>
  <si>
    <t>2013-2-1</t>
  </si>
  <si>
    <t>1994-12-28</t>
  </si>
  <si>
    <t>2000-5-24</t>
  </si>
  <si>
    <t>2014-1-8</t>
  </si>
  <si>
    <t>2002-1-29</t>
  </si>
  <si>
    <t>1983-2-23</t>
  </si>
  <si>
    <t>1999-12-27</t>
  </si>
  <si>
    <t>2007-5-22</t>
  </si>
  <si>
    <t>2015-9-15</t>
  </si>
  <si>
    <t>1972-4-6</t>
  </si>
  <si>
    <t>2010-12-28</t>
  </si>
  <si>
    <t>1966-7-17</t>
  </si>
  <si>
    <t>2015-7-10</t>
  </si>
  <si>
    <t>2018-10-24</t>
  </si>
  <si>
    <t>2020-01-01</t>
  </si>
  <si>
    <t>AQUISIÇÃO DO 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t>
  </si>
  <si>
    <t>SEI-080001/006738/2020</t>
  </si>
  <si>
    <t>2020001799</t>
  </si>
  <si>
    <t>FAST RIO COMERCIO E DISTRIBUICAO EIRELI</t>
  </si>
  <si>
    <t>43945FES - FUNDO ESTADUAL DE SAÚDEAQUISIÇÃO DO 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6810.476.000621.766.049/0001-2077340000128,9https://www.compras.rj.gov.br/Portal-Siga/Contrato/listar.action</t>
  </si>
  <si>
    <t>sim</t>
  </si>
  <si>
    <t>Secretaria de Estado de Saúde (31)</t>
  </si>
  <si>
    <t>Aquisição emergencial de Teste rápido para detecção específica de IgG e IgM do COVID-19, para atender as necessidades da Secretaria de Saúde – SES-DF</t>
  </si>
  <si>
    <t xml:space="preserve">00060-00159341/2020-29 </t>
  </si>
  <si>
    <t>Dispensa de Licitação nº 11/2020</t>
  </si>
  <si>
    <t>PMH – PRODUTOS MÉDICOS HOSPITALARES LTDA</t>
  </si>
  <si>
    <t>DODF nº 79, de 28/04/2020</t>
  </si>
  <si>
    <t>43949Secretaria de Estado de Saúde (31)Aquisição emergencial de Teste rápido para detecção específica de IgG e IgM do COVID-19, para atender as necessidades da Secretaria de Saúde – SES-DF-39500000DODF nº 79, de 28/04/2020</t>
  </si>
  <si>
    <t>AQUISIÇÃO DO ITEM: REAGENTE PREPARADO - APRESENTACAO: TESTE RAPIDO EM CASSETE 20119-NCOV IGG/IGM, ANALISE: DETECCAO QUALITATIVA DOS ANTICORPOS IGG E IGM PARA COVID-19 EM SANGUE TOTAL, SORO OU PLASMA COMO AUXILIO A DIAGNOSTICO DE INFECCOES PRIMARIAS E SECUNDARIAS PELO NOVO CORONAVIRUS, METODO: IMUNOENSAIO CROMATOGRAFICO RAPIDO, FORMA FORNECIMENTO: UNIDADE ID AQUISIÇÃO DO ITEM: 162468 COD AQUISIÇÃO DO ITEM: 6810.381.0479</t>
  </si>
  <si>
    <t>SEI-080001/007238/2020</t>
  </si>
  <si>
    <t>2020001925</t>
  </si>
  <si>
    <t>TOTAL MED COMERCIO E IMPORTACAO DE PRODUTOS MÉDICO HOSPITALARES LTDA - EPP</t>
  </si>
  <si>
    <t>43945FES - FUNDO ESTADUAL DE SAÚDEAQUISIÇÃO DO ITEM: REAGENTE PREPARADO - APRESENTACAO: TESTE RAPIDO EM CASSETE 20119-NCOV IGG/IGM, ANALISE: DETECCAO QUALITATIVA DOS ANTICORPOS IGG E IGM PARA COVID-19 EM SANGUE TOTAL, SORO OU PLASMA COMO AUXILIO A DIAGNOSTICO DE INFECCOES PRIMARIAS E SECUNDARIAS PELO NOVO CORONAVIRUS, METODO: IMUNOENSAIO CROMATOGRAFICO RAPIDO, FORMA FORNECIMENTO: UNIDADE ID AQUISIÇÃO DO ITEM: 162468 COD AQUISIÇÃO DO ITEM: 6810.381.047913.281.874/0001-0627000000180https://www.compras.rj.gov.br/Portal-Siga/Contrato/listar.action</t>
  </si>
  <si>
    <t>nao</t>
  </si>
  <si>
    <t>CHEMBIO DIAGNOSTIC SYSTEM, INC</t>
  </si>
  <si>
    <t>Empresa estrangeira</t>
  </si>
  <si>
    <t>43921Fundação Oswaldo CruzAquisição, por importação, de Bulk de produto intermediário para teste rápido para COVID-19Empresa estrangeira23550146,51http://www.in.gov.br/web/dou/-/extrato-de-dispensa-de-licitacao-n-78/2020-uasg-254445-250456433</t>
  </si>
  <si>
    <t>TESTES RAPIDOS PARA O COVID-19</t>
  </si>
  <si>
    <t>2500024035592020</t>
  </si>
  <si>
    <t>092/2020</t>
  </si>
  <si>
    <t>MEDLEVENSOHN COM. E REP. DE PROD. HOSPITALAR</t>
  </si>
  <si>
    <t>http://transparencia.pb.gov.br/coronavirus/?rpt=empenhoslst_covid</t>
  </si>
  <si>
    <t>43950SECRETARIA DE ESTADO DA SAUDETESTES RAPIDOS PARA O COVID-1905.343.029/0001-901899762519997595http://transparencia.pb.gov.br/coronavirus/?rpt=empenhoslst_covid</t>
  </si>
  <si>
    <t>AQUISIÇÃO DO 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AQUISIÇÃO DO ITEM: 162467 COD AQUISIÇÃO DO ITEM: 6810.381.0478</t>
  </si>
  <si>
    <t>SEI-080001/007088/2020</t>
  </si>
  <si>
    <t>2020001839</t>
  </si>
  <si>
    <t>MEDLEVENSOHN COMÉRCIO E REPRESENTAÇÕES DE PRODUTOS HOSPITALARES LTDA</t>
  </si>
  <si>
    <t>43945FES - FUNDO ESTADUAL DE SAÚDEAQUISIÇÃO DO 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AQUISIÇÃO DO ITEM: 162467 COD AQUISIÇÃO DO ITEM: 6810.381.047805.343.029/0001-901411500094,1https://www.compras.rj.gov.br/Portal-Siga/Contrato/listar.action</t>
  </si>
  <si>
    <t>SEI-080001/006760/2020</t>
  </si>
  <si>
    <t>2020001801</t>
  </si>
  <si>
    <t>43945FES - FUNDO ESTADUAL DE SAÚDEAQUISIÇÃO DO 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6810.476.000613.281.874/0001-069000000180https://www.compras.rj.gov.br/Portal-Siga/Contrato/listar.action</t>
  </si>
  <si>
    <t>AQUISIÇÃO DE: TESTE RÁPIDO PARA DETECÇÃO DE ANTÍGENOS PARA SARS-COV-2 (NOVO CORONAVÍRUS), PARA ATENDER A DEMANDA DO LABORATÓRIO CENTRAL DE SALVADOR, CONFORME CI RLAB Nº 032/2020</t>
  </si>
  <si>
    <t>006344/2020</t>
  </si>
  <si>
    <t>LICIMASTER DISTRIBUIDORA DE MEDICAMENTOS E PRODUTOS MEDICO HOSPITALAR EIRELI</t>
  </si>
  <si>
    <t>20.001.049/0001-76</t>
  </si>
  <si>
    <t>43948Prefeitura Municipal de SalvadorAQUISIÇÃO DE: TESTE RÁPIDO PARA DETECÇÃO DE ANTÍGENOS PARA SARS-COV-2 (NOVO CORONAVÍRUS), PARA ATENDER A DEMANDA DO LABORATÓRIO CENTRAL DE SALVADOR, CONFORME CI RLAB Nº 032/202020.001.049/0001-768900000http://www.transparencia.salvador.ba.gov.br/Modulos/covid19.aspx</t>
  </si>
  <si>
    <t>Testes  imunocromatográfico  rápido  para  SARS-COV.2,  para  as  unidades  de saúde vinculadas a esta Autarquia Hospitalar Municipal para o enfrentamento da pandemia decorrente do Coronavírus.</t>
  </si>
  <si>
    <t xml:space="preserve"> 6110.2020/0005081-8</t>
  </si>
  <si>
    <t>BIOMEGA  MEDICINA  DIAGNÓSTICA  LTDA</t>
  </si>
  <si>
    <t>28.966.389/0001-43</t>
  </si>
  <si>
    <t>http://diariooficial.imprensaoficial.com.br/nav_cidade/index.asp?c=1&amp;e=20200428&amp;p=1&amp;clipID=106f97e3b47505a95084075a704b054a</t>
  </si>
  <si>
    <t>43949Autarquia Hospitalar MunicipalTestes  imunocromatográfico  rápido  para  SARS-COV.2,  para  as  unidades  de saúde vinculadas a esta Autarquia Hospitalar Municipal para o enfrentamento da pandemia decorrente do Coronavírus.28.966.389/0001-43745000050000149http://diariooficial.imprensaoficial.com.br/nav_cidade/index.asp?c=1&amp;e=20200428&amp;p=1&amp;clipID=106f97e3b47505a95084075a704b054a</t>
  </si>
  <si>
    <t>Testes em PCR em tempo-real para detecção do vírus SARSCoV- 2</t>
  </si>
  <si>
    <t>PROC. Nº. 0020.2020</t>
  </si>
  <si>
    <t xml:space="preserve">DL Nº. 0013.2020 </t>
  </si>
  <si>
    <t xml:space="preserve">Genomika Diagnósticos S.A. </t>
  </si>
  <si>
    <t>16.751.442/0001-00</t>
  </si>
  <si>
    <t>43943Fundo Estadual de SaúdeTestes em PCR em tempo-real para detecção do vírus SARSCoV- 216.751.442/0001-005700000Portal da Transparência do Governo de Pernambuco</t>
  </si>
  <si>
    <t>Aquisição de Testes rápidos e Biologia molecular para COVID-19.</t>
  </si>
  <si>
    <t>33374.054198/2020-12</t>
  </si>
  <si>
    <t>PROMOVENDO COMERCIO E REPRESENTACOES DE MATERIAL HOSPITALAR LTDA.</t>
  </si>
  <si>
    <t>http://www.in.gov.br/web/dou/-/extrato-de-dispensa-de-licitacao-n-78/2020-uasg-250042-255212825 e http://www.portaltransparencia.gov.br/despesas/recursos-recebidos/empenho/250042000012020NE800665?ordenarPor=fase&amp;direcao=desc</t>
  </si>
  <si>
    <t>43956Secretaria de Atenção Especializada à SaúdeAquisição de Testes rápidos e Biologia molecular para COVID-19.11.637.221/0001-915467680http://www.in.gov.br/web/dou/-/extrato-de-dispensa-de-licitacao-n-78/2020-uasg-250042-255212825</t>
  </si>
  <si>
    <t>AQUISIÇÃO DE KIT PARA LABORATÓRIO: TESTE RÁPIDO IGM/IGG PARA CORONAVIRUS, PARA GARANTIR O ATENDIMENTO DO LABORATÓRIO CENTRAL / SMS, NO COMBATE AO COVID-19, CONFORME CI DGAS / LAB. CENTRAL Nº 030/2020</t>
  </si>
  <si>
    <t>006215/2020</t>
  </si>
  <si>
    <t>http://www.transparencia.salvador.ba.gov.br/Modulos/Despesas.aspx</t>
  </si>
  <si>
    <t>43948Prefeitura Municipal de SalvadorAQUISIÇÃO DE KIT PARA LABORATÓRIO: TESTE RÁPIDO IGM/IGG PARA CORONAVIRUS, PARA GARANTIR O ATENDIMENTO DO LABORATÓRIO CENTRAL / SMS, NO COMBATE AO COVID-19, CONFORME CI DGAS / LAB. CENTRAL Nº 030/202000.740.696/0001-924925000http://www.transparencia.salvador.ba.gov.br/Modulos/covid19.aspx</t>
  </si>
  <si>
    <t>AQUISIÇÃO DE KIT PARA LABORATÓRIO: TESTE RÁPIDO IGM/IGG PARA CORONAVIRUS, PARA GARANTIR O ATENDIMENTO DO LABORATÓRIO CENTRAL / SMS, NO COMBATE AO COVID-19, CONFORME CI DGAS / LAB. CENTRAL Nº 030/2020, FL. 01 DESTE PROCESSO.</t>
  </si>
  <si>
    <t>43948Prefeitura Municipal de SalvadorAQUISIÇÃO DE KIT PARA LABORATÓRIO: TESTE RÁPIDO IGM/IGG PARA CORONAVIRUS, PARA GARANTIR O ATENDIMENTO DO LABORATÓRIO CENTRAL / SMS, NO COMBATE AO COVID-19, CONFORME CI DGAS / LAB. CENTRAL Nº 030/2020, FL. 01 DESTE PROCESSO.05.343.029/0001-904750000http://www.transparencia.salvador.ba.gov.br/Modulos/covid19.aspx</t>
  </si>
  <si>
    <t>Aquisição de Teste rápido covid-19</t>
  </si>
  <si>
    <t>1041/2020</t>
  </si>
  <si>
    <t>Skal Comércio e Distribuidora de Implantes Ltda</t>
  </si>
  <si>
    <t>05989109/0001-17</t>
  </si>
  <si>
    <t>43934Fundação Municipal de SaúdeAquisição de Teste rápido covid-1905989109/0001-17424000040000106https://www.saogoncalo.rj.gov.br/diario_oficial.php</t>
  </si>
  <si>
    <t>Dispensa nº 179/SMA/DSLC/2020</t>
  </si>
  <si>
    <t>Oltramed Comercio de Produtos Médicos Ltda</t>
  </si>
  <si>
    <t>43935FLORIANOPOLISContratação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COVID-1914.829.987/0001-664000000PUBLICADO NO DIÁRIO OFICIAL DA UNIÃO EM 14 DE ABRIL DE 2020 e no Diário Oficial de Florianópolis também neste dia.</t>
  </si>
  <si>
    <t>MEDLEVENSOHN COMERCIO E REPRESENTAÇÕES DE PRODUTOS HOSPITALARES LTDA</t>
  </si>
  <si>
    <t>43943TESTE IMUNOCROMATOGRÁFICO, Teste Rápido em cassete para (Covid-19) detecção qualitativa de anticorpos IgG e IgM em amostras de sangue total, soro ou plasma humano.  MARCA: Hangzhou Biotest Biotech Co., Lt05.343.029/0001-90389700030000129,9http://www.transparencia.am.gov.br/licitacoes/</t>
  </si>
  <si>
    <t>AQUISIÇÃO DE TESTE RÁPIDO PARA DETECÇÃO QUALITATIVA ESPECÍFICA DE IGG E IGM DO COVID-19</t>
  </si>
  <si>
    <t xml:space="preserve"> 00060-00173692/2020-42</t>
  </si>
  <si>
    <t>Dispensa de Licitação nº 16/2020</t>
  </si>
  <si>
    <t xml:space="preserve"> LUNA PARK-IMPORTAÇÃO, EXPORTAÇÃO E COMÉRCIO ATACADISTA DE BRINQUEDOS TEMÁTICOS EIRELI. </t>
  </si>
  <si>
    <t>19.984.198/0001-13</t>
  </si>
  <si>
    <t>DODF nº 83 , de 05/05/2020</t>
  </si>
  <si>
    <t>http://www.coronavirus.df.gov.br/index.php/contratacoes/</t>
  </si>
  <si>
    <t>43956Secretaria de Estado de SaúdeAQUISIÇÃO DE TESTE RÁPIDO PARA DETECÇÃO QUALITATIVA ESPECÍFICA DE IGG E IGM DO COVID-1919.984.198/0001-133600000DODF nº 83 , de 05/05/2020</t>
  </si>
  <si>
    <t>AQUISIÇÃO DE: TESTE RÁPIDO IGG E IGM PARA SARS-COV-2 (NOVO CORONAVÍRUS), PARA ATENDER A DEMANDA DA REDE LABORATORIAL DO MUNICÍPIO DE SALVADOR, CONFORME CI RLAB Nº 039/2020</t>
  </si>
  <si>
    <t>007245/2020</t>
  </si>
  <si>
    <t>RETTERMED COMERCIO DE MATERIAL MEDICO LTDA</t>
  </si>
  <si>
    <t>19.825.968/0001-85</t>
  </si>
  <si>
    <t>43948Prefeitura Municipal de SalvadorAQUISIÇÃO DE: TESTE RÁPIDO IGG E IGM PARA SARS-COV-2 (NOVO CORONAVÍRUS), PARA ATENDER A DEMANDA DA REDE LABORATORIAL DO MUNICÍPIO DE SALVADOR, CONFORME CI RLAB Nº 039/202019.825.968/0001-853412500http://www.transparencia.salvador.ba.gov.br/Modulos/covid19.aspx</t>
  </si>
  <si>
    <t>DM Importação e Exportação Eireli</t>
  </si>
  <si>
    <t>https://www.joinville.sc.gov.br/coronavirus/</t>
  </si>
  <si>
    <t xml:space="preserve">43944Município de JoinvilleAquisição de Testes Rápidos para coronavírus (COVID-19) para utilização na Secretaria Municipal de Saúde para um período de 180 dias11.083.646/0001-042850000Página 74 do Diário Oficial de Joinville de 01 de abril de 2020 </t>
  </si>
  <si>
    <t>SEI-080001/007270/2020</t>
  </si>
  <si>
    <t>2020001866</t>
  </si>
  <si>
    <t>HEALTH SUPPLIES COMÉRCIO DE MATERIAIS MÉDICOS, CIRÚRGICOS, HOSPITALARES LTDA</t>
  </si>
  <si>
    <t>43945FES - FUNDO ESTADUAL DE SAÚDEAQUISIÇÃO DO ITEM: REAGENTE PREPARADO - APRESENTACAO: TESTE RAPIDO EM CASSETE 20119-NCOV IGG/IGM, ANALISE: DETECCAO QUALITATIVA DOS ANTICORPOS IGG E IGM PARA COVID-19 EM SANGUE TOTAL, SORO OU PLASMA COMO AUXILIO A DIAGNOSTICO DE INFECCOES PRIMARIAS E SECUNDARIAS PELO NOVO CORONAVIRUS, METODO: IMUNOENSAIO CROMATOGRAFICO RAPIDO, FORMA FORNECIMENTO: UNIDADE ID AQUISIÇÃO DO ITEM: 162468 COD AQUISIÇÃO DO ITEM: 6810.381.047920.656.202/0001-012200000110https://www.compras.rj.gov.br/Portal-Siga/Contrato/listar.action</t>
  </si>
  <si>
    <t>43948Prefeitura Municipal de SalvadorAQUISIÇÃO DE: TESTE RÁPIDO IGG E IGM PARA SARS-COV-2 (NOVO CORONAVÍRUS), PARA ATENDER A DEMANDA DA REDE LABORATORIAL DO MUNICÍPIO DE SALVADOR, CONFORME CI RLAB Nº 039/202020.001.049/0001-761600000http://www.transparencia.salvador.ba.gov.br/Modulos/covid19.aspx</t>
  </si>
  <si>
    <t>Dispensa Nº 170/SMA/DSLC/2020</t>
  </si>
  <si>
    <t>Medlevensohn Comercio e Representações de Produtos Hospitalares Ltda.</t>
  </si>
  <si>
    <t>43931FLORIANOPOLISContratação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COVID-1905.343.029/0001-901550000PUBLICADO NO DIÁRIO OFICIAL DA UNIÃO EM 06 DE ABRIL DE 2020 e também no Diário Oficial de Florianópolis neste mesmo dia.</t>
  </si>
  <si>
    <t>EQUINÓCIO HOSPITALAR LTDA</t>
  </si>
  <si>
    <t>43943Kit Teste Rápido IGG e IGM para detecção do COVID-1907.329.169/0001-39119790010000119792020NE00777</t>
  </si>
  <si>
    <t>SEI-270057/000665/2020</t>
  </si>
  <si>
    <t>2020002017</t>
  </si>
  <si>
    <t>PMH - PRODUTOS MEDICOS HOSPITALARES LTDA</t>
  </si>
  <si>
    <t>43945FUNESBOM - FUNDO ESPECIAL DO CORPO DE BOMBEIROSAQUISIÇÃO DO 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6810.476.000600.740.696/0001-921160100128,9https://www.compras.rj.gov.br/Portal-Siga/Contrato/listar.action</t>
  </si>
  <si>
    <t>3.000 kits de teste rápido em cassete 2019-nCov IgG/IgM; 2.000 testes de Covid-19 antígeno por fluorescência e 2.500 testes Covid anticorpos IgG e IgM fluorescência, a fim de viabilizar a realização de 7.500 testes para o diagnóstico do novo Coronavírus no estado de Sergipe. Trata-se de um projeto fruto do Termo de Compromisso entre a UFS, o Ministério Público do Trabalho (MPT), Ministério Público Federal (MPF) e Ministério Público do Estado de Sergipe</t>
  </si>
  <si>
    <t>23113.012864/2020</t>
  </si>
  <si>
    <t>FARMAC PRODUTOS HOSPITALARES E LABORATORIAIS LTDA</t>
  </si>
  <si>
    <t>32.838.716/0001-59</t>
  </si>
  <si>
    <t>http://www.in.gov.br/web/dou/-/extrato-de-dispensa-de-licitacao-n-90003/2020-uasg-154050-254260639 e http://www.portaltransparencia.gov.br/despesas/empenho/154050152672020NE800184?ordenarPor=fase&amp;direcao=desc</t>
  </si>
  <si>
    <t>43949Fundação Universidade Federal de SergipeTrata-se da aquisição de 3.000 kits de teste rápido em cassete 2019-nCov IgG/IgM; 2.000 testes de Covid-19 antígeno por fluorescência e 2.500 testes Covid anticorpos IgG e IgM fluorescência, a fim de viabilizar a realização de 7.500 testes para o diagnóstico do novo Coronavírus no estado de Sergipe. Trata-se de um projeto fruto do Termo de Compromisso entre a UFS, o Ministério Público do Trabalho (MPT), Ministério Público Federal (MPF) e Ministério Público do Estado de Sergipe32.838.716/0001-591085000http://www.in.gov.br/web/dou/-/extrato-de-dispensa-de-licitacao-n-90003/2020-uasg-154050-254260639</t>
  </si>
  <si>
    <t>http://www.in.gov.br/web/dou/-/extrato-de-dispensa-de-licitacao-n-90003/2020-uasg-154050-254260639 e http://www.portaltransparencia.gov.br/despesas/empenho/154050152672020NE800183?ordenarPor=fase&amp;direcao=desc</t>
  </si>
  <si>
    <t>PMH-PRODUTOS MEDICOS HOSPITALARES LTDA***</t>
  </si>
  <si>
    <t>NATESTE - RAPIDO PARA DETECCAO DO VIRUS COVID-19 (CORONAVIRUS) IGG E IGM00.740.696/0001-929850001000098,5http://cidadao.tce.mt.gov.br/licitacao/detalhe/numero/000000000282020/ent_codigo/1121920/exercicio/2020/situacao/5/modalidade/08/data/27-03-2020</t>
  </si>
  <si>
    <t>INSTALAÇÕES DE NOVOS PONTOS DE VÁCUO, FORNECIMENTO E INSTALAÇÃO DE DE TANQUE DE O², FORNECIMENTO E INSTALAÇÃO DOS MÓDULOS DE VÁCUO, FORNECIMENTO E INSTALAÇÃO DO MÓDULO DE AR MEDICINAL e TESTE DE ESTANQUEIDADE.</t>
  </si>
  <si>
    <t xml:space="preserve">PROC. Nº. 0056.2020 </t>
  </si>
  <si>
    <t>DL Nº. 0048.2020</t>
  </si>
  <si>
    <t xml:space="preserve">Air Liquide Brasil LTDA </t>
  </si>
  <si>
    <t>43943Fundo Estadual de SaúdeINSTALAÇÕES DE NOVOS PONTOS DE VÁCUO, FORNECIMENTO E INSTALAÇÃO DE DE TANQUE DE O², FORNECIMENTO E INSTALAÇÃO DOS MÓDULOS DE VÁCUO, FORNECIMENTO E INSTALAÇÃO DO MÓDULO DE AR MEDICINAL e TESTE DE ESTANQUEIDADE.00.331.788/0023-24912114,37Portal da Transparência do Governo de Pernambuco</t>
  </si>
  <si>
    <t>BIOMEGA MEDICINA DIAGNOSTICA LTDA</t>
  </si>
  <si>
    <t>43948Prefeitura Municipal de SalvadorAQUISIÇÃO DE: TESTE RÁPIDO IGG E IGM PARA SARS-COV-2 (NOVO CORONAVÍRUS), PARA ATENDER A DEMANDA DA REDE LABORATORIAL DO MUNICÍPIO DE SALVADOR, CONFORME CI RLAB Nº 039/202028.966.389/0001-43895000http://www.transparencia.salvador.ba.gov.br/Modulos/covid19.aspx</t>
  </si>
  <si>
    <t>Testes Rápidos para o Diagnóstico de COVID-19.</t>
  </si>
  <si>
    <t>6210.2020/0002784-4</t>
  </si>
  <si>
    <t> ECO DIAGNÓSTICA LTDA</t>
  </si>
  <si>
    <t>http://www.docidadesp.imprensaoficial.com.br/NavegaEdicao.aspx?ClipID=fca342d1ba313f01760bf3a941e15abe&amp;PalavraChave=%C2%A0ECO%20DIAGN%C3%93STICA%20LTDA</t>
  </si>
  <si>
    <t>43931Hospital do Servidor Público Municipal - HSPMTestes Rápidos para o Diagnóstico de COVID-19.14.633.154/0002-067800006000130http://www.docidadesp.imprensaoficial.com.br/NavegaEdicao.aspx?ClipID=fca342d1ba313f01760bf3a941e15abe&amp;PalavraChave=%C2%A0ECO%20DIAGN%C3%93STICA%20LTDA</t>
  </si>
  <si>
    <t>Testes Rápidos Imunocromatográficos, para diagnóstico sorológico de COVID-19, que detecta anticorpos anti-IgG e IgM.</t>
  </si>
  <si>
    <t>6210.2020/0002576-0</t>
  </si>
  <si>
    <t>http://www.docidadesp.imprensaoficial.com.br/NavegaEdicao.aspx?ClipID=8710887999558155bde8c2d03a7e770b&amp;PalavraChave=MEDLEVENSOHN%20COM%C3%89RCIO%20E%20REPRESENTA%C3%87%C3%95ES%20DE%20PRODUTOS%20HOSPITALARES%20LTDA</t>
  </si>
  <si>
    <t>43928Hospital do Servidor Público Municipal - HSPMTestes Rápidos Imunocromatográficos, para diagnóstico sorológico de COVID-19, que detecta anticorpos anti-IgG e IgM.05.343.029/0001-907440006000124http://www.docidadesp.imprensaoficial.com.br/NavegaEdicao.aspx?ClipID=8710887999558155bde8c2d03a7e770b&amp;PalavraChave=MEDLEVENSOHN%20COM%C3%89RCIO%20E%20REPRESENTA%C3%87%C3%95ES%20DE%20PRODUTOS%20HOSPITALARES%20LTDA</t>
  </si>
  <si>
    <t>Aquisição de TESTE HOSPITALAR - TIPO: TESTE RÁPIDO PARA DETECÇÃO QUALITATIVA DE ANTICORPOS IGG E IGM PARA COVID-19</t>
  </si>
  <si>
    <t>31.942/2020-20</t>
  </si>
  <si>
    <t>DIAGNOLAB LABORATÓRIOS EIRELI - EPP</t>
  </si>
  <si>
    <t>http://portal.capital.ms.gov.br/diogrande/diarioOficial, http://transparencia.campogrande.ms.gov.br/consulta-de-despesas/</t>
  </si>
  <si>
    <t>43948Fundo Municipal de SaúdeAquisição de TESTE HOSPITALAR - TIPO: TESTE RÁPIDO PARA DETECÇÃO QUALITATIVA DE ANTICORPOS IGG E IGM PARA COVID-1910.396.394/0001-00659932673498http://portal.capital.ms.gov.br/diogrande/diarioOficial, http://transparencia.campogrande.ms.gov.br/consulta-de-despesas/</t>
  </si>
  <si>
    <t>GOIANIA</t>
  </si>
  <si>
    <t>SERVICO LABORATORIO E EXAMES CONFORME DESCRICAO,CONTRATACAO DE EMP.ESPECIA LIZADA NA REALIZACAO DE EXAME E DIAGN.DE TESTE LABORATORIAL PARA COVID-19,RE ALIZADO POR MEIO DA TECNICA RT-PCR E SOB A DEMANDA DE AMOSTRAS.</t>
  </si>
  <si>
    <t>24929</t>
  </si>
  <si>
    <t xml:space="preserve">LABORATORIO DE IMUNOLOGIA DE TRANSPLANTES DE GOIAS          </t>
  </si>
  <si>
    <t>https://www.goiania.go.gov.br/sing_transparencia/coronavirus-transparencia/?filtro_simplificado=categoria e https://www10.goiania.go.gov.br/DadosINTER/Sicon/2020/SICON495825.pdf</t>
  </si>
  <si>
    <t>43944Secretaria Municipal de Saúde de Goiânia/GOSERVICO LABORATORIO E EXAMES CONFORME DESCRICAO,CONTRATACAO DE EMP.ESPECIA LIZADA NA REALIZACAO DE EXAME E DIAGN.DE TESTE LABORATORIAL PARA COVID-19,RE ALIZADO POR MEIO DA TECNICA RT-PCR E SOB A DEMANDA DE AMOSTRAS.74788040001406534003300198https://www.goiania.go.gov.br/sing_transparencia/coronavirus-transparencia/?filtro_simplificado=categoria e https://www10.goiania.go.gov.br/DadosINTER/Sicon/2020/SICON495825.pdf</t>
  </si>
  <si>
    <t>DM Importacao e Exportacao Eireli</t>
  </si>
  <si>
    <t>Página 75 do Diário Oficial de Joinville de 1º de abril</t>
  </si>
  <si>
    <t>43944Hospital Municipal São JoséAquisição de Testes Rápidos para coronavírus (COVID-19) para utilização no Hospital Municipal São José de Joinville/SC para um período de 180 dias11.083.646/0001-04570000Página 75 do Diário Oficial de Joinville de 1º de abril</t>
  </si>
  <si>
    <t>Aquisição de kits de extração de RNA para realização de testes RT-PCR</t>
  </si>
  <si>
    <t>25381.000051/2020-87</t>
  </si>
  <si>
    <t>http://www.in.gov.br/web/dou/-/extrato-de-dispensa-de-licitacao-n-20/2020-uasg-254423-254265186 e http://www.portaltransparencia.gov.br/despesas/recursos-recebidos/empenho/254423252012020NE800186?ordenarPor=fase&amp;direcao=desc</t>
  </si>
  <si>
    <t>43949Fundação Oswaldo CruzAquisição de kits de extração de RNA para realização de testes RT-PCR04.645.160/0001-49442358,8http://www.in.gov.br/web/dou/-/extrato-de-dispensa-de-licitacao-n-20/2020-uasg-254423-254265186</t>
  </si>
  <si>
    <t>PACOTE TESTE DESAFIO PARA AUTOCLAVE TIPO: INDICADOR BIOLOGICO + INTEGRADOR QUIMICO; DETALHES: COM RESPOSTA FINAL NEGATIVA EM UMA HORA; DETALHE (2): DISPOSTOS ENTRE CAMADAS DE MATERIAL POROSO;</t>
  </si>
  <si>
    <t>EQUIPAMENTO MEDICO-HOSPITALAR, COMPONENTES E ACESSORIOS</t>
  </si>
  <si>
    <t>http://www.transparencia.mg.gov.br/compras-e-patrimonio/compras-e-contratos/comprasecontratos-detalhe-proccompra/2020/20200101/20201231/322320</t>
  </si>
  <si>
    <t>NAFUNDACAO HOSPITALAR DO ESTADO DE MINAS GERAISPACOTE TESTE DESAFIO PARA AUTOCLAVE TIPO: INDICADOR BIOLOGICO + INTEGRADOR QUIMICO; DETALHES: COM RESPOSTA FINAL NEGATIVA EM UMA HORA; DETALHE (2): DISPOSTOS ENTRE CAMADAS DE MATERIAL POROSO;EQUIPAMENTO MEDICO-HOSPITALAR, COMPONENTES E ACESSORIOS353640</t>
  </si>
  <si>
    <t>43948Fundo Municipal de SaúdeAquisição de TESTE HOSPITALAR - TIPO: TESTE RÁPIDO PARA DETECÇÃO QUALITATIVA DE ANTICORPOS IGG E IGM PARA COVID-1910.396.394/0001-00340060347098http://portal.capital.ms.gov.br/diogrande/diarioOficial, http://transparencia.campogrande.ms.gov.br/consulta-de-despesas/</t>
  </si>
  <si>
    <t>SOLUÇÃO PURIFICAçãO DO áCIDO NUCLEICO TOTAL VIRAL DE MAXWELL® 16, REFERêNCIA: AS1150, PROMEGA, 48 PREPARAçõES</t>
  </si>
  <si>
    <t>25383.000035/2020-74</t>
  </si>
  <si>
    <t>PROMEGA BIOTECNOLOGIA DO BRASIL LTDA</t>
  </si>
  <si>
    <t>http://www.in.gov.br/web/dou/-/extrato-de-dispensa-de-licitacao-n-7/2020-uasg-254422-252122795 e http://www.portaltransparencia.gov.br/despesas/recursos-recebidos/empenho/254422252012020NE800189?ordenarPor=fase&amp;direcao=desc</t>
  </si>
  <si>
    <t>43934Fundação Oswaldo CruzContratação de insumos e reagentes para o enfrentamento da pandemia do COVID-19, em pesquisas e testes a serem realizados no Instituto Gonçalo Moniz - IGM - Fiocruz-Ba11.909.227/0002-51340000http://www.in.gov.br/web/dou/-/extrato-de-dispensa-de-licitacao-n-7/2020-uasg-254422-252122795</t>
  </si>
  <si>
    <t>Kit para teste rápido para coronavírus</t>
  </si>
  <si>
    <t>VITALABE EQUIPAMENTOS LABORATORIAIS LTDA</t>
  </si>
  <si>
    <t>19.142.596/0001-92</t>
  </si>
  <si>
    <t>http://187.60.128.132:8082/portalcidadao/#075f539f0b7223f116d2c85c4ce1b1752fccb0db1fd92284312b33310fb199ef6050e9373e0f36365cbb7737a0e49e582e657146a648fd13d54aa9e4338df879e807578fb1eeafd74fd88474128cf6c0fb7fab1a614a99046f48ee5adad5fea9dd6ffce871d776c51663f7fa03b362af</t>
  </si>
  <si>
    <t>43935Prefeitura MunicipalKit para teste rápido para coronavírus19.142.596/0001-92296000http://187.60.128.132:8082/portalcidadao/#075f539f0b7223f116d2c85c4ce1b1752fccb0db1fd92284312b33310fb199ef6050e9373e0f36365cbb7737a0e49e582e657146a648fd13d54aa9e4338df879e807578fb1eeafd74fd88474128cf6c0fb7fab1a614a99046f48ee5adad5fea9dd6ffce871d776c51663f7fa03b362af</t>
  </si>
  <si>
    <t>TESTES RÁPIDOS COVID-19 IGG E IGM</t>
  </si>
  <si>
    <t>05.485/2020</t>
  </si>
  <si>
    <t>10.011/2020</t>
  </si>
  <si>
    <t>DIAGFARMA COM. E SERV. DE PROD. HOSP. E LABORATORIAIS LTDA-ME</t>
  </si>
  <si>
    <t>https://transparencia.joaopessoa.pb.gov.br/#/licitacoes?id=4822</t>
  </si>
  <si>
    <t>43949Secretaria Municipal de SaúdeTESTES RÁPIDOS COVID-19 IGG E IGM11.426.166/0001-902600002500104https://transparencia.joaopessoa.pb.gov.br/#/licitacoes?id=4822</t>
  </si>
  <si>
    <t>KITS DE TESTE RAPIDO COVID-19</t>
  </si>
  <si>
    <t>0001516/2020</t>
  </si>
  <si>
    <t>Nº 9/2020</t>
  </si>
  <si>
    <t>https://trescoracoes-mg.portaltp.com.br/consultas/detalhes/dispensa.aspx?id=00100122F8390E4B28498C813A231AE66F2BAC00218476</t>
  </si>
  <si>
    <t>43914Prefeitura MunicipalKITS DE TESTE RAPIDO COVID-1904.846.613/0001-03260000https://trescoracoes-mg.portaltp.com.br/consultas/detalhes/dispensa.aspx?id=00100122F8390E4B28498C813A231AE66F2BAC00218476</t>
  </si>
  <si>
    <t>Analisador químico, equipamento de extração automatizada para ácidos nucleicos para o Laboratório de Biologia Molecular do Centro de Ciências Médicas da UFPB que será utilizado na realização de testes diagnósticos para o novo coronavírus</t>
  </si>
  <si>
    <t>http://www.in.gov.br/web/dou/-/extrato-de-dispensa-de-licitacao-n-5/2020-uasg-153065-251949146 e http://www.portaltransparencia.gov.br/despesas/empenho/153065152312020NE800247?ordenarPor=fase&amp;direcao=desc</t>
  </si>
  <si>
    <t>43930Universidade Federal da ParaíbaAquisição de equipamento de extração automatizada para ácidos nucleicos para o Laboratório de Biologia Molecular do Centro de Ciências Médicas da UFPB que será utilizado na realização de testes diagnósticos para o novo coronavírus11.909.227/0001-70249000http://www.in.gov.br/web/dou/-/extrato-de-dispensa-de-licitacao-n-5/2020-uasg-153065-251949146</t>
  </si>
  <si>
    <t>PACOTE TESTE DESAFIO PARA AUTOCLAVE TIPO: INTEGRADOR QUIMICO INTERNO CLASSE 5; DETALHES: SENSIVEL A TEMPO, TEMPERATURA E PRESSAO; DETALHE (2): PARA TEMPERATURAS ENTRE 121 A 135 GRAUS;</t>
  </si>
  <si>
    <t>NAFUNDACAO HOSPITALAR DO ESTADO DE MINAS GERAISPACOTE TESTE DESAFIO PARA AUTOCLAVE TIPO: INTEGRADOR QUIMICO INTERNO CLASSE 5; DETALHES: SENSIVEL A TEMPO, TEMPERATURA E PRESSAO; DETALHE (2): PARA TEMPERATURAS ENTRE 121 A 135 GRAUS;EQUIPAMENTO MEDICO-HOSPITALAR, COMPONENTES E ACESSORIOS217700</t>
  </si>
  <si>
    <t>LEOPOLDINA</t>
  </si>
  <si>
    <t>AQUISIÇÃO DE TESTES RÁPIDOS COVID-19</t>
  </si>
  <si>
    <t xml:space="preserve"> ATIVA MÉDICO CIRÚRGICA EIRELE</t>
  </si>
  <si>
    <t>https://transparencia.leopoldina.mg.gov.br/tpc_des_vis.aspx?cd=191520200000&amp;exercicio=2020&amp;cdFornecedor=4622&amp;dsFornecedor=Ativa%20Medico%20Cirurgica%20Eireli</t>
  </si>
  <si>
    <t>43930PREFEITURA MUNICIPALAQUISIÇÃO DE TESTES RÁPIDOS COVID-1909.182.725/0001-12165000165</t>
  </si>
  <si>
    <t>Aquisição de 1.200 (mil e duzentos) Testes Rápidos para detecção de SARS-COV-2, previsto no convênio 03/2020.</t>
  </si>
  <si>
    <t>LAB PACK DO BRASIL PRODUTOS HOSPITALARES LTDA</t>
  </si>
  <si>
    <t>067.692.087/0001-86</t>
  </si>
  <si>
    <t>43945Fundação Instituto Polo Avançado de Saúde de Ribeirão Preto - FIPASEAquisição de 1.200 (mil e duzentos) Testes Rápidos para detecção de SARS-COV-2, previsto no convênio 03/2020.067.692.087/0001-861620001200135https://www.ribeiraopreto.sp.gov.br/diario-oficial/pesquisa-data</t>
  </si>
  <si>
    <t>PSES 35018/2020</t>
  </si>
  <si>
    <t xml:space="preserve"> Laborsys Produtos Diagnósticos Hospitalares Ltda. </t>
  </si>
  <si>
    <t xml:space="preserve">04.013.726/0001-10 </t>
  </si>
  <si>
    <t>Página 20 do Diário Oficial de SC de 06 de abril de 2020 e http://www.transparencia.sc.gov.br/documentos/extrato/doc/empenho?empenhofiltro[]=480091|2020NE012472</t>
  </si>
  <si>
    <t>43936A SECRETARIA DE ESTADO DA SAÚDE/FES.Aquisição de kit de testes rápido para análise de dengue, chikungunya e zika vírus (Covid-19).04.013.726/0001-10 159938Página 20 do Diário Oficial de SC de 06 de abril de 2020 e http://www.transparencia.sc.gov.br/documentos/extrato/doc/empenho?empenhofiltro[]=480091|2020NE012472</t>
  </si>
  <si>
    <t>Analisador químico, equipamento termociclador - real time para o Laboratório de Biologia Molecular do Centro de Ciências Médicas da UFPB que será utilizado na realização de testes diagnósticos para o novo coronavírus</t>
  </si>
  <si>
    <t>LIFE TECHNOLOGIES BRASIL COMERCIO E INDUSTRIA DE PRODUTOS PARA BIOTECNOLOGIA LTD</t>
  </si>
  <si>
    <t>63.067.904/0006-69</t>
  </si>
  <si>
    <t>http://www.in.gov.br/web/dou/-/extrato-de-dispensa-de-licitacao-n-4/2020-uasg-153065-251949450 e http://www.portaltransparencia.gov.br/despesas/recursos-recebidos/empenho/153065152312020NE800246?ordenarPor=fase&amp;direcao=desc</t>
  </si>
  <si>
    <t>43930Universidade Federal da ParaíbaAquisição de equipamento termociclador - real time para o Laboratório de Biologia Molecular do Centro de Ciências Médicas da UFPB que será utilizado na realização de testes diagnósticos para o novo coronavírus63.067.904/0006-69153350http://www.in.gov.br/web/dou/-/extrato-de-dispensa-de-licitacao-n-4/2020-uasg-153065-251949450</t>
  </si>
  <si>
    <t>TESTE RÁPIDO IMUNOCROMATOGRÁFICO PARA DETECÇÃO QUALITATIVA DE ANTICORPOS IGG JE IGM (SEPARADAMENTE) ANTI COVID 19.</t>
  </si>
  <si>
    <t>39315/2020</t>
  </si>
  <si>
    <t>Biomega Medicina Diagnóstica Ltda</t>
  </si>
  <si>
    <t>43945Secretaria Municipal de SaúdeTESTE RÁPIDO IMUNOCROMATOGRÁFICO PARA DETECÇÃO QUALITATIVA DE ANTICORPOS IGG JE IGM (SEPARADAMENTE) ANTI COVID 19.28.966.389/0001-431359001000135,9http://servicos.sjc.sp.gov.br/governo/boletim/boletimPDF/202004242118417ffbdfb0-d3a1-41d8-bc24-88e424a34a72.pdf</t>
  </si>
  <si>
    <t>Fornecimento fracionado de 50Kits de testes rápidos covid 19</t>
  </si>
  <si>
    <t>ECO DIAGNÓSTICO LTDA</t>
  </si>
  <si>
    <t>https://www.paraopeba.mg.gov.br/tpc_des_vis.aspx?cd=120200016120&amp;exercicio=2020&amp;cdFornecedor=32964&amp;dsFornecedor=Eco%20Diagnostica%20Ltda&amp;dsLicitacao=Dispensa%20Art.%2024</t>
  </si>
  <si>
    <t>43929PREFEITURA MUNICIPALFornecimento fracionado de 50Kits de testes rápidos covid 19115000</t>
  </si>
  <si>
    <t>http://www.transparencia.mg.gov.br/compras-e-patrimonio/compras-e-contratos/comprasecontratos-detalhe-proccompra/2020/20200316/20201231/321772</t>
  </si>
  <si>
    <t>43934FUNDACAO HOSPITALAR DO ESTADO DE MINAS GERAISPACOTE TESTE DESAFIO PARA AUTOCLAVE TIPO: INDICADOR BIOLOGICO + INTEGRADOR QUIMICO; DETALHES: COM RESPOSTA FINAL NEGATIVA EM UMA HORA; DETALHE (2): DISPOSTOS ENTRE CAMADAS DE MATERIAL POROSO;18.269.125/0001-8710104042,1http://www.transparencia.mg.gov.br/compras-e-patrimonio/compras-e-contratos/comprasecontratos-detalhe-proccompra/2020/20200316/20201231/321772</t>
  </si>
  <si>
    <t>REAGENTE PARA DIAGNÓSTICO CLÍNICO 7, TIPO CONJUNTO COMPLETO, TIPO DE ANÁLISE* QUALITATIVO ANTI CORONAVÍRUS COVID-19 IGG E IGM, APRESENTAÇÃO* TESTE, MÉTODO* IMUNOCROMATOGRAFIA MARCA: MedTeste</t>
  </si>
  <si>
    <t>43930Polícia Rodoviária FederalAquisição de testes rápidos e insumos para detecção qualitativa específica de IgG e IgM do COVID-19, a serem aplicados, durante surto epidêmico de coronavírus no país, nos servidores da Polícia Rodoviária Federal, conforme condições, quantidades e exigências estabelecidas neste instrumento05.343.029/0001-9094375http://www.in.gov.br/web/dou/-/extrato-de-dispensa-de-licitacao-n-8/2020-uasg-200112-251952556</t>
  </si>
  <si>
    <t>LANCETA, MATERIAL LÂMINA AÇO INOXIDÁVEL,PONTA AFIADA,TRIFACETADA, USO DESCARTÁVEL, CARACTERÍSTICAS ADICIONAIS ESTÉRIL, EMBALAGEM INDIVIDUAL, TIPO ULTRA FINA MARCA: MedTeste, caixa com 100 unidades</t>
  </si>
  <si>
    <t>http://www.in.gov.br/web/dou/-/extrato-de-dispensa-de-licitacao-n-9/2020-uasg-250104-250043906 e http://www.portaltransparencia.gov.br/despesas/recursos-recebidos/empenho/250104000012020NE800553?ordenarPor=fase&amp;direcao=desc</t>
  </si>
  <si>
    <t>43917Secretaria de Atenção Especializada à SaúdeAQUISIÇÃO DE TESTE RÁPIDO PARA O CORONA VÍRUS (COVID-19) - Reagente para diagnóstico clínico - IGG/ IGM Método Imunocromatografia05.343.029/0001-9094100http://www.in.gov.br/web/dou/-/extrato-de-dispensa-de-licitacao-n-9/2020-uasg-250104-250043906</t>
  </si>
  <si>
    <t>CONJUNTO PARA ANÁLISE, APLICAÇÃO P/ CONTROLE INTERNO DE PCR, COMPONENTES MISTURA REAÇÃO, PRIMERS, SONDAS, REAGENTE BLOQUEI O, OUTROS COMPONENTES CONTROLE MARCA: Life</t>
  </si>
  <si>
    <t>23089.035146/2020-09</t>
  </si>
  <si>
    <t>http://www.in.gov.br/web/dou/-/extrato-de-inexigibilidade-de-licitacao-n-10/2020-uasg-153031-252982540 e http://www.portaltransparencia.gov.br/despesas/empenho/153031152502020NE800786?ordenarPor=fase&amp;direcao=desc</t>
  </si>
  <si>
    <t>43938Universidade Federal de São PauloAquisição de insumos de biologia molecular para pesquisa/testes do Laboratório de Virologia Clinica no enfrentamento ao COVID-1963.067.904/0005-8859937,04http://www.in.gov.br/web/dou/-/extrato-de-inexigibilidade-de-licitacao-n-10/2020-uasg-153031-252982540</t>
  </si>
  <si>
    <t>http://www.transparencia.mg.gov.br/compras-e-patrimonio/compras-e-contratos/comprasecontratos-detalhe-proccompra/2020/20200101/20201231/321917</t>
  </si>
  <si>
    <t>NAFUNDACAO HOSPITALAR DO ESTADO DE MINAS GERAISPACOTE TESTE DESAFIO PARA AUTOCLAVE TIPO: INTEGRADOR QUIMICO INTERNO CLASSE 5; DETALHES: SENSIVEL A TEMPO, TEMPERATURA E PRESSAO; DETALHE (2): PARA TEMPERATURAS ENTRE 121 A 135 GRAUS;EQUIPAMENTO MEDICO-HOSPITALAR, COMPONENTES E ACESSORIOS55532,16</t>
  </si>
  <si>
    <t>PACOTE TESTE DESAFIO PARA AUTOCLAVE TIPO: PACOTE BOWIE DICK; DETALHES: CONSTITUIDO DE FOLHA TESTE; DETALHE (2): IMPRESSA COM TINTA DE INDICADOR QUIMICO;</t>
  </si>
  <si>
    <t>NAFUNDACAO HOSPITALAR DO ESTADO DE MINAS GERAISPACOTE TESTE DESAFIO PARA AUTOCLAVE TIPO: PACOTE BOWIE DICK; DETALHES: CONSTITUIDO DE FOLHA TESTE; DETALHE (2): IMPRESSA COM TINTA DE INDICADOR QUIMICO;EQUIPAMENTO MEDICO-HOSPITALAR, COMPONENTES E ACESSORIOS51240</t>
  </si>
  <si>
    <t>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t>
  </si>
  <si>
    <t>CLEANTECH BIOLÓGICA CONTROLE DE PRAGAS LTDA</t>
  </si>
  <si>
    <t>028.720.172/0001-59</t>
  </si>
  <si>
    <t>43945Fundação Instituto Polo Avançado de Saúde de Ribeirão Preto - FIPASEServiço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03/2020.028.720.172/0001-5951060317020https://www.ribeiraopreto.sp.gov.br/diario-oficial/pesquisa-data</t>
  </si>
  <si>
    <t>PACOTE TESTE DESAFIO PARA AUTOCLAVE TIPO: INTEGRADOR + INDICADOR BIOLOGICO; DETALHES: LEITURA RAPIDA EM ATE 3 HORAS; DETALHE (2): DISPOSTOS ENTRE CAMADAS DE MATERIAL POROSO;</t>
  </si>
  <si>
    <t>NAFUNDACAO HOSPITALAR DO ESTADO DE MINAS GERAISPACOTE TESTE DESAFIO PARA AUTOCLAVE TIPO: INTEGRADOR + INDICADOR BIOLOGICO; DETALHES: LEITURA RAPIDA EM ATE 3 HORAS; DETALHE (2): DISPOSTOS ENTRE CAMADAS DE MATERIAL POROSO;EQUIPAMENTO MEDICO-HOSPITALAR, COMPONENTES E ACESSORIOS46147,84</t>
  </si>
  <si>
    <t>RECEPTACULO HASTE FLEXÍVEL (RAYSWAB) PLÁSTICO PONTA DE RAYON ESTÉRIL TUBO SECO, MEDIDA DO SWAB 150MM, PCT. C 100UN</t>
  </si>
  <si>
    <t>2 CIENTIFICA COMERCIO DE PRODUTOS PARA LABORATORIO LTDA</t>
  </si>
  <si>
    <t>10.708.528/0001-73</t>
  </si>
  <si>
    <t>http://www.in.gov.br/web/dou/-/extrato-de-dispensa-de-licitacao-n-7/2020-uasg-254422-252122795 e http://www.portaltransparencia.gov.br/despesas/recursos-recebidos/empenho/254422252012020NE800184?ordenarPor=fase&amp;direcao=desc</t>
  </si>
  <si>
    <t>43934Fundação Oswaldo CruzContratação de insumos e reagentes para o enfrentamento da pandemia do COVID-19, em pesquisas e testes a serem realizados no Instituto Gonçalo Moniz - IGM - Fiocruz-Ba10.708.528/0001-7344787,2http://www.in.gov.br/web/dou/-/extrato-de-dispensa-de-licitacao-n-7/2020-uasg-254422-252122795</t>
  </si>
  <si>
    <t>Municípios do Consórcio - CISMEV</t>
  </si>
  <si>
    <t>Aquisição de Testes Rápidos para o COVID-19</t>
  </si>
  <si>
    <t>GC LAB DIAGNÓSTICOS LTDA. - EPP</t>
  </si>
  <si>
    <t>http://www.diariomunicipal.com.br/amm-mg/materia/1EBF27B2/03AGdBq25jD8PqOrNh8PYWVy6lQp0SrvvYJqg5f1PgmshepkAydNpRhmKJcnnicZO-va4Fm0UTZRDbr_deT_Ae-5yr2TbdFMFi5DuTivRh2giyr3O4YG7EzMV7FHzZ4Br7_hDvX1cL95xRQTRQYiBKfuWq5-mx_TAdk5cTHf0iitYCWa8Z0AIfe80CVS50HvgeUPap_ialmhtvBadcl_7CxjNloImCQw5zkYOM5vXtQr1P3ty4VVMrM3XIS1-SQ4kVy7a7DBTlMbq1mhISxkcEkU_YDD3FachB7H96I-LMlfcqLhNMeh7rxRbNpt9Q46V8Z_cmjylXCmvzFKWb-tLOtucdH1sxGiqvMs0cdF19fOFS8KWBXnFjO4Pm8BUzjD_pa7gdeC5muMUK8_XIHwTKbD65dis-Q5I11YhYNfLchyjF_-JgA3tm-c0</t>
  </si>
  <si>
    <t>43927Municípios do Consórcio - CISMEVAquisição de Testes Rápidos para o COVID-1939000http://www.diariomunicipal.com.br/amm-mg/materia/1EBF27B2/03AGdBq25jD8PqOrNh8PYWVy6lQp0SrvvYJqg5f1PgmshepkAydNpRhmKJcnnicZO-va4Fm0UTZRDbr_deT_Ae-5yr2TbdFMFi5DuTivRh2giyr3O4YG7EzMV7FHzZ4Br7_hDvX1cL95xRQTRQYiBKfuWq5-mx_TAdk5cTHf0iitYCWa8Z0AIfe80CVS50HvgeUPap_ialmhtvBadcl_7CxjNloImCQw5zkYOM5vXtQr1P3ty4VVMrM3XIS1-SQ4kVy7a7DBTlMbq1mhISxkcEkU_YDD3FachB7H96I-LMlfcqLhNMeh7rxRbNpt9Q46V8Z_cmjylXCmvzFKWb-tLOtucdH1sxGiqvMs0cdF19fOFS8KWBXnFjO4Pm8BUzjD_pa7gdeC5muMUK8_XIHwTKbD65dis-Q5I11YhYNfLchyjF_-JgA3tm-c0</t>
  </si>
  <si>
    <t>http://www.in.gov.br/web/dou/-/extrato-de-dispensa-de-licitacao-n-56/2020-250700888 e http://www.portaltransparencia.gov.br/despesas/empenho/155901264432020NE800625?ordenarPor=fase&amp;direcao=desc</t>
  </si>
  <si>
    <t>43922Empresa Brasileira de Serviços HospitalaresAquisição de TESTES RÁPIDOS PARA DIAGNÓSTICO DO COVID-1907.726.133/0001-9933000http://www.in.gov.br/web/dou/-/extrato-de-dispensa-de-licitacao-n-56/2020-250700888</t>
  </si>
  <si>
    <t>http://www.in.gov.br/web/dou/-/extrato-de-dispensa-de-licitacao-n-14/2020-uasg-250103-252326573 e http://www.portaltransparencia.gov.br/despesas/recursos-recebidos/empenho/250103000012020NE800738?ordenarPor=fase&amp;direcao=desc</t>
  </si>
  <si>
    <t>43935Secretaria de Atenção Especializada à SaúdeAquisição de Testes IGG - IGM para Coronavírus - COVID - 1913.281.874/0001-0632000http://www.in.gov.br/web/dou/-/extrato-de-dispensa-de-licitacao-n-14/2020-uasg-250103-252326573</t>
  </si>
  <si>
    <t>CONJUNTO PARA ANÁLISE, APLICAÇÃO P/ CONTROLE INTERNO DE PCR, COMPONENTES MISTURA REAÇÃO, PRIMERS, SONDAS, REAGENTE BLOQUEI O, OUTROS COMPONENTES CONTROLE MARCA: Qyagen</t>
  </si>
  <si>
    <t xml:space="preserve">23089.035146/2020-09 </t>
  </si>
  <si>
    <t>QIAGEN BIOTECNOLOGIA BRASIL LTDA.</t>
  </si>
  <si>
    <t xml:space="preserve">01.334.250/0001-20 </t>
  </si>
  <si>
    <t>http://www.in.gov.br/web/dou/-/extrato-de-inexigibilidade-de-licitacao-n-11/2020-uasg-153031-252982575 e http://www.portaltransparencia.gov.br/despesas/empenho/153031152502020NE800787?ordenarPor=fase&amp;direcao=desc</t>
  </si>
  <si>
    <t>43938Universidade Federal de São PauloAquisição de insumos de biologia molecular para pesquisa/testes do Laboratório de Virologia Clinica no enfrentamento ao COVID-1901.334.250/0001-20 28750http://www.in.gov.br/web/dou/-/extrato-de-inexigibilidade-de-licitacao-n-11/2020-uasg-153031-252982575</t>
  </si>
  <si>
    <t>NAFUNDACAO HOSPITALAR DO ESTADO DE MINAS GERAISPACOTE TESTE DESAFIO PARA AUTOCLAVE TIPO: INTEGRADOR + INDICADOR BIOLOGICO; DETALHES: LEITURA RAPIDA EM ATE 3 HORAS; DETALHE (2): DISPOSTOS ENTRE CAMADAS DE MATERIAL POROSO;EQUIPAMENTO MEDICO-HOSPITALAR, COMPONENTES E ACESSORIOS26051,2</t>
  </si>
  <si>
    <t>Aquisição de 24 kits de teste rápido para coronavírus contendo 10 unidades, objetivando a doação para a Secretaria de Saúde, conforme cronograma da Secretaria deste Município no combate e contenção a propagação do vírus COVID-19</t>
  </si>
  <si>
    <t>W.H GUILHERME RAMOS</t>
  </si>
  <si>
    <t>29.254.763/0001-40</t>
  </si>
  <si>
    <t>http://www.uberaba.mg.gov.br:8080/portal/acervo/portavoz/arquivos/2020/1802%20-%2027-03-2020.pdf</t>
  </si>
  <si>
    <t>43949PREFEITURA MUNICIPAL DE UBERABAAquisição de 24 kits de teste rápido para coronavírus contendo 10 unidades, objetivando a doação para a Secretaria de Saúde, conforme cronograma da Secretaria deste Município no combate e contenção a propagação do vírus COVID-1929.254.763/0001-4025680240107http://www.uberaba.mg.gov.br:8080/portal/acervo/portavoz/arquivos/2020/1802%20-%2027-03-2020.pdf</t>
  </si>
  <si>
    <t>Reagente para realização do Teste Rápido - imunocromatográfico, para diagnóstico de influenza A/B, que detecta influenza A E B</t>
  </si>
  <si>
    <t>6210.2020/0003079-9</t>
  </si>
  <si>
    <t xml:space="preserve"> CENTERLAB CENTRAL DE LABORATORIOS LTDA</t>
  </si>
  <si>
    <t>56.036.718/0001-92</t>
  </si>
  <si>
    <t>http://www.docidadesp.imprensaoficial.com.br/NavegaEdicao.aspx?ClipID=d98f307412ba2f633f2b4cbf93a23efd&amp;PalavraChave=6210.2020/0003079-9</t>
  </si>
  <si>
    <t>43945Hospital do Servidor Público Municipal - HSPM
Reagente para realização do Teste Rápido - imunocromatográfico, para diagnóstico de influenza A/B, que detecta influenza A E B56.036.718/0001-9225486,5100025,49http://www.docidadesp.imprensaoficial.com.br/NavegaEdicao.aspx?ClipID=d98f307412ba2f633f2b4cbf93a23efd&amp;PalavraChave=6210.2020/0003079-9</t>
  </si>
  <si>
    <t>NAFUNDACAO HOSPITALAR DO ESTADO DE MINAS GERAISPACOTE TESTE DESAFIO PARA AUTOCLAVE TIPO: PACOTE BOWIE DICK; DETALHES: CONSTITUIDO DE FOLHA TESTE; DETALHE (2): IMPRESSA COM TINTA DE INDICADOR QUIMICO;EQUIPAMENTO MEDICO-HOSPITALAR, COMPONENTES E ACESSORIOS18910</t>
  </si>
  <si>
    <t>RESERVATÓRIO TUBO CÔNICO PARA CENTRIFUGA GRADUADA EM PP, CAP. 15ML, ESTÉRIL, PCT. C 100UN, REF. 188271, GREINER. UNIDADE REFERE-SE AO PACOTE. MARCA: Greiner</t>
  </si>
  <si>
    <t>INDUSLAB NORDESTE COMERCIO DE PRODUTOS PARA LABORATORIO LTDA</t>
  </si>
  <si>
    <t>07.796.331/0001-29</t>
  </si>
  <si>
    <t>http://www.in.gov.br/web/dou/-/extrato-de-dispensa-de-licitacao-n-7/2020-uasg-254422-252122795 e http://www.portaltransparencia.gov.br/despesas/recursos-recebidos/empenho/254422252012020NE800186?ordenarPor=fase&amp;direcao=desc</t>
  </si>
  <si>
    <t>43934Fundação Oswaldo CruzContratação de insumos e reagentes para o enfrentamento da pandemia do COVID-19, em pesquisas e testes a serem realizados no Instituto Gonçalo Moniz - IGM - Fiocruz-Ba07.796.331/0001-2916840,31http://www.in.gov.br/web/dou/-/extrato-de-dispensa-de-licitacao-n-7/2020-uasg-254422-252122795</t>
  </si>
  <si>
    <t>SOLUÇÃO ENZIMA POLIMERASE SUPERSCRIPT III PLATINUM ONE-STEP QRT-PCR KIT, 1000RX, REFERêNCIA: A15299, THERMO MARCA: Thermo</t>
  </si>
  <si>
    <t>http://www.in.gov.br/web/dou/-/extrato-de-dispensa-de-licitacao-n-7/2020-uasg-254422-252122795 e http://www.portaltransparencia.gov.br/despesas/recursos-recebidos/empenho/254422252012020NE800188?ordenarPor=fase&amp;direcao=desc</t>
  </si>
  <si>
    <t>SOLUÇÃO ANTIBIÓTICO GENTAMICIN, REF. 15750060, FR C/ 10ML, INVITROGEN</t>
  </si>
  <si>
    <t>SOLUÇÃO DESCONTAMINADOR - RNASEAWAY DESCONTAMINATION REAGENT, FR C 250ML, REF. 10328011, INVITROGEN</t>
  </si>
  <si>
    <t>SOLUÇÃO ANTI FUNGICO ANFOTERICINA - AMPHOTERICIN B, FR C/ 20ML, REF. 15290018, GIBCO</t>
  </si>
  <si>
    <t>SOLUçãO DE SAL BALANCEADA DE HANK (HBSS) - HANKS' BALANCED SALT SOLUTION (HBSS) LIQUID, FR C 500ML, REF. 14175095, INVITROGEN</t>
  </si>
  <si>
    <t>SOLUÇÃO ÁGUA ULTRAPURA - ULTRAPURE DNASE/RNASE-FREE DISTILLED WATER, 1000RX, REF, 10977015, THERMO</t>
  </si>
  <si>
    <t>SORO, TIPO FETAL BOVINO, ASPECTO FÍSICO SOLUÇÃO ESTÉRIL MARCA: Gibco, frasco 500 ml</t>
  </si>
  <si>
    <t>http://www.in.gov.br/web/dou/-/extrato-de-inexigibilidade-de-licitacao-n-9/2020-uasg-153031-252982443 e http://www.portaltransparencia.gov.br/despesas/empenho/153031152502020NE800785?ordenarPor=fase&amp;direcao=desc</t>
  </si>
  <si>
    <t>43938Universidade Federal de São Pauloquisição de insumos de biologia molecular para desenvolvimento de pesquisa/testes no enfrentamento ao COVID-19 no Laboratório de Viriologia Clinica da Universidade Federal de São Paulo63.067.904/0002-3510052,25http://www.in.gov.br/web/dou/-/extrato-de-inexigibilidade-de-licitacao-n-9/2020-uasg-153031-252982443</t>
  </si>
  <si>
    <t>GUARANÉSIA</t>
  </si>
  <si>
    <t>Aquisição de (50 KIT de TESTE Rápido p/detecção do COVID)</t>
  </si>
  <si>
    <t>http://www.prefguaranesia.mg.gov.br/adm2017/portal-da-transparencia/</t>
  </si>
  <si>
    <t>43944PREFEITURA MUNICIPALAquisição de (50 KIT de TESTE Rápido p/detecção do COVID)9950</t>
  </si>
  <si>
    <t>Testes rápidos para detecção de COVID-19</t>
  </si>
  <si>
    <t>DRM – Distribuidora Regional de Medicamentos Ltda</t>
  </si>
  <si>
    <t>43945Secretaria Municipal da SaúdeTestes rápidos para detecção de COVID-199950http://www.diariomunicipal.com.br/amm-mg/</t>
  </si>
  <si>
    <t>SOLUÇÃO OLIGONUCLEOTíDEOS (OLIGOS) - RDRP_P2, 1200RX, REF. 4482777, THERMO</t>
  </si>
  <si>
    <t>http://www.in.gov.br/web/dou/-/extrato-de-dispensa-de-licitacao-n-7/2020-uasg-254422-252122795</t>
  </si>
  <si>
    <t>43934Fundação Oswaldo CruzContratação de insumos e reagentes para o enfrentamento da pandemia do COVID-19, em pesquisas e testes a serem realizados no Instituto Gonçalo Moniz - IGM - Fiocruz-Ba63.067.904/0002-357245,04http://www.in.gov.br/web/dou/-/extrato-de-dispensa-de-licitacao-n-7/2020-uasg-254422-252122795</t>
  </si>
  <si>
    <t>SOLUÇÃO OLIGONUCLEOTíDEOS (OLIGOS) - RDRP GENE - RDRP_FW, 500RX, REF. 4482777, THERMO</t>
  </si>
  <si>
    <t xml:space="preserve"> BANDEIRA DO SUL </t>
  </si>
  <si>
    <t xml:space="preserve">Testes rápidos </t>
  </si>
  <si>
    <t xml:space="preserve">003/2020 </t>
  </si>
  <si>
    <t>INSTITUTO SAPIENS VITA – COMÉRCIO DE INSTURMENTOS MÉDICOS E ASSESSORIA CLÍNICA EM SAÚDE EIRELI</t>
  </si>
  <si>
    <t xml:space="preserve"> 06.026.815/0001-26</t>
  </si>
  <si>
    <t>43928Testes rápidos  06.026.815/0001-266586,5http://www.diariomunicipal.com.br/amm-mg/</t>
  </si>
  <si>
    <t>Testes rápidos para covid-19.</t>
  </si>
  <si>
    <t>2020/12458</t>
  </si>
  <si>
    <t>43943Prefeitura Municipal de Caxias do Sul Testes rápidos para covid-19.05.343.029/0001-90620550124,1https://grp.caxias.rs.gov.br/grp/materiais/acessoexterno/compras/licitacaoConsultaFiltroAcessoExternoListaMaisCampos.faces</t>
  </si>
  <si>
    <t>Testes rápidos para diagnosticar o vírus COVID-19</t>
  </si>
  <si>
    <t>43944Testes rápidos para diagnosticar o vírus COVID-19-4975http://www.diariomunicipal.com.br/amm-mg/</t>
  </si>
  <si>
    <t>Prestação de serviços, manutenção, recarga e execução de teste hidrostático de extintores de incêndio portáteis, e sinalizações verticais e horizontais, para o Hospital das Clínicas Integradas – HCI</t>
  </si>
  <si>
    <t>59091/2020</t>
  </si>
  <si>
    <t>CHAMATEX EQUIPAMENTOS DE SEGURANÇA EIRELI</t>
  </si>
  <si>
    <t>07.172.380/0003-96</t>
  </si>
  <si>
    <t>43938EMSERH - Empresa Maranhense de Serviços HospitalaresPrestação de serviços, manutenção, recarga e execução de teste hidrostático de extintores de incêndio portáteis, e sinalizações verticais e horizontais, para o Hospital das Clínicas Integradas – HCI07.172.380/0003-96306613066http://site.tce.ma.gov.br/index.php/mural-de-contratos</t>
  </si>
  <si>
    <t>TREINADOR DE MUSCULATURA - TIPO: INSPIRATORIO; MATERIA-PRIMA: ACRILICO E POLIPROPILENO; APLICACAO: TESTES E ACONDICIONAMENTO DA MUSCULATURA;</t>
  </si>
  <si>
    <t>HAND LIFE SUPRIMENTOS MEDICOS E FISIOTERAPICOS EIRELI - EPP</t>
  </si>
  <si>
    <t>http://www.transparencia.mg.gov.br/compras-e-patrimonio/compras-e-contratos/comprasecontratos-detalhe-proccompra/2020/20200101/20201231/323022</t>
  </si>
  <si>
    <t>NAFUNDACAO HOSPITALAR DO ESTADO DE MINAS GERAISTREINADOR DE MUSCULATURA - TIPO: INSPIRATORIO; MATERIA-PRIMA: ACRILICO E POLIPROPILENO; APLICACAO: TESTES E ACONDICIONAMENTO DA MUSCULATURA;EQUIPAMENTO MEDICO-HOSPITALAR, COMPONENTES E ACESSORIOS2920,5</t>
  </si>
  <si>
    <t>SOLUÇÃO CONTROLE POSITIVO PARA COVID2019-NCOV_N POSITIVE CONTROL KIT, 2000RX, REF. 2045, IDT.</t>
  </si>
  <si>
    <t>SINTESE BIOTECNOLOGIA LTDA</t>
  </si>
  <si>
    <t>http://www.in.gov.br/web/dou/-/extrato-de-dispensa-de-licitacao-n-7/2020-uasg-254422-252122795 e http://www.portaltransparencia.gov.br/despesas/recursos-recebidos/empenho/254422252012020NE800185?ordenarPor=fase&amp;direcao=desc</t>
  </si>
  <si>
    <t>43934Fundação Oswaldo CruzContratação de insumos e reagentes para o enfrentamento da pandemia do COVID-19, em pesquisas e testes a serem realizados no Instituto Gonçalo Moniz - IGM - Fiocruz-Ba13.545.241/0001-681764http://www.in.gov.br/web/dou/-/extrato-de-dispensa-de-licitacao-n-7/2020-uasg-254422-252122795</t>
  </si>
  <si>
    <t>Testes rápidos para Influenza tipo A (H1N1) e tipo B.</t>
  </si>
  <si>
    <t>43943Prefeitura Municipal de Caxias do Sul Testes rápidos para Influenza tipo A (H1N1) e tipo B.05.343.029/0001-906895013,78https://grp.caxias.rs.gov.br/grp/materiais/acessoexterno/compras/licitacaoConsultaFiltroAcessoExternoListaMaisCampos.faces</t>
  </si>
  <si>
    <t>KIT TESTE RAPIDO "IN VITRO" DETECCAO ANTICORPOS HIV - APRESENTACAO: KIT EM TESTES c/25; FINALIDADE: EXAME DE HIV-1 E HIV-2 EM SORO,PLASMA,SANGUE TOTAL;</t>
  </si>
  <si>
    <t>http://www.transparencia.mg.gov.br/compras-e-patrimonio/compras-e-contratos/comprasecontratos-detalhe-proccompra/2020/20200316/20201231/322168</t>
  </si>
  <si>
    <t>43938FUNDACAO HOSPITALAR DO ESTADO DE MINAS GERAISKIT TESTE RAPIDO"IN VITRO"DETECCAO ANTICORPOS HIV- APRESENTACAO: KIT EM TESTES; FINALIDADE: EXAME DE HIV-1 E HIV-2 EM SORO,PLASMA,SANGUE TOTAL;05.343.029/0001-90529,92http://www.transparencia.mg.gov.br/compras-e-patrimonio/compras-e-contratos/comprasecontratos-detalhe-proccompra/2020/20200316/20201231/322168</t>
  </si>
  <si>
    <t>BOCAL PARA ESPIROMETRO - MATERIA-PRIMA: PAPELAO, DESCARTAVEL; MEDIDAS: 3,0CM DIAMETRO INTERNO X 7,0CM DE LARGURA; FINALIDADE: TESTE DE PNEUMOLOGIA;</t>
  </si>
  <si>
    <t>MILLENIUM COMERCIO SERVICO LTDA - EPP</t>
  </si>
  <si>
    <t>NAFUNDACAO HOSPITALAR DO ESTADO DE MINAS GERAISBOCAL PARA ESPIROMETRO - MATERIA-PRIMA: PAPELAO, DESCARTAVEL; MEDIDAS: 3,0CM DIAMETRO INTERNO X 7,0CM DE LARGURA; FINALIDADE: TESTE DE PNEUMOLOGIA;EQUIPAMENTO MEDICO-HOSPITALAR, COMPONENTES E ACESSORIOS16,11</t>
  </si>
  <si>
    <t>Secretaria de Estado de Saúde (3)</t>
  </si>
  <si>
    <t>Aquisição emergencial de Teste rápido para detecção qualitativa específica de IgG e IgM e antígeno do COVID-19, para atender as necessidades da Secretaria de Saúde – SES-DF</t>
  </si>
  <si>
    <t xml:space="preserve"> 00060-00106136/2020-61 </t>
  </si>
  <si>
    <t>Dispensa de Licitação nº 09/2020</t>
  </si>
  <si>
    <t xml:space="preserve"> GOYAZES BIOTECNOLOGIA LTDA ME - GBIO
 PMH – PRODUTOS MÉDICOS HOSPITALARES LTDA</t>
  </si>
  <si>
    <t>-
-</t>
  </si>
  <si>
    <t>DODF nº 58, de 23/04/2020 - Ed. Extra</t>
  </si>
  <si>
    <t>43944Secretaria de Estado de Saúde (3)Aquisição emergencial de Teste rápido para detecção qualitativa específica de IgG e IgM e antígeno do COVID-19, para atender as necessidades da Secretaria de Saúde – SES-DF-
-DODF nº 58, de 23/04/2020 - Ed. Extra</t>
  </si>
  <si>
    <t>PMH – PRODUTOS MÉDICOS
HOSPITALARES LTDA
 PMH – PRODUTOS MÉDICOS HOSPITALARES LTDA</t>
  </si>
  <si>
    <t>Aquisição Emergencial de 100.000 unidades de TESTE RÁPIDO PARA DETECÇÃO DO COVID-19 (Teste rápido para detecção qualitativa específica de IgG e IgM)</t>
  </si>
  <si>
    <t>00060-00173692/2020-42</t>
  </si>
  <si>
    <t>43949Secretaria de Estado de Justiça e CidadaniaAquisição Emergencial de 100.000 unidades de TESTE RÁPIDO PARA DETECÇÃO DO COVID-19 (Teste rápido para detecção qualitativa específica de IgG e IgM)-DODF nº 79, de 28/04/2020</t>
  </si>
  <si>
    <t>Máscaras de Proteção para enfrentamento de calamidade pública decorrente do coronavírus (COVID-19).</t>
  </si>
  <si>
    <t>FORMED - REPRESENTACAO E COMERCIO DE EQUIPAMENTOS MEDICOS,ESTETICOS E COSMETICOS LTDA</t>
  </si>
  <si>
    <t>07.139.218/0001-70</t>
  </si>
  <si>
    <t>http://www.imprensaoficial.com.br/DO/BuscaDO2001Documento_11_4.aspx?link=%2f2020%2fexecutivo%2520secao%2520i%2fabril%2f24%2fpag_0098_3db496e5d9a6da5e42edb7a9987e26e1.pdf&amp;pagina=98&amp;data=24/04/2020&amp;caderno=Executivo%20I&amp;paginaordenacao=100098</t>
  </si>
  <si>
    <t>43945Secretaria Estadual da SaúdeMáscaras de Proteção para enfrentamento de calamidade pública decorrente do coronavírus (COVID-19).07.139.218/0001-70104400000http://www.imprensaoficial.com.br/DO/BuscaDO2001Documento_11_4.aspx?link=%2f2020%2fexecutivo%2520secao%2520i%2fabril%2f24%2fpag_0098_3db496e5d9a6da5e42edb7a9987e26e1.pdf&amp;pagina=98&amp;data=24/04/2020&amp;caderno=Executivo%20I&amp;paginaordenacao=100098</t>
  </si>
  <si>
    <t>DELTA MED DISTRIBUIDORA DE MEDICAMENTOS EIRELLI</t>
  </si>
  <si>
    <t>43941Fundo Municipal de Saúde - Recife/PEMáscara cirúrgica11.157.952/0001-3018916571Portal da Transparência do Município.</t>
  </si>
  <si>
    <t>43942Fundo Municipal de Saúde - Recife/PEMáscaras N9507.642.426/0001-989500000Portal da Transparência do Município.</t>
  </si>
  <si>
    <t>AMS COMERCIO DE MATERIAIS EM GERAL EIRELI EPP</t>
  </si>
  <si>
    <t>43943 SECRETARIA MUNICIPAL DE SAÚDE - SEMSAAquisição de máscara N9510.752.045/0001-7669939758550038,65http://app.tce.ac.gov.br/portaldaslicitacoes</t>
  </si>
  <si>
    <t>43943 SECRETARIA MUNICIPAL DE SAÚDE - SEMSAAquisição de máscara TNT10.752.045/0001-7669939758800000,69http://app.tce.ac.gov.br/portaldaslicitacoes</t>
  </si>
  <si>
    <t>43948Prefeitura Municipal de SalvadorAQUISIÇÃO DE: EQUIPAMENTO DE PROTEÇÃO INDIVIDUAL ¿ EPI, NA ESPÉCIE DE MÁSCARAS CIRÚRGICAS DESCARTÁVEIS, PARA UTILIZAÇÃO DOS SERVIDORES DAS DIVERSAS ÁREAS DA REDE MUNICIPAL DE SAÚDE, CONFORME CI DAS Nº 101/202017.362.378/0001-385940000http://www.transparencia.salvador.ba.gov.br/Modulos/covid19.aspx</t>
  </si>
  <si>
    <t>QUANTUM EMPREENDIMENTOS EM SAUDE LTDA EPP</t>
  </si>
  <si>
    <t>43942Governo do Estado de RoraimaAquisição de materiais - avental manga longa - gorro anfonado - máscara cirúrgica e outros10.631.897/0001-054010476,5https://www.fiplan.rr.gov.br/Fiplan.jsp</t>
  </si>
  <si>
    <t>43948Prefeitura Municipal de SalvadorAQUISIÇÃO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68/202019.639.422/0001-304000000http://www.transparencia.salvador.ba.gov.br/Modulos/covid19.aspx</t>
  </si>
  <si>
    <t>43948Prefeitura Municipal de SalvadorAQUISIÇÃO DE: MÁSCARA CIRÚRGICA DESCARTÁVEL, PARA ATENDER A DEMANDA DO LABORATÓRIO CENTRAL DE SALVADOR, CONFORME CI RLAB Nº 028/2020, FL. 01 DESTE PROCESSO01.890.228/0001-674000000http://www.transparencia.salvador.ba.gov.br/Modulos/covid19.aspx</t>
  </si>
  <si>
    <t>Medlife Logística Ltda.</t>
  </si>
  <si>
    <t>43944Secretaria Estadual de SaudeAquisição de máscara cirúrgicas e de proteção individual09.315.202/0001-054000000http://diariooficial.rn.gov.br/dei/dorn3/documentos/00000001/20200408/679615.htm</t>
  </si>
  <si>
    <t>PSES 38655/2020</t>
  </si>
  <si>
    <t>Dispensa de Licitação (DL) 790/2020</t>
  </si>
  <si>
    <t xml:space="preserve"> Cremer SA. </t>
  </si>
  <si>
    <t>43936A SECRETARIA DE ESTADO DA SAÚDE/FESAquisição emergencial de máscaras cirúrgicas.82.641.325/0043-773389100Página 20 do Diário Oficial de SC de 06 de abril de 2020 e http://www.transparencia.sc.gov.br/documentos/extrato/doc/empenho?empenhofiltro[]=480091|2020NE012526</t>
  </si>
  <si>
    <t>43941Secretaria de Atenção Especializada à SaúdeMáscara cirúrgica descartável, confeccionada em não tecido, 3 camadas, modelo retangular. Avental resistente a líquidos e produtos químicos descartável, não estéril, confeccionado em não tecido laminado respirável e impermeável. Avental para procedimento, descartável, NÃO estéril, uso hospitalar, confeccionado em não tecido, polipropileno19.205.627/0001-073343500http://www.in.gov.br/web/dou/-/extrato-de-dispensa-de-licitacao-n-16/2020-uasg-250104-253177015</t>
  </si>
  <si>
    <t xml:space="preserve">Ativa PE Comércio e Serviços EIRELI ME </t>
  </si>
  <si>
    <t>43943Fundo Estadual de SaúdeMÁSCARAS N9508.140.532/0001-36285000015000019Portal da Transparência do Governo de Pernambuco</t>
  </si>
  <si>
    <t>43948Fundo Municipal de SaúdeAquisição de MÁSCARA - TIPO: PROTEÇÃO; USO: CONTRA AGENTES BIOLÓGICOS; CLASSE: N95/PFF2; FIXAÇÃO: DUPLO ELÁSTICO.05.746.444/0001-94260000010000026http://portal.capital.ms.gov.br/diogrande/diarioOficial, http://transparencia.campogrande.ms.gov.br/consulta-de-despesas/</t>
  </si>
  <si>
    <t>43948Fundo Municipal de SaúdeAquisição de MÁSCARA HOSPITALAR - TIPO: CIRÚRGICA DESCARTÁVEL; MATERIAL: TECIDO NÃO TECIDO (TNT); GRAMATURA: 40 G/M²; CAMADAS: 3 (INTERNA, EXTERNA E FILTRO15.930.373/0001-3925662262883489http://portal.capital.ms.gov.br/diogrande/diarioOficial, http://transparencia.campogrande.ms.gov.br/consulta-de-despesas/</t>
  </si>
  <si>
    <t>GRADUAL COMERCIO E SERVICOS LTDA</t>
  </si>
  <si>
    <t>43949SECRETARIA DE ESTADO DA SAUDEMÁSCARA respiratória, categoria PFF2 com camada de carvão ativado, com filtro tipo N9512.040.718/0001-9025567208522430http://transparencia.pb.gov.br/coronavirus/?rpt=contratoslst_covid</t>
  </si>
  <si>
    <t>43948Prefeitura Municipal de SalvadorAQUISIÇÃO DE: MÁSCARA CIRÚRGICA DESCARTÁVEL, PARA ATENDER A DEMANDA DO LABORATÓRIO CENTRAL DE SALVADOR, CONFORME CI RLAB Nº 028/2020, FL. 01 DESTE PROCESSO00.640.341/0001-212550000http://www.transparencia.salvador.ba.gov.br/Modulos/covid19.aspx</t>
  </si>
  <si>
    <t>Medic-Help Comércio Atacadista e Assistência Técnica Ltda.</t>
  </si>
  <si>
    <t>43937SECRETARIA DE ESTADO DA SAÚDE/FESAquisição emergencial de máscaras N95.31.180.745/0001-032490000Página 18 do Diário Oficial de SC de 01 de abril de 2020 e http://www.transparencia.sc.gov.br/documentos/extrato/doc/empenho?empenhofiltro[]=480091|2020NE011013</t>
  </si>
  <si>
    <t>PSES 34472/2020</t>
  </si>
  <si>
    <t>Dispensa nº 673/2020</t>
  </si>
  <si>
    <t xml:space="preserve">26.291.613/0001-19 </t>
  </si>
  <si>
    <t>43931GOVERNO DE SCAquisição emergencial de máscaras cirúrgicas. 26.291.613/0001-19 2080000PUBLICADO NO DIÁRIO OFICIAL DE SC DE 03 DE ABRIL DE 2020 e http://www.transparencia.sc.gov.br/documentos/extrato/doc/empenho?empenhofiltro[]=480091|2020NE010352</t>
  </si>
  <si>
    <t>43949SECRETARIA DE ESTADO DA SAUDEMÁSCARA CIRÚRGICA DESCARTÁVEL12.040.718/0001-90206475013765150http://transparencia.pb.gov.br/coronavirus/?rpt=contratoslst_covid</t>
  </si>
  <si>
    <t>MÁSCARA DE PROTEÇÃO DESCARTÁVEL</t>
  </si>
  <si>
    <t xml:space="preserve">EQUILIBRIUM DISTRIBUIDORA DE MEDICAMENTOS EIRELI </t>
  </si>
  <si>
    <t>43943Fundo Estadual de SaúdeMÁSCARA DE PROTEÇÃO DESCARTÁVEL07.642.426/0001-98190000010000019Portal da Transparência do Governo de Pernambuco</t>
  </si>
  <si>
    <t>Aquisição de máscara cirúrgica descartável, filtro bacteriológico,confeccionado em material não tecido, com gramatura mínima de30 G/ M2, 4 tiras laterais, pregas horizontais com clip nasal, hipoalergênica, atóxica, inodora, maleável, resistente, necessários, em caráter de urgência, para o Hospital Metropolitano Odilon Behrens, visando ações de proteção e combate ao Coronavirus – COVID 19</t>
  </si>
  <si>
    <t>01.028.525.20.35</t>
  </si>
  <si>
    <t xml:space="preserve"> Dispensa 03-41-2020</t>
  </si>
  <si>
    <t>HCE INVESTIMENTOS IMPORTAÇÃO E EXPORTAÇÃO LTDA.</t>
  </si>
  <si>
    <t>DOM 5994
http://portal6.pbh.gov.br/dom/Files/dom5994%20-%20assinado.pdf</t>
  </si>
  <si>
    <t>43931Hospital Metropolitano Odilon BehrensAquisição de máscara cirúrgica descartável, filtro bacteriológico,confeccionado em material não tecido, com gramatura mínima de30 G/ M2, 4 tiras laterais, pregas horizontais com clip nasal, hipoalergênica, atóxica, inodora, maleável, resistente, necessários, em caráter de urgência, para o Hospital Metropolitano Odilon Behrens, visando ações de proteção e combate ao Coronavirus – COVID 1933.462.561/0001-611800000DOM 5994
http://portal6.pbh.gov.br/dom/Files/dom5994%20-%20assinado.pdf</t>
  </si>
  <si>
    <t>IMPACTO MED EIRELI - ME</t>
  </si>
  <si>
    <t>43938 SECRETARIA DE ESTADO DA SAÚDEMÁSCARA CIRÚRGICA TIPO NÃO TECIDO3 CAMADASPREGAS HORIZONTAISATÓXICA TIPO FIXAÇÃO COM ELÁSTICOCARACTERÍSTICAS ADICIONAIS CLIP NASAL EMBUTIDOHIPOALERGÊNICA TIPO USO DESCARTÁVEL3010973100013017600008000002,2http://transparencia.al.gov.br/despesa/empenho/510524/2020NE02044/2020OB02597/</t>
  </si>
  <si>
    <t xml:space="preserve">Equilibrium Distribuidora de Medicamentos EIRELI </t>
  </si>
  <si>
    <t>43943Fundo Estadual de SaúdeMÁSCARAS DE PROTEÇÃO07.642.426/0001-9815336808072019Portal da Transparência do Governo de Pernambuco</t>
  </si>
  <si>
    <t>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t>
  </si>
  <si>
    <t xml:space="preserve">04.000.398.20.16 </t>
  </si>
  <si>
    <t xml:space="preserve"> Dispensa 025/2020</t>
  </si>
  <si>
    <t xml:space="preserve">HCE Investimentos Importação e Exportação LTDA </t>
  </si>
  <si>
    <t>43924Secretaria Municipal de SaúdeMÁSCARA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LOTE33.462.561/0001-6115000005000003DOM 5989
http://portal6.pbh.gov.br/dom/Files/dom5989%20-%20assinado.pdf</t>
  </si>
  <si>
    <t>MÁSCARA CIRÚRGICA DESCARTÁVEL - com 3 (três) camadas de proteção, sendo uma dotada de material filtrante para retenção bacteriana, - com clipe nasal embutido, - produzido em material flexível que permita ajuste nasal adequado ao contorno do rosto; não traumatizante</t>
  </si>
  <si>
    <t>19.008.054846/2020-70</t>
  </si>
  <si>
    <t>0081/2020</t>
  </si>
  <si>
    <t>EMBREPAR AUTOMOTIVA LTDA</t>
  </si>
  <si>
    <t>43951Autarquia Municipal de Saúde de LondrinaMÁSCARA CIRÚRGICA DESCARTÁVEL - com 3 (três) camadas de proteção, sendo uma dotada de material filtrante para retenção bacteriana, - com clipe nasal embutido, - produzido em material flexível que permita ajuste nasal adequado ao contorno do rosto; não traumatizante843568400016614000004000003,5https://www.londrina.pr.gov.br/transparencia</t>
  </si>
  <si>
    <t xml:space="preserve">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t>
  </si>
  <si>
    <t>19.008.051264/2020-31</t>
  </si>
  <si>
    <t>0070/2020</t>
  </si>
  <si>
    <t>DENTAL MED SUL ARTIGOS ODONTOLÓGICOS LTDA</t>
  </si>
  <si>
    <t>43950Autarquia Municipal de Saúde de Londrina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fornecedor247757100014712000004000003https://www.londrina.pr.gov.br/transparencia</t>
  </si>
  <si>
    <t>MULTILASER INDUSTRIAL S/A</t>
  </si>
  <si>
    <t>43949PREFEITURA MUNICIPAL DE UBERABAMÁSCARA DESCÁRTAVEL59.717.553/0006-1710981303685002,98http://www.uberaba.mg.gov.br:8080/portal/acervo/portavoz/arquivos/2020/1814%20-%2027-04-2020.pdf</t>
  </si>
  <si>
    <t>DETRAN</t>
  </si>
  <si>
    <t>300.000 máscara descartável de uso geral</t>
  </si>
  <si>
    <t>Belle Epoque Comércio &amp; Serviços</t>
  </si>
  <si>
    <t>34.786.990/000-57</t>
  </si>
  <si>
    <t>43929DETRAN300.000 máscara descartável de uso geral34.786.990/000-5710830003000003,61https://transparenciacovid19.pa.gov.br/</t>
  </si>
  <si>
    <t>FIVE MEDICAL COMERCIO DE MATERIAL MEDICO HOSPITALAR EIRELI</t>
  </si>
  <si>
    <t>43944Município de JoinvilleAquisição Emergencial de Máscaras Cirúrgica Descartável29.130.664/0001-57960000Página 76 do Diário Oficial de Joinville de 09 de abril de 2020</t>
  </si>
  <si>
    <t>Brasliv Comercial Importadora e Exortadora LTDA.</t>
  </si>
  <si>
    <t>43924COREN/MGAquisição de máscaras EPI (máscaras N95) 10.364.725/0001-12900000</t>
  </si>
  <si>
    <t>Aquisição de máscara PFF2 N95 para atendimento das demandas do COVID-19.</t>
  </si>
  <si>
    <t>04.000.427.20.12</t>
  </si>
  <si>
    <t>Dispensa 039/2020</t>
  </si>
  <si>
    <t xml:space="preserve"> 59.717.553/0006-17</t>
  </si>
  <si>
    <t>DOM 6005
http://portal6.pbh.gov.br/dom/Files/dom6005%20-%20assinado.pdf</t>
  </si>
  <si>
    <t>43950Secretaria Municipal de SaúdeAquisição de máscara PFF2 N95 para atendimento das demandas do COVID-19. 59.717.553/0006-17838500DOM 6005
http://portal6.pbh.gov.br/dom/Files/dom6005%20-%20assinado.pdf</t>
  </si>
  <si>
    <t>ornecimento Emergencial de Equipamentos de Proteção Individual - EPI (MÁSCARAS CIRÚRGICAS) para o Complexo do Hospital de Clínicas da Universidade Federal do Paraná, visando ao enfrentamento da emergência do coronavírus COVID-19, conforme especificações constantes do Termo de Referência (Apêndice I) e de seus anexos.</t>
  </si>
  <si>
    <t>43948Empresa Brasileira de Serviços Hospitalaresornecimento Emergencial de Equipamentos de Proteção Individual - EPI (MÁSCARAS CIRÚRGICAS) para o Complexo do Hospital de Clínicas da Universidade Federal do Paraná, visando ao enfrentamento da emergência do coronavírus COVID-19, conforme especificações constantes do Termo de Referência (Apêndice I) e de seus anexos.78.451.614/0001-87798000http://www.in.gov.br/web/dou/-/extrato-de-dispensa-de-licitacao-n-43/2020-uasg-155902-254050724</t>
  </si>
  <si>
    <t>GRADUAL COMÉRCIO E SERVIÇO EIRELI-ME</t>
  </si>
  <si>
    <t>43948Secretaria Municipal de SaúdeMáscara para proteção contra o Bacilo da tuberculose, FR n° 9512.040.718/0001-907200002400030https://transparencia.joaopessoa.pb.gov.br/#/licitacoes?id=4782</t>
  </si>
  <si>
    <t xml:space="preserve">BRASIL DEVICES EQUIPAMANENTOS HOSPITALARES EIRELI   </t>
  </si>
  <si>
    <t>43943Fundo Municipal de Saúde - Recife/PEMáscara de não reinalação34.680.592/0001-51700000Portal da Transparência do Município.</t>
  </si>
  <si>
    <t>43929Fundação Municipal de SaúdeAquisição de Máscarás descartáveis N9510.542.138/0001-76700000https://www.saogoncalo.rj.gov.br/diario_oficial.php</t>
  </si>
  <si>
    <t>NEW LIFEMATERIAIS E EQUIPAMENTOS CIRURGICOS LTDA</t>
  </si>
  <si>
    <t>43941Secretaria de Atenção Especializada à SaúdeMáscara cirúrgica descartável, confeccionada em não tecido, 3 camadas, modelo retangular. Avental resistente a líquidos e produtos químicos descartável, não estéril, confeccionado em não tecido laminado respirável e impermeável. Avental para procedimento, descartável, NÃO estéril, uso hospitalar, confeccionado em não tecido, polipropileno28.738.385/0001-08680000http://www.in.gov.br/web/dou/-/extrato-de-dispensa-de-licitacao-n-16/2020-uasg-250104-253177015</t>
  </si>
  <si>
    <t>MÁSCARA LARÍNGEA N° 5.0 / MÁSCARA LARÍNGEA N° 4.0  / MÁSCARA LARÍNGEA N° 3,0  / MÁSCARA LARÍNGEA N° 1.5  / MÁSCARA LARÍNGEA N° 1.0 / MÁSCARA LARÍNGEA N° 2.5  / MÁSCARA LARÍNGEA N° 2.0</t>
  </si>
  <si>
    <t>43936MÁSCARA LARÍNGEA N° 5.0 / MÁSCARA LARÍNGEA N° 4.0  / MÁSCARA LARÍNGEA N° 3,0  / MÁSCARA LARÍNGEA N° 1.5  / MÁSCARA LARÍNGEA N° 1.0 / MÁSCARA LARÍNGEA N° 2.5  / MÁSCARA LARÍNGEA N° 2.021.508.681/0001-736624001200552https://cearatransparente.ce.gov.br/portal-da-transparencia/despesas/notas-de-empenho/2644403?locale=pt-BR</t>
  </si>
  <si>
    <t>Cremer S.A</t>
  </si>
  <si>
    <t>43944Hospital Municipal São JoséAquisição Emergencial de Máscaras Cirúrgica Descartável82.641.325/0043-77660000Página 52 do Diário Oficial de Joinville de 17 de abril de 2020</t>
  </si>
  <si>
    <t>Máscara</t>
  </si>
  <si>
    <t>JATOBARRETTO CENTRO DE DISTRIBUICAO LTDA</t>
  </si>
  <si>
    <t>27.058.274/0001-98</t>
  </si>
  <si>
    <t>http://www.recife.pe.gov.br/portalcompras/app/RotDispensaInexigibilidadeDetalhes.php?Numero=15&amp;Ano=2020&amp;TipoDisIne=58&amp;Select=2&amp;Opcao=&amp;Objeto=AQUISI%C3%87%C3%83O+DE+M%C3%81SCARA+DESCART%C3%81VEL&amp;ObjetoP=&amp;Orgao=59&amp;Unidade=1&amp;DataIni=01/01/2020&amp;DataFim=05/05/2020&amp;Botao=&amp;+=Array</t>
  </si>
  <si>
    <t>43956Fundo Municipal de Assistência SocialMáscara27.058.274/0001-98592500Portal da Transparência do Município.</t>
  </si>
  <si>
    <t>MEGA COMÉRCIO DE PRODUTOS HOSPITALARES EIRELI</t>
  </si>
  <si>
    <t>43949Fundo Especial de Saúde do Mato Grosso do SulAquisição de correlatos hospitalares (Máscara hospitalar - Tipo: cirúrgica descartável; Material: polipropileno atóxico; Cor: branca; Camadas: mínino de 2 camadas; Requisito: com tiras laterais, hipoalérgica.)07.729.499/0001-11560000700080https://www.spdo.ms.gov.br/diariodoe</t>
  </si>
  <si>
    <t>MÁSCARA PARA ISOLAMENTO DE DOENÇAS INFECCIOSAS E RESPIRATÓRIAS TRANSMITIDAS POR AEROSSÓIS - N-95</t>
  </si>
  <si>
    <t>4472/2020</t>
  </si>
  <si>
    <t>ELEVONI COMÉRCIO E ASSESSORIA HOSPITALAR EIRELI</t>
  </si>
  <si>
    <t>43950Secretaria Municipal de SaúdeMÁSCARA PARA ISOLAMENTO DE DOENÇAS INFECCIOSAS E RESPIRATÓRIAS TRANSMITIDAS POR AEROSSÓIS - N-9531.010.395/0001-375000002000025http://servicos.sjc.sp.gov.br/governo/boletim/boletimPDF/20200417202703b5d64368-84ed-4780-b6a8-c2cb3d9d1696.pdf</t>
  </si>
  <si>
    <t xml:space="preserve">INOVAMED COMERCIO DE MEDICAMENTOS LTDA   </t>
  </si>
  <si>
    <t>43943Fundo Municipal de Saúde - Recife/PEEspaçador com máscara infantil12.889.035/0001-02493000Portal da Transparência do Município.</t>
  </si>
  <si>
    <t>EXCLUSIVA DISTRIBUIDORA DE MEDICAMNETOS LTDA-ME</t>
  </si>
  <si>
    <t>43941MATERNIDADE DONA EVANGELINA ROSAAQUISIÇÃO DE MEDICAMENTOS E INSUMOS ( FILTRO, LUVA CIRÚRGICA, LUVA, MÁSCARA, SAPATILHA E SISTEMA FECHADO DE ASPIRAÇÃO)06.553.564/0106-05490000http://www.diariooficial.pi.gov.br/index.php</t>
  </si>
  <si>
    <t>Secretaria de Estado de Saúde (38)</t>
  </si>
  <si>
    <t>Aquisição de máscaras cirúrgicas para atuação emergencial do CBMDF no combate ao coronavírus</t>
  </si>
  <si>
    <t>00053-00031401/2020-01</t>
  </si>
  <si>
    <t>Dispensa de Licitação nº 18/2020</t>
  </si>
  <si>
    <t>MAXIMA INDÚSTRIA DE EMBALAGENS EIRELI</t>
  </si>
  <si>
    <t>14.224.404/0001-73</t>
  </si>
  <si>
    <t>DODF nº 75, de 22/04/2020</t>
  </si>
  <si>
    <t>43943Secretaria de Estado de Saúde (38)Aquisição de máscaras cirúrgicas para atuação emergencial do CBMDF no combate ao coronavírus14.224.404/0001-73468369DODF nº 75, de 22/04/2020</t>
  </si>
  <si>
    <t>43938 SECRETARIA DE ESTADO DA SAÚDEMÁSCARA CIRÚRGICA TIPO NÃO TECIDO3 CAMADASPREGAS HORIZONTAISATÓXICA TIPO FIXAÇÃO COM ELÁSTICOCARACTERÍSTICAS ADICIONAIS CLIP NASAL EMBUTIDOHIPOALERGÊNICA TIPO USO DESCARTÁVEL301097310001304400002000002,2http://transparencia.al.gov.br/despesa/empenho/510524/2020NE02197/undefined/</t>
  </si>
  <si>
    <t>43948Prefeitura Municipal de SalvadorAQUISIÇÃO DE MATERIAL DE PENSO: MÁSCARA CIRÚRGICA DESCARTÁVEL 03 CAMADAS, PARA ATENDER A DEMANDA NO ATENDIMENTO AOS PACIENTES DA REDE MUNICIPAL DE SAÚDE / SMS, CONFORME CI DAS / GT DE MATERIAIS / SMS Nº 048/202018.192.961/0001-00420000http://www.transparencia.salvador.ba.gov.br/Modulos/covid19.aspx</t>
  </si>
  <si>
    <t>Máscaras Cirúrgicas Descartáveis</t>
  </si>
  <si>
    <t>IDEALE TECNOLOGIA EM SAÚDE EIRELI</t>
  </si>
  <si>
    <t>23.349.869/0001-41</t>
  </si>
  <si>
    <t>43943Não identificadoMáscaras Cirúrgicas Descartáveis23.349.869/0001-41420000https://covid-19.campinas.sp.gov.br/prestacao-contas</t>
  </si>
  <si>
    <t xml:space="preserve">Aquisição emergencial de máscara cirúrgica </t>
  </si>
  <si>
    <t xml:space="preserve"> J J R VIANA EIRELI</t>
  </si>
  <si>
    <t xml:space="preserve">41.480.591/0001-29 </t>
  </si>
  <si>
    <t>43916Fundação Universidade Federal do MaranhãoAquisição emergencial de máscara cirúrgica 41.480.591/0001-29 420000http://www.in.gov.br/web/dou/-/extrato-de-dispensa-de-licitacao-n-24/2020-uasg-155010-249846653</t>
  </si>
  <si>
    <t>43944Empresa Brasileira de Serviços HospitalaresAquisição de máscaras cirúrgicas descartáveis em virtude da necessidade de viabilizar ações que possam minimizar os impactos negativos que o novo Covid-19 pode trazer à população e a profissionais de saúde.26.746.852/0001-16406000http://www.in.gov.br/web/dou/-/extrato-de-dispensa-de-licitacao-n-158/2020-uasg-155009-253554585</t>
  </si>
  <si>
    <t xml:space="preserve">LEOPOLDINA </t>
  </si>
  <si>
    <t>MB ATACADISTA E SERVIÇOS</t>
  </si>
  <si>
    <t>43945PREFEITURA MUNICIPALMáscaras de proteção N9527.481.099/0001-47380000http://www.diariomunicipal.com.br/amm-mg/</t>
  </si>
  <si>
    <t>Máscara Protetora Respiratória N95</t>
  </si>
  <si>
    <t>DL DISTRIBUIDORA DE MEDICAMENTOS EIRELI</t>
  </si>
  <si>
    <t>31.556.536/0001-11</t>
  </si>
  <si>
    <t>43943Não identificadoMáscara Protetora Respiratória N9531.556.536/0001-11360000https://covid-19.campinas.sp.gov.br/prestacao-contas</t>
  </si>
  <si>
    <t xml:space="preserve">DESCARTEX CONFECÇÕES E COMÉRCIO LTDA </t>
  </si>
  <si>
    <t>43943Fundo Estadual de SaúdeMÁSCARAS TRIPLAS, AVENTAIS E TOUCAS00.165.933/0001-39350000Portal da Transparência do Governo de Pernambuco</t>
  </si>
  <si>
    <t>cremer</t>
  </si>
  <si>
    <t>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MS.338910130,35http://www.transparencia.sc.gov.br/contratos/extratosigef?gestaofiltro[]=54096&amp;unidadegestorafiltro[]=540096&amp;nucontratofiltro[]=2020CT002421</t>
  </si>
  <si>
    <t>43948Prefeitura Municipal de SalvadorAQUISIÇÃO DE MÁSCARAS E LUVAS PARA A DPSE.12.058.587/0001-79328680http://www.transparencia.salvador.ba.gov.br/Modulos/covid19.aspx</t>
  </si>
  <si>
    <t>MACEIÓ</t>
  </si>
  <si>
    <t xml:space="preserve"> SECRETARIA MUCICIPAL DA SAÚDE</t>
  </si>
  <si>
    <t xml:space="preserve">43938 SECRETARIA MUCICIPAL DA SAÚDEMedicamentos e fraldas, e outros, exceto máscaras compradas por dispensa e pagas no dia 07/04/2020 por R$ 200.00030109731000130303526,02http://www.transparencia.maceio.al.gov.br/pages/servicos.faces#v-pills-despesas-panel  e   11 atas em http://www.licitacao.maceio.al.gov.br/atas?arp=&amp;cnpj=&amp;empresa=impacto&amp;numero=&amp;objeto=    </t>
  </si>
  <si>
    <t>43938 SECRETARIA MUCICIPAL DA SAÚDEMáscara cirúrgicas não tecido 3 camadas pregas horizontais atóxicas com elástico clipe nasal embutido hipoalergênica.301097310001303000001000003http://www.licitacao.maceio.al.gov.br/visualizar/1659</t>
  </si>
  <si>
    <t>POLICIA MILITAR DO ESTADO DO ESPÍRITO SANTO</t>
  </si>
  <si>
    <t>Máscaras Faciais de uso não profissional, de tecido, lavável, para utilização do efetivo Policial Militar nas AÇÕES  DE COMBATE AO COVID-19.</t>
  </si>
  <si>
    <t>2020-GF4VG</t>
  </si>
  <si>
    <t>SILMER CONFECCOES LTDA ME</t>
  </si>
  <si>
    <t>04.150.529/0001-42</t>
  </si>
  <si>
    <t>https://coronavirus.es.gov.br/Media/Coronavirus/Transparencia/ContratosEmergenciais/8-%20CONTRATO%20002-2020%20Digitalizado%20-%20SILMER%20CONFEC%C3%87%C3%95ES%20LTDA%20-%20Aquisi%C3%A7%C3%A3o%20de%20m%C3%A1scaras%20faciais.pdf</t>
  </si>
  <si>
    <t>43951POLICIA MILITAR DO ESTADO DO ESPÍRITO SANTOMáscaras Faciais de uso não profissional, de tecido, lavável, para utilização do efetivo Policial Militar nas AÇÕES  DE COMBATE AO COVID-19.04.150.529/0001-422700001000002,7https://coronavirus.es.gov.br/Media/Coronavirus/Transparencia/ContratosEmergenciais/8-%20CONTRATO%20002-2020%20Digitalizado%20-%20SILMER%20CONFEC%C3%87%C3%95ES%20LTDA%20-%20Aquisi%C3%A7%C3%A3o%20de%20m%C3%A1scaras%20faciais.pdf</t>
  </si>
  <si>
    <t>JMS INDÚSTRIA E COMÉRCIO – EIRELI</t>
  </si>
  <si>
    <t xml:space="preserve">84.951.649/0001-88 </t>
  </si>
  <si>
    <t>43941Secretaria de Estado da Administração Prisional e Socioeducativa - SAPCONTRATA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solicitada.84.951.649/0001-88 256456,22,44Página 125 do Diário Oficial de SC de 17 de abril de 2020  e http://www.transparencia.sc.gov.br/contratos/extratosigef?gestaofiltro[]=54095&amp;unidadegestorafiltro[]=540095&amp;nucontratofiltro[]=2020CT002466</t>
  </si>
  <si>
    <t>Aquisição de materiais de higiene e proteção para atender os servidores das unidades escolares da Rede Estadual de Ensino (Máscara hospitalar - Tipo: cirúrgica_x005F_x005F_x005F_x000D_
descartável; Material: polipropileno_x005F_x005F_x005F_x000D_
atóxico; Cor: branca; Camadas:_x005F_x005F_x005F_x000D_
mínino de 2 camadas; Requisito:_x005F_x005F_x005F_x000D_
com tiras laterais, hipoalérgica.)</t>
  </si>
  <si>
    <t>L &amp; L COMERCIAL E PRESTADORA DE SERVIÇOS</t>
  </si>
  <si>
    <t>43937Secretaria de Estado de EducaçãoAquisição de materiais de higiene e proteção para atender os servidores das unidades escolares da Rede Estadual de Ensino (Máscara hospitalar - Tipo: cirúrgica_x005F_x005F_x005F_x000D_
descartável; Material: polipropileno_x005F_x005F_x005F_x000D_
atóxico; Cor: branca; Camadas:_x005F_x005F_x005F_x000D_
mínino de 2 camadas; Requisito:_x005F_x005F_x005F_x000D_
com tiras laterais, hipoalérgica.)10.851.460/0001-87245966,4273689,9https://www.spdo.ms.gov.br/diariodoe</t>
  </si>
  <si>
    <t>43916Empresa Brasileira de Serviços HospitalaresAquisição de MÁSCARA CIRÚRGICA para o pleno atendimento do HU-UFPI/EBSERH, em razão da necessidade de enfrentamento da emergência de saúde pública decorrente do coronavírus - COVID-1941.480.591/0001-29240000http://www.in.gov.br/web/dou/-/extrato-de-dispensa-de-licitacao-n-2/2020-uasg-155008-249846388</t>
  </si>
  <si>
    <t>43948Secretaria Estadual de EducaçãoAquisição de material de proteção (máscara) para atender os servidores das unidades escolares da Rede Estadual de Ensino07.729.499/0001-11218880https://www.spdo.ms.gov.br/diariodoe</t>
  </si>
  <si>
    <t>43917Empresa Brasileira de Serviços HospitalaresAquisição de MÁSCARA CIRÚRGICA DESCARTÁVEL,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 - 1912.040.718/0001-90180000http://www.in.gov.br/web/dou/-/extrato-de-dispensa-de-licitacao-n-29/2020-uasg-155023-250042236</t>
  </si>
  <si>
    <t>Aquisição de Correlatos hospitalares: máscara, avental e lençol descartável, para atender a pandemia do novo Coronavírus (COVID-19) (Lençol descartável - Uso:_x005F_x005F_x005F_x000D_
hospitalar; Material: 100%_x005F_x005F_x005F_x000D_
polipropileno ; Medida: 2 metros de_x005F_x005F_x005F_x000D_
comprimento x 90 cm de largura;_x005F_x005F_x005F_x000D_
Gramatura: 40)</t>
  </si>
  <si>
    <t>43938Fundo Especial de Saúde do Mato Grosso do SulAquisição de Correlatos hospitalares: máscara, avental e lençol descartável, para atender a pandemia do novo Coronavírus (COVID-19) (Lençol descartável - Uso:_x005F_x005F_x005F_x000D_
hospitalar; Material: 100%_x005F_x005F_x005F_x000D_
polipropileno ; Medida: 2 metros de_x005F_x005F_x005F_x000D_
comprimento x 90 cm de largura;_x005F_x005F_x005F_x000D_
Gramatura: 40)10.918.870/0001-06176000200008,8https://www.spdo.ms.gov.br/diariodoe</t>
  </si>
  <si>
    <t>MÁSCARA FACIAL EM TECIDO, MALHA 100% ALGODÃO, DUAS CAMADAS, ELÁSTICO OU CIRÚRGICA</t>
  </si>
  <si>
    <t>250/2020 - FUL</t>
  </si>
  <si>
    <t>0062/2020</t>
  </si>
  <si>
    <t>KING &amp; JOE CONFECÇÕES LTDA</t>
  </si>
  <si>
    <t>43950COMPANHIA MUNICIPAL DE TRÂNSITO E URBANIZAÇÃOMÁSCARA FACIAL EM TECIDO, MALHA 100% ALGODÃO, DUAS CAMADAS, ELÁSTICO OU CIRÚRGICA53710470001851760001000001,76https://www.londrina.pr.gov.br/transparencia</t>
  </si>
  <si>
    <t>43949PREFEITURA MUNICIPAL DE UBERABAMÁSCARA N9559.717.553/0006-171711001000017,11http://www.uberaba.mg.gov.br:8080/portal/acervo/portavoz/arquivos/2020/1814%20-%2027-04-2020.pdf</t>
  </si>
  <si>
    <t>237/2020 - FUL</t>
  </si>
  <si>
    <t>0058/2020</t>
  </si>
  <si>
    <t>43950COMPANHIA MUNICIPAL DE TRÂNSITO E URBANIZAÇÃOMÁSCARA FACIAL EM TECIDO, MALHA 100% ALGODÃO, DUAS CAMADAS, ELÁSTICO OU CIRÚRGICA53710470001851700001000001,7https://www.londrina.pr.gov.br/transparencia</t>
  </si>
  <si>
    <t>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t>
  </si>
  <si>
    <t>00054-00040309/2020-03</t>
  </si>
  <si>
    <t>Ratificação de Dispensa de Licitação</t>
  </si>
  <si>
    <t>QUALIFIX COBRANÇAS EXTRAJUDICIAIS E INFORMAÇÕES CADASTRAIS EIRELI</t>
  </si>
  <si>
    <t xml:space="preserve"> 27.320.791/0001-93</t>
  </si>
  <si>
    <t>43949Aquisição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 27.320.791/0001-93169176DODF nº 79, de 28/04/2020</t>
  </si>
  <si>
    <t>FABIO EQUIPAMENTOS E SUPRIMENTOS DE INFORMATICA EIRELI</t>
  </si>
  <si>
    <t>43949Fundo Especial de Saúde do Mato Grosso do SulAquisição de correlatos hospitalares (Máscara - Tipo: Respiratória; Classe: PFF2 (N95); Requisito: Sem válvula de exalação; Dados Complementares: Peça semifacial filtrante para poeiras, névoas, fumos e gases ácidos.)20.299.623/0001-141630001000001,63https://www.spdo.ms.gov.br/diariodoe</t>
  </si>
  <si>
    <t xml:space="preserve">82.184.821/0001-90 </t>
  </si>
  <si>
    <t>43944Secretaria de Atenção Especializada à SaúdeAquisição de insumos hospitalares para combate ao COVID-19 (Máscara cirúrgica 3 camadas e Máscara descartável para proteção N95)82.184.821/0001-90 162500http://www.in.gov.br/web/dou/-/extrato-de-dispensa-de-licitacao-n-26/2020-uasg-250059-253591365</t>
  </si>
  <si>
    <t>43944Fundação Universidade Federal do MaranhãoAquisição de máscara em caráter emergencial13.701.319/0001-96160000http://www.in.gov.br/web/dou/-/extrato-de-dispensa-de-licitacao-n-44/2020-uasg-155010-253590199</t>
  </si>
  <si>
    <t>Aquisição de Correlatos hospitalares: máscara, avental e lençol descartável, para atender a pandemia do novo Coronavírus (COVID-19) (Máscara hospitalar - Tipo: cirúrgica_x005F_x005F_x005F_x000D_
descartável; Material: polipropileno_x005F_x005F_x005F_x000D_
(TNT); Cor: branca; Camadas: 03)</t>
  </si>
  <si>
    <t>L &amp; L COMERCIAL E PRESTADORA DE SERVIÇOS LTDA</t>
  </si>
  <si>
    <t>43938Fundo Especial de Saúde do Mato Grosso do SulAquisição de Correlatos hospitalares: máscara, avental e lençol descartável, para atender a pandemia do novo Coronavírus (COVID-19) (Máscara hospitalar - Tipo: cirúrgica_x005F_x005F_x005F_x000D_
descartável; Material: polipropileno_x005F_x005F_x005F_x000D_
(TNT); Cor: branca; Camadas: 03)10.851.460/0001-87155600400003,89https://www.spdo.ms.gov.br/diariodoe</t>
  </si>
  <si>
    <t>43948Prefeitura Municipal de SalvadorAQUISIÇÃO DE MÁSCARAS E LUVAS PARA A DPSE.12.058.587/0001-79149400http://www.transparencia.salvador.ba.gov.br/Modulos/covid19.aspx</t>
  </si>
  <si>
    <t>43948Prefeitura Municipal de SalvadorAQUISIÇÃO DE MÁSCARAS E LUVAS PARA A DPSE.01.890.228/0001-67149000http://www.transparencia.salvador.ba.gov.br/Modulos/covid19.aspx</t>
  </si>
  <si>
    <t>43943Fundo Municipal de Saúde - Recife/PEEspaçador com máscara infantil12.889.035/0001-02145000Portal da Transparência do Município.</t>
  </si>
  <si>
    <t>PRO SAUDE DISTRIBUIDORA DE MEDICAMENTOS</t>
  </si>
  <si>
    <t>43920Empresa Brasileira de Serviços Hospitalaresaquisição de máscaras cirúrgicas descartáveis c/ 4 tiras para o Hospital das Clínicas de Goiás para fazer frente ao conjunto de ações no combate do coronavírus21.297.758/0001-03144000http://www.in.gov.br/web/dou/-/extrato-de-dispensa-de-licitacao-n-022/2020-uasg-155904-250228769</t>
  </si>
  <si>
    <t>SE2502/2020</t>
  </si>
  <si>
    <t>DISPENSA DE LICITAÇÃO Nº 74/PMSC/2020</t>
  </si>
  <si>
    <t>MEDMED COMERCIO DE MATERIAIS HOSPITALARES EIRELLI</t>
  </si>
  <si>
    <t>Página 20 do Diário Oficial de SC de 06 de abril de 2020 e http://www.transparencia.sc.gov.br/documentos/extrato/doc/empenho?empenhofiltro[]=160097|2020NE002388 e http://www.transparencia.sc.gov.br/documentos/extrato/doc/empenho?empenhofiltro[]=160097|2020NE002387 e http://www.transparencia.sc.gov.br/contratos/extratosigef?gestaofiltro[]=16097&amp;unidadegestorafiltro[]=160097&amp;nucontratofiltro[]=2020CT002457</t>
  </si>
  <si>
    <t>43937SECRETARIA DE ESTADO DA SEGURANÇA PÚBLICA POLÍCIA MILITAR DE SANTA CATARINAContratação de empresa para fornecimento de LUVAS E MÁSCARAS DESCARTÁVEIS para uso do efetivo da Polícia Militar.34.064.557/0001-08137000Página 20 do Diário Oficial de SC de 06 de abril de 2020 e http://www.transparencia.sc.gov.br/documentos/extrato/doc/empenho?empenhofiltro[]=160097|2020NE002388 e http://www.transparencia.sc.gov.br/documentos/extrato/doc/empenho?empenhofiltro[]=160097|2020NE002387 e http://www.transparencia.sc.gov.br/contratos/extratosigef?gestaofiltro[]=16097&amp;unidadegestorafiltro[]=160097&amp;nucontratofiltro[]=2020CT002457</t>
  </si>
  <si>
    <t>Aquisição de máscaras destinadas ao combate a COVID-19</t>
  </si>
  <si>
    <t xml:space="preserve"> Dispensa nº. 029/2020</t>
  </si>
  <si>
    <t>Medicon Eireli</t>
  </si>
  <si>
    <t>https://www.ouropreto.mg.gov.br/transparencia/diario-publicacoes/2441</t>
  </si>
  <si>
    <t>43924Aquisição de máscaras destinadas ao combate a COVID-1922.635.177/0001-05122500https://www.ouropreto.mg.gov.br/transparencia/diario-publicacoes/2441</t>
  </si>
  <si>
    <t>Zorflex Comércio de Borrachas LTDA.</t>
  </si>
  <si>
    <t>43935COREN/MGAquisição de máscaras EPI (máscaras N95 modelo PFF2 sem válvula)97.553.357/0001-39122250</t>
  </si>
  <si>
    <t xml:space="preserve">HOSPSETE - DISTRIBUIDORA DE MATERIAIS MEDICOS HOSPITALARES LTDA   </t>
  </si>
  <si>
    <t>43942Fundo Municipal de Saúde - Recife/PEMáscara respiratória tipo Venturi07.199.135/0001-77122200Portal da Transparência do Município.</t>
  </si>
  <si>
    <t>19.008.054385/2020-35</t>
  </si>
  <si>
    <t>0082/2020</t>
  </si>
  <si>
    <t>ESTOPAR RESÍDUOS TEXTEIS EIRELI</t>
  </si>
  <si>
    <t>43951Autarquia Municipal de Saúde de LondrinaMÁSCARA FACIAL EM TECIDO, MALHA 100% ALGODÃO, DUAS CAMADAS, ELÁSTICO OU CIRÚRGICA2229138000192117040665001,76https://www.londrina.pr.gov.br/transparencia</t>
  </si>
  <si>
    <t>43951Autarquia Municipal de Saúde de LondrinaMÁSCARA FACIAL EM TECIDO, MALHA 100% ALGODÃO, DUAS CAMADAS, ELÁSTICO OU CIRÚRGICA5371047000185117040665001,76https://www.londrina.pr.gov.br/transparencia</t>
  </si>
  <si>
    <t>Tecidos e Armarinhos Miguel Bartolomeu S/A - Tambasa</t>
  </si>
  <si>
    <t>file:///Users/raphaellanna/Downloads/caderno1_2020-04-24.pdf</t>
  </si>
  <si>
    <t>43945Polícia Civil do Estado de Minas GeraisMáscaras de proteção individual115000file:///Users/raphaellanna/Downloads/caderno1_2020-04-24.pdf</t>
  </si>
  <si>
    <t>CORPO ASTRAL COMERCIAL E INDUSTRIAL LTDA ME</t>
  </si>
  <si>
    <t>31343734000105</t>
  </si>
  <si>
    <t>43941Hospital Municipal Souza AguiarAQUISIÇÃO DE MATERIAL MÉDICO CIRÚRGICO (máscaras e toucas) PARA O ENFRENTAMENTO EMERGENCIAL DE SAÚDE PÚBLICA DECORRENTE DO CORONA VÍRUS31343734000105114000http://www.rio.rj.gov.br/web/contasrio/dados-abertos#titulo</t>
  </si>
  <si>
    <t>VESPASIANO</t>
  </si>
  <si>
    <t>43930PREFEITURA MUN. DE VESPASIANOAVENTAL E MÁSCARA110000</t>
  </si>
  <si>
    <t>SECRETARIA DE ESTADO MOBILIDADE E INFRAESTRUTURA</t>
  </si>
  <si>
    <t>AQUISIÇÃO DE MÁSCARAS LAVÁVEL DE TECIDO PARA PREVENÇÃO AO CONTÁGIO PELO COVID-19 (CORONAVÍRUS)</t>
  </si>
  <si>
    <t>2020-MGXLR</t>
  </si>
  <si>
    <t>SALT COMERCIO DE CONFECÇÕES LTDA</t>
  </si>
  <si>
    <t>26.126.655/0001-02</t>
  </si>
  <si>
    <t>https://coronavirus.es.gov.br/Media/Coronavirus/Transparencia/ContratosEmergenciais/ORDEM%20DE%20FORNECIMENTO%20-%20009.2020%20e%20010.2020.pdf</t>
  </si>
  <si>
    <t>43951SECRETARIA DE ESTADO MOBILIDADE E INFRAESTRUTURAAQUISIÇÃO DE MÁSCARAS LAVÁVEL DE TECIDO PARA PREVENÇÃO AO CONTÁGIO PELO COVID-19 (CORONAVÍRUS)26.126.655/0001-02102000300003,4https://coronavirus.es.gov.br/Media/Coronavirus/Transparencia/ContratosEmergenciais/ORDEM%20DE%20FORNECIMENTO%20-%20009.2020%20e%20010.2020.pdf</t>
  </si>
  <si>
    <t>Máscaras</t>
  </si>
  <si>
    <t>http://www.recife.pe.gov.br/portalcompras/app/RotDispensaInexigibilidadeDetalhes.php?Numero=5&amp;Ano=2020&amp;TipoDisIne=3&amp;Select=2&amp;Opcao=&amp;Objeto=AQUISI%C3%87%C3%83O+DE+MASCARAS+DESCARTAVEIS+-+COVID+-+19&amp;ObjetoP=&amp;Orgao=59&amp;Unidade=1&amp;DataIni=01/01/2020&amp;DataFim=05/05/2020&amp;Botao=&amp;+=Array</t>
  </si>
  <si>
    <t>43956Fundo Municipal de Assistência SocialMáscaras27.058.274/0001-9899000Portal da Transparência do Município.</t>
  </si>
  <si>
    <t>TOCANTINS COMERCIO DE PRODUTOS -HOSPITALARES EIRELI</t>
  </si>
  <si>
    <t>43927Empresa Brasileira de Serviços HospitalaresAquisição de MÁSCARA CIRÚRGICA. TRIPLA
CAMADA EM SMS.25.048.619/0001-0595000http://www.in.gov.br/web/dou/-/extrato-de-dispensa-de-licitacao-n-21/2020-uasg-155012-251330616</t>
  </si>
  <si>
    <t>Aquisição de MÁSCARA TIPO PFF2 / N95,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 - 19</t>
  </si>
  <si>
    <t xml:space="preserve">23539.006061/2020-60 </t>
  </si>
  <si>
    <t>PROTEGGERE INDUSTRIA E COMERCIO DE EPI S EIRELI.</t>
  </si>
  <si>
    <t xml:space="preserve">12.670.981/0002-44 </t>
  </si>
  <si>
    <t>http://www.in.gov.br/web/dou/-/extrato-de-dispensa-de-licitacao-n-58/2020-uasg-155023-255211599</t>
  </si>
  <si>
    <t>43956Empresa Brasileira de Serviços HospitalaresAquisição de MÁSCARA TIPO PFF2 / N95,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 - 1912.670.981/0002-44 92105http://www.in.gov.br/web/dou/-/extrato-de-dispensa-de-licitacao-n-58/2020-uasg-155023-255211599</t>
  </si>
  <si>
    <t>Hannover Plásticos Ltda.</t>
  </si>
  <si>
    <t>43937SECRETARIA DE ESTADO DA SAÚDE/FESAquisição emergencial de máscara/protetor facial de proteção.04.626.152/0001-5590000Página 18 do Diário Oficial de SC de 01 de abril de 2020 e http://www.transparencia.sc.gov.br/documentos/extrato/doc/empenho?empenhofiltro[]=480091|2020NE011018</t>
  </si>
  <si>
    <t>43944Secretaria de Atenção Especializada à SaúdeAquisição de insumos hospitalares para combate ao COVID-19 (Máscara cirúrgica 3 camadas e Máscara descartável para proteção N95)33.578.004/0001-0087465http://www.in.gov.br/web/dou/-/extrato-de-dispensa-de-licitacao-n-26/2020-uasg-250059-253591365</t>
  </si>
  <si>
    <t>Air Liquide Brasil Ltda.</t>
  </si>
  <si>
    <t>43943PREFEITURA MUNICIPAL DE UBERLÂNDIALocação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Saúde.00.331.788/0012-7184000501680http://docs.uberlandia.mg.gov.br/wp-content/uploads/2020/04/5844.pdf</t>
  </si>
  <si>
    <t>165022076</t>
  </si>
  <si>
    <t>HANNOVER PLÁSTICOS S/A</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</si>
  <si>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Unitário462615200015581696192425,5http://www.transparencia.pr.gov.br/pte/compras/dispensasInexigibilidade?windowId=9a3</t>
  </si>
  <si>
    <t>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t>
  </si>
  <si>
    <t>S M Guimarães</t>
  </si>
  <si>
    <t>43941Autarquia Municipal de Saúde de LondrinaMÁSCARA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unidade.26.889.274/0001-7780000800100https://www.londrina.pr.gov.br/transparencia</t>
  </si>
  <si>
    <t>MONTES CLAROS</t>
  </si>
  <si>
    <t>Máscara semifacial dobrável</t>
  </si>
  <si>
    <t>43945SECRETARIA MUNICIPAL DE SAÚDEMáscara semifacial dobrável05.109.663/0001-6280000https://admin.montesclaros.mg.gov.br/upload/diario-oficial/files/edicoes/2020/abr-20/DiarioOficialEletronico24-04-20.pdf</t>
  </si>
  <si>
    <t>Secretaria de Estado de Saúde (37)</t>
  </si>
  <si>
    <t>Aquisição de material de consumo (MÁSCARAS CIRÚRGICAS, TRIPLA CAMADA COM FILTRO, ATÓXICA E APIROGÊNICA, ALÇAS ELÁSTICAS, MATERIAL CORPO: NÃO TECIDO POLIPROPILENO, TIPO USO: DESCARTÁVEL, COR A ESCOLHER, TAMANHO ÚNICO).</t>
  </si>
  <si>
    <t>00400-00020553/2020-55</t>
  </si>
  <si>
    <t>Extrato de Nota de Empenho nº 2020NE00388</t>
  </si>
  <si>
    <t xml:space="preserve"> FUNDAÇÃO DE AMPARO AO TRABALHADOR PRESO - FUNAP</t>
  </si>
  <si>
    <t>DODF nº 74, de 20/04/2020</t>
  </si>
  <si>
    <t>43941Secretaria de Estado de Saúde (37)Aquisição de material de consumo (MÁSCARAS CIRÚRGICAS, TRIPLA CAMADA COM FILTRO, ATÓXICA E APIROGÊNICA, ALÇAS ELÁSTICAS, MATERIAL CORPO: NÃO TECIDO POLIPROPILENO, TIPO USO: DESCARTÁVEL, COR A ESCOLHER, TAMANHO ÚNICO).-77268DODF nº 74, de 20/04/2020</t>
  </si>
  <si>
    <t>43948Prefeitura Municipal de SalvadorAQUISIÇÃO DE MÁSCARAS E LUVAS PARA A DPSE.01.890.228/0001-6774500http://www.transparencia.salvador.ba.gov.br/Modulos/covid19.aspx</t>
  </si>
  <si>
    <t>43945Prefeitura Municipal de Caxias do Sul Máscaras PFF2.24.934.384/0001-8872000600012https://grp.caxias.rs.gov.br/grp/materiais/acessoexterno/compras/licitacaoConsultaFiltroAcessoExternoListaMaisCampos.faces</t>
  </si>
  <si>
    <t>Aquisição de máscara cirúrgica descartável, a fim de suprir as necessidades do Hospital Universitário Lauro Wanderley/EBSERH, em decorrência do protocolo elaborado pelo HULW para atendimento dos pacientes suspeitos ou confirmados com infecção por COVID - 19</t>
  </si>
  <si>
    <t xml:space="preserve">23539.006110/2020-64 </t>
  </si>
  <si>
    <t>COMERCIAL MARELLY EIRELI</t>
  </si>
  <si>
    <t>13.986.656/0001-77</t>
  </si>
  <si>
    <t>http://www.in.gov.br/web/dou/-/extrato-de-dispensa-de-licitacao-n-54/2020-uasg-155023-254738612</t>
  </si>
  <si>
    <t>43951Empresa Brasileira de Serviços HospitalaresAquisição de máscara cirúrgica descartável, a fim de suprir as necessidades do Hospital Universitário Lauro Wanderley/EBSERH, em decorrência do protocolo elaborado pelo HULW para atendimento dos pacientes suspeitos ou confirmados com infecção por COVID - 1913.986.656/0001-7770000http://www.in.gov.br/web/dou/-/extrato-de-dispensa-de-licitacao-n-54/2020-uasg-155023-254738612</t>
  </si>
  <si>
    <t xml:space="preserve">BIOGEOENERGY FABRICACAO E LOCACAO DE EQUIPAMENTOS LTDA </t>
  </si>
  <si>
    <t>43941Secretaria de Estado da SaúdeAQUISIÇÃO DE MÁSCARA FACIAL SEM VISEIRA33.578.004/0001-0065268http://www.transparencia.sc.gov.br/documentos/extrato/doc/empenho?empenhofiltro[]=480091|2020NE011442</t>
  </si>
  <si>
    <t>3M do Brasil LTDA.</t>
  </si>
  <si>
    <t>43945COREN/MGAquisição de máscaras EPI (máscaras N95)45.985.371/0001-0862193,6</t>
  </si>
  <si>
    <t xml:space="preserve">34.064.557/0001-08 </t>
  </si>
  <si>
    <t>43943Secretaria de Estado da Segurança PúblicaIndenização conforme Parecer Jurídico e Despacho do Diretor da DALF SIGEF 17561/2020 necessidade de aquisição de (500) Caixas de máscaras.34.064.557/0001-08 60000http://www.transparencia.sc.gov.br/documentos/extrato/doc/empenho?empenhofiltro[]=160097|2020NE002210</t>
  </si>
  <si>
    <t xml:space="preserve">GUAXUPÉ </t>
  </si>
  <si>
    <t xml:space="preserve">COMERCIAL DAVID EIRELI. </t>
  </si>
  <si>
    <t>43944Prefeito MunicipalMáscaras de proteção individua-60000http://www.diariomunicipal.com.br/amm-mg/</t>
  </si>
  <si>
    <t>43942máscaras N-95, Marca JB15.623.678/0001-0658200400014,55http://www.transparencia.am.gov.br/licitacoes/</t>
  </si>
  <si>
    <t>20320590000147</t>
  </si>
  <si>
    <t>43941Hospital Municipal Raphael de Paula SouzaAQUISIÇÃO EMERGENCIAL DE AQUISIÇÃO de Material Médico Hospitalar PARA PREVENÇÃO COVID 19 ¿ MÁSCARA N 95 OU FFP2 .PROCESSO HMRPS 0973/000.024/2020.PROCESSO SMS 09/001.837/2020.SD 87/20, RES. 110/20 E NAD 83/20 (01/04/20 - DO RIO 06/04/20)DEVERÃO ESTAR ANEXADOS À NOTA FISCAL, ÀS CÓPIAS DESTA NOTA DE EMPENHO E DA AUTORIZAÇÃO DE FORNECIMENTO.DEVERÃO CONSTAR NO CORPO DA NOTA FISCAL OS NÚMEROS DESTA NOTA DE EMEPENHO, DO PROCESSO HMRPS, DO LOTE E A VALIDADE DOS PRODUTOS EM QUESTÃO.2032059000014750000http://www.rio.rj.gov.br/web/contasrio/dados-abertos#titulo</t>
  </si>
  <si>
    <t xml:space="preserve">	26.338.358/0001-12</t>
  </si>
  <si>
    <t>43948EMPRESA MUNICIPAL DE URBANIZAÇÃO DE RIO BRANCO - EMURBAquisição de máscara TNT	26.338.358/0001-124945040002,1http://app.tce.ac.gov.br/portaldaslicitacoes</t>
  </si>
  <si>
    <t xml:space="preserve">FORMIGA </t>
  </si>
  <si>
    <t>CONFECÇÕES K &amp; R INDÚSTRIA E COMÉRCIO LTDA</t>
  </si>
  <si>
    <t>43944Prefeito MunicipalMáscaras descartáveis dupla em TNT71.300.263/0001-6448000file:///C:/Users/JULIAN~1/AppData/Local/Temp/publicado_74554_2020-04-22_b69eca2dbd39a90172f6178182625745.pdf</t>
  </si>
  <si>
    <t>Máscaras de Proteção visando o atendimento para enfrentamento de calamidade pública decorrente do coronavírus (COVID-19) SES-PRC-2020/16647</t>
  </si>
  <si>
    <t>YASMIN ANDRIES CURY ME</t>
  </si>
  <si>
    <t>27.478.461/0001-20</t>
  </si>
  <si>
    <t>43944Secretaria Estadual da SaúdeMáscaras de Proteção visando o atendimento para enfrentamento de calamidade pública decorrente do coronavírus (COVID-19) SES-PRC-2020/1664727.478.461/0001-2046000http://diariooficial.imprensaoficial.com.br/nav_v5/index.asp?c=4&amp;e=20200423&amp;p=1</t>
  </si>
  <si>
    <t>43943 MÁSCARA OXIGÊNIO ALTA CONCENTRAÇÃO ADULTO COM RESERVATÓRIO E DE NÃO-REINALAÇÃO 63.774.269/0001-4542000120035Processo SEI disponibilizado pelo Governo do Estado</t>
  </si>
  <si>
    <t> ALPHAMEDI COMERCIO E REPRESENTACOES EIRELI</t>
  </si>
  <si>
    <t>05.028.965/0001-06 </t>
  </si>
  <si>
    <t>43943EXTENSÃO COM MÁSCARA DE NEBULIZAÇÃO TAMANHO INFANTIL, PARA UMIDIFICADOR OXIGÊNIO/AR COMPRIMIDO.05.028.965/0001-06 34000100034Processo SEI disponibilizado pelo Governo do Estado</t>
  </si>
  <si>
    <t>4-MEDICAPRODUTOS HOSPITALARES EIRELI</t>
  </si>
  <si>
    <t>43934Secretaria de Atenção Especializada à SaúdeAquisição de material médico hospitalar utilizado para lidar com a pandemia do corona vírus (Sensor de oximetria de pulso e Máscara em polivinil transparente), a fim de atender solicitação do Serviço Central de Abastecimento, no âmbito do INCA14.883.212/0001-7933000http://www.in.gov.br/web/dou/-/extrato-de-dispensa-de-licitacao-n-56/2020-uasg-250052-252122269</t>
  </si>
  <si>
    <t>Secretaria de Estado de Justiça e Cidadania do DF</t>
  </si>
  <si>
    <t xml:space="preserve">Aquisição de material de consumo (MÁSCARA DE PROTEÇÃO, DE USO NÃO PROFISSIONAL, CONFECCIONADA EM TECIDO MEIA MALHA, DE COMPOSIÇÃO 100% ALGODÃO, LAVÁVEL, DEVENDO COBRIR TOTALMENTE A BOCA E NARIZ, SEM DEIXAR ESPAÇOS NAS LATERAIS,  </t>
  </si>
  <si>
    <t xml:space="preserve"> 00400-00024959/2020-15</t>
  </si>
  <si>
    <t>ARTE SUBLIME</t>
  </si>
  <si>
    <t>DODF nº 64-B , de 04/05/2020 - Ed. Extra</t>
  </si>
  <si>
    <t>43925Secretaria de Estado de Justiça e Cidadania do DFAquisição de material de consumo (MÁSCARA DE PROTEÇÃO, DE USO NÃO PROFISSIONAL, CONFECCIONADA EM TECIDO MEIA MALHA, DE COMPOSIÇÃO 100% ALGODÃO, LAVÁVEL, DEVENDO COBRIR TOTALMENTE A BOCA E NARIZ, SEM DEIXAR ESPAÇOS NAS LATERAIS,  32100DODF nº 64-B , de 04/05/2020 - Ed. Extra</t>
  </si>
  <si>
    <t xml:space="preserve">DESCARTEX CONFECCOES E COMERCIO LTDA H - MED   </t>
  </si>
  <si>
    <t>43943Fundo Municipal de Saúde - Recife/PEMáscara cirúrgica00.165.933/0001-3930000Portal da Transparência do Município.</t>
  </si>
  <si>
    <t>Aquisição de 10.000 (dez mil) unidades de máscaras cirúrgicas, 3 camadas, para uso dos agentes da Guarda Civil Municipal de BH de forma preventiva contra  COVID 1, conforme orientado pela OMS.</t>
  </si>
  <si>
    <t>01.029.865.20.29</t>
  </si>
  <si>
    <t>HCE INVESTIMENTOS IMPORTACAO E EXPORTACAO LTDA</t>
  </si>
  <si>
    <t>DOM 5990
http://portal6.pbh.gov.br/dom/Files/dom5990%20-%20assinado.pdf</t>
  </si>
  <si>
    <t>https://prefeitura.pbh.gov.br/transparencia/licitacoes-e-contratos/editais-e-contratos/contratos-coronavirus
https://prefeitura.pbh.gov.br/sites/default/files/estrutura-de-governo/controladoria/transparencia/covid19/empenho-mascaras-2-1.pdf</t>
  </si>
  <si>
    <t>43925Secretaria Municipal de Segurança e PrevençãoAquisição de 10.000 (dez mil) unidades de máscaras cirúrgicas, 3 camadas, para uso dos agentes da Guarda Civil Municipal de BH de forma preventiva contra  COVID 1, conforme orientado pela OMS.33.462.561/0001-6130000100003DOM 5990
http://portal6.pbh.gov.br/dom/Files/dom5990%20-%20assinado.pdf</t>
  </si>
  <si>
    <t>43935Instituto Federal de Educação, Ciência e Tecnologia de São PauloAquisição de insumos para a fabricação de máscaras (face shield), para distribuição gratuita a hospitais, upas e ubs de diversos municípios de São Paulo25.322.144/0001-9529221,5http://www.in.gov.br/web/dou/-/extrato-de-dispensa-de-licitacao-n-15/2020-uasg-158154-252324575</t>
  </si>
  <si>
    <t>Aquisição de material de consumo (MÁSCARAS CIRÚRGICAS, TRIPLA CAMADA COM FILTRO, ATÓXICA E APIROGÊNICA, ALÇAS ELÁSTICAS, MATERIAL CORPO: NÃO TECIDO POLIPROPILENO, TIPO USO: DESCARTÁVEL, COR A ESCOLHER, TAMANHO ÚNICO)</t>
  </si>
  <si>
    <t>Extrato de Nota de Empenho nº 2020NE00389</t>
  </si>
  <si>
    <t>43941Secretaria de Estado de Saúde (37)Aquisição de material de consumo (MÁSCARAS CIRÚRGICAS, TRIPLA CAMADA COM FILTRO, ATÓXICA E APIROGÊNICA, ALÇAS ELÁSTICAS, MATERIAL CORPO: NÃO TECIDO POLIPROPILENO, TIPO USO: DESCARTÁVEL, COR A ESCOLHER, TAMANHO ÚNICO)-28200DODF nº 74, de 20/04/2020</t>
  </si>
  <si>
    <t>PC</t>
  </si>
  <si>
    <t>Máscara tripla com elástico</t>
  </si>
  <si>
    <t xml:space="preserve">Silva E Delgado Ltda. </t>
  </si>
  <si>
    <t>08.393.709/0001-06</t>
  </si>
  <si>
    <t>43941PCMáscara tripla com elástico08.393.709/0001-0628000https://transparenciacovid19.pa.gov.br/</t>
  </si>
  <si>
    <t>Universidade Federal de Alfenas</t>
  </si>
  <si>
    <t>Aquisição de 220 (duzentas e vinte) caixas de máscaras de proteção N95, classe PFF-2 (Caixa com 20 unidades), SIGE 48553,Totalizando 4.400 (quatro mil e quatrocentas) unidades, para atender à solicitação do Centro de Atenção à Saúde e Segurança do Trabalho (CIAST) da UNIFAL-MG</t>
  </si>
  <si>
    <t xml:space="preserve">23087.006090/2020-97 </t>
  </si>
  <si>
    <t xml:space="preserve">11.509.243/0001-76 </t>
  </si>
  <si>
    <t>http://www.in.gov.br/web/dou/-/extrato-de-dispensa-de-licitacao-n-29/2020-uasg-153028-254736142</t>
  </si>
  <si>
    <t>43951Universidade Federal de AlfenasAquisição de 220 (duzentas e vinte) caixas de máscaras de proteção N95, classe PFF-2 (Caixa com 20 unidades), SIGE 48553,Totalizando 4.400 (quatro mil e quatrocentas) unidades, para atender à solicitação do Centro de Atenção à Saúde e Segurança do Trabalho (CIAST) da UNIFAL-MG11.509.243/0001-76 26400http://www.in.gov.br/web/dou/-/extrato-de-dispensa-de-licitacao-n-29/2020-uasg-153028-254736142</t>
  </si>
  <si>
    <t>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t>
  </si>
  <si>
    <t xml:space="preserve">MASTERMED COMERCIAL LTDA. – EPP </t>
  </si>
  <si>
    <t>NAHospital Metropolitano Odilon BehrensInalação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BAB.02.662.841/0001-9026000100026Não houve publicação no DOM</t>
  </si>
  <si>
    <t>Câmra de inalação valvulada adulto. Câmara de inalação valvulada em plástico do tipo RP 345 natural (polipropileno copolímero random), volumétrica interna do corpo do espaçador compatível com pacientes adultos. Espaçador constituído de máscara facial de ajuste adequado à face do paciente,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t>
  </si>
  <si>
    <t>NAHospital Metropolitano Odilon BehrensCâmra de inalação valvulada adulto. Câmara de inalação valvulada em plástico do tipo RP 345 natural (polipropileno copolímero random), volumétrica interna do corpo do espaçador compatível com pacientes adultos. Espaçador constituído de máscara facial de ajuste adequado à face do paciente,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MAXXCHAMBER.02.662.841/0001-9026000100026Não houve publicação no DOM</t>
  </si>
  <si>
    <t>43949SECRETARIA DE ESTADO DA SAUDE3/4 Protetor facial/viseira cirúrgica/máscara protetora médica descartável com protetor de respingo12.040.718/0001-9024159,9462338,78http://transparencia.pb.gov.br/coronavirus/?rpt=contratoslst_covid</t>
  </si>
  <si>
    <t>Secretaria de Estado de Saúde (43)</t>
  </si>
  <si>
    <t>Extrato de Nota de Empenho nº 2020NE00386</t>
  </si>
  <si>
    <t>43941Secretaria de Estado de Saúde (43)Aquisição de material de consumo (MÁSCARAS CIRÚRGICAS, TRIPLA CAMADA COM FILTRO, ATÓXICA E APIROGÊNICA, ALÇAS ELÁSTICAS, MATERIAL CORPO: NÃO TECIDO POLIPROPILENO, TIPO USO: DESCARTÁVEL, COR A ESCOLHER, TAMANHO ÚNICO)-21150DODF nº 74, de 20/04/2020</t>
  </si>
  <si>
    <t>Corpo de Bombeiros Militar</t>
  </si>
  <si>
    <t>Extrato de Nota de Empenho nº 2020NE00387</t>
  </si>
  <si>
    <t>43941Corpo de Bombeiros MilitarAquisição de material de consumo (MÁSCARAS CIRÚRGICAS, TRIPLA CAMADA COM FILTRO, ATÓXICA E APIROGÊNICA, ALÇAS ELÁSTICAS, MATERIAL CORPO: NÃO TECIDO POLIPROPILENO, TIPO USO: DESCARTÁVEL, COR A ESCOLHER, TAMANHO ÚNICO).-21150DODF nº 74, de 20/04/2020</t>
  </si>
  <si>
    <t>Fabiana Dias Moreira,Sheila Andrade de Araújo e Lance Livre Moda Teen Ltda</t>
  </si>
  <si>
    <t>43943Prefeitura MunicipalConfecção de máscaras faciais a serem distribuídas para a população21000</t>
  </si>
  <si>
    <t>SAPPHIRE BMZ CONFECÇÕES</t>
  </si>
  <si>
    <t>43934Prefeitura Municipal de Visconde do Rio BrancoConfecção de máscaras18000300000,6http://pt.viscondedoriobranco.mg.gov.br/Licitacao</t>
  </si>
  <si>
    <t>VERONICA INDUSTRIA E COMERCIO</t>
  </si>
  <si>
    <t>43938Universidade Federal do Rio de Janeiro Aquisição de máscara descartável retangular com tiras GR 40 com clips13.835.805/0001-0518000http://www.in.gov.br/web/dou/-/extrato-de-dispensa-de-licitacao-n-152/2020-uasg-153150-252984228</t>
  </si>
  <si>
    <t>9320000792020</t>
  </si>
  <si>
    <t>43941Coordenadoria Geral de Atenção Primária da AP3.2AQUISIÇÃO DE MÁSCARAS CIRÚRGICAS PARA AS UNIDADES DA AP-3.2, VISANDO O ENFRENTAMENTO DA PANDEMIA DO CORONAVÍRUS (COVID-19).3134373400010517172http://www.rio.rj.gov.br/web/contasrio/dados-abertos#titulo</t>
  </si>
  <si>
    <t>ESPAÇADOR AEROCÂMARA COM MÁSCARA ULTRAFLEXÍVEL PARA BEBÊ ATÉ 2 ANOS COM VÁLVULAS-DIAFRAGMA UNIDIRECIONAL DE EXPIRAÇÃO E INALAÇÇÃO</t>
  </si>
  <si>
    <t>11634742/0001-95</t>
  </si>
  <si>
    <t>43913Secretaria Municipal de Saúde e Defesa CivilESPAÇADOR AEROCÂMARA COM MÁSCARA ULTRAFLEXÍVEL PARA BEBÊ ATÉ 2 ANOS COM VÁLVULAS-DIAFRAGMA UNIDIRECIONAL DE EXPIRAÇÃO E INALAÇÇÃO11634742/0001-951680060028https://duquedecaxias.rj.gov.br/portal/boletim-oficial.html</t>
  </si>
  <si>
    <t>9610001262020</t>
  </si>
  <si>
    <t>FLEXMED COMERCIO ATACADISTA DE MATERIAL HOSPITALAR LTDA</t>
  </si>
  <si>
    <t>10380093000180</t>
  </si>
  <si>
    <t>43941Hospital Municipal Souza AguiarAquisição EMERGENCIAL - MÁSCARA DE SUPLEMENTAÇÃO DE OXÍGÊNIOAQUISIÇÃO DE MATERIAL MÉDICO CIRÚRGICO PARA O ENFRENTAMENTO EMERGENCIAL DE SAÚDE PÚBLICA DECORRENTE DO CORONA VÍRUS1038009300018015666http://www.rio.rj.gov.br/web/contasrio/dados-abertos#titulo</t>
  </si>
  <si>
    <t>AJS COMERCIO E REPRESENTACOES LTDA</t>
  </si>
  <si>
    <t>43944Secretaria Municipal de Educação - Jaboatão dos Guararapes/PEMáscara com proteção dupla02.871.166/0001-0915000100150Portal da Transparência do Município.</t>
  </si>
  <si>
    <t>43943EXTENSÃO COM MÁSCARA DE NEBULIZAÇÃO TAMANHO ADULTO, PARA UMIDIFICADOR OXIGÊNIO/AR COMPRIMIDO.63.774.269/0001-4515000100015Processo SEI disponibilizado pelo Governo do Estado</t>
  </si>
  <si>
    <t>CIRURGICA FERNANDES - COMÉRCIO DE MATERIAIS CIRÚRGICOS E HOSPITALARES LTDA</t>
  </si>
  <si>
    <t>43936MÁSCARA OXIG. ALTA CONCENTR. ADULTO ALONGADO FOYOMED (LB131005). MÁSCARA FACIAL COM BOLSA RESERVATÓRIO, 800ML +/- 50ML, USO NA SUPLEMENTAÇÃO DE O2, EM PVC, POLIVINIL OU SIMILAR, TRANSPARENTE, PRESILHA AJUSTÁVEL A REGIÃO NASAL61.418.042/0001-3114380100014,38https://cearatransparente.ce.gov.br/portal-da-transparencia/despesas/notas-de-empenho/2644422?locale=pt-BR</t>
  </si>
  <si>
    <t>LAGOA SANTA</t>
  </si>
  <si>
    <t>Rosana Rodrigues Duarte</t>
  </si>
  <si>
    <t xml:space="preserve"> 608.407.226-72</t>
  </si>
  <si>
    <t>43943Prefeitura MunicipalAquisição de insumos -máscara descartável pff2 608.407.226-7214000</t>
  </si>
  <si>
    <t>ESPAÇADOR AEROCÂMARA COM MÁSCARA ULTRAFLEXÍVEL ADULTO COM VÁLVULAS-DIAFRAGMA UNIDIRECIONAL DE EXPIRAÇÃO E INALAÇÇÃO</t>
  </si>
  <si>
    <t>43913Secretaria Municipal de Saúde e Defesa CivilESPAÇADOR AEROCÂMARA COM MÁSCARA ULTRAFLEXÍVEL ADULTO COM VÁLVULAS-DIAFRAGMA UNIDIRECIONAL DE EXPIRAÇÃO E INALAÇÇÃO11634742/0001-951320048027,5https://duquedecaxias.rj.gov.br/portal/boletim-oficial.html</t>
  </si>
  <si>
    <t xml:space="preserve">73.588.915/0001-33 </t>
  </si>
  <si>
    <t>43938Universidade Federal do Rio de JaneiroAquisição de espaçador com máscara infantil médio ultraflexível73.588.915/0001-33 11600http://www.in.gov.br/web/dou/-/extrato-de-dispensa-de-licitacao-n-189/2020-uasg-153150-252982405</t>
  </si>
  <si>
    <t>SÃO TIAGO</t>
  </si>
  <si>
    <t>FINA ESTAMPA CONFECÇÕES LTDA</t>
  </si>
  <si>
    <t>43944PREFEITURA MUNICIPAL SÃO TIAGO   Dispensa LicitaçãoMÁSCARAS DE TECIDO TIPO TRICOLINE21.081.015/0001-00114002000</t>
  </si>
  <si>
    <t>ALFALAGOS LTDA</t>
  </si>
  <si>
    <t>43943Prefeitura MunicipalCompra emergencial de máscaras05.194.502/0001-1410000</t>
  </si>
  <si>
    <t>43948Prefeitura Municipal de SalvadorMÁSCARA DESCARTÁVEL - MEDLIFE09.315.202/0001-059960http://www.transparencia.salvador.ba.gov.br/Modulos/covid19.aspx</t>
  </si>
  <si>
    <t>SEPLAD</t>
  </si>
  <si>
    <t>máscaras artesanais em tecido duplo, reutilizáveis</t>
  </si>
  <si>
    <t>2020/275048</t>
  </si>
  <si>
    <t>Carmem Lúcia dos Santos</t>
  </si>
  <si>
    <t>43949SEPLADmáscaras artesanais em tecido duplo, reutilizáveisNI975030003,25https://transparenciacovid19.pa.gov.br/</t>
  </si>
  <si>
    <t xml:space="preserve">Máscara facial de proteção respiratória tipo N95/PFF2. </t>
  </si>
  <si>
    <t xml:space="preserve">25382000060/20-68 </t>
  </si>
  <si>
    <t>MULTILASER INDUSTRIAL S.A..</t>
  </si>
  <si>
    <t>http://www.in.gov.br/web/dou/-/extrato-de-dispensa-de-licitacao-n-57/2020-uasg-254421-255213628</t>
  </si>
  <si>
    <t>43956Fundação Oswaldo CruzMáscara facial de proteção respiratória tipo N95/PFF2. 59.717.553/0006-179450http://www.in.gov.br/web/dou/-/extrato-de-dispensa-de-licitacao-n-57/2020-uasg-254421-255213628</t>
  </si>
  <si>
    <t xml:space="preserve"> DIRAF </t>
  </si>
  <si>
    <t>prestação de serviços profissionais de supervisão e curso profissionalizante de costura (confecção de máscaras – “COVID-19”)</t>
  </si>
  <si>
    <t>0471/20</t>
  </si>
  <si>
    <t>Edson Ricardo Batista MEI</t>
  </si>
  <si>
    <t>36.951.131/0001-00</t>
  </si>
  <si>
    <t>http://www.imprensaoficial.com.br/DO/BuscaDO2001Documento_11_4.aspx?link=%2f2020%2fexecutivo%2520secao%2520i%2fabril%2f29%2fpag_0193_686dfddc31b4fe78444468cd72188d91.pdf&amp;pagina=193&amp;data=29/04/2020&amp;caderno=Executivo%20I&amp;paginaordenacao=100193</t>
  </si>
  <si>
    <t>43950 DIRAF prestação de serviços profissionais de supervisão e curso profissionalizante de costura (confecção de máscaras – “COVID-19”)36.951.131/0001-009000http://www.imprensaoficial.com.br/DO/BuscaDO2001Documento_11_4.aspx?link=%2f2020%2fexecutivo%2520secao%2520i%2fabril%2f29%2fpag_0193_686dfddc31b4fe78444468cd72188d91.pdf&amp;pagina=193&amp;data=29/04/2020&amp;caderno=Executivo%20I&amp;paginaordenacao=100193</t>
  </si>
  <si>
    <t>Lance Livre Moda Teen Ltda</t>
  </si>
  <si>
    <t>43941Prefeitura Municipal de Visconde do Rio BrancoConfecção de máscaras9000150000,6http://pt.viscondedoriobranco.mg.gov.br/Licitacao</t>
  </si>
  <si>
    <t xml:space="preserve">Cirúrgica Fernandes Ltda </t>
  </si>
  <si>
    <t>43929SECRETARIA DO ESTADO DA BAHIA - SESABMáscara de proteção *61.418.042/0001-3183505000167http://www.saude.ba.gov.br/temasdesaude/coronavirus/contratacoes-covid19/</t>
  </si>
  <si>
    <t>Aquisição de Correlatos hospitalares: máscara, avental e lençol descartável, para atender a pandemia do novo Coronavírus (COVID-19) (Avental - Tipo: descartável;_x005F_x005F_x005F_x000D_
Material: 100% polipropileno)</t>
  </si>
  <si>
    <t>C.C.B.P. GARCIA</t>
  </si>
  <si>
    <t>43938Fundo Especial de Saúde do Mato Grosso do SulAquisição de Correlatos hospitalares: máscara, avental e lençol descartável, para atender a pandemia do novo Coronavírus (COVID-19) (Avental - Tipo: descartável;_x005F_x005F_x005F_x000D_
Material: 100% polipropileno)10.602.927/0001-5580109008,9https://www.spdo.ms.gov.br/diariodoe</t>
  </si>
  <si>
    <t>Aquisição de máscaras cirúrgica descartável</t>
  </si>
  <si>
    <t xml:space="preserve">AMERICAN MEDICAL INDÚSTRIA TÊXTIL LTDA. </t>
  </si>
  <si>
    <t>43930Secretária Municipal da SaúdeAquisição de máscaras cirúrgica descartável10.403.238/0001-118000100http://www.diariomunicipal.com.br/amm-mg/materia/D91D1D25/03AGdBq24VBv3-PF0hK8OLuGj99-369GNErONQqEpdvdKScMVd1kDoM5V9HUwXn0IZ-1wQKYai_RaXyyVj22-HZFoXoUFSEBfRR_LtBmeTKofTCx1D7DojhVTZtMmPklJ8BiglD51C9iHEStB_VQpnNNQ8HEsS3ZgOufxScB-CHC1a-ZcsxxwXC8ETXOs66_OoDSBYApEpY5orJuUxPF-jEnAnB8E6gHLQ5Gs3punYwz0THQZc0e7FxX4G45Nhg2jZ23Kr0Hmn5LPMPMREmbVaHlKgxp9Bb9MkEn8qMmvAPtfHZ9ooom8ntr2ItEdIKscb-wb662_0A5xmH_VMejKnj68ludSAjfuvlZ468Y62YECCZPC3DETeTaRoNKVThpKQzJPTVGcXU5BvaDP6VUOwWN4kDEgQgN0IwA</t>
  </si>
  <si>
    <t>43949Polícia FederalAquisição de de 2.000 (duas mil) máscaras de proteção reutilizáveis, para atender a demanda da Superintendência Regional da Polícia Federal da Bahia diante da pandemia de Covid-19, conforme quantidades e especificações contidas em termo de referência15.105.844/0001-747600http://www.in.gov.br/web/dou/-/extrato-de-dispensa-de-licitacao-n-6/2020-uasg-200346-254263325</t>
  </si>
  <si>
    <t>Universidade Federal Rural da Amazônia</t>
  </si>
  <si>
    <t>Aquisição de insumos para a confecção de máscaras faciais com escudos, como medida de prevenção ao COVID-19</t>
  </si>
  <si>
    <t xml:space="preserve">23084.09136/2020-50 </t>
  </si>
  <si>
    <t>INTERTONCOMERCIO LTDA</t>
  </si>
  <si>
    <t>00.968.806/0001-78</t>
  </si>
  <si>
    <t>http://www.in.gov.br/web/dou/-/extrato-de-dispensa-de-licitacao-n-101/2020-uasg-153034-255209013</t>
  </si>
  <si>
    <t>43956Universidade Federal Rural da AmazôniaAquisição de insumos para a confecção de máscaras faciais com escudos, como medida de prevenção ao COVID-1900.968.806/0001-787020http://www.in.gov.br/web/dou/-/extrato-de-dispensa-de-licitacao-n-101/2020-uasg-153034-255209013</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</si>
  <si>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Unitário462615200015569008086,25http://www.transparencia.pr.gov.br/pte/compras/dispensasInexigibilidade?windowId=9a3</t>
  </si>
  <si>
    <t>10/02020</t>
  </si>
  <si>
    <t>INGRID NASSAR BANDEIRA OLIVEIRA</t>
  </si>
  <si>
    <t>43950SEPLADmáscaras artesanais em tecido duplo, reutilizáveis650020003,25https://transparenciacovid19.pa.gov.br/</t>
  </si>
  <si>
    <t>43956Universidade Federal Rural da AmazôniaAquisição de insumos para a confecção de máscaras faciais com escudos, como medida de prevenção ao COVID-1907.483.598/0001-666427,2http://www.in.gov.br/web/dou/-/extrato-de-dispensa-de-licitacao-n-101/2020-uasg-153034-255209013</t>
  </si>
  <si>
    <t>Fabiana Dias Moreira</t>
  </si>
  <si>
    <t>43941Prefeitura Municipal de Visconde do Rio BrancoConfecção de máscaras6000100000,6http://pt.viscondedoriobranco.mg.gov.br/Licitacao</t>
  </si>
  <si>
    <t>Sheila Andrade de Araujo</t>
  </si>
  <si>
    <t>01-033.325/20-95</t>
  </si>
  <si>
    <t>NÃO CONSTA</t>
  </si>
  <si>
    <t>NASecretaria de Politica UrbanaMÁSCARA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LOTE33.462.561/0001-616000NÃO CONSTA</t>
  </si>
  <si>
    <t>43930Universidade Federal do Rio de JaneiroAquisição de macronebulizador 500 ml traqueia 1.20 m com máscara facial.73.588.915/0001-335980http://www.in.gov.br/web/dou/-/extrato-de-dispensa-de-licitacao-n-127/2020-uasg-153150-251949552</t>
  </si>
  <si>
    <t>R S HENRIQUES COMERCIO E REPRESENTAÇÕES ME</t>
  </si>
  <si>
    <t>43944REANIMADOR,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RWR/NACIONAL13.467.624/0001-655356,836148,8https://www.e-compras.am.gov.br/publico/transparencia_licitacoes_detalhes.asp?ident=194579</t>
  </si>
  <si>
    <t>43948Prefeitura Municipal de SalvadorAQUISIÇÃO DE 800 (OITOCENTAS) MÁSCARAS DE PROTEÇÃO DE TECIDO ALGODÃO DUPLO.28.518.573/0001-204720http://www.transparencia.salvador.ba.gov.br/Modulos/covid19.aspx</t>
  </si>
  <si>
    <t>EDMACH SOLUCOES HOSPITALARES LTDA</t>
  </si>
  <si>
    <t>43934Secretaria de Atenção Especializada à SaúdeAquisição de material médico hospitalar utilizado para lidar com a pandemia do corona vírus (Sensor de oximetria de pulso e Máscara em polivinil transparente), a fim de atender solicitação do Serviço Central de Abastecimento, no âmbito do INCA09.608.095/0001-034704http://www.in.gov.br/web/dou/-/extrato-de-dispensa-de-licitacao-n-56/2020-uasg-250052-252122269</t>
  </si>
  <si>
    <t>164946312</t>
  </si>
  <si>
    <t>43944FUNEAS - Fundação Estatal de Atenção em Saúde do Estado do Paraná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Unitário4626152000155450010045http://www.transparencia.pr.gov.br/pte/compras/dispensasInexigibilidade?windowId=9a3</t>
  </si>
  <si>
    <t xml:space="preserve">SÃO LOURENÇO </t>
  </si>
  <si>
    <t>43944Prefeitura MunicipalMáscaras -4480file:///C:/Users/JULIAN~1/AppData/Local/Temp/publicado_74554_2020-04-22_b69eca2dbd39a90172f6178182625745.pdf</t>
  </si>
  <si>
    <t>43924Universidade Federal do Rio de JaneiroAquisição de máscara de gasoterapia alta concentração infantil. 73.588.915/0001-334444http://www.in.gov.br/web/dou/-/extrato-de-dispensa-de-licitacao-n-177/2020-uasg-153150-251115969</t>
  </si>
  <si>
    <t>PONTE NOVA</t>
  </si>
  <si>
    <t>SERFER</t>
  </si>
  <si>
    <t>43944Máscaras de tecido 01.715.289/0001-984278600</t>
  </si>
  <si>
    <t>MEDHAUS COMERCIO PRODUTOS HOSPITALARES EIRELI - ME</t>
  </si>
  <si>
    <t>43944REANIMADOR,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PACK23.611.514/0001-894185,8425165,99https://www.e-compras.am.gov.br/publico/transparencia_licitacoes_detalhes.asp?ident=203123</t>
  </si>
  <si>
    <t>43929SECRETARIA DO ESTADO DA BAHIA - SESABMáscara cirúrgica descartável *61.418.042/0001-31411050000,05http://www.saude.ba.gov.br/temasdesaude/coronavirus/contratacoes-covid19/</t>
  </si>
  <si>
    <t>GILDA DASILVA SOUZA FERREIRA</t>
  </si>
  <si>
    <t>43930Polícia Rodoviária FederalAquisição de materiais de higienização e prevenção a viroses, principalmente no enfrentamento da emergência de saúde pública de importância internacional decorrente do coronavírus (COVID-19), com fins de equipar as unidades operacionais e os policiais rodoviários federais da Superintendência de Polícia Rodoviária Federal em Campo Grande-MS, observadas as especificações e condições estabelecidas no Projeto Básico. 1200 unidades de Máscara de tecido lavável.02.321.861/0001-053480http://www.in.gov.br/web/dou/-/extrato-de-dispensa-de-licitacao-n-18/2020-uasg-200128-251952719</t>
  </si>
  <si>
    <t>2020/27548</t>
  </si>
  <si>
    <t>Anny By Ind. e Com.de Conf. Ltda.</t>
  </si>
  <si>
    <t>83.890.160/0001-80</t>
  </si>
  <si>
    <t>43949SEPLADmáscaras artesanais em tecido duplo, reutilizáveis83.890.160/0001-803253,2510013,25https://transparenciacovid19.pa.gov.br/</t>
  </si>
  <si>
    <t>03/2020</t>
  </si>
  <si>
    <t>Simone Abitbol</t>
  </si>
  <si>
    <t>569.278.602-82</t>
  </si>
  <si>
    <t>43949SEPLADmáscaras artesanais em tecido duplo, reutilizáveis569.278.602-823253,2510013,25https://transparenciacovid19.pa.gov.br/</t>
  </si>
  <si>
    <t>Selma Maria Estumano Ribeiro</t>
  </si>
  <si>
    <t>357.047.132-20</t>
  </si>
  <si>
    <t>43949SEPLADmáscaras artesanais em tecido duplo, reutilizáveis357.047.132-203253,2510013,25https://transparenciacovid19.pa.gov.br/</t>
  </si>
  <si>
    <t>44136</t>
  </si>
  <si>
    <t>11/2020</t>
  </si>
  <si>
    <t>B. M. G. DE OLIVEIRA EIRELI</t>
  </si>
  <si>
    <t>43950SEPLADmáscaras artesanais em tecido duplo, reutilizáveis3253,2510013,25https://transparenciacovid19.pa.gov.br/</t>
  </si>
  <si>
    <t>09/2020</t>
  </si>
  <si>
    <t>LAÍS FABIANA CASTRO DE FRANÇA</t>
  </si>
  <si>
    <t>ESTELIA TAVARES DOS SANTOS ME</t>
  </si>
  <si>
    <t>43950SEPLADmáscaras artesanais em tecido duplo, reutilizáveis3203,210013,2https://transparenciacovid19.pa.gov.br/</t>
  </si>
  <si>
    <t xml:space="preserve"> 20/2020</t>
  </si>
  <si>
    <t>Luciana Gonçalves Rocha</t>
  </si>
  <si>
    <t>43950SEPLADmáscaras artesanais em tecido duplo, reutilizáveisNI3183,1810013,18https://transparenciacovid19.pa.gov.br/</t>
  </si>
  <si>
    <t>JORGE ELMIR FREIRE DE AVELAR</t>
  </si>
  <si>
    <t>43950SEPLADmáscaras artesanais em tecido duplo, reutilizáveis315010013,15https://transparenciacovid19.pa.gov.br/</t>
  </si>
  <si>
    <t>RAFAEL RABELO FERREIRA</t>
  </si>
  <si>
    <t>43950SEPLADmáscaras artesanais em tecido duplo, reutilizáveis300310013https://transparenciacovid19.pa.gov.br/</t>
  </si>
  <si>
    <t>Fornecimento de máscara de alta concentração de oxigênio, tamanho adulto</t>
  </si>
  <si>
    <t>6210.2020/0002896-4</t>
  </si>
  <si>
    <t>P S  DISTRIBUIDORA DE PRODUTOS DA SAÚDE EIRELI</t>
  </si>
  <si>
    <t>http://www.docidadesp.imprensaoficial.com.br/NavegaEdicao.aspx?ClipID=d98f307412ba2f633f2b4cbf93a23efd&amp;PalavraChave=6210.2020/0002896-4</t>
  </si>
  <si>
    <t>43945Hospital do Servidor Público Municipal - HSPM
Fornecimento de máscara de alta concentração de oxigênio, tamanho adulto08.304.991/0001-08300020015http://www.docidadesp.imprensaoficial.com.br/NavegaEdicao.aspx?ClipID=d98f307412ba2f633f2b4cbf93a23efd&amp;PalavraChave=6210.2020/0002896-4</t>
  </si>
  <si>
    <t>43944FUNEAS - Fundação Estatal de Atenção em Saúde do Estado do Paraná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Unitário25463374000174288024012http://www.transparencia.pr.gov.br/pte/compras/dispensasInexigibilidade?windowId=9a3</t>
  </si>
  <si>
    <t>CLÁUDIO</t>
  </si>
  <si>
    <t>Máscaras PFF1, PFF 2 e coletes de fiscalização</t>
  </si>
  <si>
    <t xml:space="preserve"> TAVARES E FONSECA EQUIP. DE PROTEÇÃO LTDA</t>
  </si>
  <si>
    <t>43945Prefeitura MunicipalMáscaras PFF1, PFF 2 e coletes de fiscalização10.652.834/0001-352809,3http://www.diariomunicipal.com.br/amm-mg/</t>
  </si>
  <si>
    <t>F V P COELHO - ME</t>
  </si>
  <si>
    <t>43924Prefeitura Municipal de Visconde do Rio BrancoMÁSCARA DE PROTEÇÃO FACIAL EM ACRÍLICO22505045http://pt.viscondedoriobranco.mg.gov.br/Licitacao</t>
  </si>
  <si>
    <t>SUDECAP</t>
  </si>
  <si>
    <t>Máscaras faciais reutilizáveis</t>
  </si>
  <si>
    <t>01-033.485/20-61</t>
  </si>
  <si>
    <t>Equipar Ltda</t>
  </si>
  <si>
    <t>05.041.434/0001-53</t>
  </si>
  <si>
    <t>NASUDECAPMáscaras faciais reutilizáveis05.041.434/0001-531470Não houve publicação no DOM</t>
  </si>
  <si>
    <t>PIEDADE DE PONTE NOVA</t>
  </si>
  <si>
    <t xml:space="preserve">Máscaras descartáveis </t>
  </si>
  <si>
    <t xml:space="preserve"> DROGARIA ELISA LTDA ME</t>
  </si>
  <si>
    <t>43944Prefeitura MunicipalMáscaras descartáveis 17.651.936/0001-851260file:///C:/Users/JULIAN~1/AppData/Local/Temp/publicado_74554_2020-04-22_b69eca2dbd39a90172f6178182625745.pdf</t>
  </si>
  <si>
    <t>TB MÁQUINAS DE COSTURA LTDA</t>
  </si>
  <si>
    <t>43944PREFEITURA MUNICIPAL DE JUIZ DE FORAPrestação de serviço em conserto de máquinas de costura, com finalidade de confecção de máscaras de pano (Convênio Seds x Demlurb).06.078.344/0001-081245,5https://www.pjf.mg.gov.br/jfcontracoronavirus/transparencia.php</t>
  </si>
  <si>
    <t>43936MÁSCARA OXIG. ALTA CONCENTR. PEDIATRICA ALONGADA FOYOMED (LB131012). MÁSCARA FACIAL COM BOLSA RESERVATÓRIO, 800ML +/- 50ML, USO NA SUPLEMENTAÇÃO DE O2, EM PVC, POLIVINIL OU SIMILAR, TRANSPARENTE, PRESILHA AJUSTÁVEL A REGIÃO NASAL61.418.042/0001-31862,86014,38https://cearatransparente.ce.gov.br/portal-da-transparencia/despesas/notas-de-empenho/2644422?locale=pt-BR</t>
  </si>
  <si>
    <t>GILSON L LACERDA RIBEIRO - ME</t>
  </si>
  <si>
    <t>43936Máscara Face Shield 03.880.787/0001-11790LICITAÇÃO E COMPRAS</t>
  </si>
  <si>
    <t>RESPIROX COMÉRCIO DE OXIGÊNIO LTDA</t>
  </si>
  <si>
    <t>43915Hospital do Servidor Público MunicipalAquisição de Máscaras de alta concentração de oxigênio, tamanho adulto.74.663.972/0001-007505015http://www.docidadesp.imprensaoficial.com.br/NavegaEdicao.aspx?ClipID=306c66eb0d89b2b67ba4f79e95098bb0&amp;PalavraChave=6210.2020/0001924-8</t>
  </si>
  <si>
    <t>43944FUNEAS - Fundação Estatal de Atenção em Saúde do Estado do Paraná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Unitário254633740001747206012http://www.transparencia.pr.gov.br/pte/compras/dispensasInexigibilidade?windowId=9a3</t>
  </si>
  <si>
    <t>43936MÁSCARA PARA TRAQUEOSTOMIA PEDIATRICA FOYOMED (LB151001)61.418.042/0001-315581005,58https://cearatransparente.ce.gov.br/portal-da-transparencia/despesas/notas-de-empenho/2644422?locale=pt-BR</t>
  </si>
  <si>
    <t xml:space="preserve">EDUARDO L. DA SILVA - ME </t>
  </si>
  <si>
    <t>43922Prefeitura Municipal de CurveloAquisição de máscara de proteção n. 9521.267.792/0001-3540010http://amfcorrea.ddns.net/pmAgilNET/PGN/pgnEditais.aspx</t>
  </si>
  <si>
    <t>43944SAÚDEMÁSCARA DE OXIGÊNIO32.481.041/0001-33346486,5http://www.transparencia.am.gov.br/covid-19/despesas-empenhos-e-pagamentos/despesas/</t>
  </si>
  <si>
    <t>Máscara de Alta Concentração de Oxigênio Pediátrica</t>
  </si>
  <si>
    <t>CIRÚRGICA FERNANDES - COMÉRCIO DE MATERIAIS CIRÚRGICOS E HOSPITALARES - SOCIEDADE LIMITADA</t>
  </si>
  <si>
    <t>http://www.docidadesp.imprensaoficial.com.br/NavegaEdicao.aspx?ClipID=2f3f68bf0c044745674c372c5b45fc47&amp;PalavraChave=6210.2020/0002236-2</t>
  </si>
  <si>
    <t>43944Hospital do Servidor Público Municipal - HSPM
Máscara de Alta Concentração de Oxigênio Pediátrica61.418.042/0001-312802014http://www.docidadesp.imprensaoficial.com.br/NavegaEdicao.aspx?ClipID=2f3f68bf0c044745674c372c5b45fc47&amp;PalavraChave=6210.2020/0002236-2</t>
  </si>
  <si>
    <t>EDUARDO SOARES BUENO DE AZEVEDO MEI</t>
  </si>
  <si>
    <t>43949Prefeitura Municipal de Porto AlegreAquisição de Máscara Cirúrgica Tripla Com Filtro, Retangular e Com Elástico, Confeccionada Em Não-Tecido34.573.108/0001-952501250http://www.portaldecompraspublicas.com.br/18/Processos/RS/Prefeitura-Municipal-de-Porto-Alegre-206/CDLP-47-2020-2020-115403/</t>
  </si>
  <si>
    <t>Village Med Dentaria Ltda - ME</t>
  </si>
  <si>
    <t>43949Prefeitura Municipal de Porto AlegreAquisição de Máscara Cirúrgica Tripla Com Filtro, Retangular e Com Elástico, Confeccionada Em Não-Tecido10.310.871/0001-651851185http://www.portaldecompraspublicas.com.br/18/Processos/RS/Prefeitura-Municipal-de-Porto-Alegre-206/CD-61-2020-2020-115893/</t>
  </si>
  <si>
    <t>Aquisição de material de consumo (MÁSCARA FACIAL, MATERIAL: EM TNT, DESCRIÇÃO: TRIPLA CAMADA FILTRANTE, COM PROTEÇÃO BACTERIOLÓGICA, N95, ALÇAS ELÁSTICAS, DESCARTÁVEL, COR A ESCOLHER, TAMANHO ÚNICO)</t>
  </si>
  <si>
    <t>00400-00018844/2020-83</t>
  </si>
  <si>
    <t>Extrato de Nota de Empenho nº 2020NE00377</t>
  </si>
  <si>
    <t xml:space="preserve"> C.I.D PRODUTOS MEDICOS HOSPITALARES EIRELI.</t>
  </si>
  <si>
    <t>43949Aquisição de material de consumo (MÁSCARA FACIAL, MATERIAL: EM TNT, DESCRIÇÃO: TRIPLA CAMADA FILTRANTE, COM PROTEÇÃO BACTERIOLÓGICA, N95, ALÇAS ELÁSTICAS, DESCARTÁVEL, COR A ESCOLHER, TAMANHO ÚNICO)-140DODF nº 79, de 28/04/2020</t>
  </si>
  <si>
    <t>FRANCISCO MILMAN</t>
  </si>
  <si>
    <t>43949Prefeitura Municipal de Porto AlegreAquisição de Máscara de Proteção Respiratória Pff-2/n95.Não Estéril, Fabricada Em Não Tecido34.859.283/0001-4320120http://www.portaldecompraspublicas.com.br/18/Processos/RS/Prefeitura-Municipal-de-Porto-Alegre-206/CDLP-47-2020-2020-115403/</t>
  </si>
  <si>
    <t>43949Prefeitura Municipal de Porto AlegreAquisição de Máscara Cirúrgica, Retangular,confecionada Em Tecido 100% Propileno, Descartável,34.859.283/0001-43515http://www.portaldecompraspublicas.com.br/18/Processos/RS/Prefeitura-Municipal-de-Porto-Alegre-206/CDLP-47-2020-2020-115403/</t>
  </si>
  <si>
    <t>43949Prefeitura Municipal de Porto AlegreAquisição de Máscara Cirúrgica, Retangular,confecionada Em Tecido 100% Propileno, Descartável,10.310.871/0001-652,9912,99http://www.portaldecompraspublicas.com.br/18/Processos/RS/Prefeitura-Municipal-de-Porto-Alegre-206/CD-61-2020-2020-115893/</t>
  </si>
  <si>
    <t>https://drive.google.com/drive/folders/1Fy_L6zYXePgofMOY0KtdE_U1AuIhwtOL</t>
  </si>
  <si>
    <t>43943FUNDAÇÃO PAPA JOÃO XXIII - FUNPAPAAQUISIÇÃO EMERGENCIAL DE INSUMO PARA PRODUÇÃO DE 500000 UNIDADES DE MÁSCARAShttps://drive.google.com/drive/folders/1Fy_L6zYXePgofMOY0KtdE_U1AuIhwtOL</t>
  </si>
  <si>
    <t>https://drive.google.com/drive/folders/17cWPI0VMHgbOuHsnkNZlB2Yu48qERTJa</t>
  </si>
  <si>
    <t>43944SECRETARIA MUNICIPAL DE SAÚDE - SESMACREDENCIAMENTO DE COOPERATIVAS, MEI E ME PARA CONFECÇÃO DE MÁSCARAShttps://drive.google.com/drive/folders/17cWPI0VMHgbOuHsnkNZlB2Yu48qERTJa</t>
  </si>
  <si>
    <t>43948FUNDAÇÃO PAPA JOÃO XXIII - FUNPAPASELEÇÃO DE PESSOAS FÍSICAS E JURÍDICAS PARA O FORNECIMENTO DE MÁSCARAS DE PROTEÇÃOhttps://drive.google.com/drive/folders/1bReZcMKMzF18LUw9HUXGgNgEF1gjqXxB</t>
  </si>
  <si>
    <t>43949SECRETARIA MUNICIPAL DE SANEAMENTO - SESANAQUISIÇÃO EMERGENCIAL DE LUVA DE ALGODÃO PIGMENTADA COM PVC, CAPA PARA CHUVA IMPERMEÁVEL, MÁSCARA FACIAL CASEIRA, CONJUNTO CAMISA E CALÇA COM FAIXAS LUMINOSAS, ÓCULOS DE SEGURANÇA INCOLOR E BONÉ TIPOhttp://www.belem.pa.gov.br/licitacao/licitacao/consulta</t>
  </si>
  <si>
    <t>43949SECRETARIA MUNICIPAL DE URBANISMO - SEURBAQUISIÇÃO EMERGENCIAL DE EQUIPAMENTOS DE PROTEÇÃO INDIVIDUAL - BOTA DE SEGURANÇA EM PVC, MACACÃO DE SEGURANÇA, MÁSCARAS RESPIRATÓRIA COM VÁLVULA, ÓCULOS DE SEGURANÇA, LUVAS EM LATEXhttp://www.belem.pa.gov.br/licitacao/licitacao/consulta</t>
  </si>
  <si>
    <t>Aquisição de EPIs (Luvas de Procedimento tamanhos P, M e G e Máscaras N-95).</t>
  </si>
  <si>
    <t>0040.00012519/2020-43</t>
  </si>
  <si>
    <t>43937Secretaria de Estado de Justiça e CidadaniaAquisição de EPIs (Luvas de Procedimento tamanhos P, M e G e Máscaras N-95).-DODF nº 55-B, de 16/04/2020 - Ed. Extra</t>
  </si>
  <si>
    <t>Defensoria Pública (54)</t>
  </si>
  <si>
    <t xml:space="preserve"> O presente Chamamento destina-se à pesquisa pública de preços, relativa a aquisição de máscaras de proteção, conforme especificação constantes no item 2 deste Edital, buscando conhecer a capacidade máxima (diária e semanal) de entrega do produto, ao menor custo possível, pelas Empresas interessadas, considerando o expectativa de aquisição de 1.000.000 (um milhão) confeccionadas em tecido Meia Malha, e 500.000 (quinhentos mil) confeccionada em TNT</t>
  </si>
  <si>
    <t>43941Defensoria Pública (54) O presente Chamamento destina-se à pesquisa pública de preços, relativa a aquisição de máscaras de proteção, conforme especificação constantes no item 2 deste Edital, buscando conhecer a capacidade máxima (diária e semanal) de entrega do produto, ao menor custo possível, pelas Empresas interessadas, considerando o expectativa de aquisição de 1.000.000 (um milhão) confeccionadas em tecido Meia Malha, e 500.000 (quinhentos mil) confeccionada em TNT-DODF nº 74, de 20/04/2020</t>
  </si>
  <si>
    <t>43937Aquisição de Máscaras, Filtros de Ar, Tendas e contratação de costureiras10.338.896/0001-77</t>
  </si>
  <si>
    <t>MARIA EDUARDA FERNANDES BORBA</t>
  </si>
  <si>
    <t>43937Aquisição de Máscaras, Filtros de Ar, Tendas e contratação de costureiras36.780.030/0001-05</t>
  </si>
  <si>
    <t>EQUIPAMENTOS MEDICOS LTDA</t>
  </si>
  <si>
    <t>43937Aquisição de Máscaras, Filtros de Ar, Tendas e contratação de costureiras10.851.899/0001-00</t>
  </si>
  <si>
    <t>43943Máscaras faciais</t>
  </si>
  <si>
    <t xml:space="preserve">PRATÁPOLIS </t>
  </si>
  <si>
    <t>CARVALHO &amp; NICOLINI INDUSTRIA E COMERCIO DO VESTUARIO</t>
  </si>
  <si>
    <t xml:space="preserve"> 35.281.585/0001-40</t>
  </si>
  <si>
    <t>43944Prefeito MunicipalMáscaras, Luvas, Protetores Visuais 35.281.585/0001-40http://www.diariomunicipal.com.br/amm-mg/</t>
  </si>
  <si>
    <t>ROSIMAR APARECIDA ALVES DUTRA EIRELI - ME</t>
  </si>
  <si>
    <t xml:space="preserve"> 04.830.083/0001-05</t>
  </si>
  <si>
    <t>43916Secretaria Municipal de SaúdeMÁSCARA N95, PARA PROTEÇÃO CONTRA POEIRAS, FUMOS E NÉVOAS, CLASSE PFF-2. 04.830.083/0001-0525http://transparencia.passos.mg.gov.br/detalhe-da-licitacao/info/dis-5-2020/30772</t>
  </si>
  <si>
    <t>43945SECRETARIA MUNICIPAL DE SAÚDEAquisição de 48.000 máscaras descartáveis em TNT duplo48000https://e-gov.betha.com.br/transparencia/01037-041/con_licitacoes.faces</t>
  </si>
  <si>
    <t>Aquisição de máscaras cirúrgicas descartáveis para uso dos servidores da Guarda Civil Municipal e uso no Centro Integrado de Atendimento à Mulher - CIAM, em suas atividades laborais, da Secretaria Municipal de Segurança e Prevenção.</t>
  </si>
  <si>
    <t xml:space="preserve"> 01.034.862/20-80</t>
  </si>
  <si>
    <t>não há informação</t>
  </si>
  <si>
    <t>DOM 6006
http://portal6.pbh.gov.br/dom/Files/dom6006%20-%20assinado.pdf</t>
  </si>
  <si>
    <t>43951Secretaria Municipal de Segurança e PrevençãoAquisição de máscaras cirúrgicas descartáveis para uso dos servidores da Guarda Civil Municipal e uso no Centro Integrado de Atendimento à Mulher - CIAM, em suas atividades laborais, da Secretaria Municipal de Segurança e Prevenção.não há informaçãoDOM 6006
http://portal6.pbh.gov.br/dom/Files/dom6006%20-%20assinado.pdf</t>
  </si>
  <si>
    <t>Contratação de empresas para aquisição emergencial de 2.000.000 (dois milhões) de máscaras de proteção artesanal.</t>
  </si>
  <si>
    <t xml:space="preserve">04.000.436.20.03 </t>
  </si>
  <si>
    <t>Dispensa  041/2020</t>
  </si>
  <si>
    <t>diversos fornecedores a serem detalhados por valor posteriormente e a serem contratados.</t>
  </si>
  <si>
    <t>43951Secretaria Municipal de SaúdeContratação de empresas para aquisição emergencial de 2.000.000 (dois milhões) de máscaras de proteção artesanal.não há informação2000000DOM 6006
http://portal6.pbh.gov.br/dom/Files/dom6006%20-%20assinado.pdf</t>
  </si>
  <si>
    <t>MASCARA DESCARTAVEL - IDENTIFICACAO: CIRURGICA; FORMATO: RETANGULAR COM PREGAS; CAMADAS: 03 CAMADAS; MATERIA-PRIMA: FIBRA SINTETICA; GRAMATURA: MINIMA 30 G; FILTRO: COM FILTRO; TIPO FIXACAO: ELASTICO OU TIRAS; AJUSTE NASAL: SIM; ESTERIL: NAO;</t>
  </si>
  <si>
    <t>NASECRETARIA DE ESTADO DA SAUDEMASCARA DESCARTAVEL - IDENTIFICACAO: CIRURGICA; FORMATO: RETANGULAR COM PREGAS; CAMADAS: 03 CAMADAS; MATERIA-PRIMA: FIBRA SINTETICA; GRAMATURA: MINIMA 30 G; FILTRO: COM FILTRO; TIPO FIXACAO: ELASTICO OU TIRAS; AJUSTE NASAL: SIM; ESTERIL: NAO;924557222067923,2</t>
  </si>
  <si>
    <t>MASCARA DESCARTAVEL - IDENTIFICACAO: N 95; FORMATO: CONCHA OU DOBRAVEL; CAMADAS: 4 CAMADAS; MATERIA-PRIMA: FIBRA SINTETICA; GRAMATURA: NAO APLICAVEL; FILTRO: FILTRO PFF2; TIPO FIXACAO: ELASTICO; AJUSTE NASAL: SIM; ESTERIL: NAO;</t>
  </si>
  <si>
    <t>1501561 000016/2020</t>
  </si>
  <si>
    <t>NASECRETARIA DE ESTADO DA SAUDEMASCARA DESCARTAVEL - IDENTIFICACAO: N 95; FORMATO: CONCHA OU DOBRAVEL; CAMADAS: 4 CAMADAS; MATERIA-PRIMA: FIBRA SINTETICA; GRAMATURA: NAO APLICAVEL; FILTRO: FILTRO PFF2; TIPO FIXACAO: ELASTICO; AJUSTE NASAL: SIM; ESTERIL: NAO;924571211257500</t>
  </si>
  <si>
    <t>MASCARAS DESCARTAVEIS</t>
  </si>
  <si>
    <t xml:space="preserve"> XCMG BRASIL E INDUSTRIA LTDA</t>
  </si>
  <si>
    <t>file:///Users/raphaellanna/Downloads/caderno1_2020-04-23%20(2).pdf</t>
  </si>
  <si>
    <t>43944SEPLAGMASCARAS DESCARTAVEIS8220000file:///Users/raphaellanna/Downloads/caderno1_2020-04-23%20(2).pdf</t>
  </si>
  <si>
    <t>MASCARA DESCARTAVEL - IDENTIFICACAO: CIRURGICA; FORMATO: RETANGULAR COM PREGAS; CAMADAS: 03 CAMADAS; MATERIA-PRIMA: FIBRA SINTETICA; GRAMATURA: MINIMA 40 G; FILTRO: COM FILTRO; TIPO FIXACAO: 4 TIRAS LATERAIS; AJUSTE NASAL: SIM; ESTERIL: NAO;</t>
  </si>
  <si>
    <t>1501561 000026/2020</t>
  </si>
  <si>
    <t>NASECRETARIA DE ESTADO DE PLANEJAMENTO E GESTAOMASCARA DESCARTAVEL - IDENTIFICACAO: CIRURGICA; FORMATO: RETANGULAR COM PREGAS; CAMADAS: 03 CAMADAS; MATERIA-PRIMA: FIBRA SINTETICA; GRAMATURA: MINIMA 40 G; FILTRO: COM FILTRO; TIPO FIXACAO: 4 TIRAS LATERAIS; AJUSTE NASAL: SIM; ESTERIL: NAO;92460058220000</t>
  </si>
  <si>
    <t>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t>
  </si>
  <si>
    <t>2020002213</t>
  </si>
  <si>
    <t>43945FUNESBOM - FUNDO ESPECIAL DO CORPO DE BOMBEIROSAQUISIÇÃO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6532.008.001933.175.084/0001-53800088025,5https://www.compras.rj.gov.br/Portal-Siga/Contrato/listar.action</t>
  </si>
  <si>
    <t>DCB - DISTRIBUIDORA CIRURGICA BRASILEIRA LTDA</t>
  </si>
  <si>
    <t>43944SEPLAGMASCARAS N957350000file:///Users/raphaellanna/Downloads/caderno1_2020-04-23%20(2).pdf</t>
  </si>
  <si>
    <t>1501561 000025/2020</t>
  </si>
  <si>
    <t>NASECRETARIA DE ESTADO DE PLANEJAMENTO E GESTAOMASCARA DESCARTAVEL - IDENTIFICACAO: N 95; FORMATO: CONCHA OU DOBRAVEL; CAMADAS: 4 CAMADAS; MATERIA-PRIMA: FIBRA SINTETICA; GRAMATURA: NAO APLICAVEL; FILTRO: FILTRO PFF2; TIPO FIXACAO: ELASTICO; AJUSTE NASAL: SIM; ESTERIL: NAO;92460047350000</t>
  </si>
  <si>
    <t>1501561 000023/2020</t>
  </si>
  <si>
    <t>NAFUNDACAO HOSPITALAR DO ESTADO DE MINAS GERAISMASCARA DESCARTAVEL - IDENTIFICACAO: N 95; FORMATO: CONCHA OU DOBRAVEL; CAMADAS: 4 CAMADAS; MATERIA-PRIMA: FIBRA SINTETICA; GRAMATURA: NAO APLICAVEL; FILTRO: FILTRO PFF2; TIPO FIXACAO: ELASTICO; AJUSTE NASAL: SIM; ESTERIL: NAO;-6310939,7</t>
  </si>
  <si>
    <t>NASECRETARIA DE ESTADO DE PLANEJAMENTO E GESTAOMASCARA DESCARTAVEL - IDENTIFICACAO: CIRURGICA; FORMATO: RETANGULAR COM PREGAS; CAMADAS: 03 CAMADAS; MATERIA-PRIMA: FIBRA SINTETICA; GRAMATURA: MINIMA 40 G; FILTRO: COM FILTRO; TIPO FIXACAO: 4 TIRAS LATERAIS; AJUSTE NASAL: SIM; ESTERIL: NAO;92457642428557,5</t>
  </si>
  <si>
    <t>1501561 000027/2020</t>
  </si>
  <si>
    <t>NAFUNDACAO HOSPITALAR DO ESTADO DE MINAS GERAISMASCARA DESCARTAVEL - IDENTIFICACAO: CIRURGICA; FORMATO: RETANGULAR COM PREGAS; CAMADAS: 03 CAMADAS; MATERIA-PRIMA: FIBRA SINTETICA; GRAMATURA: MINIMA 40 G; FILTRO: COM FILTRO; TIPO FIXACAO: 4 TIRAS LATERAIS; AJUSTE NASAL: SIM; ESTERIL: NAO;-2334512,88</t>
  </si>
  <si>
    <t>2020002165</t>
  </si>
  <si>
    <t>CSC COMERCIAL SAO CRISTOVÃO EIRELI</t>
  </si>
  <si>
    <t>43945FUNESPOM - FUNDO ESP. POLÍCIA MILITAR RJAQUISIÇÃO DE MASCARA CIRURGICA 30.012.044/0001-0019800002,2https://www.compras.rj.gov.br/Portal-Siga/Contrato/listar.action</t>
  </si>
  <si>
    <t>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t>
  </si>
  <si>
    <t>43945FES - FUNDO ESTADUAL DE SAÚDEAQUISIÇÃO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6532.008.001026.214.156/0001-691836823225https://www.compras.rj.gov.br/Portal-Siga/Contrato/listar.action</t>
  </si>
  <si>
    <t>AQUISIÇÃO DO 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AQUISIÇÃO DO ITEM: 162487 COD AQUISIÇÃO DO ITEM: 6532.008.0027</t>
  </si>
  <si>
    <t>43945FES - FUNDO ESTADUAL DE SAÚDEAQUISIÇÃO DO 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AQUISIÇÃO DO ITEM: 162487 COD AQUISIÇÃO DO ITEM: 6532.008.002726.214.156/0001-691836823400https://www.compras.rj.gov.br/Portal-Siga/Contrato/listar.action</t>
  </si>
  <si>
    <t>MASCARA DESCARTAVEL - IDENTIFICACAO: N 95 COM CARVAO ATIVADO; FORMATO: CONCHA OU DOBRAVEL; CAMADAS: 4 CAMADAS; MATERIA-PRIMA: FIBRA SINTETICA; GRAMATURA: NAO APLICAVEL; FILTRO: FILTRO PFF2; TIPO FIXACAO: ELASTICO; AJUSTE NASAL: SIM; ESTERIL: NAO;</t>
  </si>
  <si>
    <t>NACORPO DE BOMBEIROS MILITAR DE MINAS GERAISMASCARA DESCARTAVEL - IDENTIFICACAO: N 95 COM CARVAO ATIVADO; FORMATO: CONCHA OU DOBRAVEL; CAMADAS: 4 CAMADAS; MATERIA-PRIMA: FIBRA SINTETICA; GRAMATURA: NAO APLICAVEL; FILTRO: FILTRO PFF2; TIPO FIXACAO: ELASTICO; AJUSTE NASAL: SIM; ESTERIL: NAO;EQUIPAMENTO MEDICO-HOSPITALAR, COMPONENTES E ACESSORIOS1522500</t>
  </si>
  <si>
    <t>1501561 000006/2020</t>
  </si>
  <si>
    <t>KSN - PROTECAO RESPIRATORIA EIRELI</t>
  </si>
  <si>
    <t>NASECRETARIA DE ESTADO DA SAUDEMASCARA DESCARTAVEL - IDENTIFICACAO: N 95 COM CARVAO ATIVADO; FORMATO: CONCHA OU DOBRAVEL; CAMADAS: 4 CAMADAS; MATERIA-PRIMA: FIBRA SINTETICA; GRAMATURA: NAO APLICAVEL; FILTRO: FILTRO PFF2; TIPO FIXACAO: ELASTICO; AJUSTE NASAL: SIM; ESTERIL: NAO;92456061497000</t>
  </si>
  <si>
    <t>23523.013421/2020</t>
  </si>
  <si>
    <t>RECOPRELCOMERCIAL LTDA</t>
  </si>
  <si>
    <t xml:space="preserve">63.568.984/0001-21 </t>
  </si>
  <si>
    <t>43950Fundação Universidade Federal do MaranhãoMascara cirúrgica, tripla camada.63.568.984/0001-21 987500http://www.in.gov.br/web/dou/-/extrato-de-dispensa-de-licitacao-n-48/2020-uasg-155010-254478856</t>
  </si>
  <si>
    <t>Multilaser Industrial Ltda.</t>
  </si>
  <si>
    <t>43949Prefeitura Municipal de Porto AlegreAquisição de mascara cirurgica descartavel com elastico59.717.553/0006-179475005000189,5http://www.portaldecompraspublicas.com.br/18/Processos/RS/Prefeitura-Municipal-de-Porto-Alegre-206/PE-98-2020-2020-115841/</t>
  </si>
  <si>
    <t>Locação de imóvel (06 meses)
Av. Mascarenha de Moraes, 1788</t>
  </si>
  <si>
    <t>01.298.443/0002-59</t>
  </si>
  <si>
    <t>43942Fundo Municipal de Saúde - Recife/PELocação de imóvel (06 meses)
Av. Mascarenha de Moraes, 178801.298.443/0002-59776059,74Portal da Transparência do Município.</t>
  </si>
  <si>
    <t>NASECRETARIA DE ESTADO DE PLANEJAMENTO E GESTAOMASCARA DESCARTAVEL - IDENTIFICACAO: N 95; FORMATO: CONCHA OU DOBRAVEL; CAMADAS: 4 CAMADAS; MATERIA-PRIMA: FIBRA SINTETICA; GRAMATURA: NAO APLICAVEL; FILTRO: FILTRO PFF2; TIPO FIXACAO: ELASTICO; AJUSTE NASAL: SIM; ESTERIL: NAO;9245764750500</t>
  </si>
  <si>
    <t xml:space="preserve">Aquisição de equipamento EPI - MASCARA TRIPLA DESCARTÁVEL COM ELÁSTICO, NÃO ESTÉRIL, 100% POLIPROPILENO.	</t>
  </si>
  <si>
    <t>43943Aquisição de equipamento EPI - MASCARA TRIPLA DESCARTÁVEL COM ELÁSTICO, NÃO ESTÉRIL, 100% POLIPROPILENO.	07.329.169/0001-3973260037001982020NE00575</t>
  </si>
  <si>
    <t xml:space="preserve">Aquisição de equipamento EPI - MASCARA N 95 PFF2 COM VÁLVULA, 6 CAMADAS, NÃO ESTÉRIL, 100% POLIPROPILENO.	</t>
  </si>
  <si>
    <t>43943Aquisição de equipamento EPI - MASCARA N 95 PFF2 COM VÁLVULA, 6 CAMADAS, NÃO ESTÉRIL, 100% POLIPROPILENO.	07.329.169/0001-3957600018000322020NE00575</t>
  </si>
  <si>
    <t>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t>
  </si>
  <si>
    <t>2020001854</t>
  </si>
  <si>
    <t>HOSPINOVA DISTRIBUIDORA DE PRODUTOS HOSPITALARES LTDA</t>
  </si>
  <si>
    <t>43945SEPOL - Secretaria de Estado de Policia CivilAQUISIÇÃO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6532.008.001212.499.494/0002-604991301,9https://www.compras.rj.gov.br/Portal-Siga/Contrato/listar.action</t>
  </si>
  <si>
    <t xml:space="preserve">Aquisição de TOUCA NAO-TECIDO INTEGRAL 20G/M² BA DESC USO GERAL CX 100UN,SAPATILHA DESCARTAVEL;USO GERAL 30G/M², JALECO DESCARTAVEL MANGA LONGA TNT PP BR TAM G,MASCARA FACIAL TNT TRIPLA P/AMARRAR PT 50UN </t>
  </si>
  <si>
    <t xml:space="preserve"> CORPO ASTRAL COMERCIAL E INDUSTRIAL LTDA</t>
  </si>
  <si>
    <t>43938Fundação Oswaldo CruzAquisição de TOUCA NAO-TECIDO INTEGRAL 20G/M² BA DESC USO GERAL CX 100UN,SAPATILHA DESCARTAVEL;USO GERAL 30G/M², JALECO DESCARTAVEL MANGA LONGA TNT PP BR TAM G,MASCARA FACIAL TNT TRIPLA P/AMARRAR PT 50UN 31.343.734/0001-05445000http://www.in.gov.br/web/dou/-/extrato-de-dispensa-de-licitacao-n-119/2020-uasg-254445-252988148</t>
  </si>
  <si>
    <t>2020001836</t>
  </si>
  <si>
    <t>DBV COMERCIO DE MATERIAL HOSPITALAR LTDA-ME</t>
  </si>
  <si>
    <t>43945FUNESPOM - FUNDO ESP. POLÍCIA MILITAR RJAQUISIÇÃO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6532.008.001217.771.867/0001-434404402,2https://www.compras.rj.gov.br/Portal-Siga/Contrato/listar.action</t>
  </si>
  <si>
    <t>POUSO ALEGRE</t>
  </si>
  <si>
    <t>43909Prefeitura Municipal de Pouso AlegreAQUISIÇÃO DE MASCARAS DESCARTÁVEIS 32.654.902/0001-38384300640506https://pousoalegre.atende.net/?pg=transparencia#!/grupo/15/item/5/tipo/1</t>
  </si>
  <si>
    <t>43949Prefeitura Municipal de Porto AlegreAquisição de mascara cirurgica desc.,retangular,filtro triplo,c/ tiras p/ amarrar59.717.553/0006-17355500900003,95http://www.portaldecompraspublicas.com.br/18/Processos/RS/Prefeitura-Municipal-de-Porto-Alegre-206/PE-98-2020-2020-115841/</t>
  </si>
  <si>
    <t>VALE COMERCIAL EIRELLI</t>
  </si>
  <si>
    <t>43914Prefeitura Municipal de Pouso AlegreAQUISIÇÃO DE MASCARA DESCARTÁVEL TRIPLA COM TIRAS PARA AMARRAR71.336.101/0001-86288000800003,6https://pousoalegre.atende.net/?pg=transparencia#!/grupo/15/item/5/tipo/1</t>
  </si>
  <si>
    <t>MASCARA DE PROTECAO -  MODELO: FACIAL; MATERIA-PRIMA: ALGODAO, TRICOLINE; FILTRO: NAO APLICAVEL; CLASSE DO FILTRO: NAO APLICAVEL; PROTECAO: VIAS AREAS SUPERIORES; VALVULA: NAO APLICAVEL; VISOR: NAO APLICAVEL; FIXACAO: ARGOLAS ELASTICAS;</t>
  </si>
  <si>
    <t>1250084 000010/2020</t>
  </si>
  <si>
    <t>M. M. M. COELHO LTDA</t>
  </si>
  <si>
    <t>EQUIPAMENTOS,COMPONENTES E ACESSORIOS PARA PROTECAO INDIVIDUAL - EPI</t>
  </si>
  <si>
    <t>NAPOLICIA MILITAR DE MINAS GERAISMASCARA DE PROTECAO -  MODELO: FACIAL; MATERIA-PRIMA: ALGODAO, TRICOLINE; FILTRO: NAO APLICAVEL; CLASSE DO FILTRO: NAO APLICAVEL; PROTECAO: VIAS AREAS SUPERIORES; VALVULA: NAO APLICAVEL; VISOR: NAO APLICAVEL; FIXACAO: ARGOLAS ELASTICAS;EQUIPAMENTOS,COMPONENTES E ACESSORIOS PARA PROTECAO INDIVIDUAL - EPI260000</t>
  </si>
  <si>
    <t>NACORPO DE BOMBEIROS MILITAR DE MINAS GERAISMASCARA DESCARTAVEL - IDENTIFICACAO: N 95 COM CARVAO ATIVADO; FORMATO: CONCHA OU DOBRAVEL; CAMADAS: 4 CAMADAS; MATERIA-PRIMA: FIBRA SINTETICA; GRAMATURA: NAO APLICAVEL; FILTRO: FILTRO PFF2; TIPO FIXACAO: ELASTICO; AJUSTE NASAL: SIM; ESTERIL: NAO;EQUIPAMENTO MEDICO-HOSPITALAR, COMPONENTES E ACESSORIOS217500</t>
  </si>
  <si>
    <t>43915FUNDACAO HOSPITALAR DO ESTADO DE MINAS GERAISMASCARA DESCARTAVEL - IDENTIFICACAO: N 95; FORMATO: CONCHA OU DOBRAVEL; CAMADAS: 4 CAMADAS; MATERIA-PRIMA: FIBRA SINTETICA; GRAMATURA: NAO APLICAVEL; FILTRO: FILTRO PFF2; TIPO FIXACAO: ELASTICO; AJUSTE NASAL: SIM; ESTERIL: NAO;61.418.042/0001-31196484,41091581,8http://www.transparencia.mg.gov.br/compras-e-patrimonio/compras-e-contratos/comprasecontratos-detalhe-proccompra/2020/20200316/20201231/321138</t>
  </si>
  <si>
    <t>INST.PREV.DOS SERV.MILITARES DO ESTADO M.GERAIS</t>
  </si>
  <si>
    <t>MASCARA DESCARTAVEL - IDENTIFICACAO: CIRURGICA; FORMATO: RETANGULAR COM PREGAS; CAMADAS: 2 CAMADAS; MATERIA-PRIMA: FIBRA SINTETICA; GRAMATURA: MINIMA 20 G; FILTRO: SEM FILTRO; TIPO FIXACAO: ELASTICO; AJUSTE NASAL: SIM; ESTERIL: NAO;</t>
  </si>
  <si>
    <t>FABER FIDELES COSTA 07475156621</t>
  </si>
  <si>
    <t>NAINST.PREV.DOS SERV.MILITARES DO ESTADO M.GERAISMASCARA DESCARTAVEL - IDENTIFICACAO: CIRURGICA; FORMATO: RETANGULAR COM PREGAS; CAMADAS: 2 CAMADAS; MATERIA-PRIMA: FIBRA SINTETICA; GRAMATURA: MINIMA 20 G; FILTRO: SEM FILTRO; TIPO FIXACAO: ELASTICO; AJUSTE NASAL: SIM; ESTERIL: NAO;EQUIPAMENTO MEDICO-HOSPITALAR, COMPONENTES E ACESSORIOS184800</t>
  </si>
  <si>
    <t>GAMA MED 13 COMERCIO E SERVIÇOS EIRELI</t>
  </si>
  <si>
    <t>43945FSERJ - FUNDAÇÃO SAÚDE DO EST. DO RIO DE JANEIROAQUISIÇÃO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6532.008.001004.981.484/0001-581691003,8https://www.compras.rj.gov.br/Portal-Siga/Contrato/listar.action</t>
  </si>
  <si>
    <t>ANSPORDECOMERCIO E REPRESENTACOES EIRELI</t>
  </si>
  <si>
    <t>43938Secretaria de Atenção Especializada à SaúdeMascara de proteção contra bacilo da tuberculose n 9523.821.029/0001-30150000http://www.in.gov.br/web/dou/-/extrato-de-dispensa-de-licitacao-n-58/2020-uasg-250042-252986202</t>
  </si>
  <si>
    <t xml:space="preserve">MASCARAS DESCARTAVEIS </t>
  </si>
  <si>
    <t xml:space="preserve"> FABER FIDELES COSTA</t>
  </si>
  <si>
    <t>43944IPSMMASCARAS DESCARTAVEIS 36.929.324/0001-56143640file:///Users/raphaellanna/Downloads/caderno1_2020-04-23%20(2).pdf</t>
  </si>
  <si>
    <t>NACORPO DE BOMBEIROS MILITAR DE MINAS GERAISMASCARA DESCARTAVEL - IDENTIFICACAO: N 95 COM CARVAO ATIVADO; FORMATO: CONCHA OU DOBRAVEL; CAMADAS: 4 CAMADAS; MATERIA-PRIMA: FIBRA SINTETICA; GRAMATURA: NAO APLICAVEL; FILTRO: FILTRO PFF2; TIPO FIXACAO: ELASTICO; AJUSTE NASAL: SIM; ESTERIL: NAO;EQUIPAMENTO MEDICO-HOSPITALAR, COMPONENTES E ACESSORIOS139300</t>
  </si>
  <si>
    <t>43948Prefeitura Municipal de SalvadorAQUISIÇÃO DE MASCARAS CIRÚRGICA DESCARTÁVEIS TNT 02 CAMADAS.01.890.228/0001-67134100http://www.transparencia.salvador.ba.gov.br/Modulos/covid19.aspx</t>
  </si>
  <si>
    <t>Mascará cirúrgica descartável com 3 camadas para abastecimento da rede SUS-BH</t>
  </si>
  <si>
    <t>43915Secretaria Municipal de SaúdeMascará cirúrgica descartável com 3 camadas para abastecimento da rede SUS-BH00.874.929/0001-40120000500002,4DOM 5982
http://portal6.pbh.gov.br/dom/Files/dom5982%20-%20assinado.pdf</t>
  </si>
  <si>
    <t>AMBU - TIPO: ADULTO; BALAO: SILICONE AUTO-INFLAVEL,; MASCARA: O2 COM SILICONE TRANSPARENTE; VALVULAS (1): DE ADMISSAO PARA OXIGENIO; VALVULAS (2): DE ESCAPE/SEGURANCA VEDAVEL UNIDIRECIONAL;</t>
  </si>
  <si>
    <t>MHEDICA SERVICOS ESPECIALIZADOS EM MANUTENCAO DE EQUIPAMENTOS MEDICOS HOSPITALARES EIRELI - EPP</t>
  </si>
  <si>
    <t>NAFUNDACAO HOSPITALAR DO ESTADO DE MINAS GERAISAMBU - TIPO: ADULTO; BALAO: SILICONE AUTO-INFLAVEL,; MASCARA: O2 COM SILICONE TRANSPARENTE; VALVULAS (1): DE ADMISSAO PARA OXIGENIO; VALVULAS (2): DE ESCAPE/SEGURANCA VEDAVEL UNIDIRECIONAL;-119507,4</t>
  </si>
  <si>
    <t>1501561 000009/2020</t>
  </si>
  <si>
    <t>NAPOLICIA MILITAR DE MINAS GERAISMASCARA DESCARTAVEL - IDENTIFICACAO: N 95; FORMATO: CONCHA OU DOBRAVEL; CAMADAS: 4 CAMADAS; MATERIA-PRIMA: FIBRA SINTETICA; GRAMATURA: NAO APLICAVEL; FILTRO: FILTRO PFF2; TIPO FIXACAO: ELASTICO; AJUSTE NASAL: SIM; ESTERIL: NAO;924564499800</t>
  </si>
  <si>
    <t>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t>
  </si>
  <si>
    <t>2020002003</t>
  </si>
  <si>
    <t>LDB-RIO COMERCIAL CIENTIFICA LTDA-EPP</t>
  </si>
  <si>
    <t>43945UERJ - ADMINISTRACAO CENTRALAQUISIÇÃO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6532.008.000714.472.183/0001-52920004,6https://www.compras.rj.gov.br/Portal-Siga/Contrato/listar.action</t>
  </si>
  <si>
    <t>NASECRETARIA DE ESTADO DA SAUDEMASCARA DESCARTAVEL - IDENTIFICACAO: N 95 COM CARVAO ATIVADO; FORMATO: CONCHA OU DOBRAVEL; CAMADAS: 4 CAMADAS; MATERIA-PRIMA: FIBRA SINTETICA; GRAMATURA: NAO APLICAVEL; FILTRO: FILTRO PFF2; TIPO FIXACAO: ELASTICO; AJUSTE NASAL: SIM; ESTERIL: NAO;924557290850</t>
  </si>
  <si>
    <t>9530000592020</t>
  </si>
  <si>
    <t>43941Coordenadoria Geral de Atenção Primária da AP5.3Aquisição de INSUMOS CORONAVIRUS - MASCARA N95 - NAD 104/20202032059000014787500http://www.rio.rj.gov.br/web/contasrio/dados-abertos#titulo</t>
  </si>
  <si>
    <t>43915FUNDACAO HOSPITALAR DO ESTADO DE MINAS GERAISMASCARA DESCARTAVEL - IDENTIFICACAO: CIRURGICA; FORMATO: RETANGULAR COM PREGAS; CAMADAS: 03 CAMADAS; MATERIA-PRIMA: FIBRA SINTETICA; GRAMATURA: MINIMA 40 G; FILTRO: COM FILTRO; TIPO FIXACAO: 4 TIRAS LATERAIS; AJUSTE NASAL: SIM; ESTERIL: NAO;20.235.404/0001-7171993,167999240,09http://www.transparencia.mg.gov.br/compras-e-patrimonio/compras-e-contratos/comprasecontratos-detalhe-proccompra/2020/20200316/20201231/321138</t>
  </si>
  <si>
    <t>9320000752020</t>
  </si>
  <si>
    <t>43941Coordenadoria Geral de Atenção Primária da AP3.2AQUISIÇAO DE MASCARAS N95 PARA A POLICLINICA RODOLPHO ROCCO E CMR-ED, POR DISPENSA DE LICITAÇÃO, PARA COMBATE AO SURTO DA COVID-19.EMERGENCIAL POR ADESÃO AO PROCESSO 09/001.837/2020.2032059000014750000http://www.rio.rj.gov.br/web/contasrio/dados-abertos#titulo</t>
  </si>
  <si>
    <t>43943 KIT MASCARA  DE VENTURI  TAMANHO PEDIÁTRICO63.774.269/0001-4540000100040Processo SEI disponibilizado pelo Governo do Estado</t>
  </si>
  <si>
    <t>43941Coordenadoria Geral de Atenção Primária da AP5.3Aquisição de INSUMOS CORONAVIRUS - MASCARA N95 - NAD 104/20202032059000014737500http://www.rio.rj.gov.br/web/contasrio/dados-abertos#titulo</t>
  </si>
  <si>
    <t>43943 KIT MASCARA  DE VENTURI  TAMANHO ADULTO63.774.269/0001-4530000100030Processo SEI disponibilizado pelo Governo do Estado</t>
  </si>
  <si>
    <t xml:space="preserve">TTACK MEDICAL COMERCIO EQUIPAMENTOS HOSPITALARES EIRELI     </t>
  </si>
  <si>
    <t>43943Secretaria Municipal de Saúde de Goiânia/GOMASCARA SILICONE LARINGEA TUBULAR SUPRAGLOTICO NR.05 ADULTO 70 A 100KG.    M:AMBU.179530480001172600040065https://www.goiania.go.gov.br/sing_transparencia/coronavirus-transparencia/?filtro_simplificado=categoria e https://www.goiania.go.gov.br/Download/legislacao/diariooficial/2020/do_20200401_000007271.pdf</t>
  </si>
  <si>
    <t>43949Prefeitura Municipal de Porto AlegreAquisição de Mascara de protecao respiratoria PFF-2/N9559.717.553/0006-1719900100019,9http://www.portaldecompraspublicas.com.br/18/Processos/RS/Prefeitura-Municipal-de-Porto-Alegre-206/PE-98-2020-2020-115841/</t>
  </si>
  <si>
    <t>NACORPO DE BOMBEIROS MILITAR DE MINAS GERAISMASCARA DESCARTAVEL - IDENTIFICACAO: N 95 COM CARVAO ATIVADO; FORMATO: CONCHA OU DOBRAVEL; CAMADAS: 4 CAMADAS; MATERIA-PRIMA: FIBRA SINTETICA; GRAMATURA: NAO APLICAVEL; FILTRO: FILTRO PFF2; TIPO FIXACAO: ELASTICO; AJUSTE NASAL: SIM; ESTERIL: NAO;EQUIPAMENTO MEDICO-HOSPITALAR, COMPONENTES E ACESSORIOS19900</t>
  </si>
  <si>
    <t>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t>
  </si>
  <si>
    <t>NAFUNDACAO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OXIGENIO;-18878,4</t>
  </si>
  <si>
    <t>1123078</t>
  </si>
  <si>
    <t>WHITE MARTINS GASES INDUSTRIAIS DO NORDESTE LTDA</t>
  </si>
  <si>
    <t>43930cilindro, válvula cromada de o2, alumínio 4,6l, 0,7m3, regulador de pressão com fluxometro, umidificador de o2, copo 400ml, cÂnula nasal, mascara de oxigenação, carrinho de metal para transporte do cilindro, rodas grandes emborrachadas , anti - derrapante, embalagem - 1 unidades24.380.578/0032-8517000101700https://cearatransparente.ce.gov.br/portal-da-transparencia/despesas/notas-de-empenho/2642207?locale=pt-BR</t>
  </si>
  <si>
    <t>9770000732020</t>
  </si>
  <si>
    <t>28754511000118</t>
  </si>
  <si>
    <t>43941Hospital Municipal Nossa Senhora do LoretoAQUISIÇÃO DE MASCARAS N95  PARA ATENDER SURTO DE COVID-19 - DISPENSA2875451100011815600http://www.rio.rj.gov.br/web/contasrio/dados-abertos#titulo</t>
  </si>
  <si>
    <t>43944FUNEAS - Fundação Estatal de Atenção em Saúde do Estado do Paraná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Unitário76267760001601428042340http://www.transparencia.pr.gov.br/pte/compras/dispensasInexigibilidade?windowId=9a3</t>
  </si>
  <si>
    <t>43944FUNEAS - Fundação Estatal de Atenção em Saúde do Estado do Paraná AQUISIÇÃO DE MATERIAL MÉDICO HOSPITALAR / Mascara Laríngea nº 4,0 , Reutilizável, tamanho da mascara aproximadamente 91 mm, com volume de ar no manguito 30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adultos de 50kg a 70kg. permite um adequada ventilação pulmonar por via supra glotica. a mascara laríngea, tem o objetivo de assegura e manter as vias aéreas permeáveis em emergências ou durante procedimentos anestésicos / cirúrgico ou rotina, com ventilação espontânea e ou controlada,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Unitário76267760001601428042340http://www.transparencia.pr.gov.br/pte/compras/dispensasInexigibilidade?windowId=9a3</t>
  </si>
  <si>
    <t>43944FUNEAS - Fundação Estatal de Atenção em Saúde do Estado do Paraná AQUISIÇÃO DE MATERIAL MÉDICO HOSPITALAR / Mascara Laríngea nº 5,0 , Reutilizável, tamanho da mascara aproximadamente aproximadamente 104,5mm, com volume de ar no manguito 30 ml, tubo com diâmetro de 12,3 mm e comprimento do tubo 170 mm. a mascara laríngea e um dispositivo orofaringeo tubular que se inicia em um conector padrão de 15 mm e termina em um suporte periférico inflável, concebido para promover vedação hermética a volta da entrada laríngea, para adultos de 70kg a 100kg. permite um adequada ventilação pulmonar por via supra glotica. a mascara laríngea, tem o objetivo de assegura e manter as vias aéreas permeáveis em emergências ou durante procedimentos anestésicos / cirúrgico ou rotina, com ventilação espontânea e ou controlada,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Unitário76267760001601428042340http://www.transparencia.pr.gov.br/pte/compras/dispensasInexigibilidade?windowId=9a3</t>
  </si>
  <si>
    <t>1401269 000017/2020</t>
  </si>
  <si>
    <t>NACORPO DE BOMBEIROS MILITAR DE MINAS GERAISAMBU - TIPO: ADULTO; BALAO: SILICONE AUTO-INFLAVEL,; MASCARA: O2 COM SILICONE TRANSPARENTE; VALVULAS (1): DE ADMISSAO PARA OXIGENIO; VALVULAS (2): DE ESCAPE/SEGURANCA VEDAVEL UNIDIRECIONAL;EQUIPAMENTO MEDICO-HOSPITALAR, COMPONENTES E ACESSORIOS14163,84</t>
  </si>
  <si>
    <t>ANTONIA LUCIANA DE LIMA</t>
  </si>
  <si>
    <t>43943Prefeitura MunicipalMascaras15.220.756/0001-1314000</t>
  </si>
  <si>
    <t>NAFUNDACAO HOSPITALAR DO ESTADO DE MINAS GERAISAMBU - TIPO: ADULTO; BALAO: SILICONE AUTO-INFLAVEL,; MASCARA: O2 COM SILICONE TRANSPARENTE; VALVULAS (1): DE ADMISSAO PARA OXIGENIO; VALVULAS (2): DE ESCAPE/SEGURANCA VEDAVEL UNIDIRECIONAL;-11508,12</t>
  </si>
  <si>
    <t>43941Hospital Municipal Nossa Senhora do LoretoAQUISIÇÃO DE MASCARA N95 PARA PANDEMIA CORONAVIRUS2032059000014711250http://www.rio.rj.gov.br/web/contasrio/dados-abertos#titulo</t>
  </si>
  <si>
    <t>KENON  COMERCIO DE EQUIPAMENTOS HOSPITALARES</t>
  </si>
  <si>
    <t>43949Hospital de Clínicas de Porto Alegre (HCPA)MASCARA CIRURGICA EM NÃO TECIDO COM QUATRO TI05.390.434/0001-6910500100001,05https://www.hcpa.edu.br/fale-conosco/fale-conosco-servico-de-informacao-ao-cidadao-sic/fale-conosco-sic-licitacoes-contratos</t>
  </si>
  <si>
    <t>GLOBALMED SUPORTE DE MATERIAL TERAPEUTICO LTD</t>
  </si>
  <si>
    <t>43949Hospital de Clínicas de Porto Alegre (HCPA)MASCARA FACIAL NÃO VALVULADA PARA VNI TAMANHO02.988.857/0001-971050030350https://www.hcpa.edu.br/fale-conosco/fale-conosco-servico-de-informacao-ao-cidadao-sic/fale-conosco-sic-licitacoes-contratos</t>
  </si>
  <si>
    <t>43944FUNEAS - Fundação Estatal de Atenção em Saúde do Estado do Paraná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Unitário76267760001601020030340http://www.transparencia.pr.gov.br/pte/compras/dispensasInexigibilidade?windowId=9a3</t>
  </si>
  <si>
    <t>43944FUNEAS - Fundação Estatal de Atenção em Saúde do Estado do Paraná AQUISIÇÃO DE MATERIAL MÉDICO HOSPITALAR / Mascara laríngea nº 2,5, Reutilizavel, Tamanho da mascara: Aproximadamente 68 mm, Com volume de ar no manguito 11,5 ml, Tubo com diâmetro de 9,0 mm e comprimento do tubo 140 mm, A mascara laríngea e um dispositivo orofaringeo tubular que se inicia em um conector padrão de 15 mm e termina em um suporte periférico inflável, Concebido para promover vedação hermética a volta da entrada laríngea, Para crianças de 20kg a 30kg, Permite um adequada ventilação pulmonar por via supra glotica,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Unitário76267760001601020030340http://www.transparencia.pr.gov.br/pte/compras/dispensasInexigibilidade?windowId=9a3</t>
  </si>
  <si>
    <t>30227452020</t>
  </si>
  <si>
    <t>43922MASCARA, PARA TRAQUEOSTOMIA GRANDE, EMBALAGEM 1.0 UNIDADE. MARCA: FOYMED614180420001319863,9420814,74https://cearatransparente.ce.gov.br/portal-da-transparencia/despesas/notas-de-empenho/2637924?locale=pt-BR</t>
  </si>
  <si>
    <t>AMBU - TIPO: INFANTIL; BALAO: SILICONE AUTO-INFLAVEL, VOLUME 500 A 700ML(+/- 5%); MASCARA: RESERVATORIO PARA FIO2 100%; VALVULAS (1): VALVULA DE ESCAPE/SEGURANCA VEDAVEL UNIDIRECIONAL; VALVULAS (2): COMPLETA, RESERVATORIO O2, CAPACIDADE 1600A2000ML;</t>
  </si>
  <si>
    <t>NACORPO DE BOMBEIROS MILITAR DE MINAS GERAISAMBU - TIPO: INFANTIL; BALAO: SILICONE AUTO-INFLAVEL, VOLUME 500 A 700ML(+/- 5%); MASCARA: RESERVATORIO PARA FIO2 100%; VALVULAS (1): VALVULA DE ESCAPE/SEGURANCA VEDAVEL UNIDIRECIONAL; VALVULAS (2): COMPLETA, RESERVATORIO O2, CAPACIDADE 1600A2000ML;EQUIPAMENTO MEDICO-HOSPITALAR, COMPONENTES E ACESSORIOS8917,76</t>
  </si>
  <si>
    <t>1123103</t>
  </si>
  <si>
    <t>43934MASCARA, FACIAL COM BOLSA RESERVATÓRIO, 800ML +/- 50ML, TAMANHO ADULTO61.418.042/0001-318808,412207,22https://cearatransparente.ce.gov.br/portal-da-transparencia/despesas/notas-de-empenho/2642976?locale=pt-BR</t>
  </si>
  <si>
    <t>INEXISTENTE</t>
  </si>
  <si>
    <t>NASECRETARIA DE ESTADO DA SAUDEMASCARA DESCARTAVEL - IDENTIFICACAO: N 95; FORMATO: CONCHA OU DOBRAVEL; CAMADAS: 4 CAMADAS; MATERIA-PRIMA: FIBRA SINTETICA; GRAMATURA: NAO APLICAVEL; FILTRO: FILTRO PFF2; TIPO FIXACAO: ELASTICO; AJUSTE NASAL: SIM; ESTERIL: NAO;-7800</t>
  </si>
  <si>
    <t>1321019 000016/2020</t>
  </si>
  <si>
    <t>DISTRIBUIDORA MENDONCA E MIRANDA LTDA</t>
  </si>
  <si>
    <t>NASECRETARIA DE ESTADO DA SAUDEMASCARA DESCARTAVEL - IDENTIFICACAO: N 95; FORMATO: CONCHA OU DOBRAVEL; CAMADAS: 4 CAMADAS; MATERIA-PRIMA: FIBRA SINTETICA; GRAMATURA: NAO APLICAVEL; FILTRO: FILTRO PFF2; TIPO FIXACAO: ELASTICO; AJUSTE NASAL: SIM; ESTERIL: NAO;-6250</t>
  </si>
  <si>
    <t>1510036 000001/2020</t>
  </si>
  <si>
    <t>ALEXANDRA ARAUJO SILVA DE CASTRO 06011957609</t>
  </si>
  <si>
    <t>NAPOLICIA CIVIL DO ESTADO DE MINAS GERAISMASCARA DESCARTAVEL - IDENTIFICACAO: CIRURGICA; FORMATO: RETANGULAR COM PREGAS; CAMADAS: 03 CAMADAS; MATERIA-PRIMA: FIBRA SINTETICA; GRAMATURA: MINIMA 40 G; FILTRO: COM FILTRO; TIPO FIXACAO: 4 TIRAS LATERAIS; AJUSTE NASAL: SIM; ESTERIL: NAO;-6000</t>
  </si>
  <si>
    <t>43949Hospital de Clínicas de Porto Alegre (HCPA)MASCARA CIRURGICA EM NÃO TECIDO COM QUATRO TI05.390.434/0001-69525050001,05https://www.hcpa.edu.br/fale-conosco/fale-conosco-servico-de-informacao-ao-cidadao-sic/fale-conosco-sic-licitacoes-contratos</t>
  </si>
  <si>
    <t>COELHO MAGALHAES LTDA - ME</t>
  </si>
  <si>
    <t>43946PREFEITURA MUNICIPAL DE BARBACENAMASCARA N 9504.700.032/0001-5044505008,9https://e-gov.betha.com.br/transparencia/01037-041/con_licitacoes.faces</t>
  </si>
  <si>
    <t>24.788.729/0001-32</t>
  </si>
  <si>
    <t>http://www.transparencia.mg.gov.br/compras-e-patrimonio/compras-e-contratos/comprasecontratos-detalhe-proccompra/2020/20200316/20201231/321742</t>
  </si>
  <si>
    <t>NAFUNDACAO HOSPITALAR DO ESTADO DE MINAS GERAISAMBU - TIPO: ADULTO; BALAO: SILICONE AUTO-INFLAVEL,; MASCARA: O2 COM SILICONE TRANSPARENTE; VALVULAS (1): DE ADMISSAO PARA OXIGENIO; VALVULAS (2): DE ESCAPE/SEGURANCA VEDAVEL UNIDIRECIONAL;24.788.729/0001-324426,2147,54http://www.transparencia.mg.gov.br/compras-e-patrimonio/compras-e-contratos/comprasecontratos-detalhe-proccompra/2020/20200316/20201231/321742</t>
  </si>
  <si>
    <t>43908FUNDACAO HOSPITALAR DO ESTADO DE MINAS GERAISMASCARA DESCARTAVEL - IDENTIFICACAO: CIRURGICA; FORMATO: RETANGULAR COM PREGAS; CAMADAS: 03 CAMADAS; MATERIA-PRIMA: FIBRA SINTETICA; GRAMATURA: MINIMA 40 G; FILTRO: COM FILTRO; TIPO FIXACAO: 4 TIRAS LATERAIS; AJUSTE NASAL: SIM; ESTERIL: NAO;20.235.404/0001-714050450000,09http://www.transparencia.mg.gov.br/compras-e-patrimonio/compras-e-contratos/comprasecontratos-detalhe-proccompra/2020/20200316/20201231/320469</t>
  </si>
  <si>
    <t>MASCARA DESCARTAVEL - IDENTIFICACAO: SIMPLES; FORMATO: RETANGULAR COM PREGAS; CAMADAS: 1 CAMADA; MATERIA-PRIMA: FIBRA SINTETICA; GRAMATURA: MINIMA 20 G; FILTRO: SEM FILTRO; TIPO FIXACAO: TIRAS; AJUSTE NASAL: SIM; ESTERIL: NAO;</t>
  </si>
  <si>
    <t>1321025 000016/2020</t>
  </si>
  <si>
    <t>AGENES S. DA SILVA SUPRIMENTOS DE INFORMATICA. - ME</t>
  </si>
  <si>
    <t>NASECRETARIA DE ESTADO DA SAUDEMASCARA DESCARTAVEL - IDENTIFICACAO: SIMPLES; FORMATO: RETANGULAR COM PREGAS; CAMADAS: 1 CAMADA; MATERIA-PRIMA: FIBRA SINTETICA; GRAMATURA: MINIMA 20 G; FILTRO: SEM FILTRO; TIPO FIXACAO: TIRAS; AJUSTE NASAL: SIM; ESTERIL: NAO;-3100</t>
  </si>
  <si>
    <t>COREMED COM REPR DE PROD MEDICOS HOSPITALARES</t>
  </si>
  <si>
    <t>43949Hospital de Clínicas de Porto Alegre (HCPA)MASCARA NASAL PARA APARELHO BIPAP TAMANHO GRA09.171.488/0001-94306813236https://www.hcpa.edu.br/fale-conosco/fale-conosco-servico-de-informacao-ao-cidadao-sic/fale-conosco-sic-licitacoes-contratos</t>
  </si>
  <si>
    <t xml:space="preserve"> AQUISIÇÃO DE MASCARA DE NAO-REINALAÇAO MODELO ADULTO</t>
  </si>
  <si>
    <t xml:space="preserve"> 00060-00170126/2020-89</t>
  </si>
  <si>
    <t xml:space="preserve">Extrato de Nota de Empenho nº 2020NE03510 </t>
  </si>
  <si>
    <t xml:space="preserve">VITTAMED DISTRIBUIÇÃO DE MEDICAMENTOS E PRODUTOS P. </t>
  </si>
  <si>
    <t>22.530.297/0001-30</t>
  </si>
  <si>
    <t>DODF nº 81, de 30/04/2020</t>
  </si>
  <si>
    <t>43951 AQUISIÇÃO DE MASCARA DE NAO-REINALAÇAO MODELO ADULTO22.530.297/0001-302714,4DODF nº 81, de 30/04/2020</t>
  </si>
  <si>
    <t>NAFUNDACAO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OXIGENIO;EQUIPAMENTO MEDICO-HOSPITALAR, COMPONENTES E ACESSORIOS2709,4</t>
  </si>
  <si>
    <t>3.596.923/0001-46</t>
  </si>
  <si>
    <t>43908FUNDACAO HOSPITALAR DO ESTADO DE MINAS GERAISMASCARA DESCARTAVEL - IDENTIFICACAO: N 95 COM CARVAO ATIVADO; FORMATO: CONCHA OU DOBRAVEL; CAMADAS: 4 CAMADAS; MATERIA-PRIMA: FIBRA SINTETICA; GRAMATURA: NAO APLICAVEL; FILTRO: FILTRO PFF2; TIPO FIXACAO: ELASTICO; AJUSTE NASAL: SIM; ESTERIL: NAO;3.596.923/0001-4625146004,19http://www.transparencia.mg.gov.br/compras-e-patrimonio/compras-e-contratos/comprasecontratos-detalhe-proccompra/2020/20200316/20201231/320469</t>
  </si>
  <si>
    <t>AQUISIÇÃO DO ITEM: MASCARA HOSPITALAR - APLICACAO: MANTER PACIENTE OXIGENADO, TIPO: ALTA CONCENTRACAO O2, MATERIAL: VINIL FLEXIVEL, COR: TRANSPARENTE, FORMATO: N/D, RESERVATORIO: COM, VALVULA: 2 UNIDIRECIONAIS, TAMANHO: INFANTIL, ACESSORIOS: TUBO EXTENSAO 2M ID AQUISIÇÃO DO ITEM: 59982 COD AQUISIÇÃO DO ITEM: 6515.307.0002</t>
  </si>
  <si>
    <t>2020002011</t>
  </si>
  <si>
    <t>G3 SAÚDE COMÉRCIO DE PRODUTOS MEDICO HOSPITALARES LTDA ME</t>
  </si>
  <si>
    <t>43945UERJ - HOSPITAL UNIVERSITÁRIO - HOSPITAL UNIVERSITARIO PEDRO ERNESTOAQUISIÇÃO DO ITEM: MASCARA HOSPITALAR - APLICACAO: MANTER PACIENTE OXIGENADO, TIPO: ALTA CONCENTRACAO O2, MATERIAL: VINIL FLEXIVEL, COR: TRANSPARENTE, FORMATO: N/D, RESERVATORIO: COM, VALVULA: 2 UNIDIRECIONAIS, TAMANHO: INFANTIL, ACESSORIOS: TUBO EXTENSAO 2M ID AQUISIÇÃO DO ITEM: 59982 COD AQUISIÇÃO DO ITEM: 6515.307.000215.717.208/0001-01209329,9https://www.compras.rj.gov.br/Portal-Siga/Contrato/listar.action</t>
  </si>
  <si>
    <t>MASCARA DESCARTAVEL - IDENTIFICACAO: CIRURGICA COM VISEIRA; FORMATO: RETANGULAR COM PREGAS; CAMADAS: 4 CAMADAS; MATERIA-PRIMA: FIBRA SINTETICA; GRAMATURA: MINIMA 40 G; FILTRO: COM FILTRO; TIPO FIXACAO: ELASTICO OU TIRAS; AJUSTE NASAL: SIM; ESTERIL: NAO;</t>
  </si>
  <si>
    <t>43915FUNDACAO HOSPITALAR DO ESTADO DE MINAS GERAISMASCARA DESCARTAVEL - IDENTIFICACAO: CIRURGICA COM VISEIRA; FORMATO: RETANGULAR COM PREGAS; CAMADAS: 4 CAMADAS; MATERIA-PRIMA: FIBRA SINTETICA; GRAMATURA: MINIMA 40 G; FILTRO: COM FILTRO; TIPO FIXACAO: ELASTICO OU TIRAS; AJUSTE NASAL: SIM; ESTERIL: NAO;61.418.042/0001-312092,36863,05http://www.transparencia.mg.gov.br/compras-e-patrimonio/compras-e-contratos/comprasecontratos-detalhe-proccompra/2020/20200316/20201231/321138</t>
  </si>
  <si>
    <t>9040000782020</t>
  </si>
  <si>
    <t>43941Coordenadoria Geral de Atenção Primária da AP4AQUISIÇÃO DE MASCARAS PARA PREVENÇÃO DO CORONAVIRUS - 024/2020313437340001051800http://www.rio.rj.gov.br/web/contasrio/dados-abertos#titulo</t>
  </si>
  <si>
    <t>43941Coordenadoria Geral de Atenção Primária da AP4AQUISIÇÃO DE MASCARAS PARA A PREVENÇÃO DO CORONAVIRUS - NAD 026/2020313437340001051800http://www.rio.rj.gov.br/web/contasrio/dados-abertos#titulo</t>
  </si>
  <si>
    <t>MICRONEBULIZADOR - APLICACAO: TRATAMENTO DE DOENCAS RESPIRATORIAS; MASCARA: MASCARA FACIAL ADULTO; BOCAL: PLASTICO ATOXICO;</t>
  </si>
  <si>
    <t>NAFUNDACAO HOSPITALAR DO ESTADO DE MINAS GERAISMICRONEBULIZADOR - APLICACAO: TRATAMENTO DE DOENCAS RESPIRATORIAS; MASCARA: MASCARA FACIAL ADULTO; BOCAL: PLASTICO ATOXICO;-1296</t>
  </si>
  <si>
    <t>43949Hospital de Clínicas de Porto Alegre (HCPA)MASCARA NASAL PARA APARELHO BIPAP TAMANHO MÉD09.171.488/0001-9411805236https://www.hcpa.edu.br/fale-conosco/fale-conosco-servico-de-informacao-ao-cidadao-sic/fale-conosco-sic-licitacoes-contratos</t>
  </si>
  <si>
    <t xml:space="preserve">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t>
  </si>
  <si>
    <t>MASTERMED COMERCIAL LTDA -EPP</t>
  </si>
  <si>
    <t>http://www.transparencia.mg.gov.br/compras-e-patrimonio/compras-e-contratos/comprasecontratos-detalhe-proccompra/2020/20200316/20201231/323005</t>
  </si>
  <si>
    <t>43951Fundação Hospitalar do Estado de Minas Gerais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ADULTO;02.662.841/0001-909564239http://www.transparencia.mg.gov.br/compras-e-patrimonio/compras-e-contratos/comprasecontratos-detalhe-proccompra/2020/20200316/20201231/323005</t>
  </si>
  <si>
    <t>1510019 000001/2020</t>
  </si>
  <si>
    <t>NAPOLICIA CIVIL DO ESTADO DE MINAS GERAISMASCARA DESCARTAVEL - IDENTIFICACAO: N 95; FORMATO: CONCHA OU DOBRAVEL; CAMADAS: 4 CAMADAS; MATERIA-PRIMA: FIBRA SINTETICA; GRAMATURA: NAO APLICAVEL; FILTRO: FILTRO PFF2; TIPO FIXACAO: ELASTICO; AJUSTE NASAL: SIM; ESTERIL: NAO;-936</t>
  </si>
  <si>
    <t>1510116 000001/2020</t>
  </si>
  <si>
    <t>NAPOLICIA CIVIL DO ESTADO DE MINAS GERAISMASCARA DESCARTAVEL - IDENTIFICACAO: N 95; FORMATO: CONCHA OU DOBRAVEL; CAMADAS: 4 CAMADAS; MATERIA-PRIMA: FIBRA SINTETICA; GRAMATURA: NAO APLICAVEL; FILTRO: FILTRO PFF2; TIPO FIXACAO: ELASTICO; AJUSTE NASAL: SIM; ESTERIL: NAO;-800</t>
  </si>
  <si>
    <t>1510116 000002/2020</t>
  </si>
  <si>
    <t>MASCARA DE TRAQUEOSTOMIA - MATERIA-PRIMA: SILICONE, C/CONECTOR GIRATORIO E ELASTICO P/AJUSTE; TAMANHO: ADULTO; FINALIDADE: PARA OXIGENOTERAPIA;</t>
  </si>
  <si>
    <t>BIOS MATERIAIS HOSPITALARES LTDA - EPP</t>
  </si>
  <si>
    <t>05.153.722/0001-08</t>
  </si>
  <si>
    <t>43945FUNDACAO HOSPITALAR DO ESTADO DE MINAS GERAISMASCARA DE TRAQUEOSTOMIA - MATERIA-PRIMA: SILICONE, C/CONECTOR GIRATORIO E ELASTICO P/AJUSTE; TAMANHO: ADULTO; FINALIDADE: PARA OXIGENOTERAPIA;05.153.722/0001-08770,48,56http://www.transparencia.mg.gov.br/compras-e-patrimonio/compras-e-contratos/comprasecontratos-detalhe-proccompra/2020/20200316/20201231/321742</t>
  </si>
  <si>
    <t>43934MASCARA, FACIAL COM BOLSA RESERVATÓRIO, 800ML +/- 50ML, TAMANHO INFANTIL61.418.042/0001-317251007,25https://cearatransparente.ce.gov.br/portal-da-transparencia/despesas/notas-de-empenho/2642976?locale=pt-BR</t>
  </si>
  <si>
    <t>43946PREFEITURA MUNICIPAL DE BARBACENAMASCARA CIRURGICA04.700.032/0001-506001060https://e-gov.betha.com.br/transparencia/01037-041/con_licitacoes.faces</t>
  </si>
  <si>
    <t>43908FUNDACAO HOSPITALAR DO ESTADO DE MINAS GERAISMASCARA DESCARTAVEL - IDENTIFICACAO: N 95; FORMATO: CONCHA OU DOBRAVEL; CAMADAS: 4 CAMADAS; MATERIA-PRIMA: FIBRA SINTETICA; GRAMATURA: NAO APLICAVEL; FILTRO: FILTRO PFF2; TIPO FIXACAO: ELASTICO; AJUSTE NASAL: SIM; ESTERIL: NAO;61.418.042/0001-315222901,8http://www.transparencia.mg.gov.br/compras-e-patrimonio/compras-e-contratos/comprasecontratos-detalhe-proccompra/2020/20200316/20201231/320469</t>
  </si>
  <si>
    <t>43935FUNDACAO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OXIGENIO;61.418.042/0001-31419,52248,74http://www.transparencia.mg.gov.br/compras-e-patrimonio/compras-e-contratos/comprasecontratos-detalhe-proccompra/2020/20200316/20201231/322144</t>
  </si>
  <si>
    <t>HOSPITRADE DISTRIBUIDORA DE EQUIP HOSPITALAR</t>
  </si>
  <si>
    <t>43949Hospital de Clínicas de Porto Alegre (HCPA)MASCARA P/ RESSUSCITADOR MANUAL TAMANHO GRAND00.512.898/0001-87239,16459,79https://www.hcpa.edu.br/fale-conosco/fale-conosco-servico-de-informacao-ao-cidadao-sic/fale-conosco-sic-licitacoes-contratos</t>
  </si>
  <si>
    <t>BIO INFINITY TECNOLOGIA HOSPITALAR EIRELI -ME</t>
  </si>
  <si>
    <t>43949Hospital de Clínicas de Porto Alegre (HCPA)VALVULA EXALATORIA PARA MASCARA DE BIPAP E CP23.586.413/0001-0375515https://www.hcpa.edu.br/fale-conosco/fale-conosco-servico-de-informacao-ao-cidadao-sic/fale-conosco-sic-licitacoes-contratos</t>
  </si>
  <si>
    <t>NASECRETARIA DE ESTADO DE PLANEJAMENTO E GESTAOMASCARA DESCARTAVEL - IDENTIFICACAO: CIRURGICA; FORMATO: RETANGULAR COM PREGAS; CAMADAS: 03 CAMADAS; MATERIA-PRIMA: FIBRA SINTETICA; GRAMATURA: MINIMA 40 G; FILTRO: COM FILTRO; TIPO FIXACAO: 4 TIRAS LATERAIS; AJUSTE NASAL: SIM; ESTERIL: NAO;92460050</t>
  </si>
  <si>
    <t>CBM-DF</t>
  </si>
  <si>
    <t>Contratação emergencial de Serviço de Gestão Integrada de 173 (cento e setenta e três) leitos de Enfermaria Adulto sem suporte de oxigenioterapia</t>
  </si>
  <si>
    <t xml:space="preserve"> 00060-00137001/2020-47</t>
  </si>
  <si>
    <t>Dispensa de Licitação nº 08/2020</t>
  </si>
  <si>
    <t>HOSPITAL E SERVIÇOS DE ASSISTÊNCIA SOCIAL SEM ALOJAMENTO LTDA</t>
  </si>
  <si>
    <t>DODF nº 56, de 20/04/2020 - Ed. Extra</t>
  </si>
  <si>
    <t>43941CBM-DFContratação emergencial de Serviço de Gestão Integrada de 173 (cento e setenta e três) leitos de Enfermaria Adulto sem suporte de oxigenioterapia + 20 Leitos de Suporte Avançado + 04 Leitos de emergência (sala vermelha).-79449903DODF nº 56, de 20/04/2020 - Ed. Extra</t>
  </si>
  <si>
    <t>Contratação emergencial de Serviço de Gestão Integrada de 20 Leitos de Suporte Avançado</t>
  </si>
  <si>
    <t xml:space="preserve"> 00060-00137001/2020-48</t>
  </si>
  <si>
    <t>Dispensa de Licitação nº 08/2021</t>
  </si>
  <si>
    <t>Cotação de Preços nº 001/DC/2020</t>
  </si>
  <si>
    <t>Hospital Psiquiátrico Espírita - MAHATMA GANDHI</t>
  </si>
  <si>
    <t>PUBLICADO NO DIÁRIO OFICIAL DE SC DE 09 DE ABRIL DE 2020</t>
  </si>
  <si>
    <t>43931GOVERNO DE SCFornecimento de hospital de campanha com 100 leitos de UTI para tratamento de pacientes com COVID-19, incluindo equipamentos, pessoal, estruturas físicas (com as adequações necessárias de locais preexistentes ou em estruturas completas), manutenção, operacionalização, insumos e outros para um período de funcionamento de até 180 (cento e oitenta) dias, em regime de 24 (vinte e quatro) horas por dia, de casos de coronavírus e/ou síndromes respiratórias agudas que necessitem de internação.47.078.019/0001-1476944253,58PUBLICADO NO DIÁRIO OFICIAL DE SC DE 09 DE ABRIL DE 2020</t>
  </si>
  <si>
    <t>Contratação de pessoa jurídica para gerenciamento e fornecimento de toda a infraestrutura necessária de 120 (cento e vinte) leitos de UTI a Secretaria de Estado de Saúde do Rio de Janeiro destinado aos pacientes atendidos nas Unidades Hospitalares Rio de Janeiro com cobertura de despesas de honorários diárias, taxas, medicamentos, exames auxiliares de diagnósticos.</t>
  </si>
  <si>
    <t>SEI-080001/006971-A/2020</t>
  </si>
  <si>
    <t>2020001968</t>
  </si>
  <si>
    <t>LOG HEALTH LOGIST GESTÃO SAÚDE TERAPIA INTENS EIRELI</t>
  </si>
  <si>
    <t>43945FES - FUNDO ESTADUAL DE SAÚDEContratação de pessoa jurídica para gerenciamento e fornecimento de toda a infraestrutura necessária de 120 (cento e vinte) leitos de UTI a Secretaria de Estado de Saúde do Rio de Janeiro destinado aos pacientes atendidos nas Unidades Hospitalares Rio de Janeiro com cobertura de despesas de honorários diárias, taxas, medicamentos, exames auxiliares de diagnósticos.07.150.324/0001-555346000053460000https://www.compras.rj.gov.br/Portal-Siga/Contrato/listar.action</t>
  </si>
  <si>
    <t>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t>
  </si>
  <si>
    <t>6110.2018/0010033-1</t>
  </si>
  <si>
    <t>ASSOCIAÇÃO  PAULISTA  PARA  O  DESENVOLVIMENTO DA MEDICINA – SPDM</t>
  </si>
  <si>
    <t xml:space="preserve"> 61.699.567/0001-92</t>
  </si>
  <si>
    <t>43949Autarquia Hospitalar MunicipalT.A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 61.699.567/0001-9240422978,53410105744,63http://diariooficial.imprensaoficial.com.br/nav_cidade/index.asp?c=1&amp;e=20200428&amp;p=1&amp;clipID=106f97e3b47505a95084075a704b054a</t>
  </si>
  <si>
    <t>Disponibilização de 20 leitos de UTI, sob demanda, para o enfrentamento da pandemia do COVID-19. Primeira Fase (180 dias)</t>
  </si>
  <si>
    <t>SEI 00610002.001993/2020-08</t>
  </si>
  <si>
    <t>LIGA NORTE-RIOGRANDENSE CONTRA O CÂNCER</t>
  </si>
  <si>
    <t>08.428.765/0001-39</t>
  </si>
  <si>
    <t>http://diariooficial.rn.gov.br/dei/dorn3/documentos/00000001/20200430/681618.htm</t>
  </si>
  <si>
    <t>43951Secretaria Estadual de SaudeDisponibilização de 40 leitos hospitalares, sob demanda, para o enfrentamento da pandemia do COVID-19. Primeira Fase08.428.765/0001-3922000000403055http://diariooficial.rn.gov.br/dei/dorn3/documentos/00000001/20200430/681618.htm</t>
  </si>
  <si>
    <t>Disponibilização de 20 leitos enfermaria, sob demanda, para o enfrentamento da pandemia do COVID-19. Primeira Fase (180 dias)</t>
  </si>
  <si>
    <t>Execução de serviços de Arquitetura e Engenharia para montagem de instalações provisórias de leitos hospitalares.</t>
  </si>
  <si>
    <t>244067</t>
  </si>
  <si>
    <t xml:space="preserve"> 031/SESPA/2020 </t>
  </si>
  <si>
    <t>Progen Projetos Gerenciamento e Engenharia S.A</t>
  </si>
  <si>
    <t>Diário Oficial do Estado do Pará Edição extra 01.04.2020 
http://www.ioepa.com.br/portal/
http://www.transparencia.pa.gov.br/</t>
  </si>
  <si>
    <t>43941SESPAExecução de serviços de Arquitetura e Engenharia para montagem de instalações provisórias de leitos hospitalares.57.748.204/0001-2217280000Diário Oficial do Estado do Pará Edição extra 01.04.2020 
http://www.ioepa.com.br/portal/
http://www.transparencia.pa.gov.br/</t>
  </si>
  <si>
    <t>REFORMAS E ADEQUAÇÕES NO HOSPITAL DÓRIO SILVA (HDS) - ATENDIMENTO COVID 19 (Unidade de Tratamento Intensivo – 40 leitos  com área 1.755,68 m2 ) (Unidade Semi-Intensiva – 20 leitos com área  640,28 m2)  (Área de Isolamento - 10 leitos com área 493,4 m2)</t>
  </si>
  <si>
    <t>2020-MN72V</t>
  </si>
  <si>
    <t>DESTAK CONSTRUTORA E INCORPORADORA LTDA</t>
  </si>
  <si>
    <t xml:space="preserve"> 05.347.774/0001-07</t>
  </si>
  <si>
    <t>https://coronavirus.es.gov.br/Media/Coronavirus/Transparencia/ContratosEmergenciais/2020-MN72V%20-%20HDS%20PROJETO%20B%C3%81SICO%20COM%20ANEXOS%2030-03-2020.pdf</t>
  </si>
  <si>
    <t>43951SECRETARIA DE ESTADO DA SAUDEREFORMAS E ADEQUAÇÕES NO HOSPITAL DÓRIO SILVA (HDS) - ATENDIMENTO COVID 19 (Unidade de Tratamento Intensivo – 40 leitos  com área 1.755,68 m2 ) (Unidade Semi-Intensiva – 20 leitos com área  640,28 m2)  (Área de Isolamento - 10 leitos com área 493,4 m2) 05.347.774/0001-0714249196,6728894931,61https://coronavirus.es.gov.br/Media/Coronavirus/Transparencia/ContratosEmergenciais/2020-MN72V%20-%20HDS%20PROJETO%20B%C3%81SICO%20COM%20ANEXOS%2030-03-2020.pdf</t>
  </si>
  <si>
    <t>MEDIALL BRASIL S. A.***</t>
  </si>
  <si>
    <t>NASERVICO MEDICOS DE NEFROLOGIA E INSUMOR PARA 30 LEITOS DE UTI. HOSPITAL METROPOLITANO VARZEA GRANDE. UNIDADE MEDIDA: DIARIAS.27.229.900/0001-6191584005400http://consultas.transparencia.mt.gov.br/compras/contratos_covid/resultado_2.php?orgao=776&amp;contrato=7372</t>
  </si>
  <si>
    <t>Contratação de empresa especializada na execução de serviços de elaboração de projetos, implantação e manutenção de estruturas hospitalares temporárias com 200 leitos e estruturas de áreas de apoio, construídos com estrutura pré-fabricada e modular.</t>
  </si>
  <si>
    <t>25000.047382/2020-18</t>
  </si>
  <si>
    <t>PROGEN PROJETOS GERENCIAMENTO E ENGENHARIA S/A</t>
  </si>
  <si>
    <t>http://www.in.gov.br/web/dou/-/extrato-de-dispensa-de-licitacao-n-58/2020-uasg-250005-254752536</t>
  </si>
  <si>
    <t>43951Secretaria ExecutivaContratação de empresa especializada na execução de serviços de elaboração de projetos, implantação e manutenção de estruturas hospitalares temporárias com 200 leitos e estruturas de áreas de apoio, construídos com estrutura pré-fabricada e modular.57.748.204/0001-228992000http://www.in.gov.br/web/dou/-/extrato-de-dispensa-de-licitacao-n-58/2020-uasg-250005-254752536</t>
  </si>
  <si>
    <t>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t>
  </si>
  <si>
    <t>19.371/2020-SS</t>
  </si>
  <si>
    <t>INSTITUTO MEDIZIN DE SAÚDE - IMEDIS</t>
  </si>
  <si>
    <t>43945Secretaria Municipal de SaúdePrestação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Covid-19.15.532.870/0001-898244515,242061128,8https://www.guarulhos.sp.gov.br/uploads/pdf/110319639.pdf</t>
  </si>
  <si>
    <t>NASERVICO DE GERENCIAMENTO E INSUMOS PARA FUNCIONAMENTO 20 LEITOS DE UTI. HOSPITAL ESTADUAL SANTA CASA.27.229.900/0001-616105600http://cidadao.tce.mt.gov.br/licitacao/detalhe/numero/000000000202020/ent_codigo/1121920/exercicio/2020/situacao/5/modalidade/08/data/27-03-2020</t>
  </si>
  <si>
    <t>Contratação emergencial de empresa especializada em engenharia civil para prestar serviços de manutenção predial incluindo manutenção da infraestrutura e instalações existente, de forma ininterrupta, no período de 180 (cento e oitenta) dias, e construção de abrigo de recipientes de resíduos, no sentido de permitir o funcionamento de 86 (oitenta e seis) leitos de terapia intensiva e 20 (vinte) leitos de retaguarda no Centro Médico da Polícia Militar do Distrito Federal - PMDF referente à área de 10.958,51 m²</t>
  </si>
  <si>
    <t>04016-00030034/2020-62</t>
  </si>
  <si>
    <t xml:space="preserve"> DISPENSA DE LICITAÇÃO 13/2020</t>
  </si>
  <si>
    <t>MEVATO 
CONSTRUÇÕES E COMÉRCIO LTDA</t>
  </si>
  <si>
    <t>43949Contratação emergencial de empresa especializada em engenharia civil para prestar serviços de manutenção predial incluindo manutenção da infraestrutura e instalações existente, de forma ininterrupta, no período de 180 (cento e oitenta) dias, e construção de abrigo de recipientes de resíduos, no sentido de permitir o funcionamento de 86 (oitenta e seis) leitos de terapia intensiva e 20 (vinte) leitos de retaguarda no Centro Médico da Polícia Militar do Distrito Federal - PMDF referente à área de 10.958,51 m²-5795298,43DODF nº 60, de 28/04/2020 - Ed. Extra</t>
  </si>
  <si>
    <t>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t>
  </si>
  <si>
    <t>6110.2018/0010040-4</t>
  </si>
  <si>
    <t>SERVIÇO SOCIAL DA CONSTRUÇÃO  CIVIL DO ESTADO DE SÃO PAULO - SECONCI – SP</t>
  </si>
  <si>
    <t>61.687.356/0001-30</t>
  </si>
  <si>
    <t>43949Autarquia Hospitalar MunicipalT.A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30/09/2020).61.687.356/0001-305508272,396918045,4http://diariooficial.imprensaoficial.com.br/nav_cidade/index.asp?c=1&amp;e=20200428&amp;p=1&amp;clipID=106f97e3b47505a95084075a704b054a</t>
  </si>
  <si>
    <t>Prestação de serviços de fornecimento de leitos clínicos com suporte respiratório (leitos de oxigenoterapia), e toda estrutura necessária para seu funcionamento como insumos e mão de obra, para utilização em estrutura conhecida como Hospital de Campanha para prestar atendimento e cuidados às pessoas infectadas pelo Convid-19. Qtde: 4 meses.</t>
  </si>
  <si>
    <t>19.952/2020-SS</t>
  </si>
  <si>
    <t>43945Secretaria Municipal de SaúdePrestação de serviços de fornecimento de leitos clínicos com suporte respiratório (leitos de oxigenoterapia), e toda estrutura necessária para seu funcionamento como insumos e mão de obra, para utilização em estrutura conhecida como Hospital de Campanha para prestar atendimento e cuidados às pessoas infectadas pelo Convid-19. Qtde: 4 meses.15.532.870/0001-89544800041362000https://www.guarulhos.sp.gov.br/uploads/pdf/110319639.pdf</t>
  </si>
  <si>
    <t xml:space="preserve"> Contratação de leitos de Unidade de Terapia Intensiva Adulto para o enfrentamento da epidemia de infecção humana pelo novo coronavírus (COVID-19) </t>
  </si>
  <si>
    <t>2020.00017281-91</t>
  </si>
  <si>
    <t>Dispensa 35/2020</t>
  </si>
  <si>
    <t xml:space="preserve"> SOCIEDADE CAMPINEIRA DE EDUCAÇÃO E INSTRUÇÃO - SCEI</t>
  </si>
  <si>
    <t>46.020.301/0001-88</t>
  </si>
  <si>
    <t>http://www.campinas.sp.gov.br/uploads/pdf/1313301773.pdf</t>
  </si>
  <si>
    <t>43950Secretaria Municipal de Saúde Contratação de leitos de Unidade de Terapia Intensiva Adulto para o enfrentamento da epidemia de infecção humana pelo novo coronavírus (COVID-19) 46.020.301/0001-885315716,8http://www.campinas.sp.gov.br/uploads/pdf/1313301773.pdf</t>
  </si>
  <si>
    <t>PMDF/Secretaria de Estado de Segurança Pública</t>
  </si>
  <si>
    <t>Contratação emergencial de empresa especializada em engenharia civil para construção de unidade de atendimento hospitalar com capacidade para 10 (dez) leitos de suporte avançado e 30 (trinta) leitos de enfermaria, no Complexo Penitenciário da Papuda visando atender a população carcerária acometida pelo COVID-19</t>
  </si>
  <si>
    <t xml:space="preserve"> 00060-00155821/2020-11</t>
  </si>
  <si>
    <t>Dispensa de Licitação nº 10/2020</t>
  </si>
  <si>
    <t xml:space="preserve"> INFRA-ENGETH INFRA-ESTRUTURA CONSTRUCAO E COMERCIO LTDA</t>
  </si>
  <si>
    <t>43944PMDF/Secretaria de Estado de Segurança PúblicaContratação emergencial de empresa especializada em engenharia civil para construção de unidade de atendimento hospitalar com capacidade para 10 (dez) leitos de suporte avançado e 30 (trinta) leitos de enfermaria, no Complexo Penitenciário da Papuda visando atender a população carcerária acometida pelo COVID-19-5197532DODF nº 76, de 23/04/2020</t>
  </si>
  <si>
    <t>Secretaria de Estado de Saúde (28)</t>
  </si>
  <si>
    <t>02.237.437/0001-79</t>
  </si>
  <si>
    <t>DODF nº 78, de 27/04/2020</t>
  </si>
  <si>
    <t>43948Secretaria de Estado de Saúde (28)Contratação emergencial de empresa especializada em engenharia civil para construção de unidade de atendimento hospitalar com capacidade para 10 (dez) leitos de suporte avançado e 30 (trinta) leitos de enfermaria, no Complexo Penitenciário da Papuda visando atender a população carcerária acometida pelo COVID-1902.237.437/0001-795197532DODF nº 78, de 27/04/2020</t>
  </si>
  <si>
    <t xml:space="preserve">CARDOSO INDUSTRIA E COMERCIO LTDA EPP - ARTS COMUNICACAO VISUAL E SERVICOS   </t>
  </si>
  <si>
    <t>43943Fundo Municipal de Saúde - Recife/PELocação de estrutura temporária de leitos nas policlínicas, maternidade e Hospital da Mulher41.246.265/0001-515189952Portal da Transparência do Município.</t>
  </si>
  <si>
    <t xml:space="preserve">
Contratação de pessoa jurídica para gerenciamento e fornecimento de toda a infraestrutura necessária de 15 (quinze) leitos de UTI a Secretaria de Estado de Saúde do Rio de Janeiro destinado aos pacientes atendidos nas Unidades Hospitalares Rio de Janeiro com cobertura de despesas de honorários diárias, taxas, medicamentos, exames auxiliares de diagnósticos.</t>
  </si>
  <si>
    <t>2020001993</t>
  </si>
  <si>
    <t>FUNDAÇÃO EDUCACIONAL DOM ANDRÉ ARCOV ERDE</t>
  </si>
  <si>
    <t>43945FES - FUNDO ESTADUAL DE SAÚDE
Contratação de pessoa jurídica para gerenciamento e fornecimento de toda a infraestrutura necessária de 15 (quinze) leitos de UTI a Secretaria de Estado de Saúde do Rio de Janeiro destinado aos pacientes atendidos nas Unidades Hospitalares Rio de Janeiro com cobertura de despesas de honorários diárias, taxas, medicamentos, exames auxiliares de diagnósticos.32.354.011/0012-1940500004050000https://www.compras.rj.gov.br/Portal-Siga/Contrato/listar.action</t>
  </si>
  <si>
    <t>AQUISIÇÃO DE: KIT DE EQUIPAMENTOS PARA ENFRENTAMENTO AOS AGRAVOS DO NOVO CORONAVÍRUS, EM CARÁTER EMERGENCIAL, PARA ESTRUTURAÇÃO TEMPORÁRIA DE AMBIENTE HOSPITALAR (HOSPITAL DE CAMPANHA), COM LEITOS PARA ATENDIMENTOS AMBULATORIAIS E DE TRATAMENTO INTENSIVO, CONFORME CI DAS Nº 88/2020</t>
  </si>
  <si>
    <t>005968/2020</t>
  </si>
  <si>
    <t>43948Prefeitura Municipal de SalvadorAQUISIÇÃO DE: KIT DE EQUIPAMENTOS PARA ENFRENTAMENTO AOS AGRAVOS DO NOVO CORONAVÍRUS, EM CARÁTER EMERGENCIAL, PARA ESTRUTURAÇÃO TEMPORÁRIA DE AMBIENTE HOSPITALAR (HOSPITAL DE CAMPANHA), COM LEITOS PARA ATENDIMENTOS AMBULATORIAIS E DE TRATAMENTO INTENSIVO, CONFORME CI DAS Nº 88/202009.342.946/0001-003825000http://www.transparencia.salvador.ba.gov.br/Modulos/covid19.aspx</t>
  </si>
  <si>
    <t>Fornecimento de Leitos de Unidade de Terapia Intensiva de Adultos, para o enfrentamento da epidemia de infecção humana pelo novo coronavírus (COVID-19) no âmbito do Sistema Único de Saúde (SUS) de Campinas/SP.</t>
  </si>
  <si>
    <t>2020.00017276-24</t>
  </si>
  <si>
    <t>Hospital Vera Cruz S.A</t>
  </si>
  <si>
    <t xml:space="preserve">46.009.718/0001-40 </t>
  </si>
  <si>
    <t>DIÁRIO OFICIAL CAMPINAS PAG 1</t>
  </si>
  <si>
    <t>43945Secretaria Municipal de GovernoFornecimento de Leitos de Unidade de Terapia Intensiva de Adultos, para o enfrentamento da epidemia de infecção humana pelo novo coronavírus (COVID-19) no âmbito do Sistema Único de Saúde (SUS) de Campinas/SP.46.009.718/0001-40 3543811,2DIÁRIO OFICIAL CAMPINAS PAG 1</t>
  </si>
  <si>
    <t>NASERVICO DE GERENCIAMENTO E INSUMOS PARA FUNCIONAMENTO 10 LEITOS DE UTI. HOSPITAL ESTADUAL SANTA CASA.27.229.900/0001-613052800http://www.transparencia.mt.gov.br/-/contratos-covid-19</t>
  </si>
  <si>
    <t>CONTRATAÇÃO DE EMPRESA ESPECIALIZADA PARA MONTAGEM E PREPARAÇÃO DE ESTRUTURA TEMPORÁRIA, TIPO POSTOS MODULARES DE SAÚDE, COM LEITOS PARA ATENDIMENTOS AMBULATORIAIS E DE TRATAMENTO INTENSIVO</t>
  </si>
  <si>
    <t>006211/2020</t>
  </si>
  <si>
    <t>SOUL EVENTOS LTDA</t>
  </si>
  <si>
    <t>08.316.075/0001-98</t>
  </si>
  <si>
    <t>43948Prefeitura Municipal de SalvadorCONTRATAÇÃO DE EMPRESA ESPECIALIZADA PARA MONTAGEM E PREPARAÇÃO DE ESTRUTURA TEMPORÁRIA, TIPO POSTOS MODULARES DE SAÚDE, COM LEITOS PARA ATENDIMENTOS AMBULATORIAIS E DE TRATAMENTO INTENSIVO08.316.075/0001-981471200http://www.transparencia.salvador.ba.gov.br/Modulos/covid19.aspx</t>
  </si>
  <si>
    <t>CONTRATAÇÃO DE EMPRESA ESPECIALIZADA EM CARÁTER DE URGÊNCIA, PARA ADQUIRIR BOMBAS DE INFUSÃO - EQUIPO UNIVERSAL -PARA MONTAGEM DE LEITOS DE RETARGUADA NO HOSPITAL INFANTIL LUCÍDIO PORTELA HILP, PARA PREPARAR O HOSPITAL, BEM COMO DAR ESTRUTURAPARAATENDER OS PACIENTES INFECTADOS PELO COVID - 19 (NOVO CORONAVÍRUS), RESPONSÁVEL PELO SURTO DE ABRANGÊNCIA NACIONAL.</t>
  </si>
  <si>
    <t>00014/2020/HILP/PI</t>
  </si>
  <si>
    <t>CENTRO MED DISTRIBUIDORA DE MEDICAMENTOS
E MATERIALMÉDICO HOSPITALAR LTDA- EPP</t>
  </si>
  <si>
    <t>43941HOSPITAL INFANTIL LUCIDIO PORTELA (HILP)CONTRATAÇÃO DE EMPRESA ESPECIALIZADA EM CARÁTER DE URGÊNCIA, PARA ADQUIRIR BOMBAS DE INFUSÃO - EQUIPO UNIVERSAL -PARA MONTAGEM DE LEITOS DE RETARGUADA NO HOSPITAL INFANTIL LUCÍDIO PORTELA HILP, PARA PREPARAR O HOSPITAL, BEM COMO DAR ESTRUTURAPARAATENDER OS PACIENTES INFECTADOS PELO COVID - 19 (NOVO CORONAVÍRUS), RESPONSÁVEL PELO SURTO DE ABRANGÊNCIA NACIONAL.14.779.196/0001-791300000http://www.diariooficial.pi.gov.br/index.php</t>
  </si>
  <si>
    <t>43941HOSPITAL INFANTIL LUCIDIO PORTELA (HILP)CONTRATAÇÃO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NACIONAL.14.779.196/0001-791010000http://www.diariooficial.pi.gov.br/index.php</t>
  </si>
  <si>
    <t>Aquisição de 100 (CEM) CAMAS HOSPITALARES TIPO FAWLER ELÉTRICA PARA IMPLEMENTAÇÃO DE LEITOS EM UNIDADES HOSPITALARES, COMO MEDIDAS DE ENFRENTAMENTO AO NOVO CORONAVÍRUS.</t>
  </si>
  <si>
    <t>MEDI-SAÚDE PROD. MÉDICOS HOPS. EIRELI,</t>
  </si>
  <si>
    <t>02.563.570/0001-15.</t>
  </si>
  <si>
    <t>43941SECRETARIA DE ESTADO DA SÁUDE (SESAPI)Aquisição de 100 (CEM) CAMAS HOSPITALARES TIPO FAWLER ELÉTRICA PARA IMPLEMENTAÇÃO DE LEITOS EM UNIDADES HOSPITALARES, COMO MEDIDAS DE ENFRENTAMENTO AO NOVO CORONAVÍRUS.02.563.570/0001-15.790000http://www.diariooficial.pi.gov.br/index.php</t>
  </si>
  <si>
    <t>CONTRATAÇÃO DE EMPRESA ESPECIALIZADA PARA, EM CARÁTER DE URGÊNCIA, INSUMOS PARA O SETOR DE FISIOTERAPIA DO HOSPITAL INFANTIL LUCIDIO PORTELA, PARA SEREM UTILIZADOS EM CRIANÇAS  SUSPEITAS/PORTADORAS DE COVID-19, COM A FINALIDADE DE MONTAR LEITOS DE RETARGUADA NO HOSPITAL INFANTIL LUCÍDIO PORTELA - HILP, PREPARANDO O HOSPITAL, BEM COMO DAR ESTRUTURA PARA ATENDER OS PACIENTES INFECTADOS PELO COVID - 19 (NOVO CORONAVÍRUS), RESPONSÁVEL PELO SURTO DE ABRANGÊNCIA NACIONALAQUISIÇÃO DE MATERIAIS E</t>
  </si>
  <si>
    <t>10.645.510/00001-70</t>
  </si>
  <si>
    <t>43941HOSPITAL INFANTIL LUCIDIO PORTELA (HILP)CONTRATAÇÃO DE EMPRESA ESPECIALIZADA PARA, EM CARÁTER DE URGÊNCIA, INSUMOS PARA O SETOR DE FISIOTERAPIA DO HOSPITAL INFANTIL LUCIDIO PORTELA, PARA SEREM UTILIZADOS EM CRIANÇAS  SUSPEITAS/PORTADORAS DE COVID-19, COM A FINALIDADE DE MONTAR LEITOS DE RETARGUADA NO HOSPITAL INFANTIL LUCÍDIO PORTELA - HILP, PREPARANDO O HOSPITAL, BEM COMO DAR ESTRUTURA PARA ATENDER OS PACIENTES INFECTADOS PELO COVID - 19 (NOVO CORONAVÍRUS), RESPONSÁVEL PELO SURTO DE ABRANGÊNCIA NACIONALAQUISIÇÃO DE MATERIAIS E10.645.510/00001-70701750http://www.diariooficial.pi.gov.br/index.php</t>
  </si>
  <si>
    <t>PRESTAÇÃO DE SERVIÇO DE Locação de conjuntos de leitos de
UTI</t>
  </si>
  <si>
    <t xml:space="preserve"> C.O.M. COMÉRCIO E ASSISTÊNCIA TÉCNICA HOSPITALAR LTDA,</t>
  </si>
  <si>
    <t>43937Fundo Especial de Saúde do Mato Grosso do SulPRESTAÇÃO DE SERVIÇO DE Locação de conjuntos de leitos de
UTI15.714.275/0001-646588006109800https://www.spdo.ms.gov.br/diariodoe</t>
  </si>
  <si>
    <t>43941HOSPITAL INFANTIL LUCIDIO PORTELA (HILP)CONTRATAÇÃO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NACIONAL.10.645.510/0001-70625000http://www.diariooficial.pi.gov.br/index.php</t>
  </si>
  <si>
    <t>Aquisição de 10 (DEZ) HEMOGASÔMETRO PORTÁTIL PARA IMPLEMENTAÇÃO DE LEITOS EM UNIDADES HOSPITALARES, COMO MEDIDAS DE ENFRENTAMENTO AO NOVO CORONAVÍRUS.</t>
  </si>
  <si>
    <t>WEBMED SOLUÇÕES EM SAÚDE EIRELI</t>
  </si>
  <si>
    <t>05.731.550/0001-02.</t>
  </si>
  <si>
    <t>43941SECRETARIA DE ESTADO DA SÁUDE (SESAPI)Aquisição de 10 (DEZ) HEMOGASÔMETRO PORTÁTIL PARA IMPLEMENTAÇÃO DE LEITOS EM UNIDADES HOSPITALARES, COMO MEDIDAS DE ENFRENTAMENTO AO NOVO CORONAVÍRUS.05.731.550/0001-02.560000http://www.diariooficial.pi.gov.br/index.php</t>
  </si>
  <si>
    <t>MA Engenharia Clínica e Hospitalar</t>
  </si>
  <si>
    <t>43944Secretaria Estadual de SaudeLocação de equipamentos médicos e insumos para implantar 10 (dez) leitos de UTI, com pessoal,  no Hospital Cel. Pedro  23.384.632/0001-00450000http://diariooficial.rn.gov.br/dei/dorn3/documentos/00000001/20200408/679623.htm</t>
  </si>
  <si>
    <t>CONTRATAÇÃO DE EMPRESA ESPECIALIZADA EM CARÁTER DE URGÊNCIA, PARALOCAÇÃO DE EQUIPAMENTOS - RAIO - X MÓVEL, ULTRASSOM MÓVEL E SISTEMACR DE DIGITALIZAÇÃO DE IMAGENS RADIOGRÁFICAS,
EQUIPAMENTO DE ECOCARDIOGRAMA E RADIOLOGIA DE ALTA EFINIÇÃO - PARA USO EXCLUSIVO DE PACIENTES INFECTADOS PELOVIRUS COVID-19, PELO PERÍODO DETRÊS MESES, VISANDO COMPOR A MONTAGEM DE LEITOS DE RETARGUADA NO HOSPITAL INFANTIL LUCÍDIO PORTELA HILP, PARA PREPARAR O HOSPITAL, BEM COMO DAR ESTRUTURA PARA ATENDER OS PACIENTES INFECTADOS PELO COVID - 19 (NOVO CORONAVÍRUS)</t>
  </si>
  <si>
    <t>CENTRAL DE LAUDOS E SERVIÇOS LTDA</t>
  </si>
  <si>
    <t>43941HOSPITAL INFANTIL LUCIDIO PORTELA (HILP)CONTRATAÇÃO DE EMPRESA ESPECIALIZADA EM CARÁTER DE URGÊNCIA, PARALOCAÇÃO DE EQUIPAMENTOS - RAIO - X MÓVEL, ULTRASSOM MÓVEL E SISTEMACR DE DIGITALIZAÇÃO DE IMAGENS RADIOGRÁFICAS,
EQUIPAMENTO DE ECOCARDIOGRAMA E RADIOLOGIA DE ALTA EFINIÇÃO - PARA USO EXCLUSIVO DE PACIENTES INFECTADOS PELOVIRUS COVID-19, PELO PERÍODO DETRÊS MESES, VISANDO COMPOR A MONTAGEM DE LEITOS DE RETARGUADA NO HOSPITAL INFANTIL LUCÍDIO PORTELA HILP, PARA PREPARAR O HOSPITAL, BEM COMO DAR ESTRUTURA PARA ATENDER OS PACIENTES INFECTADOS PELO COVID - 19 (NOVO CORONAVÍRUS)11.897.718/0001-49419250http://www.diariooficial.pi.gov.br/index.php</t>
  </si>
  <si>
    <t>CONTRATAÇÃO DE EMPRESA ESPECIALIZADA PARA, EM CARÁTER DE URGÊNCIA, ADEQUAR A ESTRUTURA FÍSICA DO LABORATÓRIO E FARMÁCIA PARA RECEBIMENTO DOS LEITOS DE RETARGUADA NO HOSPITAL INFANTIL LUCÍDIO PORTELA - HILP, VISANDO PREPRAR O HOSPITAL, BEM COMO DAR ESTRUTURA PARA ATENDER OS PACIENTES INFECTADOS PELO COVID - 19 (NOVO CORONAVÍRUS), RESPONSÁVEL PELO SURTO DE ABRANGÊNCIA NACIONA</t>
  </si>
  <si>
    <t>QUALITYSERV CONSTRUTORA SERVIÇOS E REFORMAS LTDA - CONSTRUTORA PLANEJAR</t>
  </si>
  <si>
    <t>21.376.282/0001-04</t>
  </si>
  <si>
    <t>43941HOSPITAL INFANTIL LUCIDIO PORTELA (HILP)CONTRATAÇÃO DE EMPRESA ESPECIALIZADA PARA, EM CARÁTER DE URGÊNCIA, ADEQUAR A ESTRUTURA FÍSICA DO LABORATÓRIO E FARMÁCIA PARA RECEBIMENTO DOS LEITOS DE RETARGUADA NO HOSPITAL INFANTIL LUCÍDIO PORTELA - HILP, VISANDO PREPRAR O HOSPITAL, BEM COMO DAR ESTRUTURA PARA ATENDER OS PACIENTES INFECTADOS PELO COVID - 19 (NOVO CORONAVÍRUS), RESPONSÁVEL PELO SURTO DE ABRANGÊNCIA NACIONA21.376.282/0001-04253215,74http://www.diariooficial.pi.gov.br/index.php</t>
  </si>
  <si>
    <t>SENAC/Hotel Barreira Roxa</t>
  </si>
  <si>
    <t>43944Secretaria Estadual de SaudeLocaçao de Leitos de hospedagem com tres referiçoes diárias.03.640.285/0011-95159000http://diariooficial.rn.gov.br/dei/dorn3/documentos/00000001/20200414/679897.htm</t>
  </si>
  <si>
    <t>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t>
  </si>
  <si>
    <t>43941HOSPITAL INFANTIL LUCIDIO PORTELA (HILP)CONTRATAÇÃO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NACIONAL.10.645.510/0001-70140475http://www.diariooficial.pi.gov.br/index.php</t>
  </si>
  <si>
    <t>Aquisição de 21 (VINTE E UM) ASPIRADORES DE SECREÇÕES PARA IMPLEMENTAÇÃO DE LEITOS EM UNIDADES HOSPITALARES, COMO MEDIDAS DE ENFRENTAMENTO AO NOVO CORONAVÍRUS.</t>
  </si>
  <si>
    <t>61.100.244/0001-30.</t>
  </si>
  <si>
    <t>43941SECRETARIA DE ESTADO DA SÁUDE (SESAPI)Aquisição de 21 (VINTE E UM) ASPIRADORES DE SECREÇÕES PARA IMPLEMENTAÇÃO DE LEITOS EM UNIDADES HOSPITALARES, COMO MEDIDAS DE ENFRENTAMENTO AO NOVO CORONAVÍRUS.61.100.244/0001-30.137340http://www.diariooficial.pi.gov.br/index.php</t>
  </si>
  <si>
    <t>CONTRATAÇÃO DE EMPRESA ESPECIALIZADA PARA, EM CARÁTER DE URGÊNCIA, PARA AQUISIÇÃO DE CONDICIONADORES DE AR PARA COMPOR A ÁREA EXCLUSIVA ONDE CONSTAM OS 0LEITOS DE RETARGUADA NO HOSPITAL INFANTIL LUCÍDIO PORTELA - HILP, PARA PREPARAR O HOSPITAL, BEM COMO DAR ESTRUTURA PARA ATENDER OS PACIENTES INFECTADOS PELO COVID - 19 (NOVO CORONAVÍRUS), RESPONSÁVEL PELO SURTO DE ABRANGÊNCIA NACIONAL</t>
  </si>
  <si>
    <t xml:space="preserve"> J R D BRANDÃO EIRELI</t>
  </si>
  <si>
    <t>23.511.454/0001-22</t>
  </si>
  <si>
    <t>43941HOSPITAL INFANTIL LUCIDIO PORTELA (HILP)CONTRATAÇÃO DE EMPRESA ESPECIALIZADA PARA, EM CARÁTER DE URGÊNCIA, PARA AQUISIÇÃO DE CONDICIONADORES DE AR PARA COMPOR A ÁREA EXCLUSIVA ONDE CONSTAM OS 0LEITOS DE RETARGUADA NO HOSPITAL INFANTIL LUCÍDIO PORTELA - HILP, PARA PREPARAR O HOSPITAL, BEM COMO DAR ESTRUTURA PARA ATENDER OS PACIENTES INFECTADOS PELO COVID - 19 (NOVO CORONAVÍRUS), RESPONSÁVEL PELO SURTO DE ABRANGÊNCIA NACIONAL23.511.454/0001-22134000http://www.diariooficial.pi.gov.br/index.php</t>
  </si>
  <si>
    <t>ontratação de empresa especializada e habilitada para FORNECIMENTO e INSTALAÇÃO de sistemas de ventilação em leitos de isolamento na enfermaria 40 da clínica 2B, enfermaria 41 da clínica 2B, isolamento da UTI coronariana e isolamento da UTI Materna</t>
  </si>
  <si>
    <t>43924Empresa Brasileira de Serviços Hospitalaresontratação de empresa especializada e habilitada para FORNECIMENTO e INSTALAÇÃO de sistemas de ventilação em leitos de isolamento na enfermaria 40 da clínica 2B, enfermaria 41 da clínica 2B, isolamento da UTI coronariana e isolamento da UTI Materna03.373.590/0001-96101153,37http://www.in.gov.br/en/web/dou/-/extrato-de-dispensa-de-licitacao-n-29/2020-uasg-155020-251117601</t>
  </si>
  <si>
    <t>Central de monitoração simultânea para no mínimo 10 leitos de UTI. Especificações: 1. alarmes: escala 02: baixo fluxo 100 A 1000 ML/MIN  e alto fluxo 1,5 a 10 L/MIN; Escala N20: Baixo fluxo 100 a 1000 ml/min e alto fluxo 1,5 a 10 l/min; escala ar: 0,2 a 10 l/min; válvula de 02 direto.</t>
  </si>
  <si>
    <t>588909/2019</t>
  </si>
  <si>
    <t>ALFA MED Sistemas Médicos LTDA</t>
  </si>
  <si>
    <t>NASecretaria Estadual de Saúde/Fundo Estadual de SaúdeCentral de monitoração simultânea para no mínimo 10 leitos de UTI. Especificações: 1. alarmes: escala 02: baixo fluxo 100 A 1000 ML/MIN  e alto fluxo 1,5 a 10 L/MIN; Escala N20: Baixo fluxo 100 a 1000 ml/min e alto fluxo 1,5 a 10 l/min; escala ar: 0,2 a 10 l/min; válvula de 02 direto.11.405.384/0001-4911900111900http://www.transparencia.mt.gov.br/-/contratos-covid-19</t>
  </si>
  <si>
    <t>Contratação emergencial de empresa especializada em emgenharia civil para prestar serviços de manutenção predial para o funcionamento de 86 leitos de Terapia Intensiva e 20 leitos de retaguarda no Centro Médico da Polícia Militar do Distrito Fedeal - PMDF para enfrentamento ao COVID-19</t>
  </si>
  <si>
    <t xml:space="preserve"> 04016-00030034/2020-62</t>
  </si>
  <si>
    <t>43941Secretaria de Estado de Justiça e CidadaniaContratação emergencial de empresa especializada em emgenharia civil para prestar serviços de manutenção predial para o funcionamento de 86 leitos de Terapia Intensiva e 20 leitos de retaguarda no Centro Médico da Polícia Militar do Distrito Fedeal - PMDF para enfrentamento ao COVID-19-DODF nº 56, de 20/04/2020 - Ed. Extra</t>
  </si>
  <si>
    <t>Secretaria de Estado de Saúde (32)</t>
  </si>
  <si>
    <t xml:space="preserve"> 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t>
  </si>
  <si>
    <t xml:space="preserve"> 00060-00145738/2020-33</t>
  </si>
  <si>
    <t>43949Secretaria de Estado de Saúde (32) 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COVID-19-DODF nº 79, de 28/04/2020</t>
  </si>
  <si>
    <t>Hospital São Marcos</t>
  </si>
  <si>
    <t>43944Fundo Estadual de SaúdeHabilitação de Leitos em UTIs. Diárias de leitos de UTI em hospitais privados para pacientes do SUS02.284.062/0004-402000Portal da Transparência do Governo de Pernambuco</t>
  </si>
  <si>
    <t>Hospital Santa Joana</t>
  </si>
  <si>
    <t>43944Fundo Estadual de SaúdeHabilitação de Leitos em UTIs. Diárias de leitos de UTI em hospitais privados para pacientes do SUS.10.839.561/0001-322000Portal da Transparência do Governo de Pernambuco</t>
  </si>
  <si>
    <t>43944Fundo Estadual de SaúdeHabilitação de Leitos em enfermaria. Diárias de leitos de enfermaria em hospitais privados para pacientes do SUS.10.839.561/0001-32800Portal da Transparência do Governo de Pernambuco</t>
  </si>
  <si>
    <t>Real Hospital Português</t>
  </si>
  <si>
    <t>43944Fundo Estadual de SaúdeHabilitação de Leitos em UTIs. Diárias de leitos de UTI em hospitais privados para pacientes do SUS10.892.164/0001-242000Portal da Transparência do Governo de Pernambuco</t>
  </si>
  <si>
    <t>Neurocardio</t>
  </si>
  <si>
    <t>43944Fundo Estadual de SaúdeHabilitação de Leitos em UTIs. Diárias de leitos de UTI em hospitais privados para pacientes do SUS11.473.378/0001-292000Portal da Transparência do Governo de Pernambuco</t>
  </si>
  <si>
    <t>CESAC - Recife</t>
  </si>
  <si>
    <t>43944Fundo Estadual de SaúdeHabilitação de Leitos em UTIs. Diárias de leitos de UTI em hospitais privados para pacientes do SUS02.748.506/0003-702000Portal da Transparência do Governo de Pernambuco</t>
  </si>
  <si>
    <t>43944Fundo Estadual de SaúdeHabilitação de Leitos em enfermaria. Diárias de leitos de enfermaria em hospitais privados para pacientes do SUS.02.748.506/0003-70600Portal da Transparência do Governo de Pernambuco</t>
  </si>
  <si>
    <t>CESAC - Paulista</t>
  </si>
  <si>
    <t>43944Fundo Estadual de SaúdeHabilitação de Leitos em enfermaria. Diárias de leitos de enfermaria em hospitais privados para pacientes do SUS.02.748.506/0002-90600Portal da Transparência do Governo de Pernambuco</t>
  </si>
  <si>
    <t>Centro Hospitalar Albert Sabin</t>
  </si>
  <si>
    <t>43944Fundo Estadual de SaúdeHabilitação de Leitos em UTIs. Diárias de leitos de UTI em hospitais privados para pacientes do SUS09.866.294/0001-032000Portal da Transparência do Governo de Pernambuco</t>
  </si>
  <si>
    <t>43944Fundo Estadual de SaúdeHabilitação de Leitos em enfermaria. Diárias de leitos de enfermaria em hospitais privados para pacientes do SUS.09.866.294/0001-03600Portal da Transparência do Governo de Pernambuco</t>
  </si>
  <si>
    <t>TEÓFILO OTONI</t>
  </si>
  <si>
    <t>43945SECRETARIA MUNICIPAL DE SAÚDECredenciamento de hospitais da rede privada para leitos de UTIhttp://transparencia.teofilootoni.mg.gov.br/portalcidadao/#78c3e513dd43cb27d8a3e2f376196ffc656d7ea577b2c6fb35304957eca724c8880%C5%A6081606106eb8ab9bda7122e2f6d1dafa52a9147ca20f98f2111ce7722db81eb4b91157d05b0213d61a5f938482f6088effca1e34709dbe4ab78fdfc1757d92bb283bc08ad0ef86196179064665fa8c82e539fddca1396f40ae30893fb3031f99cc1818218c9ff2c4276e071ecb24b9b748f695e4794e0afb3fc709ec1cd2b7dcd635e57a223e1b5b5974c9de634b725378509390a6e7b8fce5f80469cd5eab92c1c3b3cc71b58774ff8c9155093fc03492de9b609a05</t>
  </si>
  <si>
    <t>DE FRANCE IND. E COM. DE COSMETICOS LTDA.</t>
  </si>
  <si>
    <t>43949Prefeitura Municipal de Porto AlegreAquisição de Alcool 70°gl glicerinado 2%, 1000ml14.546.684/0001-363976080004,97http://www.portaldecompraspublicas.com.br/18/Processos/RS/Prefeitura-Municipal-de-Porto-Alegre-206/PE-90-2020-2020-115415/</t>
  </si>
  <si>
    <t>HIGIENIZADOR ANTISSEPTICO DE MAOS ASPECTO FISICO: GEL; COMPOSICAO: ALCOOL ETILICO HIDRATADO + AGENTE HIDRATANTE; GRAU INPM: DE 62 A 74 GRAUS; GRAU GL: DE 70 A 84 GRAUS; APRESENTACAO: REFIL PARA DISPENSER 800 ML COM BICO DOSADOR;</t>
  </si>
  <si>
    <t>0513007 000069/2020</t>
  </si>
  <si>
    <t>43943FUNDACAO HOSPITALAR DO ESTADO DE MINAS GERAISHIGIENIZADOR ANTISSEPTICO DE MAOS ASPECTO FISICO: GEL; COMPOSICAO: ALCOOL ETILICO HIDRATADO + AGENTE HIDRATANTE; GRAU INPM: DE 62 A 74 GRAUS; GRAU GL: DE 70 A 84 GRAUS; APRESENTACAO: REFIL PARA DISPENSER 800 ML COM BICO DOSADOR;04.654.861/0001-4434005006,8</t>
  </si>
  <si>
    <t>43945Prefeitura Municipal de Caxias do Sul Álcool etílico gel 70%  - embalagem 5.000 ml.07.679.594/0001-581800045040https://grp.caxias.rs.gov.br/grp/materiais/acessoexterno/compras/licitacaoConsultaFiltroAcessoExternoListaMaisCampos.faces</t>
  </si>
  <si>
    <t>0510037 000127/2020</t>
  </si>
  <si>
    <t>4.654.861/0001-44</t>
  </si>
  <si>
    <t>http://www.transparencia.mg.gov.br/compras-e-patrimonio/compras-e-contratos/comprasecontratos-detalhe-proccompra/2020/20200316/20201231/321190</t>
  </si>
  <si>
    <t>43917FUNDACAO HOSPITALAR DO ESTADO DE MINAS GERAISHIGIENIZADOR ANTISSEPTICO DE MAOS ASPECTO FISICO: GEL; COMPOSICAO: ALCOOL ETILICO HIDRATADO + AGENTE HIDRATANTE; GRAU INPM: DE 62 A 74 GRAUS; GRAU GL: DE 70 A 84 GRAUS; APRESENTACAO: REFIL PARA DISPENSER 800 ML COM BICO DOSADOR;4.654.861/0001-44693610206,8http://www.transparencia.mg.gov.br/compras-e-patrimonio/compras-e-contratos/comprasecontratos-detalhe-proccompra/2020/20200316/20201231/321190</t>
  </si>
  <si>
    <t>PCSC 35813/2020</t>
  </si>
  <si>
    <t>PKB PRODUTOS QUIMICOS LTDA.</t>
  </si>
  <si>
    <t>Publicado no Diário Oficial de SC de 15 de abril e http://www.transparencia.sc.gov.br/contratos/extratosigef?gestaofiltro[]=16084&amp;unidadegestorafiltro[]=160084&amp;nucontratofiltro[]=2020CT002440 e http://www.transparencia.sc.gov.br/documentos/extrato/doc/empenho?empenhofiltro[]=160084|2020NE000882</t>
  </si>
  <si>
    <t>43937Fundo de Melhoria da Polícia Civil.AQUISIÇÃO DE ÁLCOOL EM GEL, FRASCO DE 500 ML,01.648.513/0001-7660000100006Publicado no Diário Oficial de SC de 15 de abril e http://www.transparencia.sc.gov.br/contratos/extratosigef?gestaofiltro[]=16084&amp;unidadegestorafiltro[]=160084&amp;nucontratofiltro[]=2020CT002440 e http://www.transparencia.sc.gov.br/documentos/extrato/doc/empenho?empenhofiltro[]=160084|2020NE000882</t>
  </si>
  <si>
    <t>ALCOOL GEL 70° - GALÃO DE 5 LITROS</t>
  </si>
  <si>
    <t>A.A ORTENZI GARCIA &amp; CIA LTDA</t>
  </si>
  <si>
    <t>43950COMPANHIA MUNICIPAL DE TRÂNSITO E URBANIZAÇÃOALCOOL GEL 70° - GALÃO DE 5 LITROS1663748100018020563,232064,26https://www.londrina.pr.gov.br/transparencia</t>
  </si>
  <si>
    <t>GIANNI CENTER DISTRIBUIDORA DE PRODUTOS DE LIMPEZA LTDA</t>
  </si>
  <si>
    <t>43945Prefeitura Municipal de Caxias do Sul Álcool etílico gel 70%  - embalagem 5.000 ml.08.855.198/0001-0510401665https://grp.caxias.rs.gov.br/grp/materiais/acessoexterno/compras/licitacaoConsultaFiltroAcessoExternoListaMaisCampos.faces</t>
  </si>
  <si>
    <t>43949Prefeitura Municipal de Porto AlegreAquisição de Alcool Em Gel, Frasco Com 500g10.310.871/0001-656990001000006,99http://www.portaldecompraspublicas.com.br/18/Processos/RS/Prefeitura-Municipal-de-Porto-Alegre-206/PE-89-2020-2020-115636/</t>
  </si>
  <si>
    <t xml:space="preserve">GHF INDUSTRIA E COMERCIO DE COSMÉTICOS EIRELI </t>
  </si>
  <si>
    <t>43943Fundo Estadual de SaúdeÁLCOOL EM GEL A 70% 500ML05.552.477/0001-011218017407Portal da Transparência do Governo de Pernambuco</t>
  </si>
  <si>
    <t>185/2020 - FUL</t>
  </si>
  <si>
    <t>BELA KOMPRA DISTRUBUIDORA EIRELI</t>
  </si>
  <si>
    <t>43950COMPANHIA MUNICIPAL DE TRÂNSITO E URBANIZAÇÃOALCOOL GEL 70° - GALÃO DE 5 LITROS295307670001042560032080https://www.londrina.pr.gov.br/transparencia</t>
  </si>
  <si>
    <t>SUCROQUÍMICA INDÚSTRIA E COMÉRCIO LTDA. - EPP</t>
  </si>
  <si>
    <t>43938 SECRETARIA DE ESTADO DA SAÚDEÁlcool etílico em gel, concentração: 70%  (Frasco 800 g)93271490001542000001000020http://www.licitacao.maceio.al.gov.br/visualizar/1659</t>
  </si>
  <si>
    <t>BOA ESPERANÇA</t>
  </si>
  <si>
    <t>ALCOOL EM GEL 70% GALÃO</t>
  </si>
  <si>
    <t xml:space="preserve"> Disk Limp Soluções para Limpeza Profissional Ltda</t>
  </si>
  <si>
    <t xml:space="preserve"> 09.355.210/0001-77</t>
  </si>
  <si>
    <t>43945Prefeitura MunicipalALCOOL EM GEL 70% GALÃO 09.355.210/0001-775525-6585http://www.diariomunicipal.com.br/amm-mg/</t>
  </si>
  <si>
    <t>COELHO E SILVA COMERCIO E SERVICOS LTDA-ME</t>
  </si>
  <si>
    <t>43924Prefeitura Municipal de Visconde do Rio BrancoÁLCOOL EM GEL 70 - GALÃO DE 5 LITROS.3060036085http://pt.viscondedoriobranco.mg.gov.br/Licitacao</t>
  </si>
  <si>
    <t>LMA COMÉRCIO E SERVIÇOS EIRELI - ME</t>
  </si>
  <si>
    <t>43949PREFEITURA MUNICIPAL DE UBERABAálcool etílico em gel 70%; concentração a 70%; forma de apresentação em galão 5 litros; indicação de uso: antisséptico, desinfetante.  14.677.091/0001-09748995835089,7http://www.uberaba.mg.gov.br/licitacoes/arquivos/900_5_18_2020_1.pdf</t>
  </si>
  <si>
    <t>TUTTO LIMP DISTRIBUIDORA LTA</t>
  </si>
  <si>
    <t>43948Superintendência Executiva de Mobilidade UrbanaÁLCOOL ETÍLICO, TIPO HIDRATADO, TEOR ALCOÓLICO 70% (70GL), APRESENTAÇÃO GEL (GALÃO DE 5 LITROS)05.449.553/0001-4019602098https://transparencia.joaopessoa.pb.gov.br/#/licitacoes?id=4818</t>
  </si>
  <si>
    <t>43948Secretaria de Desenvolvimento SocialÁLCOOL GEL GARRAFA PLÁSTICA DE (5L), TIPO:HIDRATADO, TEOR ALCOOLICO:70%, APRESENTAÇÃO: GEL05.449.553/0001-4098000100098https://transparencia.joaopessoa.pb.gov.br/#/licitacoes?id=4812</t>
  </si>
  <si>
    <t>INTERMARK COSMÉTICA DO BRASIL LTDA</t>
  </si>
  <si>
    <t>43941Autarquia Municipal de Saúde de LondrinaAlcool gel 70% 500 ML36.345.917/0001-751547001300011,9https://www.londrina.pr.gov.br/transparencia</t>
  </si>
  <si>
    <t>AQUISIÇÃO DO ITEM: ALCOOL  - TIPO: ALCOOL ETILICO, ASPECTO: GEL, CONCENTRACAO: 70 %, FORNECIMENTO: FRASCO 500ML ID AQUISIÇÃO DO ITEM: 149678 COD AQUISIÇÃO DO ITEM: 6810.472.0072</t>
  </si>
  <si>
    <t>2020001853</t>
  </si>
  <si>
    <t>JOSÉ DANTAS DINIZ FILHO</t>
  </si>
  <si>
    <t>43945SEPOL - Secretaria de Estado de Policia CivilAQUISIÇÃO DO ITEM: ALCOOL  - TIPO: ALCOOL ETILICO, ASPECTO: GEL, CONCENTRACAO: 70 %, FORNECIMENTO: FRASCO 500ML ID AQUISIÇÃO DO ITEM: 149678 COD AQUISIÇÃO DO ITEM: 6810.472.007222.077.847/0001-0737273,612,8https://www.compras.rj.gov.br/Portal-Siga/Contrato/listar.action</t>
  </si>
  <si>
    <t>43945Prefeitura Municipal de Caxias do Sul Álcool etílico gel 70%  - frasco de 500 g.07.679.594/0001-58294021014https://grp.caxias.rs.gov.br/grp/materiais/acessoexterno/compras/licitacaoConsultaFiltroAcessoExternoListaMaisCampos.faces</t>
  </si>
  <si>
    <t>PANORAMA COMÉRCIO DE PRODUTOS MÉDICOS E FARMACÊUTICOS LTDA</t>
  </si>
  <si>
    <t>43948Secretaria Municipal de SaúdeALCOOL ETILICO 70% (P/P) GEL FRASCO COM BOMBA DOSADORA DE 500 ML01.722.296/0001-173200002000016https://transparencia.joaopessoa.pb.gov.br/#/licitacoes?id=4782</t>
  </si>
  <si>
    <t>ÁLCOOL GEL 70 430G</t>
  </si>
  <si>
    <t>02000.0000007203/2020</t>
  </si>
  <si>
    <t>SANTOS E LIMA ATACADO LTDA</t>
  </si>
  <si>
    <t>34.211.900/0001-08</t>
  </si>
  <si>
    <t>http://transparencia.al.gov.br/despesa/empenho/510524/2020NE02666/undefined/</t>
  </si>
  <si>
    <t>43944SECRETARIA DE ESTADO DE SAÚDEÁLCOOL GEL 70 430G34.211.900/0001-082406481300818,5http://transparencia.al.gov.br/despesa/empenho/510524/2020NE02666/undefined/</t>
  </si>
  <si>
    <t>43943 SECRETARIA MUNICIPAL DE SAÚDE - SEMSAAquisição de álcool em gel 70%10.752.045/0001-7669939757005044http://app.tce.ac.gov.br/portaldaslicitacoes</t>
  </si>
  <si>
    <t xml:space="preserve"> D. YOSHIO NATUVIDA EIRELI </t>
  </si>
  <si>
    <t xml:space="preserve"> 07.571.520/0001-01</t>
  </si>
  <si>
    <t>43944SEMAD - MacapáAquisição de álcool gel 70% 1000 litros 07.571.520/0001-014500045</t>
  </si>
  <si>
    <t>ÁLCOOL GEL PARA ASSEPSIA DAS MÃOS FRASCO 50 g</t>
  </si>
  <si>
    <t>SIMON COMERCIAL ATACADISTA LTDA - EPP</t>
  </si>
  <si>
    <t>43949Hospital de Clínicas de Porto Alegre (HCPA)ÁLCOOL GEL PARA ASSEPSIA DAS MÃOS FRASCO 50-888.152.863/0001-2541398,5679925,18https://www.hcpa.edu.br/fale-conosco/fale-conosco-servico-de-informacao-ao-cidadao-sic/fale-conosco-sic-licitacoes-contratos</t>
  </si>
  <si>
    <t>ÁLCOOL GEL PARA ASSEPSIA DAS MÃOS FRASCO 50-g</t>
  </si>
  <si>
    <t>43949Hospital de Clínicas de Porto Alegre (HCPA)ÁLCOOL GEL PARA ASSEPSIA DAS MÃOS FRASCO 50-888.152.863/0001-2562160120005,18https://www.hcpa.edu.br/fale-conosco/fale-conosco-servico-de-informacao-ao-cidadao-sic/fale-conosco-sic-licitacoes-contratos</t>
  </si>
  <si>
    <t>43941MATERNIDADE DONA EVANGELINA ROSAAQUISIAÇÃO DE MEDICAMENTOS E INSUMOS (ÁLCOOL GEL, AVENTAL CIRÚRGICO, FILTRO, LUVA CIRÚRGICA, LUVA PARA PROCEDIEMENTOS ETC)11.401.085/0001-361118550http://www.diariooficial.pi.gov.br/index.php</t>
  </si>
  <si>
    <t>Aquisição de álcool em gel 70%, garrafa de 5 L</t>
  </si>
  <si>
    <t>W. O. PEREIRA EIRELI - ME</t>
  </si>
  <si>
    <t>43948Secretaria Municipal de Infraestrutura e Mobilidade Urbana - SEINFRAAquisição de álcool em gel 70%18.765.432/0001-5910059,461099http://app.tce.ac.gov.br/portaldaslicitacoes</t>
  </si>
  <si>
    <t>43948EMPRESA MUNICIPAL DE URBANIZAÇÃO DE RIO BRANCO - EMURBAquisição de álcool em gel 70%	26.338.358/0001-1249450100011,95http://app.tce.ac.gov.br/portaldaslicitacoes</t>
  </si>
  <si>
    <t>Fornecimento de álcool em gel para abastecimento da rede SUS-BH em combate ao COVID-19.</t>
  </si>
  <si>
    <t>Dispensa 032/2020</t>
  </si>
  <si>
    <t>INDALABOR INDAIÁ LABORATÓRIO FARMACÊUTICO LTDA</t>
  </si>
  <si>
    <t>http://portal6.pbh.gov.br/dom/Files/dom5995%20-%20assinado.pdf</t>
  </si>
  <si>
    <t>43935Secretaria Municipal de SaúdeFornecimento de álcool em gel para abastecimento da rede SUS-BH em combate ao COVID-19.04.654.861/0001-44436500DOM 5995
http://portal6.pbh.gov.br/dom/Files/dom5995%20-%20assinado.pdf</t>
  </si>
  <si>
    <t>ÁlcooL em gel</t>
  </si>
  <si>
    <t>01-033.479/20-69</t>
  </si>
  <si>
    <t>Relacionar Comércio Ltda.</t>
  </si>
  <si>
    <t>30.804.463/0001-77</t>
  </si>
  <si>
    <t>NASUDECAPÁlcooL em gel30.804.463/0001-775980Não houve publicação no DOM</t>
  </si>
  <si>
    <t>01-030.611/20-08</t>
  </si>
  <si>
    <t>Campar Ltda. EPP</t>
  </si>
  <si>
    <t>NASecretaria Municipal de Esportes e LazerÁlcool em gel05.205.727/0001-293680Não houve publicação no DOM</t>
  </si>
  <si>
    <t>Aquisição de álcool em gel</t>
  </si>
  <si>
    <t xml:space="preserve"> 01.031.140/20-10</t>
  </si>
  <si>
    <t>Comercial Nosso Lar Eirelli - EPP</t>
  </si>
  <si>
    <t>43929Secretaria de Politica UrbanaAquisição de álcool em gel18.266.878/0001-3919440
DOM 5992
http://portal6.pbh.gov.br/dom/Files/dom5992%20-%20assinado.pdf</t>
  </si>
  <si>
    <t>43945Prefeitura MunicipalÁlcool gel09.355.210/0001-775525http://www.diariomunicipal.com.br/amm-mg/</t>
  </si>
  <si>
    <t>Álcool Gel de 2 litros e pedal</t>
  </si>
  <si>
    <t>We Print Comunicação Visual Ltda.</t>
  </si>
  <si>
    <t>33.517.650/0001-68.</t>
  </si>
  <si>
    <t>43945Prefeitura MunicipalÁlcool Gel de 2 litros e pedal33.517.650/0001-68.6450http://www.diariomunicipal.com.br/amm-mg/</t>
  </si>
  <si>
    <t>RS PRODUTOS HOSPITALARES LTDA</t>
  </si>
  <si>
    <t>43945Prefeitura Municipal de Caxias do Sul Álcool etílico gel 70%  - Refil06.294.126/0001-0074400,03https://grp.caxias.rs.gov.br/grp/materiais/acessoexterno/compras/licitacaoConsultaFiltroAcessoExternoListaMaisCampos.faces</t>
  </si>
  <si>
    <t>FORNECIMENTO DE ÁLCOOL EM GEL, LUVAS E MÁSCARAS DESCARTÁVEIS PARA ATENDER O DETRAN-MT. ITEM: ALCOOL GEL. CAPACIDADE: 400GR A 500 GR. UNIDADE: FRASCO.</t>
  </si>
  <si>
    <t>VALLE COMERCIO DE MAQUINAS INDUSTRIAIS EIRELI ME</t>
  </si>
  <si>
    <t>NAFORNECIMENTO DE ÁLCOOL EM GEL, LUVAS E MÁSCARAS DESCARTÁVEIS PARA ATENDER O DETRAN-MT. ITEM: ALCOOL GEL. CAPACIDADE: 400GR A 500 GR. UNIDADE: FRASCO.35.656.327/0001-0931500150021https://www.detran.mt.gov.br/web/detran-transparencia/-/dispensa-05-2020-contratacao-de-empresa-para-fornecimento-de-alcool-em-gel-luvas-e-mascaras-descartaveis-para-atender-as-demandas-emergenciais-do-detr</t>
  </si>
  <si>
    <t>CAMPAR LTDA. - EPP</t>
  </si>
  <si>
    <t>43928Prefeitura Municipal de CurveloAquisição de álcool gel bactericida 70%05.205.727/0001-2911970105http://amfcorrea.ddns.net/pmAgilNET/PGN/pgnEditais.aspx</t>
  </si>
  <si>
    <t>Secretaria de Estado de Economia (28)</t>
  </si>
  <si>
    <t xml:space="preserve">Aquisição de 4350 frascos (500 ml) de Álcool etílico hidratado em gel, teor alcoólico 70%. </t>
  </si>
  <si>
    <t>00053-00033439/2020-18</t>
  </si>
  <si>
    <t>Pregão Eletrônico nº 23/2020- DICOA/DEALF/CBMDF</t>
  </si>
  <si>
    <t>W. A DOS SANTOS RIVEIRA COMERCIO E SERVIÇOS</t>
  </si>
  <si>
    <t>12.139.758/0001-94</t>
  </si>
  <si>
    <t>43948Secretaria de Estado de Economia (28)Aquisição de 4350 frascos (500 ml) de Álcool etílico hidratado em gel, teor alcoólico 70%. 12.139.758/0001-9456985DODF nº 78, de 27/04/2020</t>
  </si>
  <si>
    <t>Aquisição de álcool gel 70% para atender o caráter 
emergencial da demanda para a Defensoria Pública do Distrito Federal</t>
  </si>
  <si>
    <t>00401-00006656/2020-84</t>
  </si>
  <si>
    <t>Dispensa de Licitação S/Nº
(2020NE00169)</t>
  </si>
  <si>
    <t>RONAIR DE CASTRO OLIVEIRA ME</t>
  </si>
  <si>
    <t>15.490.813/0001-84</t>
  </si>
  <si>
    <t>DODF nº 77, de 24/04/2020</t>
  </si>
  <si>
    <t>43945Secretaria de Estado de Saúde (3)Aquisição de álcool gel 70% para atender o caráter 
emergencial da demanda para a Defensoria Pública do Distrito Federal15.490.813/0001-8444982DODF nº 77, de 24/04/2020</t>
  </si>
  <si>
    <t>Aquisição de bens de consumo, Dispenser para álcool em gel, Refil de álcool em gel, Máscara descartável, Luvas de látex, Termômetro Digital, Sabão liquido, Óculos de proteção, visando atender demanda da Secretaria de Estado de Segurança Pública do Distrito Federal, no combate a Pandemia do Coronavírus</t>
  </si>
  <si>
    <t xml:space="preserve"> 00050-00017677/2020-52</t>
  </si>
  <si>
    <t>Pregão Eletrônico nº 22/2020</t>
  </si>
  <si>
    <t>43944Secretaria de Estado de Saúde (3)Aquisição de bens de consumo, Dispenser para álcool em gel, Refil de álcool em gel, Máscara descartável, Luvas de látex, Termômetro Digital, Sabão liquido, Óculos de proteção, visando atender demanda da Secretaria de Estado de Segurança Pública do Distrito Federal, no combate a Pandemia do Coronavírus-DODF nº 76, de 23/04/2020</t>
  </si>
  <si>
    <t>AQUISIÇÃO DE COVID-19 ALCOOL GEL 70% FRASCO COM TAMPA ACOPLADA 85 A 100G</t>
  </si>
  <si>
    <t xml:space="preserve"> 00060-0000122232/2020-56</t>
  </si>
  <si>
    <t>Dispensa de Licitação nº 14/2020SES/DF</t>
  </si>
  <si>
    <t>ALMIX COMÉRCIO DE SUPRIMENTOS LTDA-EPP</t>
  </si>
  <si>
    <t xml:space="preserve"> 11.594.621/0001-67</t>
  </si>
  <si>
    <t>43956Secretaria de Estado de SaúdeAQUISIÇÃO DE COVID-19 ALCOOL GEL 70% FRASCO COM TAMPA ACOPLADA 85 A 100G 11.594.621/0001-67143753,5DODF nº 83 , de 05/05/2020</t>
  </si>
  <si>
    <t>FÉLIX DE MINAS</t>
  </si>
  <si>
    <t>FARMÁCIA DO TRABALHADOR DE ITABIRINHA LTDA</t>
  </si>
  <si>
    <t>43944PREFEITURA MUNICIPAL DE FÉLIX D MINAS                                             AQUISIÇÃO DE (2.OOO) FRASCOS DE ÁLCOOL EM GEL DE (70%)54000</t>
  </si>
  <si>
    <t>Fundo de Melhoria da Polícia Civil</t>
  </si>
  <si>
    <t>PCSC 150487/2019</t>
  </si>
  <si>
    <t>Pregão Eletrônico 
PE 71/SEA/2019</t>
  </si>
  <si>
    <t>43941Fundo de Melhoria da Polícia CivilALCOOL PARA USO GERAL ALCOOL GEL,CONCENT.DE 70%,P/HIGIEN.C/ACAO ANTIMICROBIANA01.648.513/0001-7633480120002,79http://www.transparencia.sc.gov.br/contratos/extratosigef?gestaofiltro[]=16084&amp;unidadegestorafiltro[]=160084&amp;nucontratofiltro[]=2019CT005931</t>
  </si>
  <si>
    <t>43943Secretaria de Estado da SaúdeAQUISIÇÃO DE ANTISSÉPTICO A BASE DE ÁLCOOL ETÍLICO, COM APRESENTAÇÃO EM GEL, ESPUMA OU SPRAY COM INTERVALO DE CONCENTRAÇÃO DE 68% DE 70%06.220.022/0001-4384500http://www.transparencia.sc.gov.br/documentos/extrato/doc/empenho?empenhofiltro[]=480091|2020NE013919</t>
  </si>
  <si>
    <t>43944PREFEITURA MUNICIPAL DE JUIZ DE FORAÁlcool em gel 70º 5 L, Saboneteira e Reservatório p/ saboneteira.86.519.915/0001-232905,6https://www.pjf.mg.gov.br/jfcontracoronavirus/transparencia.php</t>
  </si>
  <si>
    <t>DRM DIST. REGIONAL DE MEDICAMENTOS LTDA.</t>
  </si>
  <si>
    <t>43944PREFEITURA MUNICIPAL DE JUIZ DE FORAMáscara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ANVISA.26.760.171/0001-02189740https://www.pjf.mg.gov.br/jfcontracoronavirus/transparencia.php</t>
  </si>
  <si>
    <t>Machado - MG</t>
  </si>
  <si>
    <t>FERROSUL LTDA</t>
  </si>
  <si>
    <t>43923Álcool gel e Vestimentas08.517.373/0001-4649900DOU - Ext de dispensa</t>
  </si>
  <si>
    <t>Aquisição de materiais de higienização (Álcool - Tipo: etílico; Porcentagem:_x005F_x005F_x005F_x000D_
70%; Apresentação: gel)</t>
  </si>
  <si>
    <t>43944Fundo Especial de Saúde do Mato Grosso do SulAquisição de materiais de higienização (Álcool - Tipo: etílico; Porcentagem:_x005F_x005F_x005F_x000D_
70%; Apresentação: gel)10.918.870/0001-061376016008,6https://www.spdo.ms.gov.br/diariodoe</t>
  </si>
  <si>
    <t>ALCOOL ETILICO HIDRATADO ASPECTO FISICO: GEL; GRAU INPM: 62,4; GRAU GL: 70; APRESENTACAO: FRASCO 500 G;</t>
  </si>
  <si>
    <t>CENTRAL SUPRIMENTOS LTDA -ME</t>
  </si>
  <si>
    <t>NASECRETARIA DE ESTADO DA SAUDEALCOOL ETILICO HIDRATADO ASPECTO FISICO: GEL; GRAU INPM: 62,4; GRAU GL: 70; APRESENTACAO: FRASCO 500 G;-12793,6</t>
  </si>
  <si>
    <t>1321023 000005/2020</t>
  </si>
  <si>
    <t>NASECRETARIA DE ESTADO DA SAUDEALCOOL ETILICO HIDRATADO ASPECTO FISICO: GEL; GRAU INPM: 62,4; GRAU GL: 70; APRESENTACAO: FRASCO 500 G;-3200</t>
  </si>
  <si>
    <t>MULTIPLIER DISTRIBUIDORA EIRELI - EPP</t>
  </si>
  <si>
    <t>NASECRETARIA DE ESTADO DA SAUDEALCOOL ETILICO HIDRATADO ASPECTO FISICO: GEL; GRAU INPM: 62,4; GRAU GL: 70; APRESENTACAO: FRASCO 500 G;-2095</t>
  </si>
  <si>
    <t>1321001 000004/2020</t>
  </si>
  <si>
    <t>MARCOS AURELIO ALKMIM ROCHA EIRELI</t>
  </si>
  <si>
    <t>NASECRETARIA DE ESTADO DA SAUDEALCOOL ETILICO HIDRATADO ASPECTO FISICO: GEL; GRAU INPM: 62,4; GRAU GL: 70; APRESENTACAO: FRASCO 500 G;-1037,5</t>
  </si>
  <si>
    <t>HIGIENIZADOR ANTISSEPTICO DE MAOS ASPECTO FISICO: GEL; COMPOSICAO: ALCOOL ETILICO HIDRATADO + AGENTE HIDRATANTE; GRAU INPM: DE 62 A 74 GRAUS; GRAU GL: DE 70 A 84 GRAUS; APRESENTACAO: FRASCO DE BOLSA ENTRE 50 A 70 ML;</t>
  </si>
  <si>
    <t>NAFUNDACAO HOSPITALAR DO ESTADO DE MINAS GERAISHIGIENIZADOR ANTISSEPTICO DE MAOS ASPECTO FISICO: GEL; COMPOSICAO: ALCOOL ETILICO HIDRATADO + AGENTE HIDRATANTE; GRAU INPM: DE 62 A 74 GRAUS; GRAU GL: DE 70 A 84 GRAUS; APRESENTACAO: FRASCO DE BOLSA ENTRE 50 A 70 ML;-1650</t>
  </si>
  <si>
    <t>HIGIENIZADOR ANTISSEPTICO DE MAOS ASPECTO FISICO: GEL; COMPOSICAO: ALCOOL ETILICO HIDRATADO + AGENTE HIDRATANTE; GRAU INPM: DE 62 A 74 GRAUS; GRAU GL: DE 70 A 84 GRAUS; APRESENTACAO: GALAO 5 L;</t>
  </si>
  <si>
    <t>1321025 000014/2020</t>
  </si>
  <si>
    <t>NASECRETARIA DE ESTADO DA SAUDEHIGIENIZADOR ANTISSEPTICO DE MAOS ASPECTO FISICO: GEL; COMPOSICAO: ALCOOL ETILICO HIDRATADO + AGENTE HIDRATANTE; GRAU INPM: DE 62 A 74 GRAUS; GRAU GL: DE 70 A 84 GRAUS; APRESENTACAO: GALAO 5 L;-1186,8</t>
  </si>
  <si>
    <t>NAFUNDACAO HOSPITALAR DO ESTADO DE MINAS GERAISHIGIENIZADOR ANTISSEPTICO DE MAOS ASPECTO FISICO: GEL; COMPOSICAO: ALCOOL ETILICO HIDRATADO + AGENTE HIDRATANTE; GRAU INPM: DE 62 A 74 GRAUS; GRAU GL: DE 70 A 84 GRAUS; APRESENTACAO: REFIL PARA DISPENSER 800 ML COM BICO DOSADOR;-27200</t>
  </si>
  <si>
    <t>2311021 000022/2020</t>
  </si>
  <si>
    <t>ARTIGOS, UTENSILIOS PARA HIGIENE PESSOAL</t>
  </si>
  <si>
    <t>NAUNIVERSIDADE ESTADUAL DE MONTES CLAROSHIGIENIZADOR ANTISSEPTICO DE MAOS ASPECTO FISICO: GEL; COMPOSICAO: ALCOOL ETILICO HIDRATADO + AGENTE HIDRATANTE; GRAU INPM: DE 62 A 74 GRAUS; GRAU GL: DE 70 A 84 GRAUS; APRESENTACAO: REFIL PARA DISPENSER 800 ML COM BICO DOSADOR;ARTIGOS, UTENSILIOS PARA HIGIENE PESSOAL1625,2</t>
  </si>
  <si>
    <t>0519031 000128/2020</t>
  </si>
  <si>
    <t>NAFUNDACAO HOSPITALAR DO ESTADO DE MINAS GERAISHIGIENIZADOR ANTISSEPTICO DE MAOS ASPECTO FISICO: GEL; COMPOSICAO: ALCOOL ETILICO HIDRATADO + AGENTE HIDRATANTE; GRAU INPM: DE 62 A 74 GRAUS; GRAU GL: DE 70 A 84 GRAUS; APRESENTACAO: REFIL PARA DISPENSER 800 ML COM BICO DOSADOR;-816</t>
  </si>
  <si>
    <t>HIGIENIZADOR ANTISSEPTICO DE MAOS ASPECTO FISICO: GEL; COMPOSICAO: ALCOOL ETILICO HIDRATADO + AGENTE HIDRATANTE; GRAU INPM: ENTRE 62 E 74 GRAUS; GRAU GL: ENTRE 70 E 84 GRAUS; APRESENTACAO: FRASCO COM VALVULA TIPO PUMP 500 ML;</t>
  </si>
  <si>
    <t>1401269 000018/2020</t>
  </si>
  <si>
    <t>NACORPO DE BOMBEIROS MILITAR DE MINAS GERAISHIGIENIZADOR ANTISSEPTICO DE MAOS ASPECTO FISICO: GEL; COMPOSICAO: ALCOOL ETILICO HIDRATADO + AGENTE HIDRATANTE; GRAU INPM: ENTRE 62 E 74 GRAUS; GRAU GL: ENTRE 70 E 84 GRAUS; APRESENTACAO: FRASCO COM VALVULA TIPO PUMP 500 ML;ARTIGOS, UTENSILIOS PARA HIGIENE PESSOAL5856,43</t>
  </si>
  <si>
    <t>NAFUNDACAO HOSPITALAR DO ESTADO DE MINAS GERAISHIGIENIZADOR ANTISSEPTICO DE MAOS ASPECTO FISICO: GEL; COMPOSICAO: ALCOOL ETILICO HIDRATADO + AGENTE HIDRATANTE; GRAU INPM: ENTRE 62 E 74 GRAUS; GRAU GL: ENTRE 70 E 84 GRAUS; APRESENTACAO: FRASCO COM VALVULA TIPO PUMP 500 ML;-4101,41</t>
  </si>
  <si>
    <t>1510040 000001/2020</t>
  </si>
  <si>
    <t>DEPOSITO E ELETRICA INCONFIDENTES LTDA - ME</t>
  </si>
  <si>
    <t>NAPOLICIA CIVIL DO ESTADO DE MINAS GERAISHIGIENIZADOR ANTISSEPTICO DE MAOS ASPECTO FISICO: GEL; COMPOSICAO: ALCOOL ETILICO HIDRATADO + AGENTE HIDRATANTE; GRAU INPM: ENTRE 62 E 74 GRAUS; GRAU GL: ENTRE 70 E 84 GRAUS; APRESENTACAO: FRASCO COM VALVULA TIPO PUMP 500 ML;-2728,7</t>
  </si>
  <si>
    <t>1510018 000001/2020</t>
  </si>
  <si>
    <t>NAPOLICIA CIVIL DO ESTADO DE MINAS GERAISHIGIENIZADOR ANTISSEPTICO DE MAOS ASPECTO FISICO: GEL; COMPOSICAO: ALCOOL ETILICO HIDRATADO + AGENTE HIDRATANTE; GRAU INPM: ENTRE 62 E 74 GRAUS; GRAU GL: ENTRE 70 E 84 GRAUS; APRESENTACAO: FRASCO COM VALVULA TIPO PUMP 500 ML;-2327,5</t>
  </si>
  <si>
    <t>1510095 000001/2020</t>
  </si>
  <si>
    <t>1510111 000004/2020</t>
  </si>
  <si>
    <t>DSI COMERCIO IMPORTACAO E EXPORTACAO LTDA - ME</t>
  </si>
  <si>
    <t>NAPOLICIA CIVIL DO ESTADO DE MINAS GERAISHIGIENIZADOR ANTISSEPTICO DE MAOS ASPECTO FISICO: GEL; COMPOSICAO: ALCOOL ETILICO HIDRATADO + AGENTE HIDRATANTE; GRAU INPM: ENTRE 62 E 74 GRAUS; GRAU GL: ENTRE 70 E 84 GRAUS; APRESENTACAO: FRASCO COM VALVULA TIPO PUMP 500 ML;-2067</t>
  </si>
  <si>
    <t>1510030 000001/2020</t>
  </si>
  <si>
    <t>NAPOLICIA CIVIL DO ESTADO DE MINAS GERAISHIGIENIZADOR ANTISSEPTICO DE MAOS ASPECTO FISICO: GEL; COMPOSICAO: ALCOOL ETILICO HIDRATADO + AGENTE HIDRATANTE; GRAU INPM: ENTRE 62 E 74 GRAUS; GRAU GL: ENTRE 70 E 84 GRAUS; APRESENTACAO: FRASCO COM VALVULA TIPO PUMP 500 ML;-1980</t>
  </si>
  <si>
    <t>1510040 000003/2020</t>
  </si>
  <si>
    <t>NAPOLICIA CIVIL DO ESTADO DE MINAS GERAISHIGIENIZADOR ANTISSEPTICO DE MAOS ASPECTO FISICO: GEL; COMPOSICAO: ALCOOL ETILICO HIDRATADO + AGENTE HIDRATANTE; GRAU INPM: ENTRE 62 E 74 GRAUS; GRAU GL: ENTRE 70 E 84 GRAUS; APRESENTACAO: FRASCO COM VALVULA TIPO PUMP 500 ML;-1950</t>
  </si>
  <si>
    <t>1510033 000002/2020</t>
  </si>
  <si>
    <t>CIRURGICA NORTE BRASIL PRODUTOS MEDICOS HOSPITALARES LTDA - ME</t>
  </si>
  <si>
    <t>NAPOLICIA CIVIL DO ESTADO DE MINAS GERAISHIGIENIZADOR ANTISSEPTICO DE MAOS ASPECTO FISICO: GEL; COMPOSICAO: ALCOOL ETILICO HIDRATADO + AGENTE HIDRATANTE; GRAU INPM: ENTRE 62 E 74 GRAUS; GRAU GL: ENTRE 70 E 84 GRAUS; APRESENTACAO: FRASCO COM VALVULA TIPO PUMP 500 ML;-1498,64</t>
  </si>
  <si>
    <t>1510060 000002/2020</t>
  </si>
  <si>
    <t>NAPOLICIA CIVIL DO ESTADO DE MINAS GERAISHIGIENIZADOR ANTISSEPTICO DE MAOS ASPECTO FISICO: GEL; COMPOSICAO: ALCOOL ETILICO HIDRATADO + AGENTE HIDRATANTE; GRAU INPM: ENTRE 62 E 74 GRAUS; GRAU GL: ENTRE 70 E 84 GRAUS; APRESENTACAO: FRASCO COM VALVULA TIPO PUMP 500 ML;-1487</t>
  </si>
  <si>
    <t>1510051 000001/2020</t>
  </si>
  <si>
    <t>NAPOLICIA CIVIL DO ESTADO DE MINAS GERAISHIGIENIZADOR ANTISSEPTICO DE MAOS ASPECTO FISICO: GEL; COMPOSICAO: ALCOOL ETILICO HIDRATADO + AGENTE HIDRATANTE; GRAU INPM: ENTRE 62 E 74 GRAUS; GRAU GL: ENTRE 70 E 84 GRAUS; APRESENTACAO: FRASCO COM VALVULA TIPO PUMP 500 ML;-1250</t>
  </si>
  <si>
    <t>1510076 000006/2020</t>
  </si>
  <si>
    <t>NAPOLICIA CIVIL DO ESTADO DE MINAS GERAISHIGIENIZADOR ANTISSEPTICO DE MAOS ASPECTO FISICO: GEL; COMPOSICAO: ALCOOL ETILICO HIDRATADO + AGENTE HIDRATANTE; GRAU INPM: ENTRE 62 E 74 GRAUS; GRAU GL: ENTRE 70 E 84 GRAUS; APRESENTACAO: FRASCO COM VALVULA TIPO PUMP 500 ML;-1144</t>
  </si>
  <si>
    <t>1510120 000001/2020</t>
  </si>
  <si>
    <t>NAPOLICIA CIVIL DO ESTADO DE MINAS GERAISHIGIENIZADOR ANTISSEPTICO DE MAOS ASPECTO FISICO: GEL; COMPOSICAO: ALCOOL ETILICO HIDRATADO + AGENTE HIDRATANTE; GRAU INPM: ENTRE 62 E 74 GRAUS; GRAU GL: ENTRE 70 E 84 GRAUS; APRESENTACAO: FRASCO COM VALVULA TIPO PUMP 500 ML;-1134</t>
  </si>
  <si>
    <t>1510111 000001/2020</t>
  </si>
  <si>
    <t>NAPOLICIA CIVIL DO ESTADO DE MINAS GERAISHIGIENIZADOR ANTISSEPTICO DE MAOS ASPECTO FISICO: GEL; COMPOSICAO: ALCOOL ETILICO HIDRATADO + AGENTE HIDRATANTE; GRAU INPM: ENTRE 62 E 74 GRAUS; GRAU GL: ENTRE 70 E 84 GRAUS; APRESENTACAO: FRASCO COM VALVULA TIPO PUMP 500 ML;-1081,2</t>
  </si>
  <si>
    <t>1510016 000001/2020</t>
  </si>
  <si>
    <t>NAPOLICIA CIVIL DO ESTADO DE MINAS GERAISHIGIENIZADOR ANTISSEPTICO DE MAOS ASPECTO FISICO: GEL; COMPOSICAO: ALCOOL ETILICO HIDRATADO + AGENTE HIDRATANTE; GRAU INPM: ENTRE 62 E 74 GRAUS; GRAU GL: ENTRE 70 E 84 GRAUS; APRESENTACAO: FRASCO COM VALVULA TIPO PUMP 500 ML;-997,15</t>
  </si>
  <si>
    <t>1510031 000004/2020</t>
  </si>
  <si>
    <t>1510098 000004/2020</t>
  </si>
  <si>
    <t>1321032 000002/2020</t>
  </si>
  <si>
    <t>NASECRETARIA DE ESTADO DA SAUDEHIGIENIZADOR ANTISSEPTICO DE MAOS ASPECTO FISICO: GEL; COMPOSICAO: ALCOOL ETILICO HIDRATADO + AGENTE HIDRATANTE; GRAU INPM: ENTRE 62 E 74 GRAUS; GRAU GL: ENTRE 70 E 84 GRAUS; APRESENTACAO: FRASCO COM VALVULA TIPO PUMP 500 ML;-888</t>
  </si>
  <si>
    <t>NAPOLICIA CIVIL DO ESTADO DE MINAS GERAISHIGIENIZADOR ANTISSEPTICO DE MAOS ASPECTO FISICO: GEL; COMPOSICAO: ALCOOL ETILICO HIDRATADO + AGENTE HIDRATANTE; GRAU INPM: ENTRE 62 E 74 GRAUS; GRAU GL: ENTRE 70 E 84 GRAUS; APRESENTACAO: FRASCO COM VALVULA TIPO PUMP 500 ML;-528</t>
  </si>
  <si>
    <t>1510102 000001/2020</t>
  </si>
  <si>
    <t>NAPOLICIA CIVIL DO ESTADO DE MINAS GERAISHIGIENIZADOR ANTISSEPTICO DE MAOS ASPECTO FISICO: GEL; COMPOSICAO: ALCOOL ETILICO HIDRATADO + AGENTE HIDRATANTE; GRAU INPM: ENTRE 62 E 74 GRAUS; GRAU GL: ENTRE 70 E 84 GRAUS; APRESENTACAO: FRASCO COM VALVULA TIPO PUMP 500 ML;-400</t>
  </si>
  <si>
    <t xml:space="preserve"> Álcool gel e luvas </t>
  </si>
  <si>
    <t>FARMACIA SANTA TEREZINHA DO MENINO JESUS LTDA EPP</t>
  </si>
  <si>
    <t xml:space="preserve"> 18.593.434/0001-08</t>
  </si>
  <si>
    <t>43945Prefeitura Municipal Álcool gel e luvas  18.593.434/0001-08385http://www.diariomunicipal.com.br/amm-mg/</t>
  </si>
  <si>
    <t xml:space="preserve"> FARMACIA SANTA TEREZINHA DO MENINO JESUS </t>
  </si>
  <si>
    <t>43945PREFEITURA MUNICIPALÁlcool gel e luvas18.593.434/0001-08385http://www.diariomunicipal.com.br/amm-mg/</t>
  </si>
  <si>
    <t>Ana Maria Pires Belem ME</t>
  </si>
  <si>
    <t>43949Prefeitura Municipal de Porto AlegreAquisição de Alcool em Gel Asséptico 70%04.360.651/0001-432100001000021http://www.portaldecompraspublicas.com.br/18/Processos/RS/Prefeitura-Municipal-de-Porto-Alegre-206/CD-031-2020-2020-115049/</t>
  </si>
  <si>
    <t xml:space="preserve">Aquisição de ALCOOL EM GEL E VISEIRA </t>
  </si>
  <si>
    <t xml:space="preserve">ANDRE G. PINTO EIRELI </t>
  </si>
  <si>
    <t>43928Aquisição de ALCOOL EM GEL E VISEIRA 16.552.665/0001-48</t>
  </si>
  <si>
    <t>Álcool Gel</t>
  </si>
  <si>
    <t>http://www.recife.pe.gov.br/portalcompras/app/RotDispensaInexigibilidadeDetalhes.php?Numero=8&amp;Ano=2020&amp;TipoDisIne=3&amp;Select=2&amp;Opcao=&amp;Objeto=FORNECIMENDO+DE+%C3%81LCOOL+GEL+70%25%2C+PARA+ENFRENTAMENTO+DO+COVID+-+19&amp;ObjetoP=&amp;Orgao=59&amp;Unidade=1&amp;DataIni=01/01/2020&amp;DataFim=05/05/2020&amp;Botao=&amp;+=Array</t>
  </si>
  <si>
    <t>43956Fundo Municipal de Assistência SocialÁlcool Gel27.058.274/0001-9875000Portal da Transparência do Município.</t>
  </si>
  <si>
    <t>http://www.recife.pe.gov.br/portalcompras/app/RotDispensaInexigibilidadeDetalhes.php?Numero=7&amp;Ano=2020&amp;TipoDisIne=3&amp;Select=2&amp;Opcao=&amp;Objeto=AQUISI%C3%87%C3%83O+DE+%C3%81LCOOL+GEL+-+COVID+-+19&amp;ObjetoP=&amp;Orgao=59&amp;Unidade=1&amp;DataIni=01/01/2020&amp;DataFim=05/05/2020&amp;Botao=&amp;+=Array</t>
  </si>
  <si>
    <t>43956Fundo Municipal de Assistência SocialÁlcool Gel27.058.274/0001-9850000Portal da Transparência do Município.</t>
  </si>
  <si>
    <t>AUGUSTO S. DE ARAÚJO - EIRELI</t>
  </si>
  <si>
    <t>43943SECRETARIA MUNICIPAL DE GESTÃO ADMINISTRATIVA E TECNOLOGIA DA INFORMAÇÃO - SEGATIAquisição de álcool em gel 70%05.511.061/0001-3756975,131208,5http://app.tce.ac.gov.br/portaldaslicitacoes</t>
  </si>
  <si>
    <t>80007552020</t>
  </si>
  <si>
    <t>REAL MIX COMERCIO E ADMINISTRACAO DE VENDAS LTDA</t>
  </si>
  <si>
    <t>7152789000145</t>
  </si>
  <si>
    <t>43941Fundo Municipal de Assistência SocialAQUISIÇÃO DE ALCOOL GEL PARA ATENDER AS NECESSIDADES DESTA SMASDH TENDO EM VISTA A PENDEMIA DO CORONA VIRUS715278900014542160http://www.rio.rj.gov.br/web/contasrio/dados-abertos#titulo</t>
  </si>
  <si>
    <t>Comando de Bombeiro Militar RS / ABM</t>
  </si>
  <si>
    <t>Aquisição de álcool gel 70° INPM (limpeza de ambientes)</t>
  </si>
  <si>
    <t xml:space="preserve">20/1207-0001379-2 </t>
  </si>
  <si>
    <t>DL 192/2020</t>
  </si>
  <si>
    <t>MARCELO J. GOMES - ME</t>
  </si>
  <si>
    <t>24.577.881/0001-76</t>
  </si>
  <si>
    <t>https://www.compras.rs.gov.br/editais/0192_2020/lote/759618#identificationTab</t>
  </si>
  <si>
    <t>43951Comando de Bombeiro Militar RS / ABMAquisição de álcool gel 70° INPM (limpeza de ambientes)24.577.881/0001-7615550100015,55https://www.compras.rs.gov.br/editais/0192_2020/lote/759618#identificationTab</t>
  </si>
  <si>
    <t>DL 181/2020</t>
  </si>
  <si>
    <t>PKB Produtos Químicos Ltda.</t>
  </si>
  <si>
    <t>43948Estado do RS - Secretaria da Saúde do EstadoÁlcool gel antisséptico instantâneo para as mãos. Código GCE: 0990.0005.00999601.648.513/0001-7672000600012http://www1.tce.rs.gov.br/aplicprod/f?p=50500:23:::NO:23:P23_ID_CONTRATO,P23_PAG_RETORNO,F50500_CD_ORGAO:727490,21,88004&amp;cs=1dX5584XyCP996Vxl1atjLtec8_M</t>
  </si>
  <si>
    <t>43948Prefeitura Municipal de SalvadorÁLCOOL ETÍLICO EM GEL 70%, EMBALAGEM 800ML.26.555.846/0001-81732,96http://www.transparencia.salvador.ba.gov.br/Modulos/covid19.aspx</t>
  </si>
  <si>
    <t>ÁLCOOL ETÍLICO EM GEL 70%, PARA MÃOS COM VÁLVULA, REFIL DE 500ML. 
PR 367/2020</t>
  </si>
  <si>
    <t>43948Prefeitura Municipal de SalvadorÁLCOOL ETÍLICO EM GEL 70%, PARA MÃOS COM VÁLVULA, REFIL DE 500ML. 
PR 367/202026.555.846/0001-81916,2http://www.transparencia.salvador.ba.gov.br/Modulos/covid19.aspx</t>
  </si>
  <si>
    <t>43948Prefeitura Municipal de SalvadorÁLCOOL ETÍLICO GEL 70%26.555.846/0001-811527http://www.transparencia.salvador.ba.gov.br/Modulos/covid19.aspx</t>
  </si>
  <si>
    <t>43948Prefeitura Municipal de SalvadorÁLCOOL ETÍLICO GEL 70%26.555.846/0001-81732,96http://www.transparencia.salvador.ba.gov.br/Modulos/covid19.aspx</t>
  </si>
  <si>
    <t>43948Prefeitura Municipal de SalvadorALCOOL ETILICO GEL 70% P/ MAOS26.555.846/0001-8145810http://www.transparencia.salvador.ba.gov.br/Modulos/covid19.aspx</t>
  </si>
  <si>
    <t>43948Prefeitura Municipal de SalvadorALCOOL GEL26.555.846/0001-8121988,88http://www.transparencia.salvador.ba.gov.br/Modulos/covid19.aspx</t>
  </si>
  <si>
    <t>43948Prefeitura Municipal de SalvadorÁLCOOL GEL 70%03.326.448/0001-98300http://www.transparencia.salvador.ba.gov.br/Modulos/covid19.aspx</t>
  </si>
  <si>
    <t>43948Prefeitura Municipal de SalvadorÁLCOOL GEL 70%03.275.718/0001-89196,6http://www.transparencia.salvador.ba.gov.br/Modulos/covid19.aspx</t>
  </si>
  <si>
    <t>43948Prefeitura Municipal de SalvadorÁLCOOL GEL 70% REFIL26.555.846/0001-814581http://www.transparencia.salvador.ba.gov.br/Modulos/covid19.aspx</t>
  </si>
  <si>
    <t>43948Prefeitura Municipal de SalvadorALCOOL GEL 70% USO HOSPITALAR26.555.846/0001-8176350http://www.transparencia.salvador.ba.gov.br/Modulos/covid19.aspx</t>
  </si>
  <si>
    <t>43948Prefeitura Municipal de SalvadorÁLCOOL GEL 70%, REFIL26.555.846/0001-81732,96http://www.transparencia.salvador.ba.gov.br/Modulos/covid19.aspx</t>
  </si>
  <si>
    <t>43948Prefeitura Municipal de SalvadorAQUISIÇÃO DE ÁLCOOL GEL PARA ATENDER AS DEMANDAS DA CAD DURANTE O PERÍODO DE PANDEMIA DO COVID-19, CONFORME SOLICITADO EM PROCESSO 816/2020.26.555.846/0001-8115270http://www.transparencia.salvador.ba.gov.br/Modulos/covid19.aspx</t>
  </si>
  <si>
    <t>43948Prefeitura Municipal de SalvadorAQUISIÇÃO DE ÁLCOOL GEL PARA ATENDER AS DEMANDAS DA CAD DURANTE O PERÍODO DE PANDEMIA DO COVID-19, CONFORME SOLICITADO EM PROCESSO 816/2020.26.555.846/0001-818398,5http://www.transparencia.salvador.ba.gov.br/Modulos/covid19.aspx</t>
  </si>
  <si>
    <t>43948Prefeitura Municipal de SalvadorAQUISIÇÃO DE ALCOOL GEL PARA ATENDER AS DEMANDAS DA DPSE DURANTE O PERÍODO DE PANDEMIA DO COVID-19, CONFORME SOLICITADO EM PROCESSO 1087/2020.26.555.846/0001-8122905http://www.transparencia.salvador.ba.gov.br/Modulos/covid19.aspx</t>
  </si>
  <si>
    <t>43948Prefeitura Municipal de SalvadorAQUISIÇÃO DE ALCOOL GEL PARA ATENDER AS DEMANDAS DA DPSE DURANTE O PERÍODO DE PANDEMIA DO COVID-19, CONFORME SOLICITADO EM PROCESSO 1087/2020.26.555.846/0001-814581http://www.transparencia.salvador.ba.gov.br/Modulos/covid19.aspx</t>
  </si>
  <si>
    <t>43948Prefeitura Municipal de SalvadorAQUISIÇÃO DE ÁLCOOL GEL PARA ATENDER AS DEMANDAS REFERENTE A PANDEMIA COVID-19, CONFORME SOLICITADO EM PROCESSO 1090/2020 SEMPRE.26.555.846/0001-814581http://www.transparencia.salvador.ba.gov.br/Modulos/covid19.aspx</t>
  </si>
  <si>
    <t>43948Prefeitura Municipal de SalvadorAQUISIÇÃO DE MATERIAIS DE DE CONSUMO, 100 LITROS (ÁLCOOL EM GEL 70%) 60 CAIXAS DE (LUVAS DESCARTÁVEIS E MASCARAS DESCARTÁVEIS) PARA PROTEÇÃO DO COVID-19.07.061.398/0001-1514428http://www.transparencia.salvador.ba.gov.br/Modulos/covid19.aspx</t>
  </si>
  <si>
    <t>43948Prefeitura Municipal de SalvadorMATERIAIS E UTENSÍLIOS DE LIMPEZA (ÁLCOOL GEL 70%).26.555.846/0001-812290,5http://www.transparencia.salvador.ba.gov.br/Modulos/covid19.aspx</t>
  </si>
  <si>
    <t>43948Prefeitura Municipal de SalvadorMATERIAIS E UTENSÍLIOS DE LIMPEZA (ÁLCOOL GEL 70%).26.555.846/0001-811527http://www.transparencia.salvador.ba.gov.br/Modulos/covid19.aspx</t>
  </si>
  <si>
    <t>43948Prefeitura Municipal de SalvadorREF. A AQUISIÇÃO POR REGISTRO DE PREÇO DE ÁLCOOL ETÍLICO EM GEL 70%; PROCESSO TRANSALVADOR Nº 2589/202026.555.846/0001-8115270http://www.transparencia.salvador.ba.gov.br/Modulos/covid19.aspx</t>
  </si>
  <si>
    <t xml:space="preserve">Aquisição de álcool em gel </t>
  </si>
  <si>
    <t>43943Prefeitura MunicipalAquisição de álcool em gel 26.556.703/0001-945350</t>
  </si>
  <si>
    <t>SÃO BENTO ABADE</t>
  </si>
  <si>
    <t>DROGARIA VILELA E REZENDE LTDA – ME</t>
  </si>
  <si>
    <t xml:space="preserve"> 25.833.740/0001-30</t>
  </si>
  <si>
    <t>43945CÂMARA MUNICIPAL DE SÃO BENTO ABADEÁlcool em gel para a higienização de mãos 25.833.740/0001-30226,8http://www.diariomunicipal.com.br/amm-mg/</t>
  </si>
  <si>
    <t>NATALIA DISTRIBUIDORA LTDA-ME</t>
  </si>
  <si>
    <t>43943Prefeitura Municipal Álcool em gel 70%04.930.131/0001-2910000</t>
  </si>
  <si>
    <t xml:space="preserve">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t>
  </si>
  <si>
    <t xml:space="preserve">GARDEN INDÚSTRIA E COMÉRCIO DE COSMÉTICOS LTDA
</t>
  </si>
  <si>
    <t>05.244.586/0001-53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</si>
  <si>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305.244.586/0001-532763802126013http://www.docidadesp.imprensaoficial.com.br/NavegaEdicao.aspx?ClipID=d77173dcf00763794e0823b2eda2ad32&amp;PalavraChave=Be%20Factory%20Laboratories,%20Ind%C3%BAstria,%20Com%C3%A9rcio,%20Importa%C3%A7%C3%A3o%20e%20Exporta%C3%A7%C3%A3o%20LTDA</t>
  </si>
  <si>
    <t>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t>
  </si>
  <si>
    <t xml:space="preserve"> Dudamar Indústria e Comércio de
Cosméticos Importação e Exportação Ltda</t>
  </si>
  <si>
    <t>24.473.214/0001-43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</si>
  <si>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224.473.214/0001-432992042284013,1http://www.docidadesp.imprensaoficial.com.br/NavegaEdicao.aspx?ClipID=d77173dcf00763794e0823b2eda2ad32&amp;PalavraChave=Be%20Factory%20Laboratories,%20Ind%C3%BAstria,%20Com%C3%A9rcio,%20Importa%C3%A7%C3%A3o%20e%20Exporta%C3%A7%C3%A3o%20LTDA</t>
  </si>
  <si>
    <t>NORT MED COMERCIO E SERVIÇO DE PRODUTOS HOSPITALARES EIRELE</t>
  </si>
  <si>
    <t>43941MATERNIDADE DONA EVANGELINA ROSAAQUISIAÇÃO DE MEDICAMENTOS E INSUMOS (ÁLCOOL GEL, AVENTAL CIRÚRGICO, FILTRO, LUVA CIRÚRGICA, LUVA PARA PROCEDIEMENTOS ETC)06.553.564/0106-05234000http://www.diariooficial.pi.gov.br/index.php</t>
  </si>
  <si>
    <t>43945Empresa Brasileira de Serviços HospitalaresAquisição de ALCOOL 70% GEL 800ml , ALCOOL 70% 100ML, ALCOOL A 70% GEL 500ML (Emergência - Pandemia Covid 19)81.069.486/0001-16180703,44http://www.in.gov.br/web/dou/-/extrato-de-dispensa-de-licitacao-n-37/2020-uasg-155020-253809493</t>
  </si>
  <si>
    <t>43945Empresa Brasileira de Serviços HospitalaresAquisição de ALCOOL 70% GEL 800ml , ALCOOL 70% 100ML, ALCOOL A 70% GEL 500ML (Emergência - Pandemia Covid 19)08.821.528/0001-33170800http://www.in.gov.br/web/dou/-/extrato-de-dispensa-de-licitacao-n-37/2020-uasg-155020-253809493</t>
  </si>
  <si>
    <t xml:space="preserve"> 27.256.185/0001-56 </t>
  </si>
  <si>
    <t>43930Secretaria de Atenção Especializada à SaúdeAquisição de Álcool Em Gel 70% - GALÃO DE 5 LT.  27.256.185/0001-56 6990http://www.in.gov.br/web/dou/-/extrato-de-dispensa-de-licitacao-n-14/2020-uasg-250104-251952989</t>
  </si>
  <si>
    <t>Fundação Nacional de Saúde</t>
  </si>
  <si>
    <t>C. L. R.COMERCIO DE PRODUTOS DE HIGIENE E LIMPEZA, SANEANTE, GENERO ALIMENTICIO</t>
  </si>
  <si>
    <t>43930Fundação Nacional de SaúdeAquisição de Álcool em Gel, galão de 5 Litros Antisséptico 70% Higienizante de Mão, 70° INPM, proteção Antisséptica, higienizador para as mãos18.493.600/0001-022400http://www.in.gov.br/web/dou/-/extrato-de-dispensa-de-licitacao-n-2/2020-uasg-255012-251953893</t>
  </si>
  <si>
    <t xml:space="preserve">R M LANZA DOS SANTOS COMERCIO </t>
  </si>
  <si>
    <t>43922Empresa Brasileira de Serviços HospitalaresAquisição de álcool etílico 70%, gel, preferencialmente 800 ml, a fim de abastecer o Hospital Universitário da UFJF - Filial Ebserh21.767.486/0001-6822097,6http://www.in.gov.br/web/dou/-/extrato-de-dispensa-de-licitacao-n-10/2020-uasg-155903-250662330</t>
  </si>
  <si>
    <t>43915Polícia Rodoviária FederalAquisição de ÁLCOOL GEL 70% (Galão de 5 lts) Álcool etílico, tipo: hidratado, teor alcoólico: 70%_(70°gl), apresentação: gel em galão de 5 lts.31.678.136/0001-8931990http://www.in.gov.br/en/web/dou/-/extrato-de-dispensa-de-licitacao-n-14/2020-uasg-200114-249662158</t>
  </si>
  <si>
    <t>ARGILA INDUSTRIA E COMERCIO DE COMESTICOS LTDA</t>
  </si>
  <si>
    <t>43922Empresa Brasileira de Serviços HospitalaresAquisição de de álcool gel 70 GL para abastecimento do HU-UFJF/EBSERH em caráter de urgência06.204.801/0001-5548000http://www.in.gov.br/web/dou/-/extrato-de-dispensa-de-licitacao-n-19/2020-uasg-155903-250662712</t>
  </si>
  <si>
    <t xml:space="preserve">40.787.152/0001-09 </t>
  </si>
  <si>
    <t>43941Empresa Brasileira de Serviços HospitalaresAquisição de Equipamentos de Proteção Individual (EPIs) e álcool em gel, essenciais a situação emergencial de enfrentamento da pandemia pelo Coronavírus (COVID-1940.787.152/0001-09 86750http://www.in.gov.br/web/dou/-/extrato-de-dispensa-de-licitacao-n-3/2020-uasg-155013-253175147</t>
  </si>
  <si>
    <t>43941Empresa Brasileira de Serviços HospitalaresAquisição de Equipamentos de Proteção Individual (EPIs) e álcool em gel, essenciais a situação emergencial de enfrentamento da pandemia pelo Coronavírus (COVID-1970.939.574/0001-0555632http://www.in.gov.br/web/dou/-/extrato-de-dispensa-de-licitacao-n-3/2020-uasg-155013-253175147</t>
  </si>
  <si>
    <t>43941Empresa Brasileira de Serviços HospitalaresAquisição de Equipamentos de Proteção Individual (EPIs) e álcool em gel, essenciais a situação emergencial de enfrentamento da pandemia pelo Coronavírus (COVID-1926.325.382/0001-1733750http://www.in.gov.br/web/dou/-/extrato-de-dispensa-de-licitacao-n-3/2020-uasg-155013-253175147</t>
  </si>
  <si>
    <t>INTERJETCOMERCIAL EIRELI</t>
  </si>
  <si>
    <t xml:space="preserve">59.403.410/0001-26 </t>
  </si>
  <si>
    <t>43945Empresa Brasileira de Serviços HospitalaresAquisição de material químico ÁLCOOL A 70% EM GEL, para suprir a demanda da Unidade Hospitalar João de Barros Barreto no auxílio do enfrentamento ao COVID-19 59.403.410/0001-26 216000http://www.in.gov.br/web/dou/-/extrato-de-dispensa-de-licitacao-n-9/2020-uasg-155909-253810075</t>
  </si>
  <si>
    <t>43930Secretaria de Atenção Especializada à SaúdeAquisição de medicamento, de muita importância para o enfrentamento da Saúde Pública decorrente do COVID-19 (ALCOOL ETILICO ANTISSEPTICO 70% GEL 500 ML, CLORHEXIDINA 0,5% ALCOOLICA , CLORHEXIDINA 2% DEGERMANTE, LEVOFLOXACINA 500MG BOLSA SISTEMA FECHADO 100ML)27.256.185/0001-5649500http://www.in.gov.br/web/dou/-/extrato-de-dispensa-de-licitacao-n-12/2020-uasg-250059-251952870</t>
  </si>
  <si>
    <t>43930Secretaria de Atenção Especializada à SaúdeAquisição de medicamento, de muita importância para o enfrentamento da Saúde Pública decorrente do COVID-19 (ALCOOL ETILICO ANTISSEPTICO 70% GEL 500 ML, CLORHEXIDINA 0,5% ALCOOLICA , CLORHEXIDINA 2% DEGERMANTE, LEVOFLOXACINA 500MG BOLSA SISTEMA FECHADO 100ML)06.065.614/0001-3830670http://www.in.gov.br/web/dou/-/extrato-de-dispensa-de-licitacao-n-12/2020-uasg-250059-251952870</t>
  </si>
  <si>
    <t>43930Secretaria de Atenção Especializada à SaúdeAquisição de medicamento, de muita importância para o enfrentamento da Saúde Pública decorrente do COVID-19 (ALCOOL ETILICO ANTISSEPTICO 70% GEL 500 ML, CLORHEXIDINA 0,5% ALCOOLICA , CLORHEXIDINA 2% DEGERMANTE, LEVOFLOXACINA 500MG BOLSA SISTEMA FECHADO 100ML)67.729.178/0004-9111000http://www.in.gov.br/web/dou/-/extrato-de-dispensa-de-licitacao-n-12/2020-uasg-250059-251952870</t>
  </si>
  <si>
    <t>43945Empresa Brasileira de Serviços HospitalaresAquisição parcelada, em caráter emergencial, de materiais para combate ao COVID-19 máscaras, álcool em gel para dispenser e filtros 23.821.029/0001-30132000http://www.in.gov.br/web/dou/-/extrato-de-dispensa-de-licitacao-n-20/2020-uasg-155124-253809494</t>
  </si>
  <si>
    <t>43945Empresa Brasileira de Serviços HospitalaresAquisição parcelada, em caráter emergencial, de materiais para combate ao COVID-19 máscaras, álcool em gel para dispenser e filtros 19.852.529/0001-61110736http://www.in.gov.br/web/dou/-/extrato-de-dispensa-de-licitacao-n-20/2020-uasg-155124-253809494</t>
  </si>
  <si>
    <t>ALCOOL ETILICO HIDRATADO ASPECTO FISICO: SOLUCAO AQUOSA; GRAU INPM: 70; GRAU GL: 77; APRESENTACAO: ALMOTOLIA 100 ML;</t>
  </si>
  <si>
    <t>1255302 000025/2020</t>
  </si>
  <si>
    <t>NAPOLICIA MILITAR DE MINAS GERAISALCOOL ETILICO HIDRATADO ASPECTO FISICO: SOLUCAO AQUOSA; GRAU INPM: 70; GRAU GL: 77; APRESENTACAO: ALMOTOLIA 100 ML;-11862</t>
  </si>
  <si>
    <t>0525005 000060/2020</t>
  </si>
  <si>
    <t>REAGENTES E PRODUTOS QUIMICOS</t>
  </si>
  <si>
    <t>NAFUNDACAO HOSPITALAR DO ESTADO DE MINAS GERAISALCOOL ETILICO HIDRATADO ASPECTO FISICO: SOLUCAO AQUOSA; GRAU INPM: 70; GRAU GL: 77; APRESENTACAO: ALMOTOLIA 100 ML;REAGENTES E PRODUTOS QUIMICOS6002,64</t>
  </si>
  <si>
    <t>NAFUNDACAO HOSPITALAR DO ESTADO DE MINAS GERAISALCOOL ETILICO HIDRATADO ASPECTO FISICO: SOLUCAO AQUOSA; GRAU INPM: 70; GRAU GL: 77; APRESENTACAO: ALMOTOLIA 100 ML;REAGENTES E PRODUTOS QUIMICOS4764</t>
  </si>
  <si>
    <t>ALCOOL ETILICO HIDRATADO ASPECTO FISICO: SOLUCAO AQUOSA; GRAU INPM: 70; GRAU GL: 77; APRESENTACAO: ALMOTOLIA 250 ML;</t>
  </si>
  <si>
    <t>NAPOLICIA MILITAR DE MINAS GERAISALCOOL ETILICO HIDRATADO ASPECTO FISICO: SOLUCAO AQUOSA; GRAU INPM: 70; GRAU GL: 77; APRESENTACAO: ALMOTOLIA 250 ML;-31768</t>
  </si>
  <si>
    <t>NAFUNDACAO HOSPITALAR DO ESTADO DE MINAS GERAISALCOOL ETILICO HIDRATADO ASPECTO FISICO: SOLUCAO AQUOSA; GRAU INPM: 70; GRAU GL: 77; APRESENTACAO: ALMOTOLIA 250 ML;REAGENTES E PRODUTOS QUIMICOS12021</t>
  </si>
  <si>
    <t>1401269 000022/2020</t>
  </si>
  <si>
    <t>MATERIAL E SUPRIMENTO MEDICO-HOSPITALAR</t>
  </si>
  <si>
    <t>NACORPO DE BOMBEIROS MILITAR DE MINAS GERAISALCOOL ETILICO HIDRATADO ASPECTO FISICO: SOLUCAO AQUOSA; GRAU INPM: 70; GRAU GL: 77; APRESENTACAO: ALMOTOLIA 250 ML;MATERIAL E SUPRIMENTO MEDICO-HOSPITALAR5776</t>
  </si>
  <si>
    <t>NAFUNDACAO HOSPITALAR DO ESTADO DE MINAS GERAISALCOOL ETILICO HIDRATADO ASPECTO FISICO: SOLUCAO AQUOSA; GRAU INPM: 70; GRAU GL: 77; APRESENTACAO: ALMOTOLIA 250 ML;-4808,4</t>
  </si>
  <si>
    <t>0525005 000062/2020</t>
  </si>
  <si>
    <t>NAFUNDACAO HOSPITALAR DO ESTADO DE MINAS GERAISALCOOL ETILICO HIDRATADO ASPECTO FISICO: SOLUCAO AQUOSA; GRAU INPM: 70; GRAU GL: 77; APRESENTACAO: ALMOTOLIA 250 ML;REAGENTES E PRODUTOS QUIMICOS3846,72</t>
  </si>
  <si>
    <t>ALCOOL ETILICO HIDRATADO ASPECTO FISICO: SOLUCAO AQUOSA; GRAU INPM: 70; GRAU GL: 77; APRESENTACAO: FRASCO 1 L;</t>
  </si>
  <si>
    <t>NAPOLICIA MILITAR DE MINAS GERAISALCOOL ETILICO HIDRATADO ASPECTO FISICO: SOLUCAO AQUOSA; GRAU INPM: 70; GRAU GL: 77; APRESENTACAO: FRASCO 1 L;-26400</t>
  </si>
  <si>
    <t>NASECRETARIA DE ESTADO DA SAUDEALCOOL ETILICO HIDRATADO ASPECTO FISICO: SOLUCAO AQUOSA; GRAU INPM: 70; GRAU GL: 77; APRESENTACAO: FRASCO 1 L;-1650</t>
  </si>
  <si>
    <t>NAPOLICIA CIVIL DO ESTADO DE MINAS GERAISALCOOL ETILICO HIDRATADO ASPECTO FISICO: SOLUCAO AQUOSA; GRAU INPM: 70; GRAU GL: 77; APRESENTACAO: FRASCO 1 L;-445</t>
  </si>
  <si>
    <t>NAPOLICIA CIVIL DO ESTADO DE MINAS GERAISALCOOL ETILICO HIDRATADO ASPECTO FISICO: SOLUCAO AQUOSA; GRAU INPM: 70; GRAU GL: 77; APRESENTACAO: FRASCO 1 L;-428,62</t>
  </si>
  <si>
    <t>MEDICAPRODUTOS HOSPITALARES EIRELI</t>
  </si>
  <si>
    <t>43924Fundação Oswaldo CruzÁlcool etílico, hidratado, 70% (70ºgl), com carbopol e glicerina, bag imbox, com bico dosador, refil 14.883.212/0001-79111000http://www.in.gov.br/en/web/dou/-/extrato-de-dispensa-de-licitacao-n-10/2020-uasg-250104-251118887</t>
  </si>
  <si>
    <t>07.876.749/0001-46.</t>
  </si>
  <si>
    <t>43930Empresa Brasileira de Serviços HospitalaresAquisição de a etilico + alcool isopropilico; 70%; loção alcoólica em espuma, a fim de abastecer o Hospital Universitário da UFJF - Filial Ebserh07.876.749/0001-46.26600http://www.in.gov.br/web/dou/-/extrato-de-dispensa-de-licitacao-n-23/2020-uasg-155903-251963495</t>
  </si>
  <si>
    <t>43927Prefeitura Municipal de Visconde do Rio BrancoÁlcool gel74500500014,9http://pt.viscondedoriobranco.mg.gov.br/Licitacao</t>
  </si>
  <si>
    <t>2020001650</t>
  </si>
  <si>
    <t>S.M GUIMARÃES EIRELI</t>
  </si>
  <si>
    <t>43945FUNESPOM - FUNDO ESP. POLÍCIA MILITAR RJAQUISIÇÃO DO ITEM: ALCOOL  - TIPO: ALCOOL ETILICO, ASPECTO: GEL, CONCENTRACAO: 70 %, FORNECIMENTO: FRASCO 500ML ID AQUISIÇÃO DO ITEM: 149678 COD AQUISIÇÃO DO ITEM: 6810.472.007226.889.274/0001-77112000011,2https://www.compras.rj.gov.br/Portal-Siga/Contrato/listar.action</t>
  </si>
  <si>
    <t>010.645.510/0001-70</t>
  </si>
  <si>
    <t>43941MATERNIDADE DONA EVANGELINA ROSAAQUISIAÇÃO DE MEDICAMENTOS E INSUMOS (ÁLCOOL GEL, AVENTAL CIRÚRGICO, FILTRO, LUVA CIRÚRGICA, LUVA PARA PROCEDIEMENTOS ETC)010.645.510/0001-70748750http://www.diariooficial.pi.gov.br/index.php</t>
  </si>
  <si>
    <t>Aquisição de papel toalha e álcool em gel para serem utilizados pelos profissionais médicos, técnicos em saúde e enfermeiros, em atendimento à Secretaria Municipal de Saúde.</t>
  </si>
  <si>
    <t>RR DIST PROD Alimentícios e Limpeza LTDA.</t>
  </si>
  <si>
    <t>43943PREFEITURA MUNICIPAL DE UBERLÂNDIAAquisição de papel toalha e álcool em gel para serem utilizados pelos profissionais médicos, técnicos em saúde e enfermeiros, em atendimento à Secretaria Municipal de Saúde.19.898.370/0001-16352965http://websicom.uberlandia.mg.gov.br/websicom/f/n/relacaoempenhosdetalheman?modoJanelaPlc=popup&amp;evento=y&amp;nrEmpenho=11642&amp;dtEmpenho=2020-03-25&amp;codOrgao=02</t>
  </si>
  <si>
    <t>AQUISIÇÃO DO ITEM: MEDICAMENTO USO HUMANO - GRUPO FARMACOLOGICO: N/A, PRINCIPIO ATIVO: ALCOOL ETILICO, FORMA FARMACEUTICA: GEL ANTISSEPTICO, CONCENTRACAO / DOSAGEM: 70%, UNIDADE: ML, VOLUME: N/D, APRESENTACAO: FRASCO, ACESSORIO: N/A ID AQUISIÇÃO DO ITEM: 93671 COD AQUISIÇÃO DO ITEM: 6489.001.0071</t>
  </si>
  <si>
    <t>2020001892</t>
  </si>
  <si>
    <t>INVICTA COMÉRCIO E DISTRIBUIÇÃO EIRELI - ME</t>
  </si>
  <si>
    <t>43945SEGOV - Secretaria de Est de Gov e Rel InstAQUISIÇÃO DO ITEM: MEDICAMENTO USO HUMANO - GRUPO FARMACOLOGICO: N/A, PRINCIPIO ATIVO: ALCOOL ETILICO, FORMA FARMACEUTICA: GEL ANTISSEPTICO, CONCENTRACAO / DOSAGEM: 70%, UNIDADE: ML, VOLUME: N/D, APRESENTACAO: FRASCO, ACESSORIO: N/A ID AQUISIÇÃO DO ITEM: 93671 COD AQUISIÇÃO DO ITEM: 6489.001.007119.639.422/0001-3070500023,5https://www.compras.rj.gov.br/Portal-Siga/Contrato/listar.action</t>
  </si>
  <si>
    <t xml:space="preserve">Usina PETRIBU S.A, </t>
  </si>
  <si>
    <t>43943Fundo Estadual de SaúdeÁLCOOL ETÍLICO 70% - 01 Litro10.645.075/0001-834573892404,95Portal da Transparência do Governo de Pernambuco</t>
  </si>
  <si>
    <t>29594922020</t>
  </si>
  <si>
    <t>T S COMERCIAL DE MEDICAMENTOS REPRESENTAÇAO LTDA</t>
  </si>
  <si>
    <t>43916SOLUCAO ANTISSEPTICA, ALCOOL ETILICO A 70%, FRASCO 1 LITRO, NOTIFICACAO SIMPLIFICADA RDC 199/06, RDC 42/10, RDC 46/02 E NBR 5991/97, UNIDADE 1.0 FRASCO. MARCA: RIOQUIMICA. 50.040,00 X 4,9450 = 247.447,808077211000134247447,8500404,95https://cearatransparente.ce.gov.br/portal-da-transparencia/despesas/notas-de-empenho/2634246?locale=pt-BR</t>
  </si>
  <si>
    <t>43945Prefeitura Municipal de Caxias do Sul Álcool etílico líquido 70%  - frasco de 1.000 ml.06.294.126/0001-001296024005,4https://grp.caxias.rs.gov.br/grp/materiais/acessoexterno/compras/licitacaoConsultaFiltroAcessoExternoListaMaisCampos.faces</t>
  </si>
  <si>
    <t>ALCOOL LÍQUIDO 70° - 1 LITRO</t>
  </si>
  <si>
    <t>252/2020 - FUL</t>
  </si>
  <si>
    <t>0065/2020</t>
  </si>
  <si>
    <t>CERVEJARIA BAMBOA LTDA</t>
  </si>
  <si>
    <t>43950COMPANHIA MUNICIPAL DE TRÂNSITO E URBANIZAÇÃOALCOOL LÍQUIDO 70° - 1 LITRO95442910001531180020005,9https://www.londrina.pr.gov.br/transparencia</t>
  </si>
  <si>
    <t>Medpoa Com. de Material Hospitalar Ltda.</t>
  </si>
  <si>
    <t>43949Prefeitura Municipal de Porto AlegreAquisição de Alcool Etilico Neutro Hidratado 70°10.807.173/0001-7019140003000006,38http://www.portaldecompraspublicas.com.br/18/Processos/RS/Prefeitura-Municipal-de-Porto-Alegre-206/PE-89-2020-2020-115636/</t>
  </si>
  <si>
    <t>ÁLCOOL ETÍLICO 70%, LÍQUIDO INCOLOR, LÍMPIDO, VOLÁTIL E DE ODOR CARACTERÍSTICO, DESTINADO A ASSEPSIA DA PELE HUMANA, FRASCO (ALMOTOLIA DESCARTÁVEL) COM 250 ML</t>
  </si>
  <si>
    <t xml:space="preserve"> 04.000.318.20.87 </t>
  </si>
  <si>
    <t>Dispensa 019/2020</t>
  </si>
  <si>
    <t>BioHosp Produtos Hospitalares</t>
  </si>
  <si>
    <t>DOM 5983
http://portal6.pbh.gov.br/dom/Files/dom5983%20-%20assinado.pdf</t>
  </si>
  <si>
    <t>43916Secretaria Municipal de SaúdeÁLCOOL ETÍLICO 70%, LÍQUIDO INCOLOR, LÍMPIDO, VOLÁTIL E DE ODOR CARACTERÍSTICO, DESTINADO A ASSEPSIA DA PELE HUMANA, FRASCO (ALMOTOLIA DESCARTÁVEL) COM 250 ML18.269.125/0001-8710185003500002,91DOM 5983
http://portal6.pbh.gov.br/dom/Files/dom5983%20-%20assinado.pdf</t>
  </si>
  <si>
    <t>PSES 35360/2020</t>
  </si>
  <si>
    <t>Dispensa nº 700/2020</t>
  </si>
  <si>
    <t>BMI PROSPER EIRELI EPP</t>
  </si>
  <si>
    <t>43931GOVERNO DE SCAQUISIÇÃO EMERGENCIAL DE ÁLCOOL 70% de 1 litro14.012.375/0001-86545000PUBLICADO NO DIÁRIO OFICIAL DE SC DE 03 DE ABRIL DE 2020 e http://www.transparencia.sc.gov.br/documentos/extrato/doc/empenho?empenhofiltro[]=480091|2020NE010434</t>
  </si>
  <si>
    <t>43924Empresa Brasileira de Serviços HospitalaresAquisição de PAPEL TOALHA EM BOBINA 200 METROS,PAPEL TOALHA INTERFOLHADO, SABONETE LÍQUIDO NEUTRO PARA HIGIENIZAÇÃO DAS MÃOS,ÁLCOOL LÍQUIDO 70% ANTISSÉPTICO 600 ML SPRAY.29.282.974/0001-97105000http://www.in.gov.br/en/web/dou/-/extrato-de-dispensa-de-licitacao-n-22/2020-uasg-155012-251117525</t>
  </si>
  <si>
    <t>43924Empresa Brasileira de Serviços HospitalaresAquisição de PAPEL TOALHA EM BOBINA 200 METROS,PAPEL TOALHA INTERFOLHADO, SABONETE LÍQUIDO NEUTRO PARA HIGIENIZAÇÃO DAS MÃOS,ÁLCOOL LÍQUIDO 70% ANTISSÉPTICO 600 ML SPRAY.32.952.698/0001-3196280http://www.in.gov.br/en/web/dou/-/extrato-de-dispensa-de-licitacao-n-22/2020-uasg-155012-251117525</t>
  </si>
  <si>
    <t>AQUISIÇÃO DO ITEM: ALCOOL  - TIPO: ETILICO , ASPECTO: LIQUIDO, INCOLOR, LIMPIDO, VOLATIL, INFLAMAVEL E HIGROSCOPICO, CONCENTRACAO: 95,1% a 96,9% , FORNECIMENTO: 1 LITRO ID AQUISIÇÃO DO ITEM: 159685 COD AQUISIÇÃO DO ITEM: 6810.472.0080</t>
  </si>
  <si>
    <t>2020001881</t>
  </si>
  <si>
    <t>CROMOLAB - COMERCIO DE EQUIPAMENTOS PARA LABORATORIOS EIRELI - EPP</t>
  </si>
  <si>
    <t>43945UERJ - ADMINISTRACAO CENTRALAQUISIÇÃO DO ITEM: ALCOOL  - TIPO: ETILICO , ASPECTO: LIQUIDO, INCOLOR, LIMPIDO, VOLATIL, INFLAMAVEL E HIGROSCOPICO, CONCENTRACAO: 95,1% a 96,9% , FORNECIMENTO: 1 LITRO ID AQUISIÇÃO DO ITEM: 159685 COD AQUISIÇÃO DO ITEM: 6810.472.008026.328.672/0001-14252008,4https://www.compras.rj.gov.br/Portal-Siga/Contrato/listar.action</t>
  </si>
  <si>
    <t>2020002059</t>
  </si>
  <si>
    <t>EQUIPLAB DISTRIBUIDORA DE PRODUTOS NACIONAIS E IMPORTADOS LTDA</t>
  </si>
  <si>
    <t>43945UERJ - ADMINISTRACAO CENTRALAQUISIÇÃO DO ITEM: ALCOOL  - TIPO: ETILICO , ASPECTO: LIQUIDO, INCOLOR, LIMPIDO, VOLATIL, INFLAMAVEL E HIGROSCOPICO, CONCENTRACAO: 95,1% a 96,9% , FORNECIMENTO: 1 LITRO ID AQUISIÇÃO DO ITEM: 159685 COD AQUISIÇÃO DO ITEM: 6810.472.008009.687.635/0001-83198009,9https://www.compras.rj.gov.br/Portal-Siga/Contrato/listar.action</t>
  </si>
  <si>
    <t>AQUISIÇÃO DO ITEM: ALCOOL  - TIPO: ALCOOL ETILICO, ASPECTO: LIQUIDO , CONCENTRACAO: 70 %, FORNECIMENTO: FRASCO DE 1 LITRO ID AQUISIÇÃO DO ITEM: 146296 COD AQUISIÇÃO DO ITEM: 6810.472.0069</t>
  </si>
  <si>
    <t>2020001855</t>
  </si>
  <si>
    <t>ALVOTEX INDÚSTRIA E COMÉRCIO LTDA-EPP</t>
  </si>
  <si>
    <t>43945SEPOL - Secretaria de Estado de Policia CivilAQUISIÇÃO DO ITEM: ALCOOL  - TIPO: ALCOOL ETILICO, ASPECTO: LIQUIDO , CONCENTRACAO: 70 %, FORNECIMENTO: FRASCO DE 1 LITRO ID AQUISIÇÃO DO ITEM: 146296 COD AQUISIÇÃO DO ITEM: 6810.472.006904.587.378/0001-947446413https://www.compras.rj.gov.br/Portal-Siga/Contrato/listar.action</t>
  </si>
  <si>
    <t>AQUISIÇÃO DO ITEM: ALCOOL  - TIPO: ETILICO HIDRATADO 70º , ASPECTO: LIQUIDO LIMPIDO, INCOLOR, VOLATIL, CONCENTRACAO: 70 %, FORNECIMENTO: EMBALAGEM 5 LITROS ID AQUISIÇÃO DO ITEM: 155608 COD AQUISIÇÃO DO ITEM: 6810.472.0075</t>
  </si>
  <si>
    <t>2020001795</t>
  </si>
  <si>
    <t>MED VENDAS COMERCIO LTDA -ME</t>
  </si>
  <si>
    <t>43945UERJ - ADMINISTRACAO CENTRALAQUISIÇÃO DO ITEM: ALCOOL  - TIPO: ETILICO HIDRATADO 70º , ASPECTO: LIQUIDO LIMPIDO, INCOLOR, VOLATIL, CONCENTRACAO: 70 %, FORNECIMENTO: EMBALAGEM 5 LITROS ID AQUISIÇÃO DO ITEM: 155608 COD AQUISIÇÃO DO ITEM: 6810.472.007517.504.212/0001-09131200131,2https://www.compras.rj.gov.br/Portal-Siga/Contrato/listar.action</t>
  </si>
  <si>
    <t xml:space="preserve">BRAZÓPOLIS </t>
  </si>
  <si>
    <t>AQUISIÇÃO DE ÁLCOOL 70%</t>
  </si>
  <si>
    <t>KELLER SANTOS VITAL 42619012856 - ME,</t>
  </si>
  <si>
    <t xml:space="preserve"> 20.924.267/0001-82</t>
  </si>
  <si>
    <t>43943Prefeitura MunicipalAQUISIÇÃO DE ÁLCOOL 70% 20.924.267/0001-826410</t>
  </si>
  <si>
    <t>Hospital Dr. Mário Gatti</t>
  </si>
  <si>
    <t>Álcool etílico hidratado 70%</t>
  </si>
  <si>
    <t xml:space="preserve"> WIDE STOCK COMERCIO E REPRESENTACAO LTDA</t>
  </si>
  <si>
    <t>11.699.331/0001-88</t>
  </si>
  <si>
    <t>43950Hospital Dr. Mário GattiÁlcool etílico hidratado 70%11.699.331/0001-88132300http://www.campinas.sp.gov.br/uploads/pdf/1313301773.pdf</t>
  </si>
  <si>
    <t>43948Secretaria Municipal de SaúdeALCOOL ETILICO 70% (P/P) SOLUCAO FRASCO12.040.718/0001-90222500250008,9https://transparencia.joaopessoa.pb.gov.br/#/licitacoes?id=4782</t>
  </si>
  <si>
    <t>43942ÁLCOOL ETÍLICO 7004.361.309/0001-6817529,8430125,82https://www.e-compras.am.gov.br/publico/transparencia_licitacoes_detalhes.asp?ident=203001</t>
  </si>
  <si>
    <t>ALCOOL ETILICO (ETANOL) IDENTIFICACAO: ABSOLUTO P.A. - ACS; ASPECTO FISICO: LIQUIDO INCOLOR ANIDRO; CONCENTRACAO: 99,5%; NUMERO CAS: 64-17-5; FORMULA MOLECULAR: CH3CH2OH; PESO MOLECULAR: 46,07 G/MOL; APRESENTACAO: FRASCO 1 L;</t>
  </si>
  <si>
    <t>NAFUNDACAO EZEQUIEL DIASALCOOL ETILICO (ETANOL) IDENTIFICACAO: ABSOLUTO P.A. - ACS; ASPECTO FISICO: LIQUIDO INCOLOR ANIDRO; CONCENTRACAO: 99,5%; NUMERO CAS: 64-17-5; FORMULA MOLECULAR: CH3CH2OH; PESO MOLECULAR: 46,07 G/MOL; APRESENTACAO: FRASCO 1 L;-1598</t>
  </si>
  <si>
    <t>NAFUNDACAO EZEQUIEL DIASALCOOL ETILICO (ETANOL) IDENTIFICACAO: ABSOLUTO P.A. - ACS; ASPECTO FISICO: LIQUIDO INCOLOR ANIDRO; CONCENTRACAO: 99,5%; NUMERO CAS: 64-17-5; FORMULA MOLECULAR: CH3CH2OH; PESO MOLECULAR: 46,07 G/MOL; APRESENTACAO: FRASCO 1 L;-319,6</t>
  </si>
  <si>
    <t>ALCOOL ETILICO ABSOLUTO ANIDRO ASPECTO FISICO: LIQUIDO; GRAU INPM: 99,3; GRAU GL: 99,5; APRESENTACAO: FRASCO 1 L;</t>
  </si>
  <si>
    <t>NAPOLICIA MILITAR DE MINAS GERAISALCOOL ETILICO ABSOLUTO ANIDRO ASPECTO FISICO: LIQUIDO; GRAU INPM: 99,3; GRAU GL: 99,5; APRESENTACAO: FRASCO 1 L;-1585,44</t>
  </si>
  <si>
    <t>Aquisição de álcool liquido e álcool em gel para serem utilizados nos processos de desinfecção, sendo fundamental no combate à COVID- 19, no Município de Ouro Preto/MG</t>
  </si>
  <si>
    <t>Dispensa de Licitação nº 042/2020</t>
  </si>
  <si>
    <t>Ilvair de Souza Rodrigues 59356170215</t>
  </si>
  <si>
    <t>14.434.760/0001-11</t>
  </si>
  <si>
    <t>https://www.ouropreto.mg.gov.br/transparencia/diario-publicacoes/2450</t>
  </si>
  <si>
    <t>43944Aquisição de álcool liquido e álcool em gel para serem utilizados nos processos de desinfecção, sendo fundamental no combate à COVID- 19, no Município de Ouro Preto/MG14.434.760/0001-11122000https://www.ouropreto.mg.gov.br/transparencia/diario-publicacoes/2450</t>
  </si>
  <si>
    <t>2020002215</t>
  </si>
  <si>
    <t>LIFE CARE MATERIAL HOSPITALAR LTDA EPP</t>
  </si>
  <si>
    <t>43945FSERJ - FUNDAÇÃO SAÚDE DO EST. DO RIO DE JANEIROAQUISIÇÃO DO ITEM: ALCOOL  - TIPO: ETILICO, ASPECTO: LIQUIDO, CONCENTRACAO: 70° ID AQUISIÇÃO DO ITEM: 84005 COD AQUISIÇÃO DO ITEM: 6810.472.000316.416.361/0001-534529811https://www.compras.rj.gov.br/Portal-Siga/Contrato/listar.action</t>
  </si>
  <si>
    <t>2020001894</t>
  </si>
  <si>
    <t>43945FSERJ - FUNDAÇÃO SAÚDE DO EST. DO RIO DE JANEIROAQUISIÇÃO DO ITEM: ALCOOL  - TIPO: ETILICO, ASPECTO: LIQUIDO, CONCENTRACAO: 70° ID AQUISIÇÃO DO ITEM: 84005 COD AQUISIÇÃO DO ITEM: 6810.472.000317.771.867/0001-431350011https://www.compras.rj.gov.br/Portal-Siga/Contrato/listar.action</t>
  </si>
  <si>
    <t>NTERJETCOMERCIAL EIRELI</t>
  </si>
  <si>
    <t>43945Empresa Brasileira de Serviços HospitalaresAquisição de ÁLCOOL ETÍLICO, HIDRATADO, 70% (70 GL) LÍQUIDO, "SEM QUATERNÁRIO DE AMÔNIO" - FRASCO COM 1000 ML, para combate ao COVID-19, das unidades hospitalares do Complexo Hospitalar da Universidade Federal do Pará CHU UFPA59.403.410/0001-26 100000http://www.in.gov.br/web/dou/-/extrato-de-dispensa-de-licitacao-n-10/2020-uasg-155909-253810017</t>
  </si>
  <si>
    <t>CLICKBR COMERCIO DE PRODUTOS DE LIMPEZA EIRELI.</t>
  </si>
  <si>
    <t>43916Fundação Universidade Federal do Rio GrandeAquisição urgente de Alcool para atender as demandas do combate ao coronavírus04.398.058/0001-9642000http://www.in.gov.br/web/dou/-/extrato-de-dispensa-de-licitacao-n-96/2020-uasg-154042-249844996</t>
  </si>
  <si>
    <t>43944PREFEITURA MUNICIPAL DE JUIZ DE FORARESERVATÓRIOS P/Dispenser Sab/Álcool 800 ml04.109.169/0001-3565,879,4https://www.pjf.mg.gov.br/jfcontracoronavirus/transparencia.php</t>
  </si>
  <si>
    <t>LOCAÇÃO DE ESTRUTURAS COM FORNECIMENTO DE EQUIPAMENTOS - REGIÃO CENTRAL - VALOR MENSAL - BARREIRAS DE INSPEÇÃO SANITÁRIA PARA ENFRENTAMENTO AO COVID-19 (Fundo de palco, Estande, Tenda, Tablado Naval, Grades de proteção, mesa de plastico, cadeira plastica e iluminação)</t>
  </si>
  <si>
    <t>2020-XNMX2</t>
  </si>
  <si>
    <t>AFR EVENTOS E LOCAÇÕES EIRELI</t>
  </si>
  <si>
    <t>11.090.55/0001-88</t>
  </si>
  <si>
    <t>https://coronavirus.es.gov.br/Media/Coronavirus/Transparencia/ContratosEmergenciais/2020-XNMX2%20-%20CONTRATO%200053-2020%20AFR%20EVENTOS%20LOCA%C3%87%C3%95ES.pdf</t>
  </si>
  <si>
    <t>43951SECRETARIA DE ESTADO DA SAUDELOCAÇÃO DE ESTRUTURAS COM FORNECIMENTO DE EQUIPAMENTOS - REGIÃO CENTRAL - VALOR MENSAL - BARREIRAS DE INSPEÇÃO SANITÁRIA PARA ENFRENTAMENTO AO COVID-19 (Fundo de palco, Estande, Tenda, Tablado Naval, Grades de proteção, mesa de plastico, cadeira plastica e iluminação)11.090.55/0001-881600028000https://coronavirus.es.gov.br/Media/Coronavirus/Transparencia/ContratosEmergenciais/2020-XNMX2%20-%20CONTRATO%200053-2020%20AFR%20EVENTOS%20LOCA%C3%87%C3%95ES.pdf</t>
  </si>
  <si>
    <t>LOCAÇÃO DE ESTRUTURAS COM FORNECIMENTO DE EQUIPAMENTOS - REGIÃO METROPOLITANA-VALOR MENSAL - BARREIRAS DE INSPEÇÃO SANITÁRIA PARA ENFRENTAMENTO AO COVID-19 (Fundo de palco, Estande, Tenda, Tablado Naval, Grades de proteção, mesa de plastico, cadeira plastica e iluminação)</t>
  </si>
  <si>
    <t>43951SECRETARIA DE ESTADO DA SAUDELOCAÇÃO DE ESTRUTURAS COM FORNECIMENTO DE EQUIPAMENTOS - REGIÃO METROPOLITANA-VALOR MENSAL - BARREIRAS DE INSPEÇÃO SANITÁRIA PARA ENFRENTAMENTO AO COVID-19 (Fundo de palco, Estande, Tenda, Tablado Naval, Grades de proteção, mesa de plastico, cadeira plastica e iluminação)11.090.55/0001-882400038000https://coronavirus.es.gov.br/Media/Coronavirus/Transparencia/ContratosEmergenciais/2020-XNMX2%20-%20CONTRATO%200053-2020%20AFR%20EVENTOS%20LOCA%C3%87%C3%95ES.pdf</t>
  </si>
  <si>
    <t>LOCAÇÃO DE ESTRUTURAS COM FORNECIMENTO DE EQUIPAMENTOS - REGIÃO NORTE - VALOR MENSAL - BARREIRAS DE INSPEÇÃO SANITÁRIA PARA ENFRENTAMENTO AO COVID-19 (Fundo de palco, Estande, Tenda, Tablado Naval, Grades de proteção, mesa de plastico, cadeira plastica e iluminação)</t>
  </si>
  <si>
    <t>43951SECRETARIA DE ESTADO DA SAUDELOCAÇÃO DE ESTRUTURAS COM FORNECIMENTO DE EQUIPAMENTOS - REGIÃO NORTE - VALOR MENSAL - BARREIRAS DE INSPEÇÃO SANITÁRIA PARA ENFRENTAMENTO AO COVID-19 (Fundo de palco, Estande, Tenda, Tablado Naval, Grades de proteção, mesa de plastico, cadeira plastica e iluminação)11.090.55/0001-882400038000https://coronavirus.es.gov.br/Media/Coronavirus/Transparencia/ContratosEmergenciais/2020-XNMX2%20-%20CONTRATO%200053-2020%20AFR%20EVENTOS%20LOCA%C3%87%C3%95ES.pdf</t>
  </si>
  <si>
    <t>LOCAÇÃO DE ESTRUTURAS COM FORNECIMENTO DE EQUIPAMENTOS - REGIÃO SUL - VALOR MENSAL - BARREIRAS DE INSPEÇÃO SANITÁRIA PARA ENFRENTAMENTO AO COVID-19 (Fundo de palco, Estande, Tenda, Tablado Naval, Grades de proteção, mesa de plastico, cadeira plastica e iluminação)</t>
  </si>
  <si>
    <t>43951SECRETARIA DE ESTADO DA SAUDELOCAÇÃO DE ESTRUTURAS COM FORNECIMENTO DE EQUIPAMENTOS - REGIÃO SUL - VALOR MENSAL - BARREIRAS DE INSPEÇÃO SANITÁRIA PARA ENFRENTAMENTO AO COVID-19 (Fundo de palco, Estande, Tenda, Tablado Naval, Grades de proteção, mesa de plastico, cadeira plastica e iluminação)11.090.55/0001-882400038000https://coronavirus.es.gov.br/Media/Coronavirus/Transparencia/ContratosEmergenciais/2020-XNMX2%20-%20CONTRATO%200053-2020%20AFR%20EVENTOS%20LOCA%C3%87%C3%95ES.pdf</t>
  </si>
  <si>
    <t>43944PREFEITURA MUNICIPAL DE JUIZ DE FORADISPENSER Premisse Velox Sab/Álcool  s/Res04.109.169/0001-35149,45721,35https://www.pjf.mg.gov.br/jfcontracoronavirus/transparencia.php</t>
  </si>
  <si>
    <t>43944PREFEITURA MUNICIPAL DE JUIZ DE FORAdispenser para álcool em gel 04.109.169/0001-35320,251521,33https://www.pjf.mg.gov.br/jfcontracoronavirus/transparencia.php</t>
  </si>
  <si>
    <t>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t>
  </si>
  <si>
    <t>J H B GOMES PRODUCOES-ME</t>
  </si>
  <si>
    <t>43938 SECRETARIA DE ESTADO DA SAÚDEEQUIPAMENTO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EVENTO1889902600018916050151070http://transparencia.al.gov.br/despesa/empenho/510524/2020NE00423/2020OB02560/</t>
  </si>
  <si>
    <t>43944PREFEITURA MUNICIPAL DE JUIZ DE FORAReservatório para dispenser para álcool em gel 04.109.169/0001-35141159,4https://www.pjf.mg.gov.br/jfcontracoronavirus/transparencia.php</t>
  </si>
  <si>
    <t>Prefeitura Regional Penha - PRPE</t>
  </si>
  <si>
    <t>Fornecimento de 20 (vinte) unidades de dispenser de parede para álcool gel, pelo valor unitário de R$ 36,96,</t>
  </si>
  <si>
    <t>6048.2020/0001331-2</t>
  </si>
  <si>
    <t>SÂNDALO EQUIPAMENTOS E PRODUTOS DE HIGIENE PESSOAL LTDA</t>
  </si>
  <si>
    <t>30.379.727/0001-92</t>
  </si>
  <si>
    <t>http://www.docidadesp.imprensaoficial.com.br/NavegaEdicao.aspx?ClipID=9ba3650d033430f41311cb88bd6690eb&amp;PalavraChave=SANDALO%20EQUIPAMENTOS%20E%20PRODUTOS%20DE%20HIGIENE%20PESSOAL%20LTDA</t>
  </si>
  <si>
    <t>43924Prefeitura Regional Penha - PRPEFornecimento de 20 (vinte) unidades de dispenser de parede para álcool gel, pelo valor unitário de R$ 36,96,30.379.727/0001-92739,22036,96http://www.docidadesp.imprensaoficial.com.br/NavegaEdicao.aspx?ClipID=9ba3650d033430f41311cb88bd6690eb&amp;PalavraChave=SANDALO%20EQUIPAMENTOS%20E%20PRODUTOS%20DE%20HIGIENE%20PESSOAL%20LTDA</t>
  </si>
  <si>
    <t>43922Porta-sabão para sabonete líquido e álcool em gel3096292000015118362768https://cearatransparente.ce.gov.br/portal-da-transparencia/despesas/notas-de-empenho/2638116?locale=pt-BR</t>
  </si>
  <si>
    <t>43916CLOREXIDINA 0,5% SOL. ALCOOL 1000ML - SEPTI DEP. 8.C.1- 945 FARMAX (DESCRIÇÃO DA QUANTIDADE 36 X 9,677 =348,36)2600770000109348,36369,68https://cearatransparente.ce.gov.br/portal-da-transparencia/despesas/notas-de-empenho/2634727?locale=pt-BR</t>
  </si>
  <si>
    <t>MAFER COMERCIAL HOSPITALAR LTDA   ME</t>
  </si>
  <si>
    <t>43943DISPENSER 600 ml para sabonete líquido ou álcool gel automático07.200.697/0001-9335000100350http://www.transparencia.am.gov.br/covid-19/despesas-empenhos-e-pagamentos/despesas/</t>
  </si>
  <si>
    <t>TUBO FALCON embalagem com 50 unidades</t>
  </si>
  <si>
    <t xml:space="preserve">FRANCISCO FERNANDES BARBOSA </t>
  </si>
  <si>
    <t>43942TUBO FALCON embalagem com 50 unidades15.623.678/0001-06490010049http://www.transparencia.am.gov.br/covid-19/despesas-empenhos-e-pagamentos/despesas/</t>
  </si>
  <si>
    <t>MEGALIMP HIGIENE E LIMPEZA LTDA-ME</t>
  </si>
  <si>
    <t>43949PREFEITURA MUNICIPAL DE UBERABAsuporte, tipo dispenser para alcool gel; com válvula de controle; reservatório para 800ml; fabricado em abs; cor: branco leitoso; fundo cinza; dimensões aproximadas: 12 x 11 x 29cm.06.986.492/0001-12402515026,9http://www.uberaba.mg.gov.br/licitacoes/arquivos/900_5_18_2020_1.pdf</t>
  </si>
  <si>
    <t>43945Prefeitura Municipal de Caxias do Sul Dispensers de sabonete líquido/álcool gel.02.886.295/0001-70700020035https://grp.caxias.rs.gov.br/grp/materiais/acessoexterno/compras/licitacaoConsultaFiltroAcessoExternoListaMaisCampos.faces</t>
  </si>
  <si>
    <t>FORNECIMENTO DE ÁLCOOL EM GEL, LUVAS E MÁSCARAS DESCARTÁVEIS PARA ATENDER O DETRAN-MT. ITEM: MASCARA CIRURGICA. UNIDADE: CAIXA COM 50 MASCARAS.</t>
  </si>
  <si>
    <t>NAFORNECIMENTO DE ÁLCOOL EM GEL, LUVAS E MÁSCARAS DESCARTÁVEIS PARA ATENDER O DETRAN-MT. ITEM: MASCARA CIRURGICA. UNIDADE: CAIXA COM 50 MASCARAS.26.783.910/0001-8130000200150https://www.detran.mt.gov.br/web/detran-transparencia/-/dispensa-05-2020-contratacao-de-empresa-para-fornecimento-de-alcool-em-gel-luvas-e-mascaras-descartaveis-para-atender-as-demandas-emergenciais-do-detr</t>
  </si>
  <si>
    <t>43916CLOREXIDINA 0,5% SOL. ALCOOL. (RIOHEX) - RIOC. DEP.8.B.1 146 RIOQUIMI (DESCRIÇÃO DA QUANTIDADE 238 X 13,720 = 3.235,36)260077000010923813,72https://cearatransparente.ce.gov.br/portal-da-transparencia/despesas/notas-de-empenho/2634727?locale=pt-BR</t>
  </si>
  <si>
    <t>CLOREXIDINA 0,5% ALCOÓLICA 1L- VICPHARMA DEP. 8.D.1 -301- VICPHARI (DESCRIÇÃO DA QUANTIDADE: 266 X 9,940 = 2.644,04)</t>
  </si>
  <si>
    <t>43916CLOREXIDINA 0,5% ALCOÓLICA 1L- VICPHARMA DEP. 8.D.1 -301- VICPHARI (DESCRIÇÃO DA QUANTIDADE: 266 X 9,940 = 2.644,04)26007700001092644,042669,94https://cearatransparente.ce.gov.br/portal-da-transparencia/despesas/notas-de-empenho/2634727?locale=pt-BR</t>
  </si>
  <si>
    <t>FORNECIMENTO DE ÁLCOOL EM GEL, LUVAS E MÁSCARAS DESCARTÁVEIS PARA ATENDER O DETRAN-MT.  ITEM: LUVA - TAM G. UNIDADE: CAIXA COM 100 LUVAS.</t>
  </si>
  <si>
    <t>LEITE RIBEIRO LTDA</t>
  </si>
  <si>
    <t>NAFORNECIMENTO DE ÁLCOOL EM GEL, LUVAS E MÁSCARAS DESCARTÁVEIS PARA ATENDER O DETRAN-MT.  ITEM: LUVA - TAM G. UNIDADE: CAIXA COM 100 LUVAS.18.849.143/0001-381120040028https://www.detran.mt.gov.br/web/detran-transparencia/-/dispensa-05-2020-contratacao-de-empresa-para-fornecimento-de-alcool-em-gel-luvas-e-mascaras-descartaveis-para-atender-as-demandas-emergenciais-do-detr</t>
  </si>
  <si>
    <t>FORNECIMENTO DE ÁLCOOL EM GEL, LUVAS E MÁSCARAS DESCARTÁVEIS PARA ATENDER O DETRAN-MT.  ITEM: LUVA - TAM M. UNIDADE: CAIXA COM 100 LUVAS.</t>
  </si>
  <si>
    <t>NAFORNECIMENTO DE ÁLCOOL EM GEL, LUVAS E MÁSCARAS DESCARTÁVEIS PARA ATENDER O DETRAN-MT.  ITEM: LUVA - TAM M. UNIDADE: CAIXA COM 100 LUVAS.18.849.143/0001-381120040028https://www.detran.mt.gov.br/web/detran-transparencia/-/dispensa-05-2020-contratacao-de-empresa-para-fornecimento-de-alcool-em-gel-luvas-e-mascaras-descartaveis-para-atender-as-demandas-emergenciais-do-detr</t>
  </si>
  <si>
    <t>Goiânia</t>
  </si>
  <si>
    <t>23800</t>
  </si>
  <si>
    <t xml:space="preserve">GESY SARAIVA DE GOIAS                                       </t>
  </si>
  <si>
    <t>43943Secretaria Municipal de Saúde de Goiânia/GODISPENSER PLASTICO PARA ALCOOL EM GEL, TAMPA FRONTAL BASCULANTE / EM PLASTICO REFORCADO NA COR GELO, CAPACIDADE P/REFIL BAG-IN-BOX DE 800ML, TRAVA DE SEGURANCA VISOR FRONTAL/FIXACAO COM BUCHAS EXPANSIVEIS, DIM.EXT.125MM DE LAR GURA X 280MM DE ALTURA X 120MM DE PROFUNDIDA.M:PREMISSE. 34533426000122972060016,2https://www.goiania.go.gov.br/sing_transparencia/coronavirus-transparencia/?filtro_simplificado=categoria e https://www10.goiania.go.gov.br/DadosINTER/Sicon/2020/SICON495825.pdf e https://www.goiania.go.gov.br/Download/legislacao/diariooficial/2020/do_20200320_000007263.pdf</t>
  </si>
  <si>
    <t>IWR COMÉRCIO E SERVIÇOS LTDA</t>
  </si>
  <si>
    <t>43949Hospital de Clínicas de Porto Alegre (HCPA)LUVA LATEX Nº 8,0 SEM TALCO17.253.781/0001-291526,47202,12https://www.hcpa.edu.br/fale-conosco/fale-conosco-servico-de-informacao-ao-cidadao-sic/fale-conosco-sic-licitacoes-contratos</t>
  </si>
  <si>
    <t>43949Hospital de Clínicas de Porto Alegre (HCPA)LUVA LATEX Nº 8,0 SEM TALCO17.253.781/0001-29275613002,12https://www.hcpa.edu.br/fale-conosco/fale-conosco-servico-de-informacao-ao-cidadao-sic/fale-conosco-sic-licitacoes-contratos</t>
  </si>
  <si>
    <t>43943Secretaria Municipal de Saúde de Goiânia/GODISPENSER PLASTICO P/ ALCOOL GEL C/TAMPA FRONTAL BASCULANTE/COR GELO/CAPC. P/UM REFIL BAG-IN-BOX DE 800ML/TRAVA DE SEGURANCA /DIM.EXT.125MMX280MMX120MM M:PREMISSE. 3453342600012279108,38496615,93https://www.goiania.go.gov.br/sing_transparencia/coronavirus-transparencia/?filtro_simplificado=categoria</t>
  </si>
  <si>
    <t>43941Secretaria de Estado da SaúdeAQUISIÇÃO DE ALMOTOLIAS DESCARTÁVEL COM ÁLCOOL GEL 70% GLICERINADO PARA HIGIENIZAÇÃO DAS MÃOS01.648.513/0001-76120000http://www.transparencia.sc.gov.br/documentos/extrato/doc/empenho?empenhofiltro[]=480091|2020NE011338</t>
  </si>
  <si>
    <t xml:space="preserve">23081.020183/2020-84 </t>
  </si>
  <si>
    <t>43950Universidade Federal de Santa MariaAquisição de balança de precisão e Phmetro para fabricação de álcool em gel no âmbito da UFSM e HUSM. Total de Itens Licitados: 00002. Fundamento Legal: Art. 4º da Lei nº 13.979 de 06/02/2020.52.078.276/0001-964740http://www.in.gov.br/web/dou/-/extrato-de-dispensa-de-licitacao-n-42/2020-uasg-153164-254477063</t>
  </si>
  <si>
    <t>A C P DASILVA QUINOY COMERCIO E SERVICOS</t>
  </si>
  <si>
    <t>43916Universidade Federal do Rio de JaneiroAquisição de dispenser de álcool gel e outro.20.473.312/0001-204700http://www.in.gov.br/web/dou/-/extrato-de-dispensa-de-licitacao-n-143/2020-uasg-153150-249844691</t>
  </si>
  <si>
    <t xml:space="preserve">23005.005890/2020 </t>
  </si>
  <si>
    <t>QUIMIPLAST INDUSTRIA E COMERCIO DE PRODUTOS QUIMICOS LTDA.</t>
  </si>
  <si>
    <t>43950Fundação Universidade Federal da Grande DouradosAquisição de Embalagens Plásticas para Acondicionamento de Álcool 70°, a ser utilizado como medida de enfrentamento da emergência de saúde pública decorrente do coronavírus (Covid-19)02.034.825/0001-5216640http://www.in.gov.br/web/dou/-/extrato-de-dispensa-de-licitacao-n-5/2020-uasg-154502-254477558</t>
  </si>
  <si>
    <t>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(COVID-19)06.055.391/0001-2822680http://www.in.gov.br/web/dou/-/extrato-de-dispensa-de-licitacao-n-16/2020-uasg-158154-253809083</t>
  </si>
  <si>
    <t>RR - COMERCIO DE EQUIPAMENTOS INDUSTRIAIS LTDA</t>
  </si>
  <si>
    <t xml:space="preserve">05.045.200/0001-84 </t>
  </si>
  <si>
    <t>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(COVID-19)05.045.200/0001-84 22676,67http://www.in.gov.br/web/dou/-/extrato-de-dispensa-de-licitacao-n-16/2020-uasg-158154-253809083</t>
  </si>
  <si>
    <t>HELIBOMBAS - INDUSTRIA E COMERCIO DE EQUIPAMENTOS HIDRAULICOS LTDA</t>
  </si>
  <si>
    <t>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(COVID-19)01.679.707/0001-3911700http://www.in.gov.br/web/dou/-/extrato-de-dispensa-de-licitacao-n-16/2020-uasg-158154-253809083</t>
  </si>
  <si>
    <t>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(COVID-19)64.589.328/0001-7810095http://www.in.gov.br/web/dou/-/extrato-de-dispensa-de-licitacao-n-16/2020-uasg-158154-253809083</t>
  </si>
  <si>
    <t>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(COVID-19)19.324.150/0001-897810http://www.in.gov.br/web/dou/-/extrato-de-dispensa-de-licitacao-n-16/2020-uasg-158154-253809083</t>
  </si>
  <si>
    <t>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(COVID-19)05.291.541/0001-303120http://www.in.gov.br/web/dou/-/extrato-de-dispensa-de-licitacao-n-16/2020-uasg-158154-253809083</t>
  </si>
  <si>
    <t>Aquisição de Glicerina bidestilada vegetal, concentração mínima de 99%, e Bombonas para fabricação e armazenamento de álcool líquido 70% para utilização entre alunos, servidores e prestadores de serviço do IFSP</t>
  </si>
  <si>
    <t>23305.004541/2020-30</t>
  </si>
  <si>
    <t>01.783.579/0001-79</t>
  </si>
  <si>
    <t>http://www.in.gov.br/web/dou/-/extrato-de-dispensa-de-licitacao-n-10/2020-uasg-158154-250454073</t>
  </si>
  <si>
    <t>43921Instituto Federal de Educação, Ciência e Tecnologia de São PauloAquisição de Glicerina bidestilada vegetal, concentração mínima de 99%, e Bombonas para fabricação e armazenamento de álcool líquido 70% para utilização entre alunos, servidores e prestadores de serviço do IFSP01.783.579/0001-795400http://www.in.gov.br/web/dou/-/extrato-de-dispensa-de-licitacao-n-10/2020-uasg-158154-250454073</t>
  </si>
  <si>
    <t>GOTAQUIMICA PRODUTOS QUIMICOS LTDA</t>
  </si>
  <si>
    <t>45.006.780/0001-15</t>
  </si>
  <si>
    <t>43921Instituto Federal de Educação, Ciência e Tecnologia de São PauloAquisição de Glicerina bidestilada vegetal, concentração mínima de 99%, e Bombonas para fabricação e armazenamento de álcool líquido 70% para utilização entre alunos, servidores e prestadores de serviço do IFSP45.006.780/0001-151700http://www.in.gov.br/web/dou/-/extrato-de-dispensa-de-licitacao-n-10/2020-uasg-158154-250454073</t>
  </si>
  <si>
    <t>43928Instituto Federal de Educação, Ciência e Tecnologia de São PauloAquisição de insumos de saúde para produção e armazenamento de álgool líquido e álcool gel - COVID-19 - LEI Nº 13.979/2022.569.484/0001-27168684http://www.in.gov.br/en/web/dou/-/extrato-de-dispensa-de-licitacao-n-12/2020-uasg-158154-251536670</t>
  </si>
  <si>
    <t>43928Instituto Federal de Educação, Ciência e Tecnologia de São PauloAquisição de insumos de saúde para produção e armazenamento de álgool líquido e álcool gel - COVID-19 - LEI Nº 13.979/2019.218.815/0001-7030440http://www.in.gov.br/en/web/dou/-/extrato-de-dispensa-de-licitacao-n-12/2020-uasg-158154-251536670</t>
  </si>
  <si>
    <t>XODO CIENTIFICA QUIMICA FINA INDUSTRIA E COMERCIO LTDA</t>
  </si>
  <si>
    <t>43928Instituto Federal de Educação, Ciência e Tecnologia de São PauloAquisição de insumos de saúde para produção e armazenamento de álgool líquido e álcool gel - COVID-19 - LEI Nº 13.979/2010.399.413/0001-4425943,5http://www.in.gov.br/en/web/dou/-/extrato-de-dispensa-de-licitacao-n-12/2020-uasg-158154-251536670</t>
  </si>
  <si>
    <t>DEL NEROCOMERCIO DE EMBALAGENS EIRELI</t>
  </si>
  <si>
    <t>43928Instituto Federal de Educação, Ciência e Tecnologia de São PauloAquisição de insumos de saúde para produção e armazenamento de álgool líquido e álcool gel - COVID-19 - LEI Nº 13.979/2003.407.094/0001-069880http://www.in.gov.br/en/web/dou/-/extrato-de-dispensa-de-licitacao-n-12/2020-uasg-158154-251536670</t>
  </si>
  <si>
    <t>43928Instituto Federal de Educação, Ciência e Tecnologia de São PauloAquisição de insumos de saúde para produção e armazenamento de álgool líquido e álcool gel - COVID-19 - LEI Nº 13.979/2059.688.432/0001-806000http://www.in.gov.br/en/web/dou/-/extrato-de-dispensa-de-licitacao-n-12/2020-uasg-158154-251536670</t>
  </si>
  <si>
    <t>Aquisição de INSUMOS DESTINADOS A MANIPULAÇÃO DE ÁLCOOL EM GEL , a fim de abastecer o Complexo Hospitalar da Universidade Federal do Ceará (CH-UFC/Ebserh)</t>
  </si>
  <si>
    <t xml:space="preserve">23533.012760/2020-07 </t>
  </si>
  <si>
    <t xml:space="preserve">04.626.218/0001-07 </t>
  </si>
  <si>
    <t>http://www.in.gov.br/web/dou/-/extrato-de-dispensa-de-licitacao-n-40/2020-uasg-155020-255211580</t>
  </si>
  <si>
    <t>43956Empresa Brasileira de Serviços HospitalaresAquisição de INSUMOS DESTINADOS A MANIPULAÇÃO DE ÁLCOOL EM GEL , a fim de abastecer o Complexo Hospitalar da Universidade Federal do Ceará (CH-UFC/Ebserh)04.626.218/0001-07 82291,2http://www.in.gov.br/web/dou/-/extrato-de-dispensa-de-licitacao-n-40/2020-uasg-155020-255211580</t>
  </si>
  <si>
    <t>CEQUIMICA LTDA</t>
  </si>
  <si>
    <t>07.358.914/0001-78</t>
  </si>
  <si>
    <t>43956Empresa Brasileira de Serviços HospitalaresAquisição de INSUMOS DESTINADOS A MANIPULAÇÃO DE ÁLCOOL EM GEL , a fim de abastecer o Complexo Hospitalar da Universidade Federal do Ceará (CH-UFC/Ebserh)07.358.914/0001-783906http://www.in.gov.br/web/dou/-/extrato-de-dispensa-de-licitacao-n-40/2020-uasg-155020-255211580</t>
  </si>
  <si>
    <t>43929Instituto Federal de Educação, Ciência e Tecnologia de São PauloAquisição de insumos e equipamentos diversos para produção de máscaras de proteção e fabricação de álcool em gel 25.322.144/0001-9511776http://www.in.gov.br/web/dou/-/extrato-de-dispensa-de-licitacao-n-13/2020-uasg-158154-251748289</t>
  </si>
  <si>
    <t>43929Instituto Federal de Educação, Ciência e Tecnologia de São PauloAquisição de insumos e equipamentos diversos para produção de máscaras de proteção e fabricação de álcool em gel 06.055.391/0001-2811130http://www.in.gov.br/web/dou/-/extrato-de-dispensa-de-licitacao-n-13/2020-uasg-158154-251748289</t>
  </si>
  <si>
    <t>43929Instituto Federal de Educação, Ciência e Tecnologia de São PauloAquisição de insumos e equipamentos diversos para produção de máscaras de proteção e fabricação de álcool em gel 03.899.610/0001-673150http://www.in.gov.br/web/dou/-/extrato-de-dispensa-de-licitacao-n-13/2020-uasg-158154-251748289</t>
  </si>
  <si>
    <t>43929Instituto Federal de Educação, Ciência e Tecnologia de São PauloAquisição de insumos e equipamentos diversos para produção de máscaras de proteção e fabricação de álcool em gel 03.407.094/0001-061694http://www.in.gov.br/web/dou/-/extrato-de-dispensa-de-licitacao-n-13/2020-uasg-158154-251748289</t>
  </si>
  <si>
    <t>43945Instituto Federal de Educação, Ciência e Tecnologia do CearáAquisição de insumos e equipamentos para a produção de álcool em gel para o IFCE - Campus Fortaleza.31.481.228/0001-74156406http://www.in.gov.br/web/dou/-/extrato-de-dispensa-de-licitacao-n-11/2020-uasg-158313-253808303</t>
  </si>
  <si>
    <t>43945Instituto Federal de Educação, Ciência e Tecnologia do CearáAquisição de insumos e equipamentos para a produção de álcool em gel para o IFCE - Campus Fortaleza.04.626.218/0001-0738055http://www.in.gov.br/web/dou/-/extrato-de-dispensa-de-licitacao-n-11/2020-uasg-158313-253808303</t>
  </si>
  <si>
    <t>43945Instituto Federal de Educação, Ciência e Tecnologia do CearáAquisição de insumos e equipamentos para a produção de álcool em gel para o IFCE - Campus Fortaleza.16.823.397/0001-5113600http://www.in.gov.br/web/dou/-/extrato-de-dispensa-de-licitacao-n-11/2020-uasg-158313-253808303</t>
  </si>
  <si>
    <t>43945Instituto Federal de Educação, Ciência e Tecnologia do CearáAquisição de insumos e equipamentos para a produção de álcool em gel para o IFCE - Campus Fortaleza.82.749.987/0001-064917,25http://www.in.gov.br/web/dou/-/extrato-de-dispensa-de-licitacao-n-11/2020-uasg-158313-253808303</t>
  </si>
  <si>
    <t>UEPA</t>
  </si>
  <si>
    <t>Aquisição de insumos para fabricação de álcool em gel</t>
  </si>
  <si>
    <t>2020/225205</t>
  </si>
  <si>
    <t>Jr Alves Costa Eireli.</t>
  </si>
  <si>
    <t>104596140001-90</t>
  </si>
  <si>
    <t>43941UEPAAquisição de insumos para fabricação de álcool em gel104596140001-901379,2https://transparenciacovid19.pa.gov.br/</t>
  </si>
  <si>
    <t>2020/280186</t>
  </si>
  <si>
    <t>05/2020</t>
  </si>
  <si>
    <t>Paulo Thiago Ferreira Lima Representações</t>
  </si>
  <si>
    <t>43949UEPAAquisição de insumos para fabricação de álcool em gelNI8076https://transparenciacovid19.pa.gov.br/</t>
  </si>
  <si>
    <t>06/2020</t>
  </si>
  <si>
    <t>Serrão e Gomes Comercio Ltda.</t>
  </si>
  <si>
    <t>187118190001-22</t>
  </si>
  <si>
    <t>43949UEPAAquisição de insumos para fabricação de álcool em gel187118190001-225100https://transparenciacovid19.pa.gov.br/</t>
  </si>
  <si>
    <t xml:space="preserve">ALFALAGOS LTDA. </t>
  </si>
  <si>
    <t>43928Secretaria Municipal da SaúdeAquisição de luva látex sem talco tamanhos P M G 05.194.502/0001-1453562,1429,99http://amfcorrea.ddns.net/pmAgilNET/PGN/pgnEditais.aspx</t>
  </si>
  <si>
    <t>43924Polícia FederalAquisição de reagentes químicos e embalagens para produção e acondicionamento, no Laboratório de Tecnologia Farmacêutica da UFMS, de álcool etílico glicerinado 70º03.201.601/0001-5011695,2http://www.in.gov.br/en/web/dou/-/extrato-de-dispensa-de-licitacao-n-6/2020-251090134</t>
  </si>
  <si>
    <t>AQUISIÇÃO DO ITEM: AVENTAL DESCARTAVEL HOSPITALAR ODONTOLOGICO - MATERIAL: TECIDO NAO TECIDO - TNT, MODELO: MANGA LONGA COM PUNHO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t>
  </si>
  <si>
    <t>2020001628</t>
  </si>
  <si>
    <t>CSX COMERCIAL LTDA-EPP</t>
  </si>
  <si>
    <t>43945SEPOL - Secretaria de Estado de Policia CivilAQUISIÇÃO DO ITEM: AVENTAL DESCARTAVEL HOSPITALAR ODONTOLOGICO - MATERIAL: TECIDO NAO TECIDO - TNT, MODELO: MANGA LONGA COM PUNHO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6532.001.004013.828.262/0001-90240836,43,99https://www.compras.rj.gov.br/Portal-Siga/Contrato/listar.action</t>
  </si>
  <si>
    <t>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t>
  </si>
  <si>
    <t>2020001822</t>
  </si>
  <si>
    <t>MEDICAL PREMIUM PRODUTOS HOSPITALARES EIRELI - EPP</t>
  </si>
  <si>
    <t>43945UERJ - HOSPITAL UNIVERSITÁRIO - HOSPITAL UNIVERSITARIO PEDRO ERNESTOAQUISIÇÃO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6532.001.003822.056.556/0001-3230940022,1https://www.compras.rj.gov.br/Portal-Siga/Contrato/listar.action</t>
  </si>
  <si>
    <t>AQUISIÇÃO DO ITEM: CARBOPOL - APLICACAO: PARA TRANSFORMACAO, ASPECTO FISICO: PO FORMA PENUGEM / LA, COR: BRANCO, PESO MOLECULAR: 73,0 G/MOL, FUNCAO: INDUSTRIA FARMACEUTICA, SOLUBILIDADE: AGUA / ALCOOL / GLICERINA, FORMA FORNECIMENTO: KG ID AQUISIÇÃO DO ITEM: 162483 COD AQUISIÇÃO DO ITEM: 6860.017.0002</t>
  </si>
  <si>
    <t>2020001951</t>
  </si>
  <si>
    <t>43945UERJ - ADMINISTRACAO CENTRALAQUISIÇÃO DO ITEM: CARBOPOL - APLICACAO: PARA TRANSFORMACAO, ASPECTO FISICO: PO FORMA PENUGEM / LA, COR: BRANCO, PESO MOLECULAR: 73,0 G/MOL, FUNCAO: INDUSTRIA FARMACEUTICA, SOLUBILIDADE: AGUA / ALCOOL / GLICERINA, FORMA FORNECIMENTO: KG ID AQUISIÇÃO DO ITEM: 162483 COD AQUISIÇÃO DO ITEM: 6860.017.000209.687.635/0001-8312350494https://www.compras.rj.gov.br/Portal-Siga/Contrato/listar.action</t>
  </si>
  <si>
    <t>SERVYLABEQUIPAMENTOS E MOVEIS PARA LABORATORIO LTDA</t>
  </si>
  <si>
    <t>43949Universidade Federal de Santa MariaAquisição emergencial de equipamentos e acessórios para a fabricação de álcool em gel no âmbito da UFSM03.086.562/0001-9831955http://www.in.gov.br/web/dou/-/extrato-de-dispensa-de-licitacao-n-39/2020-uasg-153164-254260116</t>
  </si>
  <si>
    <t>43944SECRETARIA MUNICIPAL DE SAÚDE - SESMAAQUISIÇÃO EMERGENCIAL DE MATERIAL PARA CONFECÇÃO DE VISEIRA FACIAL E ÁLCOOL EM GELhttp://www.belem.pa.gov.br/licitacao/licitacao/consulta</t>
  </si>
  <si>
    <t>PROSANISINDUSTRIA E COMERCIO DE PRODUTOS MEDICOS E HOSPITALARES LTDA</t>
  </si>
  <si>
    <t xml:space="preserve"> 18.153.625/0001-59</t>
  </si>
  <si>
    <t>43945Empresa Brasileira de Serviços HospitalaresAquisição parcelada, em caráter emergencial, de materiais para combate ao COVID-19 máscaras, álcool em gel para dispenser e filtros  18.153.625/0001-591410000http://www.in.gov.br/web/dou/-/extrato-de-dispensa-de-licitacao-n-20/2020-uasg-155124-253809494</t>
  </si>
  <si>
    <t>CLOREXIDINA - PRINCIPIO ATIVO: CLOREXIDINA, DIGLUCONATO; CONCENTRACAO/DOSAGEM: 0,12%; FORMA FARMACEUTICA: SOLUCAO AQUOSA BUCAL ISENTA DE ALCOOL; APRESENTACAO: FRASCO 250 ML; COMPONENTE: .;</t>
  </si>
  <si>
    <t>NAFUNDACAO HOSPITALAR DO ESTADO DE MINAS GERAISCLOREXIDINA - PRINCIPIO ATIVO: CLOREXIDINA, DIGLUCONATO; CONCENTRACAO/DOSAGEM: 0,12%; FORMA FARMACEUTICA: SOLUCAO AQUOSA BUCAL ISENTA DE ALCOOL; APRESENTACAO: FRASCO 250 ML; COMPONENTE: .;04.654.861/0001-446192</t>
  </si>
  <si>
    <t>43943PREFEITURA MUNICIPAL DE UBERLÂNDIAContratação de empresa especializada em laudos de resultados do COVID-19.lgG/IgM. Inclui os serviços de laudos e os insumos para realização dos exames (LAHCETA, PIPETA, TIRA REATIVA, CURATIVOS E SWAB COM ALCOOL).07.111.023/0001-121701000http://weblicitacoes.uberlandia.mg.gov.br/weblicitacoes/f/n/licitacoesdetalhescon?modoJanelaPlc=popup&amp;evento=y&amp;codigoEmpresa=1&amp;licitacao=PD%20193/2020</t>
  </si>
  <si>
    <t>Mobilia e Cia Comércio Ltda</t>
  </si>
  <si>
    <t>file:///Users/raphaellanna/Downloads/publicado_74555_2020-04-23_133d000cdb586943e6d827c2d1fbcf12.pdf</t>
  </si>
  <si>
    <t>43945PREFEITURA MUNICIPAL DE VISCONDE DO RIO BRANCODispenser de álcool23220file:///Users/raphaellanna/Downloads/publicado_74555_2020-04-23_133d000cdb586943e6d827c2d1fbcf12.pdf</t>
  </si>
  <si>
    <t>43920Polícia Rodoviária FederalDispenser higienizador, material: plástico abs, capacidade: 800 ml, tipo fixação: parede, anti-furto, cor: branca, aplicação: mãos. Características adicionais: visor frontal, para álcool em gel. Botão ou tecla de pressionar para liberar o produto27.039.914/0001-123998http://www.in.gov.br/web/dou/-/extrato-de-dispensa-de-licitacao-n-14/2020-uasg-200116-250245890</t>
  </si>
  <si>
    <t xml:space="preserve">Injefarma Cavalcanti e Silva Distribuidora Ltda </t>
  </si>
  <si>
    <t>43943Fundo Estadual de SaúdeEQUIPAMENTOS DE PROTEÇÃO INDIVIDUAL-EPI E ÁLCOOL A 70%09.607.807/0001-6187950Portal da Transparência do Governo de Pernambuco</t>
  </si>
  <si>
    <t xml:space="preserve">Vision Médica EIRELI ME </t>
  </si>
  <si>
    <t>43943Fundo Estadual de SaúdeLUVAS, TOUCAS e ÁLCOOL 70% 23.039.218/0001-556627,2Portal da Transparência do Governo de Pernambuco</t>
  </si>
  <si>
    <t>MIGUEL FROTA VINAS.</t>
  </si>
  <si>
    <t xml:space="preserve">23.535.727/0001-79 </t>
  </si>
  <si>
    <t>43948Universidade Federal do Oeste do ParáTrata-se da Aquisição emergencial de EPI equipamentos e proteção individual e de matériasprimas necessárias na produção de álcool gel 70 ºGL, para subsidiar as ações e medidas de controle e prevenção do novo coronavírus (Covid-19) em hospitais e demais órgãos do Sistema Único de Saúde23.535.727/0001-79 32747,3http://www.in.gov.br/web/dou/-/extrato-de-dispensa-de-licitacao-n-1/2020-uasg-158515-254050154</t>
  </si>
  <si>
    <t>43949Universidade Federal do Oeste do ParáTrata-se da Aquisição emergencial de matérias-primas necessárias na produção de álcool gel 70ºGL, para subsidiar as ações e medidas de controle e prevenção do novo coronavírus (Covid-19) em hospitais e demais órgãos do Sistema Único de Saúde.53.276.010/0001-1041910http://www.in.gov.br/web/dou/-/extrato-de-dispensa-de-licitacao-n-2/2020-uasg-158515-254262177</t>
  </si>
  <si>
    <t>MEDPOA COMÉRCIO DE MATERIAL HOSPITALAR LTDA -</t>
  </si>
  <si>
    <t>43949Hospital de Clínicas de Porto Alegre (HCPA)ÁLCOOL ETÍLICO 70% SOLUÇÃO - 1LITRO10.807.173/0001-7016562766https://www.hcpa.edu.br/fale-conosco/fale-conosco-servico-de-informacao-ao-cidadao-sic/fale-conosco-sic-licitacoes-contratos</t>
  </si>
  <si>
    <t>43949Hospital de Clínicas de Porto Alegre (HCPA)ÁLCOOL ETÍLICO 70% SOLUÇÃO - 1LITRO10.807.173/0001-7031445246https://www.hcpa.edu.br/fale-conosco/fale-conosco-servico-de-informacao-ao-cidadao-sic/fale-conosco-sic-licitacoes-contratos</t>
  </si>
  <si>
    <t>0513007 000071/2020</t>
  </si>
  <si>
    <t>http://www.transparencia.mg.gov.br/compras-e-patrimonio/compras-e-contratos/comprasecontratos-detalhe-proccompra/2020/20200316/20201231/322801</t>
  </si>
  <si>
    <t>43944FUNDACAO HOSPITALAR DO ESTADO DE MINAS GERAISALCOOL ETILICO HIDRATADO ASPECTO FISICO: SOLUCAO AQUOSA; GRAU INPM: 70; GRAU GL: 77; APRESENTACAO: ALMOTOLIA 250 ML;04.654.861/0001-441154,027201,6http://www.transparencia.mg.gov.br/compras-e-patrimonio/compras-e-contratos/comprasecontratos-detalhe-proccompra/2020/20200316/20201231/322801</t>
  </si>
  <si>
    <t>0510037 000174/2020</t>
  </si>
  <si>
    <t>http://www.transparencia.mg.gov.br/compras-e-patrimonio/compras-e-contratos/comprasecontratos-detalhe-proccompra/2020/20200316/20201231/322777</t>
  </si>
  <si>
    <t>43944FUNDACAO HOSPITALAR DO ESTADO DE MINAS GERAISALCOOL ETILICO HIDRATADO ASPECTO FISICO: SOLUCAO AQUOSA; GRAU INPM: 70; GRAU GL: 77; APRESENTACAO: ALMOTOLIA 250 ML;04.654.861/0001-449616,860001,6http://www.transparencia.mg.gov.br/compras-e-patrimonio/compras-e-contratos/comprasecontratos-detalhe-proccompra/2020/20200316/20201231/322777</t>
  </si>
  <si>
    <t>ÁLCOOL 70%, FRASCO PLÁSTICO COM 1000 ML, DEVENDO CONSTAR NO RÓTULO - IDENTIFICAÇÃO, PROCEDÊNCIA, LO</t>
  </si>
  <si>
    <t>4562/2020</t>
  </si>
  <si>
    <t>CIRÚRGICA SÃO JOSÉ LTDA.</t>
  </si>
  <si>
    <t>55.309.074/0001-04</t>
  </si>
  <si>
    <t>43950Secretaria Municipal de SaúdeÁLCOOL 70%, FRASCO PLÁSTICO COM 1000 ML, DEVENDO CONSTAR NO RÓTULO - IDENTIFICAÇÃO, PROCEDÊNCIA, LO55.309.074/0001-041380020006,9http://servicos.sjc.sp.gov.br/governo/boletim/boletimPDF/20200417202703b5d64368-84ed-4780-b6a8-c2cb3d9d1696.pdf</t>
  </si>
  <si>
    <t>43916ALCOOL ANTISEPTICO 70 1000 ML. RIO QUIMICA9485574000171154,56217,36https://cearatransparente.ce.gov.br/portal-da-transparencia/despesas/notas-de-empenho/2634645?locale=pt-BR</t>
  </si>
  <si>
    <t>43916ALCOOL 70 1000ML (SANEANTE) VIC PHARMA9485574000171235,52327,36https://cearatransparente.ce.gov.br/portal-da-transparencia/despesas/notas-de-empenho/2634645?locale=pt-BR</t>
  </si>
  <si>
    <t>43916ALCOOL 70 1000ML AUDAX9485574000171758,081037,36https://cearatransparente.ce.gov.br/portal-da-transparencia/despesas/notas-de-empenho/2634645?locale=pt-BR</t>
  </si>
  <si>
    <t>ALWEX DISTRIBUIDORA EIRELI</t>
  </si>
  <si>
    <t>43945Prefeitura Municipal de Caxias do Sul Álcool etílico líquido 70%  - frasco de 1.000 ml.18.343.695/0001-7027003607,5https://grp.caxias.rs.gov.br/grp/materiais/acessoexterno/compras/licitacaoConsultaFiltroAcessoExternoListaMaisCampos.faces</t>
  </si>
  <si>
    <t>43949PREFEITURA MUNICIPAL DE UBERABAalcool etílico 70% - antisséptico; apresentação em frasco com 1.000 ml; indicação antisséptico, desinfetante.06.986.492/0001-1281000100008,1http://www.uberaba.mg.gov.br/licitacoes/arquivos/900_5_18_2020_1.pdf</t>
  </si>
  <si>
    <t>NAFUNDACAO HOSPITALAR DO ESTADO DE MINAS GERAISALCOOL ETILICO HIDRATADO ASPECTO FISICO: SOLUCAO AQUOSA; GRAU INPM: 70; GRAU GL: 77; APRESENTACAO: ALMOTOLIA 100 ML;04.654.861/0001-44476,44800,99http://www.transparencia.mg.gov.br/compras-e-patrimonio/compras-e-contratos/comprasecontratos-detalhe-proccompra/2020/20200316/20201231/322801</t>
  </si>
  <si>
    <t>0509025 000308/2020</t>
  </si>
  <si>
    <t>43948FUNDACAO HOSPITALAR DO ESTADO DE MINAS GERAISALCOOL ETILICO HIDRATADO ASPECTO FISICO: SOLUCAO AQUOSA; GRAU INPM: 70; GRAU GL: 77; APRESENTACAO: ALMOTOLIA 100 ML;4.654.861/0001-4419850200000,99http://www.transparencia.mg.gov.br/compras-e-patrimonio/compras-e-contratos/comprasecontratos-detalhe-proccompra/2020/20200316/20201231/323007</t>
  </si>
  <si>
    <t>ÁLCOOL ETÍLICO 70%, BOMBONA DE 20 LITROS</t>
  </si>
  <si>
    <t xml:space="preserve"> 01.029.571/20-98</t>
  </si>
  <si>
    <t>Dispensa 25/2020</t>
  </si>
  <si>
    <t xml:space="preserve"> FARMACIA BS EIRELI</t>
  </si>
  <si>
    <t>38.510.020/0001-85</t>
  </si>
  <si>
    <t>https://prefeitura.pbh.gov.br/sites/default/files/estrutura-de-governo/controladoria/transparencia/covid19/ne_2020_2100_000303_princ-1.pdf
https://prefeitura.pbh.gov.br/transparencia/licitacoes-e-contratos/editais-e-contratos/covid19-seguranca
https://prefeitura.pbh.gov.br/transparencia/licitacoes-e-contratos/editais-e-contratos/contratos-coronavirus</t>
  </si>
  <si>
    <t>43924Secretaria Municipal de Segurança e PrevençãoÁLCOOL ETÍLICO 70%, BOMBONA DE 20 LITROS38.510.020/0001-8570000250280DOM 5989
http://portal6.pbh.gov.br/dom/Files/dom5989%20-%20assinado.pdf</t>
  </si>
  <si>
    <t>ÁLCOOL 70%, FRASCO PLÁSTICO COM 1000 ML, DEVENDO CONSTAR NO RÓTULO - IDENTIFICACAO, PROCEDÊNCIA, LO</t>
  </si>
  <si>
    <t>4462/2020</t>
  </si>
  <si>
    <t>LIDER VALE PRODUTOS E EQUIPAMENTOS PARA LIMPEZA EIRELI</t>
  </si>
  <si>
    <t>02.947.234/0001-76</t>
  </si>
  <si>
    <t>43950Secretaria Municipal de SaúdeÁLCOOL 70%, FRASCO PLÁSTICO COM 1000 ML, DEVENDO CONSTAR NO RÓTULO - IDENTIFICACAO, PROCEDÊNCIA, LO02.947.234/0001-76750050015http://servicos.sjc.sp.gov.br/governo/boletim/boletimPDF/20200417202703b5d64368-84ed-4780-b6a8-c2cb3d9d1696.pdf</t>
  </si>
  <si>
    <t>AQUISIÇÃO DO ITEM: MEDICAMENTO USO HUMANO - GRUPO FARMACOLOGICO: ANTISSEPTICOS , PRINCIPIO ATIVO: ALCOOL ETILICO, FORMA FARMACEUTICA: SOLUCAO TOPICA, CONCENTRACAO / DOSAGEM: 70, UNIDADE: %, VOLUME: 100ML, APRESENTACAO: ALMOTOLIA PLASTICA, ACESSORIO: NAO APLICAVEL ID AQUISIÇÃO DO ITEM: 105479 COD AQUISIÇÃO DO ITEM: 6489.001.0076</t>
  </si>
  <si>
    <t>2020002214</t>
  </si>
  <si>
    <t>43945FSERJ - FUNDAÇÃO SAÚDE DO EST. DO RIO DE JANEIROAQUISIÇÃO DO ITEM: MEDICAMENTO USO HUMANO - GRUPO FARMACOLOGICO: ANTISSEPTICOS , PRINCIPIO ATIVO: ALCOOL ETILICO, FORMA FARMACEUTICA: SOLUCAO TOPICA, CONCENTRACAO / DOSAGEM: 70, UNIDADE: %, VOLUME: 100ML, APRESENTACAO: ALMOTOLIA PLASTICA, ACESSORIO: NAO APLICAVEL ID AQUISIÇÃO DO ITEM: 105479 COD AQUISIÇÃO DO ITEM: 6489.001.007617.771.867/0001-43339002,26https://www.compras.rj.gov.br/Portal-Siga/Contrato/listar.action</t>
  </si>
  <si>
    <t>43945FSERJ - FUNDAÇÃO SAÚDE DO EST. DO RIO DE JANEIROAQUISIÇÃO DO ITEM: MEDICAMENTO USO HUMANO - GRUPO FARMACOLOGICO: ANTISSEPTICOS , PRINCIPIO ATIVO: ALCOOL ETILICO, FORMA FARMACEUTICA: SOLUCAO TOPICA, CONCENTRACAO / DOSAGEM: 70, UNIDADE: %, VOLUME: 100ML, APRESENTACAO: ALMOTOLIA PLASTICA, ACESSORIO: NAO APLICAVEL ID AQUISIÇÃO DO ITEM: 105479 COD AQUISIÇÃO DO ITEM: 6489.001.007617.771.867/0001-43135002,26https://www.compras.rj.gov.br/Portal-Siga/Contrato/listar.action</t>
  </si>
  <si>
    <t>SAUBER SERVIÇOS DE LIMPEZA E HIGIENIZAÇÃO LTDA.</t>
  </si>
  <si>
    <t>43949Prefeitura Municipal de Porto AlegreAquisição de Alcool 70°gl, 10ml (uso externo)34.639.324/0001-9684000300002,8http://www.portaldecompraspublicas.com.br/18/Processos/RS/Prefeitura-Municipal-de-Porto-Alegre-206/PE-90-2020-2020-115415/</t>
  </si>
  <si>
    <t>43916ALCOOL 70 100ML VIC PHARMA94855740001717442403,1https://cearatransparente.ce.gov.br/portal-da-transparencia/despesas/notas-de-empenho/2634645?locale=pt-BR</t>
  </si>
  <si>
    <t xml:space="preserve"> Aquisição de Álcool etílico 70% em Espuma em Frascos de260ml  para os servidores da Secretaria</t>
  </si>
  <si>
    <t>Comercial 3 ALBE Ltda</t>
  </si>
  <si>
    <t>74.400.052/0001-9</t>
  </si>
  <si>
    <t>43911Secretaria Municipal de Segurança Urbana Aquisição de Álcool etílico 70% em Espuma em Frascos de260ml  para os servidores da Secretaria74.400.052/0001-947530100047,53http://www.docidadesp.imprensaoficial.com.br/NavegaEdicao.aspx?ClipID=8a42c975b0dca4cef21d4ef20bc33bfb&amp;PalavraChave=6029.2020/0002595-3</t>
  </si>
  <si>
    <t>CQC TECNOLOGIA EM SISTEMAS DIAGNOSTICOS LTDA.</t>
  </si>
  <si>
    <t>43949Prefeitura Municipal de Porto AlegreAquisição de Alcool Swab46.962.122/0003-2115000015000000,1http://www.portaldecompraspublicas.com.br/18/Processos/RS/Prefeitura-Municipal-de-Porto-Alegre-206/PE-89-2020-2020-115636/</t>
  </si>
  <si>
    <t>Álcool à 70% - Álcool Etílico hidratado 70Âº INPM), 250 ml</t>
  </si>
  <si>
    <t>43946PREFEITURA MUNICIPAL DE BARBACENAÁlcool à 70% - Álcool Etílico hidratado 70Âº INPM),04.700.032/0001-50600050012https://e-gov.betha.com.br/transparencia/01037-041/con_licitacoes.faces</t>
  </si>
  <si>
    <t>CORONEL XAVIER CHAVES</t>
  </si>
  <si>
    <t xml:space="preserve"> ÁLCOOL ANTISSÉPTICO </t>
  </si>
  <si>
    <t>43945PREFEITURA MUNICIPAL ÁLCOOL ANTISSÉPTICO 10.325.833/0001-867500http://www.diariomunicipal.com.br/amm-mg/</t>
  </si>
  <si>
    <t>LDB Comercio Varejista de Material de Limpeza EIRELI</t>
  </si>
  <si>
    <t>43949Prefeitura Municipal de Porto AlegreAquisição de Antisseptico p/maos a base de alcool etilico 70% e isopropilico30.809.696/0001-62200000100000000,02http://www.portaldecompraspublicas.com.br/18/Processos/RS/Prefeitura-Municipal-de-Porto-Alegre-206/PE-90-2020-2020-115415/</t>
  </si>
  <si>
    <t>32006912020</t>
  </si>
  <si>
    <t>SOBERANA COMERCIO E SERVICOS EIRELI</t>
  </si>
  <si>
    <t>31172252000121</t>
  </si>
  <si>
    <t>43941Companhia de Engenharia de Tráfego do Rio de JaneiroAquisição de ÁLCOOL ETÍLICO 70 % PARA COMBATE AO COVID-19 - RD 2020/273311722520001213900http://www.rio.rj.gov.br/web/contasrio/dados-abertos#titulo</t>
  </si>
  <si>
    <t>https://app.powerbi.com/view?r=eyJrIjoiMTg5MmQ5OWItZTA2Zi00M2IzLTk1NGQtZDUzNzk5YzBiOTNhIiwidCI6IjFlYzIzODdjLThmNzctNGQ5Yi1hYjYwLTNkM2QxOGFlZTc4ZCJ208</t>
  </si>
  <si>
    <t>FHORMA COMERCIO E REPRESENTACOES LTDA ME</t>
  </si>
  <si>
    <t>352919000144</t>
  </si>
  <si>
    <t>43941Fundo Municipal de Assistência SocialAQUISIÇÃO DE ALCOOL ETILICO PARA ATENDER A PANDEMIA DO CORONA VIRUS35291900014413455http://www.rio.rj.gov.br/web/contasrio/dados-abertos#titulo</t>
  </si>
  <si>
    <t>43948Prefeitura Municipal de SalvadorAQUISIÇÃO DE ÁLCOOL PARA ATENDER AS DEMANDAS DO COMBATE AO COVID-19, CONFORME SOLICITADO EM PROCESSO 809/2020 SEMPRE.03.326.448/0001-98500http://www.transparencia.salvador.ba.gov.br/Modulos/covid19.aspx</t>
  </si>
  <si>
    <t>43948Prefeitura Municipal de SalvadorDESINFETANTE, ALCOOL.03.326.448/0001-981453,2http://www.transparencia.salvador.ba.gov.br/Modulos/covid19.aspx</t>
  </si>
  <si>
    <t>43930Empresa Brasileira de Serviços HospitalaresAquisição de álcool etílico 70% (70gl) preferencialmente de 1000 ml, a fim de abastecer o Hospital Universitário da UFJF - Filial Ebserh06.204.801/0001-5527000http://www.in.gov.br/web/dou/-/extrato-de-dispensa-de-licitacao-n-16/2020-uasg-155903-251963513</t>
  </si>
  <si>
    <t>WF COMERCIO DE EMBALAGENS PROD. DE LIMPEZA LTDA ME</t>
  </si>
  <si>
    <t>43934Empresa Brasileira de Serviços HospitalaresAquisição de álcool etílico 70% (refil) para o Hospital das Clínicas de Goiás para fazer frente ao conjunto de ações no combate do coronavírus30.316.923/0001-1810332http://www.in.gov.br/web/dou/-/extrato-de-dispensa-de-licitacao-n-35/2020-uasg-155904-252114795</t>
  </si>
  <si>
    <t>Aquisição, em caráter emergencial, de Álcool Etílico, aspecto físico: líquido límpido, incolor, volátil, teor alcoólico: 95,1 a 96° GL, fórmula química: C2H5OH, peso molecular: 46,07 g/mol, grau de pureza: 92,6% a 93,8% P/P INPM, característica adicional: hidratado, número de referência química: CAS 64-17-5.</t>
  </si>
  <si>
    <t>022.543/2020-84</t>
  </si>
  <si>
    <t>AGRO INDUSTRIAL TABU S.A.</t>
  </si>
  <si>
    <t>09.053.646/0001-01</t>
  </si>
  <si>
    <t>http://www.in.gov.br/web/dou/-/extrato-de-dispensa-de-licitacao-n-12/2020-uasg-153065-255208510</t>
  </si>
  <si>
    <t>43956Universidade Federal da ParaíbaAquisição, em caráter emergencial, de Álcool Etílico, aspecto físico: líquido límpido, incolor, volátil, teor alcoólico: 95,1 a 96° GL, fórmula química: C2H5OH, peso molecular: 46,07 g/mol, grau de pureza: 92,6% a 93,8% P/P INPM, característica adicional: hidratado, número de referência química: CAS 64-17-5.09.053.646/0001-0129500http://www.in.gov.br/web/dou/-/extrato-de-dispensa-de-licitacao-n-12/2020-uasg-153065-255208510</t>
  </si>
  <si>
    <t>controle_cnpj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</si>
</sst>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R$&quot;\ * #,##0.00_-;\-&quot;R$&quot;\ * #,##0.00_-;_-&quot;R$&quot;\ * &quot;-&quot;??_-;_-@_-"/>
    <numFmt numFmtId="43" formatCode="_-* #,##0.00_-;\-* #,##0.00_-;_-* &quot;-&quot;??_-;_-@_-"/>
    <numFmt numFmtId="164" formatCode="&quot;R$&quot;\ #,##0.00"/>
    <numFmt numFmtId="165" formatCode="#,##0.000"/>
    <numFmt numFmtId="167" formatCode="&quot;R$&quot;#,##0.00"/>
  </numFmts>
  <fonts count="9">
    <font>
      <sz val="11"/>
      <color theme="1"/>
      <name val="Calibri"/>
      <family val="2"/>
      <scheme val="minor"/>
    </font>
    <font>
      <sz val="11"/>
      <name val="Calibri"/>
      <family val="2"/>
      <scheme val="minor"/>
    </font>
    <font>
      <sz val="11"/>
      <color theme="1"/>
      <name val="Calibri"/>
      <family val="2"/>
      <scheme val="minor"/>
    </font>
    <font>
      <u/>
      <sz val="11"/>
      <color theme="10"/>
      <name val="Calibri"/>
      <family val="2"/>
      <scheme val="minor"/>
    </font>
    <font>
      <u/>
      <sz val="11"/>
      <name val="Calibri"/>
      <family val="2"/>
      <scheme val="minor"/>
    </font>
    <font>
      <b/>
      <sz val="11"/>
      <name val="Calibri"/>
      <family val="2"/>
      <scheme val="minor"/>
    </font>
    <font>
      <b/>
      <u/>
      <sz val="11"/>
      <name val="Calibri"/>
      <family val="2"/>
      <scheme val="minor"/>
    </font>
    <font>
      <b/>
      <u/>
      <sz val="11"/>
      <name val="Calibri (Corpo)"/>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43" fontId="2" fillId="0" borderId="0" applyFon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43" fontId="2" fillId="0" borderId="0" applyFont="0" applyFill="0" applyBorder="0" applyAlignment="0" applyProtection="0"/>
    <xf numFmtId="44" fontId="2" fillId="0" borderId="0" applyFont="0" applyFill="0" applyBorder="0" applyAlignment="0" applyProtection="0"/>
  </cellStyleXfs>
  <cellXfs count="72">
    <xf numFmtId="0" fontId="0" fillId="0" borderId="0" xfId="0"/>
    <xf numFmtId="0" fontId="0" fillId="0" borderId="1" xfId="0" applyFill="1" applyBorder="1"/>
    <xf numFmtId="0" fontId="0" fillId="0" borderId="0" xfId="0" applyFill="1"/>
    <xf numFmtId="0" fontId="0" fillId="0" borderId="0" xfId="0" applyFill="1"/>
    <xf numFmtId="0" fontId="0" fillId="0" borderId="0" xfId="0"/>
    <xf numFmtId="0" fontId="0" fillId="0" borderId="0" xfId="0" applyFont="1" applyFill="1"/>
    <xf numFmtId="14" fontId="0" fillId="0" borderId="1" xfId="0" applyNumberFormat="1" applyBorder="1"/>
    <xf numFmtId="0" fontId="0" fillId="0" borderId="1" xfId="0" applyBorder="1"/>
    <xf numFmtId="2" fontId="0" fillId="0" borderId="0" xfId="0" applyNumberFormat="1" applyFont="1" applyFill="1" applyAlignment="1">
      <alignment horizontal="center"/>
    </xf>
    <xf numFmtId="0" fontId="0" fillId="0" borderId="0" xfId="0" applyFont="1" applyFill="1" applyAlignment="1">
      <alignment horizontal="center"/>
    </xf>
    <xf numFmtId="14" fontId="1" fillId="0" borderId="1" xfId="0" applyNumberFormat="1" applyFont="1" applyFill="1" applyBorder="1"/>
    <xf numFmtId="0" fontId="1" fillId="0" borderId="1" xfId="0" applyFont="1" applyFill="1" applyBorder="1"/>
    <xf numFmtId="0" fontId="1" fillId="0" borderId="1" xfId="0" quotePrefix="1" applyFont="1" applyFill="1" applyBorder="1"/>
    <xf numFmtId="0" fontId="1" fillId="0" borderId="1" xfId="0" applyFont="1" applyFill="1" applyBorder="1" applyAlignment="1">
      <alignment vertical="center"/>
    </xf>
    <xf numFmtId="2" fontId="1" fillId="0" borderId="1" xfId="0" applyNumberFormat="1" applyFont="1" applyFill="1" applyBorder="1" applyAlignment="1">
      <alignment horizontal="center"/>
    </xf>
    <xf numFmtId="0" fontId="1" fillId="0" borderId="1" xfId="0" applyFont="1" applyFill="1" applyBorder="1" applyAlignment="1">
      <alignment horizontal="center"/>
    </xf>
    <xf numFmtId="0" fontId="1" fillId="0" borderId="1" xfId="0" applyFont="1" applyFill="1" applyBorder="1" applyAlignment="1">
      <alignment horizontal="left" vertical="center"/>
    </xf>
    <xf numFmtId="3" fontId="1" fillId="0" borderId="1" xfId="0" applyNumberFormat="1" applyFont="1" applyFill="1" applyBorder="1" applyAlignment="1">
      <alignment horizontal="center" vertical="center"/>
    </xf>
    <xf numFmtId="4" fontId="1" fillId="0" borderId="1" xfId="0" applyNumberFormat="1" applyFont="1" applyFill="1" applyBorder="1" applyAlignment="1">
      <alignment horizontal="right" vertical="center"/>
    </xf>
    <xf numFmtId="0" fontId="1" fillId="0" borderId="1" xfId="0" applyFont="1" applyFill="1" applyBorder="1" applyAlignment="1">
      <alignment horizontal="center" vertical="center"/>
    </xf>
    <xf numFmtId="2" fontId="1" fillId="0" borderId="1" xfId="0" applyNumberFormat="1" applyFont="1" applyFill="1" applyBorder="1" applyAlignment="1">
      <alignment horizontal="center" vertical="center"/>
    </xf>
    <xf numFmtId="2" fontId="1" fillId="0" borderId="1" xfId="1" applyNumberFormat="1" applyFont="1" applyFill="1" applyBorder="1" applyAlignment="1">
      <alignment horizontal="center" vertical="center"/>
    </xf>
    <xf numFmtId="165" fontId="1" fillId="0" borderId="1" xfId="0" applyNumberFormat="1" applyFont="1" applyFill="1" applyBorder="1" applyAlignment="1">
      <alignment horizontal="right" vertical="center"/>
    </xf>
    <xf numFmtId="0" fontId="1" fillId="0" borderId="1" xfId="0" applyFont="1" applyFill="1" applyBorder="1" applyAlignment="1">
      <alignment horizontal="right" vertical="center"/>
    </xf>
    <xf numFmtId="164" fontId="1" fillId="0" borderId="1" xfId="0" applyNumberFormat="1" applyFont="1" applyFill="1" applyBorder="1"/>
    <xf numFmtId="3" fontId="1" fillId="0" borderId="1" xfId="0" applyNumberFormat="1" applyFont="1" applyFill="1" applyBorder="1"/>
    <xf numFmtId="4" fontId="1" fillId="0" borderId="1" xfId="0" applyNumberFormat="1" applyFont="1" applyFill="1" applyBorder="1"/>
    <xf numFmtId="0" fontId="1" fillId="0" borderId="1" xfId="0" applyFont="1" applyFill="1" applyBorder="1" applyAlignment="1">
      <alignment horizontal="left"/>
    </xf>
    <xf numFmtId="0" fontId="4" fillId="0" borderId="1" xfId="3" applyFont="1" applyFill="1" applyBorder="1"/>
    <xf numFmtId="0" fontId="4" fillId="0" borderId="1" xfId="2" applyFont="1" applyFill="1" applyBorder="1" applyAlignment="1"/>
    <xf numFmtId="14" fontId="5" fillId="0" borderId="1" xfId="0" applyNumberFormat="1" applyFont="1" applyFill="1" applyBorder="1"/>
    <xf numFmtId="0" fontId="5" fillId="0" borderId="1" xfId="0" applyFont="1" applyFill="1" applyBorder="1"/>
    <xf numFmtId="0" fontId="5" fillId="0" borderId="1" xfId="0" quotePrefix="1" applyFont="1" applyFill="1" applyBorder="1"/>
    <xf numFmtId="0" fontId="5" fillId="0" borderId="1" xfId="0" applyFont="1" applyFill="1" applyBorder="1" applyAlignment="1">
      <alignment vertical="center"/>
    </xf>
    <xf numFmtId="3" fontId="5" fillId="0" borderId="1" xfId="0" applyNumberFormat="1" applyFont="1" applyFill="1" applyBorder="1"/>
    <xf numFmtId="4" fontId="5" fillId="0" borderId="1" xfId="0" applyNumberFormat="1" applyFont="1" applyFill="1" applyBorder="1"/>
    <xf numFmtId="0" fontId="4" fillId="0" borderId="1" xfId="2" applyFont="1" applyFill="1" applyBorder="1"/>
    <xf numFmtId="0" fontId="5" fillId="0" borderId="1" xfId="0" applyFont="1" applyFill="1" applyBorder="1" applyAlignment="1">
      <alignment horizontal="center"/>
    </xf>
    <xf numFmtId="0" fontId="1" fillId="0" borderId="1" xfId="0" quotePrefix="1" applyFont="1" applyFill="1" applyBorder="1" applyAlignment="1">
      <alignment vertical="center"/>
    </xf>
    <xf numFmtId="11" fontId="1" fillId="0" borderId="1" xfId="0" applyNumberFormat="1" applyFont="1" applyFill="1" applyBorder="1"/>
    <xf numFmtId="2" fontId="5" fillId="0" borderId="1" xfId="0" applyNumberFormat="1" applyFont="1" applyFill="1" applyBorder="1" applyAlignment="1">
      <alignment horizontal="center"/>
    </xf>
    <xf numFmtId="2" fontId="1" fillId="0" borderId="1" xfId="4" applyNumberFormat="1" applyFont="1" applyFill="1" applyBorder="1" applyAlignment="1">
      <alignment horizontal="center"/>
    </xf>
    <xf numFmtId="17" fontId="1" fillId="0" borderId="1" xfId="0" applyNumberFormat="1" applyFont="1" applyFill="1" applyBorder="1"/>
    <xf numFmtId="0" fontId="1" fillId="0" borderId="1" xfId="0" applyFont="1" applyFill="1" applyBorder="1" applyAlignment="1"/>
    <xf numFmtId="0" fontId="1" fillId="0" borderId="1" xfId="5" applyNumberFormat="1" applyFont="1" applyFill="1" applyBorder="1" applyAlignment="1">
      <alignment horizontal="center" vertical="center"/>
    </xf>
    <xf numFmtId="44" fontId="1" fillId="0" borderId="1" xfId="5" applyFont="1" applyFill="1" applyBorder="1"/>
    <xf numFmtId="164" fontId="1" fillId="0" borderId="1" xfId="5" applyNumberFormat="1" applyFont="1" applyFill="1" applyBorder="1"/>
    <xf numFmtId="0" fontId="1" fillId="0" borderId="1" xfId="0" applyNumberFormat="1" applyFont="1" applyFill="1" applyBorder="1"/>
    <xf numFmtId="0" fontId="1" fillId="0" borderId="1" xfId="0" applyNumberFormat="1" applyFont="1" applyFill="1" applyBorder="1" applyAlignment="1">
      <alignment horizontal="right" vertical="center"/>
    </xf>
    <xf numFmtId="0" fontId="5" fillId="0" borderId="1" xfId="0" applyNumberFormat="1" applyFont="1" applyFill="1" applyBorder="1"/>
    <xf numFmtId="0" fontId="1" fillId="0" borderId="1" xfId="0" applyNumberFormat="1" applyFont="1" applyFill="1" applyBorder="1" applyAlignment="1">
      <alignment vertical="center"/>
    </xf>
    <xf numFmtId="0" fontId="0" fillId="0" borderId="0" xfId="0" applyNumberFormat="1" applyFill="1"/>
    <xf numFmtId="0" fontId="0" fillId="0" borderId="1" xfId="0" applyFont="1" applyFill="1" applyBorder="1"/>
    <xf numFmtId="0" fontId="8" fillId="0" borderId="1" xfId="0" applyFont="1" applyBorder="1" applyAlignment="1">
      <alignment horizontal="center" vertical="top"/>
    </xf>
    <xf numFmtId="49" fontId="0" fillId="0" borderId="0" xfId="0" applyNumberFormat="1" applyFill="1"/>
    <xf numFmtId="14" fontId="1" fillId="0" borderId="1" xfId="0" applyNumberFormat="1" applyFont="1" applyBorder="1"/>
    <xf numFmtId="0" fontId="1" fillId="0" borderId="1" xfId="0" applyFont="1" applyBorder="1"/>
    <xf numFmtId="164" fontId="1" fillId="0" borderId="1" xfId="0" applyNumberFormat="1" applyFont="1" applyBorder="1"/>
    <xf numFmtId="164" fontId="1" fillId="0" borderId="1" xfId="0" applyNumberFormat="1" applyFont="1" applyBorder="1" applyAlignment="1">
      <alignment vertical="center"/>
    </xf>
    <xf numFmtId="2" fontId="1" fillId="0" borderId="1" xfId="5" applyNumberFormat="1" applyFont="1" applyFill="1" applyBorder="1"/>
    <xf numFmtId="1" fontId="1" fillId="0" borderId="1" xfId="0" applyNumberFormat="1" applyFont="1" applyBorder="1" applyAlignment="1">
      <alignment horizontal="center"/>
    </xf>
    <xf numFmtId="2" fontId="1" fillId="0" borderId="1" xfId="0" applyNumberFormat="1" applyFont="1" applyBorder="1"/>
    <xf numFmtId="3" fontId="1" fillId="0" borderId="1" xfId="0" applyNumberFormat="1" applyFont="1" applyBorder="1"/>
    <xf numFmtId="4" fontId="1" fillId="0" borderId="1" xfId="0" applyNumberFormat="1" applyFont="1" applyBorder="1"/>
    <xf numFmtId="1" fontId="1" fillId="0" borderId="1" xfId="0" applyNumberFormat="1" applyFont="1" applyBorder="1"/>
    <xf numFmtId="0" fontId="4" fillId="0" borderId="1" xfId="2" applyFont="1" applyFill="1" applyBorder="1" applyAlignment="1">
      <alignment wrapText="1"/>
    </xf>
    <xf numFmtId="167" fontId="1" fillId="0" borderId="1" xfId="0" applyNumberFormat="1" applyFont="1" applyBorder="1"/>
    <xf numFmtId="164" fontId="1" fillId="0" borderId="1" xfId="0" applyNumberFormat="1" applyFont="1" applyBorder="1" applyAlignment="1">
      <alignment horizontal="right" vertical="center"/>
    </xf>
    <xf numFmtId="0" fontId="3" fillId="0" borderId="1" xfId="2" applyFill="1" applyBorder="1"/>
    <xf numFmtId="0" fontId="8" fillId="0" borderId="1" xfId="0" applyFont="1" applyFill="1" applyBorder="1" applyAlignment="1">
      <alignment horizontal="center" vertical="top"/>
    </xf>
    <xf numFmtId="0" fontId="3" fillId="0" borderId="1" xfId="2" applyBorder="1"/>
    <xf numFmtId="49" fontId="0" fillId="0" borderId="1" xfId="0" applyNumberFormat="1" applyFill="1" applyBorder="1"/>
  </cellXfs>
  <cellStyles count="6">
    <cellStyle name="Hiperlink" xfId="2" builtinId="8"/>
    <cellStyle name="Hyperlink" xfId="3" xr:uid="{1B525AA9-7916-4633-82EE-8286BD212C1A}"/>
    <cellStyle name="Moeda" xfId="5" builtinId="4"/>
    <cellStyle name="Normal" xfId="0" builtinId="0"/>
    <cellStyle name="Vírgula" xfId="1" builtinId="3"/>
    <cellStyle name="Vírgula 2" xfId="4" xr:uid="{52F241E5-E791-4DDA-A37C-BDFAB079191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in.gov.br/web/dou/-/extrato-de-dispensa-de-licitacao-n-18/2020-uasg-155903-250662705" TargetMode="External"/><Relationship Id="rId21" Type="http://schemas.openxmlformats.org/officeDocument/2006/relationships/hyperlink" Target="http://docs.uberlandia.mg.gov.br/wp-content/uploads/2020/04/5844.pdf" TargetMode="External"/><Relationship Id="rId42" Type="http://schemas.openxmlformats.org/officeDocument/2006/relationships/hyperlink" Target="https://cearatransparente.ce.gov.br/portal-da-transparencia/despesas/notas-de-empenho/2632005?locale=pt-BR" TargetMode="External"/><Relationship Id="rId63" Type="http://schemas.openxmlformats.org/officeDocument/2006/relationships/hyperlink" Target="https://cearatransparente.ce.gov.br/portal-da-transparencia/despesas/notas-de-empenho/2642526?locale=pt-BR" TargetMode="External"/><Relationship Id="rId84" Type="http://schemas.openxmlformats.org/officeDocument/2006/relationships/hyperlink" Target="https://coronavirus.es.gov.br/Media/Coronavirus/Transparencia/ContratosEmergenciais/2020-G5XGL%20CONTRATO_0023.pdf" TargetMode="External"/><Relationship Id="rId138" Type="http://schemas.openxmlformats.org/officeDocument/2006/relationships/hyperlink" Target="http://coronavirus.belem.pa.gov.br/" TargetMode="External"/><Relationship Id="rId159" Type="http://schemas.openxmlformats.org/officeDocument/2006/relationships/hyperlink" Target="http://www.rio.rj.gov.br/web/contasrio/dados-abertos" TargetMode="External"/><Relationship Id="rId170" Type="http://schemas.openxmlformats.org/officeDocument/2006/relationships/hyperlink" Target="http://www.recife.pe.gov.br/portalcompras/app/RotDispensaInexigibilidadeDetalhes.php?Numero=21&amp;Ano=2020&amp;TipoDisIne=4&amp;Select=2&amp;Opcao=D&amp;Objeto=Ventilador+pulmonar%3B+oximetro+de+pulso+de+mesa%3B+ox%C3%ADmetro+de+pulso%2C+para+atender+demanda+do+Plano+de+Contig%C3%AAncia+COVID-19.&amp;ObjetoP=&amp;Orgao=48&amp;Unidade=1&amp;DataIni=01/01/2020&amp;DataFim=20/04/2020&amp;Botao=&amp;+=Array" TargetMode="External"/><Relationship Id="rId191" Type="http://schemas.openxmlformats.org/officeDocument/2006/relationships/hyperlink" Target="https://cearatransparente.ce.gov.br/portal-da-transparencia/despesas/notas-de-empenho/2634727?locale=pt-BR" TargetMode="External"/><Relationship Id="rId205" Type="http://schemas.openxmlformats.org/officeDocument/2006/relationships/hyperlink" Target="https://www.compras.rj.gov.br/Portal-Siga/Contrato/listar.action" TargetMode="External"/><Relationship Id="rId107" Type="http://schemas.openxmlformats.org/officeDocument/2006/relationships/hyperlink" Target="https://coronavirus.rj.gov.br/" TargetMode="External"/><Relationship Id="rId11" Type="http://schemas.openxmlformats.org/officeDocument/2006/relationships/hyperlink" Target="http://portalcidadao.lagoasanta.mg.gov.br:8080/portalcidadao/" TargetMode="External"/><Relationship Id="rId32" Type="http://schemas.openxmlformats.org/officeDocument/2006/relationships/hyperlink" Target="https://grp.caxias.rs.gov.br/grp/materiais/acessoexterno/compras/licitacaoConsultaFiltroAcessoExternoListaMaisCampos.faces" TargetMode="External"/><Relationship Id="rId53" Type="http://schemas.openxmlformats.org/officeDocument/2006/relationships/hyperlink" Target="https://cearatransparente.ce.gov.br/portal-da-transparencia/despesas/notas-de-empenho/2635882?locale=pt-BR" TargetMode="External"/><Relationship Id="rId74" Type="http://schemas.openxmlformats.org/officeDocument/2006/relationships/hyperlink" Target="https://cearatransparente.ce.gov.br/portal-da-transparencia/despesas/notas-de-empenho/2644403?locale=pt-BR" TargetMode="External"/><Relationship Id="rId128" Type="http://schemas.openxmlformats.org/officeDocument/2006/relationships/hyperlink" Target="https://drive.google.com/drive/folders/1EhD9Hkuu0PEuoUfI0EFAoxJB5pkcAwfT" TargetMode="External"/><Relationship Id="rId149" Type="http://schemas.openxmlformats.org/officeDocument/2006/relationships/hyperlink" Target="https://www.tcm.pa.gov.br/mural-de-licitacoes/licitacoes/ficha/QT6FFMNRVRy4UQ" TargetMode="External"/><Relationship Id="rId5" Type="http://schemas.openxmlformats.org/officeDocument/2006/relationships/hyperlink" Target="\Users\raphaellanna\Downloads\caderno1_2020-04-23%20(2).pdf%20e%20https:\www1.compras.mg.gov.br\contrato\gestaocontratos\arquivosContrato.html" TargetMode="External"/><Relationship Id="rId95" Type="http://schemas.openxmlformats.org/officeDocument/2006/relationships/hyperlink" Target="https://www.detran.mt.gov.br/web/detran-transparencia/-/dispensa-05-2020-contratacao-de-empresa-para-fornecimento-de-alcool-em-gel-luvas-e-mascaras-descartaveis-para-atender-as-demandas-emergenciais-do-detr" TargetMode="External"/><Relationship Id="rId160" Type="http://schemas.openxmlformats.org/officeDocument/2006/relationships/hyperlink" Target="https://app.powerbi.com/view?r=eyJrIjoiMTg5MmQ5OWItZTA2Zi00M2IzLTk1NGQtZDUzNzk5YzBiOTNhIiwidCI6IjFlYzIzODdjLThmNzctNGQ5Yi1hYjYwLTNkM2QxOGFlZTc4ZCJ183" TargetMode="External"/><Relationship Id="rId181" Type="http://schemas.openxmlformats.org/officeDocument/2006/relationships/hyperlink" Target="https://www.guarulhos.sp.gov.br/uploads/pdf/110319639.pdf" TargetMode="External"/><Relationship Id="rId216" Type="http://schemas.openxmlformats.org/officeDocument/2006/relationships/hyperlink" Target="https://transparencia.joaopessoa.pb.gov.br/" TargetMode="External"/><Relationship Id="rId211" Type="http://schemas.openxmlformats.org/officeDocument/2006/relationships/hyperlink" Target="http://portal6.pbh.gov.br/dom/Files/dom5995%20-%20assinado.pdf" TargetMode="External"/><Relationship Id="rId22" Type="http://schemas.openxmlformats.org/officeDocument/2006/relationships/hyperlink" Target="http://docs.uberlandia.mg.gov.br/wp-content/uploads/2020/04/5846.pdf" TargetMode="External"/><Relationship Id="rId27" Type="http://schemas.openxmlformats.org/officeDocument/2006/relationships/hyperlink" Target="http://www.in.gov.br/web/dou/-/extrato-de-dispensa-de-licitacao-252968008" TargetMode="External"/><Relationship Id="rId43" Type="http://schemas.openxmlformats.org/officeDocument/2006/relationships/hyperlink" Target="https://cearatransparente.ce.gov.br/portal-da-transparencia/despesas/notas-de-empenho/2632003?locale=pt-BR" TargetMode="External"/><Relationship Id="rId48" Type="http://schemas.openxmlformats.org/officeDocument/2006/relationships/hyperlink" Target="https://cearatransparente.ce.gov.br/portal-da-transparencia/despesas/notas-de-empenho/2634356?locale=pt-BR" TargetMode="External"/><Relationship Id="rId64" Type="http://schemas.openxmlformats.org/officeDocument/2006/relationships/hyperlink" Target="https://cearatransparente.ce.gov.br/portal-da-transparencia/despesas/notas-de-empenho/2642328?locale=pt-BR" TargetMode="External"/><Relationship Id="rId69" Type="http://schemas.openxmlformats.org/officeDocument/2006/relationships/hyperlink" Target="https://cearatransparente.ce.gov.br/portal-da-transparencia/despesas/notas-de-empenho/2642927?locale=pt-BR" TargetMode="External"/><Relationship Id="rId113" Type="http://schemas.openxmlformats.org/officeDocument/2006/relationships/hyperlink" Target="https://www.saogoncalo.rj.gov.br/diario_oficial.php" TargetMode="External"/><Relationship Id="rId118" Type="http://schemas.openxmlformats.org/officeDocument/2006/relationships/hyperlink" Target="http://www.in.gov.br/web/dou/-/extrato-de-dispensa-de-licitacao-n-37/2020-uasg-155012-254262578" TargetMode="External"/><Relationship Id="rId134" Type="http://schemas.openxmlformats.org/officeDocument/2006/relationships/hyperlink" Target="https://coronavirus.es.gov.br/Media/Coronavirus/Transparencia/ContratosEmergenciais/2020-F7HT3%20-%20OF%200865-2020%20CHEMPROS.pdf" TargetMode="External"/><Relationship Id="rId139" Type="http://schemas.openxmlformats.org/officeDocument/2006/relationships/hyperlink" Target="http://www.in.gov.br/web/dou/-/extrato-de-dispensa-de-licitacao-n-147/2020-uasg-153150-251115704" TargetMode="External"/><Relationship Id="rId80" Type="http://schemas.openxmlformats.org/officeDocument/2006/relationships/hyperlink" Target="https://cearatransparente.ce.gov.br/portal-da-transparencia/despesas/notas-de-empenho/2634649?locale=pt-BR" TargetMode="External"/><Relationship Id="rId85" Type="http://schemas.openxmlformats.org/officeDocument/2006/relationships/hyperlink" Target="https://coronavirus.es.gov.br/contratos-emergenciais" TargetMode="External"/><Relationship Id="rId150" Type="http://schemas.openxmlformats.org/officeDocument/2006/relationships/hyperlink" Target="https://www.compras.rj.gov.br/Portal-Siga/Contrato/listar.action" TargetMode="External"/><Relationship Id="rId155" Type="http://schemas.openxmlformats.org/officeDocument/2006/relationships/hyperlink" Target="http://www.comprascoronavirus.ms.gov.br/" TargetMode="External"/><Relationship Id="rId171" Type="http://schemas.openxmlformats.org/officeDocument/2006/relationships/hyperlink" Target="https://www.imprensaoficial.com.br/ENegocios/MostraDetalhesLicitacao_14_3.aspx?IdLicitacao=1405513" TargetMode="External"/><Relationship Id="rId176" Type="http://schemas.openxmlformats.org/officeDocument/2006/relationships/hyperlink" Target="http://transparencia.prefeitura.sp.gov.br/Paginas/Informa%C3%A7%C3%B5es-COVID-19.aspx" TargetMode="External"/><Relationship Id="rId192" Type="http://schemas.openxmlformats.org/officeDocument/2006/relationships/hyperlink" Target="https://grp.caxias.rs.gov.br/grp/materiais/acessoexterno/compras/licitacaoConsultaFiltroAcessoExternoListaMaisCampos.faces" TargetMode="External"/><Relationship Id="rId197" Type="http://schemas.openxmlformats.org/officeDocument/2006/relationships/hyperlink" Target="https://transparencia.joaopessoa.pb.gov.br/" TargetMode="External"/><Relationship Id="rId206" Type="http://schemas.openxmlformats.org/officeDocument/2006/relationships/hyperlink" Target="https://www.compras.rj.gov.br/Portal-Siga/Contrato/listar.action" TargetMode="External"/><Relationship Id="rId201" Type="http://schemas.openxmlformats.org/officeDocument/2006/relationships/hyperlink" Target="https://www.hcpa.edu.br/fale-conosco/fale-conosco-servico-de-informacao-ao-cidadao-sic/fale-conosco-sic-licitacoes-contratos" TargetMode="External"/><Relationship Id="rId222" Type="http://schemas.openxmlformats.org/officeDocument/2006/relationships/vmlDrawing" Target="../drawings/vmlDrawing1.vml"/><Relationship Id="rId12" Type="http://schemas.openxmlformats.org/officeDocument/2006/relationships/hyperlink" Target="../../../../JULIAN~1/AppData/Local/Temp/publicado_74554_2020-04-22_b69eca2dbd39a90172f6178182625745.pdf%20e%20http:/www.transparenciafacil.com.br/detalhe-do-contrato/0192502" TargetMode="External"/><Relationship Id="rId17" Type="http://schemas.openxmlformats.org/officeDocument/2006/relationships/hyperlink" Target="http://weblicitacoes.uberlandia.mg.gov.br/weblicitacoes/f/n/licitacoesdetalhescon?modoJanelaPlc=popup&amp;evento=y&amp;codigoEmpresa=1&amp;licitacao=PE%20879/2023" TargetMode="External"/><Relationship Id="rId33" Type="http://schemas.openxmlformats.org/officeDocument/2006/relationships/hyperlink" Target="http://transparencia.pb.gov.br/coronavirus/?rpt=contratoslst_covid" TargetMode="External"/><Relationship Id="rId38" Type="http://schemas.openxmlformats.org/officeDocument/2006/relationships/hyperlink" Target="http://www.transparencia.sc.gov.br/documentos/extrato/doc/empenho?empenhofiltro%5b%5d=480091|2020NE013024" TargetMode="External"/><Relationship Id="rId59" Type="http://schemas.openxmlformats.org/officeDocument/2006/relationships/hyperlink" Target="https://cearatransparente.ce.gov.br/portal-da-transparencia/despesas/notas-de-empenho/2638358?locale=pt-BR" TargetMode="External"/><Relationship Id="rId103" Type="http://schemas.openxmlformats.org/officeDocument/2006/relationships/hyperlink" Target="https://coronavirus.rj.gov.br/" TargetMode="External"/><Relationship Id="rId108" Type="http://schemas.openxmlformats.org/officeDocument/2006/relationships/hyperlink" Target="https://www.compras.rj.gov.br/Portal-Siga/Contrato/listar.action" TargetMode="External"/><Relationship Id="rId124" Type="http://schemas.openxmlformats.org/officeDocument/2006/relationships/hyperlink" Targe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0/04/2020&amp;Botao=&amp;+=Array" TargetMode="External"/><Relationship Id="rId129" Type="http://schemas.openxmlformats.org/officeDocument/2006/relationships/hyperlink" Target="http://coronavirus.belem.pa.gov.br/" TargetMode="External"/><Relationship Id="rId54" Type="http://schemas.openxmlformats.org/officeDocument/2006/relationships/hyperlink" Target="https://cearatransparente.ce.gov.br/portal-da-transparencia/despesas/notas-de-empenho/2636244?locale=pt-BR" TargetMode="External"/><Relationship Id="rId70" Type="http://schemas.openxmlformats.org/officeDocument/2006/relationships/hyperlink" Target="https://cearatransparente.ce.gov.br/portal-da-transparencia/despesas/notas-de-empenho/2642910?locale=pt-BR" TargetMode="External"/><Relationship Id="rId75" Type="http://schemas.openxmlformats.org/officeDocument/2006/relationships/hyperlink" Target="https://cearatransparente.ce.gov.br/portal-da-transparencia/despesas/notas-de-empenho/2644403?locale=pt-BR" TargetMode="External"/><Relationship Id="rId91" Type="http://schemas.openxmlformats.org/officeDocument/2006/relationships/hyperlink" Target="http://transparencia.serra.es.gov.br/Licitacao.Detalhes.aspx?municipioId=1&amp;LicitacaoId=10355" TargetMode="External"/><Relationship Id="rId96" Type="http://schemas.openxmlformats.org/officeDocument/2006/relationships/hyperlink" Target="http://consultas.transparencia.mt.gov.br/compras/contratos_covid/resultado_3.php?arquivo=27878&amp;contrato=7391" TargetMode="External"/><Relationship Id="rId140" Type="http://schemas.openxmlformats.org/officeDocument/2006/relationships/hyperlink" Target="http://transparencia.ro.gov.br/Licitacao/DispensaLicitacao" TargetMode="External"/><Relationship Id="rId145" Type="http://schemas.openxmlformats.org/officeDocument/2006/relationships/hyperlink" Target="https://www.pmsg.rj.gov.br/coronavirus/" TargetMode="External"/><Relationship Id="rId161" Type="http://schemas.openxmlformats.org/officeDocument/2006/relationships/hyperlink" Target="http://www.recife.pe.gov.br/portalcompras/app/RotDispensaInexigibilidadeDetalhes.php?Numero=108&amp;Ano=2020&amp;TipoDisIne=58&amp;Select=2&amp;Opcao=&amp;Objeto=PARA+ATENDER+AS+NECESSIDADES+DA+REDE+MUNICIPAL+DE+SAUDE%2C+CONF.+CI+77%2F2020+-+GCR+DE+30%2F03%2F2020+-+COVID+19+-+DL+108%2F2020+-+CC+2020.4801.01.0799.0077.&amp;ObjetoP=&amp;Orgao=48&amp;Unidade=1&amp;DataIni=01/01/2020&amp;DataFim=22/04/2020&amp;Botao=&amp;+=Array" TargetMode="External"/><Relationship Id="rId166" Type="http://schemas.openxmlformats.org/officeDocument/2006/relationships/hyperlink" Target="http://www.in.gov.br/web/dou/-/extrato-de-dispensa-de-licitacao-n-27/2020-uasg-155904-250876159" TargetMode="External"/><Relationship Id="rId182" Type="http://schemas.openxmlformats.org/officeDocument/2006/relationships/hyperlink" Target="http://www.recife.pe.gov.br/portalcompras/app/RotDispensaInexigibilidadeDetalhes.php?Numero=71&amp;Ano=2020&amp;TipoDisIne=58&amp;Select=2&amp;Opcao=&amp;Objeto=LOCACAO+DE+ESTRUTRURA+TEMPORARIA+DE+LEITOS+NAS+POLICLINICAS%2C+MATERNIDADES+E+HOSPITAL+DA+MULHER+EM+VIRTUDE+DAS+ACOES+DE+COMBATE+A+PROPAGACAO+COVID-19+PARA+ATENDER+AS+NECESSIDADES+DA+REDE+MUNICIPAL+DE+SAUDE.&amp;ObjetoP=&amp;Orgao=48&amp;Unidade=1&amp;DataIni=01/01/2020&amp;DataFim=22/04/2020&amp;Botao=&amp;+=Array" TargetMode="External"/><Relationship Id="rId187" Type="http://schemas.openxmlformats.org/officeDocument/2006/relationships/hyperlink" Target="https://comprasemergenciaiscovid19.saude.pe.gov.br/" TargetMode="External"/><Relationship Id="rId217" Type="http://schemas.openxmlformats.org/officeDocument/2006/relationships/hyperlink" Target="http://transparenciacovid19.sc.gov.br/consultas" TargetMode="External"/><Relationship Id="rId1" Type="http://schemas.openxmlformats.org/officeDocument/2006/relationships/hyperlink" Target="http://weblicitacoes.uberlandia.mg.gov.br/weblicitacoes/f/n/licitacoesdetalhescon?modoJanelaPlc=popup&amp;evento=y&amp;codigoEmpresa=1&amp;licitacao=PE%20879/2023" TargetMode="External"/><Relationship Id="rId6" Type="http://schemas.openxmlformats.org/officeDocument/2006/relationships/hyperlink" Target="\Users\raphaellanna\Downloads\caderno1_2020-04-23%20(2).pdf%20e%20http:\www.transparencia.mg.gov.br\compras-e-patrimonio\compras-e-contratos\comprasecontratos-detalhe-proccompra\2020\20200101\20201231\321781" TargetMode="External"/><Relationship Id="rId212" Type="http://schemas.openxmlformats.org/officeDocument/2006/relationships/hyperlink" Target="https://prefeitura.pbh.gov.br/transparencia/licitacoes-e-contratos/editais-e-contratos/contratos-coronavirus" TargetMode="External"/><Relationship Id="rId23" Type="http://schemas.openxmlformats.org/officeDocument/2006/relationships/hyperlink" Target="http://weblicitacoes.uberlandia.mg.gov.br/weblicitacoes/f/n/licitacoesdetalhescon?modoJanelaPlc=popup&amp;evento=y&amp;codigoEmpresa=1&amp;licitacao=PE%2091/2020" TargetMode="External"/><Relationship Id="rId28" Type="http://schemas.openxmlformats.org/officeDocument/2006/relationships/hyperlink" Target="http://www.in.gov.br/web/dou/-/extrato-de-dispensa-de-licitacao-n-34/2020-uasg-254423-252986797" TargetMode="External"/><Relationship Id="rId49" Type="http://schemas.openxmlformats.org/officeDocument/2006/relationships/hyperlink" Target="https://cearatransparente.ce.gov.br/portal-da-transparencia/despesas/notas-de-empenho/2634356?locale=pt-BR" TargetMode="External"/><Relationship Id="rId114" Type="http://schemas.openxmlformats.org/officeDocument/2006/relationships/hyperlink" Target="http://transparencia.serra.es.gov.br/Licitacao.Detalhes.aspx?municipioId=1&amp;LicitacaoId=10355" TargetMode="External"/><Relationship Id="rId119" Type="http://schemas.openxmlformats.org/officeDocument/2006/relationships/hyperlink" Target="http://www.transparencia.mg.gov.br/compras-e-patrimonio/compras-e-contratos/comprasecontratos-detalhe-proccompra/2020/20200316/20201231/321138" TargetMode="External"/><Relationship Id="rId44" Type="http://schemas.openxmlformats.org/officeDocument/2006/relationships/hyperlink" Target="https://cearatransparente.ce.gov.br/portal-da-transparencia/despesas/notas-de-empenho/2632244?locale=pt-BR" TargetMode="External"/><Relationship Id="rId60" Type="http://schemas.openxmlformats.org/officeDocument/2006/relationships/hyperlink" Target="https://cearatransparente.ce.gov.br/portal-da-transparencia/despesas/notas-de-empenho/2638956?locale=pt-BR" TargetMode="External"/><Relationship Id="rId65" Type="http://schemas.openxmlformats.org/officeDocument/2006/relationships/hyperlink" Target="https://cearatransparente.ce.gov.br/portal-da-transparencia/despesas/notas-de-empenho/2642207?locale=pt-BR" TargetMode="External"/><Relationship Id="rId81" Type="http://schemas.openxmlformats.org/officeDocument/2006/relationships/hyperlink" Target="https://cearatransparente.ce.gov.br/portal-da-transparencia/despesas/notas-de-empenho/2634649?locale=pt-BR" TargetMode="External"/><Relationship Id="rId86" Type="http://schemas.openxmlformats.org/officeDocument/2006/relationships/hyperlink" Target="https://coronavirus.es.gov.br/contratos-emergenciais" TargetMode="External"/><Relationship Id="rId130" Type="http://schemas.openxmlformats.org/officeDocument/2006/relationships/hyperlink" Target="https://covid-19.campinas.sp.gov.br/prestacao-contas" TargetMode="External"/><Relationship Id="rId135" Type="http://schemas.openxmlformats.org/officeDocument/2006/relationships/hyperlink" Target="https://www.imprensaoficial.com.br/DO/BuscaDO2001Documento_11_4.aspx?link=%2f2020%2fexecutivo%2520secao%2520i%2fabril%2f28%2fpag_0115_143dcd9d5a2c6da30375d150f154e289.pdf&amp;pagina=115&amp;data=28/04/2020&amp;caderno=Executivo%20I&amp;paginaordenacao=100115" TargetMode="External"/><Relationship Id="rId151" Type="http://schemas.openxmlformats.org/officeDocument/2006/relationships/hyperlink" Target="http://www.diariooficial.pi.gov.br/index.php" TargetMode="External"/><Relationship Id="rId156" Type="http://schemas.openxmlformats.org/officeDocument/2006/relationships/hyperlink" Target="http://transparenciacovid19.sc.gov.br/consultas" TargetMode="External"/><Relationship Id="rId177" Type="http://schemas.openxmlformats.org/officeDocument/2006/relationships/hyperlink" Target="http://diariooficial.rn.gov.br/dei/dorn3/documentos/00000001/20200430/681618.htm" TargetMode="External"/><Relationship Id="rId198" Type="http://schemas.openxmlformats.org/officeDocument/2006/relationships/hyperlink" Target="http://app.tce.ac.gov.br/portaldaslicitacoes" TargetMode="External"/><Relationship Id="rId172" Type="http://schemas.openxmlformats.org/officeDocument/2006/relationships/hyperlink" Target="https://grp.caxias.rs.gov.br/grp/materiais/acessoexterno/compras/licitacaoConsultaFiltroAcessoExternoListaMaisCampos.faces" TargetMode="External"/><Relationship Id="rId193" Type="http://schemas.openxmlformats.org/officeDocument/2006/relationships/hyperlink" Target="https://cearatransparente.ce.gov.br/portal-da-transparencia/despesas/notas-de-empenho/2634645?locale=pt-BR" TargetMode="External"/><Relationship Id="rId202" Type="http://schemas.openxmlformats.org/officeDocument/2006/relationships/hyperlink" Target="http://www.licitacao.maceio.al.gov.br/visualizar/1659" TargetMode="External"/><Relationship Id="rId207" Type="http://schemas.openxmlformats.org/officeDocument/2006/relationships/hyperlink" Target="http://transparencia.riobranco.ac.gov.br/calamidade-publica/" TargetMode="External"/><Relationship Id="rId223" Type="http://schemas.openxmlformats.org/officeDocument/2006/relationships/comments" Target="../comments1.xml"/><Relationship Id="rId13" Type="http://schemas.openxmlformats.org/officeDocument/2006/relationships/hyperlink" Target="http://pt.santanadojacare.mg.gov.br/Relatorios/Detalhamento_Despesa.php?ID8_DESP=01176000&amp;STR_EXR_EXR=2020&amp;CHAR_ID_EMP=1&amp;LG_OP_DESP=N" TargetMode="External"/><Relationship Id="rId18" Type="http://schemas.openxmlformats.org/officeDocument/2006/relationships/hyperlink" Target="http://websicom.uberlandia.mg.gov.br/websicom/f/n/relacaoempenhosdetalheman?modoJanelaPlc=popup&amp;evento=y&amp;nrEmpenho=11642&amp;dtEmpenho=2020-03-25&amp;codOrgao=02" TargetMode="External"/><Relationship Id="rId39" Type="http://schemas.openxmlformats.org/officeDocument/2006/relationships/hyperlink" Target="https://s2gpr.sefaz.ce.gov.br/licita-web/paginas/licita/Publicacao.seam?nuPublicacao=2019/00566" TargetMode="External"/><Relationship Id="rId109" Type="http://schemas.openxmlformats.org/officeDocument/2006/relationships/hyperlink" Target="http://www.rio.rj.gov.br/web/contasrio/dados-abertos" TargetMode="External"/><Relationship Id="rId34" Type="http://schemas.openxmlformats.org/officeDocument/2006/relationships/hyperlink" Target="http://www.transparencia.salvador.ba.gov.br/Modulos/covid19.aspx" TargetMode="External"/><Relationship Id="rId50" Type="http://schemas.openxmlformats.org/officeDocument/2006/relationships/hyperlink" Target="https://cearatransparente.ce.gov.br/portal-da-transparencia/despesas/notas-de-empenho/2634649?locale=pt-BR" TargetMode="External"/><Relationship Id="rId55" Type="http://schemas.openxmlformats.org/officeDocument/2006/relationships/hyperlink" Target="https://cearatransparente.ce.gov.br/portal-da-transparencia/despesas/notas-de-empenho/2637455?locale=pt-BR" TargetMode="External"/><Relationship Id="rId76" Type="http://schemas.openxmlformats.org/officeDocument/2006/relationships/hyperlink" Target="https://cearatransparente.ce.gov.br/portal-da-transparencia/despesas/notas-de-empenho/2644403?locale=pt-BR" TargetMode="External"/><Relationship Id="rId97" Type="http://schemas.openxmlformats.org/officeDocument/2006/relationships/hyperlink" Target="http://cidadao.tce.mt.gov.br/licitacao/detalhe/numero/000000000202020/ent_codigo/1121920/exercicio/2020/situacao/5/modalidade/08/data/27-03-2020" TargetMode="External"/><Relationship Id="rId104" Type="http://schemas.openxmlformats.org/officeDocument/2006/relationships/hyperlink" Target="https://www.compras.rj.gov.br/Portal-Siga/Contrato/listar.action" TargetMode="External"/><Relationship Id="rId120" Type="http://schemas.openxmlformats.org/officeDocument/2006/relationships/hyperlink" Target="http://www.transparencia.mg.gov.br/compras-e-patrimonio/compras-e-contratos/comprasecontratos-detalhe-proccompra/2020/20200316/20201231/320469" TargetMode="External"/><Relationship Id="rId125" Type="http://schemas.openxmlformats.org/officeDocument/2006/relationships/hyperlink" Target="https://www.imprensaoficial.com.br/DO/BuscaDO2001Documento_11_4.aspx?link=%2f2020%2fexecutivo%2520secao%2520i%2fabril%2f28%2fpag_0115_143dcd9d5a2c6da30375d150f154e289.pdf&amp;pagina=115&amp;data=28/04/2020&amp;caderno=Executivo%20I&amp;paginaordenacao=100115" TargetMode="External"/><Relationship Id="rId141" Type="http://schemas.openxmlformats.org/officeDocument/2006/relationships/hyperlink" Target="http://www.saude.ba.gov.br/temasdesaude/coronavirus/contratacoes-covid19/" TargetMode="External"/><Relationship Id="rId146" Type="http://schemas.openxmlformats.org/officeDocument/2006/relationships/hyperlink" Target="http://www.recife.pe.gov.br/portalcompras/app/RotDispensaInexigibilidadeDetalhes.php?Numero=49&amp;Ano=2020&amp;TipoDisIne=4&amp;Select=2&amp;Opcao=D&amp;Objeto=PARA+ATENDER+AS+NECESSIDADES+DA+REDE+MUNICIPAL+DE+SAUDE%2C+CONF.+CI+49%2F2020+-+GCR+DE+20%2F03%2F2020+-+COVID+19+-+DL+49%2F2020+-+CC+2020.4801.01.0799.0077.&amp;ObjetoP=&amp;Orgao=48&amp;Unidade=1&amp;DataIni=01/01/2020&amp;DataFim=21/04/2020&amp;Botao=&amp;+=Array" TargetMode="External"/><Relationship Id="rId167" Type="http://schemas.openxmlformats.org/officeDocument/2006/relationships/hyperlink" Target="http://www.in.gov.br/web/dou/-/extrato-de-dispensa-de-licitacao-n-44/2020-uasg-155904-254946650" TargetMode="External"/><Relationship Id="rId188" Type="http://schemas.openxmlformats.org/officeDocument/2006/relationships/hyperlink" Target="http://www.in.gov.br/web/dou/-/extrato-de-dispensa-de-licitacao-n-20/2020-uasg-155124-253809494" TargetMode="External"/><Relationship Id="rId7" Type="http://schemas.openxmlformats.org/officeDocument/2006/relationships/hyperlink" Target="http://177.69.246.151:8090/portalcidadao/" TargetMode="External"/><Relationship Id="rId71" Type="http://schemas.openxmlformats.org/officeDocument/2006/relationships/hyperlink" Target="https://cearatransparente.ce.gov.br/portal-da-transparencia/despesas/notas-de-empenho/2642927?locale=pt-BR" TargetMode="External"/><Relationship Id="rId92" Type="http://schemas.openxmlformats.org/officeDocument/2006/relationships/hyperlink" Target="http://transparencia.serra.es.gov.br/Licitacao.Detalhes.aspx?municipioId=1&amp;LicitacaoId=10355" TargetMode="External"/><Relationship Id="rId162" Type="http://schemas.openxmlformats.org/officeDocument/2006/relationships/hyperlink" Target="http://transparenciacovid19.sc.gov.br/consultas" TargetMode="External"/><Relationship Id="rId183" Type="http://schemas.openxmlformats.org/officeDocument/2006/relationships/hyperlink" Target="https://www.compras.rj.gov.br/Portal-Siga/Contrato/listar.action" TargetMode="External"/><Relationship Id="rId213" Type="http://schemas.openxmlformats.org/officeDocument/2006/relationships/hyperlink" Target="https://grp.caxias.rs.gov.br/grp/materiais/acessoexterno/compras/licitacaoConsultaFiltroAcessoExternoListaMaisCampos.faces" TargetMode="External"/><Relationship Id="rId218" Type="http://schemas.openxmlformats.org/officeDocument/2006/relationships/hyperlink" Target="http://amfcorrea.ddns.net/pmAgilNET/PGN/pgnEditais.aspx" TargetMode="External"/><Relationship Id="rId2" Type="http://schemas.openxmlformats.org/officeDocument/2006/relationships/hyperlink" Target="https://www.goiania.go.gov.br/sing_transparencia/coronavirus-transparencia/?filtro_simplificado=categoria%20e%20https://www.goiania.go.gov.br/Download/legislacao/diariooficial/2020/do_20200408_000007276.pdf" TargetMode="External"/><Relationship Id="rId29" Type="http://schemas.openxmlformats.org/officeDocument/2006/relationships/hyperlink" Target="http://www.in.gov.br/web/dou/-/extrato-de-dispensa-de-licitacao-n-143/2020-uasg-153150-249844691" TargetMode="External"/><Relationship Id="rId24" Type="http://schemas.openxmlformats.org/officeDocument/2006/relationships/hyperlink" Target="http://pt.viscondedoriobranco.mg.gov.br/Relatorios/Detalhamento_Despesa.php?ID8_DESP=03351001&amp;STR_EXR_EXR=2020&amp;CHAR_ID_EMP=1&amp;LG_OP_DESP=N" TargetMode="External"/><Relationship Id="rId40" Type="http://schemas.openxmlformats.org/officeDocument/2006/relationships/hyperlink" Target="https://cearatransparente.ce.gov.br/portal-da-transparencia/despesas/notas-de-empenho/2631949?locale=pt-BR" TargetMode="External"/><Relationship Id="rId45" Type="http://schemas.openxmlformats.org/officeDocument/2006/relationships/hyperlink" Target="https://cearatransparente.ce.gov.br/portal-da-transparencia/despesas/notas-de-empenho/2633796?locale=pt-BR" TargetMode="External"/><Relationship Id="rId66" Type="http://schemas.openxmlformats.org/officeDocument/2006/relationships/hyperlink" Target="https://cearatransparente.ce.gov.br/portal-da-transparencia/despesas/notas-de-empenho/2642913?locale=pt-BR" TargetMode="External"/><Relationship Id="rId87" Type="http://schemas.openxmlformats.org/officeDocument/2006/relationships/hyperlink" Target="http://transparencia.serra.es.gov.br/ServicoFornecimento.Detalhes.aspx?municipioId=1&amp;ServicoFornecimentoId=339948&amp;exercicio=2020&amp;situacao=tafNull" TargetMode="External"/><Relationship Id="rId110" Type="http://schemas.openxmlformats.org/officeDocument/2006/relationships/hyperlink" Target="https://app.powerbi.com/view?r=eyJrIjoiMTg5MmQ5OWItZTA2Zi00M2IzLTk1NGQtZDUzNzk5YzBiOTNhIiwidCI6IjFlYzIzODdjLThmNzctNGQ5Yi1hYjYwLTNkM2QxOGFlZTc4ZCJ135" TargetMode="External"/><Relationship Id="rId115" Type="http://schemas.openxmlformats.org/officeDocument/2006/relationships/hyperlink" Target="http://www.in.gov.br/web/dou/-/extrato-de-dispensa-de-licitacao-n-56/2020-uasg-250005-254064588" TargetMode="External"/><Relationship Id="rId131" Type="http://schemas.openxmlformats.org/officeDocument/2006/relationships/hyperlink" Target="https://www1.compras.mg.gov.br/processocompra/processo/consultaProcessoCompra.html?idProcessoCompraSelecionado=&amp;procedimentoProcessoSelecionado=&amp;unidadeCompra=&amp;possuiPregao=&amp;possuiEdital=&amp;estaPesquisando=true&amp;metodo=pesquisar&amp;textoConfirmacao=&amp;orgaoEntidade=1250&amp;codigoUnidadeCompra=&amp;numero=&amp;ano=2020&amp;situacao=&amp;procedimentoModificado=&amp;procedimento1=&amp;procedimento2=&amp;procedimento3=&amp;procedimento4=&amp;especializacao=&amp;dataCriacaoDe=&amp;dataCriacaoAte=&amp;dataLicitacaoDe=&amp;dataLicitacaoAte=&amp;linhaFornecimento=&amp;linhaFornecimentoOpcaoEOu=E&amp;linhaFornecimentoOpcaoSem=&amp;descricaoMaterialOuServico=avental&amp;descricaoMaterialOuServicoOpcaoEOu=E&amp;descricaoMaterialOuServicoOpcaoSem=&amp;especificacaoItemMaterialOuServico=&amp;especificacaoItemMaterialOuServicoOpcaoEOu=E&amp;especificacaoItemMaterialOuServicoOpcaoSem=" TargetMode="External"/><Relationship Id="rId136" Type="http://schemas.openxmlformats.org/officeDocument/2006/relationships/hyperlink" Target="http://servicos.sjc.sp.gov.br/governo/boletim/boletimPDF/20200417202703b5d64368-84ed-4780-b6a8-c2cb3d9d1696.pdf" TargetMode="External"/><Relationship Id="rId157" Type="http://schemas.openxmlformats.org/officeDocument/2006/relationships/hyperlink" Target="https://transparenciacovid19.pa.gov.br/" TargetMode="External"/><Relationship Id="rId178" Type="http://schemas.openxmlformats.org/officeDocument/2006/relationships/hyperlink" Target="http://diariooficial.rn.gov.br/dei/dorn3/documentos/00000001/20200430/681618.htm" TargetMode="External"/><Relationship Id="rId61" Type="http://schemas.openxmlformats.org/officeDocument/2006/relationships/hyperlink" Target="https://cearatransparente.ce.gov.br/portal-da-transparencia/despesas/notas-de-empenho/2640150?locale=pt-BR" TargetMode="External"/><Relationship Id="rId82" Type="http://schemas.openxmlformats.org/officeDocument/2006/relationships/hyperlink" Target="https://cearatransparente.ce.gov.br/portal-da-transparencia/despesas/notas-de-empenho/2634280?locale=pt-BR" TargetMode="External"/><Relationship Id="rId152" Type="http://schemas.openxmlformats.org/officeDocument/2006/relationships/hyperlink" Target="https://comprasemergenciaiscovid19.saude.pe.gov.br/" TargetMode="External"/><Relationship Id="rId173" Type="http://schemas.openxmlformats.org/officeDocument/2006/relationships/hyperlink" Target="https://comprasemergenciaiscovid19.saude.pe.gov.br/" TargetMode="External"/><Relationship Id="rId194" Type="http://schemas.openxmlformats.org/officeDocument/2006/relationships/hyperlink" Target="https://www.londrina.pr.gov.br/transparencia" TargetMode="External"/><Relationship Id="rId199" Type="http://schemas.openxmlformats.org/officeDocument/2006/relationships/hyperlink" Target="https://www.londrina.pr.gov.br/transparencia" TargetMode="External"/><Relationship Id="rId203" Type="http://schemas.openxmlformats.org/officeDocument/2006/relationships/hyperlink" Target="http://www.transparencia.sc.gov.br/contratos/extratosigef?gestaofiltro%5b%5d=16084&amp;unidadegestorafiltro%5b%5d=160084&amp;nucontratofiltro%5b%5d=2019CT005931" TargetMode="External"/><Relationship Id="rId208" Type="http://schemas.openxmlformats.org/officeDocument/2006/relationships/hyperlink" Target="http://transparencia.riobranco.ac.gov.br/calamidade-publica/" TargetMode="External"/><Relationship Id="rId19" Type="http://schemas.openxmlformats.org/officeDocument/2006/relationships/hyperlink" Target="http://websicom.uberlandia.mg.gov.br/websicom/f/n/relacaoempenhosdetalheman?modoJanelaPlc=popup&amp;evento=y&amp;nrEmpenho=11642&amp;dtEmpenho=2020-03-25&amp;codOrgao=02" TargetMode="External"/><Relationship Id="rId14" Type="http://schemas.openxmlformats.org/officeDocument/2006/relationships/hyperlink" Target="http://www.diariomunicipal.com.br/amm-mg/" TargetMode="External"/><Relationship Id="rId30" Type="http://schemas.openxmlformats.org/officeDocument/2006/relationships/hyperlink" Target="http://diariooficial.rn.gov.br/dei/dorn3/documentos/00000001/20200414/679897.htm" TargetMode="External"/><Relationship Id="rId35" Type="http://schemas.openxmlformats.org/officeDocument/2006/relationships/hyperlink" Target="http://www.transparencia.sc.gov.br/contratos/extratosigef?gestaofiltro%5b%5d=16084&amp;unidadegestorafiltro%5b%5d=160084&amp;nucontratofiltro%5b%5d=2019CT005931" TargetMode="External"/><Relationship Id="rId56" Type="http://schemas.openxmlformats.org/officeDocument/2006/relationships/hyperlink" Target="https://cearatransparente.ce.gov.br/portal-da-transparencia/despesas/notas-de-empenho/2637451?locale=pt-BR" TargetMode="External"/><Relationship Id="rId77" Type="http://schemas.openxmlformats.org/officeDocument/2006/relationships/hyperlink" Target="https://cearatransparente.ce.gov.br/portal-da-transparencia/despesas/notas-de-empenho/2644403?locale=pt-BR" TargetMode="External"/><Relationship Id="rId100" Type="http://schemas.openxmlformats.org/officeDocument/2006/relationships/hyperlink" Target="https://www.detran.mt.gov.br/web/detran-transparencia/-/dispensa-05-2020-contratacao-de-empresa-para-fornecimento-de-alcool-em-gel-luvas-e-mascaras-descartaveis-para-atender-as-demandas-emergenciais-do-detr" TargetMode="External"/><Relationship Id="rId105" Type="http://schemas.openxmlformats.org/officeDocument/2006/relationships/hyperlink" Target="https://www.compras.rj.gov.br/Portal-Siga/CompraDireta/detalhar.action" TargetMode="External"/><Relationship Id="rId126" Type="http://schemas.openxmlformats.org/officeDocument/2006/relationships/hyperlink" Target="http://www.imprensaoficial.com.br/DO/BuscaDO2001Documento_11_4.aspx?link=%2f2020%2fexecutivo%2520secao%2520i%2fabril%2f25%2fpag_0141_c30a70a37b369cb178cffa10804a842f.pdf&amp;pagina=141&amp;data=25/04/2020&amp;caderno=Executivo%20I&amp;paginaordenacao=100141" TargetMode="External"/><Relationship Id="rId147" Type="http://schemas.openxmlformats.org/officeDocument/2006/relationships/hyperlink" Target="https://prefeitura.pbh.gov.br/transparencia/licitacoes-e-contratos/editais-e-contratos/contratos-coronavirus" TargetMode="External"/><Relationship Id="rId168" Type="http://schemas.openxmlformats.org/officeDocument/2006/relationships/hyperlink" Target="https://www.google.com/url?sa=t&amp;rct=j&amp;q=&amp;esrc=s&amp;source=web&amp;cd=1&amp;ved=2ahUKEwi51vLC7rDpAhVCA9QKHbwnBRoQFjAAegQIAxAB&amp;url=http%3A%2F%2Fwww-storage.voxtecnologia.com.br%2F%3Fm%3Dsigpub.publicacao%26f%3D182%26i%3Dpublicado_74553_2020-04-20_2588d49b166041b16b8e063b00128ccf.pdf&amp;usg=AOvVaw2GX3pPMgqNviSs-R2WJacC" TargetMode="External"/><Relationship Id="rId8" Type="http://schemas.openxmlformats.org/officeDocument/2006/relationships/hyperlink" Target="http://saofelixdeminas-mg.portaltp.com.br/consultas/detalhes/ordemcompra.aspx" TargetMode="External"/><Relationship Id="rId51" Type="http://schemas.openxmlformats.org/officeDocument/2006/relationships/hyperlink" Target="https://cearatransparente.ce.gov.br/portal-da-transparencia/despesas/notas-de-empenho/2634649?locale=pt-BR" TargetMode="External"/><Relationship Id="rId72" Type="http://schemas.openxmlformats.org/officeDocument/2006/relationships/hyperlink" Target="https://cearatransparente.ce.gov.br/portal-da-transparencia/despesas/notas-de-empenho/2644403?locale=pt-BR" TargetMode="External"/><Relationship Id="rId93" Type="http://schemas.openxmlformats.org/officeDocument/2006/relationships/hyperlink" Target="http://transparencia.serra.es.gov.br/Licitacao.Detalhes.aspx?municipioId=1&amp;LicitacaoId=10367" TargetMode="External"/><Relationship Id="rId98" Type="http://schemas.openxmlformats.org/officeDocument/2006/relationships/hyperlink" Target="http://cidadao.tce.mt.gov.br/licitacao/detalhe/numero/000000000282020/ent_codigo/1121920/exercicio/2020/situacao/5/modalidade/08/data/27-03-2020" TargetMode="External"/><Relationship Id="rId121" Type="http://schemas.openxmlformats.org/officeDocument/2006/relationships/hyperlink" Target="http://www.in.gov.br/en/web/dou/-/extrato-de-dispensa-de-licitacao-n-33/2020-uasg-155010-251330459" TargetMode="External"/><Relationship Id="rId142" Type="http://schemas.openxmlformats.org/officeDocument/2006/relationships/hyperlink" Target="https://www.hcpa.edu.br/downloads/PGS/licitacoes/ComprasCOVID19_.html" TargetMode="External"/><Relationship Id="rId163" Type="http://schemas.openxmlformats.org/officeDocument/2006/relationships/hyperlink" Target="https://transparenciacovid19.pa.gov.br/" TargetMode="External"/><Relationship Id="rId184" Type="http://schemas.openxmlformats.org/officeDocument/2006/relationships/hyperlink" Target="http://www.transparencia.mt.gov.br/-/contratos-covid-19" TargetMode="External"/><Relationship Id="rId189" Type="http://schemas.openxmlformats.org/officeDocument/2006/relationships/hyperlink" Target="https://coronavirus.es.gov.br/Media/Coronavirus/Transparencia/ContratosEmergenciais/2020-XNMX2%20-%20CONTRATO%200053-2020%20AFR%20EVENTOS%20LOCA%C3%87%C3%95ES.pdf" TargetMode="External"/><Relationship Id="rId219" Type="http://schemas.openxmlformats.org/officeDocument/2006/relationships/hyperlink" Target="http://diariooficial.rn.gov.br/dei/dorn3/documentos/00000001/20200408/679623.htm" TargetMode="External"/><Relationship Id="rId3" Type="http://schemas.openxmlformats.org/officeDocument/2006/relationships/hyperlink" Target="http://amfcorrea.ddns.net/pmAgilNET/PGN/pgnEditais.aspx" TargetMode="External"/><Relationship Id="rId214" Type="http://schemas.openxmlformats.org/officeDocument/2006/relationships/hyperlink" Target="http://www.diariomunicipal.com.br/amm-mg/" TargetMode="External"/><Relationship Id="rId25" Type="http://schemas.openxmlformats.org/officeDocument/2006/relationships/hyperlink" Target="http://pt.viscondedoriobranco.mg.gov.br/Relatorios/Detalhamento_Despesa.php?ID8_DESP=03351001&amp;STR_EXR_EXR=2020&amp;CHAR_ID_EMP=1&amp;LG_OP_DESP=N" TargetMode="External"/><Relationship Id="rId46" Type="http://schemas.openxmlformats.org/officeDocument/2006/relationships/hyperlink" Target="https://cearatransparente.ce.gov.br/portal-da-transparencia/despesas/notas-de-empenho/2633875?locale=pt-BR" TargetMode="External"/><Relationship Id="rId67" Type="http://schemas.openxmlformats.org/officeDocument/2006/relationships/hyperlink" Target="https://cearatransparente.ce.gov.br/portal-da-transparencia/despesas/notas-de-empenho/2642527?locale=pt-BR" TargetMode="External"/><Relationship Id="rId116" Type="http://schemas.openxmlformats.org/officeDocument/2006/relationships/hyperlink" Target="https://www.londrina.pr.gov.br/transparencia" TargetMode="External"/><Relationship Id="rId137" Type="http://schemas.openxmlformats.org/officeDocument/2006/relationships/hyperlink" Target="https://api.sorocaba.sp.gov.br/pub-consulta/" TargetMode="External"/><Relationship Id="rId158" Type="http://schemas.openxmlformats.org/officeDocument/2006/relationships/hyperlink" Target="https://coronavirus.es.gov.br/Media/Coronavirus/Transparencia/ContratosEmergenciais/2020-G5XGL%20CONTRATO_0023.pdf" TargetMode="External"/><Relationship Id="rId20" Type="http://schemas.openxmlformats.org/officeDocument/2006/relationships/hyperlink" Target="https://www.uberlandia.mg.gov.br/coronavirus/" TargetMode="External"/><Relationship Id="rId41" Type="http://schemas.openxmlformats.org/officeDocument/2006/relationships/hyperlink" Target="https://cearatransparente.ce.gov.br/portal-da-transparencia/despesas/notas-de-empenho/2632006?locale=pt-BR" TargetMode="External"/><Relationship Id="rId62" Type="http://schemas.openxmlformats.org/officeDocument/2006/relationships/hyperlink" Target="https://cearatransparente.ce.gov.br/portal-da-transparencia/despesas/notas-de-empenho/2642527?locale=pt-BR" TargetMode="External"/><Relationship Id="rId83" Type="http://schemas.openxmlformats.org/officeDocument/2006/relationships/hyperlink" Target="https://cearatransparente.ce.gov.br/portal-da-transparencia/despesas/notas-de-empenho/2634273?locale=pt-BR" TargetMode="External"/><Relationship Id="rId88" Type="http://schemas.openxmlformats.org/officeDocument/2006/relationships/hyperlink" Target="http://transparencia.vitoria.es.gov.br/MostraArquivo.ashx?AnexoFornecimentoId=3" TargetMode="External"/><Relationship Id="rId111" Type="http://schemas.openxmlformats.org/officeDocument/2006/relationships/hyperlink" Target="https://www.saogoncalo.rj.gov.br/diario_oficial.php" TargetMode="External"/><Relationship Id="rId132" Type="http://schemas.openxmlformats.org/officeDocument/2006/relationships/hyperlink" Target="https://www1.compras.mg.gov.br/processocompra/processo/consultaProcessoCompra.html?idProcessoCompraSelecionado=&amp;procedimentoProcessoSelecionado=&amp;unidadeCompra=&amp;possuiPregao=&amp;possuiEdital=&amp;estaPesquisando=true&amp;metodo=pesquisar&amp;textoConfirmacao=&amp;orgaoEntidade=1250&amp;codigoUnidadeCompra=&amp;numero=&amp;ano=2020&amp;situacao=&amp;procedimentoModificado=&amp;procedimento1=&amp;procedimento2=&amp;procedimento3=&amp;procedimento4=&amp;especializacao=&amp;dataCriacaoDe=&amp;dataCriacaoAte=&amp;dataLicitacaoDe=&amp;dataLicitacaoAte=&amp;linhaFornecimento=&amp;linhaFornecimentoOpcaoEOu=E&amp;linhaFornecimentoOpcaoSem=&amp;descricaoMaterialOuServico=avental&amp;descricaoMaterialOuServicoOpcaoEOu=E&amp;descricaoMaterialOuServicoOpcaoSem=&amp;especificacaoItemMaterialOuServico=&amp;especificacaoItemMaterialOuServicoOpcaoEOu=E&amp;especificacaoItemMaterialOuServicoOpcaoSem=" TargetMode="External"/><Relationship Id="rId153" Type="http://schemas.openxmlformats.org/officeDocument/2006/relationships/hyperlink" Target="http://www.transparencia.mg.gov.br/compras-e-patrimonio/compras-e-contratos/comprasecontratos-detalhe-proccompra/2020/20200316/20201231/322116" TargetMode="External"/><Relationship Id="rId174" Type="http://schemas.openxmlformats.org/officeDocument/2006/relationships/hyperlink" Target="http://www.transparencia.ap.gov.br/consulta/2/498/despesas/itens-ne/detalhes/1" TargetMode="External"/><Relationship Id="rId179" Type="http://schemas.openxmlformats.org/officeDocument/2006/relationships/hyperlink" Target="https://www.guarulhos.sp.gov.br/uploads/pdf/110319639.pdf" TargetMode="External"/><Relationship Id="rId195" Type="http://schemas.openxmlformats.org/officeDocument/2006/relationships/hyperlink" Target="https://grp.caxias.rs.gov.br/grp/materiais/acessoexterno/compras/licitacaoConsultaFiltroAcessoExternoListaMaisCampos.faces" TargetMode="External"/><Relationship Id="rId209" Type="http://schemas.openxmlformats.org/officeDocument/2006/relationships/hyperlink" Target="https://e-gov.betha.com.br/transparencia/01037-041/con_licitacoes.faces" TargetMode="External"/><Relationship Id="rId190" Type="http://schemas.openxmlformats.org/officeDocument/2006/relationships/hyperlink" Target="https://transparencia.joaopessoa.pb.gov.br/" TargetMode="External"/><Relationship Id="rId204" Type="http://schemas.openxmlformats.org/officeDocument/2006/relationships/hyperlink" Target="https://www.londrina.pr.gov.br/transparencia" TargetMode="External"/><Relationship Id="rId220" Type="http://schemas.openxmlformats.org/officeDocument/2006/relationships/hyperlink" Target="http://site.tce.ma.gov.br/index.php/mural-de-contratos" TargetMode="External"/><Relationship Id="rId15" Type="http://schemas.openxmlformats.org/officeDocument/2006/relationships/hyperlink" Target="https://transparencia.ssparaiso.mg.gov.br/tpc_des_vis.aspx?cd=410820200000&amp;exercicio=2020&amp;cdFornecedor=18184&amp;dsFornecedor=Servklin%20Produtos%20De%20Limpeza%20Eireli" TargetMode="External"/><Relationship Id="rId36" Type="http://schemas.openxmlformats.org/officeDocument/2006/relationships/hyperlink" Target="http://www.transparencia.sc.gov.br/documentos/extrato/doc/empenho?empenhofiltro%5b%5d=480091|2020NE011442" TargetMode="External"/><Relationship Id="rId57" Type="http://schemas.openxmlformats.org/officeDocument/2006/relationships/hyperlink" Target="https://cearatransparente.ce.gov.br/portal-da-transparencia/despesas/notas-de-empenho/2638135?locale=pt-BR" TargetMode="External"/><Relationship Id="rId106" Type="http://schemas.openxmlformats.org/officeDocument/2006/relationships/hyperlink" Target="https://coronavirus.es.gov.br/contratos-emergenciais" TargetMode="External"/><Relationship Id="rId127" Type="http://schemas.openxmlformats.org/officeDocument/2006/relationships/hyperlink" Target="http://www.imprensaoficial.com.br/DO/BuscaDO2001Documento_11_4.aspx?link=%2f2020%2fexecutivo%2520secao%2520i%2fabril%2f25%2fpag_0141_c30a70a37b369cb178cffa10804a842f.pdf&amp;pagina=141&amp;data=25/04/2020&amp;caderno=Executivo%20I&amp;paginaordenacao=100141" TargetMode="External"/><Relationship Id="rId10" Type="http://schemas.openxmlformats.org/officeDocument/2006/relationships/hyperlink" Target="http://ts.guaxupe.mg.gov.br:8080/portalcidadao/" TargetMode="External"/><Relationship Id="rId31" Type="http://schemas.openxmlformats.org/officeDocument/2006/relationships/hyperlink" Target="http://www.portaldecompraspublicas.com.br/18/Processos/RS/Prefeitura-Municipal-de-Porto-Alegre-206/PE-98-2020-2020-115841/" TargetMode="External"/><Relationship Id="rId52" Type="http://schemas.openxmlformats.org/officeDocument/2006/relationships/hyperlink" Target="https://cearatransparente.ce.gov.br/portal-da-transparencia/despesas/notas-de-empenho/2634304?locale=pt-BR" TargetMode="External"/><Relationship Id="rId73" Type="http://schemas.openxmlformats.org/officeDocument/2006/relationships/hyperlink" Target="https://cearatransparente.ce.gov.br/portal-da-transparencia/despesas/notas-de-empenho/2644403?locale=pt-BR" TargetMode="External"/><Relationship Id="rId78" Type="http://schemas.openxmlformats.org/officeDocument/2006/relationships/hyperlink" Target="https://cearatransparente.ce.gov.br/portal-da-transparencia/despesas/notas-de-empenho/2644403?locale=pt-BR" TargetMode="External"/><Relationship Id="rId94" Type="http://schemas.openxmlformats.org/officeDocument/2006/relationships/hyperlink" Target="http://transparencia.serra.es.gov.br/Licitacao.Detalhes.aspx?municipioId=1&amp;LicitacaoId=10367" TargetMode="External"/><Relationship Id="rId99" Type="http://schemas.openxmlformats.org/officeDocument/2006/relationships/hyperlink" Target="http://consultas.transparencia.mt.gov.br/compras/contratos_covid/resultado_2.php?orgao=776&amp;contrato=7372" TargetMode="External"/><Relationship Id="rId101" Type="http://schemas.openxmlformats.org/officeDocument/2006/relationships/hyperlink" Target="http://www.transparencia.mt.gov.br/-/contratos-covid-19" TargetMode="External"/><Relationship Id="rId122" Type="http://schemas.openxmlformats.org/officeDocument/2006/relationships/hyperlink" Target="http://www.in.gov.br/web/dou/-/extrato-de-dispensa-de-licitacao-n-123/2020-uasg-250105-252122620" TargetMode="External"/><Relationship Id="rId143" Type="http://schemas.openxmlformats.org/officeDocument/2006/relationships/hyperlink" Target="https://www.hcpa.edu.br/fale-conosco/fale-conosco-servico-de-informacao-ao-cidadao-sic/fale-conosco-sic-licitacoes-contratos" TargetMode="External"/><Relationship Id="rId148" Type="http://schemas.openxmlformats.org/officeDocument/2006/relationships/hyperlink" Target="https://prefeitura.pbh.gov.br/sites/default/files/estrutura-de-governo/controladoria/transparencia/covid19/nota-de-empenho-abasantos-distribuidora-03-38-2020.pdf" TargetMode="External"/><Relationship Id="rId164" Type="http://schemas.openxmlformats.org/officeDocument/2006/relationships/hyperlink" Target="https://www.compras.rj.gov.br/Portal-Siga/Contrato/listar.action" TargetMode="External"/><Relationship Id="rId169" Type="http://schemas.openxmlformats.org/officeDocument/2006/relationships/hyperlink" Target="http://www.recife.pe.gov.br/portalcompras/app/RotDispensaInexigibilidadeDetalhes.php?Numero=25&amp;Ano=2020&amp;TipoDisIne=4&amp;Select=2&amp;Opcao=D&amp;Objeto=M%C3%A1scara%2C+respirador%2C+n95%2C+filtro+mec%C3%A2nico+de+tnt+%2C+para+atender+demanda+do+Plano+de+Contig%C3%AAncia+COVID-19.&amp;ObjetoP=&amp;Orgao=48&amp;Unidade=1&amp;DataIni=01/01/2020&amp;DataFim=21/04/2020&amp;Botao=&amp;+=Array" TargetMode="External"/><Relationship Id="rId185" Type="http://schemas.openxmlformats.org/officeDocument/2006/relationships/hyperlink" Target="http://www.comprascoronavirus.ms.gov.br/" TargetMode="External"/><Relationship Id="rId4" Type="http://schemas.openxmlformats.org/officeDocument/2006/relationships/hyperlink" Target="\Users\raphaellanna\Downloads\caderno1_2020-04-23%20(2).pdf%20e%20https:\www1.compras.mg.gov.br\contrato\gestaocontratos\arquivosContrato.html" TargetMode="External"/><Relationship Id="rId9" Type="http://schemas.openxmlformats.org/officeDocument/2006/relationships/hyperlink" Target="http://www.diariomunicipal.com.br/amm-mg/%20e%20http:/ts.guaxupe.mg.gov.br:8080/portalcidadao/" TargetMode="External"/><Relationship Id="rId180" Type="http://schemas.openxmlformats.org/officeDocument/2006/relationships/hyperlink" Target="http://cidadao.tce.mt.gov.br/licitacao/detalhe/numero/000000000202020/ent_codigo/1121920/exercicio/2020/situacao/5/modalidade/08/data/27-03-2020" TargetMode="External"/><Relationship Id="rId210" Type="http://schemas.openxmlformats.org/officeDocument/2006/relationships/hyperlink" Target="https://prefeitura.pbh.gov.br/transparencia/licitacoes-e-contratos/editais-e-contratos/contratos-coronavirus" TargetMode="External"/><Relationship Id="rId215" Type="http://schemas.openxmlformats.org/officeDocument/2006/relationships/hyperlink" Target="http://amfcorrea.ddns.net/pmAgilNET/PGN/pgnEditais.aspx" TargetMode="External"/><Relationship Id="rId26" Type="http://schemas.openxmlformats.org/officeDocument/2006/relationships/hyperlink" Target="http://www.in.gov.br/web/dou/-/extrato-de-dispensa-de-licitacao-n-9/2020-uasg-200119-250455344" TargetMode="External"/><Relationship Id="rId47" Type="http://schemas.openxmlformats.org/officeDocument/2006/relationships/hyperlink" Target="https://cearatransparente.ce.gov.br/portal-da-transparencia/despesas/notas-de-empenho/2634311?locale=pt-BR" TargetMode="External"/><Relationship Id="rId68" Type="http://schemas.openxmlformats.org/officeDocument/2006/relationships/hyperlink" Target="https://cearatransparente.ce.gov.br/portal-da-transparencia/despesas/notas-de-empenho/2642912?locale=pt-BR" TargetMode="External"/><Relationship Id="rId89" Type="http://schemas.openxmlformats.org/officeDocument/2006/relationships/hyperlink" Target="http://transparencia.vitoria.es.gov.br/MostraArquivo.ashx?AnexoFornecimentoId=1" TargetMode="External"/><Relationship Id="rId112" Type="http://schemas.openxmlformats.org/officeDocument/2006/relationships/hyperlink" Target="https://www.pmsg.rj.gov.br/coronavirus/" TargetMode="External"/><Relationship Id="rId133" Type="http://schemas.openxmlformats.org/officeDocument/2006/relationships/hyperlink" Target="http://www.transparencia.salvador.ba.gov.br/Modulos/covid19.aspx" TargetMode="External"/><Relationship Id="rId154" Type="http://schemas.openxmlformats.org/officeDocument/2006/relationships/hyperlink" Target="http://www.transparencia.mg.gov.br/compras-e-patrimonio/compras-e-contratos/comprasecontratos-detalhe-proccompra/2020/20200316/20201231/322144" TargetMode="External"/><Relationship Id="rId175" Type="http://schemas.openxmlformats.org/officeDocument/2006/relationships/hyperlink" Target="http://transparenciacovid19.sc.gov.br/consultas" TargetMode="External"/><Relationship Id="rId196" Type="http://schemas.openxmlformats.org/officeDocument/2006/relationships/hyperlink" Target="http://www.transparencia.mg.gov.br/compras-e-patrimonio/compras-e-contratos/comprasecontratos-detalhe-proccompra/2020/20200316/20201231/322801" TargetMode="External"/><Relationship Id="rId200" Type="http://schemas.openxmlformats.org/officeDocument/2006/relationships/hyperlink" Target="http://www.transparencia.mg.gov.br/compras-e-patrimonio/compras-e-contratos/comprasecontratos-detalhe-proccompra/2020/20200316/20201231/322777" TargetMode="External"/><Relationship Id="rId16" Type="http://schemas.openxmlformats.org/officeDocument/2006/relationships/hyperlink" Target="http://www.saotiago.mg.gov.br/Obter_Arquivo_Cadastro_Generico.php?INT_ARQ=52153&amp;LG_ADM=undefined" TargetMode="External"/><Relationship Id="rId221" Type="http://schemas.openxmlformats.org/officeDocument/2006/relationships/printerSettings" Target="../printerSettings/printerSettings1.bin"/><Relationship Id="rId37" Type="http://schemas.openxmlformats.org/officeDocument/2006/relationships/hyperlink" Target="http://www.transparencia.sc.gov.br/documentos/extrato/doc/empenho?empenhofiltro%5b%5d=480091|2020NE012839" TargetMode="External"/><Relationship Id="rId58" Type="http://schemas.openxmlformats.org/officeDocument/2006/relationships/hyperlink" Target="https://cearatransparente.ce.gov.br/portal-da-transparencia/despesas/notas-de-empenho/2638065?locale=pt-BR" TargetMode="External"/><Relationship Id="rId79" Type="http://schemas.openxmlformats.org/officeDocument/2006/relationships/hyperlink" Target="https://cearatransparente.ce.gov.br/portal-da-transparencia/despesas/notas-de-empenho/2634649?locale=pt-BR" TargetMode="External"/><Relationship Id="rId102" Type="http://schemas.openxmlformats.org/officeDocument/2006/relationships/hyperlink" Target="https://www.compras.rj.gov.br/Portal-Siga/Contrato/listar.action" TargetMode="External"/><Relationship Id="rId123" Type="http://schemas.openxmlformats.org/officeDocument/2006/relationships/hyperlink" Target="https://comprasemergenciaiscovid19.saude.pe.gov.br/" TargetMode="External"/><Relationship Id="rId144" Type="http://schemas.openxmlformats.org/officeDocument/2006/relationships/hyperlink" Target="https://www.saogoncalo.rj.gov.br/diario_oficial.php" TargetMode="External"/><Relationship Id="rId90" Type="http://schemas.openxmlformats.org/officeDocument/2006/relationships/hyperlink" Target="http://transparencia.serra.es.gov.br/Licitacao.Detalhes.aspx?municipioId=1&amp;LicitacaoId=10366" TargetMode="External"/><Relationship Id="rId165" Type="http://schemas.openxmlformats.org/officeDocument/2006/relationships/hyperlink" Target="http://www.in.gov.br/en/web/dou/-/extrato-de-dispensa-de-licitacao-n-16/2020-uasg-155124-251537193" TargetMode="External"/><Relationship Id="rId186" Type="http://schemas.openxmlformats.org/officeDocument/2006/relationships/hyperlink" Target="http://diariooficial.rn.gov.br/dei/dorn3/documentos/00000001/20200414/679897.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4BE0-3DB9-4FF1-8837-C24E22FDA906}">
  <dimension ref="A1:AE5598"/>
  <sheetViews>
    <sheetView tabSelected="1" workbookViewId="0">
      <pane ySplit="1" topLeftCell="A2" activePane="bottomLeft" state="frozen"/>
      <selection pane="bottomLeft"/>
    </sheetView>
  </sheetViews>
  <sheetFormatPr defaultColWidth="9.140625" defaultRowHeight="15"/>
  <cols>
    <col min="1" max="1" width="10.85546875" style="2" bestFit="1" customWidth="1"/>
    <col min="2" max="2" width="9.140625" style="2" customWidth="1"/>
    <col min="3" max="3" width="29" style="2" customWidth="1"/>
    <col min="4" max="5" width="9.140625" style="2" customWidth="1"/>
    <col min="6" max="6" width="54.5703125" style="2" customWidth="1"/>
    <col min="7" max="7" width="9.140625" style="2" customWidth="1"/>
    <col min="8" max="8" width="53.7109375" style="2" customWidth="1"/>
    <col min="9" max="9" width="16.7109375" style="2" customWidth="1"/>
    <col min="10" max="11" width="9.140625" style="2" customWidth="1"/>
    <col min="12" max="12" width="13.42578125" style="2" customWidth="1"/>
    <col min="13" max="13" width="27.28515625" style="2" customWidth="1"/>
    <col min="14" max="14" width="16.42578125" style="51" customWidth="1"/>
    <col min="15" max="15" width="20" style="2" customWidth="1"/>
    <col min="16" max="16" width="13.7109375" style="2" customWidth="1"/>
    <col min="17" max="17" width="22" style="2" customWidth="1"/>
    <col min="18" max="18" width="17.28515625" style="2" customWidth="1"/>
    <col min="19" max="19" width="39.5703125" style="2" customWidth="1"/>
    <col min="20" max="20" width="16.28515625" style="2" customWidth="1"/>
    <col min="21" max="21" width="31.28515625" style="9" bestFit="1" customWidth="1"/>
    <col min="22" max="22" width="16" style="5" customWidth="1"/>
    <col min="23" max="23" width="14.5703125" style="8" customWidth="1"/>
    <col min="24" max="24" width="11.7109375" style="8" bestFit="1" customWidth="1"/>
    <col min="25" max="26" width="9.140625" style="2"/>
    <col min="27" max="27" width="17.5703125" style="4" customWidth="1"/>
    <col min="28" max="28" width="10.7109375" style="4" bestFit="1" customWidth="1"/>
    <col min="29" max="29" width="9.140625" style="4"/>
    <col min="30" max="30" width="9.140625" style="2"/>
    <col min="31" max="31" width="10.7109375" style="2" bestFit="1" customWidth="1"/>
    <col min="32" max="16384" width="9.140625" style="2"/>
  </cols>
  <sheetData>
    <row r="1" spans="1:30" s="4" customFormat="1">
      <c r="A1" s="11" t="s">
        <v>0</v>
      </c>
      <c r="B1" s="11" t="s">
        <v>4432</v>
      </c>
      <c r="C1" s="11" t="s">
        <v>13625</v>
      </c>
      <c r="D1" s="11" t="s">
        <v>1</v>
      </c>
      <c r="E1" s="11" t="s">
        <v>2</v>
      </c>
      <c r="F1" s="11" t="s">
        <v>4433</v>
      </c>
      <c r="G1" s="11" t="s">
        <v>3</v>
      </c>
      <c r="H1" s="11" t="s">
        <v>4</v>
      </c>
      <c r="I1" s="11" t="s">
        <v>5</v>
      </c>
      <c r="J1" s="11" t="s">
        <v>6</v>
      </c>
      <c r="K1" s="11" t="s">
        <v>7</v>
      </c>
      <c r="L1" s="11" t="s">
        <v>8</v>
      </c>
      <c r="M1" s="11" t="s">
        <v>9</v>
      </c>
      <c r="N1" s="47" t="s">
        <v>5112</v>
      </c>
      <c r="O1" s="11" t="s">
        <v>10</v>
      </c>
      <c r="P1" s="11" t="s">
        <v>11</v>
      </c>
      <c r="Q1" s="11" t="s">
        <v>12</v>
      </c>
      <c r="R1" s="11" t="s">
        <v>13</v>
      </c>
      <c r="S1" s="11" t="s">
        <v>14</v>
      </c>
      <c r="T1" s="11" t="s">
        <v>4237</v>
      </c>
      <c r="U1" s="15" t="s">
        <v>4434</v>
      </c>
      <c r="V1" s="11" t="s">
        <v>4435</v>
      </c>
      <c r="W1" s="15" t="s">
        <v>4436</v>
      </c>
      <c r="X1" s="15" t="s">
        <v>4437</v>
      </c>
      <c r="Y1" s="11" t="s">
        <v>4440</v>
      </c>
      <c r="Z1" s="11" t="s">
        <v>4441</v>
      </c>
      <c r="AA1" s="53" t="s">
        <v>14865</v>
      </c>
      <c r="AB1" s="53" t="s">
        <v>14866</v>
      </c>
      <c r="AC1" s="53" t="s">
        <v>14867</v>
      </c>
      <c r="AD1" s="69" t="s">
        <v>18148</v>
      </c>
    </row>
    <row r="2" spans="1:30">
      <c r="A2" s="10">
        <v>43944</v>
      </c>
      <c r="B2" s="11" t="s">
        <v>15</v>
      </c>
      <c r="C2" s="12" t="s">
        <v>116</v>
      </c>
      <c r="D2" s="12" t="s">
        <v>39</v>
      </c>
      <c r="E2" s="11" t="s">
        <v>117</v>
      </c>
      <c r="F2" s="11" t="s">
        <v>118</v>
      </c>
      <c r="G2" s="11" t="s">
        <v>37</v>
      </c>
      <c r="H2" s="16" t="s">
        <v>119</v>
      </c>
      <c r="I2" s="11">
        <v>164812600</v>
      </c>
      <c r="J2" s="11"/>
      <c r="K2" s="11" t="s">
        <v>120</v>
      </c>
      <c r="L2" s="7" t="s">
        <v>13631</v>
      </c>
      <c r="M2" s="7" t="s">
        <v>13630</v>
      </c>
      <c r="N2" s="48">
        <v>632</v>
      </c>
      <c r="O2" s="17">
        <v>100</v>
      </c>
      <c r="P2" s="18">
        <v>6.32</v>
      </c>
      <c r="Q2" s="19" t="s">
        <v>31</v>
      </c>
      <c r="R2" s="11" t="s">
        <v>121</v>
      </c>
      <c r="S2" s="11" t="s">
        <v>122</v>
      </c>
      <c r="T2" s="11"/>
      <c r="U2" s="19" t="s">
        <v>32</v>
      </c>
      <c r="V2" s="19" t="s">
        <v>33</v>
      </c>
      <c r="W2" s="20">
        <v>6.32</v>
      </c>
      <c r="X2" s="21">
        <v>100</v>
      </c>
      <c r="Y2" s="11" t="str">
        <f t="shared" ref="Y2:Y65" si="0">_xlfn.CONCAT(A2,F2,H2,M2,N2,O2,P2,R2)</f>
        <v>43944CELEPAR - Companhia de Tecnologia da Informação e Comunicação do ParanáRefil Álcool GEL antisséptico 70% e Álcool em gel para limpeza em virtude do COVID-19 (Coronavírus). / n/d27.670.815/0001-346321006,32http://www.transparencia.pr.gov.br/pte/compras/dispensasInexigibilidade?windowId=9a3</v>
      </c>
      <c r="Z2" s="11" t="s">
        <v>4443</v>
      </c>
      <c r="AA2" s="7">
        <v>80000</v>
      </c>
      <c r="AB2" s="1" t="s">
        <v>14872</v>
      </c>
      <c r="AC2" s="7" t="s">
        <v>14868</v>
      </c>
      <c r="AD2" s="1" t="s">
        <v>16269</v>
      </c>
    </row>
    <row r="3" spans="1:30">
      <c r="A3" s="10">
        <v>43944</v>
      </c>
      <c r="B3" s="11" t="s">
        <v>15</v>
      </c>
      <c r="C3" s="12" t="s">
        <v>116</v>
      </c>
      <c r="D3" s="12" t="s">
        <v>39</v>
      </c>
      <c r="E3" s="11" t="s">
        <v>117</v>
      </c>
      <c r="F3" s="11" t="s">
        <v>118</v>
      </c>
      <c r="G3" s="11" t="s">
        <v>37</v>
      </c>
      <c r="H3" s="16" t="s">
        <v>119</v>
      </c>
      <c r="I3" s="11">
        <v>164812600</v>
      </c>
      <c r="J3" s="11"/>
      <c r="K3" s="11" t="s">
        <v>120</v>
      </c>
      <c r="L3" s="7" t="s">
        <v>13633</v>
      </c>
      <c r="M3" s="7" t="s">
        <v>13632</v>
      </c>
      <c r="N3" s="48">
        <v>9295.65</v>
      </c>
      <c r="O3" s="17">
        <v>100</v>
      </c>
      <c r="P3" s="18">
        <v>92.96</v>
      </c>
      <c r="Q3" s="19" t="s">
        <v>31</v>
      </c>
      <c r="R3" s="11" t="s">
        <v>121</v>
      </c>
      <c r="S3" s="11" t="s">
        <v>122</v>
      </c>
      <c r="T3" s="11"/>
      <c r="U3" s="19" t="s">
        <v>32</v>
      </c>
      <c r="V3" s="19" t="s">
        <v>33</v>
      </c>
      <c r="W3" s="20">
        <v>92.96</v>
      </c>
      <c r="X3" s="21">
        <v>100</v>
      </c>
      <c r="Y3" s="11" t="str">
        <f t="shared" si="0"/>
        <v>43944CELEPAR - Companhia de Tecnologia da Informação e Comunicação do ParanáRefil Álcool GEL antisséptico 70% e Álcool em gel para limpeza em virtude do COVID-19 (Coronavírus). / n/d43.854.777/0001-269295,6510092,96http://www.transparencia.pr.gov.br/pte/compras/dispensasInexigibilidade?windowId=9a3</v>
      </c>
      <c r="Z3" s="11" t="s">
        <v>4443</v>
      </c>
      <c r="AA3" s="7">
        <v>237130932</v>
      </c>
      <c r="AB3" s="1" t="s">
        <v>14873</v>
      </c>
      <c r="AC3" s="7" t="s">
        <v>14869</v>
      </c>
      <c r="AD3" s="1" t="s">
        <v>16269</v>
      </c>
    </row>
    <row r="4" spans="1:30">
      <c r="A4" s="10">
        <v>43944</v>
      </c>
      <c r="B4" s="11" t="s">
        <v>15</v>
      </c>
      <c r="C4" s="12" t="s">
        <v>116</v>
      </c>
      <c r="D4" s="12" t="s">
        <v>39</v>
      </c>
      <c r="E4" s="11" t="s">
        <v>117</v>
      </c>
      <c r="F4" s="11" t="s">
        <v>118</v>
      </c>
      <c r="G4" s="11" t="s">
        <v>37</v>
      </c>
      <c r="H4" s="16" t="s">
        <v>123</v>
      </c>
      <c r="I4" s="11">
        <v>164859070</v>
      </c>
      <c r="J4" s="11"/>
      <c r="K4" s="11" t="s">
        <v>124</v>
      </c>
      <c r="L4" s="7" t="s">
        <v>125</v>
      </c>
      <c r="M4" s="7" t="s">
        <v>1985</v>
      </c>
      <c r="N4" s="48">
        <v>63000</v>
      </c>
      <c r="O4" s="17">
        <v>2500</v>
      </c>
      <c r="P4" s="18">
        <v>25.2</v>
      </c>
      <c r="Q4" s="19" t="s">
        <v>31</v>
      </c>
      <c r="R4" s="11" t="s">
        <v>121</v>
      </c>
      <c r="S4" s="11" t="s">
        <v>122</v>
      </c>
      <c r="T4" s="11"/>
      <c r="U4" s="19" t="s">
        <v>32</v>
      </c>
      <c r="V4" s="19" t="s">
        <v>33</v>
      </c>
      <c r="W4" s="20">
        <v>25.2</v>
      </c>
      <c r="X4" s="21">
        <v>2500</v>
      </c>
      <c r="Y4" s="11" t="str">
        <f t="shared" si="0"/>
        <v>43944CELEPAR - Companhia de Tecnologia da Informação e Comunicação do ParanáÁlcool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Unitário81.069.486/0001-1663000250025,2http://www.transparencia.pr.gov.br/pte/compras/dispensasInexigibilidade?windowId=9a3</v>
      </c>
      <c r="Z4" s="11" t="s">
        <v>4443</v>
      </c>
      <c r="AA4" s="7">
        <v>250000</v>
      </c>
      <c r="AB4" s="1" t="s">
        <v>14874</v>
      </c>
      <c r="AC4" s="7" t="s">
        <v>14869</v>
      </c>
      <c r="AD4" s="1" t="s">
        <v>16269</v>
      </c>
    </row>
    <row r="5" spans="1:30">
      <c r="A5" s="10">
        <v>43944</v>
      </c>
      <c r="B5" s="11" t="s">
        <v>15</v>
      </c>
      <c r="C5" s="12" t="s">
        <v>116</v>
      </c>
      <c r="D5" s="12" t="s">
        <v>39</v>
      </c>
      <c r="E5" s="11" t="s">
        <v>117</v>
      </c>
      <c r="F5" s="11" t="s">
        <v>118</v>
      </c>
      <c r="G5" s="11" t="s">
        <v>37</v>
      </c>
      <c r="H5" s="16" t="s">
        <v>126</v>
      </c>
      <c r="I5" s="11">
        <v>164931978</v>
      </c>
      <c r="J5" s="11"/>
      <c r="K5" s="11" t="s">
        <v>127</v>
      </c>
      <c r="L5" s="7" t="s">
        <v>13635</v>
      </c>
      <c r="M5" s="7" t="s">
        <v>13634</v>
      </c>
      <c r="N5" s="48">
        <v>17400</v>
      </c>
      <c r="O5" s="17">
        <v>6000</v>
      </c>
      <c r="P5" s="18">
        <v>2.9</v>
      </c>
      <c r="Q5" s="19"/>
      <c r="R5" s="11" t="s">
        <v>121</v>
      </c>
      <c r="S5" s="11" t="s">
        <v>122</v>
      </c>
      <c r="T5" s="11"/>
      <c r="U5" s="19" t="s">
        <v>30</v>
      </c>
      <c r="V5" s="19" t="s">
        <v>20</v>
      </c>
      <c r="W5" s="20">
        <v>2.9</v>
      </c>
      <c r="X5" s="21">
        <v>6000</v>
      </c>
      <c r="Y5" s="11" t="str">
        <f t="shared" si="0"/>
        <v>43944CELEPAR - Companhia de Tecnologia da Informação e Comunicação do ParanáMáscara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Unitário14.373.405/0001-801740060002,9http://www.transparencia.pr.gov.br/pte/compras/dispensasInexigibilidade?windowId=9a3</v>
      </c>
      <c r="Z5" s="11" t="s">
        <v>4443</v>
      </c>
      <c r="AA5" s="7">
        <v>0</v>
      </c>
      <c r="AB5" s="1" t="s">
        <v>14875</v>
      </c>
      <c r="AC5" s="7" t="s">
        <v>14868</v>
      </c>
      <c r="AD5" s="1" t="s">
        <v>16269</v>
      </c>
    </row>
    <row r="6" spans="1:30">
      <c r="A6" s="10">
        <v>43944</v>
      </c>
      <c r="B6" s="11" t="s">
        <v>15</v>
      </c>
      <c r="C6" s="12" t="s">
        <v>116</v>
      </c>
      <c r="D6" s="12" t="s">
        <v>39</v>
      </c>
      <c r="E6" s="11" t="s">
        <v>128</v>
      </c>
      <c r="F6" s="11" t="s">
        <v>129</v>
      </c>
      <c r="G6" s="11" t="s">
        <v>37</v>
      </c>
      <c r="H6" s="16" t="s">
        <v>130</v>
      </c>
      <c r="I6" s="11">
        <v>164946312</v>
      </c>
      <c r="J6" s="11"/>
      <c r="K6" s="11" t="s">
        <v>131</v>
      </c>
      <c r="L6" s="7" t="s">
        <v>13636</v>
      </c>
      <c r="M6" s="7" t="s">
        <v>2941</v>
      </c>
      <c r="N6" s="48">
        <v>4500</v>
      </c>
      <c r="O6" s="17">
        <v>100</v>
      </c>
      <c r="P6" s="18">
        <v>45</v>
      </c>
      <c r="Q6" s="19"/>
      <c r="R6" s="11" t="s">
        <v>121</v>
      </c>
      <c r="S6" s="11" t="s">
        <v>122</v>
      </c>
      <c r="T6" s="11"/>
      <c r="U6" s="19" t="s">
        <v>816</v>
      </c>
      <c r="V6" s="19" t="s">
        <v>20</v>
      </c>
      <c r="W6" s="20">
        <v>45</v>
      </c>
      <c r="X6" s="21">
        <v>100</v>
      </c>
      <c r="Y6" s="11" t="str">
        <f t="shared" si="0"/>
        <v>43944FUNEAS - Fundação Estatal de Atenção em Saúde do Estado do Paraná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Unitário04.626.152/0001-55450010045http://www.transparencia.pr.gov.br/pte/compras/dispensasInexigibilidade?windowId=9a3</v>
      </c>
      <c r="Z6" s="11" t="s">
        <v>4442</v>
      </c>
      <c r="AA6" s="7">
        <v>2610000</v>
      </c>
      <c r="AB6" s="1" t="s">
        <v>14876</v>
      </c>
      <c r="AC6" s="7" t="s">
        <v>14869</v>
      </c>
      <c r="AD6" s="1" t="s">
        <v>16269</v>
      </c>
    </row>
    <row r="7" spans="1:30">
      <c r="A7" s="10">
        <v>43944</v>
      </c>
      <c r="B7" s="11" t="s">
        <v>15</v>
      </c>
      <c r="C7" s="12" t="s">
        <v>116</v>
      </c>
      <c r="D7" s="12" t="s">
        <v>39</v>
      </c>
      <c r="E7" s="11" t="s">
        <v>128</v>
      </c>
      <c r="F7" s="11" t="s">
        <v>132</v>
      </c>
      <c r="G7" s="11" t="s">
        <v>37</v>
      </c>
      <c r="H7" s="16" t="s">
        <v>133</v>
      </c>
      <c r="I7" s="11">
        <v>164883400</v>
      </c>
      <c r="J7" s="11"/>
      <c r="K7" s="11" t="s">
        <v>134</v>
      </c>
      <c r="L7" s="7" t="s">
        <v>13638</v>
      </c>
      <c r="M7" s="7" t="s">
        <v>13637</v>
      </c>
      <c r="N7" s="48">
        <v>562600</v>
      </c>
      <c r="O7" s="17">
        <v>20000</v>
      </c>
      <c r="P7" s="18">
        <v>28.13</v>
      </c>
      <c r="Q7" s="19"/>
      <c r="R7" s="11" t="s">
        <v>121</v>
      </c>
      <c r="S7" s="11" t="s">
        <v>122</v>
      </c>
      <c r="T7" s="11"/>
      <c r="U7" s="19" t="s">
        <v>29</v>
      </c>
      <c r="V7" s="19" t="s">
        <v>20</v>
      </c>
      <c r="W7" s="20">
        <v>28.13</v>
      </c>
      <c r="X7" s="21">
        <v>20000</v>
      </c>
      <c r="Y7" s="11" t="str">
        <f t="shared" si="0"/>
        <v>43944CGPM - Comando Geral da Polícia MilitarAquisições  de LUVAS  E ÓCULOS DE  PROTEÇÃO para  atender  a  demanda  da Polícia Militar do Paraná. / n/d10.283.937/0001-755626002000028,13http://www.transparencia.pr.gov.br/pte/compras/dispensasInexigibilidade?windowId=9a3</v>
      </c>
      <c r="Z7" s="11" t="s">
        <v>4443</v>
      </c>
      <c r="AA7" s="7">
        <v>50000</v>
      </c>
      <c r="AB7" s="1" t="s">
        <v>14877</v>
      </c>
      <c r="AC7" s="7" t="s">
        <v>14868</v>
      </c>
      <c r="AD7" s="1" t="s">
        <v>16269</v>
      </c>
    </row>
    <row r="8" spans="1:30">
      <c r="A8" s="10">
        <v>43944</v>
      </c>
      <c r="B8" s="11" t="s">
        <v>15</v>
      </c>
      <c r="C8" s="12" t="s">
        <v>116</v>
      </c>
      <c r="D8" s="12" t="s">
        <v>39</v>
      </c>
      <c r="E8" s="11" t="s">
        <v>128</v>
      </c>
      <c r="F8" s="11" t="s">
        <v>132</v>
      </c>
      <c r="G8" s="11" t="s">
        <v>37</v>
      </c>
      <c r="H8" s="16" t="s">
        <v>133</v>
      </c>
      <c r="I8" s="11">
        <v>164883400</v>
      </c>
      <c r="J8" s="11"/>
      <c r="K8" s="11" t="s">
        <v>134</v>
      </c>
      <c r="L8" s="7" t="s">
        <v>13640</v>
      </c>
      <c r="M8" s="7" t="s">
        <v>13639</v>
      </c>
      <c r="N8" s="48">
        <v>123600</v>
      </c>
      <c r="O8" s="17">
        <v>30000</v>
      </c>
      <c r="P8" s="18">
        <v>4.12</v>
      </c>
      <c r="Q8" s="19"/>
      <c r="R8" s="11" t="s">
        <v>121</v>
      </c>
      <c r="S8" s="11" t="s">
        <v>122</v>
      </c>
      <c r="T8" s="11"/>
      <c r="U8" s="19" t="s">
        <v>29</v>
      </c>
      <c r="V8" s="19" t="s">
        <v>20</v>
      </c>
      <c r="W8" s="20">
        <v>4.12</v>
      </c>
      <c r="X8" s="21">
        <v>30000</v>
      </c>
      <c r="Y8" s="11" t="str">
        <f t="shared" si="0"/>
        <v>43944CGPM - Comando Geral da Polícia MilitarAquisições  de LUVAS  E ÓCULOS DE  PROTEÇÃO para  atender  a  demanda  da Polícia Militar do Paraná. / n/d44.471.407/0003-34123600300004,12http://www.transparencia.pr.gov.br/pte/compras/dispensasInexigibilidade?windowId=9a3</v>
      </c>
      <c r="Z8" s="11" t="s">
        <v>4443</v>
      </c>
      <c r="AA8" s="7">
        <v>0</v>
      </c>
      <c r="AB8" s="1" t="s">
        <v>14878</v>
      </c>
      <c r="AC8" s="7" t="s">
        <v>14870</v>
      </c>
      <c r="AD8" s="1" t="s">
        <v>16269</v>
      </c>
    </row>
    <row r="9" spans="1:30">
      <c r="A9" s="10">
        <v>43944</v>
      </c>
      <c r="B9" s="11" t="s">
        <v>15</v>
      </c>
      <c r="C9" s="12" t="s">
        <v>116</v>
      </c>
      <c r="D9" s="12" t="s">
        <v>39</v>
      </c>
      <c r="E9" s="11" t="s">
        <v>16</v>
      </c>
      <c r="F9" s="11" t="s">
        <v>129</v>
      </c>
      <c r="G9" s="11" t="s">
        <v>37</v>
      </c>
      <c r="H9" s="16" t="s">
        <v>135</v>
      </c>
      <c r="I9" s="11">
        <v>164953513</v>
      </c>
      <c r="J9" s="11"/>
      <c r="K9" s="11" t="s">
        <v>136</v>
      </c>
      <c r="L9" s="7" t="s">
        <v>13642</v>
      </c>
      <c r="M9" s="7" t="s">
        <v>13641</v>
      </c>
      <c r="N9" s="48">
        <v>2300</v>
      </c>
      <c r="O9" s="17">
        <v>10</v>
      </c>
      <c r="P9" s="18">
        <v>230</v>
      </c>
      <c r="Q9" s="19" t="s">
        <v>18</v>
      </c>
      <c r="R9" s="11" t="s">
        <v>121</v>
      </c>
      <c r="S9" s="11" t="s">
        <v>122</v>
      </c>
      <c r="T9" s="11"/>
      <c r="U9" s="19" t="s">
        <v>19</v>
      </c>
      <c r="V9" s="19" t="s">
        <v>20</v>
      </c>
      <c r="W9" s="20">
        <v>230</v>
      </c>
      <c r="X9" s="21">
        <v>10</v>
      </c>
      <c r="Y9" s="11" t="str">
        <f t="shared" si="0"/>
        <v>43944FUNEAS - Fundação Estatal de Atenção em Saúde do Estado do ParanáTESTES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Teste07.293.786/0001-21230010230http://www.transparencia.pr.gov.br/pte/compras/dispensasInexigibilidade?windowId=9a3</v>
      </c>
      <c r="Z9" s="11" t="s">
        <v>4443</v>
      </c>
      <c r="AA9" s="7">
        <v>500000</v>
      </c>
      <c r="AB9" s="1" t="s">
        <v>14879</v>
      </c>
      <c r="AC9" s="7" t="s">
        <v>14869</v>
      </c>
      <c r="AD9" s="1" t="s">
        <v>16269</v>
      </c>
    </row>
    <row r="10" spans="1:30">
      <c r="A10" s="10">
        <v>43944</v>
      </c>
      <c r="B10" s="11" t="s">
        <v>15</v>
      </c>
      <c r="C10" s="12" t="s">
        <v>116</v>
      </c>
      <c r="D10" s="12" t="s">
        <v>39</v>
      </c>
      <c r="E10" s="11" t="s">
        <v>16</v>
      </c>
      <c r="F10" s="11" t="s">
        <v>129</v>
      </c>
      <c r="G10" s="11" t="s">
        <v>37</v>
      </c>
      <c r="H10" s="16" t="s">
        <v>137</v>
      </c>
      <c r="I10" s="11">
        <v>164953513</v>
      </c>
      <c r="J10" s="11"/>
      <c r="K10" s="11" t="s">
        <v>138</v>
      </c>
      <c r="L10" s="7" t="s">
        <v>13642</v>
      </c>
      <c r="M10" s="7" t="s">
        <v>13641</v>
      </c>
      <c r="N10" s="48">
        <v>2300</v>
      </c>
      <c r="O10" s="17">
        <v>10</v>
      </c>
      <c r="P10" s="18">
        <v>230</v>
      </c>
      <c r="Q10" s="19" t="s">
        <v>18</v>
      </c>
      <c r="R10" s="11" t="s">
        <v>121</v>
      </c>
      <c r="S10" s="11" t="s">
        <v>122</v>
      </c>
      <c r="T10" s="11"/>
      <c r="U10" s="19" t="s">
        <v>19</v>
      </c>
      <c r="V10" s="19" t="s">
        <v>20</v>
      </c>
      <c r="W10" s="20">
        <v>230</v>
      </c>
      <c r="X10" s="21">
        <v>10</v>
      </c>
      <c r="Y10" s="11" t="str">
        <f t="shared" si="0"/>
        <v>43944FUNEAS - Fundação Estatal de Atenção em Saúde do Estado do ParanáTESTES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Teste07.293.786/0001-21230010230http://www.transparencia.pr.gov.br/pte/compras/dispensasInexigibilidade?windowId=9a3</v>
      </c>
      <c r="Z10" s="11" t="s">
        <v>4443</v>
      </c>
      <c r="AA10" s="7">
        <v>500000</v>
      </c>
      <c r="AB10" s="1" t="s">
        <v>14879</v>
      </c>
      <c r="AC10" s="7" t="s">
        <v>14869</v>
      </c>
      <c r="AD10" s="1" t="s">
        <v>16269</v>
      </c>
    </row>
    <row r="11" spans="1:30">
      <c r="A11" s="10">
        <v>43944</v>
      </c>
      <c r="B11" s="11" t="s">
        <v>15</v>
      </c>
      <c r="C11" s="12" t="s">
        <v>116</v>
      </c>
      <c r="D11" s="12" t="s">
        <v>39</v>
      </c>
      <c r="E11" s="11" t="s">
        <v>16</v>
      </c>
      <c r="F11" s="11" t="s">
        <v>129</v>
      </c>
      <c r="G11" s="11" t="s">
        <v>37</v>
      </c>
      <c r="H11" s="16" t="s">
        <v>139</v>
      </c>
      <c r="I11" s="11">
        <v>165035658</v>
      </c>
      <c r="J11" s="11"/>
      <c r="K11" s="11" t="s">
        <v>140</v>
      </c>
      <c r="L11" s="7" t="s">
        <v>141</v>
      </c>
      <c r="M11" s="7" t="s">
        <v>13643</v>
      </c>
      <c r="N11" s="48">
        <v>309.3</v>
      </c>
      <c r="O11" s="17">
        <v>30</v>
      </c>
      <c r="P11" s="18">
        <v>10.31</v>
      </c>
      <c r="Q11" s="19"/>
      <c r="R11" s="11" t="s">
        <v>121</v>
      </c>
      <c r="S11" s="11" t="s">
        <v>122</v>
      </c>
      <c r="T11" s="11"/>
      <c r="U11" s="19" t="s">
        <v>142</v>
      </c>
      <c r="V11" s="19" t="s">
        <v>20</v>
      </c>
      <c r="W11" s="20">
        <v>10.31</v>
      </c>
      <c r="X11" s="21">
        <v>30</v>
      </c>
      <c r="Y11" s="11" t="str">
        <f t="shared" si="0"/>
        <v>43944FUNEAS - Fundação Estatal de Atenção em Saúde do Estado do Paraná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Unitário13.240.906/0001-25309,33010,31http://www.transparencia.pr.gov.br/pte/compras/dispensasInexigibilidade?windowId=9a3</v>
      </c>
      <c r="Z11" s="11" t="s">
        <v>4443</v>
      </c>
      <c r="AA11" s="7">
        <v>250000</v>
      </c>
      <c r="AB11" s="1" t="s">
        <v>14880</v>
      </c>
      <c r="AC11" s="7" t="s">
        <v>14869</v>
      </c>
      <c r="AD11" s="1" t="s">
        <v>16269</v>
      </c>
    </row>
    <row r="12" spans="1:30">
      <c r="A12" s="10">
        <v>43944</v>
      </c>
      <c r="B12" s="11" t="s">
        <v>15</v>
      </c>
      <c r="C12" s="12" t="s">
        <v>116</v>
      </c>
      <c r="D12" s="12" t="s">
        <v>39</v>
      </c>
      <c r="E12" s="11" t="s">
        <v>16</v>
      </c>
      <c r="F12" s="11" t="s">
        <v>129</v>
      </c>
      <c r="G12" s="11" t="s">
        <v>37</v>
      </c>
      <c r="H12" s="16" t="s">
        <v>143</v>
      </c>
      <c r="I12" s="11">
        <v>165121589</v>
      </c>
      <c r="J12" s="11"/>
      <c r="K12" s="11" t="s">
        <v>144</v>
      </c>
      <c r="L12" s="7" t="s">
        <v>145</v>
      </c>
      <c r="M12" s="7" t="s">
        <v>9916</v>
      </c>
      <c r="N12" s="48">
        <v>594</v>
      </c>
      <c r="O12" s="17">
        <v>60</v>
      </c>
      <c r="P12" s="18">
        <v>9.9</v>
      </c>
      <c r="Q12" s="19" t="s">
        <v>28</v>
      </c>
      <c r="R12" s="11" t="s">
        <v>121</v>
      </c>
      <c r="S12" s="11" t="s">
        <v>122</v>
      </c>
      <c r="T12" s="11"/>
      <c r="U12" s="19" t="s">
        <v>4892</v>
      </c>
      <c r="V12" s="19" t="s">
        <v>20</v>
      </c>
      <c r="W12" s="20">
        <v>9.9</v>
      </c>
      <c r="X12" s="21">
        <v>60</v>
      </c>
      <c r="Y12" s="11" t="str">
        <f t="shared" si="0"/>
        <v>43944FUNEAS - Fundação Estatal de Atenção em Saúde do Estado do ParanáMÁSCARAS / Máscara, respirador semi facial, COR: Branca, CARACTERÍSTICAS ADICIONAIS: Contra particulado, com filtro mecânico do tipo PFF2, eficiência mínima de filtragem de 94%. Filtragem bacteriana 99%, formato concha, UNID. DE MEDIDA: Unitário, PEÇA80.392.566/0001-45594609,9http://www.transparencia.pr.gov.br/pte/compras/dispensasInexigibilidade?windowId=9a3</v>
      </c>
      <c r="Z12" s="11" t="s">
        <v>4443</v>
      </c>
      <c r="AA12" s="7">
        <v>1000000</v>
      </c>
      <c r="AB12" s="1" t="s">
        <v>14881</v>
      </c>
      <c r="AC12" s="7" t="s">
        <v>14869</v>
      </c>
      <c r="AD12" s="1" t="s">
        <v>16269</v>
      </c>
    </row>
    <row r="13" spans="1:30">
      <c r="A13" s="10">
        <v>43944</v>
      </c>
      <c r="B13" s="11" t="s">
        <v>15</v>
      </c>
      <c r="C13" s="12" t="s">
        <v>116</v>
      </c>
      <c r="D13" s="12" t="s">
        <v>39</v>
      </c>
      <c r="E13" s="11" t="s">
        <v>117</v>
      </c>
      <c r="F13" s="11" t="s">
        <v>146</v>
      </c>
      <c r="G13" s="13" t="s">
        <v>34</v>
      </c>
      <c r="H13" s="16" t="s">
        <v>147</v>
      </c>
      <c r="I13" s="11">
        <v>164978133</v>
      </c>
      <c r="J13" s="11"/>
      <c r="K13" s="11" t="s">
        <v>148</v>
      </c>
      <c r="L13" s="7" t="s">
        <v>13645</v>
      </c>
      <c r="M13" s="7" t="s">
        <v>13644</v>
      </c>
      <c r="N13" s="48">
        <v>1094500</v>
      </c>
      <c r="O13" s="17">
        <v>55000</v>
      </c>
      <c r="P13" s="18">
        <v>19.899999999999999</v>
      </c>
      <c r="Q13" s="19" t="s">
        <v>18</v>
      </c>
      <c r="R13" s="11" t="s">
        <v>121</v>
      </c>
      <c r="S13" s="11" t="s">
        <v>122</v>
      </c>
      <c r="T13" s="11"/>
      <c r="U13" s="19" t="s">
        <v>816</v>
      </c>
      <c r="V13" s="19" t="s">
        <v>20</v>
      </c>
      <c r="W13" s="20">
        <v>19.899999999999999</v>
      </c>
      <c r="X13" s="21">
        <v>55000</v>
      </c>
      <c r="Y13" s="11" t="str">
        <f t="shared" si="0"/>
        <v>43944APPA - Administração dos Portos de Paranaguá e AntoninaO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Unitário01.472.861/0001-3510945005500019,9http://www.transparencia.pr.gov.br/pte/compras/dispensasInexigibilidade?windowId=9a3</v>
      </c>
      <c r="Z13" s="11" t="s">
        <v>4442</v>
      </c>
      <c r="AA13" s="7">
        <v>2000000</v>
      </c>
      <c r="AB13" s="1" t="s">
        <v>14882</v>
      </c>
      <c r="AC13" s="7" t="s">
        <v>14869</v>
      </c>
      <c r="AD13" s="1" t="s">
        <v>16269</v>
      </c>
    </row>
    <row r="14" spans="1:30">
      <c r="A14" s="10">
        <v>43944</v>
      </c>
      <c r="B14" s="11" t="s">
        <v>15</v>
      </c>
      <c r="C14" s="12" t="s">
        <v>116</v>
      </c>
      <c r="D14" s="12" t="s">
        <v>39</v>
      </c>
      <c r="E14" s="11" t="s">
        <v>36</v>
      </c>
      <c r="F14" s="11" t="s">
        <v>149</v>
      </c>
      <c r="G14" s="11" t="s">
        <v>37</v>
      </c>
      <c r="H14" s="16" t="s">
        <v>150</v>
      </c>
      <c r="I14" s="11">
        <v>165022076</v>
      </c>
      <c r="J14" s="11"/>
      <c r="K14" s="11" t="s">
        <v>151</v>
      </c>
      <c r="L14" s="7" t="s">
        <v>13636</v>
      </c>
      <c r="M14" s="7" t="s">
        <v>2941</v>
      </c>
      <c r="N14" s="48">
        <v>6900</v>
      </c>
      <c r="O14" s="17">
        <v>80</v>
      </c>
      <c r="P14" s="18">
        <v>86.25</v>
      </c>
      <c r="Q14" s="19"/>
      <c r="R14" s="11" t="s">
        <v>121</v>
      </c>
      <c r="S14" s="11" t="s">
        <v>122</v>
      </c>
      <c r="T14" s="11"/>
      <c r="U14" s="19" t="s">
        <v>816</v>
      </c>
      <c r="V14" s="19" t="s">
        <v>20</v>
      </c>
      <c r="W14" s="20">
        <v>86.25</v>
      </c>
      <c r="X14" s="21">
        <v>80</v>
      </c>
      <c r="Y14" s="11" t="str">
        <f t="shared" si="0"/>
        <v>43944SEED - Secretaria de Estado da Educação e do EsporteAquisição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Unitário04.626.152/0001-5569008086,25http://www.transparencia.pr.gov.br/pte/compras/dispensasInexigibilidade?windowId=9a3</v>
      </c>
      <c r="Z14" s="11" t="s">
        <v>4442</v>
      </c>
      <c r="AA14" s="7">
        <v>2610000</v>
      </c>
      <c r="AB14" s="1" t="s">
        <v>14876</v>
      </c>
      <c r="AC14" s="7" t="s">
        <v>14869</v>
      </c>
      <c r="AD14" s="1" t="s">
        <v>16269</v>
      </c>
    </row>
    <row r="15" spans="1:30">
      <c r="A15" s="10">
        <v>43944</v>
      </c>
      <c r="B15" s="11" t="s">
        <v>15</v>
      </c>
      <c r="C15" s="12" t="s">
        <v>116</v>
      </c>
      <c r="D15" s="12" t="s">
        <v>39</v>
      </c>
      <c r="E15" s="11" t="s">
        <v>36</v>
      </c>
      <c r="F15" s="11" t="s">
        <v>149</v>
      </c>
      <c r="G15" s="11" t="s">
        <v>37</v>
      </c>
      <c r="H15" s="16" t="s">
        <v>152</v>
      </c>
      <c r="I15" s="11">
        <v>165022076</v>
      </c>
      <c r="J15" s="11"/>
      <c r="K15" s="11" t="s">
        <v>151</v>
      </c>
      <c r="L15" s="7" t="s">
        <v>13636</v>
      </c>
      <c r="M15" s="7" t="s">
        <v>2941</v>
      </c>
      <c r="N15" s="48">
        <v>81696</v>
      </c>
      <c r="O15" s="17">
        <v>192</v>
      </c>
      <c r="P15" s="18">
        <v>425.5</v>
      </c>
      <c r="Q15" s="19"/>
      <c r="R15" s="11" t="s">
        <v>121</v>
      </c>
      <c r="S15" s="11" t="s">
        <v>122</v>
      </c>
      <c r="T15" s="11"/>
      <c r="U15" s="19" t="s">
        <v>816</v>
      </c>
      <c r="V15" s="19" t="s">
        <v>20</v>
      </c>
      <c r="W15" s="20">
        <v>425.5</v>
      </c>
      <c r="X15" s="21">
        <v>192</v>
      </c>
      <c r="Y15" s="11" t="str">
        <f t="shared" si="0"/>
        <v>43944SEED - Secretaria de Estado da Educação e do EsporteAquisição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Unitário04.626.152/0001-5581696192425,5http://www.transparencia.pr.gov.br/pte/compras/dispensasInexigibilidade?windowId=9a3</v>
      </c>
      <c r="Z15" s="11" t="s">
        <v>4442</v>
      </c>
      <c r="AA15" s="7">
        <v>2610000</v>
      </c>
      <c r="AB15" s="1" t="s">
        <v>14876</v>
      </c>
      <c r="AC15" s="7" t="s">
        <v>14869</v>
      </c>
      <c r="AD15" s="1" t="s">
        <v>16269</v>
      </c>
    </row>
    <row r="16" spans="1:30">
      <c r="A16" s="10">
        <v>43944</v>
      </c>
      <c r="B16" s="11" t="s">
        <v>15</v>
      </c>
      <c r="C16" s="12" t="s">
        <v>116</v>
      </c>
      <c r="D16" s="12" t="s">
        <v>39</v>
      </c>
      <c r="E16" s="11" t="s">
        <v>16</v>
      </c>
      <c r="F16" s="11" t="s">
        <v>129</v>
      </c>
      <c r="G16" s="11" t="s">
        <v>37</v>
      </c>
      <c r="H16" s="16" t="s">
        <v>153</v>
      </c>
      <c r="I16" s="11">
        <v>165044509</v>
      </c>
      <c r="J16" s="11"/>
      <c r="K16" s="11" t="s">
        <v>154</v>
      </c>
      <c r="L16" s="7" t="s">
        <v>13646</v>
      </c>
      <c r="M16" s="7" t="s">
        <v>8293</v>
      </c>
      <c r="N16" s="48">
        <v>25000</v>
      </c>
      <c r="O16" s="17">
        <v>1</v>
      </c>
      <c r="P16" s="18">
        <v>25000</v>
      </c>
      <c r="Q16" s="19" t="s">
        <v>18</v>
      </c>
      <c r="R16" s="11" t="s">
        <v>121</v>
      </c>
      <c r="S16" s="11" t="s">
        <v>122</v>
      </c>
      <c r="T16" s="11"/>
      <c r="U16" s="19" t="s">
        <v>4439</v>
      </c>
      <c r="V16" s="19" t="s">
        <v>20</v>
      </c>
      <c r="W16" s="20">
        <v>25000</v>
      </c>
      <c r="X16" s="21">
        <v>1</v>
      </c>
      <c r="Y16" s="11" t="str">
        <f t="shared" si="0"/>
        <v>43944FUNEAS - Fundação Estatal de Atenção em Saúde do Estado do ParanáVentilômetro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Unitário10.238.563/0001-7625000125000http://www.transparencia.pr.gov.br/pte/compras/dispensasInexigibilidade?windowId=9a3</v>
      </c>
      <c r="Z16" s="11" t="s">
        <v>4443</v>
      </c>
      <c r="AA16" s="7">
        <v>310000</v>
      </c>
      <c r="AB16" s="1" t="s">
        <v>14883</v>
      </c>
      <c r="AC16" s="7" t="s">
        <v>14870</v>
      </c>
      <c r="AD16" s="1" t="s">
        <v>16269</v>
      </c>
    </row>
    <row r="17" spans="1:30">
      <c r="A17" s="10">
        <v>43944</v>
      </c>
      <c r="B17" s="11" t="s">
        <v>15</v>
      </c>
      <c r="C17" s="12" t="s">
        <v>116</v>
      </c>
      <c r="D17" s="12" t="s">
        <v>39</v>
      </c>
      <c r="E17" s="11" t="s">
        <v>16</v>
      </c>
      <c r="F17" s="11" t="s">
        <v>129</v>
      </c>
      <c r="G17" s="11" t="s">
        <v>37</v>
      </c>
      <c r="H17" s="16" t="s">
        <v>155</v>
      </c>
      <c r="I17" s="11">
        <v>165101626</v>
      </c>
      <c r="J17" s="11"/>
      <c r="K17" s="11" t="s">
        <v>156</v>
      </c>
      <c r="L17" s="7" t="s">
        <v>13648</v>
      </c>
      <c r="M17" s="7" t="s">
        <v>13647</v>
      </c>
      <c r="N17" s="48">
        <v>348000</v>
      </c>
      <c r="O17" s="17">
        <v>120000</v>
      </c>
      <c r="P17" s="18">
        <v>2.9</v>
      </c>
      <c r="Q17" s="19"/>
      <c r="R17" s="11" t="s">
        <v>121</v>
      </c>
      <c r="S17" s="11" t="s">
        <v>122</v>
      </c>
      <c r="T17" s="11"/>
      <c r="U17" s="19" t="s">
        <v>30</v>
      </c>
      <c r="V17" s="19" t="s">
        <v>20</v>
      </c>
      <c r="W17" s="20">
        <v>2.9</v>
      </c>
      <c r="X17" s="21">
        <v>120000</v>
      </c>
      <c r="Y17" s="11" t="str">
        <f t="shared" si="0"/>
        <v>43944FUNEAS - Fundação Estatal de Atenção em Saúde do Estado do Paraná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Unitário21.533.430/0001-493480001200002,9http://www.transparencia.pr.gov.br/pte/compras/dispensasInexigibilidade?windowId=9a3</v>
      </c>
      <c r="Z17" s="11" t="s">
        <v>4443</v>
      </c>
      <c r="AA17" s="7">
        <v>174000</v>
      </c>
      <c r="AB17" s="1" t="s">
        <v>14884</v>
      </c>
      <c r="AC17" s="7" t="s">
        <v>14868</v>
      </c>
      <c r="AD17" s="1" t="s">
        <v>16269</v>
      </c>
    </row>
    <row r="18" spans="1:30">
      <c r="A18" s="10">
        <v>43944</v>
      </c>
      <c r="B18" s="11" t="s">
        <v>15</v>
      </c>
      <c r="C18" s="12" t="s">
        <v>116</v>
      </c>
      <c r="D18" s="12" t="s">
        <v>39</v>
      </c>
      <c r="E18" s="11" t="s">
        <v>16</v>
      </c>
      <c r="F18" s="11" t="s">
        <v>129</v>
      </c>
      <c r="G18" s="11" t="s">
        <v>37</v>
      </c>
      <c r="H18" s="16" t="s">
        <v>157</v>
      </c>
      <c r="I18" s="11">
        <v>165240294</v>
      </c>
      <c r="J18" s="11"/>
      <c r="K18" s="11" t="s">
        <v>158</v>
      </c>
      <c r="L18" s="7" t="s">
        <v>13650</v>
      </c>
      <c r="M18" s="7" t="s">
        <v>13649</v>
      </c>
      <c r="N18" s="48">
        <v>373.76</v>
      </c>
      <c r="O18" s="17">
        <v>1</v>
      </c>
      <c r="P18" s="18">
        <v>373.76</v>
      </c>
      <c r="Q18" s="19"/>
      <c r="R18" s="11" t="s">
        <v>121</v>
      </c>
      <c r="S18" s="11" t="s">
        <v>122</v>
      </c>
      <c r="T18" s="11"/>
      <c r="U18" s="19" t="s">
        <v>816</v>
      </c>
      <c r="V18" s="19" t="s">
        <v>20</v>
      </c>
      <c r="W18" s="20" t="s">
        <v>815</v>
      </c>
      <c r="X18" s="20">
        <v>0</v>
      </c>
      <c r="Y18" s="11" t="str">
        <f t="shared" si="0"/>
        <v>43944FUNEAS - Fundação Estatal de Atenção em Saúde do Estado do ParanáCOMPONENTES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Unitário30.213.647/0001-62373,761373,76http://www.transparencia.pr.gov.br/pte/compras/dispensasInexigibilidade?windowId=9a3</v>
      </c>
      <c r="Z18" s="11" t="s">
        <v>4442</v>
      </c>
      <c r="AA18" s="7">
        <v>10000</v>
      </c>
      <c r="AB18" s="1" t="s">
        <v>14885</v>
      </c>
      <c r="AC18" s="7" t="s">
        <v>14868</v>
      </c>
      <c r="AD18" s="1" t="s">
        <v>16269</v>
      </c>
    </row>
    <row r="19" spans="1:30">
      <c r="A19" s="10">
        <v>43944</v>
      </c>
      <c r="B19" s="11" t="s">
        <v>15</v>
      </c>
      <c r="C19" s="12" t="s">
        <v>116</v>
      </c>
      <c r="D19" s="12" t="s">
        <v>39</v>
      </c>
      <c r="E19" s="11" t="s">
        <v>16</v>
      </c>
      <c r="F19" s="11" t="s">
        <v>129</v>
      </c>
      <c r="G19" s="11" t="s">
        <v>37</v>
      </c>
      <c r="H19" s="16" t="s">
        <v>159</v>
      </c>
      <c r="I19" s="11">
        <v>165094824</v>
      </c>
      <c r="J19" s="11"/>
      <c r="K19" s="11" t="s">
        <v>160</v>
      </c>
      <c r="L19" s="7" t="s">
        <v>161</v>
      </c>
      <c r="M19" s="7" t="s">
        <v>2859</v>
      </c>
      <c r="N19" s="48">
        <v>10200</v>
      </c>
      <c r="O19" s="17">
        <v>30</v>
      </c>
      <c r="P19" s="18">
        <v>340</v>
      </c>
      <c r="Q19" s="19"/>
      <c r="R19" s="11" t="s">
        <v>121</v>
      </c>
      <c r="S19" s="11" t="s">
        <v>122</v>
      </c>
      <c r="T19" s="11"/>
      <c r="U19" s="19" t="s">
        <v>816</v>
      </c>
      <c r="V19" s="19" t="s">
        <v>20</v>
      </c>
      <c r="W19" s="20">
        <v>340</v>
      </c>
      <c r="X19" s="21">
        <v>30</v>
      </c>
      <c r="Y19" s="11" t="str">
        <f t="shared" si="0"/>
        <v>43944FUNEAS - Fundação Estatal de Atenção em Saúde do Estado do Paraná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Unitário07.626.776/0001-601020030340http://www.transparencia.pr.gov.br/pte/compras/dispensasInexigibilidade?windowId=9a3</v>
      </c>
      <c r="Z19" s="11" t="s">
        <v>4442</v>
      </c>
      <c r="AA19" s="7">
        <v>100000</v>
      </c>
      <c r="AB19" s="1" t="s">
        <v>14886</v>
      </c>
      <c r="AC19" s="7" t="s">
        <v>14870</v>
      </c>
      <c r="AD19" s="1" t="s">
        <v>16269</v>
      </c>
    </row>
    <row r="20" spans="1:30">
      <c r="A20" s="10">
        <v>43944</v>
      </c>
      <c r="B20" s="11" t="s">
        <v>15</v>
      </c>
      <c r="C20" s="12" t="s">
        <v>116</v>
      </c>
      <c r="D20" s="12" t="s">
        <v>39</v>
      </c>
      <c r="E20" s="11" t="s">
        <v>16</v>
      </c>
      <c r="F20" s="11" t="s">
        <v>129</v>
      </c>
      <c r="G20" s="11" t="s">
        <v>37</v>
      </c>
      <c r="H20" s="16" t="s">
        <v>162</v>
      </c>
      <c r="I20" s="11">
        <v>165094824</v>
      </c>
      <c r="J20" s="11"/>
      <c r="K20" s="11" t="s">
        <v>160</v>
      </c>
      <c r="L20" s="7" t="s">
        <v>161</v>
      </c>
      <c r="M20" s="7" t="s">
        <v>2859</v>
      </c>
      <c r="N20" s="48">
        <v>10200</v>
      </c>
      <c r="O20" s="17">
        <v>30</v>
      </c>
      <c r="P20" s="18">
        <v>340</v>
      </c>
      <c r="Q20" s="19"/>
      <c r="R20" s="11" t="s">
        <v>121</v>
      </c>
      <c r="S20" s="11" t="s">
        <v>122</v>
      </c>
      <c r="T20" s="11"/>
      <c r="U20" s="19" t="s">
        <v>816</v>
      </c>
      <c r="V20" s="19" t="s">
        <v>20</v>
      </c>
      <c r="W20" s="20">
        <v>340</v>
      </c>
      <c r="X20" s="21">
        <v>30</v>
      </c>
      <c r="Y20" s="11" t="str">
        <f t="shared" si="0"/>
        <v>43944FUNEAS - Fundação Estatal de Atenção em Saúde do Estado do Paraná AQUISIÇÃO DE MATERIAL MÉDICO HOSPITALAR / Mascara laríngea nº 2,5, Reutilizavel, Tamanho da mascara: Aproximadamente 68 mm, Com volume de ar no manguito 11,5 ml, Tubo com diâmetro de 9,0 mm e comprimento do tubo 140 mm, A mascara laríngea e um dispositivo orofaringeo tubular que se inicia em um conector padrão de 15 mm e termina em um suporte periférico inflável, Concebido para promover vedação hermética a volta da entrada laríngea, Para crianças de 20kg a 30kg, Permite um adequada ventilação pulmonar por via supra glotica,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Unitário07.626.776/0001-601020030340http://www.transparencia.pr.gov.br/pte/compras/dispensasInexigibilidade?windowId=9a3</v>
      </c>
      <c r="Z20" s="11" t="s">
        <v>4442</v>
      </c>
      <c r="AA20" s="7">
        <v>100000</v>
      </c>
      <c r="AB20" s="1" t="s">
        <v>14886</v>
      </c>
      <c r="AC20" s="7" t="s">
        <v>14870</v>
      </c>
      <c r="AD20" s="1" t="s">
        <v>16269</v>
      </c>
    </row>
    <row r="21" spans="1:30">
      <c r="A21" s="10">
        <v>43944</v>
      </c>
      <c r="B21" s="11" t="s">
        <v>15</v>
      </c>
      <c r="C21" s="12" t="s">
        <v>116</v>
      </c>
      <c r="D21" s="12" t="s">
        <v>39</v>
      </c>
      <c r="E21" s="11" t="s">
        <v>16</v>
      </c>
      <c r="F21" s="11" t="s">
        <v>129</v>
      </c>
      <c r="G21" s="11" t="s">
        <v>37</v>
      </c>
      <c r="H21" s="16" t="s">
        <v>163</v>
      </c>
      <c r="I21" s="11">
        <v>165094824</v>
      </c>
      <c r="J21" s="11"/>
      <c r="K21" s="11" t="s">
        <v>160</v>
      </c>
      <c r="L21" s="7" t="s">
        <v>161</v>
      </c>
      <c r="M21" s="7" t="s">
        <v>2859</v>
      </c>
      <c r="N21" s="48">
        <v>14280</v>
      </c>
      <c r="O21" s="17">
        <v>42</v>
      </c>
      <c r="P21" s="18">
        <v>340</v>
      </c>
      <c r="Q21" s="19"/>
      <c r="R21" s="11" t="s">
        <v>121</v>
      </c>
      <c r="S21" s="11" t="s">
        <v>122</v>
      </c>
      <c r="T21" s="11"/>
      <c r="U21" s="19" t="s">
        <v>816</v>
      </c>
      <c r="V21" s="19" t="s">
        <v>20</v>
      </c>
      <c r="W21" s="20">
        <v>340</v>
      </c>
      <c r="X21" s="21">
        <v>42</v>
      </c>
      <c r="Y21" s="11" t="str">
        <f t="shared" si="0"/>
        <v>43944FUNEAS - Fundação Estatal de Atenção em Saúde do Estado do Paraná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Unitário07.626.776/0001-601428042340http://www.transparencia.pr.gov.br/pte/compras/dispensasInexigibilidade?windowId=9a3</v>
      </c>
      <c r="Z21" s="11" t="s">
        <v>4442</v>
      </c>
      <c r="AA21" s="7">
        <v>100000</v>
      </c>
      <c r="AB21" s="1" t="s">
        <v>14886</v>
      </c>
      <c r="AC21" s="7" t="s">
        <v>14870</v>
      </c>
      <c r="AD21" s="1" t="s">
        <v>16269</v>
      </c>
    </row>
    <row r="22" spans="1:30">
      <c r="A22" s="10">
        <v>43944</v>
      </c>
      <c r="B22" s="11" t="s">
        <v>15</v>
      </c>
      <c r="C22" s="12" t="s">
        <v>116</v>
      </c>
      <c r="D22" s="12" t="s">
        <v>39</v>
      </c>
      <c r="E22" s="11" t="s">
        <v>16</v>
      </c>
      <c r="F22" s="11" t="s">
        <v>129</v>
      </c>
      <c r="G22" s="11" t="s">
        <v>37</v>
      </c>
      <c r="H22" s="16" t="s">
        <v>164</v>
      </c>
      <c r="I22" s="11">
        <v>165094824</v>
      </c>
      <c r="J22" s="11"/>
      <c r="K22" s="11" t="s">
        <v>160</v>
      </c>
      <c r="L22" s="7" t="s">
        <v>161</v>
      </c>
      <c r="M22" s="7" t="s">
        <v>2859</v>
      </c>
      <c r="N22" s="48">
        <v>14280</v>
      </c>
      <c r="O22" s="17">
        <v>42</v>
      </c>
      <c r="P22" s="18">
        <v>340</v>
      </c>
      <c r="Q22" s="19"/>
      <c r="R22" s="11" t="s">
        <v>121</v>
      </c>
      <c r="S22" s="11" t="s">
        <v>122</v>
      </c>
      <c r="T22" s="11"/>
      <c r="U22" s="19" t="s">
        <v>816</v>
      </c>
      <c r="V22" s="19" t="s">
        <v>20</v>
      </c>
      <c r="W22" s="20">
        <v>340</v>
      </c>
      <c r="X22" s="21">
        <v>42</v>
      </c>
      <c r="Y22" s="11" t="str">
        <f t="shared" si="0"/>
        <v>43944FUNEAS - Fundação Estatal de Atenção em Saúde do Estado do Paraná AQUISIÇÃO DE MATERIAL MÉDICO HOSPITALAR / Mascara Laríngea nº 4,0 , Reutilizável, tamanho da mascara aproximadamente 91 mm, com volume de ar no manguito 30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adultos de 50kg a 70kg. permite um adequada ventilação pulmonar por via supra glotica. a mascara laríngea, tem o objetivo de assegura e manter as vias aéreas permeáveis em emergências ou durante procedimentos anestésicos / cirúrgico ou rotina, com ventilação espontânea e ou controlada,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Unitário07.626.776/0001-601428042340http://www.transparencia.pr.gov.br/pte/compras/dispensasInexigibilidade?windowId=9a3</v>
      </c>
      <c r="Z22" s="11" t="s">
        <v>4442</v>
      </c>
      <c r="AA22" s="7">
        <v>100000</v>
      </c>
      <c r="AB22" s="1" t="s">
        <v>14886</v>
      </c>
      <c r="AC22" s="7" t="s">
        <v>14870</v>
      </c>
      <c r="AD22" s="1" t="s">
        <v>16269</v>
      </c>
    </row>
    <row r="23" spans="1:30">
      <c r="A23" s="10">
        <v>43944</v>
      </c>
      <c r="B23" s="11" t="s">
        <v>15</v>
      </c>
      <c r="C23" s="12" t="s">
        <v>116</v>
      </c>
      <c r="D23" s="12" t="s">
        <v>39</v>
      </c>
      <c r="E23" s="11" t="s">
        <v>16</v>
      </c>
      <c r="F23" s="11" t="s">
        <v>129</v>
      </c>
      <c r="G23" s="11" t="s">
        <v>37</v>
      </c>
      <c r="H23" s="16" t="s">
        <v>165</v>
      </c>
      <c r="I23" s="11">
        <v>165094824</v>
      </c>
      <c r="J23" s="11"/>
      <c r="K23" s="11" t="s">
        <v>160</v>
      </c>
      <c r="L23" s="7" t="s">
        <v>161</v>
      </c>
      <c r="M23" s="7" t="s">
        <v>2859</v>
      </c>
      <c r="N23" s="48">
        <v>14280</v>
      </c>
      <c r="O23" s="17">
        <v>42</v>
      </c>
      <c r="P23" s="18">
        <v>340</v>
      </c>
      <c r="Q23" s="19"/>
      <c r="R23" s="11" t="s">
        <v>121</v>
      </c>
      <c r="S23" s="11" t="s">
        <v>122</v>
      </c>
      <c r="T23" s="11"/>
      <c r="U23" s="19" t="s">
        <v>816</v>
      </c>
      <c r="V23" s="19" t="s">
        <v>20</v>
      </c>
      <c r="W23" s="20">
        <v>340</v>
      </c>
      <c r="X23" s="21">
        <v>42</v>
      </c>
      <c r="Y23" s="11" t="str">
        <f t="shared" si="0"/>
        <v>43944FUNEAS - Fundação Estatal de Atenção em Saúde do Estado do Paraná AQUISIÇÃO DE MATERIAL MÉDICO HOSPITALAR / Mascara Laríngea nº 5,0 , Reutilizável, tamanho da mascara aproximadamente aproximadamente 104,5mm, com volume de ar no manguito 30 ml, tubo com diâmetro de 12,3 mm e comprimento do tubo 170 mm. a mascara laríngea e um dispositivo orofaringeo tubular que se inicia em um conector padrão de 15 mm e termina em um suporte periférico inflável, concebido para promover vedação hermética a volta da entrada laríngea, para adultos de 70kg a 100kg. permite um adequada ventilação pulmonar por via supra glotica. a mascara laríngea, tem o objetivo de assegura e manter as vias aéreas permeáveis em emergências ou durante procedimentos anestésicos / cirúrgico ou rotina, com ventilação espontânea e ou controlada,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Unitário07.626.776/0001-601428042340http://www.transparencia.pr.gov.br/pte/compras/dispensasInexigibilidade?windowId=9a3</v>
      </c>
      <c r="Z23" s="11" t="s">
        <v>4442</v>
      </c>
      <c r="AA23" s="7">
        <v>100000</v>
      </c>
      <c r="AB23" s="1" t="s">
        <v>14886</v>
      </c>
      <c r="AC23" s="7" t="s">
        <v>14870</v>
      </c>
      <c r="AD23" s="1" t="s">
        <v>16269</v>
      </c>
    </row>
    <row r="24" spans="1:30">
      <c r="A24" s="10">
        <v>43944</v>
      </c>
      <c r="B24" s="11" t="s">
        <v>15</v>
      </c>
      <c r="C24" s="12" t="s">
        <v>116</v>
      </c>
      <c r="D24" s="12" t="s">
        <v>39</v>
      </c>
      <c r="E24" s="11" t="s">
        <v>16</v>
      </c>
      <c r="F24" s="11" t="s">
        <v>129</v>
      </c>
      <c r="G24" s="11" t="s">
        <v>37</v>
      </c>
      <c r="H24" s="16" t="s">
        <v>166</v>
      </c>
      <c r="I24" s="11">
        <v>165094824</v>
      </c>
      <c r="J24" s="11"/>
      <c r="K24" s="11" t="s">
        <v>167</v>
      </c>
      <c r="L24" s="7" t="s">
        <v>168</v>
      </c>
      <c r="M24" s="7" t="s">
        <v>103</v>
      </c>
      <c r="N24" s="48">
        <v>4500</v>
      </c>
      <c r="O24" s="17">
        <v>1500</v>
      </c>
      <c r="P24" s="18">
        <v>3</v>
      </c>
      <c r="Q24" s="19"/>
      <c r="R24" s="11" t="s">
        <v>121</v>
      </c>
      <c r="S24" s="11" t="s">
        <v>122</v>
      </c>
      <c r="T24" s="11"/>
      <c r="U24" s="19" t="s">
        <v>4892</v>
      </c>
      <c r="V24" s="19" t="s">
        <v>20</v>
      </c>
      <c r="W24" s="20">
        <v>3</v>
      </c>
      <c r="X24" s="21">
        <v>1500</v>
      </c>
      <c r="Y24" s="11" t="str">
        <f t="shared" si="0"/>
        <v>43944FUNEAS - Fundação Estatal de Atenção em Saúde do Estado do Paraná AQUISIÇÃO DE MATERIAL MÉDICO HOSPITALAR / Tecido, Não tecido SMS, (Spunbond/Meltblow/Spunbond), para CME, COMPOSIÇÃO : 100% polipropileno hidrofóbico para embalagem e acondicionamento de produtos para saúdes esterilizáveis, composto por estrutura plana, flexível e porosa, constituída de véu ou manta de fibras ou filamentos, orientados direcionalmente ou ao acaso e consolidados por processo mecânico (fricção), químico (adesão), térmico (coesão) ou por combinações desses métodos, Deve apresentar alta eficiência de filtragem bacteriana e viral, de 95 a 100%, LARGURA: De 100 cm e comprimento de 100cm (aceitável variação de até 10% para mais), GRAMATURA: Mínima de 50 a 60g/m2, resistência à tração e ao rasgo, suportando o uso pesado, ajustabilidade e maleabilidade ao manuseio e dobras, fácil abertura asséptica, uso único, deve ser permeável aos agentes esterilizantes: vapor saturado, gás de formaldeído, óxido de etileno e plasma de hidrogênio, CARACTERÍSTICAS ADICIONAIS: A empresa deve fornecer laudos técnicos de BFE (Eficiência de Filtração Bacteriana) e VFE ( Eficiência de Filtração Viral), emitidos por laboratórios que estejam de acordo com a ISO/IEC 17025, laudo e/ou identificação na embalagem da gramatura e permeabilidade aos agentes esterilizantes, No momento da entrega deve possuir data de validade de no mínimo 75% do total estipulado, Será solicitada amostra para análise, UNID. DE MEDIDA: Metro25.463.374/0001-74450015003http://www.transparencia.pr.gov.br/pte/compras/dispensasInexigibilidade?windowId=9a3</v>
      </c>
      <c r="Z24" s="11" t="s">
        <v>4443</v>
      </c>
      <c r="AA24" s="7">
        <v>60000</v>
      </c>
      <c r="AB24" s="1" t="s">
        <v>14887</v>
      </c>
      <c r="AC24" s="7" t="s">
        <v>14868</v>
      </c>
      <c r="AD24" s="1" t="s">
        <v>16269</v>
      </c>
    </row>
    <row r="25" spans="1:30">
      <c r="A25" s="10">
        <v>43944</v>
      </c>
      <c r="B25" s="11" t="s">
        <v>15</v>
      </c>
      <c r="C25" s="12" t="s">
        <v>116</v>
      </c>
      <c r="D25" s="12" t="s">
        <v>39</v>
      </c>
      <c r="E25" s="11" t="s">
        <v>16</v>
      </c>
      <c r="F25" s="11" t="s">
        <v>129</v>
      </c>
      <c r="G25" s="11" t="s">
        <v>37</v>
      </c>
      <c r="H25" s="16" t="s">
        <v>169</v>
      </c>
      <c r="I25" s="11">
        <v>165094824</v>
      </c>
      <c r="J25" s="11"/>
      <c r="K25" s="11" t="s">
        <v>167</v>
      </c>
      <c r="L25" s="7" t="s">
        <v>168</v>
      </c>
      <c r="M25" s="7" t="s">
        <v>103</v>
      </c>
      <c r="N25" s="48">
        <v>2880</v>
      </c>
      <c r="O25" s="17">
        <v>240</v>
      </c>
      <c r="P25" s="18">
        <v>12</v>
      </c>
      <c r="Q25" s="19"/>
      <c r="R25" s="11" t="s">
        <v>121</v>
      </c>
      <c r="S25" s="11" t="s">
        <v>122</v>
      </c>
      <c r="T25" s="11"/>
      <c r="U25" s="19" t="s">
        <v>816</v>
      </c>
      <c r="V25" s="19" t="s">
        <v>20</v>
      </c>
      <c r="W25" s="20">
        <v>12</v>
      </c>
      <c r="X25" s="21">
        <v>240</v>
      </c>
      <c r="Y25" s="11" t="str">
        <f t="shared" si="0"/>
        <v>43944FUNEAS - Fundação Estatal de Atenção em Saúde do Estado do Paraná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Unitário25.463.374/0001-74288024012http://www.transparencia.pr.gov.br/pte/compras/dispensasInexigibilidade?windowId=9a3</v>
      </c>
      <c r="Z25" s="11" t="s">
        <v>4442</v>
      </c>
      <c r="AA25" s="7">
        <v>60000</v>
      </c>
      <c r="AB25" s="1" t="s">
        <v>14887</v>
      </c>
      <c r="AC25" s="7" t="s">
        <v>14868</v>
      </c>
      <c r="AD25" s="1" t="s">
        <v>16269</v>
      </c>
    </row>
    <row r="26" spans="1:30">
      <c r="A26" s="10">
        <v>43944</v>
      </c>
      <c r="B26" s="11" t="s">
        <v>15</v>
      </c>
      <c r="C26" s="12" t="s">
        <v>116</v>
      </c>
      <c r="D26" s="12" t="s">
        <v>39</v>
      </c>
      <c r="E26" s="11" t="s">
        <v>16</v>
      </c>
      <c r="F26" s="11" t="s">
        <v>129</v>
      </c>
      <c r="G26" s="11" t="s">
        <v>37</v>
      </c>
      <c r="H26" s="16" t="s">
        <v>170</v>
      </c>
      <c r="I26" s="11">
        <v>165094824</v>
      </c>
      <c r="J26" s="11"/>
      <c r="K26" s="11" t="s">
        <v>167</v>
      </c>
      <c r="L26" s="7" t="s">
        <v>168</v>
      </c>
      <c r="M26" s="7" t="s">
        <v>103</v>
      </c>
      <c r="N26" s="48">
        <v>720</v>
      </c>
      <c r="O26" s="17">
        <v>60</v>
      </c>
      <c r="P26" s="18">
        <v>12</v>
      </c>
      <c r="Q26" s="19"/>
      <c r="R26" s="11" t="s">
        <v>121</v>
      </c>
      <c r="S26" s="11" t="s">
        <v>122</v>
      </c>
      <c r="T26" s="11"/>
      <c r="U26" s="19" t="s">
        <v>816</v>
      </c>
      <c r="V26" s="19" t="s">
        <v>20</v>
      </c>
      <c r="W26" s="20">
        <v>12</v>
      </c>
      <c r="X26" s="21">
        <v>60</v>
      </c>
      <c r="Y26" s="11" t="str">
        <f t="shared" si="0"/>
        <v>43944FUNEAS - Fundação Estatal de Atenção em Saúde do Estado do Paraná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Unitário25.463.374/0001-747206012http://www.transparencia.pr.gov.br/pte/compras/dispensasInexigibilidade?windowId=9a3</v>
      </c>
      <c r="Z26" s="11" t="s">
        <v>4442</v>
      </c>
      <c r="AA26" s="7">
        <v>60000</v>
      </c>
      <c r="AB26" s="1" t="s">
        <v>14887</v>
      </c>
      <c r="AC26" s="7" t="s">
        <v>14868</v>
      </c>
      <c r="AD26" s="1" t="s">
        <v>16269</v>
      </c>
    </row>
    <row r="27" spans="1:30">
      <c r="A27" s="10">
        <v>43944</v>
      </c>
      <c r="B27" s="11" t="s">
        <v>15</v>
      </c>
      <c r="C27" s="12" t="s">
        <v>116</v>
      </c>
      <c r="D27" s="12" t="s">
        <v>39</v>
      </c>
      <c r="E27" s="11" t="s">
        <v>16</v>
      </c>
      <c r="F27" s="11" t="s">
        <v>129</v>
      </c>
      <c r="G27" s="11" t="s">
        <v>37</v>
      </c>
      <c r="H27" s="16" t="s">
        <v>171</v>
      </c>
      <c r="I27" s="11">
        <v>165094824</v>
      </c>
      <c r="J27" s="11"/>
      <c r="K27" s="11" t="s">
        <v>172</v>
      </c>
      <c r="L27" s="7" t="s">
        <v>145</v>
      </c>
      <c r="M27" s="7" t="s">
        <v>9916</v>
      </c>
      <c r="N27" s="48">
        <v>1680</v>
      </c>
      <c r="O27" s="17">
        <v>1680</v>
      </c>
      <c r="P27" s="18">
        <v>1</v>
      </c>
      <c r="Q27" s="19"/>
      <c r="R27" s="11" t="s">
        <v>121</v>
      </c>
      <c r="S27" s="11" t="s">
        <v>122</v>
      </c>
      <c r="T27" s="11"/>
      <c r="U27" s="19" t="s">
        <v>816</v>
      </c>
      <c r="V27" s="19" t="s">
        <v>20</v>
      </c>
      <c r="W27" s="20">
        <v>1</v>
      </c>
      <c r="X27" s="21">
        <v>1680</v>
      </c>
      <c r="Y27" s="11" t="str">
        <f t="shared" si="0"/>
        <v>43944FUNEAS - Fundação Estatal de Atenção em Saúde do Estado do Paraná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Unitário80.392.566/0001-45168016801http://www.transparencia.pr.gov.br/pte/compras/dispensasInexigibilidade?windowId=9a3</v>
      </c>
      <c r="Z27" s="11" t="s">
        <v>4442</v>
      </c>
      <c r="AA27" s="7">
        <v>1000000</v>
      </c>
      <c r="AB27" s="1" t="s">
        <v>14881</v>
      </c>
      <c r="AC27" s="7" t="s">
        <v>14869</v>
      </c>
      <c r="AD27" s="1" t="s">
        <v>16269</v>
      </c>
    </row>
    <row r="28" spans="1:30">
      <c r="A28" s="10">
        <v>43944</v>
      </c>
      <c r="B28" s="11" t="s">
        <v>15</v>
      </c>
      <c r="C28" s="12" t="s">
        <v>116</v>
      </c>
      <c r="D28" s="12" t="s">
        <v>39</v>
      </c>
      <c r="E28" s="11" t="s">
        <v>16</v>
      </c>
      <c r="F28" s="11" t="s">
        <v>129</v>
      </c>
      <c r="G28" s="11" t="s">
        <v>37</v>
      </c>
      <c r="H28" s="16" t="s">
        <v>173</v>
      </c>
      <c r="I28" s="11">
        <v>165094824</v>
      </c>
      <c r="J28" s="11"/>
      <c r="K28" s="11" t="s">
        <v>172</v>
      </c>
      <c r="L28" s="7" t="s">
        <v>145</v>
      </c>
      <c r="M28" s="7" t="s">
        <v>9916</v>
      </c>
      <c r="N28" s="48">
        <v>8100</v>
      </c>
      <c r="O28" s="17">
        <v>90000</v>
      </c>
      <c r="P28" s="18">
        <v>0.09</v>
      </c>
      <c r="Q28" s="19"/>
      <c r="R28" s="11" t="s">
        <v>121</v>
      </c>
      <c r="S28" s="11" t="s">
        <v>122</v>
      </c>
      <c r="T28" s="11"/>
      <c r="U28" s="19" t="s">
        <v>25</v>
      </c>
      <c r="V28" s="19" t="s">
        <v>20</v>
      </c>
      <c r="W28" s="20">
        <v>0.09</v>
      </c>
      <c r="X28" s="21">
        <v>90000</v>
      </c>
      <c r="Y28" s="11" t="str">
        <f t="shared" si="0"/>
        <v>43944FUNEAS - Fundação Estatal de Atenção em Saúde do Estado do Paraná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Unitário80.392.566/0001-458100900000,09http://www.transparencia.pr.gov.br/pte/compras/dispensasInexigibilidade?windowId=9a3</v>
      </c>
      <c r="Z28" s="11" t="s">
        <v>4443</v>
      </c>
      <c r="AA28" s="7">
        <v>1000000</v>
      </c>
      <c r="AB28" s="1" t="s">
        <v>14881</v>
      </c>
      <c r="AC28" s="7" t="s">
        <v>14869</v>
      </c>
      <c r="AD28" s="1" t="s">
        <v>16269</v>
      </c>
    </row>
    <row r="29" spans="1:30">
      <c r="A29" s="10">
        <v>43944</v>
      </c>
      <c r="B29" s="11" t="s">
        <v>15</v>
      </c>
      <c r="C29" s="12" t="s">
        <v>116</v>
      </c>
      <c r="D29" s="12" t="s">
        <v>39</v>
      </c>
      <c r="E29" s="11" t="s">
        <v>16</v>
      </c>
      <c r="F29" s="11" t="s">
        <v>129</v>
      </c>
      <c r="G29" s="11" t="s">
        <v>37</v>
      </c>
      <c r="H29" s="16" t="s">
        <v>174</v>
      </c>
      <c r="I29" s="11">
        <v>165094824</v>
      </c>
      <c r="J29" s="11"/>
      <c r="K29" s="11" t="s">
        <v>175</v>
      </c>
      <c r="L29" s="7" t="s">
        <v>13652</v>
      </c>
      <c r="M29" s="7" t="s">
        <v>13651</v>
      </c>
      <c r="N29" s="48">
        <v>2850</v>
      </c>
      <c r="O29" s="17">
        <v>1500</v>
      </c>
      <c r="P29" s="18">
        <v>1.9</v>
      </c>
      <c r="Q29" s="19"/>
      <c r="R29" s="11" t="s">
        <v>121</v>
      </c>
      <c r="S29" s="11" t="s">
        <v>122</v>
      </c>
      <c r="T29" s="11"/>
      <c r="U29" s="19" t="s">
        <v>30</v>
      </c>
      <c r="V29" s="19" t="s">
        <v>20</v>
      </c>
      <c r="W29" s="20">
        <v>1.9</v>
      </c>
      <c r="X29" s="21">
        <v>1500</v>
      </c>
      <c r="Y29" s="11" t="str">
        <f t="shared" si="0"/>
        <v>43944FUNEAS - Fundação Estatal de Atenção em Saúde do Estado do Paraná AQUISIÇÃO DE MATERIAL MÉDICO HOSPITALAR / Tecido, Não tecido SMS, COMPOSIÇÃO : Material não tecido do tipo SMS (Spunbond/Meltblow/Spunbond) 100% polipropileno hidrofóbico para embalagem e acondicionamento de produtos para saúdes esterilizáveis, composto por estrutura plana, flexível e porosa, constituída de véu ou manta de fibras ou filamentos, orientados direcionalmente ou ao acaso e consolidados por processo mecânico (fricção), químico (adesão), térmico (coesão) ou por combinações desses métodos. Deve apresentar alta eficiência de filtragem bacteriana e viral, de 95 a 100%. Gramatura mínima de 50 a 60g/m2; resistência à tração e ao rasgo, suportando o uso pesado, ajustabilidade e maleabilidade ao manuseio e dobras; fácil abertura asséptica, uso único; deve ser permeável aos agentes esterilizantes: vapor saturado, gás de formaldeído, óxido de etileno e plasma de hidrogênio. Com largura de 70 cm e comprimento de 70 cm (aceitável variação de até 10% para mais), LARGURA: 70X70cm, CARACTERÍSTICAS ADICIONAIS: Para CME, A empresa deve fornecer laudos técnicos de BFE (Eficiência de Filtração Bacteriana) e VFE ( Eficiência de Filtração Viral), emitidos por laboratórios que estejam de acordo com a ISO/IEC 17025; laudo e/ou identificação na embalagem da gramatura e permeabilidade aos agentes esterilizantes, No momento da entrega deve possuir data de validade de no mínimo 75% do total estipulado, UNID. DE MEDIDA: Unitário24.658.613/0001-89285015001,9http://www.transparencia.pr.gov.br/pte/compras/dispensasInexigibilidade?windowId=9a3</v>
      </c>
      <c r="Z29" s="11" t="s">
        <v>4443</v>
      </c>
      <c r="AA29" s="7">
        <v>50000</v>
      </c>
      <c r="AB29" s="1" t="s">
        <v>14888</v>
      </c>
      <c r="AC29" s="7" t="s">
        <v>14870</v>
      </c>
      <c r="AD29" s="1" t="s">
        <v>16269</v>
      </c>
    </row>
    <row r="30" spans="1:30">
      <c r="A30" s="10">
        <v>43910</v>
      </c>
      <c r="B30" s="11" t="s">
        <v>15</v>
      </c>
      <c r="C30" s="12" t="s">
        <v>416</v>
      </c>
      <c r="D30" s="12" t="s">
        <v>309</v>
      </c>
      <c r="E30" s="11" t="s">
        <v>16</v>
      </c>
      <c r="F30" s="11" t="s">
        <v>417</v>
      </c>
      <c r="G30" s="11" t="s">
        <v>37</v>
      </c>
      <c r="H30" s="16" t="s">
        <v>418</v>
      </c>
      <c r="I30" s="11" t="s">
        <v>419</v>
      </c>
      <c r="J30" s="11" t="s">
        <v>314</v>
      </c>
      <c r="K30" s="11" t="s">
        <v>420</v>
      </c>
      <c r="L30" s="7" t="s">
        <v>13653</v>
      </c>
      <c r="M30" s="7" t="s">
        <v>421</v>
      </c>
      <c r="N30" s="48">
        <v>6600000</v>
      </c>
      <c r="O30" s="17">
        <v>100000</v>
      </c>
      <c r="P30" s="18">
        <v>66</v>
      </c>
      <c r="Q30" s="19" t="s">
        <v>18</v>
      </c>
      <c r="R30" s="11" t="s">
        <v>422</v>
      </c>
      <c r="S30" s="11" t="s">
        <v>314</v>
      </c>
      <c r="T30" s="11"/>
      <c r="U30" s="15" t="s">
        <v>35</v>
      </c>
      <c r="V30" s="19" t="s">
        <v>20</v>
      </c>
      <c r="W30" s="20">
        <v>66</v>
      </c>
      <c r="X30" s="21">
        <v>100000</v>
      </c>
      <c r="Y30" s="11" t="str">
        <f t="shared" si="0"/>
        <v>43910Secretaria Estadual da SaúdeAquisição de Avental Descartável, TNT, laminado, absorvente e impermeável, Não estéril,  fechamento nas costas e cintura através de 2 pares de amarrilhos, manga longa. Tam 1,20 x 1,40 e 1,30 x 1,50.27.608.037/0001-53660000010000066https://www.imprensaoficial.com.br/DO/BuscaDO2001Documento_11_4.aspx?link=%2f2020%2fexecutivo%2520secao%2520i%2fmarco%2f20%2fpag_0166_4ef218fa3fcc9121b7f469de36f15bec.pdf&amp;pagina=166&amp;data=20/03/2020&amp;caderno=Executivo%20I&amp;paginaordenacao=100166</v>
      </c>
      <c r="Z30" s="11" t="s">
        <v>4443</v>
      </c>
      <c r="AA30" s="7">
        <v>30000</v>
      </c>
      <c r="AB30" s="1" t="s">
        <v>14889</v>
      </c>
      <c r="AC30" s="7" t="s">
        <v>14870</v>
      </c>
      <c r="AD30" s="1" t="s">
        <v>16269</v>
      </c>
    </row>
    <row r="31" spans="1:30">
      <c r="A31" s="10">
        <v>43910</v>
      </c>
      <c r="B31" s="11" t="s">
        <v>15</v>
      </c>
      <c r="C31" s="12" t="s">
        <v>416</v>
      </c>
      <c r="D31" s="12" t="s">
        <v>309</v>
      </c>
      <c r="E31" s="11" t="s">
        <v>16</v>
      </c>
      <c r="F31" s="11" t="s">
        <v>417</v>
      </c>
      <c r="G31" s="11" t="s">
        <v>37</v>
      </c>
      <c r="H31" s="16" t="s">
        <v>423</v>
      </c>
      <c r="I31" s="11" t="s">
        <v>419</v>
      </c>
      <c r="J31" s="11" t="s">
        <v>314</v>
      </c>
      <c r="K31" s="11" t="s">
        <v>420</v>
      </c>
      <c r="L31" s="7" t="s">
        <v>13653</v>
      </c>
      <c r="M31" s="7" t="s">
        <v>421</v>
      </c>
      <c r="N31" s="48">
        <v>146000</v>
      </c>
      <c r="O31" s="17">
        <v>100000</v>
      </c>
      <c r="P31" s="18">
        <v>1.46</v>
      </c>
      <c r="Q31" s="19" t="s">
        <v>28</v>
      </c>
      <c r="R31" s="11" t="s">
        <v>422</v>
      </c>
      <c r="S31" s="11" t="s">
        <v>314</v>
      </c>
      <c r="T31" s="11"/>
      <c r="U31" s="19" t="s">
        <v>30</v>
      </c>
      <c r="V31" s="19" t="s">
        <v>20</v>
      </c>
      <c r="W31" s="20">
        <v>1.46</v>
      </c>
      <c r="X31" s="21">
        <v>100000</v>
      </c>
      <c r="Y31" s="11" t="str">
        <f t="shared" si="0"/>
        <v>43910Secretaria Estadual da SaúdeMáscara Cirúrgica Descartável, Não Tecido, Camadas em Polipropileno e Polietileno, com clipe nasal. 27.608.037/0001-531460001000001,46https://www.imprensaoficial.com.br/DO/BuscaDO2001Documento_11_4.aspx?link=%2f2020%2fexecutivo%2520secao%2520i%2fmarco%2f20%2fpag_0166_4ef218fa3fcc9121b7f469de36f15bec.pdf&amp;pagina=166&amp;data=20/03/2020&amp;caderno=Executivo%20I&amp;paginaordenacao=100166</v>
      </c>
      <c r="Z31" s="11" t="s">
        <v>4443</v>
      </c>
      <c r="AA31" s="7">
        <v>30000</v>
      </c>
      <c r="AB31" s="1" t="s">
        <v>14889</v>
      </c>
      <c r="AC31" s="7" t="s">
        <v>14870</v>
      </c>
      <c r="AD31" s="1" t="s">
        <v>16269</v>
      </c>
    </row>
    <row r="32" spans="1:30">
      <c r="A32" s="10">
        <v>43910</v>
      </c>
      <c r="B32" s="11" t="s">
        <v>15</v>
      </c>
      <c r="C32" s="12" t="s">
        <v>416</v>
      </c>
      <c r="D32" s="12" t="s">
        <v>309</v>
      </c>
      <c r="E32" s="11" t="s">
        <v>16</v>
      </c>
      <c r="F32" s="11" t="s">
        <v>417</v>
      </c>
      <c r="G32" s="11" t="s">
        <v>37</v>
      </c>
      <c r="H32" s="16" t="s">
        <v>424</v>
      </c>
      <c r="I32" s="11" t="s">
        <v>419</v>
      </c>
      <c r="J32" s="11" t="s">
        <v>314</v>
      </c>
      <c r="K32" s="11" t="s">
        <v>420</v>
      </c>
      <c r="L32" s="7" t="s">
        <v>13653</v>
      </c>
      <c r="M32" s="7" t="s">
        <v>421</v>
      </c>
      <c r="N32" s="48">
        <v>146000</v>
      </c>
      <c r="O32" s="17">
        <v>100000</v>
      </c>
      <c r="P32" s="18">
        <v>1.46</v>
      </c>
      <c r="Q32" s="19" t="s">
        <v>28</v>
      </c>
      <c r="R32" s="11" t="s">
        <v>422</v>
      </c>
      <c r="S32" s="11" t="s">
        <v>314</v>
      </c>
      <c r="T32" s="11"/>
      <c r="U32" s="19" t="s">
        <v>30</v>
      </c>
      <c r="V32" s="19" t="s">
        <v>20</v>
      </c>
      <c r="W32" s="20">
        <v>1.46</v>
      </c>
      <c r="X32" s="21">
        <v>100000</v>
      </c>
      <c r="Y32" s="11" t="str">
        <f t="shared" si="0"/>
        <v>43910Secretaria Estadual da SaúdeMáscara de Proteção Individual Descartável, 100% em Polipropileno, com duas camadas externas e uma interna, filtro bacteriano. 27.608.037/0001-531460001000001,46https://www.imprensaoficial.com.br/DO/BuscaDO2001Documento_11_4.aspx?link=%2f2020%2fexecutivo%2520secao%2520i%2fmarco%2f20%2fpag_0166_4ef218fa3fcc9121b7f469de36f15bec.pdf&amp;pagina=166&amp;data=20/03/2020&amp;caderno=Executivo%20I&amp;paginaordenacao=100166</v>
      </c>
      <c r="Z32" s="11" t="s">
        <v>4443</v>
      </c>
      <c r="AA32" s="7">
        <v>30000</v>
      </c>
      <c r="AB32" s="1" t="s">
        <v>14889</v>
      </c>
      <c r="AC32" s="7" t="s">
        <v>14870</v>
      </c>
      <c r="AD32" s="1" t="s">
        <v>16269</v>
      </c>
    </row>
    <row r="33" spans="1:30">
      <c r="A33" s="10">
        <v>43910</v>
      </c>
      <c r="B33" s="11" t="s">
        <v>15</v>
      </c>
      <c r="C33" s="12" t="s">
        <v>416</v>
      </c>
      <c r="D33" s="12" t="s">
        <v>309</v>
      </c>
      <c r="E33" s="11" t="s">
        <v>16</v>
      </c>
      <c r="F33" s="11" t="s">
        <v>417</v>
      </c>
      <c r="G33" s="11" t="s">
        <v>37</v>
      </c>
      <c r="H33" s="16" t="s">
        <v>425</v>
      </c>
      <c r="I33" s="11" t="s">
        <v>419</v>
      </c>
      <c r="J33" s="11" t="s">
        <v>314</v>
      </c>
      <c r="K33" s="11" t="s">
        <v>420</v>
      </c>
      <c r="L33" s="7" t="s">
        <v>13653</v>
      </c>
      <c r="M33" s="7" t="s">
        <v>421</v>
      </c>
      <c r="N33" s="48">
        <v>240000</v>
      </c>
      <c r="O33" s="17">
        <v>10000</v>
      </c>
      <c r="P33" s="18">
        <v>24</v>
      </c>
      <c r="Q33" s="19" t="s">
        <v>379</v>
      </c>
      <c r="R33" s="11" t="s">
        <v>422</v>
      </c>
      <c r="S33" s="11" t="s">
        <v>314</v>
      </c>
      <c r="T33" s="11"/>
      <c r="U33" s="19" t="s">
        <v>81</v>
      </c>
      <c r="V33" s="19" t="s">
        <v>20</v>
      </c>
      <c r="W33" s="20">
        <v>24</v>
      </c>
      <c r="X33" s="21">
        <v>10000</v>
      </c>
      <c r="Y33" s="11" t="str">
        <f t="shared" si="0"/>
        <v>43910Secretaria Estadual da SaúdeMacacão Descartável, 100% em Polipropileno, Gramatura de 40g, fechamento na frente com zíper, Tam M, G e Extra G.27.608.037/0001-532400001000024https://www.imprensaoficial.com.br/DO/BuscaDO2001Documento_11_4.aspx?link=%2f2020%2fexecutivo%2520secao%2520i%2fmarco%2f20%2fpag_0166_4ef218fa3fcc9121b7f469de36f15bec.pdf&amp;pagina=166&amp;data=20/03/2020&amp;caderno=Executivo%20I&amp;paginaordenacao=100166</v>
      </c>
      <c r="Z33" s="11" t="s">
        <v>4443</v>
      </c>
      <c r="AA33" s="7">
        <v>30000</v>
      </c>
      <c r="AB33" s="1" t="s">
        <v>14889</v>
      </c>
      <c r="AC33" s="7" t="s">
        <v>14870</v>
      </c>
      <c r="AD33" s="1" t="s">
        <v>16269</v>
      </c>
    </row>
    <row r="34" spans="1:30">
      <c r="A34" s="10">
        <v>43930</v>
      </c>
      <c r="B34" s="11" t="s">
        <v>15</v>
      </c>
      <c r="C34" s="12" t="s">
        <v>416</v>
      </c>
      <c r="D34" s="12" t="s">
        <v>309</v>
      </c>
      <c r="E34" s="11" t="s">
        <v>16</v>
      </c>
      <c r="F34" s="11" t="s">
        <v>417</v>
      </c>
      <c r="G34" s="11" t="s">
        <v>37</v>
      </c>
      <c r="H34" s="16" t="s">
        <v>426</v>
      </c>
      <c r="I34" s="11" t="s">
        <v>427</v>
      </c>
      <c r="J34" s="11" t="s">
        <v>314</v>
      </c>
      <c r="K34" s="11" t="s">
        <v>428</v>
      </c>
      <c r="L34" s="7" t="s">
        <v>13654</v>
      </c>
      <c r="M34" s="7" t="s">
        <v>429</v>
      </c>
      <c r="N34" s="48">
        <v>4368000</v>
      </c>
      <c r="O34" s="17">
        <v>48000000</v>
      </c>
      <c r="P34" s="22">
        <v>9.0999999999999998E-2</v>
      </c>
      <c r="Q34" s="19" t="s">
        <v>31</v>
      </c>
      <c r="R34" s="11" t="s">
        <v>430</v>
      </c>
      <c r="S34" s="11" t="s">
        <v>314</v>
      </c>
      <c r="T34" s="11"/>
      <c r="U34" s="19" t="s">
        <v>32</v>
      </c>
      <c r="V34" s="19" t="s">
        <v>33</v>
      </c>
      <c r="W34" s="20">
        <v>0.09</v>
      </c>
      <c r="X34" s="21">
        <v>48000000</v>
      </c>
      <c r="Y34" s="11" t="str">
        <f t="shared" si="0"/>
        <v>43930Secretaria Estadual da SaúdeAquisição de Higienizadores Neutros, Álcool Etílico 70%, para Ação Bactericida e Antisséptica, Embalagem Plástica c/ válvula antiretorno. 08.304.991/0001-084368000480000000,091https://www.imprensaoficial.com.br/DO/BuscaDO2001Documento_11_4.aspx?link=%2f2020%2fexecutivo%2520secao%2520i%2fabril%2f09%2fpag_0152_71bbc6c85d3eb89c8f8224b9615264ae.pdf&amp;pagina=152&amp;data=09/04/2020&amp;caderno=Executivo%20I&amp;paginaordenacao=100152</v>
      </c>
      <c r="Z34" s="11" t="s">
        <v>4443</v>
      </c>
      <c r="AA34" s="7">
        <v>94000</v>
      </c>
      <c r="AB34" s="1" t="s">
        <v>14890</v>
      </c>
      <c r="AC34" s="7" t="s">
        <v>14869</v>
      </c>
      <c r="AD34" s="1" t="s">
        <v>16269</v>
      </c>
    </row>
    <row r="35" spans="1:30">
      <c r="A35" s="10">
        <v>43910</v>
      </c>
      <c r="B35" s="11" t="s">
        <v>15</v>
      </c>
      <c r="C35" s="12" t="s">
        <v>416</v>
      </c>
      <c r="D35" s="12" t="s">
        <v>309</v>
      </c>
      <c r="E35" s="11" t="s">
        <v>16</v>
      </c>
      <c r="F35" s="11" t="s">
        <v>431</v>
      </c>
      <c r="G35" s="11" t="s">
        <v>37</v>
      </c>
      <c r="H35" s="16" t="s">
        <v>432</v>
      </c>
      <c r="I35" s="11" t="s">
        <v>433</v>
      </c>
      <c r="J35" s="11" t="s">
        <v>314</v>
      </c>
      <c r="K35" s="11" t="s">
        <v>434</v>
      </c>
      <c r="L35" s="7" t="s">
        <v>3602</v>
      </c>
      <c r="M35" s="7" t="s">
        <v>435</v>
      </c>
      <c r="N35" s="48">
        <v>4992000</v>
      </c>
      <c r="O35" s="17">
        <v>200000</v>
      </c>
      <c r="P35" s="18">
        <v>24.96</v>
      </c>
      <c r="Q35" s="19" t="s">
        <v>18</v>
      </c>
      <c r="R35" s="11" t="s">
        <v>422</v>
      </c>
      <c r="S35" s="11" t="s">
        <v>314</v>
      </c>
      <c r="T35" s="11"/>
      <c r="U35" s="15" t="s">
        <v>35</v>
      </c>
      <c r="V35" s="19" t="s">
        <v>20</v>
      </c>
      <c r="W35" s="20">
        <v>24.96</v>
      </c>
      <c r="X35" s="21">
        <v>200000</v>
      </c>
      <c r="Y35" s="11" t="str">
        <f t="shared" si="0"/>
        <v>43910Instituto de Infectologia Emilio RibasAquisição de Avental Descartável, Não Tecido, 100% TNT, laminado/ impermeável, não estéril, acabamento em overlock,  barreira de proteção hidrorrepelente. 02.881.877/0001-64499200020000024,96https://www.imprensaoficial.com.br/DO/BuscaDO2001Documento_11_4.aspx?link=%2f2020%2fexecutivo%2520secao%2520i%2fmarco%2f20%2fpag_0166_4ef218fa3fcc9121b7f469de36f15bec.pdf&amp;pagina=166&amp;data=20/03/2020&amp;caderno=Executivo%20I&amp;paginaordenacao=100166</v>
      </c>
      <c r="Z35" s="11" t="s">
        <v>4443</v>
      </c>
      <c r="AA35" s="7">
        <v>1944620</v>
      </c>
      <c r="AB35" s="1" t="s">
        <v>14891</v>
      </c>
      <c r="AC35" s="7" t="s">
        <v>14869</v>
      </c>
      <c r="AD35" s="1" t="s">
        <v>16269</v>
      </c>
    </row>
    <row r="36" spans="1:30">
      <c r="A36" s="10">
        <v>43925</v>
      </c>
      <c r="B36" s="11" t="s">
        <v>15</v>
      </c>
      <c r="C36" s="12" t="s">
        <v>416</v>
      </c>
      <c r="D36" s="12" t="s">
        <v>309</v>
      </c>
      <c r="E36" s="11" t="s">
        <v>16</v>
      </c>
      <c r="F36" s="11" t="s">
        <v>417</v>
      </c>
      <c r="G36" s="13" t="s">
        <v>17</v>
      </c>
      <c r="H36" s="16" t="s">
        <v>436</v>
      </c>
      <c r="I36" s="11" t="s">
        <v>437</v>
      </c>
      <c r="J36" s="11" t="s">
        <v>314</v>
      </c>
      <c r="K36" s="11" t="s">
        <v>438</v>
      </c>
      <c r="L36" s="7" t="s">
        <v>13655</v>
      </c>
      <c r="M36" s="7" t="s">
        <v>439</v>
      </c>
      <c r="N36" s="48">
        <v>480000</v>
      </c>
      <c r="O36" s="17">
        <v>15000</v>
      </c>
      <c r="P36" s="18">
        <v>32</v>
      </c>
      <c r="Q36" s="19" t="s">
        <v>22</v>
      </c>
      <c r="R36" s="11" t="s">
        <v>440</v>
      </c>
      <c r="S36" s="11" t="s">
        <v>314</v>
      </c>
      <c r="T36" s="11"/>
      <c r="U36" s="19" t="s">
        <v>23</v>
      </c>
      <c r="V36" s="19" t="s">
        <v>24</v>
      </c>
      <c r="W36" s="20">
        <v>32</v>
      </c>
      <c r="X36" s="21">
        <v>15000</v>
      </c>
      <c r="Y36" s="11" t="str">
        <f t="shared" si="0"/>
        <v>43925Secretaria Estadual da SaúdeAquisição de luvas para procedimento em vinil, atóxica e antialérgica, não lubrificada, isenta de talco, Tam M09.260.071/0001-064800001500032https://www.imprensaoficial.com.br/DO/BuscaDO2001Documento_11_4.aspx?link=%2f2020%2fexecutivo%2520secao%2520i%2fmarco%2f27%2fpag_0078_be5c7f36bc0aabbf7c1d996f59268fc1.pdf&amp;pagina=78&amp;data=27/03/2020&amp;caderno=Executivo%20I&amp;paginaordenacao=100078</v>
      </c>
      <c r="Z36" s="11" t="s">
        <v>4443</v>
      </c>
      <c r="AA36" s="7">
        <v>200000</v>
      </c>
      <c r="AB36" s="1" t="s">
        <v>14892</v>
      </c>
      <c r="AC36" s="7" t="s">
        <v>14869</v>
      </c>
      <c r="AD36" s="1" t="s">
        <v>16269</v>
      </c>
    </row>
    <row r="37" spans="1:30">
      <c r="A37" s="10">
        <v>43925</v>
      </c>
      <c r="B37" s="11" t="s">
        <v>15</v>
      </c>
      <c r="C37" s="12" t="s">
        <v>416</v>
      </c>
      <c r="D37" s="12" t="s">
        <v>309</v>
      </c>
      <c r="E37" s="11" t="s">
        <v>16</v>
      </c>
      <c r="F37" s="11" t="s">
        <v>417</v>
      </c>
      <c r="G37" s="11" t="s">
        <v>37</v>
      </c>
      <c r="H37" s="16" t="s">
        <v>441</v>
      </c>
      <c r="I37" s="11" t="s">
        <v>437</v>
      </c>
      <c r="J37" s="11" t="s">
        <v>314</v>
      </c>
      <c r="K37" s="11" t="s">
        <v>438</v>
      </c>
      <c r="L37" s="7" t="s">
        <v>13655</v>
      </c>
      <c r="M37" s="7" t="s">
        <v>439</v>
      </c>
      <c r="N37" s="48">
        <v>1020000</v>
      </c>
      <c r="O37" s="17">
        <v>30000</v>
      </c>
      <c r="P37" s="18">
        <v>34</v>
      </c>
      <c r="Q37" s="19" t="s">
        <v>22</v>
      </c>
      <c r="R37" s="11" t="s">
        <v>442</v>
      </c>
      <c r="S37" s="11" t="s">
        <v>314</v>
      </c>
      <c r="T37" s="11"/>
      <c r="U37" s="19" t="s">
        <v>23</v>
      </c>
      <c r="V37" s="19" t="s">
        <v>24</v>
      </c>
      <c r="W37" s="20">
        <v>34</v>
      </c>
      <c r="X37" s="21">
        <v>30000</v>
      </c>
      <c r="Y37" s="11" t="str">
        <f t="shared" si="0"/>
        <v>43925Secretaria Estadual da SaúdeAquisição de luvas para procedimento em látex,  com boa e com alta sensibilidade ao tato, sem lubrificação e com lubrificação com pó absorvível, Tam G, M e P.09.260.071/0001-0610200003000034https://www.imprensaoficial.com.br/Certificacao/Certificador.aspx?link=%2f2020%2fexecutivo%2520secao%2520i%2fabril%2f04%2fpag_0144_0bec2922b6624873c8a08d0869165c02.pdf&amp;pagina=144&amp;data=04/04/2020&amp;caderno=Executivo%20I</v>
      </c>
      <c r="Z37" s="11" t="s">
        <v>4443</v>
      </c>
      <c r="AA37" s="7">
        <v>200000</v>
      </c>
      <c r="AB37" s="1" t="s">
        <v>14892</v>
      </c>
      <c r="AC37" s="7" t="s">
        <v>14869</v>
      </c>
      <c r="AD37" s="1" t="s">
        <v>16269</v>
      </c>
    </row>
    <row r="38" spans="1:30">
      <c r="A38" s="10">
        <v>43918</v>
      </c>
      <c r="B38" s="11" t="s">
        <v>15</v>
      </c>
      <c r="C38" s="12" t="s">
        <v>416</v>
      </c>
      <c r="D38" s="12" t="s">
        <v>309</v>
      </c>
      <c r="E38" s="11" t="s">
        <v>16</v>
      </c>
      <c r="F38" s="11" t="s">
        <v>417</v>
      </c>
      <c r="G38" s="11" t="s">
        <v>37</v>
      </c>
      <c r="H38" s="16" t="s">
        <v>443</v>
      </c>
      <c r="I38" s="11" t="s">
        <v>444</v>
      </c>
      <c r="J38" s="11" t="s">
        <v>314</v>
      </c>
      <c r="K38" s="11" t="s">
        <v>445</v>
      </c>
      <c r="L38" s="7" t="s">
        <v>13656</v>
      </c>
      <c r="M38" s="7" t="s">
        <v>446</v>
      </c>
      <c r="N38" s="48">
        <v>1380000</v>
      </c>
      <c r="O38" s="17">
        <v>200</v>
      </c>
      <c r="P38" s="18">
        <v>6900</v>
      </c>
      <c r="Q38" s="19" t="s">
        <v>379</v>
      </c>
      <c r="R38" s="11" t="s">
        <v>447</v>
      </c>
      <c r="S38" s="11" t="s">
        <v>314</v>
      </c>
      <c r="T38" s="11"/>
      <c r="U38" s="19" t="s">
        <v>13628</v>
      </c>
      <c r="V38" s="19" t="s">
        <v>20</v>
      </c>
      <c r="W38" s="20">
        <v>6900</v>
      </c>
      <c r="X38" s="21">
        <v>200</v>
      </c>
      <c r="Y38" s="11" t="str">
        <f t="shared" si="0"/>
        <v>43918Secretaria Estadual da SaúdeAquisição de cama hospitalar com 4 tipos de movimentos elétricos, capacidade 180kg, 4 rodízios (2 com freio), estrutura em chapa de aço, colchão densidade 28 e 12cm de espessura.54.178.983/0001-8013800002006900https://www.imprensaoficial.com.br/DO/BuscaDO2001Documento_11_4.aspx?link=%2f2020%2fexecutivo%2520secao%2520i%2fmarco%2f28%2fpag_0091_ad5d81c15b816116b0e9ffeed2fcb222.pdf&amp;pagina=91&amp;data=28/03/2020&amp;caderno=Executivo%20I&amp;paginaordenacao=100091</v>
      </c>
      <c r="Z38" s="11" t="s">
        <v>4443</v>
      </c>
      <c r="AA38" s="7">
        <v>300000</v>
      </c>
      <c r="AB38" s="1" t="s">
        <v>14893</v>
      </c>
      <c r="AC38" s="7" t="s">
        <v>14869</v>
      </c>
      <c r="AD38" s="1" t="s">
        <v>16269</v>
      </c>
    </row>
    <row r="39" spans="1:30">
      <c r="A39" s="10">
        <v>43929</v>
      </c>
      <c r="B39" s="11" t="s">
        <v>15</v>
      </c>
      <c r="C39" s="12" t="s">
        <v>416</v>
      </c>
      <c r="D39" s="12" t="s">
        <v>309</v>
      </c>
      <c r="E39" s="11" t="s">
        <v>16</v>
      </c>
      <c r="F39" s="11" t="s">
        <v>417</v>
      </c>
      <c r="G39" s="11" t="s">
        <v>37</v>
      </c>
      <c r="H39" s="16" t="s">
        <v>449</v>
      </c>
      <c r="I39" s="11" t="s">
        <v>450</v>
      </c>
      <c r="J39" s="11" t="s">
        <v>314</v>
      </c>
      <c r="K39" s="11" t="s">
        <v>451</v>
      </c>
      <c r="L39" s="7" t="s">
        <v>452</v>
      </c>
      <c r="M39" s="7" t="s">
        <v>453</v>
      </c>
      <c r="N39" s="48">
        <v>1243500</v>
      </c>
      <c r="O39" s="17">
        <v>150000</v>
      </c>
      <c r="P39" s="18">
        <v>8.2899999999999991</v>
      </c>
      <c r="Q39" s="19" t="s">
        <v>31</v>
      </c>
      <c r="R39" s="11" t="s">
        <v>454</v>
      </c>
      <c r="S39" s="11" t="s">
        <v>314</v>
      </c>
      <c r="T39" s="11"/>
      <c r="U39" s="19" t="s">
        <v>816</v>
      </c>
      <c r="V39" s="19" t="s">
        <v>33</v>
      </c>
      <c r="W39" s="20">
        <v>8.2899999999999991</v>
      </c>
      <c r="X39" s="21">
        <v>150000</v>
      </c>
      <c r="Y39" s="11" t="str">
        <f t="shared" si="0"/>
        <v>43929Secretaria Estadual da SaúdeAquisição de kit de banho para higiene pessoal (c/ 8 compressas) em compressa com hidratante, sem fragrância, sem álcool, emoliente, que não necessita enxágue.74.400.052/0001-9112435001500008,29https://www.imprensaoficial.com.br/DO/BuscaDO2001Documento_11_4.aspx?link=%2f2020%2fexecutivo%2520secao%2520i%2fabril%2f08%2fpag_0143_d858a6926cdfbe71cd2454554faad7b6.pdf&amp;pagina=143&amp;data=08/04/2020&amp;caderno=Executivo%20I&amp;paginaordenacao=100143</v>
      </c>
      <c r="Z39" s="11" t="s">
        <v>4442</v>
      </c>
      <c r="AA39" s="7">
        <v>2000000</v>
      </c>
      <c r="AB39" s="1" t="s">
        <v>14894</v>
      </c>
      <c r="AC39" s="7" t="s">
        <v>14869</v>
      </c>
      <c r="AD39" s="1" t="s">
        <v>16269</v>
      </c>
    </row>
    <row r="40" spans="1:30">
      <c r="A40" s="10">
        <v>43925</v>
      </c>
      <c r="B40" s="11" t="s">
        <v>15</v>
      </c>
      <c r="C40" s="12" t="s">
        <v>416</v>
      </c>
      <c r="D40" s="12" t="s">
        <v>309</v>
      </c>
      <c r="E40" s="11" t="s">
        <v>16</v>
      </c>
      <c r="F40" s="11" t="s">
        <v>417</v>
      </c>
      <c r="G40" s="11" t="s">
        <v>37</v>
      </c>
      <c r="H40" s="16" t="s">
        <v>455</v>
      </c>
      <c r="I40" s="11" t="s">
        <v>456</v>
      </c>
      <c r="J40" s="11" t="s">
        <v>314</v>
      </c>
      <c r="K40" s="11" t="s">
        <v>457</v>
      </c>
      <c r="L40" s="7" t="s">
        <v>13657</v>
      </c>
      <c r="M40" s="7" t="s">
        <v>458</v>
      </c>
      <c r="N40" s="48">
        <v>12989.66</v>
      </c>
      <c r="O40" s="17">
        <v>450</v>
      </c>
      <c r="P40" s="18">
        <v>28.87</v>
      </c>
      <c r="Q40" s="19" t="s">
        <v>379</v>
      </c>
      <c r="R40" s="11" t="s">
        <v>459</v>
      </c>
      <c r="S40" s="11" t="s">
        <v>314</v>
      </c>
      <c r="T40" s="11"/>
      <c r="U40" s="19" t="s">
        <v>81</v>
      </c>
      <c r="V40" s="19" t="s">
        <v>20</v>
      </c>
      <c r="W40" s="20">
        <v>28.87</v>
      </c>
      <c r="X40" s="21">
        <v>450</v>
      </c>
      <c r="Y40" s="11" t="str">
        <f t="shared" si="0"/>
        <v>43925Secretaria Estadual da SaúdeAquisição de Macacão de Proteção Tamanhos SM, MD e LG26.370.747/0001-2512989,6645028,87https://www.imprensaoficial.com.br/DO/BuscaDO2001Documento_11_4.aspx?link=%2f2020%2fexecutivo%2520secao%2520i%2fabril%2f04%2fpag_0144_0bec2922b6624873c8a08d0869165c02.pdf&amp;pagina=144&amp;data=04/04/2020&amp;caderno=Executivo%20I&amp;paginaordenacao=100144</v>
      </c>
      <c r="Z40" s="11" t="s">
        <v>4443</v>
      </c>
      <c r="AA40" s="7">
        <v>131878144</v>
      </c>
      <c r="AB40" s="1" t="s">
        <v>14895</v>
      </c>
      <c r="AC40" s="7" t="s">
        <v>14869</v>
      </c>
      <c r="AD40" s="1" t="s">
        <v>16269</v>
      </c>
    </row>
    <row r="41" spans="1:30">
      <c r="A41" s="10">
        <v>43925</v>
      </c>
      <c r="B41" s="11" t="s">
        <v>15</v>
      </c>
      <c r="C41" s="12" t="s">
        <v>416</v>
      </c>
      <c r="D41" s="12" t="s">
        <v>309</v>
      </c>
      <c r="E41" s="11" t="s">
        <v>16</v>
      </c>
      <c r="F41" s="11" t="s">
        <v>417</v>
      </c>
      <c r="G41" s="11" t="s">
        <v>37</v>
      </c>
      <c r="H41" s="16" t="s">
        <v>460</v>
      </c>
      <c r="I41" s="11" t="s">
        <v>456</v>
      </c>
      <c r="J41" s="11" t="s">
        <v>314</v>
      </c>
      <c r="K41" s="11" t="s">
        <v>457</v>
      </c>
      <c r="L41" s="7" t="s">
        <v>13657</v>
      </c>
      <c r="M41" s="7" t="s">
        <v>458</v>
      </c>
      <c r="N41" s="48">
        <v>6404.82</v>
      </c>
      <c r="O41" s="17">
        <v>1</v>
      </c>
      <c r="P41" s="18">
        <v>6404.82</v>
      </c>
      <c r="Q41" s="19" t="s">
        <v>379</v>
      </c>
      <c r="R41" s="70" t="s">
        <v>13629</v>
      </c>
      <c r="S41" s="11" t="s">
        <v>314</v>
      </c>
      <c r="T41" s="11"/>
      <c r="U41" s="19" t="s">
        <v>81</v>
      </c>
      <c r="V41" s="19" t="s">
        <v>20</v>
      </c>
      <c r="W41" s="20">
        <v>6404.82</v>
      </c>
      <c r="X41" s="21">
        <v>1</v>
      </c>
      <c r="Y41" s="11" t="str">
        <f t="shared" si="0"/>
        <v>43925Secretaria Estadual da SaúdeAquisição de Macacão de Proteção Tamanho XL26.370.747/0001-256404,8216404,82https://www.imprensaoficial.com.br/ENegocios/MostraDetalhesLicitacao_14_3.aspx?IdLicitacao=1405513#</v>
      </c>
      <c r="Z41" s="11" t="s">
        <v>4443</v>
      </c>
      <c r="AA41" s="7">
        <v>131878144</v>
      </c>
      <c r="AB41" s="1" t="s">
        <v>14895</v>
      </c>
      <c r="AC41" s="7" t="s">
        <v>14869</v>
      </c>
      <c r="AD41" s="1" t="s">
        <v>16269</v>
      </c>
    </row>
    <row r="42" spans="1:30">
      <c r="A42" s="10">
        <v>43924</v>
      </c>
      <c r="B42" s="11" t="s">
        <v>15</v>
      </c>
      <c r="C42" s="12" t="s">
        <v>416</v>
      </c>
      <c r="D42" s="12" t="s">
        <v>309</v>
      </c>
      <c r="E42" s="11" t="s">
        <v>16</v>
      </c>
      <c r="F42" s="11" t="s">
        <v>417</v>
      </c>
      <c r="G42" s="11" t="s">
        <v>37</v>
      </c>
      <c r="H42" s="16" t="s">
        <v>461</v>
      </c>
      <c r="I42" s="11" t="s">
        <v>456</v>
      </c>
      <c r="J42" s="11" t="s">
        <v>314</v>
      </c>
      <c r="K42" s="11" t="s">
        <v>457</v>
      </c>
      <c r="L42" s="7" t="s">
        <v>13657</v>
      </c>
      <c r="M42" s="7" t="s">
        <v>458</v>
      </c>
      <c r="N42" s="48">
        <v>19484.48</v>
      </c>
      <c r="O42" s="17">
        <v>675</v>
      </c>
      <c r="P42" s="18">
        <v>28.87</v>
      </c>
      <c r="Q42" s="19" t="s">
        <v>379</v>
      </c>
      <c r="R42" s="11" t="s">
        <v>459</v>
      </c>
      <c r="S42" s="11" t="s">
        <v>314</v>
      </c>
      <c r="T42" s="11"/>
      <c r="U42" s="19" t="s">
        <v>81</v>
      </c>
      <c r="V42" s="19" t="s">
        <v>20</v>
      </c>
      <c r="W42" s="20">
        <v>28.87</v>
      </c>
      <c r="X42" s="21">
        <v>675</v>
      </c>
      <c r="Y42" s="11" t="str">
        <f t="shared" si="0"/>
        <v>43924Secretaria Estadual da SaúdeAquisição de macacão de proteção visando o atendimento para enfrentamento calamidade pública decorrente do coronavírus (COVID-19).26.370.747/0001-2519484,4867528,87https://www.imprensaoficial.com.br/DO/BuscaDO2001Documento_11_4.aspx?link=%2f2020%2fexecutivo%2520secao%2520i%2fabril%2f04%2fpag_0144_0bec2922b6624873c8a08d0869165c02.pdf&amp;pagina=144&amp;data=04/04/2020&amp;caderno=Executivo%20I&amp;paginaordenacao=100144</v>
      </c>
      <c r="Z42" s="11" t="s">
        <v>4443</v>
      </c>
      <c r="AA42" s="7">
        <v>131878144</v>
      </c>
      <c r="AB42" s="1" t="s">
        <v>14895</v>
      </c>
      <c r="AC42" s="7" t="s">
        <v>14869</v>
      </c>
      <c r="AD42" s="1" t="s">
        <v>16269</v>
      </c>
    </row>
    <row r="43" spans="1:30">
      <c r="A43" s="10">
        <v>43924</v>
      </c>
      <c r="B43" s="11" t="s">
        <v>15</v>
      </c>
      <c r="C43" s="12" t="s">
        <v>416</v>
      </c>
      <c r="D43" s="12" t="s">
        <v>309</v>
      </c>
      <c r="E43" s="11" t="s">
        <v>16</v>
      </c>
      <c r="F43" s="11" t="s">
        <v>417</v>
      </c>
      <c r="G43" s="11" t="s">
        <v>37</v>
      </c>
      <c r="H43" s="16" t="s">
        <v>462</v>
      </c>
      <c r="I43" s="11" t="s">
        <v>437</v>
      </c>
      <c r="J43" s="11" t="s">
        <v>314</v>
      </c>
      <c r="K43" s="11" t="s">
        <v>438</v>
      </c>
      <c r="L43" s="7" t="s">
        <v>13655</v>
      </c>
      <c r="M43" s="7" t="s">
        <v>439</v>
      </c>
      <c r="N43" s="48">
        <v>1500000</v>
      </c>
      <c r="O43" s="17">
        <v>15000</v>
      </c>
      <c r="P43" s="18">
        <v>32</v>
      </c>
      <c r="Q43" s="19" t="s">
        <v>22</v>
      </c>
      <c r="R43" s="11" t="s">
        <v>459</v>
      </c>
      <c r="S43" s="11" t="s">
        <v>314</v>
      </c>
      <c r="T43" s="11"/>
      <c r="U43" s="19" t="s">
        <v>23</v>
      </c>
      <c r="V43" s="19" t="s">
        <v>24</v>
      </c>
      <c r="W43" s="20" t="s">
        <v>815</v>
      </c>
      <c r="X43" s="20">
        <v>0</v>
      </c>
      <c r="Y43" s="11" t="str">
        <f t="shared" si="0"/>
        <v>43924Secretaria Estadual da SaúdeAquisição de luvas de procedimento para atender o enfrentamento de calamidade pública decorrente do coronavírus (COVID-19).09.260.071/0001-0615000001500032https://www.imprensaoficial.com.br/DO/BuscaDO2001Documento_11_4.aspx?link=%2f2020%2fexecutivo%2520secao%2520i%2fabril%2f04%2fpag_0144_0bec2922b6624873c8a08d0869165c02.pdf&amp;pagina=144&amp;data=04/04/2020&amp;caderno=Executivo%20I&amp;paginaordenacao=100144</v>
      </c>
      <c r="Z43" s="11" t="s">
        <v>4443</v>
      </c>
      <c r="AA43" s="7">
        <v>200000</v>
      </c>
      <c r="AB43" s="1" t="s">
        <v>14892</v>
      </c>
      <c r="AC43" s="7" t="s">
        <v>14869</v>
      </c>
      <c r="AD43" s="1" t="s">
        <v>16269</v>
      </c>
    </row>
    <row r="44" spans="1:30">
      <c r="A44" s="10">
        <v>43914</v>
      </c>
      <c r="B44" s="11" t="s">
        <v>15</v>
      </c>
      <c r="C44" s="12" t="s">
        <v>416</v>
      </c>
      <c r="D44" s="12" t="s">
        <v>309</v>
      </c>
      <c r="E44" s="11" t="s">
        <v>16</v>
      </c>
      <c r="F44" s="11" t="s">
        <v>417</v>
      </c>
      <c r="G44" s="11" t="s">
        <v>37</v>
      </c>
      <c r="H44" s="16" t="s">
        <v>463</v>
      </c>
      <c r="I44" s="11" t="s">
        <v>464</v>
      </c>
      <c r="J44" s="11" t="s">
        <v>314</v>
      </c>
      <c r="K44" s="11" t="s">
        <v>465</v>
      </c>
      <c r="L44" s="7" t="s">
        <v>4336</v>
      </c>
      <c r="M44" s="7" t="s">
        <v>466</v>
      </c>
      <c r="N44" s="48">
        <v>430800</v>
      </c>
      <c r="O44" s="17">
        <v>120000</v>
      </c>
      <c r="P44" s="18">
        <v>3.59</v>
      </c>
      <c r="Q44" s="19" t="s">
        <v>28</v>
      </c>
      <c r="R44" s="11" t="s">
        <v>467</v>
      </c>
      <c r="S44" s="11" t="s">
        <v>314</v>
      </c>
      <c r="T44" s="11"/>
      <c r="U44" s="19" t="s">
        <v>4892</v>
      </c>
      <c r="V44" s="19" t="s">
        <v>20</v>
      </c>
      <c r="W44" s="20">
        <v>3.59</v>
      </c>
      <c r="X44" s="21">
        <v>120000</v>
      </c>
      <c r="Y44" s="11" t="str">
        <f t="shared" si="0"/>
        <v>43914Secretaria Estadual da SaúdeAquisição de Máscara de proteção tipo respirador (Classe Pff2/N95) para atendimento de Plano de contingência COVID-19.45.985.371/0001-084308001200003,59https://www.imprensaoficial.com.br/DO/BuscaDO2001Documento_11_4.aspx?link=%2f2020%2fexecutivo%2520secao%2520i%2fmarco%2f25%2fpag_0109_6b5917a5b245b8fd2c5fa137ada94fee.pdf&amp;pagina=109&amp;data=25/03/2020&amp;caderno=Executivo%20I&amp;paginaordenacao=100109</v>
      </c>
      <c r="Z44" s="11" t="s">
        <v>4443</v>
      </c>
      <c r="AA44" s="7">
        <v>181294923</v>
      </c>
      <c r="AB44" s="1" t="s">
        <v>14896</v>
      </c>
      <c r="AC44" s="7" t="s">
        <v>14869</v>
      </c>
      <c r="AD44" s="1" t="s">
        <v>16269</v>
      </c>
    </row>
    <row r="45" spans="1:30">
      <c r="A45" s="10">
        <v>43911</v>
      </c>
      <c r="B45" s="11" t="s">
        <v>15</v>
      </c>
      <c r="C45" s="12" t="s">
        <v>416</v>
      </c>
      <c r="D45" s="12" t="s">
        <v>309</v>
      </c>
      <c r="E45" s="11" t="s">
        <v>16</v>
      </c>
      <c r="F45" s="11" t="s">
        <v>431</v>
      </c>
      <c r="G45" s="11" t="s">
        <v>37</v>
      </c>
      <c r="H45" s="16" t="s">
        <v>468</v>
      </c>
      <c r="I45" s="11" t="s">
        <v>469</v>
      </c>
      <c r="J45" s="11" t="s">
        <v>314</v>
      </c>
      <c r="K45" s="11" t="s">
        <v>470</v>
      </c>
      <c r="L45" s="7" t="s">
        <v>13658</v>
      </c>
      <c r="M45" s="7" t="s">
        <v>471</v>
      </c>
      <c r="N45" s="48">
        <v>11500</v>
      </c>
      <c r="O45" s="17">
        <v>100</v>
      </c>
      <c r="P45" s="18">
        <v>115</v>
      </c>
      <c r="Q45" s="19" t="s">
        <v>26</v>
      </c>
      <c r="R45" s="11" t="s">
        <v>472</v>
      </c>
      <c r="S45" s="11" t="s">
        <v>314</v>
      </c>
      <c r="T45" s="11"/>
      <c r="U45" s="19" t="s">
        <v>27</v>
      </c>
      <c r="V45" s="19" t="s">
        <v>20</v>
      </c>
      <c r="W45" s="20">
        <v>115</v>
      </c>
      <c r="X45" s="21">
        <v>100</v>
      </c>
      <c r="Y45" s="11" t="str">
        <f t="shared" si="0"/>
        <v>43911Instituto de Infectologia Emilio RibasAquisição de termômetro clínico digital visando o atendimento para enfrentamento da emergência de saúde pública de importância internacional decorrente do coronavírus (COVID-19).06.105.362/0001-2311500100115https://www.imprensaoficial.com.br/DO/BuscaDO2001Documento_11_4.aspx?link=%2f2020%2fexecutivo%2520secao%2520i%2fmarco%2f21%2fpag_0120_304712dba2ad0aba7b146ab81a24316b.pdf&amp;pagina=120&amp;data=21/03/2020&amp;caderno=Executivo%20I&amp;paginaordenacao=100120</v>
      </c>
      <c r="Z45" s="11" t="s">
        <v>4443</v>
      </c>
      <c r="AA45" s="7">
        <v>30000000</v>
      </c>
      <c r="AB45" s="1" t="s">
        <v>14897</v>
      </c>
      <c r="AC45" s="7" t="s">
        <v>14869</v>
      </c>
      <c r="AD45" s="1" t="s">
        <v>16269</v>
      </c>
    </row>
    <row r="46" spans="1:30">
      <c r="A46" s="10">
        <v>43938</v>
      </c>
      <c r="B46" s="11" t="s">
        <v>21</v>
      </c>
      <c r="C46" s="11" t="s">
        <v>93</v>
      </c>
      <c r="D46" s="11" t="s">
        <v>39</v>
      </c>
      <c r="E46" s="11" t="s">
        <v>16</v>
      </c>
      <c r="F46" s="11" t="s">
        <v>94</v>
      </c>
      <c r="G46" s="13" t="s">
        <v>17</v>
      </c>
      <c r="H46" s="16" t="s">
        <v>95</v>
      </c>
      <c r="I46" s="11" t="s">
        <v>96</v>
      </c>
      <c r="J46" s="11"/>
      <c r="K46" s="11" t="s">
        <v>97</v>
      </c>
      <c r="L46" s="7" t="s">
        <v>13659</v>
      </c>
      <c r="M46" s="7" t="s">
        <v>98</v>
      </c>
      <c r="N46" s="48">
        <v>845000</v>
      </c>
      <c r="O46" s="17">
        <v>50000</v>
      </c>
      <c r="P46" s="18">
        <v>16.899999999999999</v>
      </c>
      <c r="Q46" s="19" t="s">
        <v>31</v>
      </c>
      <c r="R46" s="11" t="s">
        <v>99</v>
      </c>
      <c r="S46" s="11"/>
      <c r="T46" s="11"/>
      <c r="U46" s="19" t="s">
        <v>32</v>
      </c>
      <c r="V46" s="19" t="s">
        <v>33</v>
      </c>
      <c r="W46" s="20">
        <v>33.799999999999997</v>
      </c>
      <c r="X46" s="21">
        <v>25000</v>
      </c>
      <c r="Y46" s="11" t="str">
        <f t="shared" si="0"/>
        <v>43938Fundo Municipal da SaúdeAQUISIÇÃO DE ALCOOL GEL ANTISSÉPTICO COM AÇÃO BACTERICIDA 70 - Frasco 500 ml/430 g com pump.22.869.498/0001-668450005000016,9https://www.transparencia.curitiba.pr.gov.br</v>
      </c>
      <c r="Z46" s="11" t="s">
        <v>4443</v>
      </c>
      <c r="AA46" s="7">
        <v>25000</v>
      </c>
      <c r="AB46" s="1" t="s">
        <v>14898</v>
      </c>
      <c r="AC46" s="7" t="s">
        <v>14868</v>
      </c>
      <c r="AD46" s="1" t="s">
        <v>16269</v>
      </c>
    </row>
    <row r="47" spans="1:30">
      <c r="A47" s="10">
        <v>43938</v>
      </c>
      <c r="B47" s="11" t="s">
        <v>21</v>
      </c>
      <c r="C47" s="11" t="s">
        <v>93</v>
      </c>
      <c r="D47" s="11" t="s">
        <v>39</v>
      </c>
      <c r="E47" s="11" t="s">
        <v>16</v>
      </c>
      <c r="F47" s="11" t="s">
        <v>94</v>
      </c>
      <c r="G47" s="11" t="s">
        <v>37</v>
      </c>
      <c r="H47" s="16" t="s">
        <v>100</v>
      </c>
      <c r="I47" s="11" t="s">
        <v>101</v>
      </c>
      <c r="J47" s="11"/>
      <c r="K47" s="11" t="s">
        <v>102</v>
      </c>
      <c r="L47" s="7" t="s">
        <v>168</v>
      </c>
      <c r="M47" s="7" t="s">
        <v>103</v>
      </c>
      <c r="N47" s="48">
        <v>1260000</v>
      </c>
      <c r="O47" s="17">
        <v>140000</v>
      </c>
      <c r="P47" s="18">
        <v>9</v>
      </c>
      <c r="Q47" s="19" t="s">
        <v>18</v>
      </c>
      <c r="R47" s="11" t="s">
        <v>99</v>
      </c>
      <c r="S47" s="11"/>
      <c r="T47" s="11"/>
      <c r="U47" s="15" t="s">
        <v>35</v>
      </c>
      <c r="V47" s="19" t="s">
        <v>20</v>
      </c>
      <c r="W47" s="20">
        <v>9</v>
      </c>
      <c r="X47" s="21">
        <v>140000</v>
      </c>
      <c r="Y47" s="11" t="str">
        <f t="shared" si="0"/>
        <v>43938Fundo Municipal da SaúdeAvental cirúrgico, para procedimento, não estéril, confeccionado em sms grau médico, com alta barreira microbiana para vírus e bactérias, com gramatura de 30 g/m2, na cor branca/azul, tamanho aproximado de 120 x 150 cm, podendo ter variação de 5%25.463.374/0001-7412600001400009https://www.transparencia.curitiba.pr.gov.br</v>
      </c>
      <c r="Z47" s="11" t="s">
        <v>4443</v>
      </c>
      <c r="AA47" s="7">
        <v>60000</v>
      </c>
      <c r="AB47" s="1" t="s">
        <v>14887</v>
      </c>
      <c r="AC47" s="7" t="s">
        <v>14868</v>
      </c>
      <c r="AD47" s="1" t="s">
        <v>16269</v>
      </c>
    </row>
    <row r="48" spans="1:30">
      <c r="A48" s="10">
        <v>43938</v>
      </c>
      <c r="B48" s="11" t="s">
        <v>21</v>
      </c>
      <c r="C48" s="11" t="s">
        <v>93</v>
      </c>
      <c r="D48" s="11" t="s">
        <v>39</v>
      </c>
      <c r="E48" s="11" t="s">
        <v>16</v>
      </c>
      <c r="F48" s="11" t="s">
        <v>94</v>
      </c>
      <c r="G48" s="13" t="s">
        <v>17</v>
      </c>
      <c r="H48" s="16" t="s">
        <v>95</v>
      </c>
      <c r="I48" s="11" t="s">
        <v>101</v>
      </c>
      <c r="J48" s="11"/>
      <c r="K48" s="11" t="s">
        <v>102</v>
      </c>
      <c r="L48" s="7" t="s">
        <v>168</v>
      </c>
      <c r="M48" s="7" t="s">
        <v>103</v>
      </c>
      <c r="N48" s="48">
        <v>138000</v>
      </c>
      <c r="O48" s="17">
        <v>15000</v>
      </c>
      <c r="P48" s="18">
        <v>9.1999999999999993</v>
      </c>
      <c r="Q48" s="19" t="s">
        <v>31</v>
      </c>
      <c r="R48" s="11" t="s">
        <v>99</v>
      </c>
      <c r="S48" s="11"/>
      <c r="T48" s="11"/>
      <c r="U48" s="19" t="s">
        <v>32</v>
      </c>
      <c r="V48" s="19" t="s">
        <v>33</v>
      </c>
      <c r="W48" s="20">
        <v>18.399999999999999</v>
      </c>
      <c r="X48" s="21">
        <v>7500</v>
      </c>
      <c r="Y48" s="11" t="str">
        <f t="shared" si="0"/>
        <v>43938Fundo Municipal da SaúdeAQUISIÇÃO DE ALCOOL GEL ANTISSÉPTICO COM AÇÃO BACTERICIDA 70 - Frasco 500 ml/430 g com pump.25.463.374/0001-74138000150009,2https://www.transparencia.curitiba.pr.gov.br</v>
      </c>
      <c r="Z48" s="11" t="s">
        <v>4443</v>
      </c>
      <c r="AA48" s="7">
        <v>60000</v>
      </c>
      <c r="AB48" s="1" t="s">
        <v>14887</v>
      </c>
      <c r="AC48" s="7" t="s">
        <v>14868</v>
      </c>
      <c r="AD48" s="1" t="s">
        <v>16269</v>
      </c>
    </row>
    <row r="49" spans="1:30">
      <c r="A49" s="10">
        <v>43941</v>
      </c>
      <c r="B49" s="11" t="s">
        <v>21</v>
      </c>
      <c r="C49" s="11" t="s">
        <v>93</v>
      </c>
      <c r="D49" s="11" t="s">
        <v>39</v>
      </c>
      <c r="E49" s="11" t="s">
        <v>16</v>
      </c>
      <c r="F49" s="11" t="s">
        <v>94</v>
      </c>
      <c r="G49" s="13" t="s">
        <v>17</v>
      </c>
      <c r="H49" s="16" t="s">
        <v>104</v>
      </c>
      <c r="I49" s="11" t="s">
        <v>105</v>
      </c>
      <c r="J49" s="11"/>
      <c r="K49" s="11" t="s">
        <v>106</v>
      </c>
      <c r="L49" s="7" t="s">
        <v>13660</v>
      </c>
      <c r="M49" s="7" t="s">
        <v>107</v>
      </c>
      <c r="N49" s="48">
        <v>45360</v>
      </c>
      <c r="O49" s="17">
        <v>2400</v>
      </c>
      <c r="P49" s="18">
        <v>18.899999999999999</v>
      </c>
      <c r="Q49" s="19" t="s">
        <v>31</v>
      </c>
      <c r="R49" s="11" t="s">
        <v>99</v>
      </c>
      <c r="S49" s="11"/>
      <c r="T49" s="11"/>
      <c r="U49" s="19" t="s">
        <v>32</v>
      </c>
      <c r="V49" s="19" t="s">
        <v>33</v>
      </c>
      <c r="W49" s="20">
        <v>37.799999999999997</v>
      </c>
      <c r="X49" s="21">
        <v>1200</v>
      </c>
      <c r="Y49" s="11" t="str">
        <f t="shared" si="0"/>
        <v>43941Fundo Municipal da SaúdeAlcool gel 70% 500 ml e ou 430 g02.477.571/0001-4745360240018,9https://www.transparencia.curitiba.pr.gov.br</v>
      </c>
      <c r="Z49" s="11" t="s">
        <v>4443</v>
      </c>
      <c r="AA49" s="7">
        <v>930000</v>
      </c>
      <c r="AB49" s="1" t="s">
        <v>14899</v>
      </c>
      <c r="AC49" s="7" t="s">
        <v>14869</v>
      </c>
      <c r="AD49" s="1" t="s">
        <v>16269</v>
      </c>
    </row>
    <row r="50" spans="1:30">
      <c r="A50" s="10">
        <v>43941</v>
      </c>
      <c r="B50" s="11" t="s">
        <v>21</v>
      </c>
      <c r="C50" s="11" t="s">
        <v>93</v>
      </c>
      <c r="D50" s="11" t="s">
        <v>39</v>
      </c>
      <c r="E50" s="11" t="s">
        <v>16</v>
      </c>
      <c r="F50" s="11" t="s">
        <v>94</v>
      </c>
      <c r="G50" s="11" t="s">
        <v>37</v>
      </c>
      <c r="H50" s="16" t="s">
        <v>108</v>
      </c>
      <c r="I50" s="11" t="s">
        <v>109</v>
      </c>
      <c r="J50" s="11"/>
      <c r="K50" s="11" t="s">
        <v>110</v>
      </c>
      <c r="L50" s="7" t="s">
        <v>13661</v>
      </c>
      <c r="M50" s="7" t="s">
        <v>111</v>
      </c>
      <c r="N50" s="48">
        <v>2800000</v>
      </c>
      <c r="O50" s="17">
        <v>200000</v>
      </c>
      <c r="P50" s="18">
        <v>14</v>
      </c>
      <c r="Q50" s="19"/>
      <c r="R50" s="11" t="s">
        <v>99</v>
      </c>
      <c r="S50" s="11"/>
      <c r="T50" s="11"/>
      <c r="U50" s="19" t="s">
        <v>4892</v>
      </c>
      <c r="V50" s="19" t="s">
        <v>20</v>
      </c>
      <c r="W50" s="20">
        <v>14</v>
      </c>
      <c r="X50" s="21">
        <v>200000</v>
      </c>
      <c r="Y50" s="11" t="str">
        <f t="shared" si="0"/>
        <v>43941Fundo Municipal da SaúdeEPI 279 - MÁSCARA SEMI FACIAL, DESCARTÁVEL10.364.725/0001-12280000020000014https://www.transparencia.curitiba.pr.gov.br</v>
      </c>
      <c r="Z50" s="11" t="s">
        <v>4443</v>
      </c>
      <c r="AA50" s="7">
        <v>150000</v>
      </c>
      <c r="AB50" s="1" t="s">
        <v>14900</v>
      </c>
      <c r="AC50" s="7" t="s">
        <v>14868</v>
      </c>
      <c r="AD50" s="1" t="s">
        <v>16269</v>
      </c>
    </row>
    <row r="51" spans="1:30">
      <c r="A51" s="10">
        <v>43941</v>
      </c>
      <c r="B51" s="11" t="s">
        <v>21</v>
      </c>
      <c r="C51" s="11" t="s">
        <v>93</v>
      </c>
      <c r="D51" s="11" t="s">
        <v>39</v>
      </c>
      <c r="E51" s="11" t="s">
        <v>16</v>
      </c>
      <c r="F51" s="11" t="s">
        <v>94</v>
      </c>
      <c r="G51" s="11" t="s">
        <v>37</v>
      </c>
      <c r="H51" s="16" t="s">
        <v>112</v>
      </c>
      <c r="I51" s="11" t="s">
        <v>109</v>
      </c>
      <c r="J51" s="11"/>
      <c r="K51" s="11" t="s">
        <v>110</v>
      </c>
      <c r="L51" s="7" t="s">
        <v>13661</v>
      </c>
      <c r="M51" s="7" t="s">
        <v>111</v>
      </c>
      <c r="N51" s="48">
        <v>1125000</v>
      </c>
      <c r="O51" s="17">
        <v>500000</v>
      </c>
      <c r="P51" s="18">
        <v>2.25</v>
      </c>
      <c r="Q51" s="19"/>
      <c r="R51" s="11" t="s">
        <v>99</v>
      </c>
      <c r="S51" s="11"/>
      <c r="T51" s="11"/>
      <c r="U51" s="19" t="s">
        <v>30</v>
      </c>
      <c r="V51" s="19" t="s">
        <v>20</v>
      </c>
      <c r="W51" s="20">
        <v>2.25</v>
      </c>
      <c r="X51" s="21">
        <v>500000</v>
      </c>
      <c r="Y51" s="11" t="str">
        <f t="shared" si="0"/>
        <v>43941Fundo Municipal da SaúdeMÁSCARA CIRURGICA 03 CAMADAS10.364.725/0001-1211250005000002,25https://www.transparencia.curitiba.pr.gov.br</v>
      </c>
      <c r="Z51" s="11" t="s">
        <v>4443</v>
      </c>
      <c r="AA51" s="7">
        <v>150000</v>
      </c>
      <c r="AB51" s="1" t="s">
        <v>14900</v>
      </c>
      <c r="AC51" s="7" t="s">
        <v>14868</v>
      </c>
      <c r="AD51" s="1" t="s">
        <v>16269</v>
      </c>
    </row>
    <row r="52" spans="1:30">
      <c r="A52" s="10">
        <v>43941</v>
      </c>
      <c r="B52" s="11" t="s">
        <v>21</v>
      </c>
      <c r="C52" s="11" t="s">
        <v>93</v>
      </c>
      <c r="D52" s="11" t="s">
        <v>39</v>
      </c>
      <c r="E52" s="11" t="s">
        <v>16</v>
      </c>
      <c r="F52" s="11" t="s">
        <v>94</v>
      </c>
      <c r="G52" s="11" t="s">
        <v>37</v>
      </c>
      <c r="H52" s="16" t="s">
        <v>113</v>
      </c>
      <c r="I52" s="11" t="s">
        <v>105</v>
      </c>
      <c r="J52" s="11"/>
      <c r="K52" s="11" t="s">
        <v>114</v>
      </c>
      <c r="L52" s="7" t="s">
        <v>13662</v>
      </c>
      <c r="M52" s="7" t="s">
        <v>115</v>
      </c>
      <c r="N52" s="48">
        <v>1250000</v>
      </c>
      <c r="O52" s="17">
        <v>50000</v>
      </c>
      <c r="P52" s="18">
        <v>25</v>
      </c>
      <c r="Q52" s="19"/>
      <c r="R52" s="11" t="s">
        <v>99</v>
      </c>
      <c r="S52" s="11"/>
      <c r="T52" s="11"/>
      <c r="U52" s="19" t="s">
        <v>4892</v>
      </c>
      <c r="V52" s="19" t="s">
        <v>20</v>
      </c>
      <c r="W52" s="20">
        <v>25</v>
      </c>
      <c r="X52" s="21">
        <v>50000</v>
      </c>
      <c r="Y52" s="11" t="str">
        <f t="shared" si="0"/>
        <v>43941Fundo Municipal da SaúdeEPI 279 - MÁSCARA SEMI FACIAL, DESCARTÁVE29.618.699/0001-3012500005000025https://www.transparencia.curitiba.pr.gov.br</v>
      </c>
      <c r="Z52" s="11" t="s">
        <v>4443</v>
      </c>
      <c r="AA52" s="7">
        <v>50000</v>
      </c>
      <c r="AB52" s="1" t="s">
        <v>14901</v>
      </c>
      <c r="AC52" s="7" t="s">
        <v>14868</v>
      </c>
      <c r="AD52" s="1" t="s">
        <v>16269</v>
      </c>
    </row>
    <row r="53" spans="1:30">
      <c r="A53" s="10">
        <v>43943</v>
      </c>
      <c r="B53" s="11" t="s">
        <v>21</v>
      </c>
      <c r="C53" s="11" t="s">
        <v>93</v>
      </c>
      <c r="D53" s="11" t="s">
        <v>39</v>
      </c>
      <c r="E53" s="11" t="s">
        <v>16</v>
      </c>
      <c r="F53" s="11" t="s">
        <v>176</v>
      </c>
      <c r="G53" s="13" t="s">
        <v>17</v>
      </c>
      <c r="H53" s="16" t="s">
        <v>177</v>
      </c>
      <c r="I53" s="11" t="s">
        <v>178</v>
      </c>
      <c r="J53" s="11"/>
      <c r="K53" s="11" t="s">
        <v>179</v>
      </c>
      <c r="L53" s="7" t="s">
        <v>13663</v>
      </c>
      <c r="M53" s="7" t="s">
        <v>180</v>
      </c>
      <c r="N53" s="48">
        <v>13600</v>
      </c>
      <c r="O53" s="17">
        <v>500</v>
      </c>
      <c r="P53" s="18">
        <v>27.2</v>
      </c>
      <c r="Q53" s="19"/>
      <c r="R53" s="11" t="s">
        <v>181</v>
      </c>
      <c r="S53" s="11"/>
      <c r="T53" s="11"/>
      <c r="U53" s="19" t="s">
        <v>29</v>
      </c>
      <c r="V53" s="19" t="s">
        <v>20</v>
      </c>
      <c r="W53" s="20">
        <v>27.2</v>
      </c>
      <c r="X53" s="21">
        <v>500</v>
      </c>
      <c r="Y53" s="11" t="str">
        <f t="shared" si="0"/>
        <v>43943Secretaria Municipal da Saúde Aquisição de óculos de proteção incolor93.327.161/0001-751360050027,2https://legisladocexterno.curitiba.pr.gov.br/DiariosConsultaExterna_PesquisaAvancada.aspx</v>
      </c>
      <c r="Z53" s="11" t="s">
        <v>4443</v>
      </c>
      <c r="AA53" s="7">
        <v>0</v>
      </c>
      <c r="AB53" s="1" t="s">
        <v>14902</v>
      </c>
      <c r="AC53" s="7" t="s">
        <v>14870</v>
      </c>
      <c r="AD53" s="1" t="s">
        <v>16269</v>
      </c>
    </row>
    <row r="54" spans="1:30">
      <c r="A54" s="10">
        <v>43943</v>
      </c>
      <c r="B54" s="11" t="s">
        <v>21</v>
      </c>
      <c r="C54" s="11" t="s">
        <v>93</v>
      </c>
      <c r="D54" s="11" t="s">
        <v>39</v>
      </c>
      <c r="E54" s="11" t="s">
        <v>16</v>
      </c>
      <c r="F54" s="11" t="s">
        <v>176</v>
      </c>
      <c r="G54" s="13" t="s">
        <v>17</v>
      </c>
      <c r="H54" s="16" t="s">
        <v>182</v>
      </c>
      <c r="I54" s="11" t="s">
        <v>183</v>
      </c>
      <c r="J54" s="11"/>
      <c r="K54" s="11" t="s">
        <v>184</v>
      </c>
      <c r="L54" s="7" t="s">
        <v>13664</v>
      </c>
      <c r="M54" s="7" t="s">
        <v>185</v>
      </c>
      <c r="N54" s="48">
        <v>6300</v>
      </c>
      <c r="O54" s="17">
        <v>3000</v>
      </c>
      <c r="P54" s="18">
        <v>2.1</v>
      </c>
      <c r="Q54" s="19"/>
      <c r="R54" s="11" t="s">
        <v>181</v>
      </c>
      <c r="S54" s="11"/>
      <c r="T54" s="11"/>
      <c r="U54" s="19" t="s">
        <v>30</v>
      </c>
      <c r="V54" s="19" t="s">
        <v>20</v>
      </c>
      <c r="W54" s="20">
        <v>2.1</v>
      </c>
      <c r="X54" s="21">
        <v>3000</v>
      </c>
      <c r="Y54" s="11" t="str">
        <f t="shared" si="0"/>
        <v>43943Secretaria Municipal da Saúde Aquisição de EPI279 – máscara semi facial, descartável78.742.491/0001-33630030002,1https://legisladocexterno.curitiba.pr.gov.br/DiariosConsultaExterna_PesquisaAvancada.aspx</v>
      </c>
      <c r="Z54" s="11" t="s">
        <v>4443</v>
      </c>
      <c r="AA54" s="7">
        <v>900000</v>
      </c>
      <c r="AB54" s="1" t="s">
        <v>14903</v>
      </c>
      <c r="AC54" s="7" t="s">
        <v>14869</v>
      </c>
      <c r="AD54" s="1" t="s">
        <v>16269</v>
      </c>
    </row>
    <row r="55" spans="1:30">
      <c r="A55" s="10">
        <v>43943</v>
      </c>
      <c r="B55" s="11" t="s">
        <v>21</v>
      </c>
      <c r="C55" s="11" t="s">
        <v>93</v>
      </c>
      <c r="D55" s="11" t="s">
        <v>39</v>
      </c>
      <c r="E55" s="11" t="s">
        <v>16</v>
      </c>
      <c r="F55" s="11" t="s">
        <v>176</v>
      </c>
      <c r="G55" s="13" t="s">
        <v>17</v>
      </c>
      <c r="H55" s="16" t="s">
        <v>186</v>
      </c>
      <c r="I55" s="11" t="s">
        <v>187</v>
      </c>
      <c r="J55" s="11"/>
      <c r="K55" s="11" t="s">
        <v>188</v>
      </c>
      <c r="L55" s="7" t="s">
        <v>13665</v>
      </c>
      <c r="M55" s="7" t="s">
        <v>189</v>
      </c>
      <c r="N55" s="48">
        <v>53940</v>
      </c>
      <c r="O55" s="17">
        <v>6000</v>
      </c>
      <c r="P55" s="18">
        <v>8.99</v>
      </c>
      <c r="Q55" s="19" t="s">
        <v>18</v>
      </c>
      <c r="R55" s="11" t="s">
        <v>181</v>
      </c>
      <c r="S55" s="11"/>
      <c r="T55" s="11"/>
      <c r="U55" s="15" t="s">
        <v>35</v>
      </c>
      <c r="V55" s="19" t="s">
        <v>20</v>
      </c>
      <c r="W55" s="20">
        <v>8.99</v>
      </c>
      <c r="X55" s="21">
        <v>6000</v>
      </c>
      <c r="Y55" s="11" t="str">
        <f t="shared" si="0"/>
        <v>43943Secretaria Municipal da SaúdeAquisição de avental cirúrgico11.101.480/0001-015394060008,99https://legisladocexterno.curitiba.pr.gov.br/DiariosConsultaExterna_PesquisaAvancada.aspx</v>
      </c>
      <c r="Z55" s="11" t="s">
        <v>4443</v>
      </c>
      <c r="AA55" s="7">
        <v>50000</v>
      </c>
      <c r="AB55" s="1" t="s">
        <v>14904</v>
      </c>
      <c r="AC55" s="7" t="s">
        <v>14868</v>
      </c>
      <c r="AD55" s="1" t="s">
        <v>16269</v>
      </c>
    </row>
    <row r="56" spans="1:30">
      <c r="A56" s="10">
        <v>43943</v>
      </c>
      <c r="B56" s="11" t="s">
        <v>21</v>
      </c>
      <c r="C56" s="11" t="s">
        <v>93</v>
      </c>
      <c r="D56" s="11" t="s">
        <v>39</v>
      </c>
      <c r="E56" s="11" t="s">
        <v>16</v>
      </c>
      <c r="F56" s="11" t="s">
        <v>176</v>
      </c>
      <c r="G56" s="13" t="s">
        <v>17</v>
      </c>
      <c r="H56" s="16" t="s">
        <v>190</v>
      </c>
      <c r="I56" s="11" t="s">
        <v>191</v>
      </c>
      <c r="J56" s="11"/>
      <c r="K56" s="11" t="s">
        <v>192</v>
      </c>
      <c r="L56" s="7" t="s">
        <v>8316</v>
      </c>
      <c r="M56" s="7" t="s">
        <v>193</v>
      </c>
      <c r="N56" s="48">
        <v>14000</v>
      </c>
      <c r="O56" s="17">
        <v>100000</v>
      </c>
      <c r="P56" s="18">
        <v>0.14000000000000001</v>
      </c>
      <c r="Q56" s="19" t="s">
        <v>22</v>
      </c>
      <c r="R56" s="11" t="s">
        <v>181</v>
      </c>
      <c r="S56" s="11"/>
      <c r="T56" s="11"/>
      <c r="U56" s="19" t="s">
        <v>23</v>
      </c>
      <c r="V56" s="19" t="s">
        <v>24</v>
      </c>
      <c r="W56" s="20">
        <v>0.14000000000000001</v>
      </c>
      <c r="X56" s="21">
        <v>100000</v>
      </c>
      <c r="Y56" s="11" t="str">
        <f t="shared" si="0"/>
        <v>43943Secretaria Municipal da SaúdeAquisição de luva de procedimento  G82.641.325/0043-77140001000000,14https://legisladocexterno.curitiba.pr.gov.br/DiariosConsultaExterna_PesquisaAvancada.aspx</v>
      </c>
      <c r="Z56" s="11" t="s">
        <v>4443</v>
      </c>
      <c r="AA56" s="7">
        <v>0</v>
      </c>
      <c r="AB56" s="1" t="s">
        <v>14905</v>
      </c>
      <c r="AC56" s="7" t="s">
        <v>14869</v>
      </c>
      <c r="AD56" s="1" t="s">
        <v>16269</v>
      </c>
    </row>
    <row r="57" spans="1:30">
      <c r="A57" s="10">
        <v>43943</v>
      </c>
      <c r="B57" s="11" t="s">
        <v>21</v>
      </c>
      <c r="C57" s="11" t="s">
        <v>93</v>
      </c>
      <c r="D57" s="11" t="s">
        <v>39</v>
      </c>
      <c r="E57" s="11" t="s">
        <v>16</v>
      </c>
      <c r="F57" s="11" t="s">
        <v>176</v>
      </c>
      <c r="G57" s="13" t="s">
        <v>17</v>
      </c>
      <c r="H57" s="16" t="s">
        <v>194</v>
      </c>
      <c r="I57" s="11" t="s">
        <v>191</v>
      </c>
      <c r="J57" s="11"/>
      <c r="K57" s="11" t="s">
        <v>192</v>
      </c>
      <c r="L57" s="7" t="s">
        <v>8316</v>
      </c>
      <c r="M57" s="7" t="s">
        <v>193</v>
      </c>
      <c r="N57" s="48">
        <v>63000</v>
      </c>
      <c r="O57" s="17">
        <v>450000</v>
      </c>
      <c r="P57" s="18">
        <v>0.14000000000000001</v>
      </c>
      <c r="Q57" s="19" t="s">
        <v>22</v>
      </c>
      <c r="R57" s="11" t="s">
        <v>181</v>
      </c>
      <c r="S57" s="11"/>
      <c r="T57" s="11"/>
      <c r="U57" s="19" t="s">
        <v>23</v>
      </c>
      <c r="V57" s="19" t="s">
        <v>24</v>
      </c>
      <c r="W57" s="20">
        <v>0.14000000000000001</v>
      </c>
      <c r="X57" s="21">
        <v>450000</v>
      </c>
      <c r="Y57" s="11" t="str">
        <f t="shared" si="0"/>
        <v>43943Secretaria Municipal da SaúdeAquisição de luva de procedimento  M82.641.325/0043-77630004500000,14https://legisladocexterno.curitiba.pr.gov.br/DiariosConsultaExterna_PesquisaAvancada.aspx</v>
      </c>
      <c r="Z57" s="11" t="s">
        <v>4443</v>
      </c>
      <c r="AA57" s="7">
        <v>0</v>
      </c>
      <c r="AB57" s="1" t="s">
        <v>14905</v>
      </c>
      <c r="AC57" s="7" t="s">
        <v>14869</v>
      </c>
      <c r="AD57" s="1" t="s">
        <v>16269</v>
      </c>
    </row>
    <row r="58" spans="1:30">
      <c r="A58" s="10">
        <v>43943</v>
      </c>
      <c r="B58" s="11" t="s">
        <v>21</v>
      </c>
      <c r="C58" s="11" t="s">
        <v>93</v>
      </c>
      <c r="D58" s="11" t="s">
        <v>39</v>
      </c>
      <c r="E58" s="11" t="s">
        <v>16</v>
      </c>
      <c r="F58" s="11" t="s">
        <v>176</v>
      </c>
      <c r="G58" s="13" t="s">
        <v>17</v>
      </c>
      <c r="H58" s="16" t="s">
        <v>195</v>
      </c>
      <c r="I58" s="11" t="s">
        <v>191</v>
      </c>
      <c r="J58" s="11"/>
      <c r="K58" s="11" t="s">
        <v>192</v>
      </c>
      <c r="L58" s="7" t="s">
        <v>8316</v>
      </c>
      <c r="M58" s="7" t="s">
        <v>193</v>
      </c>
      <c r="N58" s="48">
        <v>112000</v>
      </c>
      <c r="O58" s="17">
        <v>800000</v>
      </c>
      <c r="P58" s="18">
        <v>0.14000000000000001</v>
      </c>
      <c r="Q58" s="19" t="s">
        <v>22</v>
      </c>
      <c r="R58" s="11" t="s">
        <v>181</v>
      </c>
      <c r="S58" s="11"/>
      <c r="T58" s="11"/>
      <c r="U58" s="19" t="s">
        <v>23</v>
      </c>
      <c r="V58" s="19" t="s">
        <v>24</v>
      </c>
      <c r="W58" s="20">
        <v>0.14000000000000001</v>
      </c>
      <c r="X58" s="21">
        <v>800000</v>
      </c>
      <c r="Y58" s="11" t="str">
        <f t="shared" si="0"/>
        <v>43943Secretaria Municipal da SaúdeAquisição de luva de procedimento  P82.641.325/0043-771120008000000,14https://legisladocexterno.curitiba.pr.gov.br/DiariosConsultaExterna_PesquisaAvancada.aspx</v>
      </c>
      <c r="Z58" s="11" t="s">
        <v>4443</v>
      </c>
      <c r="AA58" s="7">
        <v>0</v>
      </c>
      <c r="AB58" s="1" t="s">
        <v>14905</v>
      </c>
      <c r="AC58" s="7" t="s">
        <v>14869</v>
      </c>
      <c r="AD58" s="1" t="s">
        <v>16269</v>
      </c>
    </row>
    <row r="59" spans="1:30">
      <c r="A59" s="10">
        <v>43943</v>
      </c>
      <c r="B59" s="11" t="s">
        <v>21</v>
      </c>
      <c r="C59" s="11" t="s">
        <v>93</v>
      </c>
      <c r="D59" s="11" t="s">
        <v>39</v>
      </c>
      <c r="E59" s="11" t="s">
        <v>16</v>
      </c>
      <c r="F59" s="11" t="s">
        <v>196</v>
      </c>
      <c r="G59" s="13" t="s">
        <v>17</v>
      </c>
      <c r="H59" s="16" t="s">
        <v>197</v>
      </c>
      <c r="I59" s="11"/>
      <c r="J59" s="11"/>
      <c r="K59" s="11" t="s">
        <v>198</v>
      </c>
      <c r="L59" s="7" t="s">
        <v>13666</v>
      </c>
      <c r="M59" s="7" t="s">
        <v>3646</v>
      </c>
      <c r="N59" s="48">
        <v>70000</v>
      </c>
      <c r="O59" s="17"/>
      <c r="P59" s="18"/>
      <c r="Q59" s="19"/>
      <c r="R59" s="11" t="s">
        <v>181</v>
      </c>
      <c r="S59" s="11"/>
      <c r="T59" s="11"/>
      <c r="U59" s="19" t="s">
        <v>30</v>
      </c>
      <c r="V59" s="19" t="s">
        <v>20</v>
      </c>
      <c r="W59" s="20" t="s">
        <v>815</v>
      </c>
      <c r="X59" s="20">
        <v>0</v>
      </c>
      <c r="Y59" s="11" t="str">
        <f t="shared" si="0"/>
        <v>43943Fundação Estatal de Atenção à Saúdeaquisição de máscaras descartáveis com tiras elásticas08.077.211/0001-3470000https://legisladocexterno.curitiba.pr.gov.br/DiariosConsultaExterna_PesquisaAvancada.aspx</v>
      </c>
      <c r="Z59" s="11" t="s">
        <v>4443</v>
      </c>
      <c r="AA59" s="7">
        <v>1000000</v>
      </c>
      <c r="AB59" s="1" t="s">
        <v>14906</v>
      </c>
      <c r="AC59" s="7" t="s">
        <v>14868</v>
      </c>
      <c r="AD59" s="1" t="s">
        <v>16269</v>
      </c>
    </row>
    <row r="60" spans="1:30">
      <c r="A60" s="10">
        <v>43943</v>
      </c>
      <c r="B60" s="11" t="s">
        <v>21</v>
      </c>
      <c r="C60" s="11" t="s">
        <v>93</v>
      </c>
      <c r="D60" s="11" t="s">
        <v>39</v>
      </c>
      <c r="E60" s="11" t="s">
        <v>16</v>
      </c>
      <c r="F60" s="11" t="s">
        <v>176</v>
      </c>
      <c r="G60" s="13" t="s">
        <v>17</v>
      </c>
      <c r="H60" s="16" t="s">
        <v>199</v>
      </c>
      <c r="I60" s="11" t="s">
        <v>101</v>
      </c>
      <c r="J60" s="11"/>
      <c r="K60" s="11" t="s">
        <v>102</v>
      </c>
      <c r="L60" s="7" t="s">
        <v>168</v>
      </c>
      <c r="M60" s="7" t="s">
        <v>103</v>
      </c>
      <c r="N60" s="48">
        <v>1260000</v>
      </c>
      <c r="O60" s="17">
        <v>140000</v>
      </c>
      <c r="P60" s="18">
        <v>9</v>
      </c>
      <c r="Q60" s="19" t="s">
        <v>18</v>
      </c>
      <c r="R60" s="11" t="s">
        <v>181</v>
      </c>
      <c r="S60" s="11"/>
      <c r="T60" s="11"/>
      <c r="U60" s="15" t="s">
        <v>35</v>
      </c>
      <c r="V60" s="19" t="s">
        <v>20</v>
      </c>
      <c r="W60" s="20">
        <v>9</v>
      </c>
      <c r="X60" s="21">
        <v>140000</v>
      </c>
      <c r="Y60" s="11" t="str">
        <f t="shared" si="0"/>
        <v>43943Secretaria Municipal da Saúdeaquisição de avental cirúrgico25.463.374/0001-7412600001400009https://legisladocexterno.curitiba.pr.gov.br/DiariosConsultaExterna_PesquisaAvancada.aspx</v>
      </c>
      <c r="Z60" s="11" t="s">
        <v>4443</v>
      </c>
      <c r="AA60" s="7">
        <v>60000</v>
      </c>
      <c r="AB60" s="1" t="s">
        <v>14887</v>
      </c>
      <c r="AC60" s="7" t="s">
        <v>14868</v>
      </c>
      <c r="AD60" s="1" t="s">
        <v>16269</v>
      </c>
    </row>
    <row r="61" spans="1:30">
      <c r="A61" s="10">
        <v>43943</v>
      </c>
      <c r="B61" s="11" t="s">
        <v>21</v>
      </c>
      <c r="C61" s="11" t="s">
        <v>93</v>
      </c>
      <c r="D61" s="11" t="s">
        <v>39</v>
      </c>
      <c r="E61" s="11" t="s">
        <v>16</v>
      </c>
      <c r="F61" s="11" t="s">
        <v>176</v>
      </c>
      <c r="G61" s="13" t="s">
        <v>17</v>
      </c>
      <c r="H61" s="16" t="s">
        <v>200</v>
      </c>
      <c r="I61" s="11" t="s">
        <v>101</v>
      </c>
      <c r="J61" s="11"/>
      <c r="K61" s="11" t="s">
        <v>102</v>
      </c>
      <c r="L61" s="7" t="s">
        <v>168</v>
      </c>
      <c r="M61" s="7" t="s">
        <v>103</v>
      </c>
      <c r="N61" s="48">
        <v>138000</v>
      </c>
      <c r="O61" s="17">
        <v>15000</v>
      </c>
      <c r="P61" s="18">
        <v>9.1999999999999993</v>
      </c>
      <c r="Q61" s="19" t="s">
        <v>31</v>
      </c>
      <c r="R61" s="11" t="s">
        <v>181</v>
      </c>
      <c r="S61" s="11"/>
      <c r="T61" s="11"/>
      <c r="U61" s="19" t="s">
        <v>32</v>
      </c>
      <c r="V61" s="19" t="s">
        <v>33</v>
      </c>
      <c r="W61" s="20">
        <v>9.1999999999999993</v>
      </c>
      <c r="X61" s="21">
        <v>15000</v>
      </c>
      <c r="Y61" s="11" t="str">
        <f t="shared" si="0"/>
        <v>43943Secretaria Municipal da SaúdeAquisição de álcool em gel antisséptico25.463.374/0001-74138000150009,2https://legisladocexterno.curitiba.pr.gov.br/DiariosConsultaExterna_PesquisaAvancada.aspx</v>
      </c>
      <c r="Z61" s="11" t="s">
        <v>4443</v>
      </c>
      <c r="AA61" s="7">
        <v>60000</v>
      </c>
      <c r="AB61" s="1" t="s">
        <v>14887</v>
      </c>
      <c r="AC61" s="7" t="s">
        <v>14868</v>
      </c>
      <c r="AD61" s="1" t="s">
        <v>16269</v>
      </c>
    </row>
    <row r="62" spans="1:30">
      <c r="A62" s="10">
        <v>43943</v>
      </c>
      <c r="B62" s="11" t="s">
        <v>21</v>
      </c>
      <c r="C62" s="11" t="s">
        <v>93</v>
      </c>
      <c r="D62" s="11" t="s">
        <v>39</v>
      </c>
      <c r="E62" s="11" t="s">
        <v>16</v>
      </c>
      <c r="F62" s="11" t="s">
        <v>196</v>
      </c>
      <c r="G62" s="13" t="s">
        <v>17</v>
      </c>
      <c r="H62" s="16" t="s">
        <v>201</v>
      </c>
      <c r="I62" s="11" t="s">
        <v>202</v>
      </c>
      <c r="J62" s="11"/>
      <c r="K62" s="11" t="s">
        <v>203</v>
      </c>
      <c r="L62" s="7" t="s">
        <v>13667</v>
      </c>
      <c r="M62" s="7" t="s">
        <v>204</v>
      </c>
      <c r="N62" s="48">
        <v>57120</v>
      </c>
      <c r="O62" s="17">
        <v>3000</v>
      </c>
      <c r="P62" s="18">
        <v>19.04</v>
      </c>
      <c r="Q62" s="19" t="s">
        <v>31</v>
      </c>
      <c r="R62" s="11" t="s">
        <v>181</v>
      </c>
      <c r="S62" s="11"/>
      <c r="T62" s="11"/>
      <c r="U62" s="19" t="s">
        <v>32</v>
      </c>
      <c r="V62" s="19" t="s">
        <v>33</v>
      </c>
      <c r="W62" s="20">
        <v>19.04</v>
      </c>
      <c r="X62" s="21">
        <v>3000</v>
      </c>
      <c r="Y62" s="11" t="str">
        <f t="shared" si="0"/>
        <v>43943Fundação Estatal de Atenção à SaúdeAquisição de refil álcool etílico hidratado à base de gel..12.793.110/0001-3757120300019,04https://legisladocexterno.curitiba.pr.gov.br/DiariosConsultaExterna_PesquisaAvancada.aspx</v>
      </c>
      <c r="Z62" s="11" t="s">
        <v>4443</v>
      </c>
      <c r="AA62" s="7">
        <v>100000</v>
      </c>
      <c r="AB62" s="1" t="s">
        <v>14907</v>
      </c>
      <c r="AC62" s="7" t="s">
        <v>14868</v>
      </c>
      <c r="AD62" s="1" t="s">
        <v>16269</v>
      </c>
    </row>
    <row r="63" spans="1:30">
      <c r="A63" s="10">
        <v>43943</v>
      </c>
      <c r="B63" s="11" t="s">
        <v>21</v>
      </c>
      <c r="C63" s="11" t="s">
        <v>93</v>
      </c>
      <c r="D63" s="11" t="s">
        <v>39</v>
      </c>
      <c r="E63" s="11" t="s">
        <v>16</v>
      </c>
      <c r="F63" s="11" t="s">
        <v>176</v>
      </c>
      <c r="G63" s="13" t="s">
        <v>17</v>
      </c>
      <c r="H63" s="16" t="s">
        <v>205</v>
      </c>
      <c r="I63" s="11" t="s">
        <v>206</v>
      </c>
      <c r="J63" s="11"/>
      <c r="K63" s="11" t="s">
        <v>207</v>
      </c>
      <c r="L63" s="7" t="s">
        <v>9463</v>
      </c>
      <c r="M63" s="7" t="s">
        <v>208</v>
      </c>
      <c r="N63" s="48">
        <v>31500</v>
      </c>
      <c r="O63" s="17">
        <v>150000</v>
      </c>
      <c r="P63" s="18">
        <v>0.21</v>
      </c>
      <c r="Q63" s="19" t="s">
        <v>22</v>
      </c>
      <c r="R63" s="11" t="s">
        <v>181</v>
      </c>
      <c r="S63" s="11"/>
      <c r="T63" s="11"/>
      <c r="U63" s="19" t="s">
        <v>23</v>
      </c>
      <c r="V63" s="19" t="s">
        <v>24</v>
      </c>
      <c r="W63" s="20">
        <v>0.21</v>
      </c>
      <c r="X63" s="21">
        <v>150000</v>
      </c>
      <c r="Y63" s="11" t="str">
        <f t="shared" si="0"/>
        <v>43943Secretaria Municipal da SaúdeAquisição de Luvas G00.339.246/0001-92315001500000,21https://legisladocexterno.curitiba.pr.gov.br/DiariosConsultaExterna_PesquisaAvancada.aspx</v>
      </c>
      <c r="Z63" s="11" t="s">
        <v>4443</v>
      </c>
      <c r="AA63" s="7">
        <v>4500000</v>
      </c>
      <c r="AB63" s="1" t="s">
        <v>14908</v>
      </c>
      <c r="AC63" s="7" t="s">
        <v>14869</v>
      </c>
      <c r="AD63" s="1" t="s">
        <v>16269</v>
      </c>
    </row>
    <row r="64" spans="1:30">
      <c r="A64" s="10">
        <v>43943</v>
      </c>
      <c r="B64" s="11" t="s">
        <v>21</v>
      </c>
      <c r="C64" s="11" t="s">
        <v>93</v>
      </c>
      <c r="D64" s="11" t="s">
        <v>39</v>
      </c>
      <c r="E64" s="11" t="s">
        <v>16</v>
      </c>
      <c r="F64" s="11" t="s">
        <v>176</v>
      </c>
      <c r="G64" s="13" t="s">
        <v>17</v>
      </c>
      <c r="H64" s="16" t="s">
        <v>209</v>
      </c>
      <c r="I64" s="11" t="s">
        <v>206</v>
      </c>
      <c r="J64" s="11"/>
      <c r="K64" s="11" t="s">
        <v>207</v>
      </c>
      <c r="L64" s="7" t="s">
        <v>9463</v>
      </c>
      <c r="M64" s="7" t="s">
        <v>208</v>
      </c>
      <c r="N64" s="48">
        <v>138600</v>
      </c>
      <c r="O64" s="17">
        <v>660000</v>
      </c>
      <c r="P64" s="18">
        <v>0.21</v>
      </c>
      <c r="Q64" s="19" t="s">
        <v>22</v>
      </c>
      <c r="R64" s="11" t="s">
        <v>181</v>
      </c>
      <c r="S64" s="11"/>
      <c r="T64" s="11"/>
      <c r="U64" s="19" t="s">
        <v>23</v>
      </c>
      <c r="V64" s="19" t="s">
        <v>24</v>
      </c>
      <c r="W64" s="20">
        <v>0.21</v>
      </c>
      <c r="X64" s="21">
        <v>660000</v>
      </c>
      <c r="Y64" s="11" t="str">
        <f t="shared" si="0"/>
        <v>43943Secretaria Municipal da SaúdeAquisição de Luvas M00.339.246/0001-921386006600000,21https://legisladocexterno.curitiba.pr.gov.br/DiariosConsultaExterna_PesquisaAvancada.aspx</v>
      </c>
      <c r="Z64" s="11" t="s">
        <v>4443</v>
      </c>
      <c r="AA64" s="7">
        <v>4500000</v>
      </c>
      <c r="AB64" s="1" t="s">
        <v>14908</v>
      </c>
      <c r="AC64" s="7" t="s">
        <v>14869</v>
      </c>
      <c r="AD64" s="1" t="s">
        <v>16269</v>
      </c>
    </row>
    <row r="65" spans="1:30">
      <c r="A65" s="10">
        <v>43943</v>
      </c>
      <c r="B65" s="11" t="s">
        <v>21</v>
      </c>
      <c r="C65" s="11" t="s">
        <v>93</v>
      </c>
      <c r="D65" s="11" t="s">
        <v>39</v>
      </c>
      <c r="E65" s="11" t="s">
        <v>16</v>
      </c>
      <c r="F65" s="11" t="s">
        <v>176</v>
      </c>
      <c r="G65" s="13" t="s">
        <v>17</v>
      </c>
      <c r="H65" s="16" t="s">
        <v>210</v>
      </c>
      <c r="I65" s="11" t="s">
        <v>206</v>
      </c>
      <c r="J65" s="11"/>
      <c r="K65" s="11" t="s">
        <v>207</v>
      </c>
      <c r="L65" s="7" t="s">
        <v>9463</v>
      </c>
      <c r="M65" s="7" t="s">
        <v>208</v>
      </c>
      <c r="N65" s="48">
        <v>226800</v>
      </c>
      <c r="O65" s="17">
        <v>1080000</v>
      </c>
      <c r="P65" s="18">
        <v>0.21</v>
      </c>
      <c r="Q65" s="19" t="s">
        <v>22</v>
      </c>
      <c r="R65" s="11" t="s">
        <v>181</v>
      </c>
      <c r="S65" s="11"/>
      <c r="T65" s="11"/>
      <c r="U65" s="19" t="s">
        <v>23</v>
      </c>
      <c r="V65" s="19" t="s">
        <v>24</v>
      </c>
      <c r="W65" s="20">
        <v>0.21</v>
      </c>
      <c r="X65" s="21">
        <v>1080000</v>
      </c>
      <c r="Y65" s="11" t="str">
        <f t="shared" si="0"/>
        <v>43943Secretaria Municipal da SaúdeAquisição de Luvas P00.339.246/0001-9222680010800000,21https://legisladocexterno.curitiba.pr.gov.br/DiariosConsultaExterna_PesquisaAvancada.aspx</v>
      </c>
      <c r="Z65" s="11" t="s">
        <v>4443</v>
      </c>
      <c r="AA65" s="7">
        <v>4500000</v>
      </c>
      <c r="AB65" s="1" t="s">
        <v>14908</v>
      </c>
      <c r="AC65" s="7" t="s">
        <v>14869</v>
      </c>
      <c r="AD65" s="1" t="s">
        <v>16269</v>
      </c>
    </row>
    <row r="66" spans="1:30">
      <c r="A66" s="10">
        <v>43943</v>
      </c>
      <c r="B66" s="11" t="s">
        <v>21</v>
      </c>
      <c r="C66" s="11" t="s">
        <v>93</v>
      </c>
      <c r="D66" s="11" t="s">
        <v>39</v>
      </c>
      <c r="E66" s="11" t="s">
        <v>16</v>
      </c>
      <c r="F66" s="11" t="s">
        <v>176</v>
      </c>
      <c r="G66" s="13" t="s">
        <v>17</v>
      </c>
      <c r="H66" s="16" t="s">
        <v>211</v>
      </c>
      <c r="I66" s="11" t="s">
        <v>212</v>
      </c>
      <c r="J66" s="11"/>
      <c r="K66" s="11">
        <v>24</v>
      </c>
      <c r="L66" s="7" t="s">
        <v>13663</v>
      </c>
      <c r="M66" s="7" t="s">
        <v>180</v>
      </c>
      <c r="N66" s="48">
        <v>14350</v>
      </c>
      <c r="O66" s="17">
        <v>500</v>
      </c>
      <c r="P66" s="18">
        <v>28.7</v>
      </c>
      <c r="Q66" s="19"/>
      <c r="R66" s="11" t="s">
        <v>181</v>
      </c>
      <c r="S66" s="11"/>
      <c r="T66" s="11"/>
      <c r="U66" s="19" t="s">
        <v>29</v>
      </c>
      <c r="V66" s="19" t="s">
        <v>20</v>
      </c>
      <c r="W66" s="20">
        <v>28.7</v>
      </c>
      <c r="X66" s="21">
        <v>500</v>
      </c>
      <c r="Y66" s="11" t="str">
        <f t="shared" ref="Y66:Y129" si="1">_xlfn.CONCAT(A66,F66,H66,M66,N66,O66,P66,R66)</f>
        <v>43943Secretaria Municipal da Saúdeaquisição de óculos de proteção93.327.161/0001-751435050028,7https://legisladocexterno.curitiba.pr.gov.br/DiariosConsultaExterna_PesquisaAvancada.aspx</v>
      </c>
      <c r="Z66" s="11" t="s">
        <v>4443</v>
      </c>
      <c r="AA66" s="7">
        <v>0</v>
      </c>
      <c r="AB66" s="1" t="s">
        <v>14902</v>
      </c>
      <c r="AC66" s="7" t="s">
        <v>14870</v>
      </c>
      <c r="AD66" s="1" t="s">
        <v>16269</v>
      </c>
    </row>
    <row r="67" spans="1:30">
      <c r="A67" s="10">
        <v>43943</v>
      </c>
      <c r="B67" s="11" t="s">
        <v>21</v>
      </c>
      <c r="C67" s="11" t="s">
        <v>93</v>
      </c>
      <c r="D67" s="11" t="s">
        <v>39</v>
      </c>
      <c r="E67" s="11" t="s">
        <v>16</v>
      </c>
      <c r="F67" s="11" t="s">
        <v>176</v>
      </c>
      <c r="G67" s="11" t="s">
        <v>37</v>
      </c>
      <c r="H67" s="16" t="s">
        <v>213</v>
      </c>
      <c r="I67" s="11" t="s">
        <v>214</v>
      </c>
      <c r="J67" s="11"/>
      <c r="K67" s="11" t="s">
        <v>215</v>
      </c>
      <c r="L67" s="7" t="s">
        <v>8203</v>
      </c>
      <c r="M67" s="7" t="s">
        <v>216</v>
      </c>
      <c r="N67" s="48">
        <v>367500</v>
      </c>
      <c r="O67" s="17">
        <v>1</v>
      </c>
      <c r="P67" s="18">
        <v>367500</v>
      </c>
      <c r="Q67" s="19" t="s">
        <v>18</v>
      </c>
      <c r="R67" s="11" t="s">
        <v>181</v>
      </c>
      <c r="S67" s="11"/>
      <c r="T67" s="11"/>
      <c r="U67" s="19" t="s">
        <v>4439</v>
      </c>
      <c r="V67" s="19" t="s">
        <v>20</v>
      </c>
      <c r="W67" s="20">
        <v>367500</v>
      </c>
      <c r="X67" s="21">
        <v>1</v>
      </c>
      <c r="Y67" s="11" t="str">
        <f t="shared" si="1"/>
        <v>43943Secretaria Municipal da Saúdefornecimento de ventilador pulmonar mecânico para uso domiciliar35.820.448/0054-483675001367500https://legisladocexterno.curitiba.pr.gov.br/DiariosConsultaExterna_PesquisaAvancada.aspx</v>
      </c>
      <c r="Z67" s="11" t="s">
        <v>4443</v>
      </c>
      <c r="AA67" s="7">
        <v>0</v>
      </c>
      <c r="AB67" s="1" t="s">
        <v>14909</v>
      </c>
      <c r="AC67" s="7" t="s">
        <v>14869</v>
      </c>
      <c r="AD67" s="1" t="s">
        <v>16269</v>
      </c>
    </row>
    <row r="68" spans="1:30">
      <c r="A68" s="10">
        <v>43943</v>
      </c>
      <c r="B68" s="11" t="s">
        <v>21</v>
      </c>
      <c r="C68" s="11" t="s">
        <v>93</v>
      </c>
      <c r="D68" s="11" t="s">
        <v>39</v>
      </c>
      <c r="E68" s="11" t="s">
        <v>16</v>
      </c>
      <c r="F68" s="11" t="s">
        <v>176</v>
      </c>
      <c r="G68" s="13" t="s">
        <v>17</v>
      </c>
      <c r="H68" s="16" t="s">
        <v>217</v>
      </c>
      <c r="I68" s="11" t="s">
        <v>218</v>
      </c>
      <c r="J68" s="11"/>
      <c r="K68" s="11" t="s">
        <v>219</v>
      </c>
      <c r="L68" s="7" t="s">
        <v>13668</v>
      </c>
      <c r="M68" s="7" t="s">
        <v>220</v>
      </c>
      <c r="N68" s="48">
        <v>750000</v>
      </c>
      <c r="O68" s="17">
        <v>300000</v>
      </c>
      <c r="P68" s="18">
        <v>2.5</v>
      </c>
      <c r="Q68" s="19"/>
      <c r="R68" s="11" t="s">
        <v>181</v>
      </c>
      <c r="S68" s="11"/>
      <c r="T68" s="11"/>
      <c r="U68" s="19" t="s">
        <v>30</v>
      </c>
      <c r="V68" s="19" t="s">
        <v>20</v>
      </c>
      <c r="W68" s="20">
        <v>2.5</v>
      </c>
      <c r="X68" s="21">
        <v>300000</v>
      </c>
      <c r="Y68" s="11" t="str">
        <f t="shared" si="1"/>
        <v>43943Secretaria Municipal da Saúde Aquisição de máscaras cirúrgicas descartáveis 3 camadas02.068.412/0001-997500003000002,5https://legisladocexterno.curitiba.pr.gov.br/DiariosConsultaExterna_PesquisaAvancada.aspx</v>
      </c>
      <c r="Z68" s="11" t="s">
        <v>4443</v>
      </c>
      <c r="AA68" s="7">
        <v>0</v>
      </c>
      <c r="AB68" s="1" t="s">
        <v>14910</v>
      </c>
      <c r="AC68" s="7" t="s">
        <v>14868</v>
      </c>
      <c r="AD68" s="1" t="s">
        <v>16269</v>
      </c>
    </row>
    <row r="69" spans="1:30">
      <c r="A69" s="10">
        <v>43943</v>
      </c>
      <c r="B69" s="11" t="s">
        <v>21</v>
      </c>
      <c r="C69" s="11" t="s">
        <v>93</v>
      </c>
      <c r="D69" s="11" t="s">
        <v>39</v>
      </c>
      <c r="E69" s="11" t="s">
        <v>16</v>
      </c>
      <c r="F69" s="11" t="s">
        <v>176</v>
      </c>
      <c r="G69" s="13" t="s">
        <v>17</v>
      </c>
      <c r="H69" s="16" t="s">
        <v>221</v>
      </c>
      <c r="I69" s="11"/>
      <c r="J69" s="11"/>
      <c r="K69" s="11" t="s">
        <v>222</v>
      </c>
      <c r="L69" s="7" t="s">
        <v>13669</v>
      </c>
      <c r="M69" s="7" t="s">
        <v>223</v>
      </c>
      <c r="N69" s="48">
        <v>68250</v>
      </c>
      <c r="O69" s="17">
        <v>210</v>
      </c>
      <c r="P69" s="18">
        <v>325</v>
      </c>
      <c r="Q69" s="19" t="s">
        <v>26</v>
      </c>
      <c r="R69" s="11" t="s">
        <v>181</v>
      </c>
      <c r="S69" s="11"/>
      <c r="T69" s="11"/>
      <c r="U69" s="19" t="s">
        <v>27</v>
      </c>
      <c r="V69" s="19" t="s">
        <v>20</v>
      </c>
      <c r="W69" s="20">
        <v>325</v>
      </c>
      <c r="X69" s="21">
        <v>210</v>
      </c>
      <c r="Y69" s="11" t="str">
        <f t="shared" si="1"/>
        <v>43943Secretaria Municipal da Saúde Aquisição de termômetros clínicos infravermelho sem contato,05.022.486/0001-8268250210325https://legisladocexterno.curitiba.pr.gov.br/DiariosConsultaExterna_PesquisaAvancada.aspx</v>
      </c>
      <c r="Z69" s="11" t="s">
        <v>4443</v>
      </c>
      <c r="AA69" s="7">
        <v>100000</v>
      </c>
      <c r="AB69" s="1" t="s">
        <v>14911</v>
      </c>
      <c r="AC69" s="7" t="s">
        <v>14870</v>
      </c>
      <c r="AD69" s="1" t="s">
        <v>16269</v>
      </c>
    </row>
    <row r="70" spans="1:30">
      <c r="A70" s="10">
        <v>43943</v>
      </c>
      <c r="B70" s="11" t="s">
        <v>21</v>
      </c>
      <c r="C70" s="11" t="s">
        <v>93</v>
      </c>
      <c r="D70" s="11" t="s">
        <v>39</v>
      </c>
      <c r="E70" s="11" t="s">
        <v>16</v>
      </c>
      <c r="F70" s="11" t="s">
        <v>176</v>
      </c>
      <c r="G70" s="13" t="s">
        <v>17</v>
      </c>
      <c r="H70" s="16" t="s">
        <v>224</v>
      </c>
      <c r="I70" s="11" t="s">
        <v>225</v>
      </c>
      <c r="J70" s="11"/>
      <c r="K70" s="11" t="s">
        <v>114</v>
      </c>
      <c r="L70" s="7" t="s">
        <v>13662</v>
      </c>
      <c r="M70" s="7" t="s">
        <v>115</v>
      </c>
      <c r="N70" s="48">
        <v>1250000</v>
      </c>
      <c r="O70" s="17">
        <v>50000</v>
      </c>
      <c r="P70" s="18">
        <v>25</v>
      </c>
      <c r="Q70" s="19"/>
      <c r="R70" s="11" t="s">
        <v>181</v>
      </c>
      <c r="S70" s="11"/>
      <c r="T70" s="11"/>
      <c r="U70" s="19" t="s">
        <v>816</v>
      </c>
      <c r="V70" s="19" t="s">
        <v>20</v>
      </c>
      <c r="W70" s="20">
        <v>25</v>
      </c>
      <c r="X70" s="21">
        <v>50000</v>
      </c>
      <c r="Y70" s="11" t="str">
        <f t="shared" si="1"/>
        <v>43943Secretaria Municipal da SaúdeAquisição de máscara semi facial29.618.699/0001-3012500005000025https://legisladocexterno.curitiba.pr.gov.br/DiariosConsultaExterna_PesquisaAvancada.aspx</v>
      </c>
      <c r="Z70" s="11" t="s">
        <v>4442</v>
      </c>
      <c r="AA70" s="7">
        <v>50000</v>
      </c>
      <c r="AB70" s="1" t="s">
        <v>14901</v>
      </c>
      <c r="AC70" s="7" t="s">
        <v>14868</v>
      </c>
      <c r="AD70" s="1" t="s">
        <v>16269</v>
      </c>
    </row>
    <row r="71" spans="1:30">
      <c r="A71" s="10">
        <v>43943</v>
      </c>
      <c r="B71" s="11" t="s">
        <v>21</v>
      </c>
      <c r="C71" s="11" t="s">
        <v>93</v>
      </c>
      <c r="D71" s="11" t="s">
        <v>39</v>
      </c>
      <c r="E71" s="11" t="s">
        <v>16</v>
      </c>
      <c r="F71" s="11" t="s">
        <v>176</v>
      </c>
      <c r="G71" s="13" t="s">
        <v>17</v>
      </c>
      <c r="H71" s="16" t="s">
        <v>226</v>
      </c>
      <c r="I71" s="11" t="s">
        <v>227</v>
      </c>
      <c r="J71" s="11"/>
      <c r="K71" s="11" t="s">
        <v>228</v>
      </c>
      <c r="L71" s="7" t="s">
        <v>8593</v>
      </c>
      <c r="M71" s="7" t="s">
        <v>229</v>
      </c>
      <c r="N71" s="48">
        <v>119999.25</v>
      </c>
      <c r="O71" s="17">
        <v>15000</v>
      </c>
      <c r="P71" s="18">
        <v>8</v>
      </c>
      <c r="Q71" s="19"/>
      <c r="R71" s="11" t="s">
        <v>181</v>
      </c>
      <c r="S71" s="11"/>
      <c r="T71" s="11"/>
      <c r="U71" s="19" t="s">
        <v>816</v>
      </c>
      <c r="V71" s="19" t="s">
        <v>20</v>
      </c>
      <c r="W71" s="20">
        <v>8</v>
      </c>
      <c r="X71" s="21">
        <v>15000</v>
      </c>
      <c r="Y71" s="11" t="str">
        <f t="shared" si="1"/>
        <v>43943Secretaria Municipal da SaúdeAquisição demáscara tipo viseira95.433.397/0001-11119999,25150008https://legisladocexterno.curitiba.pr.gov.br/DiariosConsultaExterna_PesquisaAvancada.aspx</v>
      </c>
      <c r="Z71" s="11" t="s">
        <v>4442</v>
      </c>
      <c r="AA71" s="7">
        <v>3000000</v>
      </c>
      <c r="AB71" s="1" t="s">
        <v>14912</v>
      </c>
      <c r="AC71" s="7" t="s">
        <v>14869</v>
      </c>
      <c r="AD71" s="1" t="s">
        <v>16269</v>
      </c>
    </row>
    <row r="72" spans="1:30">
      <c r="A72" s="10">
        <v>43943</v>
      </c>
      <c r="B72" s="11" t="s">
        <v>21</v>
      </c>
      <c r="C72" s="11" t="s">
        <v>93</v>
      </c>
      <c r="D72" s="11" t="s">
        <v>39</v>
      </c>
      <c r="E72" s="11" t="s">
        <v>16</v>
      </c>
      <c r="F72" s="11" t="s">
        <v>176</v>
      </c>
      <c r="G72" s="13" t="s">
        <v>17</v>
      </c>
      <c r="H72" s="16" t="s">
        <v>224</v>
      </c>
      <c r="I72" s="11" t="s">
        <v>230</v>
      </c>
      <c r="J72" s="11"/>
      <c r="K72" s="11" t="s">
        <v>231</v>
      </c>
      <c r="L72" s="7" t="s">
        <v>13670</v>
      </c>
      <c r="M72" s="7" t="s">
        <v>232</v>
      </c>
      <c r="N72" s="48">
        <v>21150</v>
      </c>
      <c r="O72" s="17">
        <v>900</v>
      </c>
      <c r="P72" s="18">
        <v>23.5</v>
      </c>
      <c r="Q72" s="19"/>
      <c r="R72" s="11" t="s">
        <v>181</v>
      </c>
      <c r="S72" s="11"/>
      <c r="T72" s="11"/>
      <c r="U72" s="19" t="s">
        <v>816</v>
      </c>
      <c r="V72" s="19" t="s">
        <v>20</v>
      </c>
      <c r="W72" s="20">
        <v>23.5</v>
      </c>
      <c r="X72" s="21">
        <v>900</v>
      </c>
      <c r="Y72" s="11" t="str">
        <f t="shared" si="1"/>
        <v>43943Secretaria Municipal da SaúdeAquisição de máscara semi facial24.118.004/0001-372115090023,5https://legisladocexterno.curitiba.pr.gov.br/DiariosConsultaExterna_PesquisaAvancada.aspx</v>
      </c>
      <c r="Z72" s="11" t="s">
        <v>4442</v>
      </c>
      <c r="AA72" s="7">
        <v>89000</v>
      </c>
      <c r="AB72" s="1" t="s">
        <v>14913</v>
      </c>
      <c r="AC72" s="7" t="s">
        <v>14868</v>
      </c>
      <c r="AD72" s="1" t="s">
        <v>16269</v>
      </c>
    </row>
    <row r="73" spans="1:30">
      <c r="A73" s="10">
        <v>43943</v>
      </c>
      <c r="B73" s="11" t="s">
        <v>21</v>
      </c>
      <c r="C73" s="11" t="s">
        <v>93</v>
      </c>
      <c r="D73" s="11" t="s">
        <v>39</v>
      </c>
      <c r="E73" s="11" t="s">
        <v>16</v>
      </c>
      <c r="F73" s="11" t="s">
        <v>176</v>
      </c>
      <c r="G73" s="11" t="s">
        <v>37</v>
      </c>
      <c r="H73" s="16" t="s">
        <v>233</v>
      </c>
      <c r="I73" s="11" t="s">
        <v>234</v>
      </c>
      <c r="J73" s="11"/>
      <c r="K73" s="11" t="s">
        <v>235</v>
      </c>
      <c r="L73" s="7" t="s">
        <v>8593</v>
      </c>
      <c r="M73" s="7" t="s">
        <v>229</v>
      </c>
      <c r="N73" s="48">
        <v>60000</v>
      </c>
      <c r="O73" s="17">
        <v>200</v>
      </c>
      <c r="P73" s="18">
        <v>300</v>
      </c>
      <c r="Q73" s="19"/>
      <c r="R73" s="11" t="s">
        <v>181</v>
      </c>
      <c r="S73" s="11"/>
      <c r="T73" s="11"/>
      <c r="U73" s="19" t="s">
        <v>236</v>
      </c>
      <c r="V73" s="19" t="s">
        <v>20</v>
      </c>
      <c r="W73" s="20">
        <v>300</v>
      </c>
      <c r="X73" s="21">
        <v>200</v>
      </c>
      <c r="Y73" s="11" t="str">
        <f t="shared" si="1"/>
        <v>43943Secretaria Municipal da SaúdeAquisição de oxímetro de pulso portátil de dedo95.433.397/0001-1160000200300https://legisladocexterno.curitiba.pr.gov.br/DiariosConsultaExterna_PesquisaAvancada.aspx</v>
      </c>
      <c r="Z73" s="11" t="s">
        <v>4443</v>
      </c>
      <c r="AA73" s="7">
        <v>3000000</v>
      </c>
      <c r="AB73" s="1" t="s">
        <v>14912</v>
      </c>
      <c r="AC73" s="7" t="s">
        <v>14869</v>
      </c>
      <c r="AD73" s="1" t="s">
        <v>16269</v>
      </c>
    </row>
    <row r="74" spans="1:30">
      <c r="A74" s="10">
        <v>43943</v>
      </c>
      <c r="B74" s="11" t="s">
        <v>21</v>
      </c>
      <c r="C74" s="11" t="s">
        <v>93</v>
      </c>
      <c r="D74" s="11" t="s">
        <v>39</v>
      </c>
      <c r="E74" s="11" t="s">
        <v>16</v>
      </c>
      <c r="F74" s="11" t="s">
        <v>176</v>
      </c>
      <c r="G74" s="13" t="s">
        <v>17</v>
      </c>
      <c r="H74" s="16" t="s">
        <v>237</v>
      </c>
      <c r="I74" s="11" t="s">
        <v>109</v>
      </c>
      <c r="J74" s="11"/>
      <c r="K74" s="11" t="s">
        <v>110</v>
      </c>
      <c r="L74" s="7" t="s">
        <v>13661</v>
      </c>
      <c r="M74" s="7" t="s">
        <v>111</v>
      </c>
      <c r="N74" s="48">
        <v>1125000</v>
      </c>
      <c r="O74" s="17">
        <v>500000</v>
      </c>
      <c r="P74" s="18">
        <v>2.25</v>
      </c>
      <c r="Q74" s="19"/>
      <c r="R74" s="11" t="s">
        <v>181</v>
      </c>
      <c r="S74" s="11"/>
      <c r="T74" s="11"/>
      <c r="U74" s="19" t="s">
        <v>30</v>
      </c>
      <c r="V74" s="19" t="s">
        <v>20</v>
      </c>
      <c r="W74" s="20">
        <v>2.25</v>
      </c>
      <c r="X74" s="21">
        <v>500000</v>
      </c>
      <c r="Y74" s="11" t="str">
        <f t="shared" si="1"/>
        <v>43943Secretaria Municipal da SaúdeAquisição de máscara cirúrgica três camadas10.364.725/0001-1211250005000002,25https://legisladocexterno.curitiba.pr.gov.br/DiariosConsultaExterna_PesquisaAvancada.aspx</v>
      </c>
      <c r="Z74" s="11" t="s">
        <v>4443</v>
      </c>
      <c r="AA74" s="7">
        <v>150000</v>
      </c>
      <c r="AB74" s="1" t="s">
        <v>14900</v>
      </c>
      <c r="AC74" s="7" t="s">
        <v>14868</v>
      </c>
      <c r="AD74" s="1" t="s">
        <v>16269</v>
      </c>
    </row>
    <row r="75" spans="1:30">
      <c r="A75" s="10">
        <v>43943</v>
      </c>
      <c r="B75" s="11" t="s">
        <v>21</v>
      </c>
      <c r="C75" s="11" t="s">
        <v>93</v>
      </c>
      <c r="D75" s="11" t="s">
        <v>39</v>
      </c>
      <c r="E75" s="11" t="s">
        <v>16</v>
      </c>
      <c r="F75" s="11" t="s">
        <v>176</v>
      </c>
      <c r="G75" s="13" t="s">
        <v>17</v>
      </c>
      <c r="H75" s="16" t="s">
        <v>238</v>
      </c>
      <c r="I75" s="11" t="s">
        <v>109</v>
      </c>
      <c r="J75" s="11"/>
      <c r="K75" s="11" t="s">
        <v>110</v>
      </c>
      <c r="L75" s="7" t="s">
        <v>13661</v>
      </c>
      <c r="M75" s="7" t="s">
        <v>111</v>
      </c>
      <c r="N75" s="48">
        <v>2800000</v>
      </c>
      <c r="O75" s="17">
        <v>200000</v>
      </c>
      <c r="P75" s="18">
        <v>14</v>
      </c>
      <c r="Q75" s="19"/>
      <c r="R75" s="11" t="s">
        <v>181</v>
      </c>
      <c r="S75" s="11"/>
      <c r="T75" s="11"/>
      <c r="U75" s="19" t="s">
        <v>816</v>
      </c>
      <c r="V75" s="19" t="s">
        <v>20</v>
      </c>
      <c r="W75" s="20">
        <v>14</v>
      </c>
      <c r="X75" s="21">
        <v>200000</v>
      </c>
      <c r="Y75" s="11" t="str">
        <f t="shared" si="1"/>
        <v>43943Secretaria Municipal da Saúde Aquisição demáscaras semi facial10.364.725/0001-12280000020000014https://legisladocexterno.curitiba.pr.gov.br/DiariosConsultaExterna_PesquisaAvancada.aspx</v>
      </c>
      <c r="Z75" s="11" t="s">
        <v>4442</v>
      </c>
      <c r="AA75" s="7">
        <v>150000</v>
      </c>
      <c r="AB75" s="1" t="s">
        <v>14900</v>
      </c>
      <c r="AC75" s="7" t="s">
        <v>14868</v>
      </c>
      <c r="AD75" s="1" t="s">
        <v>16269</v>
      </c>
    </row>
    <row r="76" spans="1:30">
      <c r="A76" s="10">
        <v>43943</v>
      </c>
      <c r="B76" s="11" t="s">
        <v>21</v>
      </c>
      <c r="C76" s="11" t="s">
        <v>93</v>
      </c>
      <c r="D76" s="11" t="s">
        <v>39</v>
      </c>
      <c r="E76" s="11" t="s">
        <v>16</v>
      </c>
      <c r="F76" s="11" t="s">
        <v>176</v>
      </c>
      <c r="G76" s="13" t="s">
        <v>17</v>
      </c>
      <c r="H76" s="16" t="s">
        <v>239</v>
      </c>
      <c r="I76" s="11" t="s">
        <v>96</v>
      </c>
      <c r="J76" s="11"/>
      <c r="K76" s="11" t="s">
        <v>97</v>
      </c>
      <c r="L76" s="7" t="s">
        <v>13659</v>
      </c>
      <c r="M76" s="7" t="s">
        <v>98</v>
      </c>
      <c r="N76" s="48">
        <v>845000</v>
      </c>
      <c r="O76" s="17">
        <v>50000</v>
      </c>
      <c r="P76" s="18">
        <v>16.899999999999999</v>
      </c>
      <c r="Q76" s="19" t="s">
        <v>31</v>
      </c>
      <c r="R76" s="11" t="s">
        <v>181</v>
      </c>
      <c r="S76" s="11"/>
      <c r="T76" s="11"/>
      <c r="U76" s="19" t="s">
        <v>32</v>
      </c>
      <c r="V76" s="19" t="s">
        <v>33</v>
      </c>
      <c r="W76" s="20">
        <v>33.799999999999997</v>
      </c>
      <c r="X76" s="21">
        <v>25000</v>
      </c>
      <c r="Y76" s="11" t="str">
        <f t="shared" si="1"/>
        <v>43943Secretaria Municipal da Saúde Aquisição deálcool gel 70%, frascos com 440g22.869.498/0001-668450005000016,9https://legisladocexterno.curitiba.pr.gov.br/DiariosConsultaExterna_PesquisaAvancada.aspx</v>
      </c>
      <c r="Z76" s="11" t="s">
        <v>4443</v>
      </c>
      <c r="AA76" s="7">
        <v>25000</v>
      </c>
      <c r="AB76" s="1" t="s">
        <v>14898</v>
      </c>
      <c r="AC76" s="7" t="s">
        <v>14868</v>
      </c>
      <c r="AD76" s="1" t="s">
        <v>16269</v>
      </c>
    </row>
    <row r="77" spans="1:30">
      <c r="A77" s="10">
        <v>43943</v>
      </c>
      <c r="B77" s="11" t="s">
        <v>21</v>
      </c>
      <c r="C77" s="11" t="s">
        <v>93</v>
      </c>
      <c r="D77" s="11" t="s">
        <v>39</v>
      </c>
      <c r="E77" s="11" t="s">
        <v>16</v>
      </c>
      <c r="F77" s="11" t="s">
        <v>176</v>
      </c>
      <c r="G77" s="13" t="s">
        <v>34</v>
      </c>
      <c r="H77" s="16" t="s">
        <v>240</v>
      </c>
      <c r="I77" s="11" t="s">
        <v>241</v>
      </c>
      <c r="J77" s="11"/>
      <c r="K77" s="11">
        <v>48</v>
      </c>
      <c r="L77" s="7" t="s">
        <v>13671</v>
      </c>
      <c r="M77" s="7" t="s">
        <v>242</v>
      </c>
      <c r="N77" s="48">
        <v>589898.4</v>
      </c>
      <c r="O77" s="17">
        <v>1</v>
      </c>
      <c r="P77" s="18">
        <v>589898.4</v>
      </c>
      <c r="Q77" s="19"/>
      <c r="R77" s="11" t="s">
        <v>181</v>
      </c>
      <c r="S77" s="11"/>
      <c r="T77" s="11"/>
      <c r="U77" s="19" t="s">
        <v>236</v>
      </c>
      <c r="V77" s="19" t="s">
        <v>20</v>
      </c>
      <c r="W77" s="20" t="s">
        <v>815</v>
      </c>
      <c r="X77" s="20">
        <v>0</v>
      </c>
      <c r="Y77" s="11" t="str">
        <f t="shared" si="1"/>
        <v>43943Secretaria Municipal da Saúdea contratação de empresa para prest. de serv. de fornecimento/locação, instalação, manutenção preventiva e corretiva de monitores multiparamétricos, oxímetros de pulso e desfibriladores-cardioversores11.603.319/0001-28589898,41589898,4https://legisladocexterno.curitiba.pr.gov.br/DiariosConsultaExterna_PesquisaAvancada.aspx</v>
      </c>
      <c r="Z77" s="11" t="s">
        <v>4443</v>
      </c>
      <c r="AA77" s="7">
        <v>99800</v>
      </c>
      <c r="AB77" s="1" t="s">
        <v>14914</v>
      </c>
      <c r="AC77" s="7" t="s">
        <v>14870</v>
      </c>
      <c r="AD77" s="1" t="s">
        <v>16269</v>
      </c>
    </row>
    <row r="78" spans="1:30">
      <c r="A78" s="10">
        <v>43944</v>
      </c>
      <c r="B78" s="11" t="s">
        <v>21</v>
      </c>
      <c r="C78" s="11" t="s">
        <v>93</v>
      </c>
      <c r="D78" s="11" t="s">
        <v>39</v>
      </c>
      <c r="E78" s="11" t="s">
        <v>16</v>
      </c>
      <c r="F78" s="11" t="s">
        <v>176</v>
      </c>
      <c r="G78" s="13" t="s">
        <v>34</v>
      </c>
      <c r="H78" s="16" t="s">
        <v>243</v>
      </c>
      <c r="I78" s="11" t="s">
        <v>244</v>
      </c>
      <c r="J78" s="11"/>
      <c r="K78" s="11" t="s">
        <v>245</v>
      </c>
      <c r="L78" s="7" t="s">
        <v>4766</v>
      </c>
      <c r="M78" s="7" t="s">
        <v>246</v>
      </c>
      <c r="N78" s="48">
        <v>225000</v>
      </c>
      <c r="O78" s="17">
        <v>1</v>
      </c>
      <c r="P78" s="18">
        <v>225000</v>
      </c>
      <c r="Q78" s="19" t="s">
        <v>18</v>
      </c>
      <c r="R78" s="11" t="s">
        <v>181</v>
      </c>
      <c r="S78" s="11"/>
      <c r="T78" s="11"/>
      <c r="U78" s="19" t="s">
        <v>4439</v>
      </c>
      <c r="V78" s="19" t="s">
        <v>20</v>
      </c>
      <c r="W78" s="20">
        <v>225000</v>
      </c>
      <c r="X78" s="21">
        <v>1</v>
      </c>
      <c r="Y78" s="11" t="str">
        <f t="shared" si="1"/>
        <v>43944Secretaria Municipal da Saúdeprestação de serviço de fornecimento de ventilador pulmonar pressométrico e volumétrico, para uso domiciliar, pediátrico ou adulto00.331.788/0033-042250001225000https://legisladocexterno.curitiba.pr.gov.br/DiariosConsultaExterna_PesquisaAvancada.aspx</v>
      </c>
      <c r="Z78" s="11" t="s">
        <v>4443</v>
      </c>
      <c r="AA78" s="7">
        <v>0</v>
      </c>
      <c r="AB78" s="1" t="s">
        <v>14915</v>
      </c>
      <c r="AC78" s="7" t="s">
        <v>14869</v>
      </c>
      <c r="AD78" s="1" t="s">
        <v>16269</v>
      </c>
    </row>
    <row r="79" spans="1:30">
      <c r="A79" s="10">
        <v>43944</v>
      </c>
      <c r="B79" s="11" t="s">
        <v>21</v>
      </c>
      <c r="C79" s="11" t="s">
        <v>93</v>
      </c>
      <c r="D79" s="11" t="s">
        <v>39</v>
      </c>
      <c r="E79" s="11" t="s">
        <v>247</v>
      </c>
      <c r="F79" s="11" t="s">
        <v>248</v>
      </c>
      <c r="G79" s="13" t="s">
        <v>17</v>
      </c>
      <c r="H79" s="16" t="s">
        <v>249</v>
      </c>
      <c r="I79" s="11" t="s">
        <v>250</v>
      </c>
      <c r="J79" s="11"/>
      <c r="K79" s="11" t="s">
        <v>192</v>
      </c>
      <c r="L79" s="7" t="s">
        <v>13672</v>
      </c>
      <c r="M79" s="7" t="s">
        <v>251</v>
      </c>
      <c r="N79" s="48">
        <v>2250</v>
      </c>
      <c r="O79" s="17">
        <v>50</v>
      </c>
      <c r="P79" s="18">
        <v>45</v>
      </c>
      <c r="Q79" s="19" t="s">
        <v>31</v>
      </c>
      <c r="R79" s="11" t="s">
        <v>181</v>
      </c>
      <c r="S79" s="11"/>
      <c r="T79" s="11"/>
      <c r="U79" s="19" t="s">
        <v>32</v>
      </c>
      <c r="V79" s="19" t="s">
        <v>33</v>
      </c>
      <c r="W79" s="20">
        <v>45</v>
      </c>
      <c r="X79" s="21">
        <v>50</v>
      </c>
      <c r="Y79" s="11" t="str">
        <f t="shared" si="1"/>
        <v>43944Secretaria Municipal de Administração e de Gestão de PessoalAquisição deálcool80.047.087/0001-9122505045https://legisladocexterno.curitiba.pr.gov.br/DiariosConsultaExterna_PesquisaAvancada.aspx</v>
      </c>
      <c r="Z79" s="11" t="s">
        <v>4443</v>
      </c>
      <c r="AA79" s="7">
        <v>93700</v>
      </c>
      <c r="AB79" s="1" t="s">
        <v>14916</v>
      </c>
      <c r="AC79" s="7" t="s">
        <v>14870</v>
      </c>
      <c r="AD79" s="1" t="s">
        <v>16269</v>
      </c>
    </row>
    <row r="80" spans="1:30">
      <c r="A80" s="10">
        <v>43944</v>
      </c>
      <c r="B80" s="11" t="s">
        <v>21</v>
      </c>
      <c r="C80" s="11" t="s">
        <v>93</v>
      </c>
      <c r="D80" s="11" t="s">
        <v>39</v>
      </c>
      <c r="E80" s="11" t="s">
        <v>16</v>
      </c>
      <c r="F80" s="11" t="s">
        <v>176</v>
      </c>
      <c r="G80" s="13" t="s">
        <v>17</v>
      </c>
      <c r="H80" s="16" t="s">
        <v>252</v>
      </c>
      <c r="I80" s="11" t="s">
        <v>253</v>
      </c>
      <c r="J80" s="11"/>
      <c r="K80" s="11">
        <v>57</v>
      </c>
      <c r="L80" s="7" t="s">
        <v>13673</v>
      </c>
      <c r="M80" s="7" t="s">
        <v>254</v>
      </c>
      <c r="N80" s="48">
        <v>20385</v>
      </c>
      <c r="O80" s="17">
        <v>7500</v>
      </c>
      <c r="P80" s="18">
        <v>2.75</v>
      </c>
      <c r="Q80" s="19"/>
      <c r="R80" s="11" t="s">
        <v>181</v>
      </c>
      <c r="S80" s="11"/>
      <c r="T80" s="11"/>
      <c r="U80" s="19" t="s">
        <v>30</v>
      </c>
      <c r="V80" s="19" t="s">
        <v>20</v>
      </c>
      <c r="W80" s="20">
        <v>2.72</v>
      </c>
      <c r="X80" s="21">
        <v>7500</v>
      </c>
      <c r="Y80" s="11" t="str">
        <f t="shared" si="1"/>
        <v>43944Secretaria Municipal da SaúdeAquisição de Máscara Cirúrgica Três Camadas18.986.905/0001-482038575002,75https://legisladocexterno.curitiba.pr.gov.br/DiariosConsultaExterna_PesquisaAvancada.aspx</v>
      </c>
      <c r="Z80" s="11" t="s">
        <v>4443</v>
      </c>
      <c r="AA80" s="7">
        <v>100000</v>
      </c>
      <c r="AB80" s="1" t="s">
        <v>14917</v>
      </c>
      <c r="AC80" s="7" t="s">
        <v>14868</v>
      </c>
      <c r="AD80" s="1" t="s">
        <v>16269</v>
      </c>
    </row>
    <row r="81" spans="1:30">
      <c r="A81" s="10">
        <v>43944</v>
      </c>
      <c r="B81" s="11" t="s">
        <v>21</v>
      </c>
      <c r="C81" s="11" t="s">
        <v>93</v>
      </c>
      <c r="D81" s="11" t="s">
        <v>39</v>
      </c>
      <c r="E81" s="11" t="s">
        <v>16</v>
      </c>
      <c r="F81" s="11" t="s">
        <v>176</v>
      </c>
      <c r="G81" s="13" t="s">
        <v>17</v>
      </c>
      <c r="H81" s="16" t="s">
        <v>255</v>
      </c>
      <c r="I81" s="11" t="s">
        <v>256</v>
      </c>
      <c r="J81" s="11"/>
      <c r="K81" s="11" t="s">
        <v>106</v>
      </c>
      <c r="L81" s="7" t="s">
        <v>13660</v>
      </c>
      <c r="M81" s="7" t="s">
        <v>107</v>
      </c>
      <c r="N81" s="48">
        <v>45360</v>
      </c>
      <c r="O81" s="17">
        <v>2400</v>
      </c>
      <c r="P81" s="18">
        <v>18.899999999999999</v>
      </c>
      <c r="Q81" s="19" t="s">
        <v>31</v>
      </c>
      <c r="R81" s="11" t="s">
        <v>181</v>
      </c>
      <c r="S81" s="11"/>
      <c r="T81" s="11"/>
      <c r="U81" s="19" t="s">
        <v>32</v>
      </c>
      <c r="V81" s="19" t="s">
        <v>33</v>
      </c>
      <c r="W81" s="20">
        <v>18.899999999999999</v>
      </c>
      <c r="X81" s="21">
        <v>2400</v>
      </c>
      <c r="Y81" s="11" t="str">
        <f t="shared" si="1"/>
        <v>43944Secretaria Municipal da SaúdeAquisição deÁlcool Gel,02.477.571/0001-4745360240018,9https://legisladocexterno.curitiba.pr.gov.br/DiariosConsultaExterna_PesquisaAvancada.aspx</v>
      </c>
      <c r="Z81" s="11" t="s">
        <v>4443</v>
      </c>
      <c r="AA81" s="7">
        <v>930000</v>
      </c>
      <c r="AB81" s="1" t="s">
        <v>14899</v>
      </c>
      <c r="AC81" s="7" t="s">
        <v>14869</v>
      </c>
      <c r="AD81" s="1" t="s">
        <v>16269</v>
      </c>
    </row>
    <row r="82" spans="1:30">
      <c r="A82" s="10">
        <v>43944</v>
      </c>
      <c r="B82" s="11" t="s">
        <v>21</v>
      </c>
      <c r="C82" s="11" t="s">
        <v>93</v>
      </c>
      <c r="D82" s="11" t="s">
        <v>39</v>
      </c>
      <c r="E82" s="11" t="s">
        <v>16</v>
      </c>
      <c r="F82" s="11" t="s">
        <v>176</v>
      </c>
      <c r="G82" s="13" t="s">
        <v>17</v>
      </c>
      <c r="H82" s="16" t="s">
        <v>257</v>
      </c>
      <c r="I82" s="11" t="s">
        <v>258</v>
      </c>
      <c r="J82" s="11"/>
      <c r="K82" s="11">
        <v>65</v>
      </c>
      <c r="L82" s="7" t="s">
        <v>168</v>
      </c>
      <c r="M82" s="7" t="s">
        <v>103</v>
      </c>
      <c r="N82" s="48">
        <v>28000</v>
      </c>
      <c r="O82" s="17">
        <v>1000</v>
      </c>
      <c r="P82" s="18">
        <v>28</v>
      </c>
      <c r="Q82" s="19"/>
      <c r="R82" s="11" t="s">
        <v>181</v>
      </c>
      <c r="S82" s="11"/>
      <c r="T82" s="11"/>
      <c r="U82" s="19" t="s">
        <v>816</v>
      </c>
      <c r="V82" s="19" t="s">
        <v>20</v>
      </c>
      <c r="W82" s="20">
        <v>28</v>
      </c>
      <c r="X82" s="21">
        <v>1000</v>
      </c>
      <c r="Y82" s="11" t="str">
        <f t="shared" si="1"/>
        <v>43944Secretaria Municipal da SaúdeAquisição deMáscara de Oxigênio Siliconada com Reservatório Adulto25.463.374/0001-7428000100028https://legisladocexterno.curitiba.pr.gov.br/DiariosConsultaExterna_PesquisaAvancada.aspx</v>
      </c>
      <c r="Z82" s="11" t="s">
        <v>4442</v>
      </c>
      <c r="AA82" s="7">
        <v>60000</v>
      </c>
      <c r="AB82" s="1" t="s">
        <v>14887</v>
      </c>
      <c r="AC82" s="7" t="s">
        <v>14868</v>
      </c>
      <c r="AD82" s="1" t="s">
        <v>16269</v>
      </c>
    </row>
    <row r="83" spans="1:30">
      <c r="A83" s="10">
        <v>43944</v>
      </c>
      <c r="B83" s="11" t="s">
        <v>21</v>
      </c>
      <c r="C83" s="11" t="s">
        <v>93</v>
      </c>
      <c r="D83" s="11" t="s">
        <v>39</v>
      </c>
      <c r="E83" s="11" t="s">
        <v>16</v>
      </c>
      <c r="F83" s="11" t="s">
        <v>196</v>
      </c>
      <c r="G83" s="13" t="s">
        <v>17</v>
      </c>
      <c r="H83" s="16" t="s">
        <v>259</v>
      </c>
      <c r="I83" s="11" t="s">
        <v>260</v>
      </c>
      <c r="J83" s="11"/>
      <c r="K83" s="11" t="s">
        <v>261</v>
      </c>
      <c r="L83" s="7" t="s">
        <v>9463</v>
      </c>
      <c r="M83" s="7" t="s">
        <v>208</v>
      </c>
      <c r="N83" s="48">
        <v>2765</v>
      </c>
      <c r="O83" s="17"/>
      <c r="P83" s="18"/>
      <c r="Q83" s="19"/>
      <c r="R83" s="11" t="s">
        <v>181</v>
      </c>
      <c r="S83" s="11"/>
      <c r="T83" s="11"/>
      <c r="U83" s="19" t="s">
        <v>25</v>
      </c>
      <c r="V83" s="19" t="s">
        <v>20</v>
      </c>
      <c r="W83" s="20" t="s">
        <v>815</v>
      </c>
      <c r="X83" s="20">
        <v>0</v>
      </c>
      <c r="Y83" s="11" t="str">
        <f t="shared" si="1"/>
        <v>43944Fundação Estatal de Atenção à SaúdeAquisição deGorro descartável tipo touca00.339.246/0001-922765https://legisladocexterno.curitiba.pr.gov.br/DiariosConsultaExterna_PesquisaAvancada.aspx</v>
      </c>
      <c r="Z83" s="11" t="s">
        <v>4443</v>
      </c>
      <c r="AA83" s="7">
        <v>4500000</v>
      </c>
      <c r="AB83" s="1" t="s">
        <v>14908</v>
      </c>
      <c r="AC83" s="7" t="s">
        <v>14869</v>
      </c>
      <c r="AD83" s="1" t="s">
        <v>16269</v>
      </c>
    </row>
    <row r="84" spans="1:30">
      <c r="A84" s="10">
        <v>43944</v>
      </c>
      <c r="B84" s="11" t="s">
        <v>21</v>
      </c>
      <c r="C84" s="11" t="s">
        <v>93</v>
      </c>
      <c r="D84" s="11" t="s">
        <v>39</v>
      </c>
      <c r="E84" s="11" t="s">
        <v>16</v>
      </c>
      <c r="F84" s="11" t="s">
        <v>196</v>
      </c>
      <c r="G84" s="13" t="s">
        <v>17</v>
      </c>
      <c r="H84" s="16" t="s">
        <v>262</v>
      </c>
      <c r="I84" s="11" t="s">
        <v>263</v>
      </c>
      <c r="J84" s="11"/>
      <c r="K84" s="11" t="s">
        <v>264</v>
      </c>
      <c r="L84" s="7" t="s">
        <v>13674</v>
      </c>
      <c r="M84" s="7" t="s">
        <v>265</v>
      </c>
      <c r="N84" s="48">
        <v>80500</v>
      </c>
      <c r="O84" s="17"/>
      <c r="P84" s="18"/>
      <c r="Q84" s="19" t="s">
        <v>28</v>
      </c>
      <c r="R84" s="11" t="s">
        <v>181</v>
      </c>
      <c r="S84" s="11"/>
      <c r="T84" s="11"/>
      <c r="U84" s="19" t="s">
        <v>4892</v>
      </c>
      <c r="V84" s="19" t="s">
        <v>20</v>
      </c>
      <c r="W84" s="20" t="s">
        <v>815</v>
      </c>
      <c r="X84" s="20">
        <v>0</v>
      </c>
      <c r="Y84" s="11" t="str">
        <f t="shared" si="1"/>
        <v>43944Fundação Estatal de Atenção à SaúdeAquisição demáscara N95 para TB- descartável10.590.007/0001-6480500https://legisladocexterno.curitiba.pr.gov.br/DiariosConsultaExterna_PesquisaAvancada.aspx</v>
      </c>
      <c r="Z84" s="11" t="s">
        <v>4443</v>
      </c>
      <c r="AA84" s="7">
        <v>60000</v>
      </c>
      <c r="AB84" s="1" t="s">
        <v>14918</v>
      </c>
      <c r="AC84" s="7" t="s">
        <v>14868</v>
      </c>
      <c r="AD84" s="1" t="s">
        <v>16269</v>
      </c>
    </row>
    <row r="85" spans="1:30">
      <c r="A85" s="10">
        <v>43944</v>
      </c>
      <c r="B85" s="11" t="s">
        <v>21</v>
      </c>
      <c r="C85" s="11" t="s">
        <v>93</v>
      </c>
      <c r="D85" s="11" t="s">
        <v>39</v>
      </c>
      <c r="E85" s="11" t="s">
        <v>16</v>
      </c>
      <c r="F85" s="11" t="s">
        <v>176</v>
      </c>
      <c r="G85" s="13" t="s">
        <v>17</v>
      </c>
      <c r="H85" s="16" t="s">
        <v>266</v>
      </c>
      <c r="I85" s="11" t="s">
        <v>267</v>
      </c>
      <c r="J85" s="11"/>
      <c r="K85" s="11" t="s">
        <v>268</v>
      </c>
      <c r="L85" s="7" t="s">
        <v>13673</v>
      </c>
      <c r="M85" s="7" t="s">
        <v>254</v>
      </c>
      <c r="N85" s="48">
        <v>132500</v>
      </c>
      <c r="O85" s="17">
        <v>50000</v>
      </c>
      <c r="P85" s="18">
        <v>2.65</v>
      </c>
      <c r="Q85" s="19"/>
      <c r="R85" s="11" t="s">
        <v>181</v>
      </c>
      <c r="S85" s="11"/>
      <c r="T85" s="11"/>
      <c r="U85" s="19" t="s">
        <v>30</v>
      </c>
      <c r="V85" s="19" t="s">
        <v>20</v>
      </c>
      <c r="W85" s="20">
        <v>2.65</v>
      </c>
      <c r="X85" s="21">
        <v>50000</v>
      </c>
      <c r="Y85" s="11" t="str">
        <f t="shared" si="1"/>
        <v>43944Secretaria Municipal da SaúdeAquisição demáscara cirúrgica três camadas18.986.905/0001-48132500500002,65https://legisladocexterno.curitiba.pr.gov.br/DiariosConsultaExterna_PesquisaAvancada.aspx</v>
      </c>
      <c r="Z85" s="11" t="s">
        <v>4443</v>
      </c>
      <c r="AA85" s="7">
        <v>100000</v>
      </c>
      <c r="AB85" s="1" t="s">
        <v>14917</v>
      </c>
      <c r="AC85" s="7" t="s">
        <v>14868</v>
      </c>
      <c r="AD85" s="1" t="s">
        <v>16269</v>
      </c>
    </row>
    <row r="86" spans="1:30">
      <c r="A86" s="10">
        <v>43944</v>
      </c>
      <c r="B86" s="11" t="s">
        <v>21</v>
      </c>
      <c r="C86" s="11" t="s">
        <v>93</v>
      </c>
      <c r="D86" s="11" t="s">
        <v>39</v>
      </c>
      <c r="E86" s="11" t="s">
        <v>16</v>
      </c>
      <c r="F86" s="11" t="s">
        <v>176</v>
      </c>
      <c r="G86" s="13" t="s">
        <v>17</v>
      </c>
      <c r="H86" s="16" t="s">
        <v>269</v>
      </c>
      <c r="I86" s="11" t="s">
        <v>270</v>
      </c>
      <c r="J86" s="11"/>
      <c r="K86" s="11" t="s">
        <v>271</v>
      </c>
      <c r="L86" s="7" t="s">
        <v>3246</v>
      </c>
      <c r="M86" s="7" t="s">
        <v>272</v>
      </c>
      <c r="N86" s="48">
        <v>240000</v>
      </c>
      <c r="O86" s="17">
        <v>50000</v>
      </c>
      <c r="P86" s="18">
        <v>4.8</v>
      </c>
      <c r="Q86" s="19"/>
      <c r="R86" s="11" t="s">
        <v>181</v>
      </c>
      <c r="S86" s="11"/>
      <c r="T86" s="11"/>
      <c r="U86" s="19" t="s">
        <v>30</v>
      </c>
      <c r="V86" s="19" t="s">
        <v>20</v>
      </c>
      <c r="W86" s="20">
        <v>4.8</v>
      </c>
      <c r="X86" s="21">
        <v>50000</v>
      </c>
      <c r="Y86" s="11" t="str">
        <f t="shared" si="1"/>
        <v>43944Secretaria Municipal da SaúdeAquisição demáscara semi facial descartável02.527.107/0001-18240000500004,8https://legisladocexterno.curitiba.pr.gov.br/DiariosConsultaExterna_PesquisaAvancada.aspx</v>
      </c>
      <c r="Z86" s="11" t="s">
        <v>4443</v>
      </c>
      <c r="AA86" s="7">
        <v>20755226</v>
      </c>
      <c r="AB86" s="1" t="s">
        <v>14919</v>
      </c>
      <c r="AC86" s="7" t="s">
        <v>14869</v>
      </c>
      <c r="AD86" s="1" t="s">
        <v>16269</v>
      </c>
    </row>
    <row r="87" spans="1:30">
      <c r="A87" s="10">
        <v>43944</v>
      </c>
      <c r="B87" s="11" t="s">
        <v>21</v>
      </c>
      <c r="C87" s="11" t="s">
        <v>93</v>
      </c>
      <c r="D87" s="11" t="s">
        <v>39</v>
      </c>
      <c r="E87" s="11" t="s">
        <v>16</v>
      </c>
      <c r="F87" s="11" t="s">
        <v>176</v>
      </c>
      <c r="G87" s="13" t="s">
        <v>17</v>
      </c>
      <c r="H87" s="16" t="s">
        <v>273</v>
      </c>
      <c r="I87" s="11" t="s">
        <v>274</v>
      </c>
      <c r="J87" s="11"/>
      <c r="K87" s="11">
        <v>72</v>
      </c>
      <c r="L87" s="7" t="s">
        <v>168</v>
      </c>
      <c r="M87" s="7" t="s">
        <v>103</v>
      </c>
      <c r="N87" s="48">
        <v>2400000</v>
      </c>
      <c r="O87" s="17">
        <v>100000</v>
      </c>
      <c r="P87" s="18">
        <v>24</v>
      </c>
      <c r="Q87" s="19" t="s">
        <v>18</v>
      </c>
      <c r="R87" s="11" t="s">
        <v>181</v>
      </c>
      <c r="S87" s="11"/>
      <c r="T87" s="11"/>
      <c r="U87" s="15" t="s">
        <v>35</v>
      </c>
      <c r="V87" s="19" t="s">
        <v>20</v>
      </c>
      <c r="W87" s="20">
        <v>24</v>
      </c>
      <c r="X87" s="21">
        <v>100000</v>
      </c>
      <c r="Y87" s="11" t="str">
        <f t="shared" si="1"/>
        <v>43944Secretaria Municipal da SaúdeAquisição deavental cirúrgico para procedimento, não estéril, gramatura 60,25.463.374/0001-74240000010000024https://legisladocexterno.curitiba.pr.gov.br/DiariosConsultaExterna_PesquisaAvancada.aspx</v>
      </c>
      <c r="Z87" s="11" t="s">
        <v>4443</v>
      </c>
      <c r="AA87" s="7">
        <v>60000</v>
      </c>
      <c r="AB87" s="1" t="s">
        <v>14887</v>
      </c>
      <c r="AC87" s="7" t="s">
        <v>14868</v>
      </c>
      <c r="AD87" s="1" t="s">
        <v>16269</v>
      </c>
    </row>
    <row r="88" spans="1:30">
      <c r="A88" s="10">
        <v>43944</v>
      </c>
      <c r="B88" s="11" t="s">
        <v>21</v>
      </c>
      <c r="C88" s="11" t="s">
        <v>93</v>
      </c>
      <c r="D88" s="11" t="s">
        <v>39</v>
      </c>
      <c r="E88" s="11" t="s">
        <v>16</v>
      </c>
      <c r="F88" s="11" t="s">
        <v>176</v>
      </c>
      <c r="G88" s="13" t="s">
        <v>17</v>
      </c>
      <c r="H88" s="16" t="s">
        <v>275</v>
      </c>
      <c r="I88" s="11" t="s">
        <v>276</v>
      </c>
      <c r="J88" s="11"/>
      <c r="K88" s="11">
        <v>73</v>
      </c>
      <c r="L88" s="7" t="s">
        <v>13673</v>
      </c>
      <c r="M88" s="7" t="s">
        <v>254</v>
      </c>
      <c r="N88" s="48">
        <v>1437</v>
      </c>
      <c r="O88" s="17">
        <v>300</v>
      </c>
      <c r="P88" s="18">
        <v>4.79</v>
      </c>
      <c r="Q88" s="19"/>
      <c r="R88" s="11" t="s">
        <v>181</v>
      </c>
      <c r="S88" s="11"/>
      <c r="T88" s="11"/>
      <c r="U88" s="19" t="s">
        <v>816</v>
      </c>
      <c r="V88" s="19" t="s">
        <v>20</v>
      </c>
      <c r="W88" s="20">
        <v>4.79</v>
      </c>
      <c r="X88" s="21">
        <v>300</v>
      </c>
      <c r="Y88" s="11" t="str">
        <f t="shared" si="1"/>
        <v>43944Secretaria Municipal da SaúdeAquisição depilhas pequenas AA utilizadas na maioria dos oxímetros nas UPAS e nas 37 ambulâncias do SAMU e SIATE18.986.905/0001-4814373004,79https://legisladocexterno.curitiba.pr.gov.br/DiariosConsultaExterna_PesquisaAvancada.aspx</v>
      </c>
      <c r="Z88" s="11" t="s">
        <v>4442</v>
      </c>
      <c r="AA88" s="7">
        <v>100000</v>
      </c>
      <c r="AB88" s="1" t="s">
        <v>14917</v>
      </c>
      <c r="AC88" s="7" t="s">
        <v>14868</v>
      </c>
      <c r="AD88" s="1" t="s">
        <v>16269</v>
      </c>
    </row>
    <row r="89" spans="1:30">
      <c r="A89" s="10">
        <v>43944</v>
      </c>
      <c r="B89" s="11" t="s">
        <v>21</v>
      </c>
      <c r="C89" s="11" t="s">
        <v>93</v>
      </c>
      <c r="D89" s="11" t="s">
        <v>39</v>
      </c>
      <c r="E89" s="11" t="s">
        <v>16</v>
      </c>
      <c r="F89" s="11" t="s">
        <v>176</v>
      </c>
      <c r="G89" s="13" t="s">
        <v>17</v>
      </c>
      <c r="H89" s="16" t="s">
        <v>277</v>
      </c>
      <c r="I89" s="11" t="s">
        <v>278</v>
      </c>
      <c r="J89" s="11"/>
      <c r="K89" s="11" t="s">
        <v>279</v>
      </c>
      <c r="L89" s="7" t="s">
        <v>13675</v>
      </c>
      <c r="M89" s="7" t="s">
        <v>280</v>
      </c>
      <c r="N89" s="48">
        <v>44440</v>
      </c>
      <c r="O89" s="17">
        <v>22000</v>
      </c>
      <c r="P89" s="18">
        <v>2.02</v>
      </c>
      <c r="Q89" s="19" t="s">
        <v>31</v>
      </c>
      <c r="R89" s="11" t="s">
        <v>181</v>
      </c>
      <c r="S89" s="11"/>
      <c r="T89" s="11"/>
      <c r="U89" s="19" t="s">
        <v>32</v>
      </c>
      <c r="V89" s="19" t="s">
        <v>33</v>
      </c>
      <c r="W89" s="20">
        <v>2.02</v>
      </c>
      <c r="X89" s="21">
        <v>22000</v>
      </c>
      <c r="Y89" s="11" t="str">
        <f t="shared" si="1"/>
        <v>43944Secretaria Municipal da SaúdeAquisição deálcool antisséptico líquido, em22.771.751/0001-4444440220002,02https://legisladocexterno.curitiba.pr.gov.br/DiariosConsultaExterna_PesquisaAvancada.aspx</v>
      </c>
      <c r="Z89" s="11" t="s">
        <v>4443</v>
      </c>
      <c r="AA89" s="7">
        <v>99800</v>
      </c>
      <c r="AB89" s="1" t="s">
        <v>14920</v>
      </c>
      <c r="AC89" s="7" t="s">
        <v>14869</v>
      </c>
      <c r="AD89" s="1" t="s">
        <v>16269</v>
      </c>
    </row>
    <row r="90" spans="1:30">
      <c r="A90" s="10">
        <v>43944</v>
      </c>
      <c r="B90" s="11" t="s">
        <v>21</v>
      </c>
      <c r="C90" s="11" t="s">
        <v>93</v>
      </c>
      <c r="D90" s="11" t="s">
        <v>39</v>
      </c>
      <c r="E90" s="11" t="s">
        <v>16</v>
      </c>
      <c r="F90" s="11" t="s">
        <v>196</v>
      </c>
      <c r="G90" s="13" t="s">
        <v>17</v>
      </c>
      <c r="H90" s="16" t="s">
        <v>281</v>
      </c>
      <c r="I90" s="11" t="s">
        <v>282</v>
      </c>
      <c r="J90" s="11"/>
      <c r="K90" s="11" t="s">
        <v>283</v>
      </c>
      <c r="L90" s="7" t="s">
        <v>13677</v>
      </c>
      <c r="M90" s="7" t="s">
        <v>13676</v>
      </c>
      <c r="N90" s="48">
        <v>1249.5</v>
      </c>
      <c r="O90" s="17">
        <v>50</v>
      </c>
      <c r="P90" s="18"/>
      <c r="Q90" s="19" t="s">
        <v>22</v>
      </c>
      <c r="R90" s="11" t="s">
        <v>181</v>
      </c>
      <c r="S90" s="11"/>
      <c r="T90" s="11"/>
      <c r="U90" s="19" t="s">
        <v>23</v>
      </c>
      <c r="V90" s="19" t="s">
        <v>24</v>
      </c>
      <c r="W90" s="20">
        <v>24.99</v>
      </c>
      <c r="X90" s="21">
        <v>50</v>
      </c>
      <c r="Y90" s="11" t="str">
        <f t="shared" si="1"/>
        <v>43944Fundação Estatal de Atenção à SaúdeAquisição deLuva para procedimento vinil tamanho P31.498.519/0001-751249,550https://legisladocexterno.curitiba.pr.gov.br/DiariosConsultaExterna_PesquisaAvancada.aspx</v>
      </c>
      <c r="Z90" s="11" t="s">
        <v>4443</v>
      </c>
      <c r="AA90" s="7">
        <v>95400</v>
      </c>
      <c r="AB90" s="1" t="s">
        <v>14921</v>
      </c>
      <c r="AC90" s="7" t="s">
        <v>14868</v>
      </c>
      <c r="AD90" s="1" t="s">
        <v>16269</v>
      </c>
    </row>
    <row r="91" spans="1:30">
      <c r="A91" s="10">
        <v>43944</v>
      </c>
      <c r="B91" s="11" t="s">
        <v>21</v>
      </c>
      <c r="C91" s="11" t="s">
        <v>93</v>
      </c>
      <c r="D91" s="11" t="s">
        <v>39</v>
      </c>
      <c r="E91" s="11" t="s">
        <v>16</v>
      </c>
      <c r="F91" s="11" t="s">
        <v>196</v>
      </c>
      <c r="G91" s="13" t="s">
        <v>17</v>
      </c>
      <c r="H91" s="16" t="s">
        <v>284</v>
      </c>
      <c r="I91" s="11" t="s">
        <v>282</v>
      </c>
      <c r="J91" s="11"/>
      <c r="K91" s="11" t="s">
        <v>283</v>
      </c>
      <c r="L91" s="7" t="s">
        <v>13677</v>
      </c>
      <c r="M91" s="7" t="s">
        <v>13676</v>
      </c>
      <c r="N91" s="48">
        <v>4373.25</v>
      </c>
      <c r="O91" s="17">
        <v>175</v>
      </c>
      <c r="P91" s="18"/>
      <c r="Q91" s="19" t="s">
        <v>22</v>
      </c>
      <c r="R91" s="11" t="s">
        <v>181</v>
      </c>
      <c r="S91" s="11"/>
      <c r="T91" s="11"/>
      <c r="U91" s="19" t="s">
        <v>23</v>
      </c>
      <c r="V91" s="19" t="s">
        <v>24</v>
      </c>
      <c r="W91" s="20">
        <v>24.99</v>
      </c>
      <c r="X91" s="21">
        <v>175</v>
      </c>
      <c r="Y91" s="11" t="str">
        <f t="shared" si="1"/>
        <v>43944Fundação Estatal de Atenção à SaúdeAquisição deLuva para procedimento vinil tamanho M31.498.519/0001-754373,25175https://legisladocexterno.curitiba.pr.gov.br/DiariosConsultaExterna_PesquisaAvancada.aspx</v>
      </c>
      <c r="Z91" s="11" t="s">
        <v>4443</v>
      </c>
      <c r="AA91" s="7">
        <v>95400</v>
      </c>
      <c r="AB91" s="1" t="s">
        <v>14921</v>
      </c>
      <c r="AC91" s="7" t="s">
        <v>14868</v>
      </c>
      <c r="AD91" s="1" t="s">
        <v>16269</v>
      </c>
    </row>
    <row r="92" spans="1:30">
      <c r="A92" s="10">
        <v>43944</v>
      </c>
      <c r="B92" s="11" t="s">
        <v>21</v>
      </c>
      <c r="C92" s="11" t="s">
        <v>93</v>
      </c>
      <c r="D92" s="11" t="s">
        <v>39</v>
      </c>
      <c r="E92" s="11" t="s">
        <v>16</v>
      </c>
      <c r="F92" s="11" t="s">
        <v>196</v>
      </c>
      <c r="G92" s="13" t="s">
        <v>17</v>
      </c>
      <c r="H92" s="16" t="s">
        <v>285</v>
      </c>
      <c r="I92" s="11" t="s">
        <v>282</v>
      </c>
      <c r="J92" s="11"/>
      <c r="K92" s="11" t="s">
        <v>283</v>
      </c>
      <c r="L92" s="7" t="s">
        <v>13677</v>
      </c>
      <c r="M92" s="7" t="s">
        <v>13676</v>
      </c>
      <c r="N92" s="48">
        <v>3498.6</v>
      </c>
      <c r="O92" s="17">
        <v>140</v>
      </c>
      <c r="P92" s="18"/>
      <c r="Q92" s="19" t="s">
        <v>22</v>
      </c>
      <c r="R92" s="11" t="s">
        <v>181</v>
      </c>
      <c r="S92" s="11"/>
      <c r="T92" s="11"/>
      <c r="U92" s="19" t="s">
        <v>23</v>
      </c>
      <c r="V92" s="19" t="s">
        <v>24</v>
      </c>
      <c r="W92" s="20">
        <v>24.99</v>
      </c>
      <c r="X92" s="21">
        <v>140</v>
      </c>
      <c r="Y92" s="11" t="str">
        <f t="shared" si="1"/>
        <v>43944Fundação Estatal de Atenção à SaúdeAquisição deLuva para procedimento vinil tamanho G31.498.519/0001-753498,6140https://legisladocexterno.curitiba.pr.gov.br/DiariosConsultaExterna_PesquisaAvancada.aspx</v>
      </c>
      <c r="Z92" s="11" t="s">
        <v>4443</v>
      </c>
      <c r="AA92" s="7">
        <v>95400</v>
      </c>
      <c r="AB92" s="1" t="s">
        <v>14921</v>
      </c>
      <c r="AC92" s="7" t="s">
        <v>14868</v>
      </c>
      <c r="AD92" s="1" t="s">
        <v>16269</v>
      </c>
    </row>
    <row r="93" spans="1:30">
      <c r="A93" s="10">
        <v>43944</v>
      </c>
      <c r="B93" s="11" t="s">
        <v>21</v>
      </c>
      <c r="C93" s="11" t="s">
        <v>93</v>
      </c>
      <c r="D93" s="11" t="s">
        <v>39</v>
      </c>
      <c r="E93" s="11" t="s">
        <v>16</v>
      </c>
      <c r="F93" s="11" t="s">
        <v>176</v>
      </c>
      <c r="G93" s="13" t="s">
        <v>17</v>
      </c>
      <c r="H93" s="16" t="s">
        <v>286</v>
      </c>
      <c r="I93" s="11" t="s">
        <v>287</v>
      </c>
      <c r="J93" s="11"/>
      <c r="K93" s="11" t="s">
        <v>288</v>
      </c>
      <c r="L93" s="7" t="s">
        <v>8316</v>
      </c>
      <c r="M93" s="7" t="s">
        <v>193</v>
      </c>
      <c r="N93" s="48">
        <v>1650000</v>
      </c>
      <c r="O93" s="17">
        <v>500000</v>
      </c>
      <c r="P93" s="18">
        <v>3.3</v>
      </c>
      <c r="Q93" s="19"/>
      <c r="R93" s="11" t="s">
        <v>181</v>
      </c>
      <c r="S93" s="11"/>
      <c r="T93" s="11"/>
      <c r="U93" s="19" t="s">
        <v>30</v>
      </c>
      <c r="V93" s="19" t="s">
        <v>20</v>
      </c>
      <c r="W93" s="20">
        <v>3.3</v>
      </c>
      <c r="X93" s="21">
        <v>500000</v>
      </c>
      <c r="Y93" s="11" t="str">
        <f t="shared" si="1"/>
        <v>43944Secretaria Municipal da SaúdeAquisição deMáscaras Cirúrgicas Três Camadas,82.641.325/0043-7716500005000003,3https://legisladocexterno.curitiba.pr.gov.br/DiariosConsultaExterna_PesquisaAvancada.aspx</v>
      </c>
      <c r="Z93" s="11" t="s">
        <v>4443</v>
      </c>
      <c r="AA93" s="7">
        <v>0</v>
      </c>
      <c r="AB93" s="1" t="s">
        <v>14905</v>
      </c>
      <c r="AC93" s="7" t="s">
        <v>14869</v>
      </c>
      <c r="AD93" s="1" t="s">
        <v>16269</v>
      </c>
    </row>
    <row r="94" spans="1:30">
      <c r="A94" s="10">
        <v>43944</v>
      </c>
      <c r="B94" s="11" t="s">
        <v>21</v>
      </c>
      <c r="C94" s="11" t="s">
        <v>93</v>
      </c>
      <c r="D94" s="11" t="s">
        <v>39</v>
      </c>
      <c r="E94" s="11" t="s">
        <v>16</v>
      </c>
      <c r="F94" s="11" t="s">
        <v>196</v>
      </c>
      <c r="G94" s="13" t="s">
        <v>17</v>
      </c>
      <c r="H94" s="16" t="s">
        <v>289</v>
      </c>
      <c r="I94" s="11" t="s">
        <v>290</v>
      </c>
      <c r="J94" s="11"/>
      <c r="K94" s="11" t="s">
        <v>291</v>
      </c>
      <c r="L94" s="7" t="s">
        <v>13678</v>
      </c>
      <c r="M94" s="7" t="s">
        <v>292</v>
      </c>
      <c r="N94" s="48">
        <v>26000</v>
      </c>
      <c r="O94" s="17"/>
      <c r="P94" s="18"/>
      <c r="Q94" s="19" t="s">
        <v>18</v>
      </c>
      <c r="R94" s="11" t="s">
        <v>181</v>
      </c>
      <c r="S94" s="11"/>
      <c r="T94" s="11"/>
      <c r="U94" s="19" t="s">
        <v>19</v>
      </c>
      <c r="V94" s="19" t="s">
        <v>20</v>
      </c>
      <c r="W94" s="20" t="s">
        <v>815</v>
      </c>
      <c r="X94" s="20">
        <v>0</v>
      </c>
      <c r="Y94" s="11" t="str">
        <f t="shared" si="1"/>
        <v>43944Fundação Estatal de Atenção à SaúdeAquisição detestes rápidos para Covid- 1914.633.154/0002-0626000https://legisladocexterno.curitiba.pr.gov.br/DiariosConsultaExterna_PesquisaAvancada.aspx</v>
      </c>
      <c r="Z94" s="11" t="s">
        <v>4443</v>
      </c>
      <c r="AA94" s="7">
        <v>0</v>
      </c>
      <c r="AB94" s="1" t="s">
        <v>14922</v>
      </c>
      <c r="AC94" s="7" t="s">
        <v>14869</v>
      </c>
      <c r="AD94" s="1" t="s">
        <v>16269</v>
      </c>
    </row>
    <row r="95" spans="1:30">
      <c r="A95" s="10">
        <v>43944</v>
      </c>
      <c r="B95" s="11" t="s">
        <v>21</v>
      </c>
      <c r="C95" s="11" t="s">
        <v>93</v>
      </c>
      <c r="D95" s="11" t="s">
        <v>39</v>
      </c>
      <c r="E95" s="11" t="s">
        <v>16</v>
      </c>
      <c r="F95" s="11" t="s">
        <v>196</v>
      </c>
      <c r="G95" s="13" t="s">
        <v>17</v>
      </c>
      <c r="H95" s="16" t="s">
        <v>293</v>
      </c>
      <c r="I95" s="11" t="s">
        <v>294</v>
      </c>
      <c r="J95" s="11"/>
      <c r="K95" s="11" t="s">
        <v>295</v>
      </c>
      <c r="L95" s="7" t="s">
        <v>13679</v>
      </c>
      <c r="M95" s="7" t="s">
        <v>296</v>
      </c>
      <c r="N95" s="48">
        <v>86400</v>
      </c>
      <c r="O95" s="17"/>
      <c r="P95" s="18"/>
      <c r="Q95" s="19" t="s">
        <v>31</v>
      </c>
      <c r="R95" s="11" t="s">
        <v>181</v>
      </c>
      <c r="S95" s="11"/>
      <c r="T95" s="11"/>
      <c r="U95" s="19" t="s">
        <v>32</v>
      </c>
      <c r="V95" s="19" t="s">
        <v>33</v>
      </c>
      <c r="W95" s="20" t="s">
        <v>815</v>
      </c>
      <c r="X95" s="20">
        <v>0</v>
      </c>
      <c r="Y95" s="11" t="str">
        <f t="shared" si="1"/>
        <v>43944Fundação Estatal de Atenção à SaúdeAquisição deálcool a base de gel 70%, 500 Ml12.137.942/0001-0386400https://legisladocexterno.curitiba.pr.gov.br/DiariosConsultaExterna_PesquisaAvancada.aspx</v>
      </c>
      <c r="Z95" s="11" t="s">
        <v>4443</v>
      </c>
      <c r="AA95" s="7">
        <v>96000</v>
      </c>
      <c r="AB95" s="1" t="s">
        <v>14923</v>
      </c>
      <c r="AC95" s="7" t="s">
        <v>14868</v>
      </c>
      <c r="AD95" s="1" t="s">
        <v>16269</v>
      </c>
    </row>
    <row r="96" spans="1:30">
      <c r="A96" s="10">
        <v>43944</v>
      </c>
      <c r="B96" s="11" t="s">
        <v>21</v>
      </c>
      <c r="C96" s="11" t="s">
        <v>93</v>
      </c>
      <c r="D96" s="11" t="s">
        <v>39</v>
      </c>
      <c r="E96" s="11" t="s">
        <v>36</v>
      </c>
      <c r="F96" s="11" t="s">
        <v>297</v>
      </c>
      <c r="G96" s="13" t="s">
        <v>17</v>
      </c>
      <c r="H96" s="16" t="s">
        <v>249</v>
      </c>
      <c r="I96" s="11" t="s">
        <v>298</v>
      </c>
      <c r="J96" s="11"/>
      <c r="K96" s="11" t="s">
        <v>299</v>
      </c>
      <c r="L96" s="7" t="s">
        <v>13672</v>
      </c>
      <c r="M96" s="7" t="s">
        <v>251</v>
      </c>
      <c r="N96" s="48">
        <v>50960</v>
      </c>
      <c r="O96" s="17">
        <v>5600</v>
      </c>
      <c r="P96" s="18">
        <v>9.1</v>
      </c>
      <c r="Q96" s="19" t="s">
        <v>31</v>
      </c>
      <c r="R96" s="11" t="s">
        <v>181</v>
      </c>
      <c r="S96" s="11"/>
      <c r="T96" s="11"/>
      <c r="U96" s="19" t="s">
        <v>32</v>
      </c>
      <c r="V96" s="19" t="s">
        <v>33</v>
      </c>
      <c r="W96" s="20">
        <v>9.1</v>
      </c>
      <c r="X96" s="21">
        <v>5600</v>
      </c>
      <c r="Y96" s="11" t="str">
        <f t="shared" si="1"/>
        <v>43944Secretaria Municipal da EducaçãoAquisição deálcool80.047.087/0001-915096056009,1https://legisladocexterno.curitiba.pr.gov.br/DiariosConsultaExterna_PesquisaAvancada.aspx</v>
      </c>
      <c r="Z96" s="11" t="s">
        <v>4443</v>
      </c>
      <c r="AA96" s="7">
        <v>93700</v>
      </c>
      <c r="AB96" s="1" t="s">
        <v>14916</v>
      </c>
      <c r="AC96" s="7" t="s">
        <v>14870</v>
      </c>
      <c r="AD96" s="1" t="s">
        <v>16269</v>
      </c>
    </row>
    <row r="97" spans="1:31">
      <c r="A97" s="10">
        <v>43944</v>
      </c>
      <c r="B97" s="11" t="s">
        <v>21</v>
      </c>
      <c r="C97" s="11" t="s">
        <v>93</v>
      </c>
      <c r="D97" s="11" t="s">
        <v>39</v>
      </c>
      <c r="E97" s="11" t="s">
        <v>36</v>
      </c>
      <c r="F97" s="11" t="s">
        <v>297</v>
      </c>
      <c r="G97" s="13" t="s">
        <v>17</v>
      </c>
      <c r="H97" s="16" t="s">
        <v>249</v>
      </c>
      <c r="I97" s="11" t="s">
        <v>298</v>
      </c>
      <c r="J97" s="11"/>
      <c r="K97" s="11" t="s">
        <v>299</v>
      </c>
      <c r="L97" s="7" t="s">
        <v>13672</v>
      </c>
      <c r="M97" s="7" t="s">
        <v>251</v>
      </c>
      <c r="N97" s="48">
        <v>117740</v>
      </c>
      <c r="O97" s="17">
        <v>2800</v>
      </c>
      <c r="P97" s="18">
        <v>42.05</v>
      </c>
      <c r="Q97" s="19" t="s">
        <v>31</v>
      </c>
      <c r="R97" s="11" t="s">
        <v>181</v>
      </c>
      <c r="S97" s="11"/>
      <c r="T97" s="11"/>
      <c r="U97" s="19" t="s">
        <v>32</v>
      </c>
      <c r="V97" s="19" t="s">
        <v>33</v>
      </c>
      <c r="W97" s="20">
        <v>42.05</v>
      </c>
      <c r="X97" s="21">
        <v>2800</v>
      </c>
      <c r="Y97" s="11" t="str">
        <f t="shared" si="1"/>
        <v>43944Secretaria Municipal da EducaçãoAquisição deálcool80.047.087/0001-91117740280042,05https://legisladocexterno.curitiba.pr.gov.br/DiariosConsultaExterna_PesquisaAvancada.aspx</v>
      </c>
      <c r="Z97" s="11" t="s">
        <v>4443</v>
      </c>
      <c r="AA97" s="7">
        <v>93700</v>
      </c>
      <c r="AB97" s="1" t="s">
        <v>14916</v>
      </c>
      <c r="AC97" s="7" t="s">
        <v>14870</v>
      </c>
      <c r="AD97" s="1" t="s">
        <v>16269</v>
      </c>
    </row>
    <row r="98" spans="1:31">
      <c r="A98" s="10">
        <v>43944</v>
      </c>
      <c r="B98" s="11" t="s">
        <v>21</v>
      </c>
      <c r="C98" s="11" t="s">
        <v>93</v>
      </c>
      <c r="D98" s="11" t="s">
        <v>39</v>
      </c>
      <c r="E98" s="11" t="s">
        <v>300</v>
      </c>
      <c r="F98" s="11" t="s">
        <v>301</v>
      </c>
      <c r="G98" s="13" t="s">
        <v>17</v>
      </c>
      <c r="H98" s="16" t="s">
        <v>302</v>
      </c>
      <c r="I98" s="11" t="s">
        <v>303</v>
      </c>
      <c r="J98" s="11"/>
      <c r="K98" s="11" t="s">
        <v>184</v>
      </c>
      <c r="L98" s="7" t="s">
        <v>13680</v>
      </c>
      <c r="M98" s="7" t="s">
        <v>304</v>
      </c>
      <c r="N98" s="48">
        <v>2650</v>
      </c>
      <c r="O98" s="17">
        <v>5000</v>
      </c>
      <c r="P98" s="18">
        <v>0.53</v>
      </c>
      <c r="Q98" s="19"/>
      <c r="R98" s="11" t="s">
        <v>181</v>
      </c>
      <c r="S98" s="11"/>
      <c r="T98" s="11"/>
      <c r="U98" s="19" t="s">
        <v>30</v>
      </c>
      <c r="V98" s="19" t="s">
        <v>20</v>
      </c>
      <c r="W98" s="20">
        <v>0.53</v>
      </c>
      <c r="X98" s="21">
        <v>5000</v>
      </c>
      <c r="Y98" s="11" t="str">
        <f t="shared" si="1"/>
        <v>43944Secretaria Municipal de Defesa Social e TrânsitoAquisição demáscara84.947.175/0001-09265050000,53https://legisladocexterno.curitiba.pr.gov.br/DiariosConsultaExterna_PesquisaAvancada.aspx</v>
      </c>
      <c r="Z98" s="11" t="s">
        <v>4443</v>
      </c>
      <c r="AA98" s="7">
        <v>0</v>
      </c>
      <c r="AB98" s="1" t="s">
        <v>14924</v>
      </c>
      <c r="AC98" s="7" t="s">
        <v>14868</v>
      </c>
      <c r="AD98" s="1" t="s">
        <v>16269</v>
      </c>
    </row>
    <row r="99" spans="1:31">
      <c r="A99" s="10">
        <v>43944</v>
      </c>
      <c r="B99" s="11" t="s">
        <v>21</v>
      </c>
      <c r="C99" s="11" t="s">
        <v>93</v>
      </c>
      <c r="D99" s="11" t="s">
        <v>39</v>
      </c>
      <c r="E99" s="11" t="s">
        <v>300</v>
      </c>
      <c r="F99" s="11" t="s">
        <v>301</v>
      </c>
      <c r="G99" s="13" t="s">
        <v>17</v>
      </c>
      <c r="H99" s="16" t="s">
        <v>305</v>
      </c>
      <c r="I99" s="11" t="s">
        <v>303</v>
      </c>
      <c r="J99" s="11"/>
      <c r="K99" s="11" t="s">
        <v>184</v>
      </c>
      <c r="L99" s="7" t="s">
        <v>13680</v>
      </c>
      <c r="M99" s="7" t="s">
        <v>304</v>
      </c>
      <c r="N99" s="48">
        <v>1250</v>
      </c>
      <c r="O99" s="17">
        <v>5000</v>
      </c>
      <c r="P99" s="18">
        <v>0.25</v>
      </c>
      <c r="Q99" s="19" t="s">
        <v>22</v>
      </c>
      <c r="R99" s="11" t="s">
        <v>181</v>
      </c>
      <c r="S99" s="11"/>
      <c r="T99" s="11"/>
      <c r="U99" s="19" t="s">
        <v>23</v>
      </c>
      <c r="V99" s="19" t="s">
        <v>24</v>
      </c>
      <c r="W99" s="20">
        <v>0.25</v>
      </c>
      <c r="X99" s="21">
        <v>5000</v>
      </c>
      <c r="Y99" s="11" t="str">
        <f t="shared" si="1"/>
        <v>43944Secretaria Municipal de Defesa Social e TrânsitoAquisição deluva84.947.175/0001-09125050000,25https://legisladocexterno.curitiba.pr.gov.br/DiariosConsultaExterna_PesquisaAvancada.aspx</v>
      </c>
      <c r="Z99" s="11" t="s">
        <v>4443</v>
      </c>
      <c r="AA99" s="7">
        <v>0</v>
      </c>
      <c r="AB99" s="1" t="s">
        <v>14924</v>
      </c>
      <c r="AC99" s="7" t="s">
        <v>14868</v>
      </c>
      <c r="AD99" s="1" t="s">
        <v>16269</v>
      </c>
    </row>
    <row r="100" spans="1:31">
      <c r="A100" s="10">
        <v>43944</v>
      </c>
      <c r="B100" s="11" t="s">
        <v>21</v>
      </c>
      <c r="C100" s="11" t="s">
        <v>93</v>
      </c>
      <c r="D100" s="11" t="s">
        <v>39</v>
      </c>
      <c r="E100" s="11" t="s">
        <v>300</v>
      </c>
      <c r="F100" s="11" t="s">
        <v>301</v>
      </c>
      <c r="G100" s="13" t="s">
        <v>17</v>
      </c>
      <c r="H100" s="16" t="s">
        <v>249</v>
      </c>
      <c r="I100" s="11" t="s">
        <v>303</v>
      </c>
      <c r="J100" s="11"/>
      <c r="K100" s="11" t="s">
        <v>184</v>
      </c>
      <c r="L100" s="7" t="s">
        <v>13680</v>
      </c>
      <c r="M100" s="7" t="s">
        <v>304</v>
      </c>
      <c r="N100" s="48">
        <v>26700</v>
      </c>
      <c r="O100" s="17">
        <v>3000</v>
      </c>
      <c r="P100" s="18">
        <v>8.9</v>
      </c>
      <c r="Q100" s="19" t="s">
        <v>31</v>
      </c>
      <c r="R100" s="11" t="s">
        <v>181</v>
      </c>
      <c r="S100" s="11"/>
      <c r="T100" s="11"/>
      <c r="U100" s="19" t="s">
        <v>32</v>
      </c>
      <c r="V100" s="19" t="s">
        <v>33</v>
      </c>
      <c r="W100" s="20">
        <v>8.9</v>
      </c>
      <c r="X100" s="21">
        <v>3000</v>
      </c>
      <c r="Y100" s="11" t="str">
        <f t="shared" si="1"/>
        <v>43944Secretaria Municipal de Defesa Social e TrânsitoAquisição deálcool84.947.175/0001-092670030008,9https://legisladocexterno.curitiba.pr.gov.br/DiariosConsultaExterna_PesquisaAvancada.aspx</v>
      </c>
      <c r="Z100" s="11" t="s">
        <v>4443</v>
      </c>
      <c r="AA100" s="7">
        <v>0</v>
      </c>
      <c r="AB100" s="1" t="s">
        <v>14924</v>
      </c>
      <c r="AC100" s="7" t="s">
        <v>14868</v>
      </c>
      <c r="AD100" s="1" t="s">
        <v>16269</v>
      </c>
    </row>
    <row r="101" spans="1:31">
      <c r="A101" s="10">
        <v>43944</v>
      </c>
      <c r="B101" s="11" t="s">
        <v>21</v>
      </c>
      <c r="C101" s="11" t="s">
        <v>93</v>
      </c>
      <c r="D101" s="11" t="s">
        <v>39</v>
      </c>
      <c r="E101" s="11" t="s">
        <v>247</v>
      </c>
      <c r="F101" s="11" t="s">
        <v>248</v>
      </c>
      <c r="G101" s="13" t="s">
        <v>17</v>
      </c>
      <c r="H101" s="16" t="s">
        <v>306</v>
      </c>
      <c r="I101" s="11"/>
      <c r="J101" s="11"/>
      <c r="K101" s="11" t="s">
        <v>307</v>
      </c>
      <c r="L101" s="7" t="s">
        <v>13659</v>
      </c>
      <c r="M101" s="7" t="s">
        <v>98</v>
      </c>
      <c r="N101" s="48">
        <v>5116.5</v>
      </c>
      <c r="O101" s="17">
        <v>135</v>
      </c>
      <c r="P101" s="18">
        <v>37.9</v>
      </c>
      <c r="Q101" s="19" t="s">
        <v>22</v>
      </c>
      <c r="R101" s="11" t="s">
        <v>181</v>
      </c>
      <c r="S101" s="11"/>
      <c r="T101" s="11"/>
      <c r="U101" s="19" t="s">
        <v>23</v>
      </c>
      <c r="V101" s="19" t="s">
        <v>24</v>
      </c>
      <c r="W101" s="20">
        <v>37.9</v>
      </c>
      <c r="X101" s="21">
        <v>135</v>
      </c>
      <c r="Y101" s="11" t="str">
        <f t="shared" si="1"/>
        <v>43944Secretaria Municipal de Administração e de Gestão de PessoalAquisição deluvas PMG22.869.498/0001-665116,513537,9https://legisladocexterno.curitiba.pr.gov.br/DiariosConsultaExterna_PesquisaAvancada.aspx</v>
      </c>
      <c r="Z101" s="11" t="s">
        <v>4443</v>
      </c>
      <c r="AA101" s="7">
        <v>25000</v>
      </c>
      <c r="AB101" s="1" t="s">
        <v>14898</v>
      </c>
      <c r="AC101" s="7" t="s">
        <v>14868</v>
      </c>
      <c r="AD101" s="1" t="s">
        <v>16269</v>
      </c>
    </row>
    <row r="102" spans="1:31">
      <c r="A102" s="10">
        <v>43944</v>
      </c>
      <c r="B102" s="11" t="s">
        <v>21</v>
      </c>
      <c r="C102" s="11" t="s">
        <v>93</v>
      </c>
      <c r="D102" s="11" t="s">
        <v>39</v>
      </c>
      <c r="E102" s="11" t="s">
        <v>247</v>
      </c>
      <c r="F102" s="11" t="s">
        <v>248</v>
      </c>
      <c r="G102" s="13" t="s">
        <v>17</v>
      </c>
      <c r="H102" s="16" t="s">
        <v>249</v>
      </c>
      <c r="I102" s="11"/>
      <c r="J102" s="11"/>
      <c r="K102" s="11" t="s">
        <v>307</v>
      </c>
      <c r="L102" s="7" t="s">
        <v>13659</v>
      </c>
      <c r="M102" s="7" t="s">
        <v>98</v>
      </c>
      <c r="N102" s="48">
        <v>16880</v>
      </c>
      <c r="O102" s="17">
        <v>1000</v>
      </c>
      <c r="P102" s="18">
        <v>16.88</v>
      </c>
      <c r="Q102" s="19" t="s">
        <v>31</v>
      </c>
      <c r="R102" s="11" t="s">
        <v>181</v>
      </c>
      <c r="S102" s="11"/>
      <c r="T102" s="11"/>
      <c r="U102" s="19" t="s">
        <v>32</v>
      </c>
      <c r="V102" s="19" t="s">
        <v>33</v>
      </c>
      <c r="W102" s="20">
        <v>16.88</v>
      </c>
      <c r="X102" s="21">
        <v>1000</v>
      </c>
      <c r="Y102" s="11" t="str">
        <f t="shared" si="1"/>
        <v>43944Secretaria Municipal de Administração e de Gestão de PessoalAquisição deálcool22.869.498/0001-6616880100016,88https://legisladocexterno.curitiba.pr.gov.br/DiariosConsultaExterna_PesquisaAvancada.aspx</v>
      </c>
      <c r="Z102" s="11" t="s">
        <v>4443</v>
      </c>
      <c r="AA102" s="7">
        <v>25000</v>
      </c>
      <c r="AB102" s="1" t="s">
        <v>14898</v>
      </c>
      <c r="AC102" s="7" t="s">
        <v>14868</v>
      </c>
      <c r="AD102" s="1" t="s">
        <v>16269</v>
      </c>
    </row>
    <row r="103" spans="1:31">
      <c r="A103" s="10">
        <v>43944</v>
      </c>
      <c r="B103" s="11" t="s">
        <v>21</v>
      </c>
      <c r="C103" s="11" t="s">
        <v>93</v>
      </c>
      <c r="D103" s="11" t="s">
        <v>39</v>
      </c>
      <c r="E103" s="11" t="s">
        <v>247</v>
      </c>
      <c r="F103" s="11" t="s">
        <v>248</v>
      </c>
      <c r="G103" s="13" t="s">
        <v>17</v>
      </c>
      <c r="H103" s="16" t="s">
        <v>249</v>
      </c>
      <c r="I103" s="11"/>
      <c r="J103" s="11"/>
      <c r="K103" s="11" t="s">
        <v>307</v>
      </c>
      <c r="L103" s="7" t="s">
        <v>13659</v>
      </c>
      <c r="M103" s="7" t="s">
        <v>98</v>
      </c>
      <c r="N103" s="48">
        <v>7050</v>
      </c>
      <c r="O103" s="17">
        <v>150</v>
      </c>
      <c r="P103" s="18">
        <v>47</v>
      </c>
      <c r="Q103" s="19" t="s">
        <v>31</v>
      </c>
      <c r="R103" s="11" t="s">
        <v>181</v>
      </c>
      <c r="S103" s="11"/>
      <c r="T103" s="11"/>
      <c r="U103" s="19" t="s">
        <v>32</v>
      </c>
      <c r="V103" s="19" t="s">
        <v>33</v>
      </c>
      <c r="W103" s="20">
        <v>47</v>
      </c>
      <c r="X103" s="21">
        <v>150</v>
      </c>
      <c r="Y103" s="11" t="str">
        <f t="shared" si="1"/>
        <v>43944Secretaria Municipal de Administração e de Gestão de PessoalAquisição deálcool22.869.498/0001-66705015047https://legisladocexterno.curitiba.pr.gov.br/DiariosConsultaExterna_PesquisaAvancada.aspx</v>
      </c>
      <c r="Z103" s="11" t="s">
        <v>4443</v>
      </c>
      <c r="AA103" s="7">
        <v>25000</v>
      </c>
      <c r="AB103" s="1" t="s">
        <v>14898</v>
      </c>
      <c r="AC103" s="7" t="s">
        <v>14868</v>
      </c>
      <c r="AD103" s="1" t="s">
        <v>16269</v>
      </c>
    </row>
    <row r="104" spans="1:31">
      <c r="A104" s="10">
        <v>43938</v>
      </c>
      <c r="B104" s="11" t="s">
        <v>21</v>
      </c>
      <c r="C104" s="11" t="s">
        <v>38</v>
      </c>
      <c r="D104" s="11" t="s">
        <v>39</v>
      </c>
      <c r="E104" s="11" t="s">
        <v>16</v>
      </c>
      <c r="F104" s="11" t="s">
        <v>40</v>
      </c>
      <c r="G104" s="11" t="s">
        <v>37</v>
      </c>
      <c r="H104" s="16" t="s">
        <v>41</v>
      </c>
      <c r="I104" s="11" t="s">
        <v>42</v>
      </c>
      <c r="J104" s="11"/>
      <c r="K104" s="11" t="s">
        <v>43</v>
      </c>
      <c r="L104" s="7" t="s">
        <v>13681</v>
      </c>
      <c r="M104" s="7" t="s">
        <v>44</v>
      </c>
      <c r="N104" s="48">
        <v>93960</v>
      </c>
      <c r="O104" s="17">
        <v>10440</v>
      </c>
      <c r="P104" s="18">
        <v>9</v>
      </c>
      <c r="Q104" s="19" t="s">
        <v>18</v>
      </c>
      <c r="R104" s="11" t="s">
        <v>45</v>
      </c>
      <c r="S104" s="11"/>
      <c r="T104" s="11"/>
      <c r="U104" s="15" t="s">
        <v>35</v>
      </c>
      <c r="V104" s="19" t="s">
        <v>20</v>
      </c>
      <c r="W104" s="20">
        <v>9</v>
      </c>
      <c r="X104" s="21">
        <v>10440</v>
      </c>
      <c r="Y104" s="11" t="str">
        <f t="shared" si="1"/>
        <v>43938Autarquia Municipal de Saúde de LondrinaAVENTAL DESCARTAVEL EM TNT - G - confeccionado em não tecido (TNT)- antialérgico- atóxico,- maleável,- permeável ao ar.- tamanho G com medidas aproximadas de 150 cm de largura por 130cm de altura.- gramatura no mínimo 40gr- punho em elástico.- Aberto nas costas- dev e possuir tiras para amarração (fechamento do avental)- colarinho decote circula10.939.960/0001-7593960104409https://www.londrina.pr.gov.br/transparencia</v>
      </c>
      <c r="Z104" s="11" t="s">
        <v>4443</v>
      </c>
      <c r="AA104" s="7">
        <v>96000</v>
      </c>
      <c r="AB104" s="1" t="s">
        <v>14925</v>
      </c>
      <c r="AC104" s="7" t="s">
        <v>14868</v>
      </c>
      <c r="AD104" s="1" t="s">
        <v>16269</v>
      </c>
    </row>
    <row r="105" spans="1:31">
      <c r="A105" s="10">
        <v>43938</v>
      </c>
      <c r="B105" s="11" t="s">
        <v>21</v>
      </c>
      <c r="C105" s="11" t="s">
        <v>38</v>
      </c>
      <c r="D105" s="11" t="s">
        <v>39</v>
      </c>
      <c r="E105" s="11" t="s">
        <v>16</v>
      </c>
      <c r="F105" s="11" t="s">
        <v>40</v>
      </c>
      <c r="G105" s="11" t="s">
        <v>37</v>
      </c>
      <c r="H105" s="16" t="s">
        <v>46</v>
      </c>
      <c r="I105" s="11" t="s">
        <v>47</v>
      </c>
      <c r="J105" s="11"/>
      <c r="K105" s="11" t="s">
        <v>48</v>
      </c>
      <c r="L105" s="7" t="s">
        <v>9732</v>
      </c>
      <c r="M105" s="7" t="s">
        <v>49</v>
      </c>
      <c r="N105" s="48">
        <v>1770</v>
      </c>
      <c r="O105" s="17">
        <v>6</v>
      </c>
      <c r="P105" s="18">
        <v>295</v>
      </c>
      <c r="Q105" s="19" t="s">
        <v>18</v>
      </c>
      <c r="R105" s="11" t="s">
        <v>45</v>
      </c>
      <c r="S105" s="11"/>
      <c r="T105" s="11"/>
      <c r="U105" s="19" t="s">
        <v>816</v>
      </c>
      <c r="V105" s="19" t="s">
        <v>20</v>
      </c>
      <c r="W105" s="20">
        <v>295</v>
      </c>
      <c r="X105" s="20">
        <v>6</v>
      </c>
      <c r="Y105" s="11" t="str">
        <f t="shared" si="1"/>
        <v>43938Autarquia Municipal de Saúde de LondrinaAquisição de insumos para realização de testes RT-PCR nCov-2019 - ÁCIDO NUCLEICO INICIADOR - 80,000PMOL63.067.904/0002-3517706295https://www.londrina.pr.gov.br/transparencia</v>
      </c>
      <c r="Z105" s="11" t="s">
        <v>4442</v>
      </c>
      <c r="AA105" s="7">
        <v>0</v>
      </c>
      <c r="AB105" s="1" t="s">
        <v>14926</v>
      </c>
      <c r="AC105" s="7" t="s">
        <v>14869</v>
      </c>
      <c r="AD105" s="1" t="s">
        <v>16269</v>
      </c>
    </row>
    <row r="106" spans="1:31">
      <c r="A106" s="10">
        <v>43938</v>
      </c>
      <c r="B106" s="11" t="s">
        <v>21</v>
      </c>
      <c r="C106" s="11" t="s">
        <v>38</v>
      </c>
      <c r="D106" s="11" t="s">
        <v>39</v>
      </c>
      <c r="E106" s="11" t="s">
        <v>16</v>
      </c>
      <c r="F106" s="11" t="s">
        <v>40</v>
      </c>
      <c r="G106" s="11" t="s">
        <v>37</v>
      </c>
      <c r="H106" s="16" t="s">
        <v>50</v>
      </c>
      <c r="I106" s="11" t="s">
        <v>47</v>
      </c>
      <c r="J106" s="11"/>
      <c r="K106" s="11" t="s">
        <v>48</v>
      </c>
      <c r="L106" s="7" t="s">
        <v>9732</v>
      </c>
      <c r="M106" s="7" t="s">
        <v>49</v>
      </c>
      <c r="N106" s="48">
        <v>15360</v>
      </c>
      <c r="O106" s="17">
        <v>4</v>
      </c>
      <c r="P106" s="18">
        <v>3840</v>
      </c>
      <c r="Q106" s="19" t="s">
        <v>18</v>
      </c>
      <c r="R106" s="11" t="s">
        <v>45</v>
      </c>
      <c r="S106" s="11"/>
      <c r="T106" s="11"/>
      <c r="U106" s="19" t="s">
        <v>816</v>
      </c>
      <c r="V106" s="19" t="s">
        <v>20</v>
      </c>
      <c r="W106" s="20">
        <v>3840</v>
      </c>
      <c r="X106" s="20">
        <v>4</v>
      </c>
      <c r="Y106" s="11" t="str">
        <f t="shared" si="1"/>
        <v>43938Autarquia Municipal de Saúde de LondrinaAquisição de insumos para realização de testes RT-PCR nCov-2019 - SONDA CUSTOMIZADA TaqMan QSY 50,00 pmol63.067.904/0002-351536043840https://www.londrina.pr.gov.br/transparencia</v>
      </c>
      <c r="Z106" s="11" t="s">
        <v>4442</v>
      </c>
      <c r="AA106" s="7">
        <v>0</v>
      </c>
      <c r="AB106" s="1" t="s">
        <v>14926</v>
      </c>
      <c r="AC106" s="7" t="s">
        <v>14869</v>
      </c>
      <c r="AD106" s="1" t="s">
        <v>16269</v>
      </c>
    </row>
    <row r="107" spans="1:31">
      <c r="A107" s="10">
        <v>43938</v>
      </c>
      <c r="B107" s="11" t="s">
        <v>21</v>
      </c>
      <c r="C107" s="11" t="s">
        <v>38</v>
      </c>
      <c r="D107" s="11" t="s">
        <v>39</v>
      </c>
      <c r="E107" s="11" t="s">
        <v>16</v>
      </c>
      <c r="F107" s="11" t="s">
        <v>40</v>
      </c>
      <c r="G107" s="11" t="s">
        <v>37</v>
      </c>
      <c r="H107" s="16" t="s">
        <v>51</v>
      </c>
      <c r="I107" s="11" t="s">
        <v>47</v>
      </c>
      <c r="J107" s="11"/>
      <c r="K107" s="11" t="s">
        <v>48</v>
      </c>
      <c r="L107" s="7" t="s">
        <v>9732</v>
      </c>
      <c r="M107" s="7" t="s">
        <v>52</v>
      </c>
      <c r="N107" s="48">
        <v>146400</v>
      </c>
      <c r="O107" s="17">
        <v>15</v>
      </c>
      <c r="P107" s="18">
        <v>9760</v>
      </c>
      <c r="Q107" s="19" t="s">
        <v>18</v>
      </c>
      <c r="R107" s="11" t="s">
        <v>45</v>
      </c>
      <c r="S107" s="11"/>
      <c r="T107" s="11"/>
      <c r="U107" s="19" t="s">
        <v>816</v>
      </c>
      <c r="V107" s="19" t="s">
        <v>20</v>
      </c>
      <c r="W107" s="20">
        <v>9760</v>
      </c>
      <c r="X107" s="20">
        <v>15</v>
      </c>
      <c r="Y107" s="11" t="str">
        <f t="shared" si="1"/>
        <v>43938Autarquia Municipal de Saúde de LondrinaAquisição de insumos para realização de testes RT-PCR nCov-2019 - KIT ENZIMA SUPERSCRIPT III63.067.904/0005-88146400159760https://www.londrina.pr.gov.br/transparencia</v>
      </c>
      <c r="Z107" s="11" t="s">
        <v>4442</v>
      </c>
      <c r="AA107" s="7">
        <v>0</v>
      </c>
      <c r="AB107" s="1" t="s">
        <v>14927</v>
      </c>
      <c r="AC107" s="7" t="s">
        <v>14869</v>
      </c>
      <c r="AD107" s="1" t="s">
        <v>16269</v>
      </c>
    </row>
    <row r="108" spans="1:31">
      <c r="A108" s="10">
        <v>43938</v>
      </c>
      <c r="B108" s="11" t="s">
        <v>21</v>
      </c>
      <c r="C108" s="11" t="s">
        <v>38</v>
      </c>
      <c r="D108" s="11" t="s">
        <v>39</v>
      </c>
      <c r="E108" s="11" t="s">
        <v>16</v>
      </c>
      <c r="F108" s="11" t="s">
        <v>40</v>
      </c>
      <c r="G108" s="11" t="s">
        <v>37</v>
      </c>
      <c r="H108" s="16" t="s">
        <v>53</v>
      </c>
      <c r="I108" s="11" t="s">
        <v>47</v>
      </c>
      <c r="J108" s="11"/>
      <c r="K108" s="11" t="s">
        <v>48</v>
      </c>
      <c r="L108" s="7" t="s">
        <v>9732</v>
      </c>
      <c r="M108" s="7" t="s">
        <v>49</v>
      </c>
      <c r="N108" s="48">
        <v>1100</v>
      </c>
      <c r="O108" s="17">
        <v>1</v>
      </c>
      <c r="P108" s="18">
        <v>1100</v>
      </c>
      <c r="Q108" s="19" t="s">
        <v>18</v>
      </c>
      <c r="R108" s="11" t="s">
        <v>45</v>
      </c>
      <c r="S108" s="11"/>
      <c r="T108" s="11"/>
      <c r="U108" s="19" t="s">
        <v>816</v>
      </c>
      <c r="V108" s="19" t="s">
        <v>20</v>
      </c>
      <c r="W108" s="20">
        <v>1100</v>
      </c>
      <c r="X108" s="20">
        <v>1</v>
      </c>
      <c r="Y108" s="11" t="str">
        <f t="shared" si="1"/>
        <v>43938Autarquia Municipal de Saúde de LondrinaAquisição de insumos para realização de testes RT-PCR nCov-2019 - controle positivo63.067.904/0002-35110011100https://www.londrina.pr.gov.br/transparencia</v>
      </c>
      <c r="Z108" s="11" t="s">
        <v>4442</v>
      </c>
      <c r="AA108" s="7">
        <v>0</v>
      </c>
      <c r="AB108" s="1" t="s">
        <v>14926</v>
      </c>
      <c r="AC108" s="7" t="s">
        <v>14869</v>
      </c>
      <c r="AD108" s="1" t="s">
        <v>16269</v>
      </c>
    </row>
    <row r="109" spans="1:31">
      <c r="A109" s="10">
        <v>43938</v>
      </c>
      <c r="B109" s="11" t="s">
        <v>21</v>
      </c>
      <c r="C109" s="11" t="s">
        <v>38</v>
      </c>
      <c r="D109" s="11" t="s">
        <v>39</v>
      </c>
      <c r="E109" s="11" t="s">
        <v>16</v>
      </c>
      <c r="F109" s="11" t="s">
        <v>40</v>
      </c>
      <c r="G109" s="11" t="s">
        <v>37</v>
      </c>
      <c r="H109" s="16" t="s">
        <v>54</v>
      </c>
      <c r="I109" s="11" t="s">
        <v>47</v>
      </c>
      <c r="J109" s="11"/>
      <c r="K109" s="11" t="s">
        <v>48</v>
      </c>
      <c r="L109" s="7" t="s">
        <v>55</v>
      </c>
      <c r="M109" s="7" t="s">
        <v>56</v>
      </c>
      <c r="N109" s="48">
        <v>550.32000000000005</v>
      </c>
      <c r="O109" s="17">
        <v>2</v>
      </c>
      <c r="P109" s="18">
        <v>275.16000000000003</v>
      </c>
      <c r="Q109" s="19" t="s">
        <v>18</v>
      </c>
      <c r="R109" s="11" t="s">
        <v>45</v>
      </c>
      <c r="S109" s="11"/>
      <c r="T109" s="11"/>
      <c r="U109" s="19" t="s">
        <v>816</v>
      </c>
      <c r="V109" s="19" t="s">
        <v>20</v>
      </c>
      <c r="W109" s="20">
        <v>275.16000000000003</v>
      </c>
      <c r="X109" s="20">
        <v>2</v>
      </c>
      <c r="Y109" s="11" t="str">
        <f t="shared" si="1"/>
        <v>43938Autarquia Municipal de Saúde de LondrinaAquisição de insumos para realização de testes RT-PCR nCov-2019 - PONTEIRAS 500 UL05.897.011/0001-30550,322275,16https://www.londrina.pr.gov.br/transparencia</v>
      </c>
      <c r="Z109" s="11" t="s">
        <v>4442</v>
      </c>
      <c r="AA109" s="7">
        <v>460000</v>
      </c>
      <c r="AB109" s="1" t="s">
        <v>14928</v>
      </c>
      <c r="AC109" s="7" t="s">
        <v>14869</v>
      </c>
      <c r="AD109" s="1" t="s">
        <v>16269</v>
      </c>
    </row>
    <row r="110" spans="1:31">
      <c r="A110" s="10">
        <v>43938</v>
      </c>
      <c r="B110" s="11" t="s">
        <v>21</v>
      </c>
      <c r="C110" s="11" t="s">
        <v>38</v>
      </c>
      <c r="D110" s="11" t="s">
        <v>39</v>
      </c>
      <c r="E110" s="11" t="s">
        <v>16</v>
      </c>
      <c r="F110" s="11" t="s">
        <v>40</v>
      </c>
      <c r="G110" s="11" t="s">
        <v>37</v>
      </c>
      <c r="H110" s="16" t="s">
        <v>57</v>
      </c>
      <c r="I110" s="11" t="s">
        <v>47</v>
      </c>
      <c r="J110" s="11"/>
      <c r="K110" s="11" t="s">
        <v>48</v>
      </c>
      <c r="L110" s="7" t="s">
        <v>55</v>
      </c>
      <c r="M110" s="7" t="s">
        <v>56</v>
      </c>
      <c r="N110" s="48">
        <v>471.72</v>
      </c>
      <c r="O110" s="17">
        <v>2</v>
      </c>
      <c r="P110" s="18">
        <v>235.86</v>
      </c>
      <c r="Q110" s="19" t="s">
        <v>18</v>
      </c>
      <c r="R110" s="11" t="s">
        <v>45</v>
      </c>
      <c r="S110" s="11"/>
      <c r="T110" s="11"/>
      <c r="U110" s="19" t="s">
        <v>816</v>
      </c>
      <c r="V110" s="19" t="s">
        <v>20</v>
      </c>
      <c r="W110" s="20">
        <v>235.86</v>
      </c>
      <c r="X110" s="20">
        <v>2</v>
      </c>
      <c r="Y110" s="11" t="str">
        <f t="shared" si="1"/>
        <v>43938Autarquia Municipal de Saúde de LondrinaAquisição de insumos para realização de testes RT-PCR nCov-2019 - PONTEIRA 10UL05.897.011/0001-30471,722235,86https://www.londrina.pr.gov.br/transparencia</v>
      </c>
      <c r="Z110" s="11" t="s">
        <v>4442</v>
      </c>
      <c r="AA110" s="7">
        <v>460000</v>
      </c>
      <c r="AB110" s="1" t="s">
        <v>14928</v>
      </c>
      <c r="AC110" s="7" t="s">
        <v>14869</v>
      </c>
      <c r="AD110" s="1" t="s">
        <v>16269</v>
      </c>
    </row>
    <row r="111" spans="1:31">
      <c r="A111" s="10">
        <v>43938</v>
      </c>
      <c r="B111" s="11" t="s">
        <v>21</v>
      </c>
      <c r="C111" s="11" t="s">
        <v>38</v>
      </c>
      <c r="D111" s="11" t="s">
        <v>39</v>
      </c>
      <c r="E111" s="11" t="s">
        <v>16</v>
      </c>
      <c r="F111" s="11" t="s">
        <v>40</v>
      </c>
      <c r="G111" s="11" t="s">
        <v>37</v>
      </c>
      <c r="H111" s="16" t="s">
        <v>58</v>
      </c>
      <c r="I111" s="11" t="s">
        <v>47</v>
      </c>
      <c r="J111" s="11"/>
      <c r="K111" s="11" t="s">
        <v>48</v>
      </c>
      <c r="L111" s="7" t="s">
        <v>55</v>
      </c>
      <c r="M111" s="7" t="s">
        <v>56</v>
      </c>
      <c r="N111" s="48">
        <v>4480</v>
      </c>
      <c r="O111" s="17">
        <v>16</v>
      </c>
      <c r="P111" s="18">
        <v>280</v>
      </c>
      <c r="Q111" s="19" t="s">
        <v>18</v>
      </c>
      <c r="R111" s="11" t="s">
        <v>45</v>
      </c>
      <c r="S111" s="11"/>
      <c r="T111" s="11"/>
      <c r="U111" s="19" t="s">
        <v>816</v>
      </c>
      <c r="V111" s="19" t="s">
        <v>20</v>
      </c>
      <c r="W111" s="20">
        <v>280</v>
      </c>
      <c r="X111" s="20">
        <v>16</v>
      </c>
      <c r="Y111" s="11" t="str">
        <f t="shared" si="1"/>
        <v>43938Autarquia Municipal de Saúde de LondrinaAquisição de insumos para realização de testes RT-PCR nCov-2019 - MICROPLACA OPTICA DE 96 POÇOS DE 0,2ML05.897.011/0001-30448016280https://www.londrina.pr.gov.br/transparencia</v>
      </c>
      <c r="Z111" s="11" t="s">
        <v>4442</v>
      </c>
      <c r="AA111" s="7">
        <v>460000</v>
      </c>
      <c r="AB111" s="1" t="s">
        <v>14928</v>
      </c>
      <c r="AC111" s="7" t="s">
        <v>14869</v>
      </c>
      <c r="AD111" s="1" t="s">
        <v>16269</v>
      </c>
    </row>
    <row r="112" spans="1:31">
      <c r="A112" s="10">
        <v>43941</v>
      </c>
      <c r="B112" s="11" t="s">
        <v>21</v>
      </c>
      <c r="C112" s="11" t="s">
        <v>38</v>
      </c>
      <c r="D112" s="11" t="s">
        <v>39</v>
      </c>
      <c r="E112" s="11" t="s">
        <v>16</v>
      </c>
      <c r="F112" s="11" t="s">
        <v>40</v>
      </c>
      <c r="G112" s="13" t="s">
        <v>17</v>
      </c>
      <c r="H112" s="16" t="s">
        <v>59</v>
      </c>
      <c r="I112" s="11" t="s">
        <v>60</v>
      </c>
      <c r="J112" s="11"/>
      <c r="K112" s="11" t="s">
        <v>61</v>
      </c>
      <c r="L112" s="7"/>
      <c r="M112" s="7" t="s">
        <v>62</v>
      </c>
      <c r="N112" s="48">
        <v>24300</v>
      </c>
      <c r="O112" s="17">
        <v>13000</v>
      </c>
      <c r="P112" s="18">
        <v>11.9</v>
      </c>
      <c r="Q112" s="19" t="s">
        <v>31</v>
      </c>
      <c r="R112" s="11" t="s">
        <v>45</v>
      </c>
      <c r="S112" s="11"/>
      <c r="T112" s="11"/>
      <c r="U112" s="19" t="s">
        <v>32</v>
      </c>
      <c r="V112" s="19" t="s">
        <v>33</v>
      </c>
      <c r="W112" s="20">
        <v>11.9</v>
      </c>
      <c r="X112" s="20">
        <v>13000</v>
      </c>
      <c r="Y112" s="11" t="str">
        <f t="shared" si="1"/>
        <v>43941Autarquia Municipal de Saúde de LondrinaAlcool gel 70% 500 ML36.345.917/0001-75243001300011,9https://www.londrina.pr.gov.br/transparencia</v>
      </c>
      <c r="Z112" s="11" t="s">
        <v>4443</v>
      </c>
      <c r="AA112" s="7"/>
      <c r="AB112" s="71" t="s">
        <v>16263</v>
      </c>
      <c r="AC112" s="7"/>
      <c r="AD112" s="1" t="s">
        <v>16269</v>
      </c>
      <c r="AE112" s="54"/>
    </row>
    <row r="113" spans="1:30">
      <c r="A113" s="10">
        <v>43941</v>
      </c>
      <c r="B113" s="11" t="s">
        <v>21</v>
      </c>
      <c r="C113" s="11" t="s">
        <v>38</v>
      </c>
      <c r="D113" s="11" t="s">
        <v>39</v>
      </c>
      <c r="E113" s="11" t="s">
        <v>16</v>
      </c>
      <c r="F113" s="11" t="s">
        <v>40</v>
      </c>
      <c r="G113" s="11" t="s">
        <v>37</v>
      </c>
      <c r="H113" s="16" t="s">
        <v>63</v>
      </c>
      <c r="I113" s="11" t="s">
        <v>64</v>
      </c>
      <c r="J113" s="11"/>
      <c r="K113" s="11" t="s">
        <v>65</v>
      </c>
      <c r="L113" s="7" t="s">
        <v>66</v>
      </c>
      <c r="M113" s="7" t="s">
        <v>67</v>
      </c>
      <c r="N113" s="48">
        <v>98000</v>
      </c>
      <c r="O113" s="17">
        <v>1000</v>
      </c>
      <c r="P113" s="18">
        <v>98</v>
      </c>
      <c r="Q113" s="19" t="s">
        <v>18</v>
      </c>
      <c r="R113" s="11" t="s">
        <v>45</v>
      </c>
      <c r="S113" s="11"/>
      <c r="T113" s="11"/>
      <c r="U113" s="19" t="s">
        <v>19</v>
      </c>
      <c r="V113" s="19" t="s">
        <v>20</v>
      </c>
      <c r="W113" s="20">
        <v>98</v>
      </c>
      <c r="X113" s="20">
        <v>1000</v>
      </c>
      <c r="Y113" s="11" t="str">
        <f t="shared" si="1"/>
        <v>43941Autarquia Municipal de Saúde de LondrinaTESTE RÁPIDO DE SOROLOGIA PARA COVID-1902.823.683/0001-0298000100098https://www.londrina.pr.gov.br/transparencia</v>
      </c>
      <c r="Z113" s="11" t="s">
        <v>4443</v>
      </c>
      <c r="AA113" s="7">
        <v>2300000</v>
      </c>
      <c r="AB113" s="1" t="s">
        <v>14929</v>
      </c>
      <c r="AC113" s="7" t="s">
        <v>14870</v>
      </c>
      <c r="AD113" s="1" t="s">
        <v>16269</v>
      </c>
    </row>
    <row r="114" spans="1:30">
      <c r="A114" s="10">
        <v>43941</v>
      </c>
      <c r="B114" s="11" t="s">
        <v>21</v>
      </c>
      <c r="C114" s="11" t="s">
        <v>38</v>
      </c>
      <c r="D114" s="11" t="s">
        <v>39</v>
      </c>
      <c r="E114" s="11" t="s">
        <v>16</v>
      </c>
      <c r="F114" s="11" t="s">
        <v>40</v>
      </c>
      <c r="G114" s="11" t="s">
        <v>37</v>
      </c>
      <c r="H114" s="16" t="s">
        <v>68</v>
      </c>
      <c r="I114" s="11" t="s">
        <v>69</v>
      </c>
      <c r="J114" s="11"/>
      <c r="K114" s="11" t="s">
        <v>70</v>
      </c>
      <c r="L114" s="7" t="s">
        <v>13682</v>
      </c>
      <c r="M114" s="7" t="s">
        <v>71</v>
      </c>
      <c r="N114" s="48">
        <v>11000</v>
      </c>
      <c r="O114" s="17">
        <v>1000</v>
      </c>
      <c r="P114" s="18">
        <v>11</v>
      </c>
      <c r="Q114" s="19" t="s">
        <v>28</v>
      </c>
      <c r="R114" s="11" t="s">
        <v>45</v>
      </c>
      <c r="S114" s="11"/>
      <c r="T114" s="11"/>
      <c r="U114" s="19" t="s">
        <v>4892</v>
      </c>
      <c r="V114" s="19" t="s">
        <v>20</v>
      </c>
      <c r="W114" s="20">
        <v>11</v>
      </c>
      <c r="X114" s="20">
        <v>1000</v>
      </c>
      <c r="Y114" s="11" t="str">
        <f t="shared" si="1"/>
        <v>43941Autarquia Municipal de Saúde de LondrinaMÁSCARAS N9526.729.755/0001-1511000100011https://www.londrina.pr.gov.br/transparencia</v>
      </c>
      <c r="Z114" s="11" t="s">
        <v>4443</v>
      </c>
      <c r="AA114" s="7">
        <v>90000</v>
      </c>
      <c r="AB114" s="1" t="s">
        <v>14930</v>
      </c>
      <c r="AC114" s="7" t="s">
        <v>14870</v>
      </c>
      <c r="AD114" s="1" t="s">
        <v>16269</v>
      </c>
    </row>
    <row r="115" spans="1:30">
      <c r="A115" s="10">
        <v>43941</v>
      </c>
      <c r="B115" s="11" t="s">
        <v>21</v>
      </c>
      <c r="C115" s="11" t="s">
        <v>38</v>
      </c>
      <c r="D115" s="11" t="s">
        <v>39</v>
      </c>
      <c r="E115" s="11" t="s">
        <v>16</v>
      </c>
      <c r="F115" s="11" t="s">
        <v>40</v>
      </c>
      <c r="G115" s="11" t="s">
        <v>37</v>
      </c>
      <c r="H115" s="16" t="s">
        <v>72</v>
      </c>
      <c r="I115" s="11" t="s">
        <v>73</v>
      </c>
      <c r="J115" s="11"/>
      <c r="K115" s="11" t="s">
        <v>74</v>
      </c>
      <c r="L115" s="7" t="s">
        <v>13683</v>
      </c>
      <c r="M115" s="7" t="s">
        <v>75</v>
      </c>
      <c r="N115" s="48">
        <v>720000</v>
      </c>
      <c r="O115" s="17">
        <v>400000</v>
      </c>
      <c r="P115" s="18">
        <v>1.8</v>
      </c>
      <c r="Q115" s="19"/>
      <c r="R115" s="11" t="s">
        <v>45</v>
      </c>
      <c r="S115" s="11"/>
      <c r="T115" s="11"/>
      <c r="U115" s="19" t="s">
        <v>30</v>
      </c>
      <c r="V115" s="19" t="s">
        <v>20</v>
      </c>
      <c r="W115" s="20">
        <v>1.8</v>
      </c>
      <c r="X115" s="20">
        <v>400000</v>
      </c>
      <c r="Y115" s="11" t="str">
        <f t="shared" si="1"/>
        <v>43941Autarquia Municipal de Saúde de LondrinaMÁSCARAS DESCARTÁVEIS CIRÚRGICAS TRIPLA26.766.610/0002-757200004000001,8https://www.londrina.pr.gov.br/transparencia</v>
      </c>
      <c r="Z115" s="11" t="s">
        <v>4443</v>
      </c>
      <c r="AA115" s="7">
        <v>0</v>
      </c>
      <c r="AB115" s="1" t="s">
        <v>14931</v>
      </c>
      <c r="AC115" s="7" t="s">
        <v>14869</v>
      </c>
      <c r="AD115" s="1" t="s">
        <v>16269</v>
      </c>
    </row>
    <row r="116" spans="1:30">
      <c r="A116" s="10">
        <v>43941</v>
      </c>
      <c r="B116" s="11" t="s">
        <v>21</v>
      </c>
      <c r="C116" s="11" t="s">
        <v>38</v>
      </c>
      <c r="D116" s="11" t="s">
        <v>39</v>
      </c>
      <c r="E116" s="11" t="s">
        <v>16</v>
      </c>
      <c r="F116" s="11" t="s">
        <v>40</v>
      </c>
      <c r="G116" s="11" t="s">
        <v>37</v>
      </c>
      <c r="H116" s="16" t="s">
        <v>68</v>
      </c>
      <c r="I116" s="11" t="s">
        <v>76</v>
      </c>
      <c r="J116" s="11"/>
      <c r="K116" s="11" t="s">
        <v>77</v>
      </c>
      <c r="L116" s="7" t="s">
        <v>13683</v>
      </c>
      <c r="M116" s="7" t="s">
        <v>75</v>
      </c>
      <c r="N116" s="48">
        <v>237500</v>
      </c>
      <c r="O116" s="17">
        <v>19000</v>
      </c>
      <c r="P116" s="18">
        <v>12.5</v>
      </c>
      <c r="Q116" s="19" t="s">
        <v>28</v>
      </c>
      <c r="R116" s="11" t="s">
        <v>45</v>
      </c>
      <c r="S116" s="11"/>
      <c r="T116" s="11"/>
      <c r="U116" s="19" t="s">
        <v>4892</v>
      </c>
      <c r="V116" s="19" t="s">
        <v>20</v>
      </c>
      <c r="W116" s="20">
        <v>12.5</v>
      </c>
      <c r="X116" s="20">
        <v>19000</v>
      </c>
      <c r="Y116" s="11" t="str">
        <f t="shared" si="1"/>
        <v>43941Autarquia Municipal de Saúde de LondrinaMÁSCARAS N9526.766.610/0002-752375001900012,5https://www.londrina.pr.gov.br/transparencia</v>
      </c>
      <c r="Z116" s="11" t="s">
        <v>4443</v>
      </c>
      <c r="AA116" s="7">
        <v>0</v>
      </c>
      <c r="AB116" s="1" t="s">
        <v>14931</v>
      </c>
      <c r="AC116" s="7" t="s">
        <v>14869</v>
      </c>
      <c r="AD116" s="1" t="s">
        <v>16269</v>
      </c>
    </row>
    <row r="117" spans="1:30">
      <c r="A117" s="10">
        <v>43941</v>
      </c>
      <c r="B117" s="11" t="s">
        <v>21</v>
      </c>
      <c r="C117" s="11" t="s">
        <v>38</v>
      </c>
      <c r="D117" s="11" t="s">
        <v>39</v>
      </c>
      <c r="E117" s="11" t="s">
        <v>16</v>
      </c>
      <c r="F117" s="11" t="s">
        <v>40</v>
      </c>
      <c r="G117" s="11" t="s">
        <v>37</v>
      </c>
      <c r="H117" s="16" t="s">
        <v>78</v>
      </c>
      <c r="I117" s="11" t="s">
        <v>79</v>
      </c>
      <c r="J117" s="11"/>
      <c r="K117" s="11" t="s">
        <v>80</v>
      </c>
      <c r="L117" s="7" t="s">
        <v>13682</v>
      </c>
      <c r="M117" s="7" t="s">
        <v>71</v>
      </c>
      <c r="N117" s="48">
        <v>30750</v>
      </c>
      <c r="O117" s="17">
        <v>1500</v>
      </c>
      <c r="P117" s="18">
        <v>20.5</v>
      </c>
      <c r="Q117" s="19"/>
      <c r="R117" s="11" t="s">
        <v>45</v>
      </c>
      <c r="S117" s="11"/>
      <c r="T117" s="11"/>
      <c r="U117" s="19" t="s">
        <v>81</v>
      </c>
      <c r="V117" s="19" t="s">
        <v>20</v>
      </c>
      <c r="W117" s="20">
        <v>20.5</v>
      </c>
      <c r="X117" s="20">
        <v>1500</v>
      </c>
      <c r="Y117" s="11" t="str">
        <f t="shared" si="1"/>
        <v>43941Autarquia Municipal de Saúde de LondrinaMACACÃO DE PROTEÇÃO - capuz acoplado- tecido laminado- impermeável - microporoso- anti estatico- elástico punhos e tornozelos- gramatura 50 g /mt- fechamento frontal com zíper- possuir CA  - tamanho P, M, G e GG26.729.755/0001-1530750150020,5https://www.londrina.pr.gov.br/transparencia</v>
      </c>
      <c r="Z117" s="11" t="s">
        <v>4443</v>
      </c>
      <c r="AA117" s="7">
        <v>90000</v>
      </c>
      <c r="AB117" s="1" t="s">
        <v>14930</v>
      </c>
      <c r="AC117" s="7" t="s">
        <v>14870</v>
      </c>
      <c r="AD117" s="1" t="s">
        <v>16269</v>
      </c>
    </row>
    <row r="118" spans="1:30">
      <c r="A118" s="10">
        <v>43941</v>
      </c>
      <c r="B118" s="11" t="s">
        <v>21</v>
      </c>
      <c r="C118" s="11" t="s">
        <v>38</v>
      </c>
      <c r="D118" s="11" t="s">
        <v>39</v>
      </c>
      <c r="E118" s="11" t="s">
        <v>16</v>
      </c>
      <c r="F118" s="11" t="s">
        <v>40</v>
      </c>
      <c r="G118" s="11" t="s">
        <v>37</v>
      </c>
      <c r="H118" s="16" t="s">
        <v>82</v>
      </c>
      <c r="I118" s="11" t="s">
        <v>83</v>
      </c>
      <c r="J118" s="11"/>
      <c r="K118" s="11" t="s">
        <v>84</v>
      </c>
      <c r="L118" s="7" t="s">
        <v>13684</v>
      </c>
      <c r="M118" s="7" t="s">
        <v>85</v>
      </c>
      <c r="N118" s="48">
        <v>80000</v>
      </c>
      <c r="O118" s="17">
        <v>800</v>
      </c>
      <c r="P118" s="18">
        <v>100</v>
      </c>
      <c r="Q118" s="19" t="s">
        <v>814</v>
      </c>
      <c r="R118" s="11" t="s">
        <v>45</v>
      </c>
      <c r="S118" s="11"/>
      <c r="T118" s="11"/>
      <c r="U118" s="19" t="s">
        <v>30</v>
      </c>
      <c r="V118" s="19" t="s">
        <v>20</v>
      </c>
      <c r="W118" s="20">
        <v>2</v>
      </c>
      <c r="X118" s="20">
        <v>40000</v>
      </c>
      <c r="Y118" s="11" t="str">
        <f t="shared" si="1"/>
        <v>43941Autarquia Municipal de Saúde de LondrinaMÁSCARA CIRÚRGICA DESCARTÁVEL - Máscara cirúrgica, semi-f acial, descartáv el, com 3 (três) camadas de proteção, sendo a interna com material hipoalergênico, que apresentem ef iciência de f iltração bacteriana (E.F.B.) acima de 95% para partículas de 1 μm; inodora, com bordas bem acabadas isentas de cola; com clipe nasal embutido produzido em alumínio f lexív el que permita ajuste nasal adequado ao contorno do rosto, não traumatizante; tiras costuradas com solda eletrônica. Dev em ser acondicionadas em caixas tipo dispenser  box com 50 (cinqüenta) unidades, que apresentem impressos os dados de identif icação da procedência (f abricante),  exibir número do lote, registro no Ministério da Saúde, datas de f abricação e de v alidade e a av aliação do custo será por unidade.26.889.274/0001-7780000800100https://www.londrina.pr.gov.br/transparencia</v>
      </c>
      <c r="Z118" s="11" t="s">
        <v>4443</v>
      </c>
      <c r="AA118" s="7">
        <v>50000</v>
      </c>
      <c r="AB118" s="1" t="s">
        <v>14932</v>
      </c>
      <c r="AC118" s="7" t="s">
        <v>14870</v>
      </c>
      <c r="AD118" s="1" t="s">
        <v>16269</v>
      </c>
    </row>
    <row r="119" spans="1:30">
      <c r="A119" s="10">
        <v>43941</v>
      </c>
      <c r="B119" s="11" t="s">
        <v>21</v>
      </c>
      <c r="C119" s="11" t="s">
        <v>38</v>
      </c>
      <c r="D119" s="11" t="s">
        <v>39</v>
      </c>
      <c r="E119" s="11" t="s">
        <v>16</v>
      </c>
      <c r="F119" s="11" t="s">
        <v>40</v>
      </c>
      <c r="G119" s="11" t="s">
        <v>37</v>
      </c>
      <c r="H119" s="16" t="s">
        <v>86</v>
      </c>
      <c r="I119" s="11" t="s">
        <v>87</v>
      </c>
      <c r="J119" s="11"/>
      <c r="K119" s="11" t="s">
        <v>88</v>
      </c>
      <c r="L119" s="7" t="s">
        <v>13685</v>
      </c>
      <c r="M119" s="7" t="s">
        <v>89</v>
      </c>
      <c r="N119" s="48">
        <v>2000</v>
      </c>
      <c r="O119" s="17">
        <v>80</v>
      </c>
      <c r="P119" s="18">
        <v>25</v>
      </c>
      <c r="Q119" s="19"/>
      <c r="R119" s="11" t="s">
        <v>45</v>
      </c>
      <c r="S119" s="11"/>
      <c r="T119" s="11"/>
      <c r="U119" s="19" t="s">
        <v>81</v>
      </c>
      <c r="V119" s="19" t="s">
        <v>20</v>
      </c>
      <c r="W119" s="20">
        <v>25</v>
      </c>
      <c r="X119" s="20">
        <v>80</v>
      </c>
      <c r="Y119" s="11" t="str">
        <f t="shared" si="1"/>
        <v>43941Autarquia Municipal de Saúde de LondrinaMacacão–CA 3918314.213.841/0001-9120008025https://www.londrina.pr.gov.br/transparencia</v>
      </c>
      <c r="Z119" s="11" t="s">
        <v>4443</v>
      </c>
      <c r="AA119" s="7">
        <v>150000</v>
      </c>
      <c r="AB119" s="1" t="s">
        <v>14933</v>
      </c>
      <c r="AC119" s="7" t="s">
        <v>14870</v>
      </c>
      <c r="AD119" s="1" t="s">
        <v>16269</v>
      </c>
    </row>
    <row r="120" spans="1:30">
      <c r="A120" s="10">
        <v>43941</v>
      </c>
      <c r="B120" s="11" t="s">
        <v>21</v>
      </c>
      <c r="C120" s="11" t="s">
        <v>38</v>
      </c>
      <c r="D120" s="11" t="s">
        <v>39</v>
      </c>
      <c r="E120" s="11" t="s">
        <v>16</v>
      </c>
      <c r="F120" s="11" t="s">
        <v>40</v>
      </c>
      <c r="G120" s="11" t="s">
        <v>37</v>
      </c>
      <c r="H120" s="16" t="s">
        <v>90</v>
      </c>
      <c r="I120" s="11" t="s">
        <v>91</v>
      </c>
      <c r="J120" s="11"/>
      <c r="K120" s="11" t="s">
        <v>92</v>
      </c>
      <c r="L120" s="7" t="s">
        <v>13682</v>
      </c>
      <c r="M120" s="7" t="s">
        <v>71</v>
      </c>
      <c r="N120" s="48">
        <v>3000</v>
      </c>
      <c r="O120" s="17">
        <v>500</v>
      </c>
      <c r="P120" s="18">
        <v>6</v>
      </c>
      <c r="Q120" s="19" t="s">
        <v>28</v>
      </c>
      <c r="R120" s="11" t="s">
        <v>45</v>
      </c>
      <c r="S120" s="11"/>
      <c r="T120" s="11"/>
      <c r="U120" s="19" t="s">
        <v>4892</v>
      </c>
      <c r="V120" s="19" t="s">
        <v>20</v>
      </c>
      <c r="W120" s="20">
        <v>6</v>
      </c>
      <c r="X120" s="20">
        <v>500</v>
      </c>
      <c r="Y120" s="11" t="str">
        <f t="shared" si="1"/>
        <v>43941Autarquia Municipal de Saúde de LondrinaMÁSCARA N9526.729.755/0001-1530005006https://www.londrina.pr.gov.br/transparencia</v>
      </c>
      <c r="Z120" s="11" t="s">
        <v>4443</v>
      </c>
      <c r="AA120" s="7">
        <v>90000</v>
      </c>
      <c r="AB120" s="1" t="s">
        <v>14930</v>
      </c>
      <c r="AC120" s="7" t="s">
        <v>14870</v>
      </c>
      <c r="AD120" s="1" t="s">
        <v>16269</v>
      </c>
    </row>
    <row r="121" spans="1:30">
      <c r="A121" s="10">
        <v>43922</v>
      </c>
      <c r="B121" s="11" t="s">
        <v>21</v>
      </c>
      <c r="C121" s="11" t="s">
        <v>394</v>
      </c>
      <c r="D121" s="11" t="s">
        <v>309</v>
      </c>
      <c r="E121" s="11" t="s">
        <v>16</v>
      </c>
      <c r="F121" s="11" t="s">
        <v>363</v>
      </c>
      <c r="G121" s="11" t="s">
        <v>37</v>
      </c>
      <c r="H121" s="16" t="s">
        <v>395</v>
      </c>
      <c r="I121" s="11" t="s">
        <v>396</v>
      </c>
      <c r="J121" s="11" t="s">
        <v>314</v>
      </c>
      <c r="K121" s="11" t="s">
        <v>397</v>
      </c>
      <c r="L121" s="7" t="s">
        <v>13687</v>
      </c>
      <c r="M121" s="7" t="s">
        <v>13686</v>
      </c>
      <c r="N121" s="48">
        <v>900000</v>
      </c>
      <c r="O121" s="17">
        <v>200000</v>
      </c>
      <c r="P121" s="18">
        <v>4.5</v>
      </c>
      <c r="Q121" s="19" t="s">
        <v>28</v>
      </c>
      <c r="R121" s="11" t="s">
        <v>398</v>
      </c>
      <c r="S121" s="11" t="s">
        <v>399</v>
      </c>
      <c r="T121" s="11"/>
      <c r="U121" s="19" t="s">
        <v>30</v>
      </c>
      <c r="V121" s="19" t="s">
        <v>20</v>
      </c>
      <c r="W121" s="20">
        <v>4.5</v>
      </c>
      <c r="X121" s="20">
        <v>200000</v>
      </c>
      <c r="Y121" s="11" t="str">
        <f t="shared" si="1"/>
        <v>43922Secretaria Municipal de SaúdeMáscaras Descartáveis com tiras de elástico, tipo não tecido, em papel triplo, filtro BFE com 98,8% de retenção bacteriológica; 100% polipropileno; não estéril. Marca INOVA00.504.095/0001-809000002000004,5http://www.ribeiraopreto.sp.gov.br/files/transparencia/pdf/licitacao-191-2020.pdf</v>
      </c>
      <c r="Z121" s="11" t="s">
        <v>4443</v>
      </c>
      <c r="AA121" s="7">
        <v>1100000</v>
      </c>
      <c r="AB121" s="1" t="s">
        <v>14934</v>
      </c>
      <c r="AC121" s="7" t="s">
        <v>14869</v>
      </c>
      <c r="AD121" s="1" t="s">
        <v>16269</v>
      </c>
    </row>
    <row r="122" spans="1:30">
      <c r="A122" s="10">
        <v>43922</v>
      </c>
      <c r="B122" s="11" t="s">
        <v>21</v>
      </c>
      <c r="C122" s="11" t="s">
        <v>394</v>
      </c>
      <c r="D122" s="11" t="s">
        <v>309</v>
      </c>
      <c r="E122" s="11" t="s">
        <v>16</v>
      </c>
      <c r="F122" s="11" t="s">
        <v>363</v>
      </c>
      <c r="G122" s="11" t="s">
        <v>37</v>
      </c>
      <c r="H122" s="16" t="s">
        <v>400</v>
      </c>
      <c r="I122" s="11" t="s">
        <v>396</v>
      </c>
      <c r="J122" s="11" t="s">
        <v>314</v>
      </c>
      <c r="K122" s="11" t="s">
        <v>397</v>
      </c>
      <c r="L122" s="7" t="s">
        <v>13687</v>
      </c>
      <c r="M122" s="7" t="s">
        <v>13686</v>
      </c>
      <c r="N122" s="48">
        <v>320000</v>
      </c>
      <c r="O122" s="17">
        <v>20000</v>
      </c>
      <c r="P122" s="18">
        <v>16</v>
      </c>
      <c r="Q122" s="19" t="s">
        <v>28</v>
      </c>
      <c r="R122" s="11" t="s">
        <v>398</v>
      </c>
      <c r="S122" s="11" t="s">
        <v>399</v>
      </c>
      <c r="T122" s="11"/>
      <c r="U122" s="19" t="s">
        <v>30</v>
      </c>
      <c r="V122" s="19" t="s">
        <v>20</v>
      </c>
      <c r="W122" s="20">
        <v>16</v>
      </c>
      <c r="X122" s="20">
        <v>20000</v>
      </c>
      <c r="Y122" s="11" t="str">
        <f t="shared" si="1"/>
        <v>43922Secretaria Municipal de SaúdeMáscaras Descartáveis purificador de ar - complemento semifacial; clipe nasal, 2 tirantes, indicado para tuberculose com eficiência de filtragem bacteriana de 99%. Marca INOVA00.504.095/0001-803200002000016http://www.ribeiraopreto.sp.gov.br/files/transparencia/pdf/licitacao-191-2020.pdf</v>
      </c>
      <c r="Z122" s="11" t="s">
        <v>4443</v>
      </c>
      <c r="AA122" s="7">
        <v>1100000</v>
      </c>
      <c r="AB122" s="1" t="s">
        <v>14934</v>
      </c>
      <c r="AC122" s="7" t="s">
        <v>14869</v>
      </c>
      <c r="AD122" s="1" t="s">
        <v>16269</v>
      </c>
    </row>
    <row r="123" spans="1:30">
      <c r="A123" s="10">
        <v>43923</v>
      </c>
      <c r="B123" s="11" t="s">
        <v>21</v>
      </c>
      <c r="C123" s="11" t="s">
        <v>394</v>
      </c>
      <c r="D123" s="11" t="s">
        <v>309</v>
      </c>
      <c r="E123" s="11" t="s">
        <v>16</v>
      </c>
      <c r="F123" s="11" t="s">
        <v>363</v>
      </c>
      <c r="G123" s="11" t="s">
        <v>37</v>
      </c>
      <c r="H123" s="16" t="s">
        <v>401</v>
      </c>
      <c r="I123" s="11" t="s">
        <v>402</v>
      </c>
      <c r="J123" s="11" t="s">
        <v>314</v>
      </c>
      <c r="K123" s="11" t="s">
        <v>403</v>
      </c>
      <c r="L123" s="7" t="s">
        <v>10489</v>
      </c>
      <c r="M123" s="7" t="s">
        <v>4345</v>
      </c>
      <c r="N123" s="48">
        <v>52500</v>
      </c>
      <c r="O123" s="17">
        <v>5000</v>
      </c>
      <c r="P123" s="18">
        <v>10.5</v>
      </c>
      <c r="Q123" s="19" t="s">
        <v>379</v>
      </c>
      <c r="R123" s="11" t="s">
        <v>404</v>
      </c>
      <c r="S123" s="11" t="s">
        <v>399</v>
      </c>
      <c r="T123" s="11"/>
      <c r="U123" s="19" t="s">
        <v>81</v>
      </c>
      <c r="V123" s="19" t="s">
        <v>20</v>
      </c>
      <c r="W123" s="20">
        <v>10.5</v>
      </c>
      <c r="X123" s="20">
        <v>5000</v>
      </c>
      <c r="Y123" s="11" t="str">
        <f t="shared" si="1"/>
        <v>43923Secretaria Municipal de SaúdeMacacão de Segurança, cor branca, tratamento antiestático, abertura frontal e fechamento com zíper, capuz com elástico, 100% em polietileno. Tamanhos P, M. G, EG e EGG. Marca VOLK08.973.252/0001-0952500500010,5http://www.ribeiraopreto.sp.gov.br/files/transparencia/pdf/licitacao-189-2020.pdf</v>
      </c>
      <c r="Z123" s="11" t="s">
        <v>4443</v>
      </c>
      <c r="AA123" s="7">
        <v>300000</v>
      </c>
      <c r="AB123" s="1" t="s">
        <v>14935</v>
      </c>
      <c r="AC123" s="7" t="s">
        <v>14868</v>
      </c>
      <c r="AD123" s="1" t="s">
        <v>16269</v>
      </c>
    </row>
    <row r="124" spans="1:30">
      <c r="A124" s="10">
        <v>43915</v>
      </c>
      <c r="B124" s="11" t="s">
        <v>21</v>
      </c>
      <c r="C124" s="11" t="s">
        <v>394</v>
      </c>
      <c r="D124" s="11" t="s">
        <v>309</v>
      </c>
      <c r="E124" s="11" t="s">
        <v>16</v>
      </c>
      <c r="F124" s="11" t="s">
        <v>363</v>
      </c>
      <c r="G124" s="11" t="s">
        <v>37</v>
      </c>
      <c r="H124" s="16" t="s">
        <v>405</v>
      </c>
      <c r="I124" s="11" t="s">
        <v>406</v>
      </c>
      <c r="J124" s="11" t="s">
        <v>314</v>
      </c>
      <c r="K124" s="11" t="s">
        <v>407</v>
      </c>
      <c r="L124" s="7" t="s">
        <v>13689</v>
      </c>
      <c r="M124" s="7" t="s">
        <v>13688</v>
      </c>
      <c r="N124" s="48">
        <v>11500</v>
      </c>
      <c r="O124" s="17">
        <v>2500</v>
      </c>
      <c r="P124" s="18">
        <v>4.5999999999999996</v>
      </c>
      <c r="Q124" s="19" t="s">
        <v>28</v>
      </c>
      <c r="R124" s="11" t="s">
        <v>408</v>
      </c>
      <c r="S124" s="11" t="s">
        <v>399</v>
      </c>
      <c r="T124" s="11"/>
      <c r="U124" s="19" t="s">
        <v>30</v>
      </c>
      <c r="V124" s="19" t="s">
        <v>20</v>
      </c>
      <c r="W124" s="20">
        <v>4.5999999999999996</v>
      </c>
      <c r="X124" s="20">
        <v>2500</v>
      </c>
      <c r="Y124" s="11" t="str">
        <f t="shared" si="1"/>
        <v>43915Secretaria Municipal de SaúdeMáscaras Cirúrgicas (em caixas com 50 unidades). Tripla com filtro com BFE maior que 95%. Clip nasal. Marca Sky30.376.499/0001-051150025004,6http://www.ribeiraopreto.sp.gov.br/files/transparencia/pdf/licitacao-188-2020.pdf</v>
      </c>
      <c r="Z124" s="11" t="s">
        <v>4443</v>
      </c>
      <c r="AA124" s="7">
        <v>1</v>
      </c>
      <c r="AB124" s="1" t="s">
        <v>14936</v>
      </c>
      <c r="AC124" s="7" t="s">
        <v>14868</v>
      </c>
      <c r="AD124" s="1" t="s">
        <v>16269</v>
      </c>
    </row>
    <row r="125" spans="1:30">
      <c r="A125" s="10">
        <v>43920</v>
      </c>
      <c r="B125" s="11" t="s">
        <v>21</v>
      </c>
      <c r="C125" s="11" t="s">
        <v>394</v>
      </c>
      <c r="D125" s="11" t="s">
        <v>309</v>
      </c>
      <c r="E125" s="11" t="s">
        <v>409</v>
      </c>
      <c r="F125" s="11" t="s">
        <v>410</v>
      </c>
      <c r="G125" s="11" t="s">
        <v>37</v>
      </c>
      <c r="H125" s="16" t="s">
        <v>411</v>
      </c>
      <c r="I125" s="11" t="s">
        <v>412</v>
      </c>
      <c r="J125" s="11" t="s">
        <v>314</v>
      </c>
      <c r="K125" s="11" t="s">
        <v>413</v>
      </c>
      <c r="L125" s="7" t="s">
        <v>13691</v>
      </c>
      <c r="M125" s="7" t="s">
        <v>13690</v>
      </c>
      <c r="N125" s="48">
        <v>2520</v>
      </c>
      <c r="O125" s="17">
        <v>70</v>
      </c>
      <c r="P125" s="18">
        <v>36</v>
      </c>
      <c r="Q125" s="19" t="s">
        <v>31</v>
      </c>
      <c r="R125" s="11" t="s">
        <v>414</v>
      </c>
      <c r="S125" s="11" t="s">
        <v>399</v>
      </c>
      <c r="T125" s="11"/>
      <c r="U125" s="19" t="s">
        <v>816</v>
      </c>
      <c r="V125" s="19" t="s">
        <v>33</v>
      </c>
      <c r="W125" s="20">
        <v>36</v>
      </c>
      <c r="X125" s="20">
        <v>70</v>
      </c>
      <c r="Y125" s="11" t="str">
        <f t="shared" si="1"/>
        <v>43920Secretaria Municipal de AdministraçãoDispenser para aplicação de álcool gel, plastico ABS de alta resistência. Marca NOBRE10.881.471/0001-0025207036http://www.ribeiraopreto.sp.gov.br/files/transparencia/pdf/licitacao-173-2020.pdf</v>
      </c>
      <c r="Z125" s="11" t="s">
        <v>4442</v>
      </c>
      <c r="AA125" s="7">
        <v>30000</v>
      </c>
      <c r="AB125" s="1" t="s">
        <v>14937</v>
      </c>
      <c r="AC125" s="7" t="s">
        <v>14868</v>
      </c>
      <c r="AD125" s="1" t="s">
        <v>16269</v>
      </c>
    </row>
    <row r="126" spans="1:30">
      <c r="A126" s="10">
        <v>43920</v>
      </c>
      <c r="B126" s="11" t="s">
        <v>21</v>
      </c>
      <c r="C126" s="11" t="s">
        <v>394</v>
      </c>
      <c r="D126" s="11" t="s">
        <v>309</v>
      </c>
      <c r="E126" s="11" t="s">
        <v>409</v>
      </c>
      <c r="F126" s="11" t="s">
        <v>410</v>
      </c>
      <c r="G126" s="11" t="s">
        <v>37</v>
      </c>
      <c r="H126" s="16" t="s">
        <v>415</v>
      </c>
      <c r="I126" s="11" t="s">
        <v>412</v>
      </c>
      <c r="J126" s="11" t="s">
        <v>314</v>
      </c>
      <c r="K126" s="11" t="s">
        <v>413</v>
      </c>
      <c r="L126" s="7" t="s">
        <v>13693</v>
      </c>
      <c r="M126" s="7" t="s">
        <v>13692</v>
      </c>
      <c r="N126" s="48">
        <v>2360</v>
      </c>
      <c r="O126" s="17">
        <v>400</v>
      </c>
      <c r="P126" s="18">
        <v>5.9</v>
      </c>
      <c r="Q126" s="19" t="s">
        <v>31</v>
      </c>
      <c r="R126" s="11" t="s">
        <v>414</v>
      </c>
      <c r="S126" s="11" t="s">
        <v>399</v>
      </c>
      <c r="T126" s="11"/>
      <c r="U126" s="19" t="s">
        <v>32</v>
      </c>
      <c r="V126" s="19" t="s">
        <v>33</v>
      </c>
      <c r="W126" s="20">
        <v>5.9</v>
      </c>
      <c r="X126" s="20">
        <v>400</v>
      </c>
      <c r="Y126" s="11" t="str">
        <f t="shared" si="1"/>
        <v>43920Secretaria Municipal de AdministraçãoÁlcool Líquido, tipo etílico hidratado, sem perfume, teor de 70% (frasco). Marca PROLINK02.736.951/0001-5923604005,9http://www.ribeiraopreto.sp.gov.br/files/transparencia/pdf/licitacao-173-2020.pdf</v>
      </c>
      <c r="Z126" s="11" t="s">
        <v>4443</v>
      </c>
      <c r="AA126" s="7">
        <v>0</v>
      </c>
      <c r="AB126" s="1" t="s">
        <v>14938</v>
      </c>
      <c r="AC126" s="7" t="s">
        <v>14870</v>
      </c>
      <c r="AD126" s="1" t="s">
        <v>16269</v>
      </c>
    </row>
    <row r="127" spans="1:30">
      <c r="A127" s="10">
        <v>43910</v>
      </c>
      <c r="B127" s="11" t="s">
        <v>21</v>
      </c>
      <c r="C127" s="11" t="s">
        <v>308</v>
      </c>
      <c r="D127" s="11" t="s">
        <v>309</v>
      </c>
      <c r="E127" s="11" t="s">
        <v>310</v>
      </c>
      <c r="F127" s="11" t="s">
        <v>311</v>
      </c>
      <c r="G127" s="11" t="s">
        <v>37</v>
      </c>
      <c r="H127" s="16" t="s">
        <v>312</v>
      </c>
      <c r="I127" s="11" t="s">
        <v>313</v>
      </c>
      <c r="J127" s="11" t="s">
        <v>314</v>
      </c>
      <c r="K127" s="11" t="s">
        <v>315</v>
      </c>
      <c r="L127" s="7" t="s">
        <v>13694</v>
      </c>
      <c r="M127" s="7" t="s">
        <v>316</v>
      </c>
      <c r="N127" s="48">
        <v>987.25</v>
      </c>
      <c r="O127" s="17">
        <v>55</v>
      </c>
      <c r="P127" s="18">
        <v>17.95</v>
      </c>
      <c r="Q127" s="19" t="s">
        <v>31</v>
      </c>
      <c r="R127" s="11" t="s">
        <v>317</v>
      </c>
      <c r="S127" s="11" t="s">
        <v>314</v>
      </c>
      <c r="T127" s="11"/>
      <c r="U127" s="19" t="s">
        <v>816</v>
      </c>
      <c r="V127" s="19" t="s">
        <v>33</v>
      </c>
      <c r="W127" s="20">
        <v>17.95</v>
      </c>
      <c r="X127" s="20">
        <v>55</v>
      </c>
      <c r="Y127" s="11" t="str">
        <f t="shared" si="1"/>
        <v>43910Secretaria Municipal de GovernoAquisição de dispenser para álcool em gel, sem reservatório, cor branca, em ABS de alta resistência para uso das unidades desta Secretaria.64.088.214/0001-44987,255517,95http://www.docidadesp.imprensaoficial.com.br/NavegaEdicao.aspx?ClipID=eda14501a4ea991dd5ce0245c0df8a51&amp;PalavraChave=6013.2020/0001473-3</v>
      </c>
      <c r="Z127" s="11" t="s">
        <v>4442</v>
      </c>
      <c r="AA127" s="7">
        <v>1150000</v>
      </c>
      <c r="AB127" s="1" t="s">
        <v>14939</v>
      </c>
      <c r="AC127" s="7" t="s">
        <v>14869</v>
      </c>
      <c r="AD127" s="1" t="s">
        <v>16269</v>
      </c>
    </row>
    <row r="128" spans="1:30">
      <c r="A128" s="10">
        <v>43910</v>
      </c>
      <c r="B128" s="11" t="s">
        <v>21</v>
      </c>
      <c r="C128" s="11" t="s">
        <v>308</v>
      </c>
      <c r="D128" s="11" t="s">
        <v>309</v>
      </c>
      <c r="E128" s="11" t="s">
        <v>310</v>
      </c>
      <c r="F128" s="11" t="s">
        <v>311</v>
      </c>
      <c r="G128" s="11" t="s">
        <v>37</v>
      </c>
      <c r="H128" s="16" t="s">
        <v>318</v>
      </c>
      <c r="I128" s="11" t="s">
        <v>313</v>
      </c>
      <c r="J128" s="11" t="s">
        <v>314</v>
      </c>
      <c r="K128" s="11" t="s">
        <v>315</v>
      </c>
      <c r="L128" s="7" t="s">
        <v>13694</v>
      </c>
      <c r="M128" s="7" t="s">
        <v>316</v>
      </c>
      <c r="N128" s="48">
        <v>1274</v>
      </c>
      <c r="O128" s="17">
        <v>200</v>
      </c>
      <c r="P128" s="18">
        <v>6.37</v>
      </c>
      <c r="Q128" s="19" t="s">
        <v>31</v>
      </c>
      <c r="R128" s="11" t="s">
        <v>317</v>
      </c>
      <c r="S128" s="11" t="s">
        <v>314</v>
      </c>
      <c r="T128" s="11"/>
      <c r="U128" s="19" t="s">
        <v>32</v>
      </c>
      <c r="V128" s="19" t="s">
        <v>33</v>
      </c>
      <c r="W128" s="20">
        <v>7.96</v>
      </c>
      <c r="X128" s="20">
        <v>160</v>
      </c>
      <c r="Y128" s="11" t="str">
        <f t="shared" si="1"/>
        <v>43910Secretaria Municipal de GovernoAquisição de Higienizador – álcool em gel 70%, refil com 800 ml,64.088.214/0001-4412742006,37http://www.docidadesp.imprensaoficial.com.br/NavegaEdicao.aspx?ClipID=eda14501a4ea991dd5ce0245c0df8a51&amp;PalavraChave=6013.2020/0001473-3</v>
      </c>
      <c r="Z128" s="11" t="s">
        <v>4443</v>
      </c>
      <c r="AA128" s="7">
        <v>1150000</v>
      </c>
      <c r="AB128" s="1" t="s">
        <v>14939</v>
      </c>
      <c r="AC128" s="7" t="s">
        <v>14869</v>
      </c>
      <c r="AD128" s="1" t="s">
        <v>16269</v>
      </c>
    </row>
    <row r="129" spans="1:30">
      <c r="A129" s="10">
        <v>43911</v>
      </c>
      <c r="B129" s="11" t="s">
        <v>21</v>
      </c>
      <c r="C129" s="11" t="s">
        <v>308</v>
      </c>
      <c r="D129" s="11" t="s">
        <v>309</v>
      </c>
      <c r="E129" s="11" t="s">
        <v>319</v>
      </c>
      <c r="F129" s="11" t="s">
        <v>320</v>
      </c>
      <c r="G129" s="11" t="s">
        <v>37</v>
      </c>
      <c r="H129" s="16" t="s">
        <v>321</v>
      </c>
      <c r="I129" s="11" t="s">
        <v>322</v>
      </c>
      <c r="J129" s="11" t="s">
        <v>314</v>
      </c>
      <c r="K129" s="11" t="s">
        <v>323</v>
      </c>
      <c r="L129" s="7" t="s">
        <v>13695</v>
      </c>
      <c r="M129" s="7" t="s">
        <v>324</v>
      </c>
      <c r="N129" s="48">
        <v>1870</v>
      </c>
      <c r="O129" s="17">
        <v>22</v>
      </c>
      <c r="P129" s="18">
        <v>85</v>
      </c>
      <c r="Q129" s="19" t="s">
        <v>5091</v>
      </c>
      <c r="R129" s="11" t="s">
        <v>325</v>
      </c>
      <c r="S129" s="11" t="s">
        <v>314</v>
      </c>
      <c r="T129" s="11"/>
      <c r="U129" s="19" t="s">
        <v>32</v>
      </c>
      <c r="V129" s="19" t="s">
        <v>33</v>
      </c>
      <c r="W129" s="20">
        <v>17</v>
      </c>
      <c r="X129" s="20">
        <v>110</v>
      </c>
      <c r="Y129" s="11" t="str">
        <f t="shared" si="1"/>
        <v>43911Subprefeitura de PerusAquisição de Álcool em gel 70% em Galões de 5 Lts.15.496.374/0001-1718702285http://www.docidadesp.imprensaoficial.com.br/NavegaEdicao.aspx?ClipID=48720cc16a9271994dc4b2e4824ccbf2&amp;PalavraChave=6049.2020/0000505-6</v>
      </c>
      <c r="Z129" s="11" t="s">
        <v>4443</v>
      </c>
      <c r="AA129" s="7">
        <v>100000</v>
      </c>
      <c r="AB129" s="1" t="s">
        <v>14940</v>
      </c>
      <c r="AC129" s="7" t="s">
        <v>14868</v>
      </c>
      <c r="AD129" s="1" t="s">
        <v>16269</v>
      </c>
    </row>
    <row r="130" spans="1:30">
      <c r="A130" s="10">
        <v>43911</v>
      </c>
      <c r="B130" s="11" t="s">
        <v>21</v>
      </c>
      <c r="C130" s="11" t="s">
        <v>308</v>
      </c>
      <c r="D130" s="11" t="s">
        <v>309</v>
      </c>
      <c r="E130" s="11" t="s">
        <v>128</v>
      </c>
      <c r="F130" s="11" t="s">
        <v>326</v>
      </c>
      <c r="G130" s="11" t="s">
        <v>37</v>
      </c>
      <c r="H130" s="16" t="s">
        <v>327</v>
      </c>
      <c r="I130" s="11" t="s">
        <v>328</v>
      </c>
      <c r="J130" s="11" t="s">
        <v>314</v>
      </c>
      <c r="K130" s="11" t="s">
        <v>323</v>
      </c>
      <c r="L130" s="7" t="s">
        <v>452</v>
      </c>
      <c r="M130" s="7" t="s">
        <v>453</v>
      </c>
      <c r="N130" s="48">
        <v>47530</v>
      </c>
      <c r="O130" s="17">
        <v>1000</v>
      </c>
      <c r="P130" s="18">
        <v>47.53</v>
      </c>
      <c r="Q130" s="19" t="s">
        <v>5092</v>
      </c>
      <c r="R130" s="11" t="s">
        <v>329</v>
      </c>
      <c r="S130" s="11" t="s">
        <v>314</v>
      </c>
      <c r="T130" s="11"/>
      <c r="U130" s="19" t="s">
        <v>32</v>
      </c>
      <c r="V130" s="19" t="s">
        <v>33</v>
      </c>
      <c r="W130" s="20">
        <v>182.81</v>
      </c>
      <c r="X130" s="20">
        <v>260</v>
      </c>
      <c r="Y130" s="11" t="str">
        <f t="shared" ref="Y130:Y193" si="2">_xlfn.CONCAT(A130,F130,H130,M130,N130,O130,P130,R130)</f>
        <v>43911Secretaria Municipal de Segurança Urbana Aquisição de Álcool etílico 70% em espuma em Frascos de260ml  para os servidores da Secretaria74.400.052/0001-9147530100047,53http://www.docidadesp.imprensaoficial.com.br/NavegaEdicao.aspx?ClipID=8a42c975b0dca4cef21d4ef20bc33bfb&amp;PalavraChave=6029.2020/0002595-3</v>
      </c>
      <c r="Z130" s="11" t="s">
        <v>4443</v>
      </c>
      <c r="AA130" s="7">
        <v>2000000</v>
      </c>
      <c r="AB130" s="1" t="s">
        <v>14894</v>
      </c>
      <c r="AC130" s="7" t="s">
        <v>14869</v>
      </c>
      <c r="AD130" s="1" t="s">
        <v>16269</v>
      </c>
    </row>
    <row r="131" spans="1:30">
      <c r="A131" s="10">
        <v>43914</v>
      </c>
      <c r="B131" s="11" t="s">
        <v>21</v>
      </c>
      <c r="C131" s="11" t="s">
        <v>308</v>
      </c>
      <c r="D131" s="11" t="s">
        <v>309</v>
      </c>
      <c r="E131" s="11" t="s">
        <v>319</v>
      </c>
      <c r="F131" s="11" t="s">
        <v>330</v>
      </c>
      <c r="G131" s="11" t="s">
        <v>37</v>
      </c>
      <c r="H131" s="16" t="s">
        <v>331</v>
      </c>
      <c r="I131" s="11" t="s">
        <v>332</v>
      </c>
      <c r="J131" s="11" t="s">
        <v>314</v>
      </c>
      <c r="K131" s="11" t="s">
        <v>333</v>
      </c>
      <c r="L131" s="7" t="s">
        <v>13696</v>
      </c>
      <c r="M131" s="7" t="s">
        <v>334</v>
      </c>
      <c r="N131" s="48">
        <v>3200</v>
      </c>
      <c r="O131" s="17">
        <v>32</v>
      </c>
      <c r="P131" s="18">
        <v>100</v>
      </c>
      <c r="Q131" s="19" t="s">
        <v>31</v>
      </c>
      <c r="R131" s="11" t="s">
        <v>335</v>
      </c>
      <c r="S131" s="11" t="s">
        <v>314</v>
      </c>
      <c r="T131" s="11"/>
      <c r="U131" s="19" t="s">
        <v>32</v>
      </c>
      <c r="V131" s="19" t="s">
        <v>33</v>
      </c>
      <c r="W131" s="20">
        <v>200</v>
      </c>
      <c r="X131" s="20">
        <v>16</v>
      </c>
      <c r="Y131" s="11" t="str">
        <f t="shared" si="2"/>
        <v>43914Subprefeitura da Cidade AdemarAntisséptico Álcool 70% NPM - Gel frasco 440 a 500 gramas para higiene devido a Pandemia do Vírus do Coronavírus para os servidores da Subprefeitura Cidade Ademar.09.662.482/0001-10320032100http://www.docidadesp.imprensaoficial.com.br/NavegaEdicao.aspx?ClipID=a8b7728d18d8a446fc36aa3b5136f0e8&amp;PalavraChave=6034.2020/0000505-4</v>
      </c>
      <c r="Z131" s="11" t="s">
        <v>4443</v>
      </c>
      <c r="AA131" s="7">
        <v>10000</v>
      </c>
      <c r="AB131" s="1" t="s">
        <v>14941</v>
      </c>
      <c r="AC131" s="7" t="s">
        <v>14868</v>
      </c>
      <c r="AD131" s="1" t="s">
        <v>16269</v>
      </c>
    </row>
    <row r="132" spans="1:30">
      <c r="A132" s="10">
        <v>43914</v>
      </c>
      <c r="B132" s="11" t="s">
        <v>21</v>
      </c>
      <c r="C132" s="11" t="s">
        <v>308</v>
      </c>
      <c r="D132" s="11" t="s">
        <v>309</v>
      </c>
      <c r="E132" s="11" t="s">
        <v>128</v>
      </c>
      <c r="F132" s="11" t="s">
        <v>326</v>
      </c>
      <c r="G132" s="11" t="s">
        <v>37</v>
      </c>
      <c r="H132" s="16" t="s">
        <v>336</v>
      </c>
      <c r="I132" s="11" t="s">
        <v>337</v>
      </c>
      <c r="J132" s="11" t="s">
        <v>314</v>
      </c>
      <c r="K132" s="11" t="s">
        <v>323</v>
      </c>
      <c r="L132" s="7" t="s">
        <v>338</v>
      </c>
      <c r="M132" s="7" t="s">
        <v>347</v>
      </c>
      <c r="N132" s="48">
        <v>150000</v>
      </c>
      <c r="O132" s="17">
        <v>25</v>
      </c>
      <c r="P132" s="18">
        <v>6000</v>
      </c>
      <c r="Q132" s="19" t="s">
        <v>5093</v>
      </c>
      <c r="R132" s="11" t="s">
        <v>339</v>
      </c>
      <c r="S132" s="11" t="s">
        <v>314</v>
      </c>
      <c r="T132" s="11"/>
      <c r="U132" s="19" t="s">
        <v>32</v>
      </c>
      <c r="V132" s="19" t="s">
        <v>33</v>
      </c>
      <c r="W132" s="20">
        <v>12.5</v>
      </c>
      <c r="X132" s="20">
        <v>12000</v>
      </c>
      <c r="Y132" s="11" t="str">
        <f t="shared" si="2"/>
        <v>43914Secretaria Municipal de Segurança UrbanaAquisição de Álcool em Gel em Frascos de 500ml.25.067.657/0001-05150000256000http://www.docidadesp.imprensaoficial.com.br/NavegaEdicao.aspx?ClipID=e562ebc6c872a4407eb5181725bd6472&amp;PalavraChave=6029.2020/0002724-7</v>
      </c>
      <c r="Z132" s="11" t="s">
        <v>4443</v>
      </c>
      <c r="AA132" s="7">
        <v>50000</v>
      </c>
      <c r="AB132" s="1" t="s">
        <v>14942</v>
      </c>
      <c r="AC132" s="7" t="s">
        <v>14868</v>
      </c>
      <c r="AD132" s="1" t="s">
        <v>16269</v>
      </c>
    </row>
    <row r="133" spans="1:30">
      <c r="A133" s="10">
        <v>43916</v>
      </c>
      <c r="B133" s="11" t="s">
        <v>21</v>
      </c>
      <c r="C133" s="11" t="s">
        <v>308</v>
      </c>
      <c r="D133" s="11" t="s">
        <v>309</v>
      </c>
      <c r="E133" s="11" t="s">
        <v>16</v>
      </c>
      <c r="F133" s="11" t="s">
        <v>340</v>
      </c>
      <c r="G133" s="11" t="s">
        <v>37</v>
      </c>
      <c r="H133" s="16" t="s">
        <v>341</v>
      </c>
      <c r="I133" s="11" t="s">
        <v>342</v>
      </c>
      <c r="J133" s="11" t="s">
        <v>314</v>
      </c>
      <c r="K133" s="11" t="s">
        <v>343</v>
      </c>
      <c r="L133" s="7"/>
      <c r="M133" s="7"/>
      <c r="N133" s="48">
        <v>104320</v>
      </c>
      <c r="O133" s="17">
        <v>3200</v>
      </c>
      <c r="P133" s="18">
        <v>32.6</v>
      </c>
      <c r="Q133" s="19" t="s">
        <v>31</v>
      </c>
      <c r="R133" s="11" t="s">
        <v>344</v>
      </c>
      <c r="S133" s="11" t="s">
        <v>314</v>
      </c>
      <c r="T133" s="11"/>
      <c r="U133" s="19" t="s">
        <v>32</v>
      </c>
      <c r="V133" s="19" t="s">
        <v>33</v>
      </c>
      <c r="W133" s="20">
        <v>32.6</v>
      </c>
      <c r="X133" s="20">
        <v>3200</v>
      </c>
      <c r="Y133" s="11" t="str">
        <f t="shared" si="2"/>
        <v>43916Hospital do Servidor Público MunicipalAquisição de Refis de álcool etílico 70% gel refil 850 gramas (1.000 ml) com Dispenser em Comodato.104320320032,6http://www.docidadesp.imprensaoficial.com.br/NavegaEdicao.aspx?ClipID=20dede907c10869a467b36c6f33922e2&amp;PalavraChave=6210.2020/0001968-0</v>
      </c>
      <c r="Z133" s="11" t="s">
        <v>4443</v>
      </c>
      <c r="AA133" s="7"/>
      <c r="AB133" s="1" t="s">
        <v>14871</v>
      </c>
      <c r="AC133" s="7"/>
      <c r="AD133" s="1" t="s">
        <v>16269</v>
      </c>
    </row>
    <row r="134" spans="1:30">
      <c r="A134" s="10">
        <v>43917</v>
      </c>
      <c r="B134" s="11" t="s">
        <v>21</v>
      </c>
      <c r="C134" s="11" t="s">
        <v>308</v>
      </c>
      <c r="D134" s="11" t="s">
        <v>309</v>
      </c>
      <c r="E134" s="11" t="s">
        <v>128</v>
      </c>
      <c r="F134" s="11" t="s">
        <v>326</v>
      </c>
      <c r="G134" s="11" t="s">
        <v>37</v>
      </c>
      <c r="H134" s="16" t="s">
        <v>345</v>
      </c>
      <c r="I134" s="11" t="s">
        <v>346</v>
      </c>
      <c r="J134" s="11" t="s">
        <v>314</v>
      </c>
      <c r="K134" s="11" t="s">
        <v>323</v>
      </c>
      <c r="L134" s="7" t="s">
        <v>338</v>
      </c>
      <c r="M134" s="7" t="s">
        <v>347</v>
      </c>
      <c r="N134" s="48">
        <v>204000</v>
      </c>
      <c r="O134" s="17">
        <v>6000</v>
      </c>
      <c r="P134" s="18">
        <v>34</v>
      </c>
      <c r="Q134" s="19" t="s">
        <v>28</v>
      </c>
      <c r="R134" s="11" t="s">
        <v>348</v>
      </c>
      <c r="S134" s="11" t="s">
        <v>314</v>
      </c>
      <c r="T134" s="11"/>
      <c r="U134" s="19" t="s">
        <v>4892</v>
      </c>
      <c r="V134" s="19" t="s">
        <v>20</v>
      </c>
      <c r="W134" s="20">
        <v>34</v>
      </c>
      <c r="X134" s="20">
        <v>6000</v>
      </c>
      <c r="Y134" s="11" t="str">
        <f t="shared" si="2"/>
        <v>43917Secretaria Municipal de Segurança UrbanaAquisição de Máscaras N 9525.067.657/0001-05204000600034http://www.docidadesp.imprensaoficial.com.br/NavegaEdicao.aspx?ClipID=a4a8feda9477da09c9b9d650c3a1cc5f&amp;PalavraChave=6029.2020/0002956-8</v>
      </c>
      <c r="Z134" s="11" t="s">
        <v>4443</v>
      </c>
      <c r="AA134" s="7">
        <v>50000</v>
      </c>
      <c r="AB134" s="1" t="s">
        <v>14942</v>
      </c>
      <c r="AC134" s="7" t="s">
        <v>14868</v>
      </c>
      <c r="AD134" s="1" t="s">
        <v>16269</v>
      </c>
    </row>
    <row r="135" spans="1:30">
      <c r="A135" s="10">
        <v>43921</v>
      </c>
      <c r="B135" s="11" t="s">
        <v>21</v>
      </c>
      <c r="C135" s="11" t="s">
        <v>308</v>
      </c>
      <c r="D135" s="11" t="s">
        <v>309</v>
      </c>
      <c r="E135" s="11" t="s">
        <v>16</v>
      </c>
      <c r="F135" s="11" t="s">
        <v>340</v>
      </c>
      <c r="G135" s="11" t="s">
        <v>37</v>
      </c>
      <c r="H135" s="16" t="s">
        <v>349</v>
      </c>
      <c r="I135" s="11" t="s">
        <v>350</v>
      </c>
      <c r="J135" s="11" t="s">
        <v>314</v>
      </c>
      <c r="K135" s="11" t="s">
        <v>351</v>
      </c>
      <c r="L135" s="7" t="s">
        <v>352</v>
      </c>
      <c r="M135" s="7" t="s">
        <v>13697</v>
      </c>
      <c r="N135" s="48">
        <v>1145000</v>
      </c>
      <c r="O135" s="17">
        <v>50000</v>
      </c>
      <c r="P135" s="18">
        <v>22.9</v>
      </c>
      <c r="Q135" s="19" t="s">
        <v>28</v>
      </c>
      <c r="R135" s="11" t="s">
        <v>353</v>
      </c>
      <c r="S135" s="11" t="s">
        <v>314</v>
      </c>
      <c r="T135" s="11"/>
      <c r="U135" s="19" t="s">
        <v>816</v>
      </c>
      <c r="V135" s="19" t="s">
        <v>20</v>
      </c>
      <c r="W135" s="20">
        <v>22.9</v>
      </c>
      <c r="X135" s="20">
        <v>50000</v>
      </c>
      <c r="Y135" s="11" t="str">
        <f t="shared" si="2"/>
        <v>43921Hospital do Servidor Público MunicipalAquisição de UNIDADES DE MÁSCARA RESPIRADOR FACIAL, para as unidades de saúde vinculadas à Autarquia Hospitalar Municipal (AHM), destinadas ao enfrentamento da pandemia decorrente do Coronavírus.07.118.264/0001-9311450005000022,9http://www.docidadesp.imprensaoficial.com.br/NavegaEdicao.aspx?ClipID=391486ab936d0fe3475a3e41b9ca4ff3&amp;PalavraChave=6110.2020/0004993-3</v>
      </c>
      <c r="Z135" s="11" t="s">
        <v>4442</v>
      </c>
      <c r="AA135" s="7">
        <v>4000000</v>
      </c>
      <c r="AB135" s="1" t="s">
        <v>14943</v>
      </c>
      <c r="AC135" s="7" t="s">
        <v>14869</v>
      </c>
      <c r="AD135" s="1" t="s">
        <v>16269</v>
      </c>
    </row>
    <row r="136" spans="1:30">
      <c r="A136" s="10">
        <v>43922</v>
      </c>
      <c r="B136" s="11" t="s">
        <v>21</v>
      </c>
      <c r="C136" s="11" t="s">
        <v>308</v>
      </c>
      <c r="D136" s="11" t="s">
        <v>309</v>
      </c>
      <c r="E136" s="11" t="s">
        <v>16</v>
      </c>
      <c r="F136" s="11" t="s">
        <v>340</v>
      </c>
      <c r="G136" s="11" t="s">
        <v>37</v>
      </c>
      <c r="H136" s="16" t="s">
        <v>354</v>
      </c>
      <c r="I136" s="11" t="s">
        <v>355</v>
      </c>
      <c r="J136" s="11" t="s">
        <v>314</v>
      </c>
      <c r="K136" s="11" t="s">
        <v>351</v>
      </c>
      <c r="L136" s="7" t="s">
        <v>13698</v>
      </c>
      <c r="M136" s="7" t="s">
        <v>356</v>
      </c>
      <c r="N136" s="48">
        <v>1200000</v>
      </c>
      <c r="O136" s="17">
        <v>300000</v>
      </c>
      <c r="P136" s="18">
        <v>4</v>
      </c>
      <c r="Q136" s="19" t="s">
        <v>28</v>
      </c>
      <c r="R136" s="11" t="s">
        <v>357</v>
      </c>
      <c r="S136" s="11" t="s">
        <v>314</v>
      </c>
      <c r="T136" s="11"/>
      <c r="U136" s="19" t="s">
        <v>30</v>
      </c>
      <c r="V136" s="19" t="s">
        <v>20</v>
      </c>
      <c r="W136" s="20">
        <v>4</v>
      </c>
      <c r="X136" s="20">
        <v>300000</v>
      </c>
      <c r="Y136" s="11" t="str">
        <f t="shared" si="2"/>
        <v>43922Hospital do Servidor Público Municipal Aquisição de Máscara Cirúrgica Descartável.23.821.029/0001-3012000003000004http://www.docidadesp.imprensaoficial.com.br/NavegaEdicao.aspx?ClipID=f41b483f3de111904ac9e4cc7dafb0db&amp;PalavraChave=6210.2020/0001911-6</v>
      </c>
      <c r="Z136" s="11" t="s">
        <v>4443</v>
      </c>
      <c r="AA136" s="7">
        <v>100000</v>
      </c>
      <c r="AB136" s="1" t="s">
        <v>14944</v>
      </c>
      <c r="AC136" s="7" t="s">
        <v>14868</v>
      </c>
      <c r="AD136" s="1" t="s">
        <v>16269</v>
      </c>
    </row>
    <row r="137" spans="1:30">
      <c r="A137" s="10">
        <v>43922</v>
      </c>
      <c r="B137" s="11" t="s">
        <v>21</v>
      </c>
      <c r="C137" s="11" t="s">
        <v>308</v>
      </c>
      <c r="D137" s="11" t="s">
        <v>309</v>
      </c>
      <c r="E137" s="11" t="s">
        <v>358</v>
      </c>
      <c r="F137" s="11" t="s">
        <v>359</v>
      </c>
      <c r="G137" s="11" t="s">
        <v>37</v>
      </c>
      <c r="H137" s="16" t="s">
        <v>360</v>
      </c>
      <c r="I137" s="11" t="s">
        <v>361</v>
      </c>
      <c r="J137" s="11" t="s">
        <v>314</v>
      </c>
      <c r="K137" s="11" t="s">
        <v>351</v>
      </c>
      <c r="L137" s="7" t="s">
        <v>13699</v>
      </c>
      <c r="M137" s="7" t="s">
        <v>392</v>
      </c>
      <c r="N137" s="48">
        <v>243600</v>
      </c>
      <c r="O137" s="17">
        <v>84000</v>
      </c>
      <c r="P137" s="18">
        <v>2.9</v>
      </c>
      <c r="Q137" s="19" t="s">
        <v>28</v>
      </c>
      <c r="R137" s="11" t="s">
        <v>362</v>
      </c>
      <c r="S137" s="11" t="s">
        <v>314</v>
      </c>
      <c r="T137" s="11"/>
      <c r="U137" s="19" t="s">
        <v>30</v>
      </c>
      <c r="V137" s="19" t="s">
        <v>20</v>
      </c>
      <c r="W137" s="20">
        <v>2.9</v>
      </c>
      <c r="X137" s="20">
        <v>84000</v>
      </c>
      <c r="Y137" s="11" t="str">
        <f t="shared" si="2"/>
        <v>43922Serviço Funerário do Município de São PauloAquisição de Máscara Tripla branca ou azul, para atender as precauções padrão de controle de infecção durante pandemia de coronavírus e manuseio de corpos, para uso do Serviço Funerário do Município de São Paulo – SFMSP.71.771.364/0001-13243600840002,9http://www.docidadesp.imprensaoficial.com.br/NavegaEdicao.aspx?ClipID=af4b587b19680b6e28fafe04a021c5b9&amp;PalavraChave=6410.2020/0004369-3</v>
      </c>
      <c r="Z137" s="11" t="s">
        <v>4443</v>
      </c>
      <c r="AA137" s="7">
        <v>450000</v>
      </c>
      <c r="AB137" s="1" t="s">
        <v>14945</v>
      </c>
      <c r="AC137" s="7" t="s">
        <v>14868</v>
      </c>
      <c r="AD137" s="1" t="s">
        <v>16269</v>
      </c>
    </row>
    <row r="138" spans="1:30">
      <c r="A138" s="10">
        <v>43924</v>
      </c>
      <c r="B138" s="11" t="s">
        <v>21</v>
      </c>
      <c r="C138" s="11" t="s">
        <v>308</v>
      </c>
      <c r="D138" s="11" t="s">
        <v>309</v>
      </c>
      <c r="E138" s="11" t="s">
        <v>16</v>
      </c>
      <c r="F138" s="11" t="s">
        <v>363</v>
      </c>
      <c r="G138" s="11" t="s">
        <v>37</v>
      </c>
      <c r="H138" s="16" t="s">
        <v>364</v>
      </c>
      <c r="I138" s="11" t="s">
        <v>365</v>
      </c>
      <c r="J138" s="11" t="s">
        <v>314</v>
      </c>
      <c r="K138" s="11" t="s">
        <v>366</v>
      </c>
      <c r="L138" s="7" t="s">
        <v>338</v>
      </c>
      <c r="M138" s="7" t="s">
        <v>347</v>
      </c>
      <c r="N138" s="48">
        <v>9021000</v>
      </c>
      <c r="O138" s="17">
        <v>2910000</v>
      </c>
      <c r="P138" s="18">
        <v>3.1</v>
      </c>
      <c r="Q138" s="19" t="s">
        <v>28</v>
      </c>
      <c r="R138" s="11" t="s">
        <v>367</v>
      </c>
      <c r="S138" s="11" t="s">
        <v>314</v>
      </c>
      <c r="T138" s="11"/>
      <c r="U138" s="19" t="s">
        <v>30</v>
      </c>
      <c r="V138" s="19" t="s">
        <v>20</v>
      </c>
      <c r="W138" s="20">
        <v>3.1</v>
      </c>
      <c r="X138" s="20">
        <v>2910000</v>
      </c>
      <c r="Y138" s="11" t="str">
        <f t="shared" si="2"/>
        <v>43924Secretaria Municipal de SaúdeAquisição de MÁSCARA CIRÚRGICA, C/FILTRO, C/ELÁSTICO e DESCARTÁVEL.25.067.657/0001-05902100029100003,1http://www.docidadesp.imprensaoficial.com.br/NavegaEdicao.aspx?ClipID=3f78e37435e1a83ec3f51989251edb39&amp;PalavraChave=6018.2020/0012838-8</v>
      </c>
      <c r="Z138" s="11" t="s">
        <v>4443</v>
      </c>
      <c r="AA138" s="7">
        <v>50000</v>
      </c>
      <c r="AB138" s="1" t="s">
        <v>14942</v>
      </c>
      <c r="AC138" s="7" t="s">
        <v>14868</v>
      </c>
      <c r="AD138" s="1" t="s">
        <v>16269</v>
      </c>
    </row>
    <row r="139" spans="1:30">
      <c r="A139" s="10">
        <v>43923</v>
      </c>
      <c r="B139" s="11" t="s">
        <v>21</v>
      </c>
      <c r="C139" s="11" t="s">
        <v>308</v>
      </c>
      <c r="D139" s="11" t="s">
        <v>309</v>
      </c>
      <c r="E139" s="11" t="s">
        <v>368</v>
      </c>
      <c r="F139" s="11" t="s">
        <v>369</v>
      </c>
      <c r="G139" s="11" t="s">
        <v>37</v>
      </c>
      <c r="H139" s="16" t="s">
        <v>370</v>
      </c>
      <c r="I139" s="11" t="s">
        <v>371</v>
      </c>
      <c r="J139" s="11" t="s">
        <v>314</v>
      </c>
      <c r="K139" s="11" t="s">
        <v>351</v>
      </c>
      <c r="L139" s="7"/>
      <c r="M139" s="7"/>
      <c r="N139" s="48">
        <v>1400</v>
      </c>
      <c r="O139" s="17">
        <v>70</v>
      </c>
      <c r="P139" s="18">
        <v>20</v>
      </c>
      <c r="Q139" s="19" t="s">
        <v>31</v>
      </c>
      <c r="R139" s="11" t="s">
        <v>372</v>
      </c>
      <c r="S139" s="11" t="s">
        <v>314</v>
      </c>
      <c r="T139" s="11"/>
      <c r="U139" s="19" t="s">
        <v>32</v>
      </c>
      <c r="V139" s="19" t="s">
        <v>33</v>
      </c>
      <c r="W139" s="20">
        <v>20</v>
      </c>
      <c r="X139" s="20">
        <v>70</v>
      </c>
      <c r="Y139" s="11" t="str">
        <f t="shared" si="2"/>
        <v>43923Secretaria Municipal de Mobilidade e TransportesAquisição de Dispenser para Álcool Gel14007020http://www.docidadesp.imprensaoficial.com.br/NavegaEdicao.aspx?ClipID=af79d6291adcb6e4fc458738edf66df3&amp;PalavraChave=6020.2020/0003095-8</v>
      </c>
      <c r="Z139" s="11" t="s">
        <v>4443</v>
      </c>
      <c r="AA139" s="7"/>
      <c r="AB139" s="1" t="s">
        <v>14871</v>
      </c>
      <c r="AC139" s="7"/>
      <c r="AD139" s="1" t="s">
        <v>16269</v>
      </c>
    </row>
    <row r="140" spans="1:30">
      <c r="A140" s="10">
        <v>43923</v>
      </c>
      <c r="B140" s="11" t="s">
        <v>21</v>
      </c>
      <c r="C140" s="11" t="s">
        <v>308</v>
      </c>
      <c r="D140" s="11" t="s">
        <v>309</v>
      </c>
      <c r="E140" s="11" t="s">
        <v>368</v>
      </c>
      <c r="F140" s="11" t="s">
        <v>369</v>
      </c>
      <c r="G140" s="11" t="s">
        <v>37</v>
      </c>
      <c r="H140" s="16" t="s">
        <v>373</v>
      </c>
      <c r="I140" s="11" t="s">
        <v>371</v>
      </c>
      <c r="J140" s="11" t="s">
        <v>314</v>
      </c>
      <c r="K140" s="11" t="s">
        <v>351</v>
      </c>
      <c r="L140" s="7" t="s">
        <v>374</v>
      </c>
      <c r="M140" s="7" t="s">
        <v>888</v>
      </c>
      <c r="N140" s="48">
        <v>14700</v>
      </c>
      <c r="O140" s="17">
        <v>490</v>
      </c>
      <c r="P140" s="18">
        <v>30</v>
      </c>
      <c r="Q140" s="19" t="s">
        <v>31</v>
      </c>
      <c r="R140" s="11" t="s">
        <v>372</v>
      </c>
      <c r="S140" s="11" t="s">
        <v>314</v>
      </c>
      <c r="T140" s="11"/>
      <c r="U140" s="19" t="s">
        <v>32</v>
      </c>
      <c r="V140" s="19" t="s">
        <v>33</v>
      </c>
      <c r="W140" s="20">
        <v>30</v>
      </c>
      <c r="X140" s="20">
        <v>490</v>
      </c>
      <c r="Y140" s="11" t="str">
        <f t="shared" si="2"/>
        <v>43923Secretaria Municipal de Mobilidade e TransportesAquisição de  Álcool em gel 70%, em embalagens de 1000 ml.09.035.549/0001-961470049030http://www.docidadesp.imprensaoficial.com.br/NavegaEdicao.aspx?ClipID=af79d6291adcb6e4fc458738edf66df3&amp;PalavraChave=6020.2020/0003095-8</v>
      </c>
      <c r="Z140" s="11" t="s">
        <v>4443</v>
      </c>
      <c r="AA140" s="7">
        <v>50000</v>
      </c>
      <c r="AB140" s="1" t="s">
        <v>14946</v>
      </c>
      <c r="AC140" s="7" t="s">
        <v>14870</v>
      </c>
      <c r="AD140" s="1" t="s">
        <v>16269</v>
      </c>
    </row>
    <row r="141" spans="1:30">
      <c r="A141" s="10">
        <v>43915</v>
      </c>
      <c r="B141" s="11" t="s">
        <v>21</v>
      </c>
      <c r="C141" s="11" t="s">
        <v>308</v>
      </c>
      <c r="D141" s="11" t="s">
        <v>309</v>
      </c>
      <c r="E141" s="11" t="s">
        <v>16</v>
      </c>
      <c r="F141" s="11" t="s">
        <v>340</v>
      </c>
      <c r="G141" s="11" t="s">
        <v>37</v>
      </c>
      <c r="H141" s="16" t="s">
        <v>375</v>
      </c>
      <c r="I141" s="11" t="s">
        <v>376</v>
      </c>
      <c r="J141" s="11" t="s">
        <v>314</v>
      </c>
      <c r="K141" s="11" t="s">
        <v>377</v>
      </c>
      <c r="L141" s="7" t="s">
        <v>13700</v>
      </c>
      <c r="M141" s="7" t="s">
        <v>378</v>
      </c>
      <c r="N141" s="48">
        <v>750</v>
      </c>
      <c r="O141" s="17">
        <v>50</v>
      </c>
      <c r="P141" s="18">
        <v>15</v>
      </c>
      <c r="Q141" s="19" t="s">
        <v>379</v>
      </c>
      <c r="R141" s="11" t="s">
        <v>380</v>
      </c>
      <c r="S141" s="11" t="s">
        <v>314</v>
      </c>
      <c r="T141" s="11"/>
      <c r="U141" s="19" t="s">
        <v>30</v>
      </c>
      <c r="V141" s="19" t="s">
        <v>20</v>
      </c>
      <c r="W141" s="20">
        <v>15</v>
      </c>
      <c r="X141" s="20">
        <v>50</v>
      </c>
      <c r="Y141" s="11" t="str">
        <f t="shared" si="2"/>
        <v>43915Hospital do Servidor Público MunicipalAquisição de Máscaras de alta concentração de oxigênio, tamanho adulto.74.663.972/0001-007505015http://www.docidadesp.imprensaoficial.com.br/NavegaEdicao.aspx?ClipID=306c66eb0d89b2b67ba4f79e95098bb0&amp;PalavraChave=6210.2020/0001924-8</v>
      </c>
      <c r="Z141" s="11" t="s">
        <v>4443</v>
      </c>
      <c r="AA141" s="7">
        <v>300000</v>
      </c>
      <c r="AB141" s="1" t="s">
        <v>14947</v>
      </c>
      <c r="AC141" s="7" t="s">
        <v>14870</v>
      </c>
      <c r="AD141" s="1" t="s">
        <v>16269</v>
      </c>
    </row>
    <row r="142" spans="1:30">
      <c r="A142" s="10">
        <v>43916</v>
      </c>
      <c r="B142" s="11" t="s">
        <v>21</v>
      </c>
      <c r="C142" s="11" t="s">
        <v>308</v>
      </c>
      <c r="D142" s="11" t="s">
        <v>309</v>
      </c>
      <c r="E142" s="11" t="s">
        <v>16</v>
      </c>
      <c r="F142" s="11" t="s">
        <v>340</v>
      </c>
      <c r="G142" s="11" t="s">
        <v>37</v>
      </c>
      <c r="H142" s="16" t="s">
        <v>381</v>
      </c>
      <c r="I142" s="11" t="s">
        <v>382</v>
      </c>
      <c r="J142" s="11" t="s">
        <v>314</v>
      </c>
      <c r="K142" s="11" t="s">
        <v>383</v>
      </c>
      <c r="L142" s="7" t="s">
        <v>13701</v>
      </c>
      <c r="M142" s="7" t="s">
        <v>384</v>
      </c>
      <c r="N142" s="48">
        <v>38016</v>
      </c>
      <c r="O142" s="17">
        <v>2400</v>
      </c>
      <c r="P142" s="18">
        <v>15.84</v>
      </c>
      <c r="Q142" s="19" t="s">
        <v>31</v>
      </c>
      <c r="R142" s="11" t="s">
        <v>385</v>
      </c>
      <c r="S142" s="11" t="s">
        <v>314</v>
      </c>
      <c r="T142" s="11"/>
      <c r="U142" s="19" t="s">
        <v>32</v>
      </c>
      <c r="V142" s="19" t="s">
        <v>33</v>
      </c>
      <c r="W142" s="20">
        <v>31.68</v>
      </c>
      <c r="X142" s="20">
        <v>1200</v>
      </c>
      <c r="Y142" s="11" t="str">
        <f t="shared" si="2"/>
        <v>43916Hospital do Servidor Público MunicipalAquisição de Frascos de Álcool etílico hidratado 70%, sob a forma de gel, sem perfume ou corante, envasado em recipiente plástico com válvula pump, contendo 430 gramas (500 ml).55.643.555/0001-4338016240015,84http://www.docidadesp.imprensaoficial.com.br/NavegaEdicao.aspx?ClipID=92d0eaa98957fdc6a841c75aa376ddf3&amp;PalavraChave=6210.2020/0001966-3</v>
      </c>
      <c r="Z142" s="11" t="s">
        <v>4443</v>
      </c>
      <c r="AA142" s="7">
        <v>6392720</v>
      </c>
      <c r="AB142" s="1" t="s">
        <v>14948</v>
      </c>
      <c r="AC142" s="7" t="s">
        <v>14869</v>
      </c>
      <c r="AD142" s="1" t="s">
        <v>16269</v>
      </c>
    </row>
    <row r="143" spans="1:30">
      <c r="A143" s="10">
        <v>43921</v>
      </c>
      <c r="B143" s="11" t="s">
        <v>21</v>
      </c>
      <c r="C143" s="11" t="s">
        <v>308</v>
      </c>
      <c r="D143" s="11" t="s">
        <v>309</v>
      </c>
      <c r="E143" s="11" t="s">
        <v>128</v>
      </c>
      <c r="F143" s="11" t="s">
        <v>326</v>
      </c>
      <c r="G143" s="11" t="s">
        <v>37</v>
      </c>
      <c r="H143" s="16" t="s">
        <v>386</v>
      </c>
      <c r="I143" s="11" t="s">
        <v>387</v>
      </c>
      <c r="J143" s="11" t="s">
        <v>314</v>
      </c>
      <c r="K143" s="11" t="s">
        <v>351</v>
      </c>
      <c r="L143" s="7" t="s">
        <v>13702</v>
      </c>
      <c r="M143" s="7" t="s">
        <v>388</v>
      </c>
      <c r="N143" s="48">
        <v>73800</v>
      </c>
      <c r="O143" s="17">
        <v>2000</v>
      </c>
      <c r="P143" s="18">
        <v>36.9</v>
      </c>
      <c r="Q143" s="19" t="s">
        <v>22</v>
      </c>
      <c r="R143" s="11" t="s">
        <v>389</v>
      </c>
      <c r="S143" s="11" t="s">
        <v>314</v>
      </c>
      <c r="T143" s="11"/>
      <c r="U143" s="19" t="s">
        <v>23</v>
      </c>
      <c r="V143" s="19" t="s">
        <v>24</v>
      </c>
      <c r="W143" s="20">
        <v>36.9</v>
      </c>
      <c r="X143" s="20">
        <v>2000</v>
      </c>
      <c r="Y143" s="11" t="str">
        <f t="shared" si="2"/>
        <v>43921Secretaria Municipal de Segurança UrbanaAquisição de Luvas de procedimentos não cirúrgicos, confeccionadas em látex, tamanhos M e G, em Caixa contendo 100 unidades cada caixa.19.083.466/0001-2673800200036,9http://www.docidadesp.imprensaoficial.com.br/NavegaEdicao.aspx?ClipID=389357774bd19f41ef99918790cef93d&amp;PalavraChave=6029.2020/0003079-5</v>
      </c>
      <c r="Z143" s="11" t="s">
        <v>4443</v>
      </c>
      <c r="AA143" s="7">
        <v>15000</v>
      </c>
      <c r="AB143" s="1" t="s">
        <v>14949</v>
      </c>
      <c r="AC143" s="7" t="s">
        <v>14868</v>
      </c>
      <c r="AD143" s="1" t="s">
        <v>16269</v>
      </c>
    </row>
    <row r="144" spans="1:30">
      <c r="A144" s="10">
        <v>43921</v>
      </c>
      <c r="B144" s="11" t="s">
        <v>21</v>
      </c>
      <c r="C144" s="11" t="s">
        <v>308</v>
      </c>
      <c r="D144" s="11" t="s">
        <v>309</v>
      </c>
      <c r="E144" s="11" t="s">
        <v>358</v>
      </c>
      <c r="F144" s="11" t="s">
        <v>359</v>
      </c>
      <c r="G144" s="11" t="s">
        <v>37</v>
      </c>
      <c r="H144" s="16" t="s">
        <v>390</v>
      </c>
      <c r="I144" s="11" t="s">
        <v>391</v>
      </c>
      <c r="J144" s="11" t="s">
        <v>314</v>
      </c>
      <c r="K144" s="11" t="s">
        <v>351</v>
      </c>
      <c r="L144" s="7" t="s">
        <v>13699</v>
      </c>
      <c r="M144" s="7" t="s">
        <v>392</v>
      </c>
      <c r="N144" s="48">
        <v>77960</v>
      </c>
      <c r="O144" s="17">
        <v>4000</v>
      </c>
      <c r="P144" s="18">
        <v>19.489999999999998</v>
      </c>
      <c r="Q144" s="19" t="s">
        <v>31</v>
      </c>
      <c r="R144" s="11" t="s">
        <v>393</v>
      </c>
      <c r="S144" s="11" t="s">
        <v>314</v>
      </c>
      <c r="T144" s="11"/>
      <c r="U144" s="19" t="s">
        <v>32</v>
      </c>
      <c r="V144" s="19" t="s">
        <v>33</v>
      </c>
      <c r="W144" s="20">
        <v>38.979999999999997</v>
      </c>
      <c r="X144" s="20">
        <v>2000</v>
      </c>
      <c r="Y144" s="11" t="str">
        <f t="shared" si="2"/>
        <v>43921Serviço Funerário do Município de São PauloAquisição de Álcool gel com pump, acondicionados em frascos de 500 ml, para atender as precauções padrão de controle de infecção durante pandemia de coronavírus71.771.364/0001-1377960400019,49http://www.docidadesp.imprensaoficial.com.br/NavegaEdicao.aspx?ClipID=a3280e2c81d52b12f96f1119989dde8c&amp;PalavraChave=6410.2020/0003784-7</v>
      </c>
      <c r="Z144" s="11" t="s">
        <v>4443</v>
      </c>
      <c r="AA144" s="7">
        <v>450000</v>
      </c>
      <c r="AB144" s="1" t="s">
        <v>14945</v>
      </c>
      <c r="AC144" s="7" t="s">
        <v>14868</v>
      </c>
      <c r="AD144" s="1" t="s">
        <v>16269</v>
      </c>
    </row>
    <row r="145" spans="1:30">
      <c r="A145" s="10">
        <v>43942</v>
      </c>
      <c r="B145" s="11" t="s">
        <v>15</v>
      </c>
      <c r="C145" s="13" t="s">
        <v>473</v>
      </c>
      <c r="D145" s="13" t="s">
        <v>474</v>
      </c>
      <c r="E145" s="11" t="s">
        <v>16</v>
      </c>
      <c r="F145" s="11"/>
      <c r="G145" s="11" t="s">
        <v>37</v>
      </c>
      <c r="H145" s="16" t="s">
        <v>475</v>
      </c>
      <c r="I145" s="11" t="s">
        <v>476</v>
      </c>
      <c r="J145" s="11"/>
      <c r="K145" s="11" t="s">
        <v>477</v>
      </c>
      <c r="L145" s="7" t="s">
        <v>2536</v>
      </c>
      <c r="M145" s="7" t="s">
        <v>478</v>
      </c>
      <c r="N145" s="48">
        <v>4200</v>
      </c>
      <c r="O145" s="19">
        <v>300</v>
      </c>
      <c r="P145" s="23">
        <v>14</v>
      </c>
      <c r="Q145" s="19" t="s">
        <v>28</v>
      </c>
      <c r="R145" s="11" t="s">
        <v>479</v>
      </c>
      <c r="S145" s="11" t="s">
        <v>480</v>
      </c>
      <c r="T145" s="11"/>
      <c r="U145" s="19" t="s">
        <v>4892</v>
      </c>
      <c r="V145" s="19" t="s">
        <v>20</v>
      </c>
      <c r="W145" s="20">
        <v>14</v>
      </c>
      <c r="X145" s="20">
        <v>300</v>
      </c>
      <c r="Y145" s="11" t="str">
        <f t="shared" si="2"/>
        <v>43942MÁSCARA PROTEÇÃO RESPIRATÓRIA PFF2 15.453.449/0001-82420030014http://www.transparencia.am.gov.br/covid-19/despesas-empenhos-e-pagamentos/despesas/</v>
      </c>
      <c r="Z145" s="11" t="s">
        <v>4443</v>
      </c>
      <c r="AA145" s="7">
        <v>400000</v>
      </c>
      <c r="AB145" s="1" t="s">
        <v>14950</v>
      </c>
      <c r="AC145" s="7" t="s">
        <v>14869</v>
      </c>
      <c r="AD145" s="1" t="s">
        <v>16269</v>
      </c>
    </row>
    <row r="146" spans="1:30">
      <c r="A146" s="10">
        <v>43942</v>
      </c>
      <c r="B146" s="11" t="s">
        <v>15</v>
      </c>
      <c r="C146" s="13" t="s">
        <v>473</v>
      </c>
      <c r="D146" s="13" t="s">
        <v>474</v>
      </c>
      <c r="E146" s="11" t="s">
        <v>16</v>
      </c>
      <c r="F146" s="11"/>
      <c r="G146" s="13" t="s">
        <v>17</v>
      </c>
      <c r="H146" s="16" t="s">
        <v>481</v>
      </c>
      <c r="I146" s="11" t="s">
        <v>476</v>
      </c>
      <c r="J146" s="11"/>
      <c r="K146" s="11" t="s">
        <v>477</v>
      </c>
      <c r="L146" s="7" t="s">
        <v>2536</v>
      </c>
      <c r="M146" s="7" t="s">
        <v>478</v>
      </c>
      <c r="N146" s="48">
        <v>8100</v>
      </c>
      <c r="O146" s="19">
        <v>300</v>
      </c>
      <c r="P146" s="23">
        <v>27</v>
      </c>
      <c r="Q146" s="19"/>
      <c r="R146" s="11" t="s">
        <v>479</v>
      </c>
      <c r="S146" s="11" t="s">
        <v>480</v>
      </c>
      <c r="T146" s="11"/>
      <c r="U146" s="19" t="s">
        <v>81</v>
      </c>
      <c r="V146" s="19" t="s">
        <v>20</v>
      </c>
      <c r="W146" s="20">
        <v>27</v>
      </c>
      <c r="X146" s="20">
        <v>300</v>
      </c>
      <c r="Y146" s="11" t="str">
        <f t="shared" si="2"/>
        <v>43942MACACÃO EPI TIPO 515.453.449/0001-82810030027http://www.transparencia.am.gov.br/covid-19/despesas-empenhos-e-pagamentos/despesas/</v>
      </c>
      <c r="Z146" s="11" t="s">
        <v>4443</v>
      </c>
      <c r="AA146" s="7">
        <v>400000</v>
      </c>
      <c r="AB146" s="1" t="s">
        <v>14950</v>
      </c>
      <c r="AC146" s="7" t="s">
        <v>14869</v>
      </c>
      <c r="AD146" s="1" t="s">
        <v>16269</v>
      </c>
    </row>
    <row r="147" spans="1:30">
      <c r="A147" s="10">
        <v>43942</v>
      </c>
      <c r="B147" s="11" t="s">
        <v>15</v>
      </c>
      <c r="C147" s="13" t="s">
        <v>473</v>
      </c>
      <c r="D147" s="13" t="s">
        <v>474</v>
      </c>
      <c r="E147" s="11" t="s">
        <v>16</v>
      </c>
      <c r="F147" s="11"/>
      <c r="G147" s="11" t="s">
        <v>37</v>
      </c>
      <c r="H147" s="16" t="s">
        <v>482</v>
      </c>
      <c r="I147" s="11" t="s">
        <v>476</v>
      </c>
      <c r="J147" s="11"/>
      <c r="K147" s="11" t="s">
        <v>477</v>
      </c>
      <c r="L147" s="7" t="s">
        <v>2536</v>
      </c>
      <c r="M147" s="7" t="s">
        <v>478</v>
      </c>
      <c r="N147" s="48">
        <v>2250</v>
      </c>
      <c r="O147" s="19">
        <v>300</v>
      </c>
      <c r="P147" s="23">
        <v>7.5</v>
      </c>
      <c r="Q147" s="19"/>
      <c r="R147" s="11" t="s">
        <v>479</v>
      </c>
      <c r="S147" s="11" t="s">
        <v>480</v>
      </c>
      <c r="T147" s="11"/>
      <c r="U147" s="19" t="s">
        <v>29</v>
      </c>
      <c r="V147" s="19" t="s">
        <v>20</v>
      </c>
      <c r="W147" s="20">
        <v>7.5</v>
      </c>
      <c r="X147" s="20">
        <v>300</v>
      </c>
      <c r="Y147" s="11" t="str">
        <f t="shared" si="2"/>
        <v>43942ÓCULOS PROTEÇÃO15.453.449/0001-8222503007,5http://www.transparencia.am.gov.br/covid-19/despesas-empenhos-e-pagamentos/despesas/</v>
      </c>
      <c r="Z147" s="11" t="s">
        <v>4443</v>
      </c>
      <c r="AA147" s="7">
        <v>400000</v>
      </c>
      <c r="AB147" s="1" t="s">
        <v>14950</v>
      </c>
      <c r="AC147" s="7" t="s">
        <v>14869</v>
      </c>
      <c r="AD147" s="1" t="s">
        <v>16269</v>
      </c>
    </row>
    <row r="148" spans="1:30">
      <c r="A148" s="10">
        <v>43942</v>
      </c>
      <c r="B148" s="11" t="s">
        <v>15</v>
      </c>
      <c r="C148" s="13" t="s">
        <v>473</v>
      </c>
      <c r="D148" s="13" t="s">
        <v>474</v>
      </c>
      <c r="E148" s="11" t="s">
        <v>16</v>
      </c>
      <c r="F148" s="11"/>
      <c r="G148" s="13" t="s">
        <v>17</v>
      </c>
      <c r="H148" s="16" t="s">
        <v>483</v>
      </c>
      <c r="I148" s="11" t="s">
        <v>484</v>
      </c>
      <c r="J148" s="11"/>
      <c r="K148" s="11" t="s">
        <v>485</v>
      </c>
      <c r="L148" s="7" t="s">
        <v>486</v>
      </c>
      <c r="M148" s="7" t="s">
        <v>487</v>
      </c>
      <c r="N148" s="48">
        <v>89380</v>
      </c>
      <c r="O148" s="17">
        <v>8200</v>
      </c>
      <c r="P148" s="23">
        <v>10.9</v>
      </c>
      <c r="Q148" s="19" t="s">
        <v>31</v>
      </c>
      <c r="R148" s="11" t="s">
        <v>479</v>
      </c>
      <c r="S148" s="11" t="s">
        <v>480</v>
      </c>
      <c r="T148" s="11"/>
      <c r="U148" s="19" t="s">
        <v>32</v>
      </c>
      <c r="V148" s="19" t="s">
        <v>33</v>
      </c>
      <c r="W148" s="20">
        <v>10.9</v>
      </c>
      <c r="X148" s="20">
        <v>8200</v>
      </c>
      <c r="Y148" s="11" t="str">
        <f t="shared" si="2"/>
        <v>43942ALCOOL GEL 70 1L04.361.309/0001-6889380820010,9http://www.transparencia.am.gov.br/covid-19/despesas-empenhos-e-pagamentos/despesas/</v>
      </c>
      <c r="Z148" s="11" t="s">
        <v>4443</v>
      </c>
      <c r="AA148" s="7">
        <v>200000</v>
      </c>
      <c r="AB148" s="1" t="s">
        <v>14951</v>
      </c>
      <c r="AC148" s="7" t="s">
        <v>14869</v>
      </c>
      <c r="AD148" s="1" t="s">
        <v>16269</v>
      </c>
    </row>
    <row r="149" spans="1:30">
      <c r="A149" s="10">
        <v>43942</v>
      </c>
      <c r="B149" s="11" t="s">
        <v>15</v>
      </c>
      <c r="C149" s="13" t="s">
        <v>473</v>
      </c>
      <c r="D149" s="13" t="s">
        <v>474</v>
      </c>
      <c r="E149" s="11" t="s">
        <v>16</v>
      </c>
      <c r="F149" s="11"/>
      <c r="G149" s="13" t="s">
        <v>17</v>
      </c>
      <c r="H149" s="16" t="s">
        <v>483</v>
      </c>
      <c r="I149" s="11" t="s">
        <v>484</v>
      </c>
      <c r="J149" s="11"/>
      <c r="K149" s="11" t="s">
        <v>485</v>
      </c>
      <c r="L149" s="7" t="s">
        <v>486</v>
      </c>
      <c r="M149" s="7" t="s">
        <v>487</v>
      </c>
      <c r="N149" s="48">
        <v>29100</v>
      </c>
      <c r="O149" s="17">
        <v>5000</v>
      </c>
      <c r="P149" s="23">
        <v>5.82</v>
      </c>
      <c r="Q149" s="19" t="s">
        <v>31</v>
      </c>
      <c r="R149" s="11" t="s">
        <v>479</v>
      </c>
      <c r="S149" s="11" t="s">
        <v>480</v>
      </c>
      <c r="T149" s="11"/>
      <c r="U149" s="19" t="s">
        <v>32</v>
      </c>
      <c r="V149" s="19" t="s">
        <v>33</v>
      </c>
      <c r="W149" s="20">
        <v>5.82</v>
      </c>
      <c r="X149" s="20">
        <v>5000</v>
      </c>
      <c r="Y149" s="11" t="str">
        <f t="shared" si="2"/>
        <v>43942ALCOOL GEL 70 1L04.361.309/0001-682910050005,82http://www.transparencia.am.gov.br/covid-19/despesas-empenhos-e-pagamentos/despesas/</v>
      </c>
      <c r="Z149" s="11" t="s">
        <v>4443</v>
      </c>
      <c r="AA149" s="7">
        <v>200000</v>
      </c>
      <c r="AB149" s="1" t="s">
        <v>14951</v>
      </c>
      <c r="AC149" s="7" t="s">
        <v>14869</v>
      </c>
      <c r="AD149" s="1" t="s">
        <v>16269</v>
      </c>
    </row>
    <row r="150" spans="1:30">
      <c r="A150" s="10">
        <v>43942</v>
      </c>
      <c r="B150" s="11" t="s">
        <v>15</v>
      </c>
      <c r="C150" s="13" t="s">
        <v>473</v>
      </c>
      <c r="D150" s="13" t="s">
        <v>474</v>
      </c>
      <c r="E150" s="11" t="s">
        <v>16</v>
      </c>
      <c r="F150" s="11"/>
      <c r="G150" s="11" t="s">
        <v>37</v>
      </c>
      <c r="H150" s="16" t="s">
        <v>488</v>
      </c>
      <c r="I150" s="11" t="s">
        <v>489</v>
      </c>
      <c r="J150" s="11"/>
      <c r="K150" s="11" t="s">
        <v>490</v>
      </c>
      <c r="L150" s="7" t="s">
        <v>578</v>
      </c>
      <c r="M150" s="7" t="s">
        <v>491</v>
      </c>
      <c r="N150" s="48">
        <v>1675</v>
      </c>
      <c r="O150" s="19">
        <v>50</v>
      </c>
      <c r="P150" s="23">
        <v>33.5</v>
      </c>
      <c r="Q150" s="19" t="s">
        <v>22</v>
      </c>
      <c r="R150" s="11" t="s">
        <v>479</v>
      </c>
      <c r="S150" s="11" t="s">
        <v>480</v>
      </c>
      <c r="T150" s="11"/>
      <c r="U150" s="19" t="s">
        <v>23</v>
      </c>
      <c r="V150" s="19" t="s">
        <v>24</v>
      </c>
      <c r="W150" s="20">
        <v>0.67</v>
      </c>
      <c r="X150" s="20">
        <v>2500</v>
      </c>
      <c r="Y150" s="11" t="str">
        <f t="shared" si="2"/>
        <v>43942LUVA DE PROCEDIMENTO TAMANHO P cx com 100 unidades15.623.678/0001-0616755033,5http://www.transparencia.am.gov.br/covid-19/despesas-empenhos-e-pagamentos/despesas/</v>
      </c>
      <c r="Z150" s="11" t="s">
        <v>4443</v>
      </c>
      <c r="AA150" s="7">
        <v>15000</v>
      </c>
      <c r="AB150" s="1" t="s">
        <v>14952</v>
      </c>
      <c r="AC150" s="7" t="s">
        <v>14868</v>
      </c>
      <c r="AD150" s="1" t="s">
        <v>16269</v>
      </c>
    </row>
    <row r="151" spans="1:30">
      <c r="A151" s="10">
        <v>43942</v>
      </c>
      <c r="B151" s="11" t="s">
        <v>15</v>
      </c>
      <c r="C151" s="13" t="s">
        <v>473</v>
      </c>
      <c r="D151" s="13" t="s">
        <v>474</v>
      </c>
      <c r="E151" s="11" t="s">
        <v>16</v>
      </c>
      <c r="F151" s="11"/>
      <c r="G151" s="11" t="s">
        <v>37</v>
      </c>
      <c r="H151" s="16" t="s">
        <v>492</v>
      </c>
      <c r="I151" s="11" t="s">
        <v>489</v>
      </c>
      <c r="J151" s="11"/>
      <c r="K151" s="11" t="s">
        <v>490</v>
      </c>
      <c r="L151" s="7" t="s">
        <v>578</v>
      </c>
      <c r="M151" s="7" t="s">
        <v>491</v>
      </c>
      <c r="N151" s="48">
        <v>1675</v>
      </c>
      <c r="O151" s="19">
        <v>50</v>
      </c>
      <c r="P151" s="23">
        <v>33.5</v>
      </c>
      <c r="Q151" s="19" t="s">
        <v>22</v>
      </c>
      <c r="R151" s="11" t="s">
        <v>479</v>
      </c>
      <c r="S151" s="11" t="s">
        <v>480</v>
      </c>
      <c r="T151" s="11"/>
      <c r="U151" s="19" t="s">
        <v>23</v>
      </c>
      <c r="V151" s="19" t="s">
        <v>24</v>
      </c>
      <c r="W151" s="20">
        <v>0.67</v>
      </c>
      <c r="X151" s="20">
        <v>2500</v>
      </c>
      <c r="Y151" s="11" t="str">
        <f t="shared" si="2"/>
        <v>43942LUVA DE PROCEDIMENTO TAMANHO M cx com 100 unidades15.623.678/0001-0616755033,5http://www.transparencia.am.gov.br/covid-19/despesas-empenhos-e-pagamentos/despesas/</v>
      </c>
      <c r="Z151" s="11" t="s">
        <v>4443</v>
      </c>
      <c r="AA151" s="7">
        <v>15000</v>
      </c>
      <c r="AB151" s="1" t="s">
        <v>14952</v>
      </c>
      <c r="AC151" s="7" t="s">
        <v>14868</v>
      </c>
      <c r="AD151" s="1" t="s">
        <v>16269</v>
      </c>
    </row>
    <row r="152" spans="1:30">
      <c r="A152" s="10">
        <v>43942</v>
      </c>
      <c r="B152" s="11" t="s">
        <v>15</v>
      </c>
      <c r="C152" s="13" t="s">
        <v>473</v>
      </c>
      <c r="D152" s="13" t="s">
        <v>474</v>
      </c>
      <c r="E152" s="11" t="s">
        <v>16</v>
      </c>
      <c r="F152" s="11"/>
      <c r="G152" s="11" t="s">
        <v>37</v>
      </c>
      <c r="H152" s="16" t="s">
        <v>493</v>
      </c>
      <c r="I152" s="11" t="s">
        <v>489</v>
      </c>
      <c r="J152" s="11"/>
      <c r="K152" s="11" t="s">
        <v>490</v>
      </c>
      <c r="L152" s="7" t="s">
        <v>578</v>
      </c>
      <c r="M152" s="7" t="s">
        <v>491</v>
      </c>
      <c r="N152" s="48">
        <v>3350</v>
      </c>
      <c r="O152" s="19">
        <v>100</v>
      </c>
      <c r="P152" s="23">
        <v>33.5</v>
      </c>
      <c r="Q152" s="19" t="s">
        <v>22</v>
      </c>
      <c r="R152" s="11" t="s">
        <v>479</v>
      </c>
      <c r="S152" s="11" t="s">
        <v>480</v>
      </c>
      <c r="T152" s="11"/>
      <c r="U152" s="19" t="s">
        <v>23</v>
      </c>
      <c r="V152" s="19" t="s">
        <v>24</v>
      </c>
      <c r="W152" s="20">
        <v>0.67</v>
      </c>
      <c r="X152" s="20">
        <v>5000</v>
      </c>
      <c r="Y152" s="11" t="str">
        <f t="shared" si="2"/>
        <v>43942LUVA DE PROCEDIMENTO TAMANHO G cx com 100 unidades15.623.678/0001-06335010033,5http://www.transparencia.am.gov.br/covid-19/despesas-empenhos-e-pagamentos/despesas/</v>
      </c>
      <c r="Z152" s="11" t="s">
        <v>4443</v>
      </c>
      <c r="AA152" s="7">
        <v>15000</v>
      </c>
      <c r="AB152" s="1" t="s">
        <v>14952</v>
      </c>
      <c r="AC152" s="7" t="s">
        <v>14868</v>
      </c>
      <c r="AD152" s="1" t="s">
        <v>16269</v>
      </c>
    </row>
    <row r="153" spans="1:30">
      <c r="A153" s="10">
        <v>43942</v>
      </c>
      <c r="B153" s="11" t="s">
        <v>15</v>
      </c>
      <c r="C153" s="13" t="s">
        <v>473</v>
      </c>
      <c r="D153" s="13" t="s">
        <v>474</v>
      </c>
      <c r="E153" s="11" t="s">
        <v>16</v>
      </c>
      <c r="F153" s="11"/>
      <c r="G153" s="11" t="s">
        <v>37</v>
      </c>
      <c r="H153" s="16" t="s">
        <v>494</v>
      </c>
      <c r="I153" s="11" t="s">
        <v>489</v>
      </c>
      <c r="J153" s="11"/>
      <c r="K153" s="11" t="s">
        <v>490</v>
      </c>
      <c r="L153" s="7" t="s">
        <v>578</v>
      </c>
      <c r="M153" s="7" t="s">
        <v>491</v>
      </c>
      <c r="N153" s="48">
        <v>42500</v>
      </c>
      <c r="O153" s="17">
        <v>5000</v>
      </c>
      <c r="P153" s="23">
        <v>8.5</v>
      </c>
      <c r="Q153" s="19" t="s">
        <v>28</v>
      </c>
      <c r="R153" s="11" t="s">
        <v>479</v>
      </c>
      <c r="S153" s="11" t="s">
        <v>480</v>
      </c>
      <c r="T153" s="11"/>
      <c r="U153" s="19" t="s">
        <v>4892</v>
      </c>
      <c r="V153" s="19" t="s">
        <v>20</v>
      </c>
      <c r="W153" s="20">
        <v>8.5</v>
      </c>
      <c r="X153" s="20">
        <v>5000</v>
      </c>
      <c r="Y153" s="11" t="str">
        <f t="shared" si="2"/>
        <v>43942MÁSCARA N95 15.623.678/0001-064250050008,5http://www.transparencia.am.gov.br/covid-19/despesas-empenhos-e-pagamentos/despesas/</v>
      </c>
      <c r="Z153" s="11" t="s">
        <v>4443</v>
      </c>
      <c r="AA153" s="7">
        <v>15000</v>
      </c>
      <c r="AB153" s="1" t="s">
        <v>14952</v>
      </c>
      <c r="AC153" s="7" t="s">
        <v>14868</v>
      </c>
      <c r="AD153" s="1" t="s">
        <v>16269</v>
      </c>
    </row>
    <row r="154" spans="1:30">
      <c r="A154" s="10">
        <v>43942</v>
      </c>
      <c r="B154" s="11" t="s">
        <v>15</v>
      </c>
      <c r="C154" s="13" t="s">
        <v>473</v>
      </c>
      <c r="D154" s="13" t="s">
        <v>474</v>
      </c>
      <c r="E154" s="11" t="s">
        <v>16</v>
      </c>
      <c r="F154" s="11"/>
      <c r="G154" s="11" t="s">
        <v>37</v>
      </c>
      <c r="H154" s="16" t="s">
        <v>495</v>
      </c>
      <c r="I154" s="11" t="s">
        <v>496</v>
      </c>
      <c r="J154" s="11"/>
      <c r="K154" s="11" t="s">
        <v>497</v>
      </c>
      <c r="L154" s="7" t="s">
        <v>13703</v>
      </c>
      <c r="M154" s="7" t="s">
        <v>498</v>
      </c>
      <c r="N154" s="48">
        <v>165.5</v>
      </c>
      <c r="O154" s="19">
        <v>50</v>
      </c>
      <c r="P154" s="23">
        <v>3.31</v>
      </c>
      <c r="Q154" s="19" t="s">
        <v>22</v>
      </c>
      <c r="R154" s="11" t="s">
        <v>479</v>
      </c>
      <c r="S154" s="11" t="s">
        <v>480</v>
      </c>
      <c r="T154" s="11"/>
      <c r="U154" s="19" t="s">
        <v>23</v>
      </c>
      <c r="V154" s="19" t="s">
        <v>24</v>
      </c>
      <c r="W154" s="20">
        <v>3.31</v>
      </c>
      <c r="X154" s="20">
        <v>50</v>
      </c>
      <c r="Y154" s="11" t="str">
        <f t="shared" si="2"/>
        <v>43942LUVA DE BORRACHA TAMANHO P14.176.788/0001-04165,5503,31http://www.transparencia.am.gov.br/covid-19/despesas-empenhos-e-pagamentos/despesas/</v>
      </c>
      <c r="Z154" s="11" t="s">
        <v>4443</v>
      </c>
      <c r="AA154" s="7">
        <v>1000000</v>
      </c>
      <c r="AB154" s="1" t="s">
        <v>14953</v>
      </c>
      <c r="AC154" s="7" t="s">
        <v>14869</v>
      </c>
      <c r="AD154" s="1" t="s">
        <v>16269</v>
      </c>
    </row>
    <row r="155" spans="1:30">
      <c r="A155" s="10">
        <v>43942</v>
      </c>
      <c r="B155" s="11" t="s">
        <v>15</v>
      </c>
      <c r="C155" s="13" t="s">
        <v>473</v>
      </c>
      <c r="D155" s="13" t="s">
        <v>474</v>
      </c>
      <c r="E155" s="11" t="s">
        <v>16</v>
      </c>
      <c r="F155" s="11"/>
      <c r="G155" s="11" t="s">
        <v>37</v>
      </c>
      <c r="H155" s="16" t="s">
        <v>499</v>
      </c>
      <c r="I155" s="11" t="s">
        <v>496</v>
      </c>
      <c r="J155" s="11"/>
      <c r="K155" s="11" t="s">
        <v>497</v>
      </c>
      <c r="L155" s="7" t="s">
        <v>13703</v>
      </c>
      <c r="M155" s="7" t="s">
        <v>498</v>
      </c>
      <c r="N155" s="48">
        <v>168</v>
      </c>
      <c r="O155" s="19">
        <v>50</v>
      </c>
      <c r="P155" s="23">
        <v>3.36</v>
      </c>
      <c r="Q155" s="19" t="s">
        <v>22</v>
      </c>
      <c r="R155" s="11" t="s">
        <v>479</v>
      </c>
      <c r="S155" s="11" t="s">
        <v>480</v>
      </c>
      <c r="T155" s="11"/>
      <c r="U155" s="19" t="s">
        <v>23</v>
      </c>
      <c r="V155" s="19" t="s">
        <v>24</v>
      </c>
      <c r="W155" s="20">
        <v>3.36</v>
      </c>
      <c r="X155" s="20">
        <v>50</v>
      </c>
      <c r="Y155" s="11" t="str">
        <f t="shared" si="2"/>
        <v>43942LUVA DE BORRACHA TAMANHO M14.176.788/0001-04168503,36http://www.transparencia.am.gov.br/covid-19/despesas-empenhos-e-pagamentos/despesas/</v>
      </c>
      <c r="Z155" s="11" t="s">
        <v>4443</v>
      </c>
      <c r="AA155" s="7">
        <v>1000000</v>
      </c>
      <c r="AB155" s="1" t="s">
        <v>14953</v>
      </c>
      <c r="AC155" s="7" t="s">
        <v>14869</v>
      </c>
      <c r="AD155" s="1" t="s">
        <v>16269</v>
      </c>
    </row>
    <row r="156" spans="1:30">
      <c r="A156" s="10">
        <v>43942</v>
      </c>
      <c r="B156" s="11" t="s">
        <v>15</v>
      </c>
      <c r="C156" s="13" t="s">
        <v>473</v>
      </c>
      <c r="D156" s="13" t="s">
        <v>474</v>
      </c>
      <c r="E156" s="11" t="s">
        <v>16</v>
      </c>
      <c r="F156" s="11"/>
      <c r="G156" s="11" t="s">
        <v>37</v>
      </c>
      <c r="H156" s="16" t="s">
        <v>500</v>
      </c>
      <c r="I156" s="11" t="s">
        <v>496</v>
      </c>
      <c r="J156" s="11"/>
      <c r="K156" s="11" t="s">
        <v>497</v>
      </c>
      <c r="L156" s="7" t="s">
        <v>13704</v>
      </c>
      <c r="M156" s="7" t="s">
        <v>501</v>
      </c>
      <c r="N156" s="48">
        <v>622.79999999999995</v>
      </c>
      <c r="O156" s="19">
        <v>12</v>
      </c>
      <c r="P156" s="23">
        <v>51.9</v>
      </c>
      <c r="Q156" s="19" t="s">
        <v>22</v>
      </c>
      <c r="R156" s="11" t="s">
        <v>479</v>
      </c>
      <c r="S156" s="11" t="s">
        <v>480</v>
      </c>
      <c r="T156" s="11"/>
      <c r="U156" s="19" t="s">
        <v>816</v>
      </c>
      <c r="V156" s="19" t="s">
        <v>24</v>
      </c>
      <c r="W156" s="20">
        <v>51.9</v>
      </c>
      <c r="X156" s="20">
        <v>12</v>
      </c>
      <c r="Y156" s="11" t="str">
        <f t="shared" si="2"/>
        <v>43942LUVA TÉRMICA27.655.571/0001-10622,81251,9http://www.transparencia.am.gov.br/covid-19/despesas-empenhos-e-pagamentos/despesas/</v>
      </c>
      <c r="Z156" s="11" t="s">
        <v>4442</v>
      </c>
      <c r="AA156" s="7">
        <v>100000</v>
      </c>
      <c r="AB156" s="1" t="s">
        <v>14954</v>
      </c>
      <c r="AC156" s="7" t="s">
        <v>14868</v>
      </c>
      <c r="AD156" s="1" t="s">
        <v>16269</v>
      </c>
    </row>
    <row r="157" spans="1:30">
      <c r="A157" s="10">
        <v>43942</v>
      </c>
      <c r="B157" s="11" t="s">
        <v>15</v>
      </c>
      <c r="C157" s="13" t="s">
        <v>473</v>
      </c>
      <c r="D157" s="13" t="s">
        <v>474</v>
      </c>
      <c r="E157" s="11" t="s">
        <v>16</v>
      </c>
      <c r="F157" s="11"/>
      <c r="G157" s="13" t="s">
        <v>17</v>
      </c>
      <c r="H157" s="16" t="s">
        <v>502</v>
      </c>
      <c r="I157" s="11" t="s">
        <v>503</v>
      </c>
      <c r="J157" s="11"/>
      <c r="K157" s="11" t="s">
        <v>504</v>
      </c>
      <c r="L157" s="7" t="s">
        <v>13705</v>
      </c>
      <c r="M157" s="7" t="s">
        <v>505</v>
      </c>
      <c r="N157" s="48">
        <v>4550</v>
      </c>
      <c r="O157" s="19">
        <v>200</v>
      </c>
      <c r="P157" s="23">
        <v>22.75</v>
      </c>
      <c r="Q157" s="19" t="s">
        <v>31</v>
      </c>
      <c r="R157" s="11" t="s">
        <v>479</v>
      </c>
      <c r="S157" s="11" t="s">
        <v>480</v>
      </c>
      <c r="T157" s="11"/>
      <c r="U157" s="19" t="s">
        <v>32</v>
      </c>
      <c r="V157" s="19" t="s">
        <v>33</v>
      </c>
      <c r="W157" s="20">
        <v>45.5</v>
      </c>
      <c r="X157" s="20">
        <v>100</v>
      </c>
      <c r="Y157" s="11" t="str">
        <f t="shared" si="2"/>
        <v>43942ALCOOL GEL 65 500ml07.555.491/0001-86455020022,75http://www.transparencia.am.gov.br/covid-19/despesas-empenhos-e-pagamentos/despesas/</v>
      </c>
      <c r="Z157" s="11" t="s">
        <v>4443</v>
      </c>
      <c r="AA157" s="7">
        <v>500000</v>
      </c>
      <c r="AB157" s="1" t="s">
        <v>14955</v>
      </c>
      <c r="AC157" s="7" t="s">
        <v>14868</v>
      </c>
      <c r="AD157" s="1" t="s">
        <v>16269</v>
      </c>
    </row>
    <row r="158" spans="1:30">
      <c r="A158" s="10">
        <v>43942</v>
      </c>
      <c r="B158" s="11" t="s">
        <v>15</v>
      </c>
      <c r="C158" s="13" t="s">
        <v>473</v>
      </c>
      <c r="D158" s="13" t="s">
        <v>474</v>
      </c>
      <c r="E158" s="11" t="s">
        <v>16</v>
      </c>
      <c r="F158" s="11"/>
      <c r="G158" s="11" t="s">
        <v>37</v>
      </c>
      <c r="H158" s="16" t="s">
        <v>506</v>
      </c>
      <c r="I158" s="11" t="s">
        <v>507</v>
      </c>
      <c r="J158" s="11"/>
      <c r="K158" s="11" t="s">
        <v>508</v>
      </c>
      <c r="L158" s="7" t="s">
        <v>13706</v>
      </c>
      <c r="M158" s="7" t="s">
        <v>509</v>
      </c>
      <c r="N158" s="48">
        <v>807.5</v>
      </c>
      <c r="O158" s="19">
        <v>25</v>
      </c>
      <c r="P158" s="23">
        <v>32.299999999999997</v>
      </c>
      <c r="Q158" s="19"/>
      <c r="R158" s="11" t="s">
        <v>479</v>
      </c>
      <c r="S158" s="11" t="s">
        <v>480</v>
      </c>
      <c r="T158" s="11"/>
      <c r="U158" s="19" t="s">
        <v>816</v>
      </c>
      <c r="V158" s="19" t="s">
        <v>20</v>
      </c>
      <c r="W158" s="20">
        <v>32.299999999999997</v>
      </c>
      <c r="X158" s="20">
        <v>25</v>
      </c>
      <c r="Y158" s="11" t="str">
        <f t="shared" si="2"/>
        <v>43942MÁSCARA DE OXIGÊNIO22.579.725/0001-19807,52532,3http://www.transparencia.am.gov.br/covid-19/despesas-empenhos-e-pagamentos/despesas/</v>
      </c>
      <c r="Z158" s="11" t="s">
        <v>4442</v>
      </c>
      <c r="AA158" s="7">
        <v>180000</v>
      </c>
      <c r="AB158" s="1" t="s">
        <v>14956</v>
      </c>
      <c r="AC158" s="7" t="s">
        <v>14868</v>
      </c>
      <c r="AD158" s="1" t="s">
        <v>16269</v>
      </c>
    </row>
    <row r="159" spans="1:30">
      <c r="A159" s="10">
        <v>43942</v>
      </c>
      <c r="B159" s="11" t="s">
        <v>15</v>
      </c>
      <c r="C159" s="13" t="s">
        <v>473</v>
      </c>
      <c r="D159" s="13" t="s">
        <v>474</v>
      </c>
      <c r="E159" s="11" t="s">
        <v>16</v>
      </c>
      <c r="F159" s="11"/>
      <c r="G159" s="13" t="s">
        <v>17</v>
      </c>
      <c r="H159" s="16" t="s">
        <v>510</v>
      </c>
      <c r="I159" s="11" t="s">
        <v>511</v>
      </c>
      <c r="J159" s="11"/>
      <c r="K159" s="11" t="s">
        <v>512</v>
      </c>
      <c r="L159" s="7" t="s">
        <v>513</v>
      </c>
      <c r="M159" s="7" t="s">
        <v>514</v>
      </c>
      <c r="N159" s="48">
        <v>3990</v>
      </c>
      <c r="O159" s="19">
        <v>30</v>
      </c>
      <c r="P159" s="23">
        <v>133</v>
      </c>
      <c r="Q159" s="19" t="s">
        <v>31</v>
      </c>
      <c r="R159" s="11" t="s">
        <v>479</v>
      </c>
      <c r="S159" s="11" t="s">
        <v>480</v>
      </c>
      <c r="T159" s="11"/>
      <c r="U159" s="19" t="s">
        <v>32</v>
      </c>
      <c r="V159" s="19" t="s">
        <v>33</v>
      </c>
      <c r="W159" s="20">
        <v>26.6</v>
      </c>
      <c r="X159" s="20">
        <v>150</v>
      </c>
      <c r="Y159" s="11" t="str">
        <f t="shared" si="2"/>
        <v>43942ALCOOL GEL 70 5L00.867.122/0001-80399030133http://www.transparencia.am.gov.br/covid-19/despesas-empenhos-e-pagamentos/despesas/</v>
      </c>
      <c r="Z159" s="11" t="s">
        <v>4443</v>
      </c>
      <c r="AA159" s="7">
        <v>0</v>
      </c>
      <c r="AB159" s="1" t="s">
        <v>14957</v>
      </c>
      <c r="AC159" s="7" t="s">
        <v>14868</v>
      </c>
      <c r="AD159" s="1" t="s">
        <v>16269</v>
      </c>
    </row>
    <row r="160" spans="1:30">
      <c r="A160" s="10">
        <v>43942</v>
      </c>
      <c r="B160" s="11" t="s">
        <v>15</v>
      </c>
      <c r="C160" s="13" t="s">
        <v>473</v>
      </c>
      <c r="D160" s="13" t="s">
        <v>474</v>
      </c>
      <c r="E160" s="11" t="s">
        <v>16</v>
      </c>
      <c r="F160" s="11"/>
      <c r="G160" s="13" t="s">
        <v>17</v>
      </c>
      <c r="H160" s="16" t="s">
        <v>481</v>
      </c>
      <c r="I160" s="11" t="s">
        <v>515</v>
      </c>
      <c r="J160" s="11"/>
      <c r="K160" s="11" t="s">
        <v>516</v>
      </c>
      <c r="L160" s="7" t="s">
        <v>517</v>
      </c>
      <c r="M160" s="7" t="s">
        <v>518</v>
      </c>
      <c r="N160" s="48">
        <v>941</v>
      </c>
      <c r="O160" s="19">
        <v>10</v>
      </c>
      <c r="P160" s="23">
        <v>94.1</v>
      </c>
      <c r="Q160" s="19"/>
      <c r="R160" s="11" t="s">
        <v>479</v>
      </c>
      <c r="S160" s="11" t="s">
        <v>480</v>
      </c>
      <c r="T160" s="11"/>
      <c r="U160" s="19" t="s">
        <v>81</v>
      </c>
      <c r="V160" s="19" t="s">
        <v>20</v>
      </c>
      <c r="W160" s="20">
        <v>94.1</v>
      </c>
      <c r="X160" s="20">
        <v>10</v>
      </c>
      <c r="Y160" s="11" t="str">
        <f t="shared" si="2"/>
        <v>43942MACACÃO EPI TIPO 502.887.535/0001-519411094,1http://www.transparencia.am.gov.br/covid-19/despesas-empenhos-e-pagamentos/despesas/</v>
      </c>
      <c r="Z160" s="11" t="s">
        <v>4443</v>
      </c>
      <c r="AA160" s="7">
        <v>7520000</v>
      </c>
      <c r="AB160" s="1" t="s">
        <v>14958</v>
      </c>
      <c r="AC160" s="7" t="s">
        <v>14869</v>
      </c>
      <c r="AD160" s="1" t="s">
        <v>16269</v>
      </c>
    </row>
    <row r="161" spans="1:30">
      <c r="A161" s="10">
        <v>43942</v>
      </c>
      <c r="B161" s="11" t="s">
        <v>15</v>
      </c>
      <c r="C161" s="13" t="s">
        <v>473</v>
      </c>
      <c r="D161" s="13" t="s">
        <v>474</v>
      </c>
      <c r="E161" s="11" t="s">
        <v>16</v>
      </c>
      <c r="F161" s="11"/>
      <c r="G161" s="11" t="s">
        <v>37</v>
      </c>
      <c r="H161" s="16" t="s">
        <v>482</v>
      </c>
      <c r="I161" s="11" t="s">
        <v>515</v>
      </c>
      <c r="J161" s="11"/>
      <c r="K161" s="11" t="s">
        <v>516</v>
      </c>
      <c r="L161" s="7" t="s">
        <v>517</v>
      </c>
      <c r="M161" s="7" t="s">
        <v>518</v>
      </c>
      <c r="N161" s="48">
        <v>49.5</v>
      </c>
      <c r="O161" s="19">
        <v>10</v>
      </c>
      <c r="P161" s="23">
        <v>4.95</v>
      </c>
      <c r="Q161" s="19"/>
      <c r="R161" s="11" t="s">
        <v>479</v>
      </c>
      <c r="S161" s="11" t="s">
        <v>480</v>
      </c>
      <c r="T161" s="11"/>
      <c r="U161" s="19" t="s">
        <v>29</v>
      </c>
      <c r="V161" s="19" t="s">
        <v>20</v>
      </c>
      <c r="W161" s="20">
        <v>4.95</v>
      </c>
      <c r="X161" s="20">
        <v>10</v>
      </c>
      <c r="Y161" s="11" t="str">
        <f t="shared" si="2"/>
        <v>43942ÓCULOS PROTEÇÃO02.887.535/0001-5149,5104,95http://www.transparencia.am.gov.br/covid-19/despesas-empenhos-e-pagamentos/despesas/</v>
      </c>
      <c r="Z161" s="11" t="s">
        <v>4443</v>
      </c>
      <c r="AA161" s="7">
        <v>7520000</v>
      </c>
      <c r="AB161" s="1" t="s">
        <v>14958</v>
      </c>
      <c r="AC161" s="7" t="s">
        <v>14869</v>
      </c>
      <c r="AD161" s="1" t="s">
        <v>16269</v>
      </c>
    </row>
    <row r="162" spans="1:30">
      <c r="A162" s="10">
        <v>43943</v>
      </c>
      <c r="B162" s="11" t="s">
        <v>15</v>
      </c>
      <c r="C162" s="13" t="s">
        <v>473</v>
      </c>
      <c r="D162" s="13" t="s">
        <v>474</v>
      </c>
      <c r="E162" s="11" t="s">
        <v>16</v>
      </c>
      <c r="F162" s="11"/>
      <c r="G162" s="11" t="s">
        <v>37</v>
      </c>
      <c r="H162" s="16" t="s">
        <v>519</v>
      </c>
      <c r="I162" s="11" t="s">
        <v>520</v>
      </c>
      <c r="J162" s="11"/>
      <c r="K162" s="11" t="s">
        <v>521</v>
      </c>
      <c r="L162" s="7" t="s">
        <v>13707</v>
      </c>
      <c r="M162" s="7" t="s">
        <v>522</v>
      </c>
      <c r="N162" s="48">
        <v>35000</v>
      </c>
      <c r="O162" s="19">
        <v>100</v>
      </c>
      <c r="P162" s="23">
        <v>350</v>
      </c>
      <c r="Q162" s="19"/>
      <c r="R162" s="11" t="s">
        <v>479</v>
      </c>
      <c r="S162" s="11" t="s">
        <v>480</v>
      </c>
      <c r="T162" s="11"/>
      <c r="U162" s="19" t="s">
        <v>816</v>
      </c>
      <c r="V162" s="19" t="s">
        <v>33</v>
      </c>
      <c r="W162" s="20">
        <v>350</v>
      </c>
      <c r="X162" s="20">
        <v>100</v>
      </c>
      <c r="Y162" s="11" t="str">
        <f t="shared" si="2"/>
        <v>43943DISPENSER 600 ml para sabonete líquido ou álcool gel automático07.200.697/0001-9335000100350http://www.transparencia.am.gov.br/covid-19/despesas-empenhos-e-pagamentos/despesas/</v>
      </c>
      <c r="Z162" s="11" t="s">
        <v>4442</v>
      </c>
      <c r="AA162" s="7">
        <v>80000</v>
      </c>
      <c r="AB162" s="1" t="s">
        <v>14959</v>
      </c>
      <c r="AC162" s="7" t="s">
        <v>14868</v>
      </c>
      <c r="AD162" s="1" t="s">
        <v>16269</v>
      </c>
    </row>
    <row r="163" spans="1:30">
      <c r="A163" s="10">
        <v>43943</v>
      </c>
      <c r="B163" s="11" t="s">
        <v>15</v>
      </c>
      <c r="C163" s="13" t="s">
        <v>473</v>
      </c>
      <c r="D163" s="13" t="s">
        <v>474</v>
      </c>
      <c r="E163" s="11" t="s">
        <v>16</v>
      </c>
      <c r="F163" s="11"/>
      <c r="G163" s="13" t="s">
        <v>17</v>
      </c>
      <c r="H163" s="16" t="s">
        <v>523</v>
      </c>
      <c r="I163" s="11" t="s">
        <v>520</v>
      </c>
      <c r="J163" s="11"/>
      <c r="K163" s="11" t="s">
        <v>521</v>
      </c>
      <c r="L163" s="7" t="s">
        <v>13708</v>
      </c>
      <c r="M163" s="7" t="s">
        <v>524</v>
      </c>
      <c r="N163" s="48">
        <v>59920</v>
      </c>
      <c r="O163" s="17">
        <v>4000</v>
      </c>
      <c r="P163" s="23">
        <v>14.98</v>
      </c>
      <c r="Q163" s="19" t="s">
        <v>31</v>
      </c>
      <c r="R163" s="11" t="s">
        <v>479</v>
      </c>
      <c r="S163" s="11" t="s">
        <v>480</v>
      </c>
      <c r="T163" s="11"/>
      <c r="U163" s="19" t="s">
        <v>32</v>
      </c>
      <c r="V163" s="19" t="s">
        <v>33</v>
      </c>
      <c r="W163" s="20">
        <v>187.25</v>
      </c>
      <c r="X163" s="20">
        <v>320</v>
      </c>
      <c r="Y163" s="11" t="str">
        <f t="shared" si="2"/>
        <v>43943ALCOOL GEL 70 FRASCO 70 a 80 ml08.274.239/0001-6159920400014,98http://www.transparencia.am.gov.br/covid-19/despesas-empenhos-e-pagamentos/despesas/</v>
      </c>
      <c r="Z163" s="11" t="s">
        <v>4443</v>
      </c>
      <c r="AA163" s="7">
        <v>200000</v>
      </c>
      <c r="AB163" s="1" t="s">
        <v>14890</v>
      </c>
      <c r="AC163" s="7" t="s">
        <v>14868</v>
      </c>
      <c r="AD163" s="1" t="s">
        <v>16269</v>
      </c>
    </row>
    <row r="164" spans="1:30">
      <c r="A164" s="10">
        <v>43943</v>
      </c>
      <c r="B164" s="11" t="s">
        <v>15</v>
      </c>
      <c r="C164" s="13" t="s">
        <v>473</v>
      </c>
      <c r="D164" s="13" t="s">
        <v>474</v>
      </c>
      <c r="E164" s="11" t="s">
        <v>16</v>
      </c>
      <c r="F164" s="11"/>
      <c r="G164" s="13" t="s">
        <v>17</v>
      </c>
      <c r="H164" s="16" t="s">
        <v>525</v>
      </c>
      <c r="I164" s="11" t="s">
        <v>520</v>
      </c>
      <c r="J164" s="11"/>
      <c r="K164" s="11" t="s">
        <v>521</v>
      </c>
      <c r="L164" s="7" t="s">
        <v>526</v>
      </c>
      <c r="M164" s="7" t="s">
        <v>527</v>
      </c>
      <c r="N164" s="48">
        <v>8500</v>
      </c>
      <c r="O164" s="17">
        <v>1000</v>
      </c>
      <c r="P164" s="23">
        <v>8.5</v>
      </c>
      <c r="Q164" s="19" t="s">
        <v>31</v>
      </c>
      <c r="R164" s="11" t="s">
        <v>479</v>
      </c>
      <c r="S164" s="11" t="s">
        <v>480</v>
      </c>
      <c r="T164" s="11"/>
      <c r="U164" s="19" t="s">
        <v>32</v>
      </c>
      <c r="V164" s="19" t="s">
        <v>33</v>
      </c>
      <c r="W164" s="20">
        <v>283.33</v>
      </c>
      <c r="X164" s="20">
        <v>30</v>
      </c>
      <c r="Y164" s="11" t="str">
        <f t="shared" si="2"/>
        <v>43943ALCOOL GEL 70 FRASCO 30 ml03.685.486/0001-37850010008,5http://www.transparencia.am.gov.br/covid-19/despesas-empenhos-e-pagamentos/despesas/</v>
      </c>
      <c r="Z164" s="11" t="s">
        <v>4443</v>
      </c>
      <c r="AA164" s="7">
        <v>94000</v>
      </c>
      <c r="AB164" s="1" t="s">
        <v>14960</v>
      </c>
      <c r="AC164" s="7" t="s">
        <v>14870</v>
      </c>
      <c r="AD164" s="1" t="s">
        <v>16269</v>
      </c>
    </row>
    <row r="165" spans="1:30">
      <c r="A165" s="10">
        <v>43943</v>
      </c>
      <c r="B165" s="11" t="s">
        <v>15</v>
      </c>
      <c r="C165" s="13" t="s">
        <v>473</v>
      </c>
      <c r="D165" s="13" t="s">
        <v>474</v>
      </c>
      <c r="E165" s="11" t="s">
        <v>16</v>
      </c>
      <c r="F165" s="11"/>
      <c r="G165" s="13" t="s">
        <v>17</v>
      </c>
      <c r="H165" s="16" t="s">
        <v>528</v>
      </c>
      <c r="I165" s="11" t="s">
        <v>529</v>
      </c>
      <c r="J165" s="11"/>
      <c r="K165" s="11" t="s">
        <v>530</v>
      </c>
      <c r="L165" s="7" t="s">
        <v>13709</v>
      </c>
      <c r="M165" s="7" t="s">
        <v>531</v>
      </c>
      <c r="N165" s="48">
        <v>318780</v>
      </c>
      <c r="O165" s="17">
        <v>9000</v>
      </c>
      <c r="P165" s="23">
        <v>35.42</v>
      </c>
      <c r="Q165" s="19" t="s">
        <v>18</v>
      </c>
      <c r="R165" s="11" t="s">
        <v>479</v>
      </c>
      <c r="S165" s="11" t="s">
        <v>480</v>
      </c>
      <c r="T165" s="11"/>
      <c r="U165" s="19" t="s">
        <v>19</v>
      </c>
      <c r="V165" s="19" t="s">
        <v>20</v>
      </c>
      <c r="W165" s="20">
        <v>35.42</v>
      </c>
      <c r="X165" s="20">
        <v>9000</v>
      </c>
      <c r="Y165" s="11" t="str">
        <f t="shared" si="2"/>
        <v>43943REAGENTE TESTE11.909.227/0001-70318780900035,42http://www.transparencia.am.gov.br/covid-19/despesas-empenhos-e-pagamentos/despesas/</v>
      </c>
      <c r="Z165" s="11" t="s">
        <v>4443</v>
      </c>
      <c r="AA165" s="7">
        <v>1000000</v>
      </c>
      <c r="AB165" s="1" t="s">
        <v>14961</v>
      </c>
      <c r="AC165" s="7" t="s">
        <v>14869</v>
      </c>
      <c r="AD165" s="1" t="s">
        <v>16269</v>
      </c>
    </row>
    <row r="166" spans="1:30">
      <c r="A166" s="10">
        <v>43943</v>
      </c>
      <c r="B166" s="11" t="s">
        <v>15</v>
      </c>
      <c r="C166" s="13" t="s">
        <v>473</v>
      </c>
      <c r="D166" s="13" t="s">
        <v>474</v>
      </c>
      <c r="E166" s="11" t="s">
        <v>16</v>
      </c>
      <c r="F166" s="11"/>
      <c r="G166" s="13" t="s">
        <v>17</v>
      </c>
      <c r="H166" s="16" t="s">
        <v>532</v>
      </c>
      <c r="I166" s="11" t="s">
        <v>496</v>
      </c>
      <c r="J166" s="11"/>
      <c r="K166" s="11" t="s">
        <v>497</v>
      </c>
      <c r="L166" s="7" t="s">
        <v>13710</v>
      </c>
      <c r="M166" s="7" t="s">
        <v>533</v>
      </c>
      <c r="N166" s="48">
        <v>247.8</v>
      </c>
      <c r="O166" s="19">
        <v>30</v>
      </c>
      <c r="P166" s="23">
        <v>8.26</v>
      </c>
      <c r="Q166" s="19" t="s">
        <v>18</v>
      </c>
      <c r="R166" s="11" t="s">
        <v>479</v>
      </c>
      <c r="S166" s="11" t="s">
        <v>480</v>
      </c>
      <c r="T166" s="11"/>
      <c r="U166" s="15" t="s">
        <v>35</v>
      </c>
      <c r="V166" s="19" t="s">
        <v>20</v>
      </c>
      <c r="W166" s="20">
        <v>8.26</v>
      </c>
      <c r="X166" s="20">
        <v>30</v>
      </c>
      <c r="Y166" s="11" t="str">
        <f t="shared" si="2"/>
        <v>43943AVENTAL em PVC 1m x 0,60 cm05.446.174/0001-04247,8308,26http://www.transparencia.am.gov.br/covid-19/despesas-empenhos-e-pagamentos/despesas/</v>
      </c>
      <c r="Z166" s="11" t="s">
        <v>4443</v>
      </c>
      <c r="AA166" s="7">
        <v>155000</v>
      </c>
      <c r="AB166" s="1" t="s">
        <v>14962</v>
      </c>
      <c r="AC166" s="7" t="s">
        <v>14870</v>
      </c>
      <c r="AD166" s="1" t="s">
        <v>16269</v>
      </c>
    </row>
    <row r="167" spans="1:30">
      <c r="A167" s="10">
        <v>43943</v>
      </c>
      <c r="B167" s="11" t="s">
        <v>15</v>
      </c>
      <c r="C167" s="13" t="s">
        <v>473</v>
      </c>
      <c r="D167" s="13" t="s">
        <v>474</v>
      </c>
      <c r="E167" s="11" t="s">
        <v>16</v>
      </c>
      <c r="F167" s="11"/>
      <c r="G167" s="11" t="s">
        <v>37</v>
      </c>
      <c r="H167" s="16" t="s">
        <v>492</v>
      </c>
      <c r="I167" s="11" t="s">
        <v>503</v>
      </c>
      <c r="J167" s="11"/>
      <c r="K167" s="11" t="s">
        <v>504</v>
      </c>
      <c r="L167" s="7" t="s">
        <v>13705</v>
      </c>
      <c r="M167" s="7" t="s">
        <v>505</v>
      </c>
      <c r="N167" s="48">
        <v>172.6</v>
      </c>
      <c r="O167" s="19">
        <v>5</v>
      </c>
      <c r="P167" s="23">
        <v>34.520000000000003</v>
      </c>
      <c r="Q167" s="19" t="s">
        <v>22</v>
      </c>
      <c r="R167" s="11" t="s">
        <v>479</v>
      </c>
      <c r="S167" s="11" t="s">
        <v>480</v>
      </c>
      <c r="T167" s="11"/>
      <c r="U167" s="19" t="s">
        <v>23</v>
      </c>
      <c r="V167" s="19" t="s">
        <v>24</v>
      </c>
      <c r="W167" s="20">
        <v>0.69040000000000001</v>
      </c>
      <c r="X167" s="20">
        <v>250</v>
      </c>
      <c r="Y167" s="11" t="str">
        <f t="shared" si="2"/>
        <v>43943LUVA DE PROCEDIMENTO TAMANHO M cx com 100 unidades07.555.491/0001-86172,6534,52http://www.transparencia.am.gov.br/covid-19/despesas-empenhos-e-pagamentos/despesas/</v>
      </c>
      <c r="Z167" s="11" t="s">
        <v>4443</v>
      </c>
      <c r="AA167" s="7">
        <v>500000</v>
      </c>
      <c r="AB167" s="1" t="s">
        <v>14955</v>
      </c>
      <c r="AC167" s="7" t="s">
        <v>14868</v>
      </c>
      <c r="AD167" s="1" t="s">
        <v>16269</v>
      </c>
    </row>
    <row r="168" spans="1:30">
      <c r="A168" s="10">
        <v>43943</v>
      </c>
      <c r="B168" s="11" t="s">
        <v>15</v>
      </c>
      <c r="C168" s="13" t="s">
        <v>473</v>
      </c>
      <c r="D168" s="13" t="s">
        <v>474</v>
      </c>
      <c r="E168" s="11" t="s">
        <v>16</v>
      </c>
      <c r="F168" s="11"/>
      <c r="G168" s="11" t="s">
        <v>37</v>
      </c>
      <c r="H168" s="16" t="s">
        <v>493</v>
      </c>
      <c r="I168" s="11" t="s">
        <v>503</v>
      </c>
      <c r="J168" s="11"/>
      <c r="K168" s="11" t="s">
        <v>504</v>
      </c>
      <c r="L168" s="7" t="s">
        <v>13705</v>
      </c>
      <c r="M168" s="7" t="s">
        <v>505</v>
      </c>
      <c r="N168" s="48">
        <v>209.65</v>
      </c>
      <c r="O168" s="19">
        <v>5</v>
      </c>
      <c r="P168" s="23">
        <v>41.93</v>
      </c>
      <c r="Q168" s="19" t="s">
        <v>22</v>
      </c>
      <c r="R168" s="11" t="s">
        <v>479</v>
      </c>
      <c r="S168" s="11" t="s">
        <v>480</v>
      </c>
      <c r="T168" s="11"/>
      <c r="U168" s="19" t="s">
        <v>23</v>
      </c>
      <c r="V168" s="19" t="s">
        <v>24</v>
      </c>
      <c r="W168" s="20">
        <v>0.83860000000000001</v>
      </c>
      <c r="X168" s="20">
        <v>250</v>
      </c>
      <c r="Y168" s="11" t="str">
        <f t="shared" si="2"/>
        <v>43943LUVA DE PROCEDIMENTO TAMANHO G cx com 100 unidades07.555.491/0001-86209,65541,93http://www.transparencia.am.gov.br/covid-19/despesas-empenhos-e-pagamentos/despesas/</v>
      </c>
      <c r="Z168" s="11" t="s">
        <v>4443</v>
      </c>
      <c r="AA168" s="7">
        <v>500000</v>
      </c>
      <c r="AB168" s="1" t="s">
        <v>14955</v>
      </c>
      <c r="AC168" s="7" t="s">
        <v>14868</v>
      </c>
      <c r="AD168" s="1" t="s">
        <v>16269</v>
      </c>
    </row>
    <row r="169" spans="1:30">
      <c r="A169" s="10">
        <v>43943</v>
      </c>
      <c r="B169" s="11" t="s">
        <v>15</v>
      </c>
      <c r="C169" s="13" t="s">
        <v>473</v>
      </c>
      <c r="D169" s="13" t="s">
        <v>474</v>
      </c>
      <c r="E169" s="11" t="s">
        <v>16</v>
      </c>
      <c r="F169" s="11"/>
      <c r="G169" s="11" t="s">
        <v>37</v>
      </c>
      <c r="H169" s="16" t="s">
        <v>534</v>
      </c>
      <c r="I169" s="11" t="s">
        <v>503</v>
      </c>
      <c r="J169" s="11"/>
      <c r="K169" s="11" t="s">
        <v>504</v>
      </c>
      <c r="L169" s="7" t="s">
        <v>13705</v>
      </c>
      <c r="M169" s="7" t="s">
        <v>505</v>
      </c>
      <c r="N169" s="48">
        <v>6480</v>
      </c>
      <c r="O169" s="19">
        <v>200</v>
      </c>
      <c r="P169" s="23">
        <v>32.4</v>
      </c>
      <c r="Q169" s="19"/>
      <c r="R169" s="11" t="s">
        <v>479</v>
      </c>
      <c r="S169" s="11" t="s">
        <v>480</v>
      </c>
      <c r="T169" s="11"/>
      <c r="U169" s="19" t="s">
        <v>30</v>
      </c>
      <c r="V169" s="19" t="s">
        <v>20</v>
      </c>
      <c r="W169" s="20">
        <v>0.64800000000000002</v>
      </c>
      <c r="X169" s="20">
        <v>10000</v>
      </c>
      <c r="Y169" s="11" t="str">
        <f t="shared" si="2"/>
        <v>43943MÁSCARA cx com 100 unidades07.555.491/0001-86648020032,4http://www.transparencia.am.gov.br/covid-19/despesas-empenhos-e-pagamentos/despesas/</v>
      </c>
      <c r="Z169" s="11" t="s">
        <v>4443</v>
      </c>
      <c r="AA169" s="7">
        <v>500000</v>
      </c>
      <c r="AB169" s="1" t="s">
        <v>14955</v>
      </c>
      <c r="AC169" s="7" t="s">
        <v>14868</v>
      </c>
      <c r="AD169" s="1" t="s">
        <v>16269</v>
      </c>
    </row>
    <row r="170" spans="1:30">
      <c r="A170" s="10">
        <v>43943</v>
      </c>
      <c r="B170" s="11" t="s">
        <v>15</v>
      </c>
      <c r="C170" s="13" t="s">
        <v>473</v>
      </c>
      <c r="D170" s="13" t="s">
        <v>474</v>
      </c>
      <c r="E170" s="11" t="s">
        <v>16</v>
      </c>
      <c r="F170" s="11"/>
      <c r="G170" s="13" t="s">
        <v>17</v>
      </c>
      <c r="H170" s="16" t="s">
        <v>535</v>
      </c>
      <c r="I170" s="11" t="s">
        <v>536</v>
      </c>
      <c r="J170" s="11"/>
      <c r="K170" s="11" t="s">
        <v>537</v>
      </c>
      <c r="L170" s="7" t="s">
        <v>13711</v>
      </c>
      <c r="M170" s="7" t="s">
        <v>538</v>
      </c>
      <c r="N170" s="48">
        <v>3890</v>
      </c>
      <c r="O170" s="17">
        <v>1000</v>
      </c>
      <c r="P170" s="23">
        <v>3.89</v>
      </c>
      <c r="Q170" s="19" t="s">
        <v>18</v>
      </c>
      <c r="R170" s="11" t="s">
        <v>479</v>
      </c>
      <c r="S170" s="11" t="s">
        <v>480</v>
      </c>
      <c r="T170" s="11"/>
      <c r="U170" s="15" t="s">
        <v>35</v>
      </c>
      <c r="V170" s="19" t="s">
        <v>20</v>
      </c>
      <c r="W170" s="20">
        <v>3.89</v>
      </c>
      <c r="X170" s="20">
        <v>1000</v>
      </c>
      <c r="Y170" s="11" t="str">
        <f t="shared" si="2"/>
        <v>43943AVENTAL DESCARTÁVEL24.218.223/0001-98389010003,89http://www.transparencia.am.gov.br/covid-19/despesas-empenhos-e-pagamentos/despesas/</v>
      </c>
      <c r="Z170" s="11" t="s">
        <v>4443</v>
      </c>
      <c r="AA170" s="7">
        <v>100000</v>
      </c>
      <c r="AB170" s="1" t="s">
        <v>14963</v>
      </c>
      <c r="AC170" s="7" t="s">
        <v>14868</v>
      </c>
      <c r="AD170" s="1" t="s">
        <v>16269</v>
      </c>
    </row>
    <row r="171" spans="1:30">
      <c r="A171" s="10">
        <v>43943</v>
      </c>
      <c r="B171" s="11" t="s">
        <v>15</v>
      </c>
      <c r="C171" s="13" t="s">
        <v>473</v>
      </c>
      <c r="D171" s="13" t="s">
        <v>474</v>
      </c>
      <c r="E171" s="11" t="s">
        <v>16</v>
      </c>
      <c r="F171" s="11"/>
      <c r="G171" s="13" t="s">
        <v>17</v>
      </c>
      <c r="H171" s="16" t="s">
        <v>535</v>
      </c>
      <c r="I171" s="11" t="s">
        <v>539</v>
      </c>
      <c r="J171" s="11"/>
      <c r="K171" s="11" t="s">
        <v>540</v>
      </c>
      <c r="L171" s="7" t="s">
        <v>13712</v>
      </c>
      <c r="M171" s="7" t="s">
        <v>541</v>
      </c>
      <c r="N171" s="48">
        <v>2500</v>
      </c>
      <c r="O171" s="19">
        <v>100</v>
      </c>
      <c r="P171" s="23">
        <v>25</v>
      </c>
      <c r="Q171" s="19" t="s">
        <v>18</v>
      </c>
      <c r="R171" s="11" t="s">
        <v>479</v>
      </c>
      <c r="S171" s="11" t="s">
        <v>480</v>
      </c>
      <c r="T171" s="11"/>
      <c r="U171" s="15" t="s">
        <v>35</v>
      </c>
      <c r="V171" s="19" t="s">
        <v>20</v>
      </c>
      <c r="W171" s="20">
        <v>25</v>
      </c>
      <c r="X171" s="20">
        <v>100</v>
      </c>
      <c r="Y171" s="11" t="str">
        <f t="shared" si="2"/>
        <v>43943AVENTAL DESCARTÁVEL26.765.856/0001-41250010025http://www.transparencia.am.gov.br/covid-19/despesas-empenhos-e-pagamentos/despesas/</v>
      </c>
      <c r="Z171" s="11" t="s">
        <v>4443</v>
      </c>
      <c r="AA171" s="7">
        <v>200000</v>
      </c>
      <c r="AB171" s="1" t="s">
        <v>14964</v>
      </c>
      <c r="AC171" s="7" t="s">
        <v>14870</v>
      </c>
      <c r="AD171" s="1" t="s">
        <v>16269</v>
      </c>
    </row>
    <row r="172" spans="1:30">
      <c r="A172" s="10">
        <v>43942</v>
      </c>
      <c r="B172" s="11" t="s">
        <v>21</v>
      </c>
      <c r="C172" s="13" t="s">
        <v>542</v>
      </c>
      <c r="D172" s="13" t="s">
        <v>474</v>
      </c>
      <c r="E172" s="11" t="s">
        <v>16</v>
      </c>
      <c r="F172" s="11"/>
      <c r="G172" s="11" t="s">
        <v>37</v>
      </c>
      <c r="H172" s="16" t="s">
        <v>543</v>
      </c>
      <c r="I172" s="11" t="s">
        <v>544</v>
      </c>
      <c r="J172" s="11"/>
      <c r="K172" s="11"/>
      <c r="L172" s="7" t="s">
        <v>13713</v>
      </c>
      <c r="M172" s="7" t="s">
        <v>545</v>
      </c>
      <c r="N172" s="48">
        <v>389240</v>
      </c>
      <c r="O172" s="19">
        <v>148</v>
      </c>
      <c r="P172" s="18">
        <v>2630</v>
      </c>
      <c r="Q172" s="19"/>
      <c r="R172" s="11" t="s">
        <v>546</v>
      </c>
      <c r="S172" s="11" t="s">
        <v>547</v>
      </c>
      <c r="T172" s="11"/>
      <c r="U172" s="19" t="s">
        <v>236</v>
      </c>
      <c r="V172" s="19" t="s">
        <v>20</v>
      </c>
      <c r="W172" s="20">
        <v>2630</v>
      </c>
      <c r="X172" s="20">
        <v>148</v>
      </c>
      <c r="Y172" s="11" t="str">
        <f t="shared" si="2"/>
        <v>43942OXÍMETRO DE PULSO01.708.499/0001-593892401482630http://dom.manaus.am.gov.br/pdf/2020/abril/DOM%204814%2006.04.2020%20CAD%201.pdf</v>
      </c>
      <c r="Z172" s="11" t="s">
        <v>4443</v>
      </c>
      <c r="AA172" s="7">
        <v>910000</v>
      </c>
      <c r="AB172" s="1" t="s">
        <v>14965</v>
      </c>
      <c r="AC172" s="7" t="s">
        <v>14869</v>
      </c>
      <c r="AD172" s="1" t="s">
        <v>16269</v>
      </c>
    </row>
    <row r="173" spans="1:30">
      <c r="A173" s="10">
        <v>43942</v>
      </c>
      <c r="B173" s="11" t="s">
        <v>21</v>
      </c>
      <c r="C173" s="13" t="s">
        <v>542</v>
      </c>
      <c r="D173" s="13" t="s">
        <v>474</v>
      </c>
      <c r="E173" s="11" t="s">
        <v>16</v>
      </c>
      <c r="F173" s="11"/>
      <c r="G173" s="11" t="s">
        <v>37</v>
      </c>
      <c r="H173" s="16" t="s">
        <v>548</v>
      </c>
      <c r="I173" s="11" t="s">
        <v>549</v>
      </c>
      <c r="J173" s="11"/>
      <c r="K173" s="11"/>
      <c r="L173" s="7" t="s">
        <v>13714</v>
      </c>
      <c r="M173" s="7" t="s">
        <v>550</v>
      </c>
      <c r="N173" s="48">
        <v>747000</v>
      </c>
      <c r="O173" s="17">
        <v>30000</v>
      </c>
      <c r="P173" s="23">
        <v>24.9</v>
      </c>
      <c r="Q173" s="19" t="s">
        <v>31</v>
      </c>
      <c r="R173" s="11" t="s">
        <v>551</v>
      </c>
      <c r="S173" s="11" t="s">
        <v>552</v>
      </c>
      <c r="T173" s="11"/>
      <c r="U173" s="19" t="s">
        <v>32</v>
      </c>
      <c r="V173" s="19" t="s">
        <v>33</v>
      </c>
      <c r="W173" s="20">
        <v>24.9</v>
      </c>
      <c r="X173" s="20">
        <v>30000</v>
      </c>
      <c r="Y173" s="11" t="str">
        <f t="shared" si="2"/>
        <v>43942ÁLCOOL ETÍLICO09.452.649/0001-187470003000024,9http://dom.manaus.am.gov.br/pdf/2020/abril/DOM%204816%2008.04.2020%20CAD%201.pdf</v>
      </c>
      <c r="Z173" s="11" t="s">
        <v>4443</v>
      </c>
      <c r="AA173" s="7">
        <v>1200000</v>
      </c>
      <c r="AB173" s="1" t="s">
        <v>14966</v>
      </c>
      <c r="AC173" s="7" t="s">
        <v>14869</v>
      </c>
      <c r="AD173" s="1" t="s">
        <v>16269</v>
      </c>
    </row>
    <row r="174" spans="1:30">
      <c r="A174" s="10">
        <v>43942</v>
      </c>
      <c r="B174" s="11" t="s">
        <v>21</v>
      </c>
      <c r="C174" s="13" t="s">
        <v>542</v>
      </c>
      <c r="D174" s="13" t="s">
        <v>474</v>
      </c>
      <c r="E174" s="11" t="s">
        <v>16</v>
      </c>
      <c r="F174" s="11"/>
      <c r="G174" s="13" t="s">
        <v>17</v>
      </c>
      <c r="H174" s="16" t="s">
        <v>553</v>
      </c>
      <c r="I174" s="11" t="s">
        <v>554</v>
      </c>
      <c r="J174" s="11"/>
      <c r="K174" s="11"/>
      <c r="L174" s="7" t="s">
        <v>555</v>
      </c>
      <c r="M174" s="7" t="s">
        <v>556</v>
      </c>
      <c r="N174" s="48">
        <v>92030.399999999994</v>
      </c>
      <c r="O174" s="19">
        <v>462</v>
      </c>
      <c r="P174" s="23">
        <v>199.2</v>
      </c>
      <c r="Q174" s="19" t="s">
        <v>26</v>
      </c>
      <c r="R174" s="11" t="s">
        <v>546</v>
      </c>
      <c r="S174" s="11" t="s">
        <v>557</v>
      </c>
      <c r="T174" s="11"/>
      <c r="U174" s="19" t="s">
        <v>27</v>
      </c>
      <c r="V174" s="19" t="s">
        <v>20</v>
      </c>
      <c r="W174" s="20">
        <v>199.2</v>
      </c>
      <c r="X174" s="20">
        <v>462</v>
      </c>
      <c r="Y174" s="11" t="str">
        <f t="shared" si="2"/>
        <v>43942TERMÔMETRO DIGITAL04.214.086/0001-0692030,4462199,2http://dom.manaus.am.gov.br/pdf/2020/abril/DOM%204814%2006.04.2020%20CAD%201.pdf</v>
      </c>
      <c r="Z174" s="11" t="s">
        <v>4443</v>
      </c>
      <c r="AA174" s="7">
        <v>250000</v>
      </c>
      <c r="AB174" s="1" t="s">
        <v>14967</v>
      </c>
      <c r="AC174" s="7" t="s">
        <v>14869</v>
      </c>
      <c r="AD174" s="1" t="s">
        <v>16269</v>
      </c>
    </row>
    <row r="175" spans="1:30">
      <c r="A175" s="10">
        <v>43942</v>
      </c>
      <c r="B175" s="11" t="s">
        <v>21</v>
      </c>
      <c r="C175" s="13" t="s">
        <v>542</v>
      </c>
      <c r="D175" s="13" t="s">
        <v>474</v>
      </c>
      <c r="E175" s="11" t="s">
        <v>16</v>
      </c>
      <c r="F175" s="11"/>
      <c r="G175" s="11" t="s">
        <v>37</v>
      </c>
      <c r="H175" s="16" t="s">
        <v>558</v>
      </c>
      <c r="I175" s="11" t="s">
        <v>559</v>
      </c>
      <c r="J175" s="11"/>
      <c r="K175" s="11"/>
      <c r="L175" s="7" t="s">
        <v>10222</v>
      </c>
      <c r="M175" s="7" t="s">
        <v>560</v>
      </c>
      <c r="N175" s="48">
        <v>84000</v>
      </c>
      <c r="O175" s="17">
        <v>1200</v>
      </c>
      <c r="P175" s="23">
        <v>70</v>
      </c>
      <c r="Q175" s="19"/>
      <c r="R175" s="11" t="s">
        <v>546</v>
      </c>
      <c r="S175" s="11" t="s">
        <v>561</v>
      </c>
      <c r="T175" s="11"/>
      <c r="U175" s="19" t="s">
        <v>29</v>
      </c>
      <c r="V175" s="19" t="s">
        <v>20</v>
      </c>
      <c r="W175" s="20">
        <v>70</v>
      </c>
      <c r="X175" s="20">
        <v>1200</v>
      </c>
      <c r="Y175" s="11" t="str">
        <f t="shared" si="2"/>
        <v>43942ÓCULOS DE PROTEÇÃO06.050.437/0001-1684000120070http://dom.manaus.am.gov.br/pdf/2020/abril/DOM%204814%2006.04.2020%20CAD%201.pdf</v>
      </c>
      <c r="Z175" s="11" t="s">
        <v>4443</v>
      </c>
      <c r="AA175" s="7">
        <v>400000</v>
      </c>
      <c r="AB175" s="1" t="s">
        <v>14968</v>
      </c>
      <c r="AC175" s="7" t="s">
        <v>14868</v>
      </c>
      <c r="AD175" s="1" t="s">
        <v>16269</v>
      </c>
    </row>
    <row r="176" spans="1:30">
      <c r="A176" s="10">
        <v>43942</v>
      </c>
      <c r="B176" s="11" t="s">
        <v>21</v>
      </c>
      <c r="C176" s="13" t="s">
        <v>542</v>
      </c>
      <c r="D176" s="13" t="s">
        <v>474</v>
      </c>
      <c r="E176" s="11" t="s">
        <v>16</v>
      </c>
      <c r="F176" s="11"/>
      <c r="G176" s="11" t="s">
        <v>37</v>
      </c>
      <c r="H176" s="16" t="s">
        <v>562</v>
      </c>
      <c r="I176" s="11" t="s">
        <v>559</v>
      </c>
      <c r="J176" s="11"/>
      <c r="K176" s="11"/>
      <c r="L176" s="7" t="s">
        <v>10222</v>
      </c>
      <c r="M176" s="7" t="s">
        <v>560</v>
      </c>
      <c r="N176" s="48">
        <v>25000</v>
      </c>
      <c r="O176" s="19">
        <v>100</v>
      </c>
      <c r="P176" s="23">
        <v>250</v>
      </c>
      <c r="Q176" s="19" t="s">
        <v>22</v>
      </c>
      <c r="R176" s="11" t="s">
        <v>546</v>
      </c>
      <c r="S176" s="11" t="s">
        <v>561</v>
      </c>
      <c r="T176" s="11"/>
      <c r="U176" s="19" t="s">
        <v>816</v>
      </c>
      <c r="V176" s="19" t="s">
        <v>24</v>
      </c>
      <c r="W176" s="20">
        <v>250</v>
      </c>
      <c r="X176" s="20">
        <v>100</v>
      </c>
      <c r="Y176" s="11" t="str">
        <f t="shared" si="2"/>
        <v>43942LUVA DE PROTEÇÃO06.050.437/0001-1625000100250http://dom.manaus.am.gov.br/pdf/2020/abril/DOM%204814%2006.04.2020%20CAD%201.pdf</v>
      </c>
      <c r="Z176" s="11" t="s">
        <v>4442</v>
      </c>
      <c r="AA176" s="7">
        <v>400000</v>
      </c>
      <c r="AB176" s="1" t="s">
        <v>14968</v>
      </c>
      <c r="AC176" s="7" t="s">
        <v>14868</v>
      </c>
      <c r="AD176" s="1" t="s">
        <v>16269</v>
      </c>
    </row>
    <row r="177" spans="1:30">
      <c r="A177" s="10">
        <v>43942</v>
      </c>
      <c r="B177" s="11" t="s">
        <v>21</v>
      </c>
      <c r="C177" s="13" t="s">
        <v>542</v>
      </c>
      <c r="D177" s="13" t="s">
        <v>474</v>
      </c>
      <c r="E177" s="11" t="s">
        <v>16</v>
      </c>
      <c r="F177" s="11"/>
      <c r="G177" s="11" t="s">
        <v>37</v>
      </c>
      <c r="H177" s="16" t="s">
        <v>563</v>
      </c>
      <c r="I177" s="11" t="s">
        <v>559</v>
      </c>
      <c r="J177" s="11"/>
      <c r="K177" s="11"/>
      <c r="L177" s="7" t="s">
        <v>10222</v>
      </c>
      <c r="M177" s="7" t="s">
        <v>560</v>
      </c>
      <c r="N177" s="48">
        <v>35000</v>
      </c>
      <c r="O177" s="19">
        <v>700</v>
      </c>
      <c r="P177" s="23">
        <v>50</v>
      </c>
      <c r="Q177" s="19" t="s">
        <v>18</v>
      </c>
      <c r="R177" s="11" t="s">
        <v>546</v>
      </c>
      <c r="S177" s="11" t="s">
        <v>561</v>
      </c>
      <c r="T177" s="11"/>
      <c r="U177" s="19" t="s">
        <v>816</v>
      </c>
      <c r="V177" s="19" t="s">
        <v>20</v>
      </c>
      <c r="W177" s="20">
        <v>50</v>
      </c>
      <c r="X177" s="20">
        <v>700</v>
      </c>
      <c r="Y177" s="11" t="str">
        <f t="shared" si="2"/>
        <v>43942RESPIRADOR SEMIFACIAL06.050.437/0001-163500070050http://dom.manaus.am.gov.br/pdf/2020/abril/DOM%204814%2006.04.2020%20CAD%201.pdf</v>
      </c>
      <c r="Z177" s="11" t="s">
        <v>4443</v>
      </c>
      <c r="AA177" s="7">
        <v>400000</v>
      </c>
      <c r="AB177" s="1" t="s">
        <v>14968</v>
      </c>
      <c r="AC177" s="7" t="s">
        <v>14868</v>
      </c>
      <c r="AD177" s="1" t="s">
        <v>16269</v>
      </c>
    </row>
    <row r="178" spans="1:30">
      <c r="A178" s="10">
        <v>43942</v>
      </c>
      <c r="B178" s="11" t="s">
        <v>21</v>
      </c>
      <c r="C178" s="13" t="s">
        <v>542</v>
      </c>
      <c r="D178" s="13" t="s">
        <v>474</v>
      </c>
      <c r="E178" s="11" t="s">
        <v>16</v>
      </c>
      <c r="F178" s="11"/>
      <c r="G178" s="13" t="s">
        <v>17</v>
      </c>
      <c r="H178" s="16" t="s">
        <v>564</v>
      </c>
      <c r="I178" s="11" t="s">
        <v>559</v>
      </c>
      <c r="J178" s="11"/>
      <c r="K178" s="11"/>
      <c r="L178" s="7" t="s">
        <v>10222</v>
      </c>
      <c r="M178" s="7" t="s">
        <v>560</v>
      </c>
      <c r="N178" s="48">
        <v>850000</v>
      </c>
      <c r="O178" s="17">
        <v>10000</v>
      </c>
      <c r="P178" s="23">
        <v>85</v>
      </c>
      <c r="Q178" s="19"/>
      <c r="R178" s="11" t="s">
        <v>546</v>
      </c>
      <c r="S178" s="11" t="s">
        <v>561</v>
      </c>
      <c r="T178" s="11"/>
      <c r="U178" s="19" t="s">
        <v>81</v>
      </c>
      <c r="V178" s="19" t="s">
        <v>20</v>
      </c>
      <c r="W178" s="20">
        <v>85</v>
      </c>
      <c r="X178" s="20">
        <v>10000</v>
      </c>
      <c r="Y178" s="11" t="str">
        <f t="shared" si="2"/>
        <v>43942MACACÃO06.050.437/0001-168500001000085http://dom.manaus.am.gov.br/pdf/2020/abril/DOM%204814%2006.04.2020%20CAD%201.pdf</v>
      </c>
      <c r="Z178" s="11" t="s">
        <v>4443</v>
      </c>
      <c r="AA178" s="7">
        <v>400000</v>
      </c>
      <c r="AB178" s="1" t="s">
        <v>14968</v>
      </c>
      <c r="AC178" s="7" t="s">
        <v>14868</v>
      </c>
      <c r="AD178" s="1" t="s">
        <v>16269</v>
      </c>
    </row>
    <row r="179" spans="1:30">
      <c r="A179" s="10">
        <v>43942</v>
      </c>
      <c r="B179" s="11" t="s">
        <v>21</v>
      </c>
      <c r="C179" s="13" t="s">
        <v>542</v>
      </c>
      <c r="D179" s="13" t="s">
        <v>474</v>
      </c>
      <c r="E179" s="11" t="s">
        <v>16</v>
      </c>
      <c r="F179" s="11"/>
      <c r="G179" s="13" t="s">
        <v>17</v>
      </c>
      <c r="H179" s="16" t="s">
        <v>565</v>
      </c>
      <c r="I179" s="11" t="s">
        <v>566</v>
      </c>
      <c r="J179" s="11"/>
      <c r="K179" s="11"/>
      <c r="L179" s="7" t="s">
        <v>13715</v>
      </c>
      <c r="M179" s="7" t="s">
        <v>567</v>
      </c>
      <c r="N179" s="48">
        <v>1950000</v>
      </c>
      <c r="O179" s="17">
        <v>25000</v>
      </c>
      <c r="P179" s="23">
        <v>78</v>
      </c>
      <c r="Q179" s="19" t="s">
        <v>18</v>
      </c>
      <c r="R179" s="11" t="s">
        <v>546</v>
      </c>
      <c r="S179" s="11"/>
      <c r="T179" s="11"/>
      <c r="U179" s="19" t="s">
        <v>19</v>
      </c>
      <c r="V179" s="19" t="s">
        <v>20</v>
      </c>
      <c r="W179" s="20">
        <v>78</v>
      </c>
      <c r="X179" s="20">
        <v>25000</v>
      </c>
      <c r="Y179" s="11" t="str">
        <f t="shared" si="2"/>
        <v>43942TESTE RÁPIDO03.442.420/0001-1619500002500078http://dom.manaus.am.gov.br/pdf/2020/abril/DOM%204814%2006.04.2020%20CAD%201.pdf</v>
      </c>
      <c r="Z179" s="11" t="s">
        <v>4443</v>
      </c>
      <c r="AA179" s="7">
        <v>3000000</v>
      </c>
      <c r="AB179" s="1" t="s">
        <v>14969</v>
      </c>
      <c r="AC179" s="7" t="s">
        <v>14869</v>
      </c>
      <c r="AD179" s="1" t="s">
        <v>16269</v>
      </c>
    </row>
    <row r="180" spans="1:30">
      <c r="A180" s="10">
        <v>43942</v>
      </c>
      <c r="B180" s="11" t="s">
        <v>21</v>
      </c>
      <c r="C180" s="13" t="s">
        <v>542</v>
      </c>
      <c r="D180" s="13" t="s">
        <v>474</v>
      </c>
      <c r="E180" s="11" t="s">
        <v>16</v>
      </c>
      <c r="F180" s="11"/>
      <c r="G180" s="11" t="s">
        <v>37</v>
      </c>
      <c r="H180" s="16" t="s">
        <v>548</v>
      </c>
      <c r="I180" s="11" t="s">
        <v>568</v>
      </c>
      <c r="J180" s="11"/>
      <c r="K180" s="11"/>
      <c r="L180" s="7" t="s">
        <v>13716</v>
      </c>
      <c r="M180" s="7" t="s">
        <v>569</v>
      </c>
      <c r="N180" s="48">
        <v>705000</v>
      </c>
      <c r="O180" s="17">
        <v>30000</v>
      </c>
      <c r="P180" s="23">
        <v>23.5</v>
      </c>
      <c r="Q180" s="19" t="s">
        <v>31</v>
      </c>
      <c r="R180" s="11" t="s">
        <v>551</v>
      </c>
      <c r="S180" s="11"/>
      <c r="T180" s="11"/>
      <c r="U180" s="19" t="s">
        <v>32</v>
      </c>
      <c r="V180" s="19" t="s">
        <v>33</v>
      </c>
      <c r="W180" s="20">
        <v>23.5</v>
      </c>
      <c r="X180" s="20">
        <v>30000</v>
      </c>
      <c r="Y180" s="11" t="str">
        <f t="shared" si="2"/>
        <v>43942ÁLCOOL ETÍLICO04.867.888/0001-157050003000023,5http://dom.manaus.am.gov.br/pdf/2020/abril/DOM%204816%2008.04.2020%20CAD%201.pdf</v>
      </c>
      <c r="Z180" s="11" t="s">
        <v>4443</v>
      </c>
      <c r="AA180" s="7">
        <v>800000</v>
      </c>
      <c r="AB180" s="1" t="s">
        <v>14970</v>
      </c>
      <c r="AC180" s="7" t="s">
        <v>14869</v>
      </c>
      <c r="AD180" s="1" t="s">
        <v>16269</v>
      </c>
    </row>
    <row r="181" spans="1:30">
      <c r="A181" s="10">
        <v>43942</v>
      </c>
      <c r="B181" s="11" t="s">
        <v>21</v>
      </c>
      <c r="C181" s="13" t="s">
        <v>542</v>
      </c>
      <c r="D181" s="13" t="s">
        <v>474</v>
      </c>
      <c r="E181" s="11" t="s">
        <v>16</v>
      </c>
      <c r="F181" s="11"/>
      <c r="G181" s="11" t="s">
        <v>37</v>
      </c>
      <c r="H181" s="16" t="s">
        <v>570</v>
      </c>
      <c r="I181" s="11" t="s">
        <v>571</v>
      </c>
      <c r="J181" s="11"/>
      <c r="K181" s="11"/>
      <c r="L181" s="7" t="s">
        <v>572</v>
      </c>
      <c r="M181" s="7" t="s">
        <v>573</v>
      </c>
      <c r="N181" s="48">
        <v>2600000</v>
      </c>
      <c r="O181" s="17">
        <v>20000</v>
      </c>
      <c r="P181" s="23">
        <v>130</v>
      </c>
      <c r="Q181" s="19"/>
      <c r="R181" s="11" t="s">
        <v>574</v>
      </c>
      <c r="S181" s="11"/>
      <c r="T181" s="11"/>
      <c r="U181" s="19" t="s">
        <v>30</v>
      </c>
      <c r="V181" s="19" t="s">
        <v>20</v>
      </c>
      <c r="W181" s="20" t="s">
        <v>815</v>
      </c>
      <c r="X181" s="20">
        <v>0</v>
      </c>
      <c r="Y181" s="11" t="str">
        <f t="shared" si="2"/>
        <v>43942PACOTE DE MÁSCARAS26.648.951/0001-65260000020000130http://dom.manaus.am.gov.br/pdf/2020/abril/DOM%204821%2016.04.2020%20CAD%201.pdf</v>
      </c>
      <c r="Z181" s="11" t="s">
        <v>4443</v>
      </c>
      <c r="AA181" s="7">
        <v>200000</v>
      </c>
      <c r="AB181" s="1" t="s">
        <v>14971</v>
      </c>
      <c r="AC181" s="7" t="s">
        <v>14870</v>
      </c>
      <c r="AD181" s="1" t="s">
        <v>16269</v>
      </c>
    </row>
    <row r="182" spans="1:30">
      <c r="A182" s="10">
        <v>43942</v>
      </c>
      <c r="B182" s="11" t="s">
        <v>15</v>
      </c>
      <c r="C182" s="13" t="s">
        <v>473</v>
      </c>
      <c r="D182" s="13" t="s">
        <v>474</v>
      </c>
      <c r="E182" s="11" t="s">
        <v>16</v>
      </c>
      <c r="F182" s="11"/>
      <c r="G182" s="13" t="s">
        <v>17</v>
      </c>
      <c r="H182" s="16" t="s">
        <v>575</v>
      </c>
      <c r="I182" s="11" t="s">
        <v>576</v>
      </c>
      <c r="J182" s="11"/>
      <c r="K182" s="11" t="s">
        <v>577</v>
      </c>
      <c r="L182" s="7" t="s">
        <v>578</v>
      </c>
      <c r="M182" s="7" t="s">
        <v>491</v>
      </c>
      <c r="N182" s="48">
        <v>58200</v>
      </c>
      <c r="O182" s="17">
        <v>4000</v>
      </c>
      <c r="P182" s="23">
        <v>15</v>
      </c>
      <c r="Q182" s="19" t="s">
        <v>28</v>
      </c>
      <c r="R182" s="11" t="s">
        <v>579</v>
      </c>
      <c r="S182" s="11" t="s">
        <v>479</v>
      </c>
      <c r="T182" s="11"/>
      <c r="U182" s="19" t="s">
        <v>4892</v>
      </c>
      <c r="V182" s="19" t="s">
        <v>20</v>
      </c>
      <c r="W182" s="20">
        <v>15</v>
      </c>
      <c r="X182" s="20">
        <v>4000</v>
      </c>
      <c r="Y182" s="11" t="str">
        <f t="shared" si="2"/>
        <v>43942máscaras N-95, Marca JB15.623.678/0001-0658200400015http://www.transparencia.am.gov.br/licitacoes/</v>
      </c>
      <c r="Z182" s="11" t="s">
        <v>4443</v>
      </c>
      <c r="AA182" s="7">
        <v>15000</v>
      </c>
      <c r="AB182" s="1" t="s">
        <v>14952</v>
      </c>
      <c r="AC182" s="7" t="s">
        <v>14868</v>
      </c>
      <c r="AD182" s="1" t="s">
        <v>16269</v>
      </c>
    </row>
    <row r="183" spans="1:30">
      <c r="A183" s="10">
        <v>43942</v>
      </c>
      <c r="B183" s="11" t="s">
        <v>15</v>
      </c>
      <c r="C183" s="13" t="s">
        <v>473</v>
      </c>
      <c r="D183" s="13" t="s">
        <v>474</v>
      </c>
      <c r="E183" s="11" t="s">
        <v>16</v>
      </c>
      <c r="F183" s="11"/>
      <c r="G183" s="13" t="s">
        <v>17</v>
      </c>
      <c r="H183" s="16" t="s">
        <v>580</v>
      </c>
      <c r="I183" s="11" t="s">
        <v>581</v>
      </c>
      <c r="J183" s="11"/>
      <c r="K183" s="11" t="s">
        <v>582</v>
      </c>
      <c r="L183" s="7" t="s">
        <v>583</v>
      </c>
      <c r="M183" s="7" t="s">
        <v>584</v>
      </c>
      <c r="N183" s="48">
        <v>465</v>
      </c>
      <c r="O183" s="19">
        <v>10</v>
      </c>
      <c r="P183" s="23">
        <v>47</v>
      </c>
      <c r="Q183" s="19" t="s">
        <v>22</v>
      </c>
      <c r="R183" s="11" t="s">
        <v>579</v>
      </c>
      <c r="S183" s="11" t="s">
        <v>479</v>
      </c>
      <c r="T183" s="11"/>
      <c r="U183" s="19" t="s">
        <v>23</v>
      </c>
      <c r="V183" s="19" t="s">
        <v>24</v>
      </c>
      <c r="W183" s="20">
        <v>0.94</v>
      </c>
      <c r="X183" s="20">
        <v>500</v>
      </c>
      <c r="Y183" s="11" t="str">
        <f t="shared" si="2"/>
        <v>43942LUVA CIRÚRGICA ESTÉRIL, Tamanho/Capacidade: nº 6,0; Material: látex natural; Lubrificada com pó bioabsorvível; Anatômica, punho longo; Unidade de Fornecimento: 1 par embalado em papel grau cirúrgico. Caixa com 100 unidades03.038.656/0001-914651047http://www.transparencia.am.gov.br/licitacoes/</v>
      </c>
      <c r="Z183" s="11" t="s">
        <v>4443</v>
      </c>
      <c r="AA183" s="7">
        <v>1800000</v>
      </c>
      <c r="AB183" s="1" t="s">
        <v>14972</v>
      </c>
      <c r="AC183" s="7" t="s">
        <v>14868</v>
      </c>
      <c r="AD183" s="1" t="s">
        <v>16269</v>
      </c>
    </row>
    <row r="184" spans="1:30">
      <c r="A184" s="10">
        <v>43942</v>
      </c>
      <c r="B184" s="11" t="s">
        <v>15</v>
      </c>
      <c r="C184" s="13" t="s">
        <v>473</v>
      </c>
      <c r="D184" s="13" t="s">
        <v>474</v>
      </c>
      <c r="E184" s="11" t="s">
        <v>16</v>
      </c>
      <c r="F184" s="11"/>
      <c r="G184" s="13" t="s">
        <v>17</v>
      </c>
      <c r="H184" s="16" t="s">
        <v>585</v>
      </c>
      <c r="I184" s="11" t="s">
        <v>581</v>
      </c>
      <c r="J184" s="11"/>
      <c r="K184" s="11" t="s">
        <v>582</v>
      </c>
      <c r="L184" s="7" t="s">
        <v>583</v>
      </c>
      <c r="M184" s="7" t="s">
        <v>584</v>
      </c>
      <c r="N184" s="48">
        <v>158</v>
      </c>
      <c r="O184" s="19">
        <v>10</v>
      </c>
      <c r="P184" s="23">
        <v>16</v>
      </c>
      <c r="Q184" s="19"/>
      <c r="R184" s="11" t="s">
        <v>579</v>
      </c>
      <c r="S184" s="11" t="s">
        <v>479</v>
      </c>
      <c r="T184" s="11"/>
      <c r="U184" s="19" t="s">
        <v>25</v>
      </c>
      <c r="V184" s="19" t="s">
        <v>20</v>
      </c>
      <c r="W184" s="20">
        <v>0.16</v>
      </c>
      <c r="X184" s="20">
        <v>1000</v>
      </c>
      <c r="Y184" s="11" t="str">
        <f t="shared" si="2"/>
        <v>43942TOUCA, Aplicação: uso hospitalar; Tipo: gorro, com tiras para ajuste na parte posterior; Descartável; Material: Tecido não tecido (TNT), com porosidade adequada para manter a ventilação; Gramatura mínima: 30g/m²; Cor: branca.Pacote com 100 toucas.03.038.656/0001-911581016http://www.transparencia.am.gov.br/licitacoes/</v>
      </c>
      <c r="Z184" s="11" t="s">
        <v>4443</v>
      </c>
      <c r="AA184" s="7">
        <v>1800000</v>
      </c>
      <c r="AB184" s="1" t="s">
        <v>14972</v>
      </c>
      <c r="AC184" s="7" t="s">
        <v>14868</v>
      </c>
      <c r="AD184" s="1" t="s">
        <v>16269</v>
      </c>
    </row>
    <row r="185" spans="1:30">
      <c r="A185" s="10">
        <v>43942</v>
      </c>
      <c r="B185" s="11" t="s">
        <v>15</v>
      </c>
      <c r="C185" s="13" t="s">
        <v>473</v>
      </c>
      <c r="D185" s="13" t="s">
        <v>474</v>
      </c>
      <c r="E185" s="11" t="s">
        <v>16</v>
      </c>
      <c r="F185" s="11"/>
      <c r="G185" s="13" t="s">
        <v>17</v>
      </c>
      <c r="H185" s="16" t="s">
        <v>586</v>
      </c>
      <c r="I185" s="11" t="s">
        <v>581</v>
      </c>
      <c r="J185" s="11"/>
      <c r="K185" s="11" t="s">
        <v>582</v>
      </c>
      <c r="L185" s="7" t="s">
        <v>583</v>
      </c>
      <c r="M185" s="7" t="s">
        <v>584</v>
      </c>
      <c r="N185" s="48">
        <v>10400</v>
      </c>
      <c r="O185" s="17">
        <v>1300</v>
      </c>
      <c r="P185" s="23">
        <v>8</v>
      </c>
      <c r="Q185" s="19" t="s">
        <v>28</v>
      </c>
      <c r="R185" s="11" t="s">
        <v>579</v>
      </c>
      <c r="S185" s="11" t="s">
        <v>479</v>
      </c>
      <c r="T185" s="11"/>
      <c r="U185" s="19" t="s">
        <v>4892</v>
      </c>
      <c r="V185" s="19" t="s">
        <v>20</v>
      </c>
      <c r="W185" s="20">
        <v>8</v>
      </c>
      <c r="X185" s="20">
        <v>1300</v>
      </c>
      <c r="Y185" s="11" t="str">
        <f t="shared" si="2"/>
        <v>43942MÁSCARA, Aplicação: uso hospitalar; Tipo: N95; Descartável; Com tiras ajustáveis.03.038.656/0001-911040013008http://www.transparencia.am.gov.br/licitacoes/</v>
      </c>
      <c r="Z185" s="11" t="s">
        <v>4443</v>
      </c>
      <c r="AA185" s="7">
        <v>1800000</v>
      </c>
      <c r="AB185" s="1" t="s">
        <v>14972</v>
      </c>
      <c r="AC185" s="7" t="s">
        <v>14868</v>
      </c>
      <c r="AD185" s="1" t="s">
        <v>16269</v>
      </c>
    </row>
    <row r="186" spans="1:30">
      <c r="A186" s="10">
        <v>43942</v>
      </c>
      <c r="B186" s="11" t="s">
        <v>15</v>
      </c>
      <c r="C186" s="13" t="s">
        <v>473</v>
      </c>
      <c r="D186" s="13" t="s">
        <v>474</v>
      </c>
      <c r="E186" s="11" t="s">
        <v>16</v>
      </c>
      <c r="F186" s="11"/>
      <c r="G186" s="13" t="s">
        <v>17</v>
      </c>
      <c r="H186" s="16" t="s">
        <v>587</v>
      </c>
      <c r="I186" s="11" t="s">
        <v>588</v>
      </c>
      <c r="J186" s="11"/>
      <c r="K186" s="11" t="s">
        <v>589</v>
      </c>
      <c r="L186" s="7" t="s">
        <v>486</v>
      </c>
      <c r="M186" s="7" t="s">
        <v>487</v>
      </c>
      <c r="N186" s="48">
        <v>17529.84</v>
      </c>
      <c r="O186" s="17">
        <v>3012</v>
      </c>
      <c r="P186" s="23">
        <v>6</v>
      </c>
      <c r="Q186" s="19" t="s">
        <v>31</v>
      </c>
      <c r="R186" s="11" t="s">
        <v>590</v>
      </c>
      <c r="S186" s="11" t="s">
        <v>479</v>
      </c>
      <c r="T186" s="11"/>
      <c r="U186" s="19" t="s">
        <v>32</v>
      </c>
      <c r="V186" s="19" t="s">
        <v>33</v>
      </c>
      <c r="W186" s="20">
        <v>6</v>
      </c>
      <c r="X186" s="20">
        <v>3012</v>
      </c>
      <c r="Y186" s="11" t="str">
        <f t="shared" si="2"/>
        <v>43942ÁLCOOL ETÍLICO 7004.361.309/0001-6817529,8430126https://www.e-compras.am.gov.br/publico/transparencia_licitacoes_detalhes.asp?ident=203001</v>
      </c>
      <c r="Z186" s="11" t="s">
        <v>4443</v>
      </c>
      <c r="AA186" s="7">
        <v>200000</v>
      </c>
      <c r="AB186" s="1" t="s">
        <v>14951</v>
      </c>
      <c r="AC186" s="7" t="s">
        <v>14869</v>
      </c>
      <c r="AD186" s="1" t="s">
        <v>16269</v>
      </c>
    </row>
    <row r="187" spans="1:30">
      <c r="A187" s="10">
        <v>43943</v>
      </c>
      <c r="B187" s="11" t="s">
        <v>15</v>
      </c>
      <c r="C187" s="13" t="s">
        <v>473</v>
      </c>
      <c r="D187" s="13" t="s">
        <v>474</v>
      </c>
      <c r="E187" s="11" t="s">
        <v>16</v>
      </c>
      <c r="F187" s="11"/>
      <c r="G187" s="13" t="s">
        <v>17</v>
      </c>
      <c r="H187" s="16" t="s">
        <v>591</v>
      </c>
      <c r="I187" s="11" t="s">
        <v>592</v>
      </c>
      <c r="J187" s="11"/>
      <c r="K187" s="11" t="s">
        <v>593</v>
      </c>
      <c r="L187" s="7" t="s">
        <v>594</v>
      </c>
      <c r="M187" s="7" t="s">
        <v>595</v>
      </c>
      <c r="N187" s="48">
        <v>12784</v>
      </c>
      <c r="O187" s="19">
        <v>160</v>
      </c>
      <c r="P187" s="23">
        <v>80</v>
      </c>
      <c r="Q187" s="19"/>
      <c r="R187" s="11" t="s">
        <v>579</v>
      </c>
      <c r="S187" s="11" t="s">
        <v>479</v>
      </c>
      <c r="T187" s="11"/>
      <c r="U187" s="19" t="s">
        <v>81</v>
      </c>
      <c r="V187" s="19" t="s">
        <v>20</v>
      </c>
      <c r="W187" s="20">
        <v>80</v>
      </c>
      <c r="X187" s="20">
        <v>160</v>
      </c>
      <c r="Y187" s="11" t="str">
        <f t="shared" si="2"/>
        <v>43943macacão EPI nivel III de biosegurança (tuberculose) de polietileno32.481.041/0001-331278416080http://www.transparencia.am.gov.br/licitacoes/</v>
      </c>
      <c r="Z187" s="11" t="s">
        <v>4443</v>
      </c>
      <c r="AA187" s="7">
        <v>200000</v>
      </c>
      <c r="AB187" s="1" t="s">
        <v>14973</v>
      </c>
      <c r="AC187" s="7" t="s">
        <v>14870</v>
      </c>
      <c r="AD187" s="1" t="s">
        <v>16269</v>
      </c>
    </row>
    <row r="188" spans="1:30">
      <c r="A188" s="10">
        <v>43943</v>
      </c>
      <c r="B188" s="11" t="s">
        <v>15</v>
      </c>
      <c r="C188" s="13" t="s">
        <v>473</v>
      </c>
      <c r="D188" s="13" t="s">
        <v>474</v>
      </c>
      <c r="E188" s="11" t="s">
        <v>16</v>
      </c>
      <c r="F188" s="11"/>
      <c r="G188" s="11" t="s">
        <v>37</v>
      </c>
      <c r="H188" s="16" t="s">
        <v>596</v>
      </c>
      <c r="I188" s="11" t="s">
        <v>597</v>
      </c>
      <c r="J188" s="11"/>
      <c r="K188" s="11" t="s">
        <v>598</v>
      </c>
      <c r="L188" s="7" t="s">
        <v>767</v>
      </c>
      <c r="M188" s="7" t="s">
        <v>599</v>
      </c>
      <c r="N188" s="48">
        <v>260100</v>
      </c>
      <c r="O188" s="19">
        <v>9</v>
      </c>
      <c r="P188" s="18">
        <v>28900</v>
      </c>
      <c r="Q188" s="19"/>
      <c r="R188" s="11" t="s">
        <v>600</v>
      </c>
      <c r="S188" s="11" t="s">
        <v>479</v>
      </c>
      <c r="T188" s="11"/>
      <c r="U188" s="19" t="s">
        <v>13627</v>
      </c>
      <c r="V188" s="19" t="s">
        <v>20</v>
      </c>
      <c r="W188" s="20">
        <v>28900</v>
      </c>
      <c r="X188" s="20">
        <v>9</v>
      </c>
      <c r="Y188" s="11" t="str">
        <f t="shared" si="2"/>
        <v>43943DESFIBRILADOR/CARDIOVERSOR, Aplicação: destinados à pacientes adultos, pediátricos e neonatais; Cardioversor/Desfibrilador bifásico, retilínea ou exponencial truncada; Totalmente Microprocessado, interagir com a monitoração cardíaca, medição de saturação de oxigênio(SpO2)02.357.251/0001-53260100928900https://www.e-compras.am.gov.br/publico/transparencia_licitacoes_detalhes.asp?ident=198314</v>
      </c>
      <c r="Z188" s="11" t="s">
        <v>4443</v>
      </c>
      <c r="AA188" s="7">
        <v>73435885.260000005</v>
      </c>
      <c r="AB188" s="1" t="s">
        <v>14974</v>
      </c>
      <c r="AC188" s="7" t="s">
        <v>14869</v>
      </c>
      <c r="AD188" s="1" t="s">
        <v>16269</v>
      </c>
    </row>
    <row r="189" spans="1:30">
      <c r="A189" s="10">
        <v>43943</v>
      </c>
      <c r="B189" s="11" t="s">
        <v>15</v>
      </c>
      <c r="C189" s="13" t="s">
        <v>473</v>
      </c>
      <c r="D189" s="13" t="s">
        <v>474</v>
      </c>
      <c r="E189" s="11" t="s">
        <v>16</v>
      </c>
      <c r="F189" s="11"/>
      <c r="G189" s="11" t="s">
        <v>37</v>
      </c>
      <c r="H189" s="16" t="s">
        <v>601</v>
      </c>
      <c r="I189" s="11" t="s">
        <v>597</v>
      </c>
      <c r="J189" s="11"/>
      <c r="K189" s="11" t="s">
        <v>598</v>
      </c>
      <c r="L189" s="7" t="s">
        <v>602</v>
      </c>
      <c r="M189" s="7" t="s">
        <v>603</v>
      </c>
      <c r="N189" s="48">
        <v>252200</v>
      </c>
      <c r="O189" s="19">
        <v>26</v>
      </c>
      <c r="P189" s="18">
        <v>9700</v>
      </c>
      <c r="Q189" s="19"/>
      <c r="R189" s="11" t="s">
        <v>600</v>
      </c>
      <c r="S189" s="11" t="s">
        <v>479</v>
      </c>
      <c r="T189" s="11"/>
      <c r="U189" s="19" t="s">
        <v>142</v>
      </c>
      <c r="V189" s="19" t="s">
        <v>20</v>
      </c>
      <c r="W189" s="20">
        <v>9700</v>
      </c>
      <c r="X189" s="20">
        <v>26</v>
      </c>
      <c r="Y189" s="11" t="str">
        <f t="shared" si="2"/>
        <v>43943MONITOR MULTIPARAMÉTRICO, Aplicação: uso adulto, pediátrico e neonatal; Tela LCD/LED 12 a 15 pol com Tela sensível ao toque (touchscreen) e resolução mínima de 800x600; Modular ou Pré-configurado, com Monitoração de: ECG, SpO2, Pressão Não Invasiva (PNI) e TEMP58.426.628/0001-33252200269700https://www.e-compras.am.gov.br/publico/transparencia_licitacoes_detalhes.asp?ident=198314</v>
      </c>
      <c r="Z189" s="11" t="s">
        <v>4443</v>
      </c>
      <c r="AA189" s="7">
        <v>2000000</v>
      </c>
      <c r="AB189" s="1" t="s">
        <v>14975</v>
      </c>
      <c r="AC189" s="7" t="s">
        <v>14869</v>
      </c>
      <c r="AD189" s="1" t="s">
        <v>16269</v>
      </c>
    </row>
    <row r="190" spans="1:30">
      <c r="A190" s="10">
        <v>43943</v>
      </c>
      <c r="B190" s="11" t="s">
        <v>15</v>
      </c>
      <c r="C190" s="13" t="s">
        <v>473</v>
      </c>
      <c r="D190" s="13" t="s">
        <v>474</v>
      </c>
      <c r="E190" s="11" t="s">
        <v>16</v>
      </c>
      <c r="F190" s="11"/>
      <c r="G190" s="11" t="s">
        <v>37</v>
      </c>
      <c r="H190" s="16" t="s">
        <v>604</v>
      </c>
      <c r="I190" s="11" t="s">
        <v>597</v>
      </c>
      <c r="J190" s="11"/>
      <c r="K190" s="11" t="s">
        <v>605</v>
      </c>
      <c r="L190" s="7" t="s">
        <v>13717</v>
      </c>
      <c r="M190" s="7" t="s">
        <v>606</v>
      </c>
      <c r="N190" s="48">
        <v>728000</v>
      </c>
      <c r="O190" s="19">
        <v>26</v>
      </c>
      <c r="P190" s="18">
        <v>28000</v>
      </c>
      <c r="Q190" s="19" t="s">
        <v>18</v>
      </c>
      <c r="R190" s="11" t="s">
        <v>607</v>
      </c>
      <c r="S190" s="11" t="s">
        <v>479</v>
      </c>
      <c r="T190" s="11"/>
      <c r="U190" s="19" t="s">
        <v>4439</v>
      </c>
      <c r="V190" s="19" t="s">
        <v>20</v>
      </c>
      <c r="W190" s="20">
        <v>28000</v>
      </c>
      <c r="X190" s="20">
        <v>26</v>
      </c>
      <c r="Y190" s="11" t="str">
        <f t="shared" si="2"/>
        <v>43943VENTILADOR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mínimo;04.187.384/0001-547280002628000https://www.e-compras.am.gov.br/publico/transparencia_licitacoes_detalhes.asp?ident=194947</v>
      </c>
      <c r="Z190" s="11" t="s">
        <v>4443</v>
      </c>
      <c r="AA190" s="7">
        <v>212000</v>
      </c>
      <c r="AB190" s="1" t="s">
        <v>14976</v>
      </c>
      <c r="AC190" s="7" t="s">
        <v>14869</v>
      </c>
      <c r="AD190" s="1" t="s">
        <v>16269</v>
      </c>
    </row>
    <row r="191" spans="1:30">
      <c r="A191" s="10">
        <v>43943</v>
      </c>
      <c r="B191" s="11" t="s">
        <v>15</v>
      </c>
      <c r="C191" s="13" t="s">
        <v>473</v>
      </c>
      <c r="D191" s="13" t="s">
        <v>474</v>
      </c>
      <c r="E191" s="11" t="s">
        <v>16</v>
      </c>
      <c r="F191" s="11"/>
      <c r="G191" s="11" t="s">
        <v>37</v>
      </c>
      <c r="H191" s="16" t="s">
        <v>601</v>
      </c>
      <c r="I191" s="11" t="s">
        <v>608</v>
      </c>
      <c r="J191" s="11"/>
      <c r="K191" s="11" t="s">
        <v>598</v>
      </c>
      <c r="L191" s="7" t="s">
        <v>602</v>
      </c>
      <c r="M191" s="7" t="s">
        <v>603</v>
      </c>
      <c r="N191" s="48">
        <v>2182500</v>
      </c>
      <c r="O191" s="19">
        <v>225</v>
      </c>
      <c r="P191" s="18">
        <v>9700</v>
      </c>
      <c r="Q191" s="19"/>
      <c r="R191" s="11" t="s">
        <v>600</v>
      </c>
      <c r="S191" s="11" t="s">
        <v>479</v>
      </c>
      <c r="T191" s="11"/>
      <c r="U191" s="19" t="s">
        <v>142</v>
      </c>
      <c r="V191" s="19" t="s">
        <v>20</v>
      </c>
      <c r="W191" s="20">
        <v>9700</v>
      </c>
      <c r="X191" s="20">
        <v>225</v>
      </c>
      <c r="Y191" s="11" t="str">
        <f t="shared" si="2"/>
        <v>43943MONITOR MULTIPARAMÉTRICO, Aplicação: uso adulto, pediátrico e neonatal; Tela LCD/LED 12 a 15 pol com Tela sensível ao toque (touchscreen) e resolução mínima de 800x600; Modular ou Pré-configurado, com Monitoração de: ECG, SpO2, Pressão Não Invasiva (PNI) e TEMP58.426.628/0001-3321825002259700https://www.e-compras.am.gov.br/publico/transparencia_licitacoes_detalhes.asp?ident=198314</v>
      </c>
      <c r="Z191" s="11" t="s">
        <v>4443</v>
      </c>
      <c r="AA191" s="7">
        <v>2000000</v>
      </c>
      <c r="AB191" s="1" t="s">
        <v>14975</v>
      </c>
      <c r="AC191" s="7" t="s">
        <v>14869</v>
      </c>
      <c r="AD191" s="1" t="s">
        <v>16269</v>
      </c>
    </row>
    <row r="192" spans="1:30">
      <c r="A192" s="10">
        <v>43943</v>
      </c>
      <c r="B192" s="11" t="s">
        <v>15</v>
      </c>
      <c r="C192" s="13" t="s">
        <v>473</v>
      </c>
      <c r="D192" s="13" t="s">
        <v>474</v>
      </c>
      <c r="E192" s="11" t="s">
        <v>16</v>
      </c>
      <c r="F192" s="11"/>
      <c r="G192" s="13" t="s">
        <v>17</v>
      </c>
      <c r="H192" s="16" t="s">
        <v>609</v>
      </c>
      <c r="I192" s="11" t="s">
        <v>610</v>
      </c>
      <c r="J192" s="11"/>
      <c r="K192" s="11" t="s">
        <v>611</v>
      </c>
      <c r="L192" s="7" t="s">
        <v>1486</v>
      </c>
      <c r="M192" s="7" t="s">
        <v>612</v>
      </c>
      <c r="N192" s="48">
        <v>3897000</v>
      </c>
      <c r="O192" s="17">
        <v>30000</v>
      </c>
      <c r="P192" s="23">
        <v>130</v>
      </c>
      <c r="Q192" s="19" t="s">
        <v>18</v>
      </c>
      <c r="R192" s="11" t="s">
        <v>579</v>
      </c>
      <c r="S192" s="11" t="s">
        <v>479</v>
      </c>
      <c r="T192" s="11"/>
      <c r="U192" s="19" t="s">
        <v>19</v>
      </c>
      <c r="V192" s="19" t="s">
        <v>20</v>
      </c>
      <c r="W192" s="20">
        <v>130</v>
      </c>
      <c r="X192" s="20">
        <v>30000</v>
      </c>
      <c r="Y192" s="11" t="str">
        <f t="shared" si="2"/>
        <v>43943TESTE IMUNOCROMATOGRÁFICO, Teste Rápido em cassete para (Covid-19) detecção qualitativa de anticorpos IgG e IgM em amostras de sangue total, soro ou plasma humano.  MARCA: Hangzhou Biotest Biotech Co., Lt05.343.029/0001-90389700030000130http://www.transparencia.am.gov.br/licitacoes/</v>
      </c>
      <c r="Z192" s="11" t="s">
        <v>4443</v>
      </c>
      <c r="AA192" s="7">
        <v>1500000</v>
      </c>
      <c r="AB192" s="1" t="s">
        <v>14977</v>
      </c>
      <c r="AC192" s="7" t="s">
        <v>14869</v>
      </c>
      <c r="AD192" s="1" t="s">
        <v>16269</v>
      </c>
    </row>
    <row r="193" spans="1:30">
      <c r="A193" s="10">
        <v>43943</v>
      </c>
      <c r="B193" s="11" t="s">
        <v>15</v>
      </c>
      <c r="C193" s="13" t="s">
        <v>473</v>
      </c>
      <c r="D193" s="13" t="s">
        <v>474</v>
      </c>
      <c r="E193" s="11" t="s">
        <v>16</v>
      </c>
      <c r="F193" s="11"/>
      <c r="G193" s="11" t="s">
        <v>37</v>
      </c>
      <c r="H193" s="16" t="s">
        <v>613</v>
      </c>
      <c r="I193" s="11" t="s">
        <v>614</v>
      </c>
      <c r="J193" s="11"/>
      <c r="K193" s="11" t="s">
        <v>615</v>
      </c>
      <c r="L193" s="7" t="s">
        <v>13718</v>
      </c>
      <c r="M193" s="7" t="s">
        <v>616</v>
      </c>
      <c r="N193" s="48">
        <v>484056</v>
      </c>
      <c r="O193" s="19">
        <v>162</v>
      </c>
      <c r="P193" s="18">
        <v>2988</v>
      </c>
      <c r="Q193" s="19"/>
      <c r="R193" s="11" t="s">
        <v>617</v>
      </c>
      <c r="S193" s="11" t="s">
        <v>479</v>
      </c>
      <c r="T193" s="11"/>
      <c r="U193" s="19" t="s">
        <v>816</v>
      </c>
      <c r="V193" s="19" t="s">
        <v>20</v>
      </c>
      <c r="W193" s="20">
        <v>2988</v>
      </c>
      <c r="X193" s="20">
        <v>162</v>
      </c>
      <c r="Y193" s="11" t="str">
        <f t="shared" si="2"/>
        <v>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RUBMED05.580.502/0001-524840561622988https://www.e-compras.am.gov.br/publico/transparencia_licitacoes_detalhes.asp?ident=195155</v>
      </c>
      <c r="Z193" s="11" t="s">
        <v>4442</v>
      </c>
      <c r="AA193" s="7">
        <v>201000</v>
      </c>
      <c r="AB193" s="1" t="s">
        <v>14978</v>
      </c>
      <c r="AC193" s="7" t="s">
        <v>14869</v>
      </c>
      <c r="AD193" s="1" t="s">
        <v>16269</v>
      </c>
    </row>
    <row r="194" spans="1:30">
      <c r="A194" s="10">
        <v>43943</v>
      </c>
      <c r="B194" s="11" t="s">
        <v>15</v>
      </c>
      <c r="C194" s="13" t="s">
        <v>473</v>
      </c>
      <c r="D194" s="13" t="s">
        <v>474</v>
      </c>
      <c r="E194" s="11" t="s">
        <v>16</v>
      </c>
      <c r="F194" s="11"/>
      <c r="G194" s="11" t="s">
        <v>37</v>
      </c>
      <c r="H194" s="16" t="s">
        <v>618</v>
      </c>
      <c r="I194" s="11" t="s">
        <v>614</v>
      </c>
      <c r="J194" s="11"/>
      <c r="K194" s="11" t="s">
        <v>598</v>
      </c>
      <c r="L194" s="7" t="s">
        <v>13719</v>
      </c>
      <c r="M194" s="7" t="s">
        <v>619</v>
      </c>
      <c r="N194" s="48">
        <v>1374450</v>
      </c>
      <c r="O194" s="19">
        <v>98</v>
      </c>
      <c r="P194" s="18">
        <v>14025</v>
      </c>
      <c r="Q194" s="19"/>
      <c r="R194" s="11" t="s">
        <v>600</v>
      </c>
      <c r="S194" s="11" t="s">
        <v>479</v>
      </c>
      <c r="T194" s="11"/>
      <c r="U194" s="19" t="s">
        <v>620</v>
      </c>
      <c r="V194" s="19" t="s">
        <v>20</v>
      </c>
      <c r="W194" s="20">
        <v>14025</v>
      </c>
      <c r="X194" s="20">
        <v>98</v>
      </c>
      <c r="Y194" s="11" t="str">
        <f t="shared" ref="Y194:Y257" si="3">_xlfn.CONCAT(A194,F194,H194,M194,N194,O194,P194,R194)</f>
        <v>43943ELETROCARDIÓGRAFO,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13.467.624/0001-6513744509814025https://www.e-compras.am.gov.br/publico/transparencia_licitacoes_detalhes.asp?ident=198314</v>
      </c>
      <c r="Z194" s="11" t="s">
        <v>4443</v>
      </c>
      <c r="AA194" s="7">
        <v>500000</v>
      </c>
      <c r="AB194" s="1" t="s">
        <v>14979</v>
      </c>
      <c r="AC194" s="7" t="s">
        <v>14870</v>
      </c>
      <c r="AD194" s="1" t="s">
        <v>16269</v>
      </c>
    </row>
    <row r="195" spans="1:30">
      <c r="A195" s="10">
        <v>43943</v>
      </c>
      <c r="B195" s="11" t="s">
        <v>15</v>
      </c>
      <c r="C195" s="13" t="s">
        <v>473</v>
      </c>
      <c r="D195" s="13" t="s">
        <v>474</v>
      </c>
      <c r="E195" s="11" t="s">
        <v>16</v>
      </c>
      <c r="F195" s="11"/>
      <c r="G195" s="11" t="s">
        <v>37</v>
      </c>
      <c r="H195" s="16" t="s">
        <v>621</v>
      </c>
      <c r="I195" s="11" t="s">
        <v>622</v>
      </c>
      <c r="J195" s="11"/>
      <c r="K195" s="11" t="s">
        <v>623</v>
      </c>
      <c r="L195" s="7" t="s">
        <v>624</v>
      </c>
      <c r="M195" s="7" t="s">
        <v>625</v>
      </c>
      <c r="N195" s="48">
        <v>470400</v>
      </c>
      <c r="O195" s="19">
        <v>4</v>
      </c>
      <c r="P195" s="18">
        <v>117600</v>
      </c>
      <c r="Q195" s="19" t="s">
        <v>18</v>
      </c>
      <c r="R195" s="11" t="s">
        <v>626</v>
      </c>
      <c r="S195" s="11" t="s">
        <v>479</v>
      </c>
      <c r="T195" s="11"/>
      <c r="U195" s="19" t="s">
        <v>4439</v>
      </c>
      <c r="V195" s="19" t="s">
        <v>20</v>
      </c>
      <c r="W195" s="20">
        <v>117600</v>
      </c>
      <c r="X195" s="20">
        <v>4</v>
      </c>
      <c r="Y195" s="11" t="str">
        <f t="shared" si="3"/>
        <v>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Philips04.819.241/0001-184704004117600http://sistemas.sefaz.am.gov.br/transparencia-ccgov/home.do?method=ec</v>
      </c>
      <c r="Z195" s="11" t="s">
        <v>4443</v>
      </c>
      <c r="AA195" s="7">
        <v>0</v>
      </c>
      <c r="AB195" s="1" t="s">
        <v>14980</v>
      </c>
      <c r="AC195" s="7" t="s">
        <v>14869</v>
      </c>
      <c r="AD195" s="1" t="s">
        <v>16269</v>
      </c>
    </row>
    <row r="196" spans="1:30">
      <c r="A196" s="10">
        <v>43943</v>
      </c>
      <c r="B196" s="11" t="s">
        <v>15</v>
      </c>
      <c r="C196" s="13" t="s">
        <v>473</v>
      </c>
      <c r="D196" s="13" t="s">
        <v>474</v>
      </c>
      <c r="E196" s="11" t="s">
        <v>16</v>
      </c>
      <c r="F196" s="11"/>
      <c r="G196" s="11" t="s">
        <v>37</v>
      </c>
      <c r="H196" s="16" t="s">
        <v>627</v>
      </c>
      <c r="I196" s="11" t="s">
        <v>622</v>
      </c>
      <c r="J196" s="11"/>
      <c r="K196" s="11" t="s">
        <v>623</v>
      </c>
      <c r="L196" s="7" t="s">
        <v>624</v>
      </c>
      <c r="M196" s="7" t="s">
        <v>625</v>
      </c>
      <c r="N196" s="48">
        <v>2505600</v>
      </c>
      <c r="O196" s="19">
        <v>24</v>
      </c>
      <c r="P196" s="18">
        <v>104400</v>
      </c>
      <c r="Q196" s="19" t="s">
        <v>18</v>
      </c>
      <c r="R196" s="11" t="s">
        <v>626</v>
      </c>
      <c r="S196" s="11" t="s">
        <v>479</v>
      </c>
      <c r="T196" s="11"/>
      <c r="U196" s="19" t="s">
        <v>4439</v>
      </c>
      <c r="V196" s="19" t="s">
        <v>20</v>
      </c>
      <c r="W196" s="20">
        <v>104400</v>
      </c>
      <c r="X196" s="20">
        <v>24</v>
      </c>
      <c r="Y196" s="11" t="str">
        <f t="shared" si="3"/>
        <v>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Resmed04.819.241/0001-18250560024104400http://sistemas.sefaz.am.gov.br/transparencia-ccgov/home.do?method=ec</v>
      </c>
      <c r="Z196" s="11" t="s">
        <v>4443</v>
      </c>
      <c r="AA196" s="7">
        <v>0</v>
      </c>
      <c r="AB196" s="1" t="s">
        <v>14980</v>
      </c>
      <c r="AC196" s="7" t="s">
        <v>14869</v>
      </c>
      <c r="AD196" s="1" t="s">
        <v>16269</v>
      </c>
    </row>
    <row r="197" spans="1:30">
      <c r="A197" s="10">
        <v>43943</v>
      </c>
      <c r="B197" s="11" t="s">
        <v>15</v>
      </c>
      <c r="C197" s="13" t="s">
        <v>473</v>
      </c>
      <c r="D197" s="13" t="s">
        <v>474</v>
      </c>
      <c r="E197" s="11" t="s">
        <v>16</v>
      </c>
      <c r="F197" s="11"/>
      <c r="G197" s="11" t="s">
        <v>37</v>
      </c>
      <c r="H197" s="16" t="s">
        <v>628</v>
      </c>
      <c r="I197" s="11" t="s">
        <v>614</v>
      </c>
      <c r="J197" s="11"/>
      <c r="K197" s="11" t="s">
        <v>598</v>
      </c>
      <c r="L197" s="7" t="s">
        <v>767</v>
      </c>
      <c r="M197" s="7" t="s">
        <v>599</v>
      </c>
      <c r="N197" s="48">
        <v>4046000</v>
      </c>
      <c r="O197" s="19">
        <v>140</v>
      </c>
      <c r="P197" s="18">
        <v>28900</v>
      </c>
      <c r="Q197" s="19"/>
      <c r="R197" s="11" t="s">
        <v>600</v>
      </c>
      <c r="S197" s="11" t="s">
        <v>479</v>
      </c>
      <c r="T197" s="11"/>
      <c r="U197" s="19" t="s">
        <v>13627</v>
      </c>
      <c r="V197" s="19" t="s">
        <v>20</v>
      </c>
      <c r="W197" s="20">
        <v>28900</v>
      </c>
      <c r="X197" s="20">
        <v>140</v>
      </c>
      <c r="Y197" s="11" t="str">
        <f t="shared" si="3"/>
        <v>43943DESFIBRILADOR/CARDIOVERSOR,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02.357.251/0001-53404600014028900https://www.e-compras.am.gov.br/publico/transparencia_licitacoes_detalhes.asp?ident=198314</v>
      </c>
      <c r="Z197" s="11" t="s">
        <v>4443</v>
      </c>
      <c r="AA197" s="7">
        <v>73435885.260000005</v>
      </c>
      <c r="AB197" s="1" t="s">
        <v>14974</v>
      </c>
      <c r="AC197" s="7" t="s">
        <v>14869</v>
      </c>
      <c r="AD197" s="1" t="s">
        <v>16269</v>
      </c>
    </row>
    <row r="198" spans="1:30">
      <c r="A198" s="10">
        <v>43944</v>
      </c>
      <c r="B198" s="11" t="s">
        <v>15</v>
      </c>
      <c r="C198" s="13" t="s">
        <v>473</v>
      </c>
      <c r="D198" s="13" t="s">
        <v>474</v>
      </c>
      <c r="E198" s="11" t="s">
        <v>16</v>
      </c>
      <c r="F198" s="11"/>
      <c r="G198" s="11" t="s">
        <v>37</v>
      </c>
      <c r="H198" s="16" t="s">
        <v>629</v>
      </c>
      <c r="I198" s="11" t="s">
        <v>630</v>
      </c>
      <c r="J198" s="11"/>
      <c r="K198" s="11" t="s">
        <v>631</v>
      </c>
      <c r="L198" s="7" t="s">
        <v>8357</v>
      </c>
      <c r="M198" s="7" t="s">
        <v>632</v>
      </c>
      <c r="N198" s="48">
        <v>4185.84</v>
      </c>
      <c r="O198" s="19">
        <v>25</v>
      </c>
      <c r="P198" s="23">
        <v>166</v>
      </c>
      <c r="Q198" s="19"/>
      <c r="R198" s="11" t="s">
        <v>633</v>
      </c>
      <c r="S198" s="11" t="s">
        <v>479</v>
      </c>
      <c r="T198" s="11"/>
      <c r="U198" s="19" t="s">
        <v>816</v>
      </c>
      <c r="V198" s="19" t="s">
        <v>20</v>
      </c>
      <c r="W198" s="20">
        <v>166</v>
      </c>
      <c r="X198" s="20">
        <v>25</v>
      </c>
      <c r="Y198" s="11" t="str">
        <f t="shared" si="3"/>
        <v>43944REANIMADOR,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PACK23.611.514/0001-894185,8425166https://www.e-compras.am.gov.br/publico/transparencia_licitacoes_detalhes.asp?ident=203123</v>
      </c>
      <c r="Z198" s="11" t="s">
        <v>4442</v>
      </c>
      <c r="AA198" s="7">
        <v>720000</v>
      </c>
      <c r="AB198" s="1" t="s">
        <v>14981</v>
      </c>
      <c r="AC198" s="7" t="s">
        <v>14870</v>
      </c>
      <c r="AD198" s="1" t="s">
        <v>16269</v>
      </c>
    </row>
    <row r="199" spans="1:30">
      <c r="A199" s="10">
        <v>43944</v>
      </c>
      <c r="B199" s="11" t="s">
        <v>15</v>
      </c>
      <c r="C199" s="13" t="s">
        <v>473</v>
      </c>
      <c r="D199" s="13" t="s">
        <v>474</v>
      </c>
      <c r="E199" s="11" t="s">
        <v>16</v>
      </c>
      <c r="F199" s="11"/>
      <c r="G199" s="11" t="s">
        <v>37</v>
      </c>
      <c r="H199" s="16" t="s">
        <v>634</v>
      </c>
      <c r="I199" s="11" t="s">
        <v>630</v>
      </c>
      <c r="J199" s="11"/>
      <c r="K199" s="11" t="s">
        <v>635</v>
      </c>
      <c r="L199" s="7" t="s">
        <v>13719</v>
      </c>
      <c r="M199" s="7" t="s">
        <v>619</v>
      </c>
      <c r="N199" s="48">
        <v>5356.8</v>
      </c>
      <c r="O199" s="19">
        <v>36</v>
      </c>
      <c r="P199" s="23">
        <v>149</v>
      </c>
      <c r="Q199" s="19"/>
      <c r="R199" s="11" t="s">
        <v>636</v>
      </c>
      <c r="S199" s="11" t="s">
        <v>479</v>
      </c>
      <c r="T199" s="11"/>
      <c r="U199" s="19" t="s">
        <v>816</v>
      </c>
      <c r="V199" s="19" t="s">
        <v>20</v>
      </c>
      <c r="W199" s="20">
        <v>149</v>
      </c>
      <c r="X199" s="20">
        <v>36</v>
      </c>
      <c r="Y199" s="11" t="str">
        <f t="shared" si="3"/>
        <v>43944REANIMADOR,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RWR/NACIONAL13.467.624/0001-655356,836149https://www.e-compras.am.gov.br/publico/transparencia_licitacoes_detalhes.asp?ident=194579</v>
      </c>
      <c r="Z199" s="11" t="s">
        <v>4442</v>
      </c>
      <c r="AA199" s="7">
        <v>500000</v>
      </c>
      <c r="AB199" s="1" t="s">
        <v>14979</v>
      </c>
      <c r="AC199" s="7" t="s">
        <v>14870</v>
      </c>
      <c r="AD199" s="1" t="s">
        <v>16269</v>
      </c>
    </row>
    <row r="200" spans="1:30">
      <c r="A200" s="10">
        <v>43944</v>
      </c>
      <c r="B200" s="11" t="s">
        <v>15</v>
      </c>
      <c r="C200" s="13" t="s">
        <v>473</v>
      </c>
      <c r="D200" s="13" t="s">
        <v>474</v>
      </c>
      <c r="E200" s="11" t="s">
        <v>16</v>
      </c>
      <c r="F200" s="11"/>
      <c r="G200" s="11" t="s">
        <v>37</v>
      </c>
      <c r="H200" s="16" t="s">
        <v>637</v>
      </c>
      <c r="I200" s="11" t="s">
        <v>630</v>
      </c>
      <c r="J200" s="11"/>
      <c r="K200" s="11" t="s">
        <v>638</v>
      </c>
      <c r="L200" s="7" t="s">
        <v>639</v>
      </c>
      <c r="M200" s="7" t="s">
        <v>640</v>
      </c>
      <c r="N200" s="48">
        <v>206000</v>
      </c>
      <c r="O200" s="19">
        <v>5</v>
      </c>
      <c r="P200" s="18">
        <v>41200</v>
      </c>
      <c r="Q200" s="19"/>
      <c r="R200" s="11" t="s">
        <v>617</v>
      </c>
      <c r="S200" s="11" t="s">
        <v>479</v>
      </c>
      <c r="T200" s="11"/>
      <c r="U200" s="19" t="s">
        <v>816</v>
      </c>
      <c r="V200" s="19" t="s">
        <v>20</v>
      </c>
      <c r="W200" s="20">
        <v>41200</v>
      </c>
      <c r="X200" s="20">
        <v>5</v>
      </c>
      <c r="Y200" s="11" t="str">
        <f t="shared" si="3"/>
        <v>43944INCUBADORA,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61.100.244/0001-30206000541200https://www.e-compras.am.gov.br/publico/transparencia_licitacoes_detalhes.asp?ident=195155</v>
      </c>
      <c r="Z200" s="11" t="s">
        <v>4442</v>
      </c>
      <c r="AA200" s="7">
        <v>23310070</v>
      </c>
      <c r="AB200" s="1" t="s">
        <v>14982</v>
      </c>
      <c r="AC200" s="7" t="s">
        <v>14869</v>
      </c>
      <c r="AD200" s="1" t="s">
        <v>16269</v>
      </c>
    </row>
    <row r="201" spans="1:30">
      <c r="A201" s="10">
        <v>43944</v>
      </c>
      <c r="B201" s="11" t="s">
        <v>15</v>
      </c>
      <c r="C201" s="13" t="s">
        <v>473</v>
      </c>
      <c r="D201" s="13" t="s">
        <v>474</v>
      </c>
      <c r="E201" s="11" t="s">
        <v>16</v>
      </c>
      <c r="F201" s="11"/>
      <c r="G201" s="11" t="s">
        <v>37</v>
      </c>
      <c r="H201" s="16" t="s">
        <v>641</v>
      </c>
      <c r="I201" s="11" t="s">
        <v>630</v>
      </c>
      <c r="J201" s="11"/>
      <c r="K201" s="11" t="s">
        <v>642</v>
      </c>
      <c r="L201" s="7" t="s">
        <v>643</v>
      </c>
      <c r="M201" s="7" t="s">
        <v>644</v>
      </c>
      <c r="N201" s="48">
        <v>12212</v>
      </c>
      <c r="O201" s="19">
        <v>4</v>
      </c>
      <c r="P201" s="18">
        <v>3053</v>
      </c>
      <c r="Q201" s="19"/>
      <c r="R201" s="11" t="s">
        <v>645</v>
      </c>
      <c r="S201" s="11" t="s">
        <v>479</v>
      </c>
      <c r="T201" s="11"/>
      <c r="U201" s="19" t="s">
        <v>236</v>
      </c>
      <c r="V201" s="19" t="s">
        <v>20</v>
      </c>
      <c r="W201" s="20">
        <v>3053</v>
      </c>
      <c r="X201" s="20">
        <v>4</v>
      </c>
      <c r="Y201" s="11" t="str">
        <f t="shared" si="3"/>
        <v>43944OXÍMETRO DE PULSO, Aplicação: uso adulto, infantil e neonatal; Display de cristal líquido colorido com ajuste de brilho, ajustes do menu, mensagens de alarme, tendências, etc.; SpO2 com tom de pulso modulado, e com tecnologia antimovimento e para baixa perfusão;11.405.384/0001-491221243053https://www.e-compras.am.gov.br/publico/transparencia_licitacoes_detalhes.asp?ident=200313</v>
      </c>
      <c r="Z201" s="11" t="s">
        <v>4443</v>
      </c>
      <c r="AA201" s="7">
        <v>9000000</v>
      </c>
      <c r="AB201" s="1" t="s">
        <v>14983</v>
      </c>
      <c r="AC201" s="7" t="s">
        <v>14869</v>
      </c>
      <c r="AD201" s="1" t="s">
        <v>16269</v>
      </c>
    </row>
    <row r="202" spans="1:30">
      <c r="A202" s="10">
        <v>43944</v>
      </c>
      <c r="B202" s="11" t="s">
        <v>15</v>
      </c>
      <c r="C202" s="13" t="s">
        <v>473</v>
      </c>
      <c r="D202" s="13" t="s">
        <v>474</v>
      </c>
      <c r="E202" s="11" t="s">
        <v>16</v>
      </c>
      <c r="F202" s="11" t="s">
        <v>646</v>
      </c>
      <c r="G202" s="11" t="s">
        <v>37</v>
      </c>
      <c r="H202" s="16" t="s">
        <v>647</v>
      </c>
      <c r="I202" s="11" t="s">
        <v>648</v>
      </c>
      <c r="J202" s="11"/>
      <c r="K202" s="11" t="s">
        <v>649</v>
      </c>
      <c r="L202" s="7" t="s">
        <v>8357</v>
      </c>
      <c r="M202" s="7" t="s">
        <v>632</v>
      </c>
      <c r="N202" s="48">
        <v>1881600</v>
      </c>
      <c r="O202" s="17">
        <v>28000</v>
      </c>
      <c r="P202" s="23">
        <v>67.2</v>
      </c>
      <c r="Q202" s="19" t="s">
        <v>650</v>
      </c>
      <c r="R202" s="11" t="s">
        <v>479</v>
      </c>
      <c r="S202" s="11" t="s">
        <v>480</v>
      </c>
      <c r="T202" s="11"/>
      <c r="U202" s="19" t="s">
        <v>30</v>
      </c>
      <c r="V202" s="19" t="s">
        <v>20</v>
      </c>
      <c r="W202" s="20">
        <v>0.67200000000000004</v>
      </c>
      <c r="X202" s="20">
        <v>2800000</v>
      </c>
      <c r="Y202" s="11" t="str">
        <f t="shared" si="3"/>
        <v>43944SAÚDEMÁSCARA DESCARTÁVEL TRIPLA23.611.514/0001-8918816002800067,2http://www.transparencia.am.gov.br/covid-19/despesas-empenhos-e-pagamentos/despesas/</v>
      </c>
      <c r="Z202" s="11" t="s">
        <v>4443</v>
      </c>
      <c r="AA202" s="7">
        <v>720000</v>
      </c>
      <c r="AB202" s="1" t="s">
        <v>14981</v>
      </c>
      <c r="AC202" s="7" t="s">
        <v>14870</v>
      </c>
      <c r="AD202" s="1" t="s">
        <v>16269</v>
      </c>
    </row>
    <row r="203" spans="1:30">
      <c r="A203" s="10">
        <v>43944</v>
      </c>
      <c r="B203" s="11" t="s">
        <v>15</v>
      </c>
      <c r="C203" s="13" t="s">
        <v>473</v>
      </c>
      <c r="D203" s="13" t="s">
        <v>474</v>
      </c>
      <c r="E203" s="11" t="s">
        <v>16</v>
      </c>
      <c r="F203" s="11" t="s">
        <v>646</v>
      </c>
      <c r="G203" s="11" t="s">
        <v>37</v>
      </c>
      <c r="H203" s="16" t="s">
        <v>494</v>
      </c>
      <c r="I203" s="11" t="s">
        <v>648</v>
      </c>
      <c r="J203" s="11"/>
      <c r="K203" s="11" t="s">
        <v>649</v>
      </c>
      <c r="L203" s="7" t="s">
        <v>13715</v>
      </c>
      <c r="M203" s="7" t="s">
        <v>567</v>
      </c>
      <c r="N203" s="48">
        <v>630000</v>
      </c>
      <c r="O203" s="17">
        <v>21000</v>
      </c>
      <c r="P203" s="23">
        <v>30</v>
      </c>
      <c r="Q203" s="19" t="s">
        <v>28</v>
      </c>
      <c r="R203" s="11" t="s">
        <v>479</v>
      </c>
      <c r="S203" s="11" t="s">
        <v>480</v>
      </c>
      <c r="T203" s="11"/>
      <c r="U203" s="19" t="s">
        <v>4892</v>
      </c>
      <c r="V203" s="19" t="s">
        <v>20</v>
      </c>
      <c r="W203" s="20">
        <v>30</v>
      </c>
      <c r="X203" s="20">
        <v>21000</v>
      </c>
      <c r="Y203" s="11" t="str">
        <f t="shared" si="3"/>
        <v>43944SAÚDEMÁSCARA N95 03.442.420/0001-166300002100030http://www.transparencia.am.gov.br/covid-19/despesas-empenhos-e-pagamentos/despesas/</v>
      </c>
      <c r="Z203" s="11" t="s">
        <v>4443</v>
      </c>
      <c r="AA203" s="7">
        <v>3000000</v>
      </c>
      <c r="AB203" s="1" t="s">
        <v>14969</v>
      </c>
      <c r="AC203" s="7" t="s">
        <v>14869</v>
      </c>
      <c r="AD203" s="1" t="s">
        <v>16269</v>
      </c>
    </row>
    <row r="204" spans="1:30">
      <c r="A204" s="10">
        <v>43944</v>
      </c>
      <c r="B204" s="11" t="s">
        <v>15</v>
      </c>
      <c r="C204" s="13" t="s">
        <v>473</v>
      </c>
      <c r="D204" s="13" t="s">
        <v>474</v>
      </c>
      <c r="E204" s="11" t="s">
        <v>16</v>
      </c>
      <c r="F204" s="11" t="s">
        <v>651</v>
      </c>
      <c r="G204" s="13" t="s">
        <v>17</v>
      </c>
      <c r="H204" s="16" t="s">
        <v>652</v>
      </c>
      <c r="I204" s="11" t="s">
        <v>653</v>
      </c>
      <c r="J204" s="11"/>
      <c r="K204" s="11" t="s">
        <v>654</v>
      </c>
      <c r="L204" s="7" t="s">
        <v>655</v>
      </c>
      <c r="M204" s="7" t="s">
        <v>656</v>
      </c>
      <c r="N204" s="48">
        <v>7250</v>
      </c>
      <c r="O204" s="19">
        <v>50</v>
      </c>
      <c r="P204" s="23">
        <v>145</v>
      </c>
      <c r="Q204" s="19" t="s">
        <v>31</v>
      </c>
      <c r="R204" s="11" t="s">
        <v>479</v>
      </c>
      <c r="S204" s="11" t="s">
        <v>480</v>
      </c>
      <c r="T204" s="11"/>
      <c r="U204" s="19" t="s">
        <v>32</v>
      </c>
      <c r="V204" s="19" t="s">
        <v>33</v>
      </c>
      <c r="W204" s="20">
        <v>145</v>
      </c>
      <c r="X204" s="20">
        <v>50</v>
      </c>
      <c r="Y204" s="11" t="str">
        <f t="shared" si="3"/>
        <v>43944OUTRASALCOOL GEL 7007.830.873/0001-70725050145http://www.transparencia.am.gov.br/covid-19/despesas-empenhos-e-pagamentos/despesas/</v>
      </c>
      <c r="Z204" s="11" t="s">
        <v>4443</v>
      </c>
      <c r="AA204" s="7">
        <v>300000</v>
      </c>
      <c r="AB204" s="1" t="s">
        <v>14984</v>
      </c>
      <c r="AC204" s="7" t="s">
        <v>14868</v>
      </c>
      <c r="AD204" s="1" t="s">
        <v>16269</v>
      </c>
    </row>
    <row r="205" spans="1:30">
      <c r="A205" s="10">
        <v>43944</v>
      </c>
      <c r="B205" s="11" t="s">
        <v>15</v>
      </c>
      <c r="C205" s="13" t="s">
        <v>473</v>
      </c>
      <c r="D205" s="13" t="s">
        <v>474</v>
      </c>
      <c r="E205" s="11" t="s">
        <v>16</v>
      </c>
      <c r="F205" s="11" t="s">
        <v>646</v>
      </c>
      <c r="G205" s="11" t="s">
        <v>37</v>
      </c>
      <c r="H205" s="16" t="s">
        <v>494</v>
      </c>
      <c r="I205" s="11" t="s">
        <v>657</v>
      </c>
      <c r="J205" s="11"/>
      <c r="K205" s="11" t="s">
        <v>658</v>
      </c>
      <c r="L205" s="7" t="s">
        <v>13720</v>
      </c>
      <c r="M205" s="7" t="s">
        <v>659</v>
      </c>
      <c r="N205" s="48">
        <v>600</v>
      </c>
      <c r="O205" s="19">
        <v>40</v>
      </c>
      <c r="P205" s="23">
        <v>15</v>
      </c>
      <c r="Q205" s="19" t="s">
        <v>28</v>
      </c>
      <c r="R205" s="11" t="s">
        <v>479</v>
      </c>
      <c r="S205" s="11" t="s">
        <v>480</v>
      </c>
      <c r="T205" s="11"/>
      <c r="U205" s="19" t="s">
        <v>4892</v>
      </c>
      <c r="V205" s="19" t="s">
        <v>20</v>
      </c>
      <c r="W205" s="20">
        <v>15</v>
      </c>
      <c r="X205" s="20">
        <v>40</v>
      </c>
      <c r="Y205" s="11" t="str">
        <f t="shared" si="3"/>
        <v>43944SAÚDEMÁSCARA N95 23.046.446/0001-526004015http://www.transparencia.am.gov.br/covid-19/despesas-empenhos-e-pagamentos/despesas/</v>
      </c>
      <c r="Z205" s="11" t="s">
        <v>4443</v>
      </c>
      <c r="AA205" s="7">
        <v>500000</v>
      </c>
      <c r="AB205" s="1" t="s">
        <v>14985</v>
      </c>
      <c r="AC205" s="7" t="s">
        <v>14870</v>
      </c>
      <c r="AD205" s="1" t="s">
        <v>16269</v>
      </c>
    </row>
    <row r="206" spans="1:30">
      <c r="A206" s="10">
        <v>43944</v>
      </c>
      <c r="B206" s="11" t="s">
        <v>15</v>
      </c>
      <c r="C206" s="13" t="s">
        <v>473</v>
      </c>
      <c r="D206" s="13" t="s">
        <v>474</v>
      </c>
      <c r="E206" s="11" t="s">
        <v>16</v>
      </c>
      <c r="F206" s="11" t="s">
        <v>646</v>
      </c>
      <c r="G206" s="11" t="s">
        <v>37</v>
      </c>
      <c r="H206" s="16" t="s">
        <v>660</v>
      </c>
      <c r="I206" s="11" t="s">
        <v>657</v>
      </c>
      <c r="J206" s="11"/>
      <c r="K206" s="11" t="s">
        <v>658</v>
      </c>
      <c r="L206" s="7" t="s">
        <v>13720</v>
      </c>
      <c r="M206" s="7" t="s">
        <v>659</v>
      </c>
      <c r="N206" s="48">
        <v>1539</v>
      </c>
      <c r="O206" s="19">
        <v>81</v>
      </c>
      <c r="P206" s="23">
        <v>19</v>
      </c>
      <c r="Q206" s="19" t="s">
        <v>661</v>
      </c>
      <c r="R206" s="11" t="s">
        <v>479</v>
      </c>
      <c r="S206" s="11" t="s">
        <v>480</v>
      </c>
      <c r="T206" s="11"/>
      <c r="U206" s="19" t="s">
        <v>30</v>
      </c>
      <c r="V206" s="19" t="s">
        <v>20</v>
      </c>
      <c r="W206" s="20">
        <v>0.19</v>
      </c>
      <c r="X206" s="20">
        <v>8100</v>
      </c>
      <c r="Y206" s="11" t="str">
        <f t="shared" si="3"/>
        <v>43944SAÚDEMÁSCARA DESCARTÁVEL DUPLA TNT 23.046.446/0001-5215398119http://www.transparencia.am.gov.br/covid-19/despesas-empenhos-e-pagamentos/despesas/</v>
      </c>
      <c r="Z206" s="11" t="s">
        <v>4443</v>
      </c>
      <c r="AA206" s="7">
        <v>500000</v>
      </c>
      <c r="AB206" s="1" t="s">
        <v>14985</v>
      </c>
      <c r="AC206" s="7" t="s">
        <v>14870</v>
      </c>
      <c r="AD206" s="1" t="s">
        <v>16269</v>
      </c>
    </row>
    <row r="207" spans="1:30">
      <c r="A207" s="10">
        <v>43944</v>
      </c>
      <c r="B207" s="11" t="s">
        <v>15</v>
      </c>
      <c r="C207" s="13" t="s">
        <v>473</v>
      </c>
      <c r="D207" s="13" t="s">
        <v>474</v>
      </c>
      <c r="E207" s="11" t="s">
        <v>16</v>
      </c>
      <c r="F207" s="11" t="s">
        <v>646</v>
      </c>
      <c r="G207" s="11" t="s">
        <v>37</v>
      </c>
      <c r="H207" s="16" t="s">
        <v>662</v>
      </c>
      <c r="I207" s="11" t="s">
        <v>663</v>
      </c>
      <c r="J207" s="11"/>
      <c r="K207" s="11" t="s">
        <v>664</v>
      </c>
      <c r="L207" s="7" t="s">
        <v>13721</v>
      </c>
      <c r="M207" s="7" t="s">
        <v>665</v>
      </c>
      <c r="N207" s="48">
        <v>3800</v>
      </c>
      <c r="O207" s="19">
        <v>100</v>
      </c>
      <c r="P207" s="23">
        <v>38</v>
      </c>
      <c r="Q207" s="19" t="s">
        <v>18</v>
      </c>
      <c r="R207" s="11" t="s">
        <v>479</v>
      </c>
      <c r="S207" s="11" t="s">
        <v>480</v>
      </c>
      <c r="T207" s="11"/>
      <c r="U207" s="15" t="s">
        <v>35</v>
      </c>
      <c r="V207" s="19" t="s">
        <v>20</v>
      </c>
      <c r="W207" s="20">
        <v>38</v>
      </c>
      <c r="X207" s="20">
        <v>100</v>
      </c>
      <c r="Y207" s="11" t="str">
        <f t="shared" si="3"/>
        <v>43944SAÚDEAVENTAL CIRÚRGICO07.443.753/0001-10380010038http://www.transparencia.am.gov.br/covid-19/despesas-empenhos-e-pagamentos/despesas/</v>
      </c>
      <c r="Z207" s="11" t="s">
        <v>4443</v>
      </c>
      <c r="AA207" s="7">
        <v>400000</v>
      </c>
      <c r="AB207" s="1" t="s">
        <v>14986</v>
      </c>
      <c r="AC207" s="7" t="s">
        <v>14870</v>
      </c>
      <c r="AD207" s="1" t="s">
        <v>16269</v>
      </c>
    </row>
    <row r="208" spans="1:30">
      <c r="A208" s="10">
        <v>43944</v>
      </c>
      <c r="B208" s="11" t="s">
        <v>15</v>
      </c>
      <c r="C208" s="13" t="s">
        <v>473</v>
      </c>
      <c r="D208" s="13" t="s">
        <v>474</v>
      </c>
      <c r="E208" s="11" t="s">
        <v>16</v>
      </c>
      <c r="F208" s="11" t="s">
        <v>646</v>
      </c>
      <c r="G208" s="11" t="s">
        <v>37</v>
      </c>
      <c r="H208" s="16" t="s">
        <v>535</v>
      </c>
      <c r="I208" s="11" t="s">
        <v>666</v>
      </c>
      <c r="J208" s="11"/>
      <c r="K208" s="11" t="s">
        <v>667</v>
      </c>
      <c r="L208" s="7" t="s">
        <v>668</v>
      </c>
      <c r="M208" s="7" t="s">
        <v>669</v>
      </c>
      <c r="N208" s="48">
        <v>3375</v>
      </c>
      <c r="O208" s="19">
        <v>500</v>
      </c>
      <c r="P208" s="23">
        <v>6.75</v>
      </c>
      <c r="Q208" s="19" t="s">
        <v>18</v>
      </c>
      <c r="R208" s="11" t="s">
        <v>479</v>
      </c>
      <c r="S208" s="11" t="s">
        <v>480</v>
      </c>
      <c r="T208" s="11"/>
      <c r="U208" s="15" t="s">
        <v>35</v>
      </c>
      <c r="V208" s="19" t="s">
        <v>20</v>
      </c>
      <c r="W208" s="20">
        <v>6.75</v>
      </c>
      <c r="X208" s="20">
        <v>500</v>
      </c>
      <c r="Y208" s="11" t="str">
        <f t="shared" si="3"/>
        <v>43944SAÚDEAVENTAL DESCARTÁVEL33.145.067/0001-7333755006,75http://www.transparencia.am.gov.br/covid-19/despesas-empenhos-e-pagamentos/despesas/</v>
      </c>
      <c r="Z208" s="11" t="s">
        <v>4443</v>
      </c>
      <c r="AA208" s="7">
        <v>300000</v>
      </c>
      <c r="AB208" s="1" t="s">
        <v>14987</v>
      </c>
      <c r="AC208" s="7" t="s">
        <v>14868</v>
      </c>
      <c r="AD208" s="1" t="s">
        <v>16269</v>
      </c>
    </row>
    <row r="209" spans="1:30">
      <c r="A209" s="10">
        <v>43944</v>
      </c>
      <c r="B209" s="11" t="s">
        <v>15</v>
      </c>
      <c r="C209" s="13" t="s">
        <v>473</v>
      </c>
      <c r="D209" s="13" t="s">
        <v>474</v>
      </c>
      <c r="E209" s="11" t="s">
        <v>16</v>
      </c>
      <c r="F209" s="11" t="s">
        <v>646</v>
      </c>
      <c r="G209" s="11" t="s">
        <v>37</v>
      </c>
      <c r="H209" s="16" t="s">
        <v>670</v>
      </c>
      <c r="I209" s="11" t="s">
        <v>666</v>
      </c>
      <c r="J209" s="11"/>
      <c r="K209" s="11" t="s">
        <v>667</v>
      </c>
      <c r="L209" s="7" t="s">
        <v>668</v>
      </c>
      <c r="M209" s="7" t="s">
        <v>669</v>
      </c>
      <c r="N209" s="48">
        <v>500</v>
      </c>
      <c r="O209" s="17">
        <v>2000</v>
      </c>
      <c r="P209" s="23">
        <v>0.25</v>
      </c>
      <c r="Q209" s="19" t="s">
        <v>671</v>
      </c>
      <c r="R209" s="11" t="s">
        <v>479</v>
      </c>
      <c r="S209" s="11" t="s">
        <v>480</v>
      </c>
      <c r="T209" s="11"/>
      <c r="U209" s="19" t="s">
        <v>25</v>
      </c>
      <c r="V209" s="19" t="s">
        <v>20</v>
      </c>
      <c r="W209" s="20">
        <v>0.25</v>
      </c>
      <c r="X209" s="20">
        <v>2000</v>
      </c>
      <c r="Y209" s="11" t="str">
        <f t="shared" si="3"/>
        <v>43944SAÚDETOUCA DESCARTÁVEL33.145.067/0001-7350020000,25http://www.transparencia.am.gov.br/covid-19/despesas-empenhos-e-pagamentos/despesas/</v>
      </c>
      <c r="Z209" s="11" t="s">
        <v>4443</v>
      </c>
      <c r="AA209" s="7">
        <v>300000</v>
      </c>
      <c r="AB209" s="1" t="s">
        <v>14987</v>
      </c>
      <c r="AC209" s="7" t="s">
        <v>14868</v>
      </c>
      <c r="AD209" s="1" t="s">
        <v>16269</v>
      </c>
    </row>
    <row r="210" spans="1:30">
      <c r="A210" s="10">
        <v>43944</v>
      </c>
      <c r="B210" s="11" t="s">
        <v>15</v>
      </c>
      <c r="C210" s="13" t="s">
        <v>473</v>
      </c>
      <c r="D210" s="13" t="s">
        <v>474</v>
      </c>
      <c r="E210" s="11" t="s">
        <v>16</v>
      </c>
      <c r="F210" s="11" t="s">
        <v>646</v>
      </c>
      <c r="G210" s="11" t="s">
        <v>37</v>
      </c>
      <c r="H210" s="16" t="s">
        <v>494</v>
      </c>
      <c r="I210" s="11" t="s">
        <v>672</v>
      </c>
      <c r="J210" s="11"/>
      <c r="K210" s="11" t="s">
        <v>673</v>
      </c>
      <c r="L210" s="7" t="s">
        <v>13722</v>
      </c>
      <c r="M210" s="7" t="s">
        <v>674</v>
      </c>
      <c r="N210" s="48">
        <v>1060</v>
      </c>
      <c r="O210" s="19">
        <v>40</v>
      </c>
      <c r="P210" s="23">
        <v>26.5</v>
      </c>
      <c r="Q210" s="19" t="s">
        <v>28</v>
      </c>
      <c r="R210" s="11" t="s">
        <v>479</v>
      </c>
      <c r="S210" s="11" t="s">
        <v>480</v>
      </c>
      <c r="T210" s="11"/>
      <c r="U210" s="19" t="s">
        <v>4892</v>
      </c>
      <c r="V210" s="19" t="s">
        <v>20</v>
      </c>
      <c r="W210" s="20">
        <v>26.5</v>
      </c>
      <c r="X210" s="20">
        <v>40</v>
      </c>
      <c r="Y210" s="11" t="str">
        <f t="shared" si="3"/>
        <v>43944SAÚDEMÁSCARA N95 27.955.041/0001-9810604026,5http://www.transparencia.am.gov.br/covid-19/despesas-empenhos-e-pagamentos/despesas/</v>
      </c>
      <c r="Z210" s="11" t="s">
        <v>4443</v>
      </c>
      <c r="AA210" s="7">
        <v>100000</v>
      </c>
      <c r="AB210" s="1" t="s">
        <v>14988</v>
      </c>
      <c r="AC210" s="7" t="s">
        <v>14868</v>
      </c>
      <c r="AD210" s="1" t="s">
        <v>16269</v>
      </c>
    </row>
    <row r="211" spans="1:30">
      <c r="A211" s="10">
        <v>43944</v>
      </c>
      <c r="B211" s="11" t="s">
        <v>15</v>
      </c>
      <c r="C211" s="13" t="s">
        <v>473</v>
      </c>
      <c r="D211" s="13" t="s">
        <v>474</v>
      </c>
      <c r="E211" s="11" t="s">
        <v>16</v>
      </c>
      <c r="F211" s="11" t="s">
        <v>646</v>
      </c>
      <c r="G211" s="13" t="s">
        <v>17</v>
      </c>
      <c r="H211" s="16" t="s">
        <v>506</v>
      </c>
      <c r="I211" s="11" t="s">
        <v>675</v>
      </c>
      <c r="J211" s="11"/>
      <c r="K211" s="11" t="s">
        <v>676</v>
      </c>
      <c r="L211" s="7" t="s">
        <v>594</v>
      </c>
      <c r="M211" s="7" t="s">
        <v>595</v>
      </c>
      <c r="N211" s="48">
        <v>346</v>
      </c>
      <c r="O211" s="19">
        <v>4</v>
      </c>
      <c r="P211" s="23">
        <v>86.5</v>
      </c>
      <c r="Q211" s="19"/>
      <c r="R211" s="11" t="s">
        <v>479</v>
      </c>
      <c r="S211" s="11" t="s">
        <v>480</v>
      </c>
      <c r="T211" s="11"/>
      <c r="U211" s="19" t="s">
        <v>816</v>
      </c>
      <c r="V211" s="19" t="s">
        <v>20</v>
      </c>
      <c r="W211" s="20">
        <v>86.5</v>
      </c>
      <c r="X211" s="20">
        <v>4</v>
      </c>
      <c r="Y211" s="11" t="str">
        <f t="shared" si="3"/>
        <v>43944SAÚDEMÁSCARA DE OXIGÊNIO32.481.041/0001-33346486,5http://www.transparencia.am.gov.br/covid-19/despesas-empenhos-e-pagamentos/despesas/</v>
      </c>
      <c r="Z211" s="11" t="s">
        <v>4442</v>
      </c>
      <c r="AA211" s="7">
        <v>200000</v>
      </c>
      <c r="AB211" s="1" t="s">
        <v>14973</v>
      </c>
      <c r="AC211" s="7" t="s">
        <v>14870</v>
      </c>
      <c r="AD211" s="1" t="s">
        <v>16269</v>
      </c>
    </row>
    <row r="212" spans="1:30">
      <c r="A212" s="10">
        <v>43943</v>
      </c>
      <c r="B212" s="11" t="s">
        <v>21</v>
      </c>
      <c r="C212" s="13" t="s">
        <v>677</v>
      </c>
      <c r="D212" s="13" t="s">
        <v>678</v>
      </c>
      <c r="E212" s="11" t="s">
        <v>16</v>
      </c>
      <c r="F212" s="11" t="s">
        <v>679</v>
      </c>
      <c r="G212" s="13" t="s">
        <v>17</v>
      </c>
      <c r="H212" s="16" t="s">
        <v>680</v>
      </c>
      <c r="I212" s="11" t="s">
        <v>681</v>
      </c>
      <c r="J212" s="11"/>
      <c r="K212" s="11" t="s">
        <v>682</v>
      </c>
      <c r="L212" s="7"/>
      <c r="M212" s="7"/>
      <c r="N212" s="48">
        <v>0</v>
      </c>
      <c r="O212" s="19"/>
      <c r="P212" s="23"/>
      <c r="Q212" s="19"/>
      <c r="R212" s="11" t="s">
        <v>683</v>
      </c>
      <c r="S212" s="11" t="s">
        <v>684</v>
      </c>
      <c r="T212" s="11"/>
      <c r="U212" s="19" t="s">
        <v>30</v>
      </c>
      <c r="V212" s="19" t="s">
        <v>20</v>
      </c>
      <c r="W212" s="20" t="s">
        <v>815</v>
      </c>
      <c r="X212" s="20">
        <v>0</v>
      </c>
      <c r="Y212" s="11" t="str">
        <f t="shared" si="3"/>
        <v>43943FUNDAÇÃO PAPA JOÃO XXIII - FUNPAPAAQUISIÇÃO EMERGENCIAL DE INSUMO PARA PRODUÇÃO DE 500000 UNIDADES DE MÁSCARAS0https://drive.google.com/drive/folders/1V5REtcyYqmXNi2nium3kq6cpIq0Y58BF</v>
      </c>
      <c r="Z212" s="11" t="s">
        <v>4443</v>
      </c>
      <c r="AA212" s="7"/>
      <c r="AB212" s="1" t="s">
        <v>14871</v>
      </c>
      <c r="AC212" s="7"/>
      <c r="AD212" s="1" t="s">
        <v>16269</v>
      </c>
    </row>
    <row r="213" spans="1:30">
      <c r="A213" s="10">
        <v>43944</v>
      </c>
      <c r="B213" s="11" t="s">
        <v>21</v>
      </c>
      <c r="C213" s="13" t="s">
        <v>677</v>
      </c>
      <c r="D213" s="13" t="s">
        <v>678</v>
      </c>
      <c r="E213" s="11" t="s">
        <v>16</v>
      </c>
      <c r="F213" s="11" t="s">
        <v>685</v>
      </c>
      <c r="G213" s="13" t="s">
        <v>34</v>
      </c>
      <c r="H213" s="16" t="s">
        <v>686</v>
      </c>
      <c r="I213" s="11" t="s">
        <v>687</v>
      </c>
      <c r="J213" s="11"/>
      <c r="K213" s="11" t="s">
        <v>184</v>
      </c>
      <c r="L213" s="7"/>
      <c r="M213" s="7"/>
      <c r="N213" s="48">
        <v>0</v>
      </c>
      <c r="O213" s="19"/>
      <c r="P213" s="23"/>
      <c r="Q213" s="19"/>
      <c r="R213" s="11" t="s">
        <v>688</v>
      </c>
      <c r="S213" s="11" t="s">
        <v>684</v>
      </c>
      <c r="T213" s="11"/>
      <c r="U213" s="19" t="s">
        <v>30</v>
      </c>
      <c r="V213" s="19" t="s">
        <v>20</v>
      </c>
      <c r="W213" s="20" t="s">
        <v>815</v>
      </c>
      <c r="X213" s="20">
        <v>0</v>
      </c>
      <c r="Y213" s="11" t="str">
        <f t="shared" si="3"/>
        <v>43944SECRETARIA MUNICIPAL DE SAÚDE - SESMACREDENCIAMENTO DE COOPERATIVAS, MEI E ME PARA CONFECÇÃO DE MÁSCARAS0https://drive.google.com/drive/folders/1AA08mOrBf0o6qh8BF7M6HsUzFSHGg7b0</v>
      </c>
      <c r="Z213" s="11" t="s">
        <v>4443</v>
      </c>
      <c r="AA213" s="7"/>
      <c r="AB213" s="1" t="s">
        <v>14871</v>
      </c>
      <c r="AC213" s="7"/>
      <c r="AD213" s="1" t="s">
        <v>16269</v>
      </c>
    </row>
    <row r="214" spans="1:30">
      <c r="A214" s="10">
        <v>43944</v>
      </c>
      <c r="B214" s="11" t="s">
        <v>21</v>
      </c>
      <c r="C214" s="13" t="s">
        <v>677</v>
      </c>
      <c r="D214" s="13" t="s">
        <v>678</v>
      </c>
      <c r="E214" s="11" t="s">
        <v>16</v>
      </c>
      <c r="F214" s="11" t="s">
        <v>685</v>
      </c>
      <c r="G214" s="13" t="s">
        <v>17</v>
      </c>
      <c r="H214" s="16" t="s">
        <v>689</v>
      </c>
      <c r="I214" s="11"/>
      <c r="J214" s="11"/>
      <c r="K214" s="11" t="s">
        <v>188</v>
      </c>
      <c r="L214" s="7"/>
      <c r="M214" s="7"/>
      <c r="N214" s="48">
        <v>0</v>
      </c>
      <c r="O214" s="19"/>
      <c r="P214" s="23"/>
      <c r="Q214" s="19"/>
      <c r="R214" s="11" t="s">
        <v>690</v>
      </c>
      <c r="S214" s="11" t="s">
        <v>684</v>
      </c>
      <c r="T214" s="11"/>
      <c r="U214" s="19" t="s">
        <v>32</v>
      </c>
      <c r="V214" s="19" t="s">
        <v>33</v>
      </c>
      <c r="W214" s="20" t="s">
        <v>815</v>
      </c>
      <c r="X214" s="20">
        <v>0</v>
      </c>
      <c r="Y214" s="11" t="str">
        <f t="shared" si="3"/>
        <v>43944SECRETARIA MUNICIPAL DE SAÚDE - SESMAAQUISIÇÃO EMERGENCIAL DE MATERIAL PARA CONFECÇÃO DE VISEIRA FACIAL E ÁLCOOL EM GEL0http://www.belem.pa.gov.br/licitacao/licitacao/consulta</v>
      </c>
      <c r="Z214" s="11" t="s">
        <v>4443</v>
      </c>
      <c r="AA214" s="7"/>
      <c r="AB214" s="1" t="s">
        <v>14871</v>
      </c>
      <c r="AC214" s="7"/>
      <c r="AD214" s="1" t="s">
        <v>16269</v>
      </c>
    </row>
    <row r="215" spans="1:30">
      <c r="A215" s="10">
        <v>43941</v>
      </c>
      <c r="B215" s="11" t="s">
        <v>15</v>
      </c>
      <c r="C215" s="13" t="s">
        <v>691</v>
      </c>
      <c r="D215" s="13" t="s">
        <v>692</v>
      </c>
      <c r="E215" s="11" t="s">
        <v>16</v>
      </c>
      <c r="F215" s="11"/>
      <c r="G215" s="13" t="s">
        <v>17</v>
      </c>
      <c r="H215" s="16" t="s">
        <v>693</v>
      </c>
      <c r="I215" s="11" t="s">
        <v>694</v>
      </c>
      <c r="J215" s="11"/>
      <c r="K215" s="11" t="s">
        <v>695</v>
      </c>
      <c r="L215" s="7" t="s">
        <v>13723</v>
      </c>
      <c r="M215" s="7" t="s">
        <v>696</v>
      </c>
      <c r="N215" s="48">
        <v>1248000</v>
      </c>
      <c r="O215" s="17">
        <v>78000</v>
      </c>
      <c r="P215" s="23">
        <v>16</v>
      </c>
      <c r="Q215" s="19" t="s">
        <v>31</v>
      </c>
      <c r="R215" s="11" t="s">
        <v>697</v>
      </c>
      <c r="S215" s="11" t="s">
        <v>698</v>
      </c>
      <c r="T215" s="11"/>
      <c r="U215" s="19" t="s">
        <v>32</v>
      </c>
      <c r="V215" s="19" t="s">
        <v>33</v>
      </c>
      <c r="W215" s="20">
        <v>32</v>
      </c>
      <c r="X215" s="20">
        <v>39000</v>
      </c>
      <c r="Y215" s="11" t="str">
        <f t="shared" si="3"/>
        <v>43941ALCOOL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INMETRO.10.752.045/0001-7612480007800016Processo SEI disponibilizado pelo Governo do Estado</v>
      </c>
      <c r="Z215" s="11" t="s">
        <v>4443</v>
      </c>
      <c r="AA215" s="7">
        <v>300000</v>
      </c>
      <c r="AB215" s="1" t="s">
        <v>14989</v>
      </c>
      <c r="AC215" s="7" t="s">
        <v>14870</v>
      </c>
      <c r="AD215" s="1" t="s">
        <v>16269</v>
      </c>
    </row>
    <row r="216" spans="1:30">
      <c r="A216" s="10">
        <v>43941</v>
      </c>
      <c r="B216" s="11" t="s">
        <v>15</v>
      </c>
      <c r="C216" s="13" t="s">
        <v>691</v>
      </c>
      <c r="D216" s="13" t="s">
        <v>692</v>
      </c>
      <c r="E216" s="11" t="s">
        <v>16</v>
      </c>
      <c r="F216" s="11"/>
      <c r="G216" s="13" t="s">
        <v>17</v>
      </c>
      <c r="H216" s="16" t="s">
        <v>699</v>
      </c>
      <c r="I216" s="11" t="s">
        <v>694</v>
      </c>
      <c r="J216" s="11"/>
      <c r="K216" s="11" t="s">
        <v>695</v>
      </c>
      <c r="L216" s="7" t="s">
        <v>13723</v>
      </c>
      <c r="M216" s="7" t="s">
        <v>696</v>
      </c>
      <c r="N216" s="48">
        <v>1356000</v>
      </c>
      <c r="O216" s="17">
        <v>113000</v>
      </c>
      <c r="P216" s="23">
        <v>12</v>
      </c>
      <c r="Q216" s="19" t="s">
        <v>31</v>
      </c>
      <c r="R216" s="11" t="s">
        <v>697</v>
      </c>
      <c r="S216" s="11" t="s">
        <v>698</v>
      </c>
      <c r="T216" s="11"/>
      <c r="U216" s="19" t="s">
        <v>32</v>
      </c>
      <c r="V216" s="19" t="s">
        <v>33</v>
      </c>
      <c r="W216" s="20">
        <v>12</v>
      </c>
      <c r="X216" s="20">
        <v>113000</v>
      </c>
      <c r="Y216" s="11" t="str">
        <f t="shared" si="3"/>
        <v>43941ALCOOL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10.752.045/0001-76135600011300012Processo SEI disponibilizado pelo Governo do Estado</v>
      </c>
      <c r="Z216" s="11" t="s">
        <v>4443</v>
      </c>
      <c r="AA216" s="7">
        <v>300000</v>
      </c>
      <c r="AB216" s="1" t="s">
        <v>14989</v>
      </c>
      <c r="AC216" s="7" t="s">
        <v>14870</v>
      </c>
      <c r="AD216" s="1" t="s">
        <v>16269</v>
      </c>
    </row>
    <row r="217" spans="1:30">
      <c r="A217" s="10">
        <v>43941</v>
      </c>
      <c r="B217" s="11" t="s">
        <v>15</v>
      </c>
      <c r="C217" s="13" t="s">
        <v>691</v>
      </c>
      <c r="D217" s="13" t="s">
        <v>692</v>
      </c>
      <c r="E217" s="11" t="s">
        <v>16</v>
      </c>
      <c r="F217" s="11"/>
      <c r="G217" s="13" t="s">
        <v>17</v>
      </c>
      <c r="H217" s="16" t="s">
        <v>700</v>
      </c>
      <c r="I217" s="11" t="s">
        <v>694</v>
      </c>
      <c r="J217" s="11"/>
      <c r="K217" s="11" t="s">
        <v>695</v>
      </c>
      <c r="L217" s="7" t="s">
        <v>13723</v>
      </c>
      <c r="M217" s="7" t="s">
        <v>696</v>
      </c>
      <c r="N217" s="48">
        <v>1139200</v>
      </c>
      <c r="O217" s="17">
        <v>40000</v>
      </c>
      <c r="P217" s="23">
        <v>28.48</v>
      </c>
      <c r="Q217" s="19" t="s">
        <v>18</v>
      </c>
      <c r="R217" s="11" t="s">
        <v>697</v>
      </c>
      <c r="S217" s="11" t="s">
        <v>698</v>
      </c>
      <c r="T217" s="11"/>
      <c r="U217" s="15" t="s">
        <v>35</v>
      </c>
      <c r="V217" s="19" t="s">
        <v>20</v>
      </c>
      <c r="W217" s="20">
        <v>28.48</v>
      </c>
      <c r="X217" s="20">
        <v>40000</v>
      </c>
      <c r="Y217" s="11" t="str">
        <f t="shared" si="3"/>
        <v>43941AVENTAL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10.752.045/0001-7611392004000028,48Processo SEI disponibilizado pelo Governo do Estado</v>
      </c>
      <c r="Z217" s="11" t="s">
        <v>4443</v>
      </c>
      <c r="AA217" s="7">
        <v>300000</v>
      </c>
      <c r="AB217" s="1" t="s">
        <v>14989</v>
      </c>
      <c r="AC217" s="7" t="s">
        <v>14870</v>
      </c>
      <c r="AD217" s="1" t="s">
        <v>16269</v>
      </c>
    </row>
    <row r="218" spans="1:30">
      <c r="A218" s="10">
        <v>43941</v>
      </c>
      <c r="B218" s="11" t="s">
        <v>15</v>
      </c>
      <c r="C218" s="13" t="s">
        <v>691</v>
      </c>
      <c r="D218" s="13" t="s">
        <v>692</v>
      </c>
      <c r="E218" s="11" t="s">
        <v>16</v>
      </c>
      <c r="F218" s="11"/>
      <c r="G218" s="13" t="s">
        <v>17</v>
      </c>
      <c r="H218" s="16" t="s">
        <v>701</v>
      </c>
      <c r="I218" s="11" t="s">
        <v>694</v>
      </c>
      <c r="J218" s="11"/>
      <c r="K218" s="11" t="s">
        <v>695</v>
      </c>
      <c r="L218" s="7" t="s">
        <v>13723</v>
      </c>
      <c r="M218" s="7" t="s">
        <v>696</v>
      </c>
      <c r="N218" s="48">
        <v>1107200</v>
      </c>
      <c r="O218" s="17">
        <v>40000</v>
      </c>
      <c r="P218" s="23">
        <v>27.68</v>
      </c>
      <c r="Q218" s="19" t="s">
        <v>18</v>
      </c>
      <c r="R218" s="11" t="s">
        <v>697</v>
      </c>
      <c r="S218" s="11" t="s">
        <v>698</v>
      </c>
      <c r="T218" s="11"/>
      <c r="U218" s="15" t="s">
        <v>35</v>
      </c>
      <c r="V218" s="19" t="s">
        <v>20</v>
      </c>
      <c r="W218" s="20">
        <v>27.68</v>
      </c>
      <c r="X218" s="20">
        <v>40000</v>
      </c>
      <c r="Y218" s="11" t="str">
        <f t="shared" si="3"/>
        <v>43941AVENTAL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10.752.045/0001-7611072004000027,68Processo SEI disponibilizado pelo Governo do Estado</v>
      </c>
      <c r="Z218" s="11" t="s">
        <v>4443</v>
      </c>
      <c r="AA218" s="7">
        <v>300000</v>
      </c>
      <c r="AB218" s="1" t="s">
        <v>14989</v>
      </c>
      <c r="AC218" s="7" t="s">
        <v>14870</v>
      </c>
      <c r="AD218" s="1" t="s">
        <v>16269</v>
      </c>
    </row>
    <row r="219" spans="1:30">
      <c r="A219" s="10">
        <v>43941</v>
      </c>
      <c r="B219" s="11" t="s">
        <v>15</v>
      </c>
      <c r="C219" s="13" t="s">
        <v>691</v>
      </c>
      <c r="D219" s="13" t="s">
        <v>692</v>
      </c>
      <c r="E219" s="11" t="s">
        <v>16</v>
      </c>
      <c r="F219" s="11"/>
      <c r="G219" s="13" t="s">
        <v>17</v>
      </c>
      <c r="H219" s="16" t="s">
        <v>702</v>
      </c>
      <c r="I219" s="11" t="s">
        <v>694</v>
      </c>
      <c r="J219" s="11"/>
      <c r="K219" s="11" t="s">
        <v>695</v>
      </c>
      <c r="L219" s="7" t="s">
        <v>13723</v>
      </c>
      <c r="M219" s="7" t="s">
        <v>696</v>
      </c>
      <c r="N219" s="48">
        <v>1139200</v>
      </c>
      <c r="O219" s="17">
        <v>40000</v>
      </c>
      <c r="P219" s="23">
        <v>28.48</v>
      </c>
      <c r="Q219" s="19" t="s">
        <v>18</v>
      </c>
      <c r="R219" s="11" t="s">
        <v>697</v>
      </c>
      <c r="S219" s="11" t="s">
        <v>698</v>
      </c>
      <c r="T219" s="11"/>
      <c r="U219" s="15" t="s">
        <v>35</v>
      </c>
      <c r="V219" s="19" t="s">
        <v>20</v>
      </c>
      <c r="W219" s="20">
        <v>28.48</v>
      </c>
      <c r="X219" s="20">
        <v>40000</v>
      </c>
      <c r="Y219" s="11" t="str">
        <f t="shared" si="3"/>
        <v>43941AVENTAL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10.752.045/0001-7611392004000028,48Processo SEI disponibilizado pelo Governo do Estado</v>
      </c>
      <c r="Z219" s="11" t="s">
        <v>4443</v>
      </c>
      <c r="AA219" s="7">
        <v>300000</v>
      </c>
      <c r="AB219" s="1" t="s">
        <v>14989</v>
      </c>
      <c r="AC219" s="7" t="s">
        <v>14870</v>
      </c>
      <c r="AD219" s="1" t="s">
        <v>16269</v>
      </c>
    </row>
    <row r="220" spans="1:30">
      <c r="A220" s="10">
        <v>43941</v>
      </c>
      <c r="B220" s="11" t="s">
        <v>15</v>
      </c>
      <c r="C220" s="13" t="s">
        <v>691</v>
      </c>
      <c r="D220" s="13" t="s">
        <v>692</v>
      </c>
      <c r="E220" s="11" t="s">
        <v>16</v>
      </c>
      <c r="F220" s="11"/>
      <c r="G220" s="13" t="s">
        <v>17</v>
      </c>
      <c r="H220" s="16" t="s">
        <v>703</v>
      </c>
      <c r="I220" s="11" t="s">
        <v>694</v>
      </c>
      <c r="J220" s="11"/>
      <c r="K220" s="11" t="s">
        <v>695</v>
      </c>
      <c r="L220" s="7" t="s">
        <v>13723</v>
      </c>
      <c r="M220" s="7" t="s">
        <v>696</v>
      </c>
      <c r="N220" s="48">
        <v>1139200</v>
      </c>
      <c r="O220" s="17">
        <v>40000</v>
      </c>
      <c r="P220" s="23">
        <v>28.48</v>
      </c>
      <c r="Q220" s="19" t="s">
        <v>18</v>
      </c>
      <c r="R220" s="11" t="s">
        <v>697</v>
      </c>
      <c r="S220" s="11" t="s">
        <v>698</v>
      </c>
      <c r="T220" s="11"/>
      <c r="U220" s="15" t="s">
        <v>35</v>
      </c>
      <c r="V220" s="19" t="s">
        <v>20</v>
      </c>
      <c r="W220" s="20">
        <v>28.48</v>
      </c>
      <c r="X220" s="20">
        <v>40000</v>
      </c>
      <c r="Y220" s="11" t="str">
        <f t="shared" si="3"/>
        <v>43941AVENTAL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10.752.045/0001-7611392004000028,48Processo SEI disponibilizado pelo Governo do Estado</v>
      </c>
      <c r="Z220" s="11" t="s">
        <v>4443</v>
      </c>
      <c r="AA220" s="7">
        <v>300000</v>
      </c>
      <c r="AB220" s="1" t="s">
        <v>14989</v>
      </c>
      <c r="AC220" s="7" t="s">
        <v>14870</v>
      </c>
      <c r="AD220" s="1" t="s">
        <v>16269</v>
      </c>
    </row>
    <row r="221" spans="1:30">
      <c r="A221" s="10">
        <v>43941</v>
      </c>
      <c r="B221" s="11" t="s">
        <v>15</v>
      </c>
      <c r="C221" s="13" t="s">
        <v>691</v>
      </c>
      <c r="D221" s="13" t="s">
        <v>692</v>
      </c>
      <c r="E221" s="11" t="s">
        <v>16</v>
      </c>
      <c r="F221" s="11"/>
      <c r="G221" s="13" t="s">
        <v>17</v>
      </c>
      <c r="H221" s="16" t="s">
        <v>704</v>
      </c>
      <c r="I221" s="11" t="s">
        <v>694</v>
      </c>
      <c r="J221" s="11"/>
      <c r="K221" s="11" t="s">
        <v>695</v>
      </c>
      <c r="L221" s="7" t="s">
        <v>13724</v>
      </c>
      <c r="M221" s="7" t="s">
        <v>705</v>
      </c>
      <c r="N221" s="48">
        <v>1315800</v>
      </c>
      <c r="O221" s="17">
        <v>86000</v>
      </c>
      <c r="P221" s="23">
        <v>15.3</v>
      </c>
      <c r="Q221" s="19" t="s">
        <v>28</v>
      </c>
      <c r="R221" s="11" t="s">
        <v>697</v>
      </c>
      <c r="S221" s="11" t="s">
        <v>698</v>
      </c>
      <c r="T221" s="11"/>
      <c r="U221" s="19" t="s">
        <v>4892</v>
      </c>
      <c r="V221" s="19" t="s">
        <v>20</v>
      </c>
      <c r="W221" s="20">
        <v>15.3</v>
      </c>
      <c r="X221" s="20">
        <v>86000</v>
      </c>
      <c r="Y221" s="11" t="str">
        <f t="shared" si="3"/>
        <v>43941MÁSCARA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07.073.210/0001-5913158008600015,3Processo SEI disponibilizado pelo Governo do Estado</v>
      </c>
      <c r="Z221" s="11" t="s">
        <v>4443</v>
      </c>
      <c r="AA221" s="7">
        <v>1200000</v>
      </c>
      <c r="AB221" s="1" t="s">
        <v>14990</v>
      </c>
      <c r="AC221" s="7" t="s">
        <v>14869</v>
      </c>
      <c r="AD221" s="1" t="s">
        <v>16269</v>
      </c>
    </row>
    <row r="222" spans="1:30">
      <c r="A222" s="10">
        <v>43941</v>
      </c>
      <c r="B222" s="11" t="s">
        <v>15</v>
      </c>
      <c r="C222" s="13" t="s">
        <v>691</v>
      </c>
      <c r="D222" s="13" t="s">
        <v>692</v>
      </c>
      <c r="E222" s="11" t="s">
        <v>16</v>
      </c>
      <c r="F222" s="11"/>
      <c r="G222" s="13" t="s">
        <v>17</v>
      </c>
      <c r="H222" s="16" t="s">
        <v>5094</v>
      </c>
      <c r="I222" s="11" t="s">
        <v>694</v>
      </c>
      <c r="J222" s="11"/>
      <c r="K222" s="11" t="s">
        <v>695</v>
      </c>
      <c r="L222" s="7" t="s">
        <v>13724</v>
      </c>
      <c r="M222" s="7" t="s">
        <v>705</v>
      </c>
      <c r="N222" s="48">
        <v>9000000</v>
      </c>
      <c r="O222" s="17">
        <v>150000</v>
      </c>
      <c r="P222" s="23">
        <v>60</v>
      </c>
      <c r="Q222" s="19"/>
      <c r="R222" s="11" t="s">
        <v>697</v>
      </c>
      <c r="S222" s="11" t="s">
        <v>698</v>
      </c>
      <c r="T222" s="11"/>
      <c r="U222" s="19" t="s">
        <v>30</v>
      </c>
      <c r="V222" s="19" t="s">
        <v>20</v>
      </c>
      <c r="W222" s="20">
        <v>1.2</v>
      </c>
      <c r="X222" s="20">
        <v>7500000</v>
      </c>
      <c r="Y222" s="11" t="str">
        <f t="shared" si="3"/>
        <v>43941MASCARA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07.073.210/0001-59900000015000060Processo SEI disponibilizado pelo Governo do Estado</v>
      </c>
      <c r="Z222" s="11" t="s">
        <v>4443</v>
      </c>
      <c r="AA222" s="7">
        <v>1200000</v>
      </c>
      <c r="AB222" s="1" t="s">
        <v>14990</v>
      </c>
      <c r="AC222" s="7" t="s">
        <v>14869</v>
      </c>
      <c r="AD222" s="1" t="s">
        <v>16269</v>
      </c>
    </row>
    <row r="223" spans="1:30">
      <c r="A223" s="10">
        <v>43941</v>
      </c>
      <c r="B223" s="11" t="s">
        <v>15</v>
      </c>
      <c r="C223" s="13" t="s">
        <v>691</v>
      </c>
      <c r="D223" s="13" t="s">
        <v>692</v>
      </c>
      <c r="E223" s="11" t="s">
        <v>16</v>
      </c>
      <c r="F223" s="11"/>
      <c r="G223" s="13" t="s">
        <v>17</v>
      </c>
      <c r="H223" s="16" t="s">
        <v>706</v>
      </c>
      <c r="I223" s="11" t="s">
        <v>694</v>
      </c>
      <c r="J223" s="11"/>
      <c r="K223" s="11" t="s">
        <v>695</v>
      </c>
      <c r="L223" s="7" t="s">
        <v>13724</v>
      </c>
      <c r="M223" s="7" t="s">
        <v>705</v>
      </c>
      <c r="N223" s="48">
        <v>197100</v>
      </c>
      <c r="O223" s="17">
        <v>9000</v>
      </c>
      <c r="P223" s="23">
        <v>21.9</v>
      </c>
      <c r="Q223" s="19"/>
      <c r="R223" s="11" t="s">
        <v>697</v>
      </c>
      <c r="S223" s="11" t="s">
        <v>698</v>
      </c>
      <c r="T223" s="11"/>
      <c r="U223" s="19" t="s">
        <v>29</v>
      </c>
      <c r="V223" s="19" t="s">
        <v>20</v>
      </c>
      <c r="W223" s="20">
        <v>21.9</v>
      </c>
      <c r="X223" s="20">
        <v>9000</v>
      </c>
      <c r="Y223" s="11" t="str">
        <f t="shared" si="3"/>
        <v>43941ÓCULOS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07.073.210/0001-59197100900021,9Processo SEI disponibilizado pelo Governo do Estado</v>
      </c>
      <c r="Z223" s="11" t="s">
        <v>4443</v>
      </c>
      <c r="AA223" s="7">
        <v>1200000</v>
      </c>
      <c r="AB223" s="1" t="s">
        <v>14990</v>
      </c>
      <c r="AC223" s="7" t="s">
        <v>14869</v>
      </c>
      <c r="AD223" s="1" t="s">
        <v>16269</v>
      </c>
    </row>
    <row r="224" spans="1:30">
      <c r="A224" s="10">
        <v>43941</v>
      </c>
      <c r="B224" s="11" t="s">
        <v>15</v>
      </c>
      <c r="C224" s="13" t="s">
        <v>691</v>
      </c>
      <c r="D224" s="13" t="s">
        <v>692</v>
      </c>
      <c r="E224" s="11" t="s">
        <v>16</v>
      </c>
      <c r="F224" s="11"/>
      <c r="G224" s="13" t="s">
        <v>17</v>
      </c>
      <c r="H224" s="16" t="s">
        <v>707</v>
      </c>
      <c r="I224" s="11" t="s">
        <v>694</v>
      </c>
      <c r="J224" s="11"/>
      <c r="K224" s="11" t="s">
        <v>695</v>
      </c>
      <c r="L224" s="7" t="s">
        <v>1486</v>
      </c>
      <c r="M224" s="7" t="s">
        <v>612</v>
      </c>
      <c r="N224" s="48">
        <v>120000</v>
      </c>
      <c r="O224" s="17">
        <v>10000</v>
      </c>
      <c r="P224" s="23">
        <v>12</v>
      </c>
      <c r="Q224" s="19" t="s">
        <v>26</v>
      </c>
      <c r="R224" s="11" t="s">
        <v>697</v>
      </c>
      <c r="S224" s="11" t="s">
        <v>698</v>
      </c>
      <c r="T224" s="11"/>
      <c r="U224" s="19" t="s">
        <v>27</v>
      </c>
      <c r="V224" s="19" t="s">
        <v>20</v>
      </c>
      <c r="W224" s="20">
        <v>12</v>
      </c>
      <c r="X224" s="20">
        <v>10000</v>
      </c>
      <c r="Y224" s="11" t="str">
        <f t="shared" si="3"/>
        <v>43941TERMOMETRO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05.343.029/0001-901200001000012Processo SEI disponibilizado pelo Governo do Estado</v>
      </c>
      <c r="Z224" s="11" t="s">
        <v>4443</v>
      </c>
      <c r="AA224" s="7">
        <v>1500000</v>
      </c>
      <c r="AB224" s="1" t="s">
        <v>14977</v>
      </c>
      <c r="AC224" s="7" t="s">
        <v>14869</v>
      </c>
      <c r="AD224" s="1" t="s">
        <v>16269</v>
      </c>
    </row>
    <row r="225" spans="1:30">
      <c r="A225" s="10">
        <v>43941</v>
      </c>
      <c r="B225" s="11" t="s">
        <v>15</v>
      </c>
      <c r="C225" s="13" t="s">
        <v>691</v>
      </c>
      <c r="D225" s="13" t="s">
        <v>692</v>
      </c>
      <c r="E225" s="11" t="s">
        <v>16</v>
      </c>
      <c r="F225" s="11"/>
      <c r="G225" s="13" t="s">
        <v>17</v>
      </c>
      <c r="H225" s="16" t="s">
        <v>708</v>
      </c>
      <c r="I225" s="11" t="s">
        <v>694</v>
      </c>
      <c r="J225" s="11"/>
      <c r="K225" s="11" t="s">
        <v>695</v>
      </c>
      <c r="L225" s="7" t="s">
        <v>13723</v>
      </c>
      <c r="M225" s="7" t="s">
        <v>696</v>
      </c>
      <c r="N225" s="48">
        <v>1072500</v>
      </c>
      <c r="O225" s="17">
        <v>5000</v>
      </c>
      <c r="P225" s="23">
        <v>214.5</v>
      </c>
      <c r="Q225" s="19" t="s">
        <v>26</v>
      </c>
      <c r="R225" s="11" t="s">
        <v>697</v>
      </c>
      <c r="S225" s="11" t="s">
        <v>698</v>
      </c>
      <c r="T225" s="11"/>
      <c r="U225" s="19" t="s">
        <v>27</v>
      </c>
      <c r="V225" s="19" t="s">
        <v>20</v>
      </c>
      <c r="W225" s="20">
        <v>214.5</v>
      </c>
      <c r="X225" s="20">
        <v>5000</v>
      </c>
      <c r="Y225" s="11" t="str">
        <f t="shared" si="3"/>
        <v>43941O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ANVISA/MS.10.752.045/0001-7610725005000214,5Processo SEI disponibilizado pelo Governo do Estado</v>
      </c>
      <c r="Z225" s="11" t="s">
        <v>4443</v>
      </c>
      <c r="AA225" s="7">
        <v>300000</v>
      </c>
      <c r="AB225" s="1" t="s">
        <v>14989</v>
      </c>
      <c r="AC225" s="7" t="s">
        <v>14870</v>
      </c>
      <c r="AD225" s="1" t="s">
        <v>16269</v>
      </c>
    </row>
    <row r="226" spans="1:30">
      <c r="A226" s="10">
        <v>43941</v>
      </c>
      <c r="B226" s="11" t="s">
        <v>15</v>
      </c>
      <c r="C226" s="13" t="s">
        <v>691</v>
      </c>
      <c r="D226" s="13" t="s">
        <v>692</v>
      </c>
      <c r="E226" s="11" t="s">
        <v>16</v>
      </c>
      <c r="F226" s="11"/>
      <c r="G226" s="13" t="s">
        <v>17</v>
      </c>
      <c r="H226" s="16" t="s">
        <v>709</v>
      </c>
      <c r="I226" s="11" t="s">
        <v>694</v>
      </c>
      <c r="J226" s="11"/>
      <c r="K226" s="11" t="s">
        <v>695</v>
      </c>
      <c r="L226" s="7" t="s">
        <v>1486</v>
      </c>
      <c r="M226" s="7" t="s">
        <v>612</v>
      </c>
      <c r="N226" s="48">
        <v>469950</v>
      </c>
      <c r="O226" s="17">
        <v>5000</v>
      </c>
      <c r="P226" s="23">
        <v>93.99</v>
      </c>
      <c r="Q226" s="19"/>
      <c r="R226" s="11" t="s">
        <v>697</v>
      </c>
      <c r="S226" s="11" t="s">
        <v>698</v>
      </c>
      <c r="T226" s="11"/>
      <c r="U226" s="19" t="s">
        <v>816</v>
      </c>
      <c r="V226" s="19" t="s">
        <v>20</v>
      </c>
      <c r="W226" s="20">
        <v>93.99</v>
      </c>
      <c r="X226" s="20">
        <v>5000</v>
      </c>
      <c r="Y226" s="11" t="str">
        <f t="shared" si="3"/>
        <v>43941APARELHO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(MÍNIMO).05.343.029/0001-90469950500093,99Processo SEI disponibilizado pelo Governo do Estado</v>
      </c>
      <c r="Z226" s="11" t="s">
        <v>4442</v>
      </c>
      <c r="AA226" s="7">
        <v>1500000</v>
      </c>
      <c r="AB226" s="1" t="s">
        <v>14977</v>
      </c>
      <c r="AC226" s="7" t="s">
        <v>14869</v>
      </c>
      <c r="AD226" s="1" t="s">
        <v>16269</v>
      </c>
    </row>
    <row r="227" spans="1:30">
      <c r="A227" s="10">
        <v>43941</v>
      </c>
      <c r="B227" s="11" t="s">
        <v>15</v>
      </c>
      <c r="C227" s="13" t="s">
        <v>691</v>
      </c>
      <c r="D227" s="13" t="s">
        <v>692</v>
      </c>
      <c r="E227" s="11" t="s">
        <v>16</v>
      </c>
      <c r="F227" s="11"/>
      <c r="G227" s="11" t="s">
        <v>37</v>
      </c>
      <c r="H227" s="16" t="s">
        <v>710</v>
      </c>
      <c r="I227" s="11" t="s">
        <v>711</v>
      </c>
      <c r="J227" s="11"/>
      <c r="K227" s="11" t="s">
        <v>712</v>
      </c>
      <c r="L227" s="7" t="s">
        <v>713</v>
      </c>
      <c r="M227" s="7" t="s">
        <v>714</v>
      </c>
      <c r="N227" s="48">
        <v>1680000</v>
      </c>
      <c r="O227" s="19">
        <v>30</v>
      </c>
      <c r="P227" s="18">
        <v>56000</v>
      </c>
      <c r="Q227" s="19" t="s">
        <v>18</v>
      </c>
      <c r="R227" s="11" t="s">
        <v>697</v>
      </c>
      <c r="S227" s="11" t="s">
        <v>698</v>
      </c>
      <c r="T227" s="11"/>
      <c r="U227" s="19" t="s">
        <v>4439</v>
      </c>
      <c r="V227" s="19" t="s">
        <v>20</v>
      </c>
      <c r="W227" s="20">
        <v>56000</v>
      </c>
      <c r="X227" s="20">
        <v>30</v>
      </c>
      <c r="Y227" s="11" t="str">
        <f t="shared" si="3"/>
        <v>43941Ventilador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80659160003.01.298.443/0002-5416800003056000Processo SEI disponibilizado pelo Governo do Estado</v>
      </c>
      <c r="Z227" s="11" t="s">
        <v>4443</v>
      </c>
      <c r="AA227" s="7">
        <v>0</v>
      </c>
      <c r="AB227" s="1" t="s">
        <v>14991</v>
      </c>
      <c r="AC227" s="7" t="s">
        <v>14869</v>
      </c>
      <c r="AD227" s="1" t="s">
        <v>16269</v>
      </c>
    </row>
    <row r="228" spans="1:30">
      <c r="A228" s="10">
        <v>43941</v>
      </c>
      <c r="B228" s="11" t="s">
        <v>15</v>
      </c>
      <c r="C228" s="13" t="s">
        <v>691</v>
      </c>
      <c r="D228" s="13" t="s">
        <v>692</v>
      </c>
      <c r="E228" s="11" t="s">
        <v>16</v>
      </c>
      <c r="F228" s="11"/>
      <c r="G228" s="11" t="s">
        <v>37</v>
      </c>
      <c r="H228" s="16" t="s">
        <v>715</v>
      </c>
      <c r="I228" s="11" t="s">
        <v>716</v>
      </c>
      <c r="J228" s="11"/>
      <c r="K228" s="11" t="s">
        <v>717</v>
      </c>
      <c r="L228" s="7" t="s">
        <v>8357</v>
      </c>
      <c r="M228" s="7" t="s">
        <v>632</v>
      </c>
      <c r="N228" s="48">
        <v>10800</v>
      </c>
      <c r="O228" s="19">
        <v>3</v>
      </c>
      <c r="P228" s="18">
        <v>3600</v>
      </c>
      <c r="Q228" s="19"/>
      <c r="R228" s="11" t="s">
        <v>697</v>
      </c>
      <c r="S228" s="11" t="s">
        <v>698</v>
      </c>
      <c r="T228" s="11"/>
      <c r="U228" s="19" t="s">
        <v>816</v>
      </c>
      <c r="V228" s="19" t="s">
        <v>20</v>
      </c>
      <c r="W228" s="20">
        <v>3600</v>
      </c>
      <c r="X228" s="20">
        <v>3</v>
      </c>
      <c r="Y228" s="11" t="str">
        <f t="shared" si="3"/>
        <v>43941Carro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V)23.611.514/0001-891080033600Processo SEI disponibilizado pelo Governo do Estado</v>
      </c>
      <c r="Z228" s="11" t="s">
        <v>4442</v>
      </c>
      <c r="AA228" s="7">
        <v>720000</v>
      </c>
      <c r="AB228" s="1" t="s">
        <v>14981</v>
      </c>
      <c r="AC228" s="7" t="s">
        <v>14870</v>
      </c>
      <c r="AD228" s="1" t="s">
        <v>16269</v>
      </c>
    </row>
    <row r="229" spans="1:30">
      <c r="A229" s="10">
        <v>43941</v>
      </c>
      <c r="B229" s="11" t="s">
        <v>15</v>
      </c>
      <c r="C229" s="13" t="s">
        <v>691</v>
      </c>
      <c r="D229" s="13" t="s">
        <v>692</v>
      </c>
      <c r="E229" s="11" t="s">
        <v>16</v>
      </c>
      <c r="F229" s="11"/>
      <c r="G229" s="11" t="s">
        <v>37</v>
      </c>
      <c r="H229" s="16" t="s">
        <v>718</v>
      </c>
      <c r="I229" s="11" t="s">
        <v>719</v>
      </c>
      <c r="J229" s="11"/>
      <c r="K229" s="11" t="s">
        <v>720</v>
      </c>
      <c r="L229" s="7" t="s">
        <v>13725</v>
      </c>
      <c r="M229" s="7" t="s">
        <v>721</v>
      </c>
      <c r="N229" s="48">
        <v>187246</v>
      </c>
      <c r="O229" s="19">
        <v>2</v>
      </c>
      <c r="P229" s="18">
        <v>93623</v>
      </c>
      <c r="Q229" s="19"/>
      <c r="R229" s="11" t="s">
        <v>697</v>
      </c>
      <c r="S229" s="11" t="s">
        <v>698</v>
      </c>
      <c r="T229" s="11"/>
      <c r="U229" s="15" t="s">
        <v>4438</v>
      </c>
      <c r="V229" s="19" t="s">
        <v>20</v>
      </c>
      <c r="W229" s="20">
        <v>93623</v>
      </c>
      <c r="X229" s="20">
        <v>2</v>
      </c>
      <c r="Y229" s="11" t="str">
        <f t="shared" si="3"/>
        <v>43941Ultrassom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garantia05.375.249/0001-03187246293623Processo SEI disponibilizado pelo Governo do Estado</v>
      </c>
      <c r="Z229" s="11" t="s">
        <v>4443</v>
      </c>
      <c r="AA229" s="7">
        <v>4900000</v>
      </c>
      <c r="AB229" s="1" t="s">
        <v>14992</v>
      </c>
      <c r="AC229" s="7" t="s">
        <v>14869</v>
      </c>
      <c r="AD229" s="1" t="s">
        <v>16269</v>
      </c>
    </row>
    <row r="230" spans="1:30">
      <c r="A230" s="10">
        <v>43941</v>
      </c>
      <c r="B230" s="11" t="s">
        <v>15</v>
      </c>
      <c r="C230" s="13" t="s">
        <v>691</v>
      </c>
      <c r="D230" s="13" t="s">
        <v>692</v>
      </c>
      <c r="E230" s="11" t="s">
        <v>16</v>
      </c>
      <c r="F230" s="11"/>
      <c r="G230" s="11" t="s">
        <v>37</v>
      </c>
      <c r="H230" s="16" t="s">
        <v>722</v>
      </c>
      <c r="I230" s="11" t="s">
        <v>723</v>
      </c>
      <c r="J230" s="11"/>
      <c r="K230" s="11" t="s">
        <v>724</v>
      </c>
      <c r="L230" s="7" t="s">
        <v>8357</v>
      </c>
      <c r="M230" s="7" t="s">
        <v>632</v>
      </c>
      <c r="N230" s="48">
        <v>10000</v>
      </c>
      <c r="O230" s="19">
        <v>5</v>
      </c>
      <c r="P230" s="18">
        <v>2000</v>
      </c>
      <c r="Q230" s="19"/>
      <c r="R230" s="11" t="s">
        <v>697</v>
      </c>
      <c r="S230" s="11" t="s">
        <v>698</v>
      </c>
      <c r="T230" s="11"/>
      <c r="U230" s="19" t="s">
        <v>13628</v>
      </c>
      <c r="V230" s="19" t="s">
        <v>20</v>
      </c>
      <c r="W230" s="20">
        <v>2000</v>
      </c>
      <c r="X230" s="20">
        <v>5</v>
      </c>
      <c r="Y230" s="11" t="str">
        <f t="shared" si="3"/>
        <v>43941Cama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possui.23.611.514/0001-891000052000Processo SEI disponibilizado pelo Governo do Estado</v>
      </c>
      <c r="Z230" s="11" t="s">
        <v>4443</v>
      </c>
      <c r="AA230" s="7">
        <v>720000</v>
      </c>
      <c r="AB230" s="1" t="s">
        <v>14981</v>
      </c>
      <c r="AC230" s="7" t="s">
        <v>14870</v>
      </c>
      <c r="AD230" s="1" t="s">
        <v>16269</v>
      </c>
    </row>
    <row r="231" spans="1:30">
      <c r="A231" s="10">
        <v>43941</v>
      </c>
      <c r="B231" s="11" t="s">
        <v>15</v>
      </c>
      <c r="C231" s="13" t="s">
        <v>691</v>
      </c>
      <c r="D231" s="13" t="s">
        <v>692</v>
      </c>
      <c r="E231" s="11" t="s">
        <v>16</v>
      </c>
      <c r="F231" s="11"/>
      <c r="G231" s="11" t="s">
        <v>37</v>
      </c>
      <c r="H231" s="16" t="s">
        <v>725</v>
      </c>
      <c r="I231" s="11" t="s">
        <v>723</v>
      </c>
      <c r="J231" s="11"/>
      <c r="K231" s="11" t="s">
        <v>724</v>
      </c>
      <c r="L231" s="7" t="s">
        <v>8357</v>
      </c>
      <c r="M231" s="7" t="s">
        <v>632</v>
      </c>
      <c r="N231" s="48">
        <v>3400</v>
      </c>
      <c r="O231" s="19">
        <v>5</v>
      </c>
      <c r="P231" s="23">
        <v>680</v>
      </c>
      <c r="Q231" s="19"/>
      <c r="R231" s="11" t="s">
        <v>697</v>
      </c>
      <c r="S231" s="11" t="s">
        <v>698</v>
      </c>
      <c r="T231" s="11"/>
      <c r="U231" s="19" t="s">
        <v>816</v>
      </c>
      <c r="V231" s="19" t="s">
        <v>20</v>
      </c>
      <c r="W231" s="20">
        <v>680</v>
      </c>
      <c r="X231" s="20">
        <v>5</v>
      </c>
      <c r="Y231" s="11" t="str">
        <f t="shared" si="3"/>
        <v>43941Mesa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refeição.23.611.514/0001-8934005680Processo SEI disponibilizado pelo Governo do Estado</v>
      </c>
      <c r="Z231" s="11" t="s">
        <v>4442</v>
      </c>
      <c r="AA231" s="7">
        <v>720000</v>
      </c>
      <c r="AB231" s="1" t="s">
        <v>14981</v>
      </c>
      <c r="AC231" s="7" t="s">
        <v>14870</v>
      </c>
      <c r="AD231" s="1" t="s">
        <v>16269</v>
      </c>
    </row>
    <row r="232" spans="1:30">
      <c r="A232" s="10">
        <v>43943</v>
      </c>
      <c r="B232" s="11" t="s">
        <v>15</v>
      </c>
      <c r="C232" s="13" t="s">
        <v>691</v>
      </c>
      <c r="D232" s="13" t="s">
        <v>692</v>
      </c>
      <c r="E232" s="11" t="s">
        <v>16</v>
      </c>
      <c r="F232" s="11"/>
      <c r="G232" s="11" t="s">
        <v>37</v>
      </c>
      <c r="H232" s="16" t="s">
        <v>726</v>
      </c>
      <c r="I232" s="11" t="s">
        <v>727</v>
      </c>
      <c r="J232" s="11"/>
      <c r="K232" s="11" t="s">
        <v>728</v>
      </c>
      <c r="L232" s="7" t="s">
        <v>13726</v>
      </c>
      <c r="M232" s="7" t="s">
        <v>729</v>
      </c>
      <c r="N232" s="48">
        <v>9000</v>
      </c>
      <c r="O232" s="19">
        <v>5</v>
      </c>
      <c r="P232" s="18">
        <v>1800</v>
      </c>
      <c r="Q232" s="19"/>
      <c r="R232" s="11" t="s">
        <v>697</v>
      </c>
      <c r="S232" s="11" t="s">
        <v>698</v>
      </c>
      <c r="T232" s="11"/>
      <c r="U232" s="19" t="s">
        <v>236</v>
      </c>
      <c r="V232" s="19" t="s">
        <v>20</v>
      </c>
      <c r="W232" s="20">
        <v>1800</v>
      </c>
      <c r="X232" s="20">
        <v>5</v>
      </c>
      <c r="Y232" s="11" t="str">
        <f t="shared" si="3"/>
        <v>43943Oxímetro de pulso portátil​18.031.325/0001-05900051800Processo SEI disponibilizado pelo Governo do Estado</v>
      </c>
      <c r="Z232" s="11" t="s">
        <v>4443</v>
      </c>
      <c r="AA232" s="7">
        <v>100000</v>
      </c>
      <c r="AB232" s="1" t="s">
        <v>14993</v>
      </c>
      <c r="AC232" s="7" t="s">
        <v>14868</v>
      </c>
      <c r="AD232" s="1" t="s">
        <v>16269</v>
      </c>
    </row>
    <row r="233" spans="1:30">
      <c r="A233" s="10">
        <v>43943</v>
      </c>
      <c r="B233" s="11" t="s">
        <v>15</v>
      </c>
      <c r="C233" s="13" t="s">
        <v>691</v>
      </c>
      <c r="D233" s="13" t="s">
        <v>692</v>
      </c>
      <c r="E233" s="11" t="s">
        <v>16</v>
      </c>
      <c r="F233" s="11"/>
      <c r="G233" s="11" t="s">
        <v>37</v>
      </c>
      <c r="H233" s="16" t="s">
        <v>730</v>
      </c>
      <c r="I233" s="11" t="s">
        <v>731</v>
      </c>
      <c r="J233" s="11"/>
      <c r="K233" s="11" t="s">
        <v>732</v>
      </c>
      <c r="L233" s="7" t="s">
        <v>733</v>
      </c>
      <c r="M233" s="7" t="s">
        <v>3111</v>
      </c>
      <c r="N233" s="48">
        <v>3666768</v>
      </c>
      <c r="O233" s="19">
        <v>98</v>
      </c>
      <c r="P233" s="18">
        <v>37416</v>
      </c>
      <c r="Q233" s="19"/>
      <c r="R233" s="11" t="s">
        <v>697</v>
      </c>
      <c r="S233" s="11" t="s">
        <v>698</v>
      </c>
      <c r="T233" s="11"/>
      <c r="U233" s="19" t="s">
        <v>142</v>
      </c>
      <c r="V233" s="19" t="s">
        <v>20</v>
      </c>
      <c r="W233" s="20">
        <v>37416</v>
      </c>
      <c r="X233" s="20">
        <v>98</v>
      </c>
      <c r="Y233" s="11" t="str">
        <f t="shared" si="3"/>
        <v>43943 Monitor multiparâmetros (CAPN/DEB/PNI) 01.405.834/0001-4036667689837416Processo SEI disponibilizado pelo Governo do Estado</v>
      </c>
      <c r="Z233" s="11" t="s">
        <v>4443</v>
      </c>
      <c r="AA233" s="7">
        <v>100000</v>
      </c>
      <c r="AB233" s="1" t="s">
        <v>14994</v>
      </c>
      <c r="AC233" s="7" t="s">
        <v>14870</v>
      </c>
      <c r="AD233" s="1" t="s">
        <v>16269</v>
      </c>
    </row>
    <row r="234" spans="1:30">
      <c r="A234" s="10">
        <v>43943</v>
      </c>
      <c r="B234" s="11" t="s">
        <v>15</v>
      </c>
      <c r="C234" s="13" t="s">
        <v>691</v>
      </c>
      <c r="D234" s="13" t="s">
        <v>692</v>
      </c>
      <c r="E234" s="11" t="s">
        <v>16</v>
      </c>
      <c r="F234" s="11"/>
      <c r="G234" s="11" t="s">
        <v>37</v>
      </c>
      <c r="H234" s="16" t="s">
        <v>734</v>
      </c>
      <c r="I234" s="11" t="s">
        <v>731</v>
      </c>
      <c r="J234" s="11"/>
      <c r="K234" s="11" t="s">
        <v>732</v>
      </c>
      <c r="L234" s="7" t="s">
        <v>735</v>
      </c>
      <c r="M234" s="7" t="s">
        <v>736</v>
      </c>
      <c r="N234" s="48">
        <v>4300000</v>
      </c>
      <c r="O234" s="19">
        <v>20</v>
      </c>
      <c r="P234" s="18">
        <v>215000</v>
      </c>
      <c r="Q234" s="19"/>
      <c r="R234" s="11" t="s">
        <v>697</v>
      </c>
      <c r="S234" s="11" t="s">
        <v>698</v>
      </c>
      <c r="T234" s="11"/>
      <c r="U234" s="15" t="s">
        <v>4438</v>
      </c>
      <c r="V234" s="19" t="s">
        <v>20</v>
      </c>
      <c r="W234" s="20">
        <v>215000</v>
      </c>
      <c r="X234" s="20">
        <v>20</v>
      </c>
      <c r="Y234" s="11" t="str">
        <f t="shared" si="3"/>
        <v>43943Ultrassom Portátil   (descrição completa no TR)58.295.213/0021-11430000020215000Processo SEI disponibilizado pelo Governo do Estado</v>
      </c>
      <c r="Z234" s="11" t="s">
        <v>4443</v>
      </c>
      <c r="AA234" s="7">
        <v>0</v>
      </c>
      <c r="AB234" s="1" t="s">
        <v>14995</v>
      </c>
      <c r="AC234" s="7" t="s">
        <v>14869</v>
      </c>
      <c r="AD234" s="1" t="s">
        <v>16269</v>
      </c>
    </row>
    <row r="235" spans="1:30">
      <c r="A235" s="10">
        <v>43943</v>
      </c>
      <c r="B235" s="11" t="s">
        <v>15</v>
      </c>
      <c r="C235" s="13" t="s">
        <v>691</v>
      </c>
      <c r="D235" s="13" t="s">
        <v>692</v>
      </c>
      <c r="E235" s="11" t="s">
        <v>16</v>
      </c>
      <c r="F235" s="11"/>
      <c r="G235" s="11" t="s">
        <v>37</v>
      </c>
      <c r="H235" s="16" t="s">
        <v>738</v>
      </c>
      <c r="I235" s="11" t="s">
        <v>731</v>
      </c>
      <c r="J235" s="11"/>
      <c r="K235" s="11" t="s">
        <v>732</v>
      </c>
      <c r="L235" s="7" t="s">
        <v>739</v>
      </c>
      <c r="M235" s="7" t="s">
        <v>743</v>
      </c>
      <c r="N235" s="48">
        <v>141600</v>
      </c>
      <c r="O235" s="19">
        <v>8</v>
      </c>
      <c r="P235" s="18">
        <v>17700</v>
      </c>
      <c r="Q235" s="19"/>
      <c r="R235" s="11" t="s">
        <v>697</v>
      </c>
      <c r="S235" s="11" t="s">
        <v>698</v>
      </c>
      <c r="T235" s="11"/>
      <c r="U235" s="19" t="s">
        <v>620</v>
      </c>
      <c r="V235" s="19" t="s">
        <v>20</v>
      </c>
      <c r="W235" s="20">
        <v>17700</v>
      </c>
      <c r="X235" s="20">
        <v>8</v>
      </c>
      <c r="Y235" s="11" t="str">
        <f t="shared" si="3"/>
        <v>43943Eletrocardiógrafo  (descrição completa no TR)63.774.269/0001-45141600817700Processo SEI disponibilizado pelo Governo do Estado</v>
      </c>
      <c r="Z235" s="11" t="s">
        <v>4443</v>
      </c>
      <c r="AA235" s="7">
        <v>500000</v>
      </c>
      <c r="AB235" s="1" t="s">
        <v>14996</v>
      </c>
      <c r="AC235" s="7" t="s">
        <v>14870</v>
      </c>
      <c r="AD235" s="1" t="s">
        <v>16269</v>
      </c>
    </row>
    <row r="236" spans="1:30">
      <c r="A236" s="10">
        <v>43943</v>
      </c>
      <c r="B236" s="11" t="s">
        <v>15</v>
      </c>
      <c r="C236" s="13" t="s">
        <v>691</v>
      </c>
      <c r="D236" s="13" t="s">
        <v>692</v>
      </c>
      <c r="E236" s="11" t="s">
        <v>16</v>
      </c>
      <c r="F236" s="11"/>
      <c r="G236" s="13" t="s">
        <v>17</v>
      </c>
      <c r="H236" s="16" t="s">
        <v>740</v>
      </c>
      <c r="I236" s="11" t="s">
        <v>741</v>
      </c>
      <c r="J236" s="11"/>
      <c r="K236" s="11" t="s">
        <v>742</v>
      </c>
      <c r="L236" s="7" t="s">
        <v>739</v>
      </c>
      <c r="M236" s="7" t="s">
        <v>743</v>
      </c>
      <c r="N236" s="48">
        <v>42000</v>
      </c>
      <c r="O236" s="17">
        <v>1200</v>
      </c>
      <c r="P236" s="23">
        <v>35</v>
      </c>
      <c r="Q236" s="19"/>
      <c r="R236" s="11" t="s">
        <v>697</v>
      </c>
      <c r="S236" s="11" t="s">
        <v>698</v>
      </c>
      <c r="T236" s="11"/>
      <c r="U236" s="19" t="s">
        <v>816</v>
      </c>
      <c r="V236" s="19" t="s">
        <v>20</v>
      </c>
      <c r="W236" s="20">
        <v>35</v>
      </c>
      <c r="X236" s="20">
        <v>1200</v>
      </c>
      <c r="Y236" s="11" t="str">
        <f t="shared" si="3"/>
        <v>43943 MÁSCARA OXIGÊNIO ALTA CONCENTRAÇÃO ADULTO COM RESERVATÓRIO E DE NÃO-REINALAÇÃO 63.774.269/0001-4542000120035Processo SEI disponibilizado pelo Governo do Estado</v>
      </c>
      <c r="Z236" s="11" t="s">
        <v>4442</v>
      </c>
      <c r="AA236" s="7">
        <v>500000</v>
      </c>
      <c r="AB236" s="1" t="s">
        <v>14996</v>
      </c>
      <c r="AC236" s="7" t="s">
        <v>14870</v>
      </c>
      <c r="AD236" s="1" t="s">
        <v>16269</v>
      </c>
    </row>
    <row r="237" spans="1:30">
      <c r="A237" s="10">
        <v>43943</v>
      </c>
      <c r="B237" s="11" t="s">
        <v>15</v>
      </c>
      <c r="C237" s="13" t="s">
        <v>691</v>
      </c>
      <c r="D237" s="13" t="s">
        <v>692</v>
      </c>
      <c r="E237" s="11" t="s">
        <v>16</v>
      </c>
      <c r="F237" s="11"/>
      <c r="G237" s="13" t="s">
        <v>17</v>
      </c>
      <c r="H237" s="16" t="s">
        <v>744</v>
      </c>
      <c r="I237" s="11" t="s">
        <v>741</v>
      </c>
      <c r="J237" s="11"/>
      <c r="K237" s="11" t="s">
        <v>742</v>
      </c>
      <c r="L237" s="7" t="s">
        <v>739</v>
      </c>
      <c r="M237" s="7" t="s">
        <v>743</v>
      </c>
      <c r="N237" s="48">
        <v>15000</v>
      </c>
      <c r="O237" s="17">
        <v>1000</v>
      </c>
      <c r="P237" s="23">
        <v>15</v>
      </c>
      <c r="Q237" s="19"/>
      <c r="R237" s="11" t="s">
        <v>697</v>
      </c>
      <c r="S237" s="11" t="s">
        <v>698</v>
      </c>
      <c r="T237" s="11"/>
      <c r="U237" s="19" t="s">
        <v>816</v>
      </c>
      <c r="V237" s="19" t="s">
        <v>20</v>
      </c>
      <c r="W237" s="20">
        <v>15</v>
      </c>
      <c r="X237" s="20">
        <v>1000</v>
      </c>
      <c r="Y237" s="11" t="str">
        <f t="shared" si="3"/>
        <v>43943EXTENSÃO COM MÁSCARA DE NEBULIZAÇÃO TAMANHO ADULTO, PARA UMIDIFICADOR OXIGÊNIO/AR COMPRIMIDO.63.774.269/0001-4515000100015Processo SEI disponibilizado pelo Governo do Estado</v>
      </c>
      <c r="Z237" s="11" t="s">
        <v>4442</v>
      </c>
      <c r="AA237" s="7">
        <v>500000</v>
      </c>
      <c r="AB237" s="1" t="s">
        <v>14996</v>
      </c>
      <c r="AC237" s="7" t="s">
        <v>14870</v>
      </c>
      <c r="AD237" s="1" t="s">
        <v>16269</v>
      </c>
    </row>
    <row r="238" spans="1:30">
      <c r="A238" s="10">
        <v>43943</v>
      </c>
      <c r="B238" s="11" t="s">
        <v>15</v>
      </c>
      <c r="C238" s="13" t="s">
        <v>691</v>
      </c>
      <c r="D238" s="13" t="s">
        <v>692</v>
      </c>
      <c r="E238" s="11" t="s">
        <v>16</v>
      </c>
      <c r="F238" s="11"/>
      <c r="G238" s="13" t="s">
        <v>17</v>
      </c>
      <c r="H238" s="16" t="s">
        <v>745</v>
      </c>
      <c r="I238" s="11" t="s">
        <v>741</v>
      </c>
      <c r="J238" s="11"/>
      <c r="K238" s="11" t="s">
        <v>742</v>
      </c>
      <c r="L238" s="7" t="s">
        <v>8533</v>
      </c>
      <c r="M238" s="7" t="s">
        <v>13727</v>
      </c>
      <c r="N238" s="48">
        <v>34000</v>
      </c>
      <c r="O238" s="17">
        <v>1000</v>
      </c>
      <c r="P238" s="23">
        <v>34</v>
      </c>
      <c r="Q238" s="19"/>
      <c r="R238" s="11" t="s">
        <v>697</v>
      </c>
      <c r="S238" s="11" t="s">
        <v>698</v>
      </c>
      <c r="T238" s="11"/>
      <c r="U238" s="19" t="s">
        <v>816</v>
      </c>
      <c r="V238" s="19" t="s">
        <v>20</v>
      </c>
      <c r="W238" s="20">
        <v>34</v>
      </c>
      <c r="X238" s="20">
        <v>1000</v>
      </c>
      <c r="Y238" s="11" t="str">
        <f t="shared" si="3"/>
        <v>43943EXTENSÃO COM MÁSCARA DE NEBULIZAÇÃO TAMANHO INFANTIL, PARA UMIDIFICADOR OXIGÊNIO/AR COMPRIMIDO.05.028.965/0001-0634000100034Processo SEI disponibilizado pelo Governo do Estado</v>
      </c>
      <c r="Z238" s="11" t="s">
        <v>4442</v>
      </c>
      <c r="AA238" s="7">
        <v>88000</v>
      </c>
      <c r="AB238" s="1" t="s">
        <v>14997</v>
      </c>
      <c r="AC238" s="7" t="s">
        <v>14868</v>
      </c>
      <c r="AD238" s="1" t="s">
        <v>16269</v>
      </c>
    </row>
    <row r="239" spans="1:30">
      <c r="A239" s="10">
        <v>43943</v>
      </c>
      <c r="B239" s="11" t="s">
        <v>15</v>
      </c>
      <c r="C239" s="13" t="s">
        <v>691</v>
      </c>
      <c r="D239" s="13" t="s">
        <v>692</v>
      </c>
      <c r="E239" s="11" t="s">
        <v>16</v>
      </c>
      <c r="F239" s="11"/>
      <c r="G239" s="13" t="s">
        <v>17</v>
      </c>
      <c r="H239" s="16" t="s">
        <v>746</v>
      </c>
      <c r="I239" s="11" t="s">
        <v>741</v>
      </c>
      <c r="J239" s="11"/>
      <c r="K239" s="11" t="s">
        <v>742</v>
      </c>
      <c r="L239" s="7" t="s">
        <v>739</v>
      </c>
      <c r="M239" s="7" t="s">
        <v>743</v>
      </c>
      <c r="N239" s="48">
        <v>40000</v>
      </c>
      <c r="O239" s="17">
        <v>1000</v>
      </c>
      <c r="P239" s="23">
        <v>40</v>
      </c>
      <c r="Q239" s="19"/>
      <c r="R239" s="11" t="s">
        <v>697</v>
      </c>
      <c r="S239" s="11" t="s">
        <v>698</v>
      </c>
      <c r="T239" s="11"/>
      <c r="U239" s="19" t="s">
        <v>816</v>
      </c>
      <c r="V239" s="19" t="s">
        <v>20</v>
      </c>
      <c r="W239" s="20">
        <v>40</v>
      </c>
      <c r="X239" s="20">
        <v>1000</v>
      </c>
      <c r="Y239" s="11" t="str">
        <f t="shared" si="3"/>
        <v>43943 KIT MASCARA  DE VENTURI  TAMANHO PEDIÁTRICO63.774.269/0001-4540000100040Processo SEI disponibilizado pelo Governo do Estado</v>
      </c>
      <c r="Z239" s="11" t="s">
        <v>4442</v>
      </c>
      <c r="AA239" s="7">
        <v>500000</v>
      </c>
      <c r="AB239" s="1" t="s">
        <v>14996</v>
      </c>
      <c r="AC239" s="7" t="s">
        <v>14870</v>
      </c>
      <c r="AD239" s="1" t="s">
        <v>16269</v>
      </c>
    </row>
    <row r="240" spans="1:30">
      <c r="A240" s="10">
        <v>43943</v>
      </c>
      <c r="B240" s="11" t="s">
        <v>15</v>
      </c>
      <c r="C240" s="13" t="s">
        <v>691</v>
      </c>
      <c r="D240" s="13" t="s">
        <v>692</v>
      </c>
      <c r="E240" s="11" t="s">
        <v>16</v>
      </c>
      <c r="F240" s="11"/>
      <c r="G240" s="13" t="s">
        <v>17</v>
      </c>
      <c r="H240" s="16" t="s">
        <v>747</v>
      </c>
      <c r="I240" s="11" t="s">
        <v>741</v>
      </c>
      <c r="J240" s="11"/>
      <c r="K240" s="11" t="s">
        <v>742</v>
      </c>
      <c r="L240" s="7" t="s">
        <v>739</v>
      </c>
      <c r="M240" s="7" t="s">
        <v>743</v>
      </c>
      <c r="N240" s="48">
        <v>30000</v>
      </c>
      <c r="O240" s="17">
        <v>1000</v>
      </c>
      <c r="P240" s="23">
        <v>30</v>
      </c>
      <c r="Q240" s="19"/>
      <c r="R240" s="11" t="s">
        <v>697</v>
      </c>
      <c r="S240" s="11" t="s">
        <v>698</v>
      </c>
      <c r="T240" s="11"/>
      <c r="U240" s="19" t="s">
        <v>816</v>
      </c>
      <c r="V240" s="19" t="s">
        <v>20</v>
      </c>
      <c r="W240" s="20">
        <v>30</v>
      </c>
      <c r="X240" s="20">
        <v>1000</v>
      </c>
      <c r="Y240" s="11" t="str">
        <f t="shared" si="3"/>
        <v>43943 KIT MASCARA  DE VENTURI  TAMANHO ADULTO63.774.269/0001-4530000100030Processo SEI disponibilizado pelo Governo do Estado</v>
      </c>
      <c r="Z240" s="11" t="s">
        <v>4442</v>
      </c>
      <c r="AA240" s="7">
        <v>500000</v>
      </c>
      <c r="AB240" s="1" t="s">
        <v>14996</v>
      </c>
      <c r="AC240" s="7" t="s">
        <v>14870</v>
      </c>
      <c r="AD240" s="1" t="s">
        <v>16269</v>
      </c>
    </row>
    <row r="241" spans="1:30">
      <c r="A241" s="10">
        <v>43943</v>
      </c>
      <c r="B241" s="11" t="s">
        <v>15</v>
      </c>
      <c r="C241" s="11" t="s">
        <v>748</v>
      </c>
      <c r="D241" s="11" t="s">
        <v>749</v>
      </c>
      <c r="E241" s="11" t="s">
        <v>16</v>
      </c>
      <c r="F241" s="11" t="s">
        <v>750</v>
      </c>
      <c r="G241" s="13" t="s">
        <v>34</v>
      </c>
      <c r="H241" s="16" t="s">
        <v>751</v>
      </c>
      <c r="I241" s="11" t="s">
        <v>752</v>
      </c>
      <c r="J241" s="11" t="s">
        <v>753</v>
      </c>
      <c r="K241" s="11" t="s">
        <v>754</v>
      </c>
      <c r="L241" s="7" t="s">
        <v>13728</v>
      </c>
      <c r="M241" s="7" t="s">
        <v>755</v>
      </c>
      <c r="N241" s="48">
        <v>528920.5</v>
      </c>
      <c r="O241" s="19"/>
      <c r="P241" s="23"/>
      <c r="Q241" s="19"/>
      <c r="R241" s="11" t="s">
        <v>756</v>
      </c>
      <c r="S241" s="11"/>
      <c r="T241" s="11"/>
      <c r="U241" s="19" t="s">
        <v>757</v>
      </c>
      <c r="V241" s="19" t="s">
        <v>20</v>
      </c>
      <c r="W241" s="20" t="s">
        <v>815</v>
      </c>
      <c r="X241" s="20">
        <v>0</v>
      </c>
      <c r="Y241" s="11" t="str">
        <f t="shared" si="3"/>
        <v>43943Governo do Estado de RoraimaPrestação de serviços hospitalares de leitos de enfermarias clinicas e retaguarda para usuários do sistema único de saúde11.509.468/0001-22528920,5https://www.fiplan.rr.gov.br/Fiplan.jsp</v>
      </c>
      <c r="Z241" s="11" t="s">
        <v>4443</v>
      </c>
      <c r="AA241" s="7">
        <v>100000</v>
      </c>
      <c r="AB241" s="1" t="s">
        <v>14998</v>
      </c>
      <c r="AC241" s="7" t="s">
        <v>14868</v>
      </c>
      <c r="AD241" s="1" t="s">
        <v>16269</v>
      </c>
    </row>
    <row r="242" spans="1:30">
      <c r="A242" s="10">
        <v>43942</v>
      </c>
      <c r="B242" s="11" t="s">
        <v>15</v>
      </c>
      <c r="C242" s="11" t="s">
        <v>748</v>
      </c>
      <c r="D242" s="11" t="s">
        <v>749</v>
      </c>
      <c r="E242" s="11" t="s">
        <v>16</v>
      </c>
      <c r="F242" s="11" t="s">
        <v>750</v>
      </c>
      <c r="G242" s="11" t="s">
        <v>37</v>
      </c>
      <c r="H242" s="16" t="s">
        <v>758</v>
      </c>
      <c r="I242" s="11" t="s">
        <v>759</v>
      </c>
      <c r="J242" s="11"/>
      <c r="K242" s="11" t="s">
        <v>760</v>
      </c>
      <c r="L242" s="7" t="s">
        <v>13729</v>
      </c>
      <c r="M242" s="7" t="s">
        <v>761</v>
      </c>
      <c r="N242" s="48">
        <v>4010476.5</v>
      </c>
      <c r="O242" s="19"/>
      <c r="P242" s="23"/>
      <c r="Q242" s="19"/>
      <c r="R242" s="11" t="s">
        <v>756</v>
      </c>
      <c r="S242" s="11"/>
      <c r="T242" s="11"/>
      <c r="U242" s="19" t="s">
        <v>30</v>
      </c>
      <c r="V242" s="19" t="s">
        <v>20</v>
      </c>
      <c r="W242" s="20" t="s">
        <v>815</v>
      </c>
      <c r="X242" s="20">
        <v>0</v>
      </c>
      <c r="Y242" s="11" t="str">
        <f t="shared" si="3"/>
        <v>43942Governo do Estado de RoraimaAquisição de materiais - avental manga longa - gorro anfonado - máscara cirúrgica e outros10.631.897/0001-054010476,5https://www.fiplan.rr.gov.br/Fiplan.jsp</v>
      </c>
      <c r="Z242" s="11" t="s">
        <v>4443</v>
      </c>
      <c r="AA242" s="7">
        <v>2000000</v>
      </c>
      <c r="AB242" s="1" t="s">
        <v>14999</v>
      </c>
      <c r="AC242" s="7" t="s">
        <v>14870</v>
      </c>
      <c r="AD242" s="1" t="s">
        <v>16269</v>
      </c>
    </row>
    <row r="243" spans="1:30">
      <c r="A243" s="10">
        <v>43942</v>
      </c>
      <c r="B243" s="11" t="s">
        <v>15</v>
      </c>
      <c r="C243" s="11" t="s">
        <v>748</v>
      </c>
      <c r="D243" s="11" t="s">
        <v>749</v>
      </c>
      <c r="E243" s="11" t="s">
        <v>16</v>
      </c>
      <c r="F243" s="11" t="s">
        <v>750</v>
      </c>
      <c r="G243" s="11" t="s">
        <v>37</v>
      </c>
      <c r="H243" s="16" t="s">
        <v>762</v>
      </c>
      <c r="I243" s="11" t="s">
        <v>763</v>
      </c>
      <c r="J243" s="11"/>
      <c r="K243" s="11" t="s">
        <v>764</v>
      </c>
      <c r="L243" s="7" t="s">
        <v>13730</v>
      </c>
      <c r="M243" s="7" t="s">
        <v>765</v>
      </c>
      <c r="N243" s="48">
        <v>112446.78</v>
      </c>
      <c r="O243" s="19"/>
      <c r="P243" s="23"/>
      <c r="Q243" s="19"/>
      <c r="R243" s="11" t="s">
        <v>756</v>
      </c>
      <c r="S243" s="11"/>
      <c r="T243" s="11"/>
      <c r="U243" s="19" t="s">
        <v>142</v>
      </c>
      <c r="V243" s="19" t="s">
        <v>20</v>
      </c>
      <c r="W243" s="20" t="s">
        <v>815</v>
      </c>
      <c r="X243" s="20">
        <v>0</v>
      </c>
      <c r="Y243" s="11" t="str">
        <f t="shared" si="3"/>
        <v>43942Governo do Estado de RoraimaAquisição de periféricos para atender os monitores09.105.835/0001-80112446,78https://www.fiplan.rr.gov.br/Fiplan.jsp</v>
      </c>
      <c r="Z243" s="11" t="s">
        <v>4443</v>
      </c>
      <c r="AA243" s="7">
        <v>100000</v>
      </c>
      <c r="AB243" s="1" t="s">
        <v>15000</v>
      </c>
      <c r="AC243" s="7" t="s">
        <v>14868</v>
      </c>
      <c r="AD243" s="1" t="s">
        <v>16269</v>
      </c>
    </row>
    <row r="244" spans="1:30">
      <c r="A244" s="10">
        <v>43942</v>
      </c>
      <c r="B244" s="11" t="s">
        <v>15</v>
      </c>
      <c r="C244" s="11" t="s">
        <v>748</v>
      </c>
      <c r="D244" s="11" t="s">
        <v>749</v>
      </c>
      <c r="E244" s="11" t="s">
        <v>16</v>
      </c>
      <c r="F244" s="11" t="s">
        <v>750</v>
      </c>
      <c r="G244" s="11" t="s">
        <v>37</v>
      </c>
      <c r="H244" s="16" t="s">
        <v>766</v>
      </c>
      <c r="I244" s="11" t="s">
        <v>763</v>
      </c>
      <c r="J244" s="11"/>
      <c r="K244" s="11" t="s">
        <v>764</v>
      </c>
      <c r="L244" s="7" t="s">
        <v>767</v>
      </c>
      <c r="M244" s="7" t="s">
        <v>599</v>
      </c>
      <c r="N244" s="48">
        <v>1584000</v>
      </c>
      <c r="O244" s="19"/>
      <c r="P244" s="23"/>
      <c r="Q244" s="19"/>
      <c r="R244" s="11" t="s">
        <v>756</v>
      </c>
      <c r="S244" s="11"/>
      <c r="T244" s="11"/>
      <c r="U244" s="19" t="s">
        <v>142</v>
      </c>
      <c r="V244" s="19" t="s">
        <v>20</v>
      </c>
      <c r="W244" s="20" t="s">
        <v>815</v>
      </c>
      <c r="X244" s="20">
        <v>0</v>
      </c>
      <c r="Y244" s="11" t="str">
        <f t="shared" si="3"/>
        <v>43942Governo do Estado de RoraimaAquisição de equipamentos de monitor multiparâmetro02.357.251/0001-531584000https://www.fiplan.rr.gov.br/Fiplan.jsp</v>
      </c>
      <c r="Z244" s="11" t="s">
        <v>4443</v>
      </c>
      <c r="AA244" s="7">
        <v>73435885.260000005</v>
      </c>
      <c r="AB244" s="1" t="s">
        <v>14974</v>
      </c>
      <c r="AC244" s="7" t="s">
        <v>14869</v>
      </c>
      <c r="AD244" s="1" t="s">
        <v>16269</v>
      </c>
    </row>
    <row r="245" spans="1:30">
      <c r="A245" s="10">
        <v>43943</v>
      </c>
      <c r="B245" s="11" t="s">
        <v>15</v>
      </c>
      <c r="C245" s="11" t="s">
        <v>748</v>
      </c>
      <c r="D245" s="11" t="s">
        <v>749</v>
      </c>
      <c r="E245" s="11" t="s">
        <v>16</v>
      </c>
      <c r="F245" s="11" t="s">
        <v>750</v>
      </c>
      <c r="G245" s="11" t="s">
        <v>37</v>
      </c>
      <c r="H245" s="16" t="s">
        <v>768</v>
      </c>
      <c r="I245" s="11" t="s">
        <v>763</v>
      </c>
      <c r="J245" s="11"/>
      <c r="K245" s="11" t="s">
        <v>764</v>
      </c>
      <c r="L245" s="7" t="s">
        <v>769</v>
      </c>
      <c r="M245" s="7" t="s">
        <v>770</v>
      </c>
      <c r="N245" s="48">
        <v>6780000</v>
      </c>
      <c r="O245" s="19">
        <v>33</v>
      </c>
      <c r="P245" s="18">
        <v>226000</v>
      </c>
      <c r="Q245" s="19" t="s">
        <v>18</v>
      </c>
      <c r="R245" s="11" t="s">
        <v>756</v>
      </c>
      <c r="S245" s="11"/>
      <c r="T245" s="11"/>
      <c r="U245" s="19" t="s">
        <v>4439</v>
      </c>
      <c r="V245" s="19" t="s">
        <v>20</v>
      </c>
      <c r="W245" s="20">
        <v>205454.54</v>
      </c>
      <c r="X245" s="21">
        <v>33</v>
      </c>
      <c r="Y245" s="11" t="str">
        <f t="shared" si="3"/>
        <v>43943Governo do Estado de RoraimaAquisição de ventilador pulmonar03.620.716/0001-80678000033226000https://www.fiplan.rr.gov.br/Fiplan.jsp</v>
      </c>
      <c r="Z245" s="11" t="s">
        <v>4443</v>
      </c>
      <c r="AA245" s="7">
        <v>9000000</v>
      </c>
      <c r="AB245" s="1" t="s">
        <v>15001</v>
      </c>
      <c r="AC245" s="7" t="s">
        <v>14869</v>
      </c>
      <c r="AD245" s="1" t="s">
        <v>16269</v>
      </c>
    </row>
    <row r="246" spans="1:30">
      <c r="A246" s="10">
        <v>43943</v>
      </c>
      <c r="B246" s="11" t="s">
        <v>771</v>
      </c>
      <c r="C246" s="11" t="s">
        <v>772</v>
      </c>
      <c r="D246" s="11" t="s">
        <v>773</v>
      </c>
      <c r="E246" s="11" t="s">
        <v>117</v>
      </c>
      <c r="F246" s="11" t="s">
        <v>774</v>
      </c>
      <c r="G246" s="13" t="s">
        <v>17</v>
      </c>
      <c r="H246" s="16" t="s">
        <v>775</v>
      </c>
      <c r="I246" s="11"/>
      <c r="J246" s="11" t="s">
        <v>776</v>
      </c>
      <c r="K246" s="11" t="s">
        <v>777</v>
      </c>
      <c r="L246" s="7" t="s">
        <v>13731</v>
      </c>
      <c r="M246" s="7" t="s">
        <v>778</v>
      </c>
      <c r="N246" s="48">
        <v>56975.1</v>
      </c>
      <c r="O246" s="17">
        <v>3120</v>
      </c>
      <c r="P246" s="23">
        <v>8.5</v>
      </c>
      <c r="Q246" s="19" t="s">
        <v>779</v>
      </c>
      <c r="R246" s="11" t="s">
        <v>780</v>
      </c>
      <c r="S246" s="11" t="s">
        <v>781</v>
      </c>
      <c r="T246" s="11"/>
      <c r="U246" s="19" t="s">
        <v>32</v>
      </c>
      <c r="V246" s="19" t="s">
        <v>33</v>
      </c>
      <c r="W246" s="20">
        <v>17</v>
      </c>
      <c r="X246" s="20">
        <v>1560</v>
      </c>
      <c r="Y246" s="11" t="str">
        <f t="shared" si="3"/>
        <v>43943SECRETARIA MUNICIPAL DE GESTÃO ADMINISTRATIVA E TECNOLOGIA DA INFORMAÇÃO - SEGATIAquisição de álcool em gel 70%05.511.061/0001-3756975,131208,5http://app.tce.ac.gov.br/portaldaslicitacoes</v>
      </c>
      <c r="Z246" s="11" t="s">
        <v>4443</v>
      </c>
      <c r="AA246" s="7">
        <v>100000</v>
      </c>
      <c r="AB246" s="1" t="s">
        <v>15002</v>
      </c>
      <c r="AC246" s="7" t="s">
        <v>14870</v>
      </c>
      <c r="AD246" s="1" t="s">
        <v>16269</v>
      </c>
    </row>
    <row r="247" spans="1:30">
      <c r="A247" s="10">
        <v>43943</v>
      </c>
      <c r="B247" s="11" t="s">
        <v>771</v>
      </c>
      <c r="C247" s="11" t="s">
        <v>772</v>
      </c>
      <c r="D247" s="11" t="s">
        <v>773</v>
      </c>
      <c r="E247" s="11" t="s">
        <v>117</v>
      </c>
      <c r="F247" s="11" t="s">
        <v>774</v>
      </c>
      <c r="G247" s="13" t="s">
        <v>17</v>
      </c>
      <c r="H247" s="16" t="s">
        <v>782</v>
      </c>
      <c r="I247" s="11"/>
      <c r="J247" s="11" t="s">
        <v>783</v>
      </c>
      <c r="K247" s="11" t="s">
        <v>777</v>
      </c>
      <c r="L247" s="7" t="s">
        <v>13731</v>
      </c>
      <c r="M247" s="7" t="s">
        <v>778</v>
      </c>
      <c r="N247" s="48">
        <v>56975.1</v>
      </c>
      <c r="O247" s="17">
        <v>1820</v>
      </c>
      <c r="P247" s="23">
        <v>7.99</v>
      </c>
      <c r="Q247" s="19" t="s">
        <v>784</v>
      </c>
      <c r="R247" s="11" t="s">
        <v>780</v>
      </c>
      <c r="S247" s="11" t="s">
        <v>781</v>
      </c>
      <c r="T247" s="11"/>
      <c r="U247" s="19" t="s">
        <v>23</v>
      </c>
      <c r="V247" s="19" t="s">
        <v>24</v>
      </c>
      <c r="W247" s="20">
        <v>0.1598</v>
      </c>
      <c r="X247" s="20">
        <v>91000</v>
      </c>
      <c r="Y247" s="11" t="str">
        <f t="shared" si="3"/>
        <v>43943SECRETARIA MUNICIPAL DE GESTÃO ADMINISTRATIVA E TECNOLOGIA DA INFORMAÇÃO - SEGATIAquisição de luva de latex descartável05.511.061/0001-3756975,118207,99http://app.tce.ac.gov.br/portaldaslicitacoes</v>
      </c>
      <c r="Z247" s="11" t="s">
        <v>4443</v>
      </c>
      <c r="AA247" s="7">
        <v>100000</v>
      </c>
      <c r="AB247" s="1" t="s">
        <v>15002</v>
      </c>
      <c r="AC247" s="7" t="s">
        <v>14870</v>
      </c>
      <c r="AD247" s="1" t="s">
        <v>16269</v>
      </c>
    </row>
    <row r="248" spans="1:30">
      <c r="A248" s="10">
        <v>43943</v>
      </c>
      <c r="B248" s="11" t="s">
        <v>771</v>
      </c>
      <c r="C248" s="11" t="s">
        <v>772</v>
      </c>
      <c r="D248" s="11" t="s">
        <v>773</v>
      </c>
      <c r="E248" s="11" t="s">
        <v>16</v>
      </c>
      <c r="F248" s="11" t="s">
        <v>785</v>
      </c>
      <c r="G248" s="13" t="s">
        <v>17</v>
      </c>
      <c r="H248" s="16" t="s">
        <v>775</v>
      </c>
      <c r="I248" s="11" t="s">
        <v>786</v>
      </c>
      <c r="J248" s="11" t="s">
        <v>787</v>
      </c>
      <c r="K248" s="11" t="s">
        <v>203</v>
      </c>
      <c r="L248" s="7" t="s">
        <v>13723</v>
      </c>
      <c r="M248" s="7" t="s">
        <v>696</v>
      </c>
      <c r="N248" s="48">
        <v>6993975</v>
      </c>
      <c r="O248" s="17">
        <v>70050</v>
      </c>
      <c r="P248" s="23">
        <v>44</v>
      </c>
      <c r="Q248" s="19" t="s">
        <v>788</v>
      </c>
      <c r="R248" s="11" t="s">
        <v>780</v>
      </c>
      <c r="S248" s="11" t="s">
        <v>781</v>
      </c>
      <c r="T248" s="11"/>
      <c r="U248" s="19" t="s">
        <v>32</v>
      </c>
      <c r="V248" s="19" t="s">
        <v>33</v>
      </c>
      <c r="W248" s="20">
        <v>44</v>
      </c>
      <c r="X248" s="20">
        <v>70050</v>
      </c>
      <c r="Y248" s="11" t="str">
        <f t="shared" si="3"/>
        <v>43943 SECRETARIA MUNICIPAL DE SAÚDE - SEMSAAquisição de álcool em gel 70%10.752.045/0001-7669939757005044http://app.tce.ac.gov.br/portaldaslicitacoes</v>
      </c>
      <c r="Z248" s="11" t="s">
        <v>4443</v>
      </c>
      <c r="AA248" s="7">
        <v>300000</v>
      </c>
      <c r="AB248" s="1" t="s">
        <v>14989</v>
      </c>
      <c r="AC248" s="7" t="s">
        <v>14870</v>
      </c>
      <c r="AD248" s="1" t="s">
        <v>16269</v>
      </c>
    </row>
    <row r="249" spans="1:30">
      <c r="A249" s="10">
        <v>43943</v>
      </c>
      <c r="B249" s="11" t="s">
        <v>771</v>
      </c>
      <c r="C249" s="11" t="s">
        <v>772</v>
      </c>
      <c r="D249" s="11" t="s">
        <v>773</v>
      </c>
      <c r="E249" s="11" t="s">
        <v>16</v>
      </c>
      <c r="F249" s="11" t="s">
        <v>785</v>
      </c>
      <c r="G249" s="13" t="s">
        <v>17</v>
      </c>
      <c r="H249" s="16" t="s">
        <v>789</v>
      </c>
      <c r="I249" s="11" t="s">
        <v>786</v>
      </c>
      <c r="J249" s="11" t="s">
        <v>787</v>
      </c>
      <c r="K249" s="11" t="s">
        <v>203</v>
      </c>
      <c r="L249" s="7" t="s">
        <v>13723</v>
      </c>
      <c r="M249" s="7" t="s">
        <v>696</v>
      </c>
      <c r="N249" s="48">
        <v>6993975</v>
      </c>
      <c r="O249" s="17">
        <v>85500</v>
      </c>
      <c r="P249" s="23">
        <v>38.65</v>
      </c>
      <c r="Q249" s="19" t="s">
        <v>18</v>
      </c>
      <c r="R249" s="11" t="s">
        <v>780</v>
      </c>
      <c r="S249" s="11" t="s">
        <v>781</v>
      </c>
      <c r="T249" s="11"/>
      <c r="U249" s="19" t="s">
        <v>4892</v>
      </c>
      <c r="V249" s="19" t="s">
        <v>20</v>
      </c>
      <c r="W249" s="20">
        <v>38.65</v>
      </c>
      <c r="X249" s="20">
        <v>85500</v>
      </c>
      <c r="Y249" s="11" t="str">
        <f t="shared" si="3"/>
        <v>43943 SECRETARIA MUNICIPAL DE SAÚDE - SEMSAAquisição de máscara N9510.752.045/0001-7669939758550038,65http://app.tce.ac.gov.br/portaldaslicitacoes</v>
      </c>
      <c r="Z249" s="11" t="s">
        <v>4443</v>
      </c>
      <c r="AA249" s="7">
        <v>300000</v>
      </c>
      <c r="AB249" s="1" t="s">
        <v>14989</v>
      </c>
      <c r="AC249" s="7" t="s">
        <v>14870</v>
      </c>
      <c r="AD249" s="1" t="s">
        <v>16269</v>
      </c>
    </row>
    <row r="250" spans="1:30">
      <c r="A250" s="10">
        <v>43943</v>
      </c>
      <c r="B250" s="11" t="s">
        <v>771</v>
      </c>
      <c r="C250" s="11" t="s">
        <v>772</v>
      </c>
      <c r="D250" s="11" t="s">
        <v>773</v>
      </c>
      <c r="E250" s="11" t="s">
        <v>16</v>
      </c>
      <c r="F250" s="11" t="s">
        <v>785</v>
      </c>
      <c r="G250" s="13" t="s">
        <v>17</v>
      </c>
      <c r="H250" s="16" t="s">
        <v>790</v>
      </c>
      <c r="I250" s="11" t="s">
        <v>786</v>
      </c>
      <c r="J250" s="11" t="s">
        <v>787</v>
      </c>
      <c r="K250" s="11" t="s">
        <v>203</v>
      </c>
      <c r="L250" s="7" t="s">
        <v>13723</v>
      </c>
      <c r="M250" s="7" t="s">
        <v>696</v>
      </c>
      <c r="N250" s="48">
        <v>6993975</v>
      </c>
      <c r="O250" s="17">
        <v>880000</v>
      </c>
      <c r="P250" s="23">
        <v>0.69</v>
      </c>
      <c r="Q250" s="19" t="s">
        <v>18</v>
      </c>
      <c r="R250" s="11" t="s">
        <v>780</v>
      </c>
      <c r="S250" s="11" t="s">
        <v>781</v>
      </c>
      <c r="T250" s="11"/>
      <c r="U250" s="19" t="s">
        <v>30</v>
      </c>
      <c r="V250" s="19" t="s">
        <v>20</v>
      </c>
      <c r="W250" s="20">
        <v>0.69</v>
      </c>
      <c r="X250" s="20">
        <v>880000</v>
      </c>
      <c r="Y250" s="11" t="str">
        <f t="shared" si="3"/>
        <v>43943 SECRETARIA MUNICIPAL DE SAÚDE - SEMSAAquisição de máscara TNT10.752.045/0001-7669939758800000,69http://app.tce.ac.gov.br/portaldaslicitacoes</v>
      </c>
      <c r="Z250" s="11" t="s">
        <v>4443</v>
      </c>
      <c r="AA250" s="7">
        <v>300000</v>
      </c>
      <c r="AB250" s="1" t="s">
        <v>14989</v>
      </c>
      <c r="AC250" s="7" t="s">
        <v>14870</v>
      </c>
      <c r="AD250" s="1" t="s">
        <v>16269</v>
      </c>
    </row>
    <row r="251" spans="1:30">
      <c r="A251" s="10">
        <v>43948</v>
      </c>
      <c r="B251" s="11" t="s">
        <v>771</v>
      </c>
      <c r="C251" s="11" t="s">
        <v>772</v>
      </c>
      <c r="D251" s="11" t="s">
        <v>773</v>
      </c>
      <c r="E251" s="11" t="s">
        <v>117</v>
      </c>
      <c r="F251" s="11" t="s">
        <v>791</v>
      </c>
      <c r="G251" s="13" t="s">
        <v>17</v>
      </c>
      <c r="H251" s="16" t="s">
        <v>782</v>
      </c>
      <c r="I251" s="11"/>
      <c r="J251" s="11"/>
      <c r="K251" s="11" t="s">
        <v>792</v>
      </c>
      <c r="L251" s="7" t="s">
        <v>13732</v>
      </c>
      <c r="M251" s="7" t="s">
        <v>793</v>
      </c>
      <c r="N251" s="48">
        <v>10059.459999999999</v>
      </c>
      <c r="O251" s="19">
        <v>150</v>
      </c>
      <c r="P251" s="23">
        <v>48.3</v>
      </c>
      <c r="Q251" s="19" t="s">
        <v>784</v>
      </c>
      <c r="R251" s="11" t="s">
        <v>780</v>
      </c>
      <c r="S251" s="11" t="s">
        <v>781</v>
      </c>
      <c r="T251" s="11"/>
      <c r="U251" s="19" t="s">
        <v>23</v>
      </c>
      <c r="V251" s="19" t="s">
        <v>24</v>
      </c>
      <c r="W251" s="20">
        <v>0.96599999999999997</v>
      </c>
      <c r="X251" s="20">
        <v>7500</v>
      </c>
      <c r="Y251" s="11" t="str">
        <f t="shared" si="3"/>
        <v>43948Secretaria Municipal de Infraestrutura e Mobilidade Urbana - SEINFRAAquisição de luva de latex descartável18.765.432/0001-5910059,4615048,3http://app.tce.ac.gov.br/portaldaslicitacoes</v>
      </c>
      <c r="Z251" s="11" t="s">
        <v>4443</v>
      </c>
      <c r="AA251" s="7">
        <v>300000</v>
      </c>
      <c r="AB251" s="1" t="s">
        <v>15003</v>
      </c>
      <c r="AC251" s="7" t="s">
        <v>14868</v>
      </c>
      <c r="AD251" s="1" t="s">
        <v>16269</v>
      </c>
    </row>
    <row r="252" spans="1:30">
      <c r="A252" s="10">
        <v>43948</v>
      </c>
      <c r="B252" s="11" t="s">
        <v>771</v>
      </c>
      <c r="C252" s="11" t="s">
        <v>772</v>
      </c>
      <c r="D252" s="11" t="s">
        <v>773</v>
      </c>
      <c r="E252" s="11" t="s">
        <v>117</v>
      </c>
      <c r="F252" s="11" t="s">
        <v>791</v>
      </c>
      <c r="G252" s="13" t="s">
        <v>17</v>
      </c>
      <c r="H252" s="16" t="s">
        <v>775</v>
      </c>
      <c r="I252" s="11"/>
      <c r="J252" s="11"/>
      <c r="K252" s="11" t="s">
        <v>792</v>
      </c>
      <c r="L252" s="7" t="s">
        <v>13732</v>
      </c>
      <c r="M252" s="7" t="s">
        <v>793</v>
      </c>
      <c r="N252" s="48">
        <v>10059.459999999999</v>
      </c>
      <c r="O252" s="19">
        <v>10</v>
      </c>
      <c r="P252" s="23">
        <v>99</v>
      </c>
      <c r="Q252" s="19" t="s">
        <v>794</v>
      </c>
      <c r="R252" s="11" t="s">
        <v>780</v>
      </c>
      <c r="S252" s="11" t="s">
        <v>781</v>
      </c>
      <c r="T252" s="11"/>
      <c r="U252" s="19" t="s">
        <v>32</v>
      </c>
      <c r="V252" s="19" t="s">
        <v>33</v>
      </c>
      <c r="W252" s="20">
        <v>19.8</v>
      </c>
      <c r="X252" s="20">
        <v>50</v>
      </c>
      <c r="Y252" s="11" t="str">
        <f t="shared" si="3"/>
        <v>43948Secretaria Municipal de Infraestrutura e Mobilidade Urbana - SEINFRAAquisição de álcool em gel 70%18.765.432/0001-5910059,461099http://app.tce.ac.gov.br/portaldaslicitacoes</v>
      </c>
      <c r="Z252" s="11" t="s">
        <v>4443</v>
      </c>
      <c r="AA252" s="7">
        <v>300000</v>
      </c>
      <c r="AB252" s="1" t="s">
        <v>15003</v>
      </c>
      <c r="AC252" s="7" t="s">
        <v>14868</v>
      </c>
      <c r="AD252" s="1" t="s">
        <v>16269</v>
      </c>
    </row>
    <row r="253" spans="1:30">
      <c r="A253" s="10">
        <v>43948</v>
      </c>
      <c r="B253" s="11" t="s">
        <v>771</v>
      </c>
      <c r="C253" s="11" t="s">
        <v>772</v>
      </c>
      <c r="D253" s="11" t="s">
        <v>773</v>
      </c>
      <c r="E253" s="11" t="s">
        <v>117</v>
      </c>
      <c r="F253" s="11" t="s">
        <v>795</v>
      </c>
      <c r="G253" s="13" t="s">
        <v>17</v>
      </c>
      <c r="H253" s="16" t="s">
        <v>790</v>
      </c>
      <c r="I253" s="11" t="s">
        <v>796</v>
      </c>
      <c r="J253" s="11" t="s">
        <v>797</v>
      </c>
      <c r="K253" s="11" t="s">
        <v>796</v>
      </c>
      <c r="L253" s="7" t="s">
        <v>798</v>
      </c>
      <c r="M253" s="7" t="s">
        <v>799</v>
      </c>
      <c r="N253" s="48">
        <v>49450</v>
      </c>
      <c r="O253" s="17">
        <v>4000</v>
      </c>
      <c r="P253" s="23">
        <v>2.1</v>
      </c>
      <c r="Q253" s="19" t="s">
        <v>18</v>
      </c>
      <c r="R253" s="11" t="s">
        <v>780</v>
      </c>
      <c r="S253" s="11" t="s">
        <v>781</v>
      </c>
      <c r="T253" s="11"/>
      <c r="U253" s="19" t="s">
        <v>30</v>
      </c>
      <c r="V253" s="19" t="s">
        <v>20</v>
      </c>
      <c r="W253" s="20">
        <v>2.1</v>
      </c>
      <c r="X253" s="20">
        <v>4000</v>
      </c>
      <c r="Y253" s="11" t="str">
        <f t="shared" si="3"/>
        <v>43948EMPRESA MUNICIPAL DE URBANIZAÇÃO DE RIO BRANCO - EMURBAquisição de máscara TNT26.338.358/0001-124945040002,1http://app.tce.ac.gov.br/portaldaslicitacoes</v>
      </c>
      <c r="Z253" s="11" t="s">
        <v>4443</v>
      </c>
      <c r="AA253" s="7">
        <v>100000</v>
      </c>
      <c r="AB253" s="1" t="s">
        <v>15004</v>
      </c>
      <c r="AC253" s="7" t="s">
        <v>14870</v>
      </c>
      <c r="AD253" s="1" t="s">
        <v>16269</v>
      </c>
    </row>
    <row r="254" spans="1:30">
      <c r="A254" s="10">
        <v>43948</v>
      </c>
      <c r="B254" s="11" t="s">
        <v>771</v>
      </c>
      <c r="C254" s="11" t="s">
        <v>772</v>
      </c>
      <c r="D254" s="11" t="s">
        <v>773</v>
      </c>
      <c r="E254" s="11" t="s">
        <v>117</v>
      </c>
      <c r="F254" s="11" t="s">
        <v>795</v>
      </c>
      <c r="G254" s="13" t="s">
        <v>17</v>
      </c>
      <c r="H254" s="16" t="s">
        <v>775</v>
      </c>
      <c r="I254" s="11" t="s">
        <v>796</v>
      </c>
      <c r="J254" s="11" t="s">
        <v>797</v>
      </c>
      <c r="K254" s="11" t="s">
        <v>796</v>
      </c>
      <c r="L254" s="7" t="s">
        <v>798</v>
      </c>
      <c r="M254" s="7" t="s">
        <v>799</v>
      </c>
      <c r="N254" s="48">
        <v>49450</v>
      </c>
      <c r="O254" s="17">
        <v>1000</v>
      </c>
      <c r="P254" s="23">
        <v>11.95</v>
      </c>
      <c r="Q254" s="19" t="s">
        <v>800</v>
      </c>
      <c r="R254" s="11" t="s">
        <v>780</v>
      </c>
      <c r="S254" s="11" t="s">
        <v>781</v>
      </c>
      <c r="T254" s="11"/>
      <c r="U254" s="19" t="s">
        <v>32</v>
      </c>
      <c r="V254" s="19" t="s">
        <v>33</v>
      </c>
      <c r="W254" s="20" t="s">
        <v>815</v>
      </c>
      <c r="X254" s="20">
        <v>0</v>
      </c>
      <c r="Y254" s="11" t="str">
        <f t="shared" si="3"/>
        <v>43948EMPRESA MUNICIPAL DE URBANIZAÇÃO DE RIO BRANCO - EMURBAquisição de álcool em gel 70%26.338.358/0001-1249450100011,95http://app.tce.ac.gov.br/portaldaslicitacoes</v>
      </c>
      <c r="Z254" s="11" t="s">
        <v>4443</v>
      </c>
      <c r="AA254" s="7">
        <v>100000</v>
      </c>
      <c r="AB254" s="1" t="s">
        <v>15004</v>
      </c>
      <c r="AC254" s="7" t="s">
        <v>14870</v>
      </c>
      <c r="AD254" s="1" t="s">
        <v>16269</v>
      </c>
    </row>
    <row r="255" spans="1:30">
      <c r="A255" s="10">
        <v>43948</v>
      </c>
      <c r="B255" s="11" t="s">
        <v>771</v>
      </c>
      <c r="C255" s="11" t="s">
        <v>772</v>
      </c>
      <c r="D255" s="11" t="s">
        <v>773</v>
      </c>
      <c r="E255" s="11" t="s">
        <v>117</v>
      </c>
      <c r="F255" s="11" t="s">
        <v>795</v>
      </c>
      <c r="G255" s="13" t="s">
        <v>17</v>
      </c>
      <c r="H255" s="16" t="s">
        <v>782</v>
      </c>
      <c r="I255" s="11" t="s">
        <v>796</v>
      </c>
      <c r="J255" s="11" t="s">
        <v>797</v>
      </c>
      <c r="K255" s="11" t="s">
        <v>796</v>
      </c>
      <c r="L255" s="7" t="s">
        <v>13733</v>
      </c>
      <c r="M255" s="7" t="s">
        <v>801</v>
      </c>
      <c r="N255" s="48">
        <v>49450</v>
      </c>
      <c r="O255" s="19">
        <v>30</v>
      </c>
      <c r="P255" s="23">
        <v>40</v>
      </c>
      <c r="Q255" s="19" t="s">
        <v>784</v>
      </c>
      <c r="R255" s="11" t="s">
        <v>780</v>
      </c>
      <c r="S255" s="11" t="s">
        <v>781</v>
      </c>
      <c r="T255" s="11"/>
      <c r="U255" s="19" t="s">
        <v>23</v>
      </c>
      <c r="V255" s="19" t="s">
        <v>24</v>
      </c>
      <c r="W255" s="20">
        <v>0.8</v>
      </c>
      <c r="X255" s="20">
        <v>1500</v>
      </c>
      <c r="Y255" s="11" t="str">
        <f t="shared" si="3"/>
        <v>43948EMPRESA MUNICIPAL DE URBANIZAÇÃO DE RIO BRANCO - EMURBAquisição de luva de latex descartável12.911.227/0001-78494503040http://app.tce.ac.gov.br/portaldaslicitacoes</v>
      </c>
      <c r="Z255" s="11" t="s">
        <v>4443</v>
      </c>
      <c r="AA255" s="7">
        <v>200000</v>
      </c>
      <c r="AB255" s="1" t="s">
        <v>15005</v>
      </c>
      <c r="AC255" s="7" t="s">
        <v>14870</v>
      </c>
      <c r="AD255" s="1" t="s">
        <v>16269</v>
      </c>
    </row>
    <row r="256" spans="1:30">
      <c r="A256" s="10">
        <v>43948</v>
      </c>
      <c r="B256" s="11" t="s">
        <v>771</v>
      </c>
      <c r="C256" s="11" t="s">
        <v>772</v>
      </c>
      <c r="D256" s="11" t="s">
        <v>773</v>
      </c>
      <c r="E256" s="11" t="s">
        <v>117</v>
      </c>
      <c r="F256" s="11" t="s">
        <v>795</v>
      </c>
      <c r="G256" s="13" t="s">
        <v>17</v>
      </c>
      <c r="H256" s="16" t="s">
        <v>802</v>
      </c>
      <c r="I256" s="11" t="s">
        <v>796</v>
      </c>
      <c r="J256" s="11" t="s">
        <v>797</v>
      </c>
      <c r="K256" s="11" t="s">
        <v>796</v>
      </c>
      <c r="L256" s="7" t="s">
        <v>13733</v>
      </c>
      <c r="M256" s="7" t="s">
        <v>801</v>
      </c>
      <c r="N256" s="48">
        <v>49450</v>
      </c>
      <c r="O256" s="19">
        <v>600</v>
      </c>
      <c r="P256" s="23">
        <v>11</v>
      </c>
      <c r="Q256" s="19" t="s">
        <v>22</v>
      </c>
      <c r="R256" s="11" t="s">
        <v>780</v>
      </c>
      <c r="S256" s="11" t="s">
        <v>781</v>
      </c>
      <c r="T256" s="11"/>
      <c r="U256" s="19" t="s">
        <v>23</v>
      </c>
      <c r="V256" s="19" t="s">
        <v>24</v>
      </c>
      <c r="W256" s="20">
        <v>11</v>
      </c>
      <c r="X256" s="20">
        <v>600</v>
      </c>
      <c r="Y256" s="11" t="str">
        <f t="shared" si="3"/>
        <v>43948EMPRESA MUNICIPAL DE URBANIZAÇÃO DE RIO BRANCO - EMURBAquisição de luva de raspa cano longo12.911.227/0001-784945060011http://app.tce.ac.gov.br/portaldaslicitacoes</v>
      </c>
      <c r="Z256" s="11" t="s">
        <v>4443</v>
      </c>
      <c r="AA256" s="7">
        <v>200000</v>
      </c>
      <c r="AB256" s="1" t="s">
        <v>15005</v>
      </c>
      <c r="AC256" s="7" t="s">
        <v>14870</v>
      </c>
      <c r="AD256" s="1" t="s">
        <v>16269</v>
      </c>
    </row>
    <row r="257" spans="1:30">
      <c r="A257" s="10">
        <v>43948</v>
      </c>
      <c r="B257" s="11" t="s">
        <v>771</v>
      </c>
      <c r="C257" s="11" t="s">
        <v>772</v>
      </c>
      <c r="D257" s="11" t="s">
        <v>773</v>
      </c>
      <c r="E257" s="11" t="s">
        <v>117</v>
      </c>
      <c r="F257" s="11" t="s">
        <v>795</v>
      </c>
      <c r="G257" s="13" t="s">
        <v>17</v>
      </c>
      <c r="H257" s="16" t="s">
        <v>803</v>
      </c>
      <c r="I257" s="11" t="s">
        <v>796</v>
      </c>
      <c r="J257" s="11" t="s">
        <v>797</v>
      </c>
      <c r="K257" s="11" t="s">
        <v>796</v>
      </c>
      <c r="L257" s="7" t="s">
        <v>13733</v>
      </c>
      <c r="M257" s="7" t="s">
        <v>801</v>
      </c>
      <c r="N257" s="48">
        <v>49450</v>
      </c>
      <c r="O257" s="19">
        <v>600</v>
      </c>
      <c r="P257" s="23">
        <v>3.5</v>
      </c>
      <c r="Q257" s="19" t="s">
        <v>22</v>
      </c>
      <c r="R257" s="11" t="s">
        <v>780</v>
      </c>
      <c r="S257" s="11" t="s">
        <v>781</v>
      </c>
      <c r="T257" s="11"/>
      <c r="U257" s="19" t="s">
        <v>23</v>
      </c>
      <c r="V257" s="19" t="s">
        <v>24</v>
      </c>
      <c r="W257" s="20">
        <v>3.5</v>
      </c>
      <c r="X257" s="20">
        <v>600</v>
      </c>
      <c r="Y257" s="11" t="str">
        <f t="shared" si="3"/>
        <v>43948EMPRESA MUNICIPAL DE URBANIZAÇÃO DE RIO BRANCO - EMURBAquisição de luva pigmentada 8 fios12.911.227/0001-78494506003,5http://app.tce.ac.gov.br/portaldaslicitacoes</v>
      </c>
      <c r="Z257" s="11" t="s">
        <v>4443</v>
      </c>
      <c r="AA257" s="7">
        <v>200000</v>
      </c>
      <c r="AB257" s="1" t="s">
        <v>15005</v>
      </c>
      <c r="AC257" s="7" t="s">
        <v>14870</v>
      </c>
      <c r="AD257" s="1" t="s">
        <v>16269</v>
      </c>
    </row>
    <row r="258" spans="1:30">
      <c r="A258" s="10">
        <v>43948</v>
      </c>
      <c r="B258" s="11" t="s">
        <v>771</v>
      </c>
      <c r="C258" s="11" t="s">
        <v>772</v>
      </c>
      <c r="D258" s="11" t="s">
        <v>773</v>
      </c>
      <c r="E258" s="11" t="s">
        <v>117</v>
      </c>
      <c r="F258" s="11" t="s">
        <v>795</v>
      </c>
      <c r="G258" s="13" t="s">
        <v>17</v>
      </c>
      <c r="H258" s="16" t="s">
        <v>804</v>
      </c>
      <c r="I258" s="11" t="s">
        <v>796</v>
      </c>
      <c r="J258" s="11" t="s">
        <v>797</v>
      </c>
      <c r="K258" s="11" t="s">
        <v>796</v>
      </c>
      <c r="L258" s="7" t="s">
        <v>13733</v>
      </c>
      <c r="M258" s="7" t="s">
        <v>801</v>
      </c>
      <c r="N258" s="48">
        <v>49450</v>
      </c>
      <c r="O258" s="19">
        <v>600</v>
      </c>
      <c r="P258" s="23">
        <v>32</v>
      </c>
      <c r="Q258" s="19" t="s">
        <v>22</v>
      </c>
      <c r="R258" s="11" t="s">
        <v>780</v>
      </c>
      <c r="S258" s="11" t="s">
        <v>781</v>
      </c>
      <c r="T258" s="11"/>
      <c r="U258" s="19" t="s">
        <v>23</v>
      </c>
      <c r="V258" s="19" t="s">
        <v>24</v>
      </c>
      <c r="W258" s="20">
        <v>32</v>
      </c>
      <c r="X258" s="20">
        <v>600</v>
      </c>
      <c r="Y258" s="11" t="str">
        <f t="shared" ref="Y258:Y321" si="4">_xlfn.CONCAT(A258,F258,H258,M258,N258,O258,P258,R258)</f>
        <v>43948EMPRESA MUNICIPAL DE URBANIZAÇÃO DE RIO BRANCO - EMURBAquisição de luva em PVC cano longo (forrada 60 cm CA 29940)12.911.227/0001-784945060032http://app.tce.ac.gov.br/portaldaslicitacoes</v>
      </c>
      <c r="Z258" s="11" t="s">
        <v>4443</v>
      </c>
      <c r="AA258" s="7">
        <v>200000</v>
      </c>
      <c r="AB258" s="1" t="s">
        <v>15005</v>
      </c>
      <c r="AC258" s="7" t="s">
        <v>14870</v>
      </c>
      <c r="AD258" s="1" t="s">
        <v>16269</v>
      </c>
    </row>
    <row r="259" spans="1:30">
      <c r="A259" s="10">
        <v>43948</v>
      </c>
      <c r="B259" s="11" t="s">
        <v>771</v>
      </c>
      <c r="C259" s="13" t="s">
        <v>677</v>
      </c>
      <c r="D259" s="13" t="s">
        <v>678</v>
      </c>
      <c r="E259" s="11" t="s">
        <v>16</v>
      </c>
      <c r="F259" s="11" t="s">
        <v>679</v>
      </c>
      <c r="G259" s="13" t="s">
        <v>34</v>
      </c>
      <c r="H259" s="16" t="s">
        <v>805</v>
      </c>
      <c r="I259" s="11" t="s">
        <v>806</v>
      </c>
      <c r="J259" s="11"/>
      <c r="K259" s="11" t="s">
        <v>807</v>
      </c>
      <c r="L259" s="7"/>
      <c r="M259" s="7"/>
      <c r="N259" s="48">
        <v>0</v>
      </c>
      <c r="O259" s="19"/>
      <c r="P259" s="23"/>
      <c r="Q259" s="19"/>
      <c r="R259" s="11" t="s">
        <v>808</v>
      </c>
      <c r="S259" s="11" t="s">
        <v>684</v>
      </c>
      <c r="T259" s="11"/>
      <c r="U259" s="19" t="s">
        <v>30</v>
      </c>
      <c r="V259" s="19" t="s">
        <v>20</v>
      </c>
      <c r="W259" s="20" t="s">
        <v>815</v>
      </c>
      <c r="X259" s="20">
        <v>0</v>
      </c>
      <c r="Y259" s="11" t="str">
        <f t="shared" si="4"/>
        <v>43948FUNDAÇÃO PAPA JOÃO XXIII - FUNPAPASELEÇÃO DE PESSOAS FÍSICAS E JURÍDICAS PARA O FORNECIMENTO DE MÁSCARAS DE PROTEÇÃO0https://drive.google.com/drive/folders/1bReZcMKMzF18LUw9HUXGgNgEF1gjqXxB</v>
      </c>
      <c r="Z259" s="11" t="s">
        <v>4443</v>
      </c>
      <c r="AA259" s="7"/>
      <c r="AB259" s="1" t="s">
        <v>14871</v>
      </c>
      <c r="AC259" s="7"/>
      <c r="AD259" s="1" t="s">
        <v>16269</v>
      </c>
    </row>
    <row r="260" spans="1:30">
      <c r="A260" s="10">
        <v>43949</v>
      </c>
      <c r="B260" s="11" t="s">
        <v>771</v>
      </c>
      <c r="C260" s="13" t="s">
        <v>677</v>
      </c>
      <c r="D260" s="13" t="s">
        <v>678</v>
      </c>
      <c r="E260" s="11" t="s">
        <v>117</v>
      </c>
      <c r="F260" s="11" t="s">
        <v>809</v>
      </c>
      <c r="G260" s="11" t="s">
        <v>37</v>
      </c>
      <c r="H260" s="16" t="s">
        <v>810</v>
      </c>
      <c r="I260" s="11"/>
      <c r="J260" s="11"/>
      <c r="K260" s="11" t="s">
        <v>811</v>
      </c>
      <c r="L260" s="7"/>
      <c r="M260" s="7"/>
      <c r="N260" s="48">
        <v>0</v>
      </c>
      <c r="O260" s="19"/>
      <c r="P260" s="23"/>
      <c r="Q260" s="19"/>
      <c r="R260" s="11" t="s">
        <v>690</v>
      </c>
      <c r="S260" s="11" t="s">
        <v>684</v>
      </c>
      <c r="T260" s="11"/>
      <c r="U260" s="19" t="s">
        <v>29</v>
      </c>
      <c r="V260" s="19" t="s">
        <v>20</v>
      </c>
      <c r="W260" s="20" t="s">
        <v>815</v>
      </c>
      <c r="X260" s="20">
        <v>0</v>
      </c>
      <c r="Y260" s="11" t="str">
        <f t="shared" si="4"/>
        <v>43949SECRETARIA MUNICIPAL DE SANEAMENTO - SESANAQUISIÇÃO EMERGENCIAL DE LUVA DE ALGODÃO PIGMENTADA COM PVC, CAPA PARA CHUVA IMPERMEÁVEL, MÁSCARA FACIAL CASEIRA, CONJUNTO CAMISA E CALÇA COM FAIXAS LUMINOSAS, ÓCULOS DE SEGURANÇA INCOLOR E BONÉ TIPO0http://www.belem.pa.gov.br/licitacao/licitacao/consulta</v>
      </c>
      <c r="Z260" s="11" t="s">
        <v>4443</v>
      </c>
      <c r="AA260" s="7"/>
      <c r="AB260" s="1" t="s">
        <v>14871</v>
      </c>
      <c r="AC260" s="7"/>
      <c r="AD260" s="1" t="s">
        <v>16269</v>
      </c>
    </row>
    <row r="261" spans="1:30">
      <c r="A261" s="10">
        <v>43949</v>
      </c>
      <c r="B261" s="11" t="s">
        <v>771</v>
      </c>
      <c r="C261" s="13" t="s">
        <v>677</v>
      </c>
      <c r="D261" s="13" t="s">
        <v>678</v>
      </c>
      <c r="E261" s="11" t="s">
        <v>117</v>
      </c>
      <c r="F261" s="11" t="s">
        <v>812</v>
      </c>
      <c r="G261" s="11" t="s">
        <v>37</v>
      </c>
      <c r="H261" s="16" t="s">
        <v>813</v>
      </c>
      <c r="I261" s="11"/>
      <c r="J261" s="11"/>
      <c r="K261" s="11" t="s">
        <v>811</v>
      </c>
      <c r="L261" s="7"/>
      <c r="M261" s="7"/>
      <c r="N261" s="48">
        <v>0</v>
      </c>
      <c r="O261" s="19"/>
      <c r="P261" s="23"/>
      <c r="Q261" s="19"/>
      <c r="R261" s="11" t="s">
        <v>690</v>
      </c>
      <c r="S261" s="11" t="s">
        <v>684</v>
      </c>
      <c r="T261" s="11"/>
      <c r="U261" s="19" t="s">
        <v>29</v>
      </c>
      <c r="V261" s="19" t="s">
        <v>20</v>
      </c>
      <c r="W261" s="20" t="s">
        <v>815</v>
      </c>
      <c r="X261" s="20">
        <v>0</v>
      </c>
      <c r="Y261" s="11" t="str">
        <f t="shared" si="4"/>
        <v>43949SECRETARIA MUNICIPAL DE URBANISMO - SEURBAQUISIÇÃO EMERGENCIAL DE EQUIPAMENTOS DE PROTEÇÃO INDIVIDUAL - BOTA DE SEGURANÇA EM PVC, MACACÃO DE SEGURANÇA, MÁSCARAS RESPIRATÓRIA COM VÁLVULA, ÓCULOS DE SEGURANÇA, LUVAS EM LATEX0http://www.belem.pa.gov.br/licitacao/licitacao/consulta</v>
      </c>
      <c r="Z261" s="11" t="s">
        <v>4443</v>
      </c>
      <c r="AA261" s="7"/>
      <c r="AB261" s="1" t="s">
        <v>14871</v>
      </c>
      <c r="AC261" s="7"/>
      <c r="AD261" s="1" t="s">
        <v>16269</v>
      </c>
    </row>
    <row r="262" spans="1:30">
      <c r="A262" s="10">
        <v>43941</v>
      </c>
      <c r="B262" s="11" t="s">
        <v>15</v>
      </c>
      <c r="C262" s="12" t="s">
        <v>817</v>
      </c>
      <c r="D262" s="12" t="s">
        <v>818</v>
      </c>
      <c r="E262" s="11" t="s">
        <v>16</v>
      </c>
      <c r="F262" s="11" t="s">
        <v>819</v>
      </c>
      <c r="G262" s="13" t="s">
        <v>17</v>
      </c>
      <c r="H262" s="11" t="s">
        <v>820</v>
      </c>
      <c r="I262" s="11">
        <v>202000000012126</v>
      </c>
      <c r="J262" s="11"/>
      <c r="K262" s="11" t="s">
        <v>821</v>
      </c>
      <c r="L262" s="7" t="s">
        <v>2373</v>
      </c>
      <c r="M262" s="7" t="s">
        <v>822</v>
      </c>
      <c r="N262" s="47">
        <v>1248000</v>
      </c>
      <c r="O262" s="25">
        <v>78000</v>
      </c>
      <c r="P262" s="26">
        <v>16</v>
      </c>
      <c r="Q262" s="27" t="s">
        <v>28</v>
      </c>
      <c r="R262" s="11" t="s">
        <v>823</v>
      </c>
      <c r="S262" s="11" t="s">
        <v>824</v>
      </c>
      <c r="T262" s="11" t="s">
        <v>825</v>
      </c>
      <c r="U262" s="19" t="s">
        <v>4892</v>
      </c>
      <c r="V262" s="11" t="s">
        <v>20</v>
      </c>
      <c r="W262" s="14">
        <v>16</v>
      </c>
      <c r="X262" s="14">
        <v>78000</v>
      </c>
      <c r="Y262" s="11" t="str">
        <f t="shared" si="4"/>
        <v>43941Secretaria de Estado da Saúde de Goiás Máscara de segurança N9507.642.426/0001-9812480007800016DOE nº 23274 (Suplemento), de 03.04.2020   http://diariooficial.abc.go.gov.br/portal/visualizacoes/pdf/4162#/p:1/e:4162?find=corona</v>
      </c>
      <c r="Z262" s="11" t="s">
        <v>4443</v>
      </c>
      <c r="AA262" s="7">
        <v>580000</v>
      </c>
      <c r="AB262" s="1" t="s">
        <v>15006</v>
      </c>
      <c r="AC262" s="7" t="s">
        <v>14869</v>
      </c>
      <c r="AD262" s="1" t="s">
        <v>16269</v>
      </c>
    </row>
    <row r="263" spans="1:30">
      <c r="A263" s="10">
        <v>43943</v>
      </c>
      <c r="B263" s="11" t="s">
        <v>21</v>
      </c>
      <c r="C263" s="11" t="s">
        <v>826</v>
      </c>
      <c r="D263" s="11" t="s">
        <v>818</v>
      </c>
      <c r="E263" s="11" t="s">
        <v>16</v>
      </c>
      <c r="F263" s="11" t="s">
        <v>827</v>
      </c>
      <c r="G263" s="13" t="s">
        <v>17</v>
      </c>
      <c r="H263" s="11" t="s">
        <v>828</v>
      </c>
      <c r="I263" s="11">
        <v>2020022191</v>
      </c>
      <c r="J263" s="11"/>
      <c r="K263" s="11" t="s">
        <v>811</v>
      </c>
      <c r="L263" s="7" t="s">
        <v>13734</v>
      </c>
      <c r="M263" s="7" t="s">
        <v>829</v>
      </c>
      <c r="N263" s="47">
        <v>35700</v>
      </c>
      <c r="O263" s="25">
        <v>60</v>
      </c>
      <c r="P263" s="26">
        <v>595</v>
      </c>
      <c r="Q263" s="11" t="s">
        <v>26</v>
      </c>
      <c r="R263" s="11" t="s">
        <v>830</v>
      </c>
      <c r="S263" s="11"/>
      <c r="T263" s="11" t="s">
        <v>831</v>
      </c>
      <c r="U263" s="19" t="s">
        <v>27</v>
      </c>
      <c r="V263" s="11" t="s">
        <v>20</v>
      </c>
      <c r="W263" s="14">
        <v>595</v>
      </c>
      <c r="X263" s="14">
        <v>60</v>
      </c>
      <c r="Y263" s="11" t="str">
        <f t="shared" si="4"/>
        <v>43943Secretaria Municipal de Saúde de Aparecida de Goiânia/GOTermômetro infravermelho21.423.664/0001-333570060595Diário Oficial Eletrônico do Município de Aparecida de Goiânia/GO, de 31/03/2020, pág. 36.   https://webio.aparecida.go.gov.br/diariooficial/download/1360</v>
      </c>
      <c r="Z263" s="11" t="s">
        <v>4443</v>
      </c>
      <c r="AA263" s="7">
        <v>20000</v>
      </c>
      <c r="AB263" s="1" t="s">
        <v>15007</v>
      </c>
      <c r="AC263" s="7" t="s">
        <v>14868</v>
      </c>
      <c r="AD263" s="1" t="s">
        <v>16269</v>
      </c>
    </row>
    <row r="264" spans="1:30">
      <c r="A264" s="10">
        <v>43944</v>
      </c>
      <c r="B264" s="11" t="s">
        <v>21</v>
      </c>
      <c r="C264" s="11" t="s">
        <v>826</v>
      </c>
      <c r="D264" s="11" t="s">
        <v>818</v>
      </c>
      <c r="E264" s="11" t="s">
        <v>117</v>
      </c>
      <c r="F264" s="11" t="s">
        <v>832</v>
      </c>
      <c r="G264" s="13" t="s">
        <v>17</v>
      </c>
      <c r="H264" s="11" t="s">
        <v>833</v>
      </c>
      <c r="I264" s="11">
        <v>2019059797</v>
      </c>
      <c r="J264" s="11"/>
      <c r="K264" s="11" t="s">
        <v>192</v>
      </c>
      <c r="L264" s="7" t="s">
        <v>13735</v>
      </c>
      <c r="M264" s="7" t="s">
        <v>834</v>
      </c>
      <c r="N264" s="47">
        <v>840</v>
      </c>
      <c r="O264" s="25">
        <v>1000</v>
      </c>
      <c r="P264" s="26">
        <v>0.84</v>
      </c>
      <c r="Q264" s="11" t="s">
        <v>22</v>
      </c>
      <c r="R264" s="11" t="s">
        <v>835</v>
      </c>
      <c r="S264" s="11"/>
      <c r="T264" s="11" t="s">
        <v>836</v>
      </c>
      <c r="U264" s="19" t="s">
        <v>30</v>
      </c>
      <c r="V264" s="11" t="s">
        <v>20</v>
      </c>
      <c r="W264" s="14">
        <v>0.84</v>
      </c>
      <c r="X264" s="14">
        <v>1000</v>
      </c>
      <c r="Y264" s="11" t="str">
        <f t="shared" si="4"/>
        <v>43944SECRETARIA MUNICIPAL DE PLANEJAMENTO E REGULAÇÃO URBANAMáscaras bico de pato, respirador semifacial descartável, classe PFF2 17.338.275/0001-3284010000,84https://webio.aparecida.go.gov.br/api/lict/download/25309</v>
      </c>
      <c r="Z264" s="11" t="s">
        <v>4443</v>
      </c>
      <c r="AA264" s="7">
        <v>99800</v>
      </c>
      <c r="AB264" s="1" t="s">
        <v>15008</v>
      </c>
      <c r="AC264" s="7" t="s">
        <v>14868</v>
      </c>
      <c r="AD264" s="1" t="s">
        <v>16269</v>
      </c>
    </row>
    <row r="265" spans="1:30">
      <c r="A265" s="10">
        <v>43944</v>
      </c>
      <c r="B265" s="11" t="s">
        <v>21</v>
      </c>
      <c r="C265" s="11" t="s">
        <v>826</v>
      </c>
      <c r="D265" s="11" t="s">
        <v>818</v>
      </c>
      <c r="E265" s="11" t="s">
        <v>117</v>
      </c>
      <c r="F265" s="11" t="s">
        <v>832</v>
      </c>
      <c r="G265" s="13" t="s">
        <v>17</v>
      </c>
      <c r="H265" s="11" t="s">
        <v>837</v>
      </c>
      <c r="I265" s="11">
        <v>2019059797</v>
      </c>
      <c r="J265" s="11"/>
      <c r="K265" s="11" t="s">
        <v>192</v>
      </c>
      <c r="L265" s="7" t="s">
        <v>13735</v>
      </c>
      <c r="M265" s="7" t="s">
        <v>834</v>
      </c>
      <c r="N265" s="47">
        <v>10390</v>
      </c>
      <c r="O265" s="25">
        <v>1000</v>
      </c>
      <c r="P265" s="26">
        <v>10.39</v>
      </c>
      <c r="Q265" s="11" t="s">
        <v>838</v>
      </c>
      <c r="R265" s="11" t="s">
        <v>835</v>
      </c>
      <c r="S265" s="11"/>
      <c r="T265" s="11" t="s">
        <v>839</v>
      </c>
      <c r="U265" s="15" t="s">
        <v>81</v>
      </c>
      <c r="V265" s="11" t="s">
        <v>20</v>
      </c>
      <c r="W265" s="14">
        <v>10.39</v>
      </c>
      <c r="X265" s="14">
        <v>1000</v>
      </c>
      <c r="Y265" s="11" t="str">
        <f t="shared" si="4"/>
        <v>43944SECRETARIA MUNICIPAL DE PLANEJAMENTO E REGULAÇÃO URBANAMacacão impermeável com zíper tamanho “GG”17.338.275/0001-3210390100010,39https://webio.aparecida.go.gov.br/api/lict/download/25309</v>
      </c>
      <c r="Z265" s="11" t="s">
        <v>4443</v>
      </c>
      <c r="AA265" s="7">
        <v>99800</v>
      </c>
      <c r="AB265" s="1" t="s">
        <v>15008</v>
      </c>
      <c r="AC265" s="7" t="s">
        <v>14868</v>
      </c>
      <c r="AD265" s="1" t="s">
        <v>16269</v>
      </c>
    </row>
    <row r="266" spans="1:30">
      <c r="A266" s="10">
        <v>43944</v>
      </c>
      <c r="B266" s="11" t="s">
        <v>21</v>
      </c>
      <c r="C266" s="11" t="s">
        <v>826</v>
      </c>
      <c r="D266" s="11" t="s">
        <v>818</v>
      </c>
      <c r="E266" s="11" t="s">
        <v>117</v>
      </c>
      <c r="F266" s="11" t="s">
        <v>832</v>
      </c>
      <c r="G266" s="13" t="s">
        <v>17</v>
      </c>
      <c r="H266" s="11" t="s">
        <v>840</v>
      </c>
      <c r="I266" s="11">
        <v>2019059797</v>
      </c>
      <c r="J266" s="11"/>
      <c r="K266" s="11" t="s">
        <v>192</v>
      </c>
      <c r="L266" s="7" t="s">
        <v>13735</v>
      </c>
      <c r="M266" s="7" t="s">
        <v>834</v>
      </c>
      <c r="N266" s="47">
        <v>1970</v>
      </c>
      <c r="O266" s="25">
        <v>1000</v>
      </c>
      <c r="P266" s="26">
        <v>1.97</v>
      </c>
      <c r="Q266" s="11" t="s">
        <v>838</v>
      </c>
      <c r="R266" s="11" t="s">
        <v>835</v>
      </c>
      <c r="S266" s="11"/>
      <c r="T266" s="11" t="s">
        <v>841</v>
      </c>
      <c r="U266" s="19" t="s">
        <v>23</v>
      </c>
      <c r="V266" s="11" t="s">
        <v>20</v>
      </c>
      <c r="W266" s="14">
        <v>1.97</v>
      </c>
      <c r="X266" s="14">
        <v>1000</v>
      </c>
      <c r="Y266" s="11" t="str">
        <f t="shared" si="4"/>
        <v>43944SECRETARIA MUNICIPAL DE PLANEJAMENTO E REGULAÇÃO URBANALuvas látex de proteção em PVC, tamanho “GG”. 17.338.275/0001-32197010001,97https://webio.aparecida.go.gov.br/api/lict/download/25309</v>
      </c>
      <c r="Z266" s="11" t="s">
        <v>4443</v>
      </c>
      <c r="AA266" s="7">
        <v>99800</v>
      </c>
      <c r="AB266" s="1" t="s">
        <v>15008</v>
      </c>
      <c r="AC266" s="7" t="s">
        <v>14868</v>
      </c>
      <c r="AD266" s="1" t="s">
        <v>16269</v>
      </c>
    </row>
    <row r="267" spans="1:30">
      <c r="A267" s="10">
        <v>43944</v>
      </c>
      <c r="B267" s="11" t="s">
        <v>21</v>
      </c>
      <c r="C267" s="11" t="s">
        <v>826</v>
      </c>
      <c r="D267" s="11" t="s">
        <v>818</v>
      </c>
      <c r="E267" s="11" t="s">
        <v>117</v>
      </c>
      <c r="F267" s="11" t="s">
        <v>832</v>
      </c>
      <c r="G267" s="13" t="s">
        <v>17</v>
      </c>
      <c r="H267" s="11" t="s">
        <v>842</v>
      </c>
      <c r="I267" s="11">
        <v>2019059797</v>
      </c>
      <c r="J267" s="11"/>
      <c r="K267" s="11" t="s">
        <v>192</v>
      </c>
      <c r="L267" s="7" t="s">
        <v>13735</v>
      </c>
      <c r="M267" s="7" t="s">
        <v>834</v>
      </c>
      <c r="N267" s="47">
        <v>16180</v>
      </c>
      <c r="O267" s="25">
        <v>2000</v>
      </c>
      <c r="P267" s="26">
        <v>8.09</v>
      </c>
      <c r="Q267" s="11" t="s">
        <v>838</v>
      </c>
      <c r="R267" s="11" t="s">
        <v>835</v>
      </c>
      <c r="S267" s="11"/>
      <c r="T267" s="11" t="s">
        <v>843</v>
      </c>
      <c r="U267" s="15" t="s">
        <v>816</v>
      </c>
      <c r="V267" s="11" t="s">
        <v>20</v>
      </c>
      <c r="W267" s="14">
        <v>8.09</v>
      </c>
      <c r="X267" s="14">
        <v>2000</v>
      </c>
      <c r="Y267" s="11" t="str">
        <f t="shared" si="4"/>
        <v>43944SECRETARIA MUNICIPAL DE PLANEJAMENTO E REGULAÇÃO URBANASaco para ossos com placa de identificação17.338.275/0001-321618020008,09https://webio.aparecida.go.gov.br/api/lict/download/25309</v>
      </c>
      <c r="Z267" s="11" t="s">
        <v>4442</v>
      </c>
      <c r="AA267" s="7">
        <v>99800</v>
      </c>
      <c r="AB267" s="1" t="s">
        <v>15008</v>
      </c>
      <c r="AC267" s="7" t="s">
        <v>14868</v>
      </c>
      <c r="AD267" s="1" t="s">
        <v>16269</v>
      </c>
    </row>
    <row r="268" spans="1:30">
      <c r="A268" s="10">
        <v>43943</v>
      </c>
      <c r="B268" s="11" t="s">
        <v>21</v>
      </c>
      <c r="C268" s="11" t="s">
        <v>844</v>
      </c>
      <c r="D268" s="11" t="s">
        <v>818</v>
      </c>
      <c r="E268" s="11" t="s">
        <v>16</v>
      </c>
      <c r="F268" s="11" t="s">
        <v>845</v>
      </c>
      <c r="G268" s="13" t="s">
        <v>17</v>
      </c>
      <c r="H268" s="11" t="s">
        <v>846</v>
      </c>
      <c r="I268" s="11">
        <v>23800</v>
      </c>
      <c r="J268" s="11"/>
      <c r="K268" s="11" t="s">
        <v>847</v>
      </c>
      <c r="L268" s="7"/>
      <c r="M268" s="7" t="s">
        <v>880</v>
      </c>
      <c r="N268" s="47">
        <v>9720</v>
      </c>
      <c r="O268" s="25">
        <v>600</v>
      </c>
      <c r="P268" s="26">
        <v>16.2</v>
      </c>
      <c r="Q268" s="11" t="s">
        <v>848</v>
      </c>
      <c r="R268" s="11" t="s">
        <v>849</v>
      </c>
      <c r="S268" s="11" t="s">
        <v>850</v>
      </c>
      <c r="T268" s="11" t="s">
        <v>851</v>
      </c>
      <c r="U268" s="19" t="s">
        <v>816</v>
      </c>
      <c r="V268" s="11" t="s">
        <v>20</v>
      </c>
      <c r="W268" s="14">
        <v>16.2</v>
      </c>
      <c r="X268" s="14">
        <v>600</v>
      </c>
      <c r="Y268" s="11" t="str">
        <f t="shared" si="4"/>
        <v>43943Secretaria Municipal de Saúde de Goiânia/GODISPENSER PLASTICO PARA ALCOOL EM GEL, TAMPA FRONTAL BASCULANTE / EM PLASTICO REFORCADO NA COR GELO, CAPACIDADE P/REFIL BAG-IN-BOX DE 800ML, TRAVA DE SEGURANCA VISOR FRONTAL/FIXACAO COM BUCHAS EXPANSIVEIS, DIM.EXT.125MM DE LAR GURA X 280MM DE ALTURA X 120MM DE PROFUNDIDA.M:PREMISSE. 34.533.426/0001-22972060016,2https://www.goiania.go.gov.br/sing_transparencia/coronavirus-transparencia/?filtro_simplificado=categoria e https://www10.goiania.go.gov.br/DadosINTER/Sicon/2020/SICON495825.pdf e https://www.goiania.go.gov.br/Download/legislacao/diariooficial/2020/do_20200320_000007263.pdf</v>
      </c>
      <c r="Z268" s="11" t="s">
        <v>4442</v>
      </c>
      <c r="AA268" s="7"/>
      <c r="AB268" s="71" t="s">
        <v>16263</v>
      </c>
      <c r="AC268" s="7"/>
      <c r="AD268" s="1" t="s">
        <v>16269</v>
      </c>
    </row>
    <row r="269" spans="1:30">
      <c r="A269" s="10">
        <v>43943</v>
      </c>
      <c r="B269" s="11" t="s">
        <v>21</v>
      </c>
      <c r="C269" s="11" t="s">
        <v>844</v>
      </c>
      <c r="D269" s="11" t="s">
        <v>818</v>
      </c>
      <c r="E269" s="11" t="s">
        <v>16</v>
      </c>
      <c r="F269" s="11" t="s">
        <v>845</v>
      </c>
      <c r="G269" s="13" t="s">
        <v>17</v>
      </c>
      <c r="H269" s="11" t="s">
        <v>853</v>
      </c>
      <c r="I269" s="11">
        <v>24154</v>
      </c>
      <c r="J269" s="11"/>
      <c r="K269" s="11" t="s">
        <v>854</v>
      </c>
      <c r="L269" s="7" t="s">
        <v>13737</v>
      </c>
      <c r="M269" s="7" t="s">
        <v>13736</v>
      </c>
      <c r="N269" s="47">
        <v>1120</v>
      </c>
      <c r="O269" s="25">
        <v>40</v>
      </c>
      <c r="P269" s="26">
        <v>28</v>
      </c>
      <c r="Q269" s="11" t="s">
        <v>848</v>
      </c>
      <c r="R269" s="11" t="s">
        <v>855</v>
      </c>
      <c r="S269" s="11" t="s">
        <v>850</v>
      </c>
      <c r="T269" s="11" t="s">
        <v>839</v>
      </c>
      <c r="U269" s="15" t="s">
        <v>81</v>
      </c>
      <c r="V269" s="11" t="s">
        <v>20</v>
      </c>
      <c r="W269" s="14">
        <v>28</v>
      </c>
      <c r="X269" s="14">
        <v>40</v>
      </c>
      <c r="Y269" s="11" t="str">
        <f t="shared" si="4"/>
        <v>43943Secretaria Municipal de Saúde de Goiânia/GOMACACAO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ANVISA/MS09.026.756/0001-8411204028https://www.goiania.go.gov.br/sing_transparencia/coronavirus-transparencia/?filtro_simplificado=categoria e https://www.goiania.go.gov.br/Download/legislacao/diariooficial/2020/do_20200331_000007270.pdf</v>
      </c>
      <c r="Z269" s="11" t="s">
        <v>4443</v>
      </c>
      <c r="AA269" s="7">
        <v>40000</v>
      </c>
      <c r="AB269" s="1" t="s">
        <v>15009</v>
      </c>
      <c r="AC269" s="7" t="s">
        <v>14868</v>
      </c>
      <c r="AD269" s="1" t="s">
        <v>16269</v>
      </c>
    </row>
    <row r="270" spans="1:30">
      <c r="A270" s="10">
        <v>43943</v>
      </c>
      <c r="B270" s="11" t="s">
        <v>21</v>
      </c>
      <c r="C270" s="11" t="s">
        <v>844</v>
      </c>
      <c r="D270" s="11" t="s">
        <v>818</v>
      </c>
      <c r="E270" s="11" t="s">
        <v>16</v>
      </c>
      <c r="F270" s="11" t="s">
        <v>845</v>
      </c>
      <c r="G270" s="13" t="s">
        <v>17</v>
      </c>
      <c r="H270" s="11" t="s">
        <v>856</v>
      </c>
      <c r="I270" s="11">
        <v>23806</v>
      </c>
      <c r="J270" s="11"/>
      <c r="K270" s="11" t="s">
        <v>857</v>
      </c>
      <c r="L270" s="7" t="s">
        <v>10499</v>
      </c>
      <c r="M270" s="7" t="s">
        <v>10500</v>
      </c>
      <c r="N270" s="47">
        <v>3300</v>
      </c>
      <c r="O270" s="25">
        <v>2000</v>
      </c>
      <c r="P270" s="26">
        <v>1.65</v>
      </c>
      <c r="Q270" s="11" t="s">
        <v>848</v>
      </c>
      <c r="R270" s="11" t="s">
        <v>858</v>
      </c>
      <c r="S270" s="11" t="s">
        <v>850</v>
      </c>
      <c r="T270" s="11" t="s">
        <v>859</v>
      </c>
      <c r="U270" s="19" t="s">
        <v>816</v>
      </c>
      <c r="V270" s="11" t="s">
        <v>20</v>
      </c>
      <c r="W270" s="14">
        <v>1.65</v>
      </c>
      <c r="X270" s="14">
        <v>2000</v>
      </c>
      <c r="Y270" s="11" t="str">
        <f t="shared" si="4"/>
        <v>43943Secretaria Municipal de Saúde de Goiânia/GOCATETER NASAL OXIGENIO TIPO OCULOS ADULTO.MARCA:MARK MED.04.523.992/0001-92330020001,65https://www.goiania.go.gov.br/sing_transparencia/coronavirus-transparencia/?filtro_simplificado=categoria e https://www.goiania.go.gov.br/Download/legislacao/diariooficial/2020/do_20200401_000007271.pdf</v>
      </c>
      <c r="Z270" s="11" t="s">
        <v>4442</v>
      </c>
      <c r="AA270" s="7">
        <v>30000</v>
      </c>
      <c r="AB270" s="1" t="s">
        <v>15010</v>
      </c>
      <c r="AC270" s="7" t="s">
        <v>14868</v>
      </c>
      <c r="AD270" s="1" t="s">
        <v>16269</v>
      </c>
    </row>
    <row r="271" spans="1:30">
      <c r="A271" s="10">
        <v>43943</v>
      </c>
      <c r="B271" s="11" t="s">
        <v>21</v>
      </c>
      <c r="C271" s="11" t="s">
        <v>844</v>
      </c>
      <c r="D271" s="11" t="s">
        <v>818</v>
      </c>
      <c r="E271" s="11" t="s">
        <v>16</v>
      </c>
      <c r="F271" s="11" t="s">
        <v>845</v>
      </c>
      <c r="G271" s="13" t="s">
        <v>17</v>
      </c>
      <c r="H271" s="11" t="s">
        <v>860</v>
      </c>
      <c r="I271" s="11">
        <v>23806</v>
      </c>
      <c r="J271" s="11"/>
      <c r="K271" s="11" t="s">
        <v>857</v>
      </c>
      <c r="L271" s="7" t="s">
        <v>10499</v>
      </c>
      <c r="M271" s="7" t="s">
        <v>10500</v>
      </c>
      <c r="N271" s="47">
        <v>540</v>
      </c>
      <c r="O271" s="25">
        <v>300</v>
      </c>
      <c r="P271" s="26">
        <v>1.8</v>
      </c>
      <c r="Q271" s="11" t="s">
        <v>848</v>
      </c>
      <c r="R271" s="11" t="s">
        <v>858</v>
      </c>
      <c r="S271" s="11" t="s">
        <v>850</v>
      </c>
      <c r="T271" s="11" t="s">
        <v>859</v>
      </c>
      <c r="U271" s="19" t="s">
        <v>816</v>
      </c>
      <c r="V271" s="11" t="s">
        <v>20</v>
      </c>
      <c r="W271" s="14">
        <v>1.8</v>
      </c>
      <c r="X271" s="14">
        <v>300</v>
      </c>
      <c r="Y271" s="11" t="str">
        <f t="shared" si="4"/>
        <v>43943Secretaria Municipal de Saúde de Goiânia/GOCATETER NASAL OXIGENIO TIPO OCULOS INFANTIL.MARCA:MARK MED04.523.992/0001-925403001,8https://www.goiania.go.gov.br/sing_transparencia/coronavirus-transparencia/?filtro_simplificado=categoria e https://www.goiania.go.gov.br/Download/legislacao/diariooficial/2020/do_20200401_000007271.pdf</v>
      </c>
      <c r="Z271" s="11" t="s">
        <v>4442</v>
      </c>
      <c r="AA271" s="7">
        <v>30000</v>
      </c>
      <c r="AB271" s="1" t="s">
        <v>15010</v>
      </c>
      <c r="AC271" s="7" t="s">
        <v>14868</v>
      </c>
      <c r="AD271" s="1" t="s">
        <v>16269</v>
      </c>
    </row>
    <row r="272" spans="1:30">
      <c r="A272" s="10">
        <v>43943</v>
      </c>
      <c r="B272" s="11" t="s">
        <v>21</v>
      </c>
      <c r="C272" s="11" t="s">
        <v>844</v>
      </c>
      <c r="D272" s="11" t="s">
        <v>818</v>
      </c>
      <c r="E272" s="11" t="s">
        <v>16</v>
      </c>
      <c r="F272" s="11" t="s">
        <v>845</v>
      </c>
      <c r="G272" s="13" t="s">
        <v>17</v>
      </c>
      <c r="H272" s="11" t="s">
        <v>861</v>
      </c>
      <c r="I272" s="11">
        <v>23806</v>
      </c>
      <c r="J272" s="11"/>
      <c r="K272" s="11" t="s">
        <v>857</v>
      </c>
      <c r="L272" s="7" t="s">
        <v>13739</v>
      </c>
      <c r="M272" s="7" t="s">
        <v>13738</v>
      </c>
      <c r="N272" s="47">
        <v>26000</v>
      </c>
      <c r="O272" s="25">
        <v>400</v>
      </c>
      <c r="P272" s="26">
        <v>65</v>
      </c>
      <c r="Q272" s="11" t="s">
        <v>848</v>
      </c>
      <c r="R272" s="11" t="s">
        <v>858</v>
      </c>
      <c r="S272" s="11" t="s">
        <v>850</v>
      </c>
      <c r="T272" s="11" t="s">
        <v>859</v>
      </c>
      <c r="U272" s="19" t="s">
        <v>816</v>
      </c>
      <c r="V272" s="11" t="s">
        <v>20</v>
      </c>
      <c r="W272" s="14">
        <v>65</v>
      </c>
      <c r="X272" s="14">
        <v>400</v>
      </c>
      <c r="Y272" s="11" t="str">
        <f t="shared" si="4"/>
        <v>43943Secretaria Municipal de Saúde de Goiânia/GOMASCARA SILICONE LARINGEA TUBULAR SUPRAGLOTICO NR.05 ADULTO 70 A 100KG.    M:AMBU.17.953.048/0001-172600040065https://www.goiania.go.gov.br/sing_transparencia/coronavirus-transparencia/?filtro_simplificado=categoria e https://www.goiania.go.gov.br/Download/legislacao/diariooficial/2020/do_20200401_000007271.pdf</v>
      </c>
      <c r="Z272" s="11" t="s">
        <v>4442</v>
      </c>
      <c r="AA272" s="7">
        <v>100000</v>
      </c>
      <c r="AB272" s="1" t="s">
        <v>15011</v>
      </c>
      <c r="AC272" s="7" t="s">
        <v>14870</v>
      </c>
      <c r="AD272" s="1" t="s">
        <v>16269</v>
      </c>
    </row>
    <row r="273" spans="1:30">
      <c r="A273" s="10">
        <v>43943</v>
      </c>
      <c r="B273" s="11" t="s">
        <v>21</v>
      </c>
      <c r="C273" s="11" t="s">
        <v>844</v>
      </c>
      <c r="D273" s="11" t="s">
        <v>818</v>
      </c>
      <c r="E273" s="11" t="s">
        <v>16</v>
      </c>
      <c r="F273" s="11" t="s">
        <v>845</v>
      </c>
      <c r="G273" s="13" t="s">
        <v>17</v>
      </c>
      <c r="H273" s="11" t="s">
        <v>862</v>
      </c>
      <c r="I273" s="11">
        <v>24137</v>
      </c>
      <c r="J273" s="11"/>
      <c r="K273" s="11" t="s">
        <v>863</v>
      </c>
      <c r="L273" s="7" t="s">
        <v>13740</v>
      </c>
      <c r="M273" s="7" t="s">
        <v>893</v>
      </c>
      <c r="N273" s="47">
        <v>47.6</v>
      </c>
      <c r="O273" s="25">
        <v>20</v>
      </c>
      <c r="P273" s="26">
        <v>2.38</v>
      </c>
      <c r="Q273" s="11" t="s">
        <v>22</v>
      </c>
      <c r="R273" s="11" t="s">
        <v>850</v>
      </c>
      <c r="S273" s="11" t="s">
        <v>850</v>
      </c>
      <c r="T273" s="11" t="s">
        <v>841</v>
      </c>
      <c r="U273" s="19" t="s">
        <v>23</v>
      </c>
      <c r="V273" s="11" t="s">
        <v>24</v>
      </c>
      <c r="W273" s="14">
        <v>2.38</v>
      </c>
      <c r="X273" s="14">
        <v>20</v>
      </c>
      <c r="Y273" s="11" t="str">
        <f t="shared" si="4"/>
        <v>43943Secretaria Municipal de Saúde de Goiânia/GOLUVA BORRACHA CANO LONGO ANTIDERRAPANTE PEQUENA AMARELA.M:TALGE.15.104.655/0001-8747,6202,38https://www.goiania.go.gov.br/sing_transparencia/coronavirus-transparencia/?filtro_simplificado=categoria</v>
      </c>
      <c r="Z273" s="11" t="s">
        <v>4443</v>
      </c>
      <c r="AA273" s="7">
        <v>120000</v>
      </c>
      <c r="AB273" s="1" t="s">
        <v>15012</v>
      </c>
      <c r="AC273" s="7" t="s">
        <v>14868</v>
      </c>
      <c r="AD273" s="1" t="s">
        <v>16269</v>
      </c>
    </row>
    <row r="274" spans="1:30">
      <c r="A274" s="10">
        <v>43943</v>
      </c>
      <c r="B274" s="11" t="s">
        <v>21</v>
      </c>
      <c r="C274" s="11" t="s">
        <v>844</v>
      </c>
      <c r="D274" s="11" t="s">
        <v>818</v>
      </c>
      <c r="E274" s="11" t="s">
        <v>16</v>
      </c>
      <c r="F274" s="11" t="s">
        <v>845</v>
      </c>
      <c r="G274" s="13" t="s">
        <v>17</v>
      </c>
      <c r="H274" s="11" t="s">
        <v>864</v>
      </c>
      <c r="I274" s="11">
        <v>24137</v>
      </c>
      <c r="J274" s="11"/>
      <c r="K274" s="11" t="s">
        <v>863</v>
      </c>
      <c r="L274" s="7" t="s">
        <v>13740</v>
      </c>
      <c r="M274" s="7" t="s">
        <v>893</v>
      </c>
      <c r="N274" s="47">
        <v>547.4</v>
      </c>
      <c r="O274" s="25">
        <v>230</v>
      </c>
      <c r="P274" s="26">
        <v>2.38</v>
      </c>
      <c r="Q274" s="11" t="s">
        <v>22</v>
      </c>
      <c r="R274" s="11" t="s">
        <v>850</v>
      </c>
      <c r="S274" s="11" t="s">
        <v>850</v>
      </c>
      <c r="T274" s="11" t="s">
        <v>841</v>
      </c>
      <c r="U274" s="19" t="s">
        <v>23</v>
      </c>
      <c r="V274" s="11" t="s">
        <v>24</v>
      </c>
      <c r="W274" s="14">
        <v>2.38</v>
      </c>
      <c r="X274" s="14">
        <v>230</v>
      </c>
      <c r="Y274" s="11" t="str">
        <f t="shared" si="4"/>
        <v>43943Secretaria Municipal de Saúde de Goiânia/GOLUVA BORRACHA CANO LONGO ANTIDERRAPANTE MEDIA AMARELA.M:TALGE. 15.104.655/0001-87547,42302,38https://www.goiania.go.gov.br/sing_transparencia/coronavirus-transparencia/?filtro_simplificado=categoria</v>
      </c>
      <c r="Z274" s="11" t="s">
        <v>4443</v>
      </c>
      <c r="AA274" s="7">
        <v>120000</v>
      </c>
      <c r="AB274" s="1" t="s">
        <v>15012</v>
      </c>
      <c r="AC274" s="7" t="s">
        <v>14868</v>
      </c>
      <c r="AD274" s="1" t="s">
        <v>16269</v>
      </c>
    </row>
    <row r="275" spans="1:30">
      <c r="A275" s="10">
        <v>43943</v>
      </c>
      <c r="B275" s="11" t="s">
        <v>21</v>
      </c>
      <c r="C275" s="11" t="s">
        <v>844</v>
      </c>
      <c r="D275" s="11" t="s">
        <v>818</v>
      </c>
      <c r="E275" s="11" t="s">
        <v>16</v>
      </c>
      <c r="F275" s="11" t="s">
        <v>845</v>
      </c>
      <c r="G275" s="13" t="s">
        <v>17</v>
      </c>
      <c r="H275" s="11" t="s">
        <v>865</v>
      </c>
      <c r="I275" s="11">
        <v>24137</v>
      </c>
      <c r="J275" s="11"/>
      <c r="K275" s="11" t="s">
        <v>863</v>
      </c>
      <c r="L275" s="7" t="s">
        <v>13740</v>
      </c>
      <c r="M275" s="7" t="s">
        <v>893</v>
      </c>
      <c r="N275" s="47">
        <v>1309</v>
      </c>
      <c r="O275" s="25">
        <v>550</v>
      </c>
      <c r="P275" s="26">
        <v>2.38</v>
      </c>
      <c r="Q275" s="11" t="s">
        <v>22</v>
      </c>
      <c r="R275" s="11" t="s">
        <v>850</v>
      </c>
      <c r="S275" s="11" t="s">
        <v>850</v>
      </c>
      <c r="T275" s="11" t="s">
        <v>841</v>
      </c>
      <c r="U275" s="19" t="s">
        <v>23</v>
      </c>
      <c r="V275" s="11" t="s">
        <v>24</v>
      </c>
      <c r="W275" s="14">
        <v>2.38</v>
      </c>
      <c r="X275" s="14">
        <v>550</v>
      </c>
      <c r="Y275" s="11" t="str">
        <f t="shared" si="4"/>
        <v>43943Secretaria Municipal de Saúde de Goiânia/GOLUVA BORRACHA CANO LONGO ANTIDERRAPANTE GRANDE AMARELA.M:TALGE15.104.655/0001-8713095502,38https://www.goiania.go.gov.br/sing_transparencia/coronavirus-transparencia/?filtro_simplificado=categoria</v>
      </c>
      <c r="Z275" s="11" t="s">
        <v>4443</v>
      </c>
      <c r="AA275" s="7">
        <v>120000</v>
      </c>
      <c r="AB275" s="1" t="s">
        <v>15012</v>
      </c>
      <c r="AC275" s="7" t="s">
        <v>14868</v>
      </c>
      <c r="AD275" s="1" t="s">
        <v>16269</v>
      </c>
    </row>
    <row r="276" spans="1:30">
      <c r="A276" s="10">
        <v>43943</v>
      </c>
      <c r="B276" s="11" t="s">
        <v>21</v>
      </c>
      <c r="C276" s="11" t="s">
        <v>844</v>
      </c>
      <c r="D276" s="11" t="s">
        <v>818</v>
      </c>
      <c r="E276" s="11" t="s">
        <v>16</v>
      </c>
      <c r="F276" s="11" t="s">
        <v>845</v>
      </c>
      <c r="G276" s="13" t="s">
        <v>17</v>
      </c>
      <c r="H276" s="11" t="s">
        <v>866</v>
      </c>
      <c r="I276" s="11">
        <v>24137</v>
      </c>
      <c r="J276" s="11"/>
      <c r="K276" s="11" t="s">
        <v>863</v>
      </c>
      <c r="L276" s="7"/>
      <c r="M276" s="7" t="s">
        <v>880</v>
      </c>
      <c r="N276" s="47">
        <v>833177.3</v>
      </c>
      <c r="O276" s="25">
        <v>80891</v>
      </c>
      <c r="P276" s="26">
        <v>10.3</v>
      </c>
      <c r="Q276" s="27" t="s">
        <v>31</v>
      </c>
      <c r="R276" s="11" t="s">
        <v>850</v>
      </c>
      <c r="S276" s="11" t="s">
        <v>850</v>
      </c>
      <c r="T276" s="11" t="s">
        <v>867</v>
      </c>
      <c r="U276" s="19" t="s">
        <v>32</v>
      </c>
      <c r="V276" s="11" t="s">
        <v>33</v>
      </c>
      <c r="W276" s="14">
        <v>12.36</v>
      </c>
      <c r="X276" s="14">
        <v>67409.17</v>
      </c>
      <c r="Y276" s="11" t="str">
        <f t="shared" si="4"/>
        <v>43943Secretaria Municipal de Saúde de Goiânia/GOAquisição de álcool em gel 70% / Embalagem tipo SACHE DE 800ML.34.533.426/0001-22833177,38089110,3https://www.goiania.go.gov.br/sing_transparencia/coronavirus-transparencia/?filtro_simplificado=categoria</v>
      </c>
      <c r="Z276" s="11" t="s">
        <v>4443</v>
      </c>
      <c r="AA276" s="7"/>
      <c r="AB276" s="71" t="s">
        <v>16263</v>
      </c>
      <c r="AC276" s="7"/>
      <c r="AD276" s="1" t="s">
        <v>16269</v>
      </c>
    </row>
    <row r="277" spans="1:30">
      <c r="A277" s="10">
        <v>43943</v>
      </c>
      <c r="B277" s="11" t="s">
        <v>21</v>
      </c>
      <c r="C277" s="11" t="s">
        <v>844</v>
      </c>
      <c r="D277" s="11" t="s">
        <v>818</v>
      </c>
      <c r="E277" s="11" t="s">
        <v>16</v>
      </c>
      <c r="F277" s="11" t="s">
        <v>845</v>
      </c>
      <c r="G277" s="13" t="s">
        <v>17</v>
      </c>
      <c r="H277" s="11" t="s">
        <v>868</v>
      </c>
      <c r="I277" s="11">
        <v>24137</v>
      </c>
      <c r="J277" s="11"/>
      <c r="K277" s="11" t="s">
        <v>863</v>
      </c>
      <c r="L277" s="7"/>
      <c r="M277" s="7" t="s">
        <v>880</v>
      </c>
      <c r="N277" s="47">
        <v>79108.38</v>
      </c>
      <c r="O277" s="25">
        <v>4966</v>
      </c>
      <c r="P277" s="26">
        <v>15.93</v>
      </c>
      <c r="Q277" s="11" t="s">
        <v>848</v>
      </c>
      <c r="R277" s="11" t="s">
        <v>850</v>
      </c>
      <c r="S277" s="11" t="s">
        <v>850</v>
      </c>
      <c r="T277" s="11" t="s">
        <v>851</v>
      </c>
      <c r="U277" s="19" t="s">
        <v>816</v>
      </c>
      <c r="V277" s="11" t="s">
        <v>20</v>
      </c>
      <c r="W277" s="14">
        <v>15.93</v>
      </c>
      <c r="X277" s="14">
        <v>4966</v>
      </c>
      <c r="Y277" s="11" t="str">
        <f t="shared" si="4"/>
        <v>43943Secretaria Municipal de Saúde de Goiânia/GODISPENSER PLASTICO P/ ALCOOL GEL C/TAMPA FRONTAL BASCULANTE/COR GELO/CAPC. P/UM REFIL BAG-IN-BOX DE 800ML/TRAVA DE SEGURANCA /DIM.EXT.125MMX280MMX120MM M:PREMISSE. 34.533.426/0001-2279108,38496615,93https://www.goiania.go.gov.br/sing_transparencia/coronavirus-transparencia/?filtro_simplificado=categoria</v>
      </c>
      <c r="Z277" s="11" t="s">
        <v>4442</v>
      </c>
      <c r="AA277" s="7"/>
      <c r="AB277" s="71" t="s">
        <v>16263</v>
      </c>
      <c r="AC277" s="7"/>
      <c r="AD277" s="1" t="s">
        <v>16269</v>
      </c>
    </row>
    <row r="278" spans="1:30">
      <c r="A278" s="10">
        <v>43943</v>
      </c>
      <c r="B278" s="11" t="s">
        <v>21</v>
      </c>
      <c r="C278" s="11" t="s">
        <v>844</v>
      </c>
      <c r="D278" s="11" t="s">
        <v>818</v>
      </c>
      <c r="E278" s="11" t="s">
        <v>16</v>
      </c>
      <c r="F278" s="11" t="s">
        <v>845</v>
      </c>
      <c r="G278" s="13" t="s">
        <v>17</v>
      </c>
      <c r="H278" s="11" t="s">
        <v>869</v>
      </c>
      <c r="I278" s="11">
        <v>24218</v>
      </c>
      <c r="J278" s="11"/>
      <c r="K278" s="11" t="s">
        <v>870</v>
      </c>
      <c r="L278" s="7" t="s">
        <v>1559</v>
      </c>
      <c r="M278" s="7" t="s">
        <v>1560</v>
      </c>
      <c r="N278" s="47">
        <v>84700</v>
      </c>
      <c r="O278" s="25">
        <v>2200</v>
      </c>
      <c r="P278" s="26">
        <v>38.5</v>
      </c>
      <c r="Q278" s="11" t="s">
        <v>22</v>
      </c>
      <c r="R278" s="28" t="s">
        <v>871</v>
      </c>
      <c r="S278" s="11" t="s">
        <v>850</v>
      </c>
      <c r="T278" s="11" t="s">
        <v>841</v>
      </c>
      <c r="U278" s="19" t="s">
        <v>23</v>
      </c>
      <c r="V278" s="11" t="s">
        <v>24</v>
      </c>
      <c r="W278" s="14">
        <v>0.77</v>
      </c>
      <c r="X278" s="14">
        <v>110000</v>
      </c>
      <c r="Y278" s="11" t="str">
        <f t="shared" si="4"/>
        <v>43943Secretaria Municipal de Saúde de Goiânia/GOLUVA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07.847.837/0001-1084700220038,5https://www.goiania.go.gov.br/sing_transparencia/coronavirus-transparencia/?filtro_simplificado=categoria e https://www.goiania.go.gov.br/Download/legislacao/diariooficial/2020/do_20200408_000007276.pdf</v>
      </c>
      <c r="Z278" s="11" t="s">
        <v>4443</v>
      </c>
      <c r="AA278" s="7">
        <v>1200000</v>
      </c>
      <c r="AB278" s="1" t="s">
        <v>15013</v>
      </c>
      <c r="AC278" s="7" t="s">
        <v>14869</v>
      </c>
      <c r="AD278" s="1" t="s">
        <v>16269</v>
      </c>
    </row>
    <row r="279" spans="1:30">
      <c r="A279" s="10">
        <v>43943</v>
      </c>
      <c r="B279" s="11" t="s">
        <v>21</v>
      </c>
      <c r="C279" s="11" t="s">
        <v>844</v>
      </c>
      <c r="D279" s="11" t="s">
        <v>818</v>
      </c>
      <c r="E279" s="11" t="s">
        <v>16</v>
      </c>
      <c r="F279" s="11" t="s">
        <v>845</v>
      </c>
      <c r="G279" s="13" t="s">
        <v>17</v>
      </c>
      <c r="H279" s="11" t="s">
        <v>872</v>
      </c>
      <c r="I279" s="11">
        <v>24218</v>
      </c>
      <c r="J279" s="11"/>
      <c r="K279" s="11" t="s">
        <v>870</v>
      </c>
      <c r="L279" s="7" t="s">
        <v>1559</v>
      </c>
      <c r="M279" s="7" t="s">
        <v>1560</v>
      </c>
      <c r="N279" s="47">
        <v>450450</v>
      </c>
      <c r="O279" s="25">
        <v>11700</v>
      </c>
      <c r="P279" s="26">
        <v>38.5</v>
      </c>
      <c r="Q279" s="11" t="s">
        <v>22</v>
      </c>
      <c r="R279" s="11" t="s">
        <v>871</v>
      </c>
      <c r="S279" s="11" t="s">
        <v>850</v>
      </c>
      <c r="T279" s="11" t="s">
        <v>841</v>
      </c>
      <c r="U279" s="19" t="s">
        <v>23</v>
      </c>
      <c r="V279" s="11" t="s">
        <v>24</v>
      </c>
      <c r="W279" s="14">
        <v>0.77</v>
      </c>
      <c r="X279" s="14">
        <v>585000</v>
      </c>
      <c r="Y279" s="11" t="str">
        <f t="shared" si="4"/>
        <v>43943Secretaria Municipal de Saúde de Goiânia/GOLUVA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07.847.837/0001-104504501170038,5https://www.goiania.go.gov.br/sing_transparencia/coronavirus-transparencia/?filtro_simplificado=categoria e https://www.goiania.go.gov.br/Download/legislacao/diariooficial/2020/do_20200408_000007276.pdf</v>
      </c>
      <c r="Z279" s="11" t="s">
        <v>4443</v>
      </c>
      <c r="AA279" s="7">
        <v>1200000</v>
      </c>
      <c r="AB279" s="1" t="s">
        <v>15013</v>
      </c>
      <c r="AC279" s="7" t="s">
        <v>14869</v>
      </c>
      <c r="AD279" s="1" t="s">
        <v>16269</v>
      </c>
    </row>
    <row r="280" spans="1:30">
      <c r="A280" s="10">
        <v>43943</v>
      </c>
      <c r="B280" s="11" t="s">
        <v>21</v>
      </c>
      <c r="C280" s="11" t="s">
        <v>844</v>
      </c>
      <c r="D280" s="11" t="s">
        <v>818</v>
      </c>
      <c r="E280" s="11" t="s">
        <v>16</v>
      </c>
      <c r="F280" s="11" t="s">
        <v>845</v>
      </c>
      <c r="G280" s="13" t="s">
        <v>17</v>
      </c>
      <c r="H280" s="11" t="s">
        <v>873</v>
      </c>
      <c r="I280" s="11">
        <v>24218</v>
      </c>
      <c r="J280" s="11"/>
      <c r="K280" s="11" t="s">
        <v>870</v>
      </c>
      <c r="L280" s="7" t="s">
        <v>1559</v>
      </c>
      <c r="M280" s="7" t="s">
        <v>1560</v>
      </c>
      <c r="N280" s="47">
        <v>515900</v>
      </c>
      <c r="O280" s="25">
        <v>13400</v>
      </c>
      <c r="P280" s="26">
        <v>38.5</v>
      </c>
      <c r="Q280" s="11" t="s">
        <v>22</v>
      </c>
      <c r="R280" s="11" t="s">
        <v>871</v>
      </c>
      <c r="S280" s="11" t="s">
        <v>850</v>
      </c>
      <c r="T280" s="11" t="s">
        <v>841</v>
      </c>
      <c r="U280" s="19" t="s">
        <v>23</v>
      </c>
      <c r="V280" s="11" t="s">
        <v>24</v>
      </c>
      <c r="W280" s="14">
        <v>0.77</v>
      </c>
      <c r="X280" s="14">
        <v>670000</v>
      </c>
      <c r="Y280" s="11" t="str">
        <f t="shared" si="4"/>
        <v>43943Secretaria Municipal de Saúde de Goiânia/GOLUVA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100,00UN.07.847.837/0001-105159001340038,5https://www.goiania.go.gov.br/sing_transparencia/coronavirus-transparencia/?filtro_simplificado=categoria e https://www.goiania.go.gov.br/Download/legislacao/diariooficial/2020/do_20200408_000007276.pdf</v>
      </c>
      <c r="Z280" s="11" t="s">
        <v>4443</v>
      </c>
      <c r="AA280" s="7">
        <v>1200000</v>
      </c>
      <c r="AB280" s="1" t="s">
        <v>15013</v>
      </c>
      <c r="AC280" s="7" t="s">
        <v>14869</v>
      </c>
      <c r="AD280" s="1" t="s">
        <v>16269</v>
      </c>
    </row>
    <row r="281" spans="1:30">
      <c r="A281" s="10">
        <v>43943</v>
      </c>
      <c r="B281" s="11" t="s">
        <v>21</v>
      </c>
      <c r="C281" s="11" t="s">
        <v>844</v>
      </c>
      <c r="D281" s="11" t="s">
        <v>818</v>
      </c>
      <c r="E281" s="11" t="s">
        <v>16</v>
      </c>
      <c r="F281" s="11" t="s">
        <v>845</v>
      </c>
      <c r="G281" s="13" t="s">
        <v>17</v>
      </c>
      <c r="H281" s="11" t="s">
        <v>874</v>
      </c>
      <c r="I281" s="11">
        <v>24218</v>
      </c>
      <c r="J281" s="11"/>
      <c r="K281" s="11" t="s">
        <v>870</v>
      </c>
      <c r="L281" s="7" t="s">
        <v>1559</v>
      </c>
      <c r="M281" s="7" t="s">
        <v>1560</v>
      </c>
      <c r="N281" s="47">
        <v>180950</v>
      </c>
      <c r="O281" s="25">
        <v>4700</v>
      </c>
      <c r="P281" s="26">
        <v>38.5</v>
      </c>
      <c r="Q281" s="11" t="s">
        <v>22</v>
      </c>
      <c r="R281" s="11" t="s">
        <v>871</v>
      </c>
      <c r="S281" s="11" t="s">
        <v>850</v>
      </c>
      <c r="T281" s="11" t="s">
        <v>841</v>
      </c>
      <c r="U281" s="19" t="s">
        <v>23</v>
      </c>
      <c r="V281" s="11" t="s">
        <v>24</v>
      </c>
      <c r="W281" s="14">
        <v>0.77</v>
      </c>
      <c r="X281" s="14">
        <v>235000</v>
      </c>
      <c r="Y281" s="11" t="str">
        <f t="shared" si="4"/>
        <v>43943Secretaria Municipal de Saúde de Goiânia/GOLUVA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07.847.837/0001-10180950470038,5https://www.goiania.go.gov.br/sing_transparencia/coronavirus-transparencia/?filtro_simplificado=categoria e https://www.goiania.go.gov.br/Download/legislacao/diariooficial/2020/do_20200408_000007276.pdf</v>
      </c>
      <c r="Z281" s="11" t="s">
        <v>4443</v>
      </c>
      <c r="AA281" s="7">
        <v>1200000</v>
      </c>
      <c r="AB281" s="1" t="s">
        <v>15013</v>
      </c>
      <c r="AC281" s="7" t="s">
        <v>14869</v>
      </c>
      <c r="AD281" s="1" t="s">
        <v>16269</v>
      </c>
    </row>
    <row r="282" spans="1:30">
      <c r="A282" s="10">
        <v>43944</v>
      </c>
      <c r="B282" s="11" t="s">
        <v>21</v>
      </c>
      <c r="C282" s="11" t="s">
        <v>844</v>
      </c>
      <c r="D282" s="11" t="s">
        <v>818</v>
      </c>
      <c r="E282" s="11" t="s">
        <v>16</v>
      </c>
      <c r="F282" s="11" t="s">
        <v>845</v>
      </c>
      <c r="G282" s="13" t="s">
        <v>17</v>
      </c>
      <c r="H282" s="11" t="s">
        <v>875</v>
      </c>
      <c r="I282" s="11">
        <v>24118</v>
      </c>
      <c r="J282" s="11"/>
      <c r="K282" s="11" t="s">
        <v>876</v>
      </c>
      <c r="L282" s="7" t="s">
        <v>13742</v>
      </c>
      <c r="M282" s="7" t="s">
        <v>13741</v>
      </c>
      <c r="N282" s="47">
        <v>97000</v>
      </c>
      <c r="O282" s="25">
        <v>200</v>
      </c>
      <c r="P282" s="26">
        <v>485</v>
      </c>
      <c r="Q282" s="11" t="s">
        <v>26</v>
      </c>
      <c r="R282" s="11" t="s">
        <v>877</v>
      </c>
      <c r="S282" s="11" t="s">
        <v>850</v>
      </c>
      <c r="T282" s="11" t="s">
        <v>831</v>
      </c>
      <c r="U282" s="19" t="s">
        <v>27</v>
      </c>
      <c r="V282" s="11" t="s">
        <v>20</v>
      </c>
      <c r="W282" s="14">
        <v>485</v>
      </c>
      <c r="X282" s="14">
        <v>200</v>
      </c>
      <c r="Y282" s="11" t="str">
        <f t="shared" si="4"/>
        <v>43944Secretaria Municipal de Saúde de Goiânia/GOTERMOMETRO DIGITAL INFRAVERMELHO SEM CONTATO00.496.983/0001-0797000200485https://www.goiania.go.gov.br/sing_transparencia/coronavirus-transparencia/?filtro_simplificado=categoria e https://www.goiania.go.gov.br/Download/legislacao/diariooficial/2020/do_20200415_000007279.pdf</v>
      </c>
      <c r="Z282" s="11" t="s">
        <v>4443</v>
      </c>
      <c r="AA282" s="7">
        <v>0</v>
      </c>
      <c r="AB282" s="1" t="s">
        <v>15014</v>
      </c>
      <c r="AC282" s="7" t="s">
        <v>14870</v>
      </c>
      <c r="AD282" s="1" t="s">
        <v>16269</v>
      </c>
    </row>
    <row r="283" spans="1:30">
      <c r="A283" s="10">
        <v>43941</v>
      </c>
      <c r="B283" s="11" t="s">
        <v>15</v>
      </c>
      <c r="C283" s="12" t="s">
        <v>817</v>
      </c>
      <c r="D283" s="12" t="s">
        <v>818</v>
      </c>
      <c r="E283" s="11" t="s">
        <v>117</v>
      </c>
      <c r="F283" s="11" t="s">
        <v>878</v>
      </c>
      <c r="G283" s="13" t="s">
        <v>17</v>
      </c>
      <c r="H283" s="11" t="s">
        <v>879</v>
      </c>
      <c r="I283" s="11">
        <v>202016448012166</v>
      </c>
      <c r="J283" s="11"/>
      <c r="K283" s="11" t="s">
        <v>811</v>
      </c>
      <c r="L283" s="7"/>
      <c r="M283" s="7" t="s">
        <v>880</v>
      </c>
      <c r="N283" s="47">
        <v>3261.6</v>
      </c>
      <c r="O283" s="25">
        <v>604</v>
      </c>
      <c r="P283" s="26">
        <v>5.4</v>
      </c>
      <c r="Q283" s="27" t="s">
        <v>28</v>
      </c>
      <c r="R283" s="11" t="s">
        <v>881</v>
      </c>
      <c r="S283" s="11" t="s">
        <v>824</v>
      </c>
      <c r="T283" s="11" t="s">
        <v>825</v>
      </c>
      <c r="U283" s="19" t="s">
        <v>4892</v>
      </c>
      <c r="V283" s="11" t="s">
        <v>20</v>
      </c>
      <c r="W283" s="14">
        <v>5.4</v>
      </c>
      <c r="X283" s="14">
        <v>604</v>
      </c>
      <c r="Y283" s="11" t="str">
        <f t="shared" si="4"/>
        <v>43941Diretoria-Geral de Administração PenitenciáriaAquisição de máscaras respiratórias modelo N-9534.533.426/0001-223261,66045,4DOE nº 23280, de 14.04.2020  http://diariooficial.abc.go.gov.br/portal/visualizacoes/pdf/4177#/p:13/e:4177?find=coronavirus</v>
      </c>
      <c r="Z283" s="11" t="s">
        <v>4443</v>
      </c>
      <c r="AA283" s="7"/>
      <c r="AB283" s="71" t="s">
        <v>16263</v>
      </c>
      <c r="AC283" s="7"/>
      <c r="AD283" s="1" t="s">
        <v>16269</v>
      </c>
    </row>
    <row r="284" spans="1:30">
      <c r="A284" s="10">
        <v>43941</v>
      </c>
      <c r="B284" s="11" t="s">
        <v>15</v>
      </c>
      <c r="C284" s="12" t="s">
        <v>817</v>
      </c>
      <c r="D284" s="12" t="s">
        <v>818</v>
      </c>
      <c r="E284" s="11" t="s">
        <v>117</v>
      </c>
      <c r="F284" s="11" t="s">
        <v>878</v>
      </c>
      <c r="G284" s="13" t="s">
        <v>17</v>
      </c>
      <c r="H284" s="11" t="s">
        <v>882</v>
      </c>
      <c r="I284" s="11">
        <v>202016448012166</v>
      </c>
      <c r="J284" s="11"/>
      <c r="K284" s="11" t="s">
        <v>811</v>
      </c>
      <c r="L284" s="7" t="s">
        <v>9866</v>
      </c>
      <c r="M284" s="7" t="s">
        <v>883</v>
      </c>
      <c r="N284" s="47">
        <v>184668</v>
      </c>
      <c r="O284" s="25">
        <v>8394</v>
      </c>
      <c r="P284" s="26">
        <v>22</v>
      </c>
      <c r="Q284" s="11" t="s">
        <v>22</v>
      </c>
      <c r="R284" s="11" t="s">
        <v>881</v>
      </c>
      <c r="S284" s="11" t="s">
        <v>824</v>
      </c>
      <c r="T284" s="11" t="s">
        <v>841</v>
      </c>
      <c r="U284" s="19" t="s">
        <v>23</v>
      </c>
      <c r="V284" s="11" t="s">
        <v>24</v>
      </c>
      <c r="W284" s="14">
        <v>0.44</v>
      </c>
      <c r="X284" s="14">
        <v>419700</v>
      </c>
      <c r="Y284" s="11" t="str">
        <f t="shared" si="4"/>
        <v>43941Diretoria-Geral de Administração PenitenciáriaAquisição de luvas de látex descartáveis07.713.772/0001-10184668839422DOE nº 23280, de 14.04.2020  http://diariooficial.abc.go.gov.br/portal/visualizacoes/pdf/4177#/p:13/e:4177?find=coronavirus</v>
      </c>
      <c r="Z284" s="11" t="s">
        <v>4443</v>
      </c>
      <c r="AA284" s="7">
        <v>250000</v>
      </c>
      <c r="AB284" s="1" t="s">
        <v>15015</v>
      </c>
      <c r="AC284" s="7" t="s">
        <v>14870</v>
      </c>
      <c r="AD284" s="1" t="s">
        <v>16269</v>
      </c>
    </row>
    <row r="285" spans="1:30">
      <c r="A285" s="10">
        <v>43941</v>
      </c>
      <c r="B285" s="11" t="s">
        <v>15</v>
      </c>
      <c r="C285" s="12" t="s">
        <v>817</v>
      </c>
      <c r="D285" s="12" t="s">
        <v>818</v>
      </c>
      <c r="E285" s="11" t="s">
        <v>117</v>
      </c>
      <c r="F285" s="11" t="s">
        <v>878</v>
      </c>
      <c r="G285" s="13" t="s">
        <v>17</v>
      </c>
      <c r="H285" s="11" t="s">
        <v>884</v>
      </c>
      <c r="I285" s="11">
        <v>202016448012166</v>
      </c>
      <c r="J285" s="11"/>
      <c r="K285" s="11" t="s">
        <v>811</v>
      </c>
      <c r="L285" s="7" t="s">
        <v>13743</v>
      </c>
      <c r="M285" s="7" t="s">
        <v>885</v>
      </c>
      <c r="N285" s="47">
        <v>61155</v>
      </c>
      <c r="O285" s="25">
        <v>16308</v>
      </c>
      <c r="P285" s="26">
        <v>3.75</v>
      </c>
      <c r="Q285" s="11" t="s">
        <v>18</v>
      </c>
      <c r="R285" s="11" t="s">
        <v>881</v>
      </c>
      <c r="S285" s="11" t="s">
        <v>824</v>
      </c>
      <c r="T285" s="11" t="s">
        <v>886</v>
      </c>
      <c r="U285" s="15" t="s">
        <v>35</v>
      </c>
      <c r="V285" s="11" t="s">
        <v>20</v>
      </c>
      <c r="W285" s="14">
        <v>3.75</v>
      </c>
      <c r="X285" s="14">
        <v>16308</v>
      </c>
      <c r="Y285" s="11" t="str">
        <f t="shared" si="4"/>
        <v>43941Diretoria-Geral de Administração PenitenciáriaAquisição de avental descartável28.209.943/0001-4861155163083,75DOE nº 23280, de 14.04.2020  http://diariooficial.abc.go.gov.br/portal/visualizacoes/pdf/4177#/p:13/e:4177?find=coronavirus</v>
      </c>
      <c r="Z285" s="11" t="s">
        <v>4443</v>
      </c>
      <c r="AA285" s="7">
        <v>160000</v>
      </c>
      <c r="AB285" s="1" t="s">
        <v>15016</v>
      </c>
      <c r="AC285" s="7" t="s">
        <v>14868</v>
      </c>
      <c r="AD285" s="1" t="s">
        <v>16269</v>
      </c>
    </row>
    <row r="286" spans="1:30">
      <c r="A286" s="10">
        <v>43941</v>
      </c>
      <c r="B286" s="11" t="s">
        <v>15</v>
      </c>
      <c r="C286" s="12" t="s">
        <v>817</v>
      </c>
      <c r="D286" s="12" t="s">
        <v>818</v>
      </c>
      <c r="E286" s="11" t="s">
        <v>117</v>
      </c>
      <c r="F286" s="11" t="s">
        <v>878</v>
      </c>
      <c r="G286" s="13" t="s">
        <v>17</v>
      </c>
      <c r="H286" s="11" t="s">
        <v>887</v>
      </c>
      <c r="I286" s="11">
        <v>202016448012166</v>
      </c>
      <c r="J286" s="11"/>
      <c r="K286" s="11" t="s">
        <v>811</v>
      </c>
      <c r="L286" s="7" t="s">
        <v>374</v>
      </c>
      <c r="M286" s="7" t="s">
        <v>888</v>
      </c>
      <c r="N286" s="47">
        <v>1070.08</v>
      </c>
      <c r="O286" s="25">
        <v>304</v>
      </c>
      <c r="P286" s="26">
        <v>3.52</v>
      </c>
      <c r="Q286" s="11" t="s">
        <v>848</v>
      </c>
      <c r="R286" s="11" t="s">
        <v>881</v>
      </c>
      <c r="S286" s="11" t="s">
        <v>824</v>
      </c>
      <c r="T286" s="11" t="s">
        <v>889</v>
      </c>
      <c r="U286" s="19" t="s">
        <v>29</v>
      </c>
      <c r="V286" s="11" t="s">
        <v>20</v>
      </c>
      <c r="W286" s="14">
        <v>3.52</v>
      </c>
      <c r="X286" s="14">
        <v>304</v>
      </c>
      <c r="Y286" s="11" t="str">
        <f t="shared" si="4"/>
        <v>43941Diretoria-Geral de Administração PenitenciáriaAquisição de óculos de proteção09.035.549/0001-961070,083043,52DOE nº 23280, de 14.04.2020  http://diariooficial.abc.go.gov.br/portal/visualizacoes/pdf/4177#/p:13/e:4177?find=coronavirus</v>
      </c>
      <c r="Z286" s="11" t="s">
        <v>4443</v>
      </c>
      <c r="AA286" s="7">
        <v>50000</v>
      </c>
      <c r="AB286" s="1" t="s">
        <v>14946</v>
      </c>
      <c r="AC286" s="7" t="s">
        <v>14870</v>
      </c>
      <c r="AD286" s="1" t="s">
        <v>16269</v>
      </c>
    </row>
    <row r="287" spans="1:30">
      <c r="A287" s="10">
        <v>43941</v>
      </c>
      <c r="B287" s="11" t="s">
        <v>15</v>
      </c>
      <c r="C287" s="12" t="s">
        <v>817</v>
      </c>
      <c r="D287" s="12" t="s">
        <v>818</v>
      </c>
      <c r="E287" s="11" t="s">
        <v>117</v>
      </c>
      <c r="F287" s="11" t="s">
        <v>878</v>
      </c>
      <c r="G287" s="13" t="s">
        <v>17</v>
      </c>
      <c r="H287" s="11" t="s">
        <v>890</v>
      </c>
      <c r="I287" s="11">
        <v>202016448012166</v>
      </c>
      <c r="J287" s="11"/>
      <c r="K287" s="11" t="s">
        <v>811</v>
      </c>
      <c r="L287" s="7" t="s">
        <v>374</v>
      </c>
      <c r="M287" s="7" t="s">
        <v>888</v>
      </c>
      <c r="N287" s="47">
        <v>9531</v>
      </c>
      <c r="O287" s="25">
        <v>105900</v>
      </c>
      <c r="P287" s="26">
        <v>0.09</v>
      </c>
      <c r="Q287" s="11" t="s">
        <v>848</v>
      </c>
      <c r="R287" s="11" t="s">
        <v>881</v>
      </c>
      <c r="S287" s="11" t="s">
        <v>824</v>
      </c>
      <c r="T287" s="11" t="s">
        <v>891</v>
      </c>
      <c r="U287" s="15" t="s">
        <v>25</v>
      </c>
      <c r="V287" s="11" t="s">
        <v>20</v>
      </c>
      <c r="W287" s="14">
        <v>0.09</v>
      </c>
      <c r="X287" s="14">
        <v>105900</v>
      </c>
      <c r="Y287" s="11" t="str">
        <f t="shared" si="4"/>
        <v>43941Diretoria-Geral de Administração PenitenciáriaAquisição de touca/gorro descartáveis09.035.549/0001-9695311059000,09DOE nº 23280, de 14.04.2020  http://diariooficial.abc.go.gov.br/portal/visualizacoes/pdf/4177#/p:13/e:4177?find=coronavirus</v>
      </c>
      <c r="Z287" s="11" t="s">
        <v>4443</v>
      </c>
      <c r="AA287" s="7">
        <v>50000</v>
      </c>
      <c r="AB287" s="1" t="s">
        <v>14946</v>
      </c>
      <c r="AC287" s="7" t="s">
        <v>14870</v>
      </c>
      <c r="AD287" s="1" t="s">
        <v>16269</v>
      </c>
    </row>
    <row r="288" spans="1:30">
      <c r="A288" s="10">
        <v>43941</v>
      </c>
      <c r="B288" s="11" t="s">
        <v>15</v>
      </c>
      <c r="C288" s="12" t="s">
        <v>817</v>
      </c>
      <c r="D288" s="12" t="s">
        <v>818</v>
      </c>
      <c r="E288" s="11" t="s">
        <v>117</v>
      </c>
      <c r="F288" s="11" t="s">
        <v>878</v>
      </c>
      <c r="G288" s="13" t="s">
        <v>17</v>
      </c>
      <c r="H288" s="11" t="s">
        <v>892</v>
      </c>
      <c r="I288" s="11">
        <v>202016448012166</v>
      </c>
      <c r="J288" s="11"/>
      <c r="K288" s="11" t="s">
        <v>811</v>
      </c>
      <c r="L288" s="7" t="s">
        <v>13740</v>
      </c>
      <c r="M288" s="7" t="s">
        <v>893</v>
      </c>
      <c r="N288" s="47">
        <v>42510.6</v>
      </c>
      <c r="O288" s="25">
        <v>2508</v>
      </c>
      <c r="P288" s="26">
        <v>16.95</v>
      </c>
      <c r="Q288" s="27" t="s">
        <v>31</v>
      </c>
      <c r="R288" s="11" t="s">
        <v>881</v>
      </c>
      <c r="S288" s="11" t="s">
        <v>824</v>
      </c>
      <c r="T288" s="11" t="s">
        <v>867</v>
      </c>
      <c r="U288" s="19" t="s">
        <v>32</v>
      </c>
      <c r="V288" s="11" t="s">
        <v>33</v>
      </c>
      <c r="W288" s="20" t="s">
        <v>815</v>
      </c>
      <c r="X288" s="20">
        <v>0</v>
      </c>
      <c r="Y288" s="11" t="str">
        <f t="shared" si="4"/>
        <v>43941Diretoria-Geral de Administração PenitenciáriaAquisição de álcool em gel de 500ml15.104.655/0001-8742510,6250816,95DOE nº 23280, de 14.04.2020  http://diariooficial.abc.go.gov.br/portal/visualizacoes/pdf/4177#/p:13/e:4177?find=coronavirus</v>
      </c>
      <c r="Z288" s="11" t="s">
        <v>4443</v>
      </c>
      <c r="AA288" s="7">
        <v>120000</v>
      </c>
      <c r="AB288" s="1" t="s">
        <v>15012</v>
      </c>
      <c r="AC288" s="7" t="s">
        <v>14868</v>
      </c>
      <c r="AD288" s="1" t="s">
        <v>16269</v>
      </c>
    </row>
    <row r="289" spans="1:30">
      <c r="A289" s="10">
        <v>43945</v>
      </c>
      <c r="B289" s="11" t="s">
        <v>21</v>
      </c>
      <c r="C289" s="11" t="s">
        <v>844</v>
      </c>
      <c r="D289" s="11" t="s">
        <v>818</v>
      </c>
      <c r="E289" s="11" t="s">
        <v>16</v>
      </c>
      <c r="F289" s="11" t="s">
        <v>845</v>
      </c>
      <c r="G289" s="13" t="s">
        <v>17</v>
      </c>
      <c r="H289" s="11" t="s">
        <v>894</v>
      </c>
      <c r="I289" s="11">
        <v>24652</v>
      </c>
      <c r="J289" s="11"/>
      <c r="K289" s="11" t="s">
        <v>895</v>
      </c>
      <c r="L289" s="7" t="s">
        <v>13745</v>
      </c>
      <c r="M289" s="7" t="s">
        <v>13744</v>
      </c>
      <c r="N289" s="47">
        <v>34200</v>
      </c>
      <c r="O289" s="25">
        <v>600</v>
      </c>
      <c r="P289" s="26">
        <v>57</v>
      </c>
      <c r="Q289" s="11" t="s">
        <v>848</v>
      </c>
      <c r="R289" s="11" t="s">
        <v>850</v>
      </c>
      <c r="S289" s="11" t="s">
        <v>850</v>
      </c>
      <c r="T289" s="11" t="s">
        <v>839</v>
      </c>
      <c r="U289" s="15" t="s">
        <v>81</v>
      </c>
      <c r="V289" s="11" t="s">
        <v>20</v>
      </c>
      <c r="W289" s="14">
        <v>57</v>
      </c>
      <c r="X289" s="14">
        <v>600</v>
      </c>
      <c r="Y289" s="11" t="str">
        <f t="shared" si="4"/>
        <v>43945Secretaria Municipal de Saúde de Goiânia/GOAquisição de Macacão descartável manga longa  100% Impermeável20.990.457/0001-063420060057https://www.goiania.go.gov.br/sing_transparencia/coronavirus-transparencia/?filtro_simplificado=categoria</v>
      </c>
      <c r="Z289" s="11" t="s">
        <v>4443</v>
      </c>
      <c r="AA289" s="7">
        <v>94000</v>
      </c>
      <c r="AB289" s="1" t="s">
        <v>15017</v>
      </c>
      <c r="AC289" s="7" t="s">
        <v>14868</v>
      </c>
      <c r="AD289" s="1" t="s">
        <v>16269</v>
      </c>
    </row>
    <row r="290" spans="1:30">
      <c r="A290" s="10">
        <v>43945</v>
      </c>
      <c r="B290" s="11" t="s">
        <v>21</v>
      </c>
      <c r="C290" s="11" t="s">
        <v>844</v>
      </c>
      <c r="D290" s="11" t="s">
        <v>818</v>
      </c>
      <c r="E290" s="11" t="s">
        <v>16</v>
      </c>
      <c r="F290" s="11" t="s">
        <v>845</v>
      </c>
      <c r="G290" s="13" t="s">
        <v>17</v>
      </c>
      <c r="H290" s="11" t="s">
        <v>896</v>
      </c>
      <c r="I290" s="11">
        <v>24929</v>
      </c>
      <c r="J290" s="11"/>
      <c r="K290" s="11" t="s">
        <v>897</v>
      </c>
      <c r="L290" s="7" t="s">
        <v>13746</v>
      </c>
      <c r="M290" s="7" t="s">
        <v>898</v>
      </c>
      <c r="N290" s="47">
        <v>653400</v>
      </c>
      <c r="O290" s="25">
        <v>3300</v>
      </c>
      <c r="P290" s="26">
        <v>198</v>
      </c>
      <c r="Q290" s="11" t="s">
        <v>848</v>
      </c>
      <c r="R290" s="11" t="s">
        <v>850</v>
      </c>
      <c r="S290" s="11" t="s">
        <v>850</v>
      </c>
      <c r="T290" s="11" t="s">
        <v>899</v>
      </c>
      <c r="U290" s="15" t="s">
        <v>1526</v>
      </c>
      <c r="V290" s="11" t="s">
        <v>20</v>
      </c>
      <c r="W290" s="14">
        <v>198</v>
      </c>
      <c r="X290" s="14">
        <v>3300</v>
      </c>
      <c r="Y290" s="11" t="str">
        <f t="shared" si="4"/>
        <v>43945Secretaria Municipal de Saúde de Goiânia/GOTESTE LABORATORIAL PARA COVID-19,RE ALIZADO POR MEIO DA TECNICA RT-PCR07.478.804/0001-406534003300198https://www.goiania.go.gov.br/sing_transparencia/coronavirus-transparencia/?filtro_simplificado=categoria</v>
      </c>
      <c r="Z290" s="11" t="s">
        <v>4443</v>
      </c>
      <c r="AA290" s="7">
        <v>400000</v>
      </c>
      <c r="AB290" s="1" t="s">
        <v>15018</v>
      </c>
      <c r="AC290" s="7" t="s">
        <v>14869</v>
      </c>
      <c r="AD290" s="1" t="s">
        <v>16269</v>
      </c>
    </row>
    <row r="291" spans="1:30">
      <c r="A291" s="10">
        <v>43945</v>
      </c>
      <c r="B291" s="11" t="s">
        <v>21</v>
      </c>
      <c r="C291" s="11" t="s">
        <v>844</v>
      </c>
      <c r="D291" s="11" t="s">
        <v>818</v>
      </c>
      <c r="E291" s="11" t="s">
        <v>16</v>
      </c>
      <c r="F291" s="11" t="s">
        <v>845</v>
      </c>
      <c r="G291" s="13" t="s">
        <v>17</v>
      </c>
      <c r="H291" s="11" t="s">
        <v>900</v>
      </c>
      <c r="I291" s="11">
        <v>24923</v>
      </c>
      <c r="J291" s="11"/>
      <c r="K291" s="11" t="s">
        <v>901</v>
      </c>
      <c r="L291" s="7" t="s">
        <v>13747</v>
      </c>
      <c r="M291" s="7" t="s">
        <v>902</v>
      </c>
      <c r="N291" s="47">
        <v>1087820</v>
      </c>
      <c r="O291" s="25">
        <v>9980</v>
      </c>
      <c r="P291" s="26">
        <v>109</v>
      </c>
      <c r="Q291" s="11" t="s">
        <v>848</v>
      </c>
      <c r="R291" s="11" t="s">
        <v>850</v>
      </c>
      <c r="S291" s="11" t="s">
        <v>850</v>
      </c>
      <c r="T291" s="11" t="s">
        <v>836</v>
      </c>
      <c r="U291" s="19" t="s">
        <v>30</v>
      </c>
      <c r="V291" s="11" t="s">
        <v>20</v>
      </c>
      <c r="W291" s="14">
        <v>2.1800000000000002</v>
      </c>
      <c r="X291" s="14">
        <v>499000</v>
      </c>
      <c r="Y291" s="11" t="str">
        <f t="shared" si="4"/>
        <v>43945Secretaria Municipal de Saúde de Goiânia/GOMASCARA CIRURGICA PROTECAO TRIPLA CONFEC. EM MATERIAL TECIDO-NAO-TECIDO(TNT) P/USO ODONTO-MEDICO-HOSPITALAR caixa com 50 unidades22.437.706/0001-5810878209980109https://www.goiania.go.gov.br/sing_transparencia/coronavirus-transparencia/?filtro_simplificado=categoria</v>
      </c>
      <c r="Z291" s="11" t="s">
        <v>4443</v>
      </c>
      <c r="AA291" s="7">
        <v>100000</v>
      </c>
      <c r="AB291" s="1" t="s">
        <v>15019</v>
      </c>
      <c r="AC291" s="7" t="s">
        <v>14868</v>
      </c>
      <c r="AD291" s="1" t="s">
        <v>16269</v>
      </c>
    </row>
    <row r="292" spans="1:30">
      <c r="A292" s="10">
        <v>43929</v>
      </c>
      <c r="B292" s="11" t="s">
        <v>21</v>
      </c>
      <c r="C292" s="13" t="s">
        <v>903</v>
      </c>
      <c r="D292" s="13" t="s">
        <v>904</v>
      </c>
      <c r="E292" s="11" t="s">
        <v>16</v>
      </c>
      <c r="F292" s="11"/>
      <c r="G292" s="13" t="s">
        <v>17</v>
      </c>
      <c r="H292" s="11" t="s">
        <v>905</v>
      </c>
      <c r="I292" s="11"/>
      <c r="J292" s="11"/>
      <c r="K292" s="11" t="s">
        <v>906</v>
      </c>
      <c r="L292" s="7" t="s">
        <v>13748</v>
      </c>
      <c r="M292" s="7" t="s">
        <v>907</v>
      </c>
      <c r="N292" s="47">
        <v>53562.14</v>
      </c>
      <c r="O292" s="25"/>
      <c r="P292" s="26"/>
      <c r="Q292" s="11" t="s">
        <v>22</v>
      </c>
      <c r="R292" s="11"/>
      <c r="S292" s="11"/>
      <c r="T292" s="11" t="s">
        <v>841</v>
      </c>
      <c r="U292" s="19" t="s">
        <v>23</v>
      </c>
      <c r="V292" s="11" t="s">
        <v>24</v>
      </c>
      <c r="W292" s="20" t="s">
        <v>815</v>
      </c>
      <c r="X292" s="20">
        <v>0</v>
      </c>
      <c r="Y292" s="11" t="str">
        <f t="shared" si="4"/>
        <v>43929Luva látex sem talco tamanhos P M G05.194.502/0001-1453562,14</v>
      </c>
      <c r="Z292" s="11" t="s">
        <v>4443</v>
      </c>
      <c r="AA292" s="7">
        <v>6000000</v>
      </c>
      <c r="AB292" s="1" t="s">
        <v>15020</v>
      </c>
      <c r="AC292" s="7" t="s">
        <v>14869</v>
      </c>
      <c r="AD292" s="1" t="s">
        <v>16269</v>
      </c>
    </row>
    <row r="293" spans="1:30">
      <c r="A293" s="10">
        <v>43921</v>
      </c>
      <c r="B293" s="11" t="s">
        <v>21</v>
      </c>
      <c r="C293" s="11" t="s">
        <v>908</v>
      </c>
      <c r="D293" s="11" t="s">
        <v>904</v>
      </c>
      <c r="E293" s="11" t="s">
        <v>16</v>
      </c>
      <c r="F293" s="11"/>
      <c r="G293" s="11" t="s">
        <v>37</v>
      </c>
      <c r="H293" s="11" t="s">
        <v>909</v>
      </c>
      <c r="I293" s="11"/>
      <c r="J293" s="11"/>
      <c r="K293" s="11"/>
      <c r="L293" s="7"/>
      <c r="M293" s="7" t="s">
        <v>13749</v>
      </c>
      <c r="N293" s="47">
        <v>4096792</v>
      </c>
      <c r="O293" s="25"/>
      <c r="P293" s="26"/>
      <c r="Q293" s="11" t="s">
        <v>18</v>
      </c>
      <c r="R293" s="11" t="s">
        <v>910</v>
      </c>
      <c r="S293" s="11"/>
      <c r="T293" s="11" t="s">
        <v>911</v>
      </c>
      <c r="U293" s="19" t="s">
        <v>4439</v>
      </c>
      <c r="V293" s="11" t="s">
        <v>20</v>
      </c>
      <c r="W293" s="20" t="s">
        <v>815</v>
      </c>
      <c r="X293" s="20">
        <v>0</v>
      </c>
      <c r="Y293" s="11" t="str">
        <f t="shared" si="4"/>
        <v>43921Aquisição de Respiradores Mêcanicos Invasivos35.577.684/0001-734096792DOE/MG 012/2020</v>
      </c>
      <c r="Z293" s="11" t="s">
        <v>4443</v>
      </c>
      <c r="AA293" s="7"/>
      <c r="AB293" s="71" t="s">
        <v>16263</v>
      </c>
      <c r="AC293" s="7"/>
      <c r="AD293" s="1" t="s">
        <v>16269</v>
      </c>
    </row>
    <row r="294" spans="1:30">
      <c r="A294" s="10">
        <v>43930</v>
      </c>
      <c r="B294" s="11" t="s">
        <v>21</v>
      </c>
      <c r="C294" s="11" t="s">
        <v>913</v>
      </c>
      <c r="D294" s="11" t="s">
        <v>904</v>
      </c>
      <c r="E294" s="11" t="s">
        <v>16</v>
      </c>
      <c r="F294" s="11"/>
      <c r="G294" s="13" t="s">
        <v>17</v>
      </c>
      <c r="H294" s="11" t="s">
        <v>914</v>
      </c>
      <c r="I294" s="11" t="s">
        <v>915</v>
      </c>
      <c r="J294" s="11"/>
      <c r="K294" s="11" t="s">
        <v>916</v>
      </c>
      <c r="L294" s="7" t="s">
        <v>13750</v>
      </c>
      <c r="M294" s="7" t="s">
        <v>917</v>
      </c>
      <c r="N294" s="47">
        <v>1800000</v>
      </c>
      <c r="O294" s="25"/>
      <c r="P294" s="26"/>
      <c r="Q294" s="27" t="s">
        <v>28</v>
      </c>
      <c r="R294" s="11"/>
      <c r="S294" s="11"/>
      <c r="T294" s="11" t="s">
        <v>836</v>
      </c>
      <c r="U294" s="19" t="s">
        <v>30</v>
      </c>
      <c r="V294" s="11" t="s">
        <v>20</v>
      </c>
      <c r="W294" s="20" t="s">
        <v>815</v>
      </c>
      <c r="X294" s="20">
        <v>0</v>
      </c>
      <c r="Y294" s="11" t="str">
        <f t="shared" si="4"/>
        <v>43930Aquisição de máscara cirúrgica descartável33.462.561/0001-611800000</v>
      </c>
      <c r="Z294" s="11" t="s">
        <v>4443</v>
      </c>
      <c r="AA294" s="7">
        <v>10000</v>
      </c>
      <c r="AB294" s="1" t="s">
        <v>15021</v>
      </c>
      <c r="AC294" s="7" t="s">
        <v>14870</v>
      </c>
      <c r="AD294" s="1" t="s">
        <v>16269</v>
      </c>
    </row>
    <row r="295" spans="1:30">
      <c r="A295" s="10">
        <v>43924</v>
      </c>
      <c r="B295" s="11" t="s">
        <v>918</v>
      </c>
      <c r="C295" s="11" t="s">
        <v>913</v>
      </c>
      <c r="D295" s="11" t="s">
        <v>904</v>
      </c>
      <c r="E295" s="11" t="s">
        <v>16</v>
      </c>
      <c r="F295" s="11"/>
      <c r="G295" s="13" t="s">
        <v>17</v>
      </c>
      <c r="H295" s="11" t="s">
        <v>919</v>
      </c>
      <c r="I295" s="11" t="s">
        <v>920</v>
      </c>
      <c r="J295" s="11"/>
      <c r="K295" s="11"/>
      <c r="L295" s="7" t="s">
        <v>13661</v>
      </c>
      <c r="M295" s="7" t="s">
        <v>111</v>
      </c>
      <c r="N295" s="47">
        <v>900000</v>
      </c>
      <c r="O295" s="25"/>
      <c r="P295" s="26"/>
      <c r="Q295" s="27" t="s">
        <v>28</v>
      </c>
      <c r="R295" s="11" t="s">
        <v>921</v>
      </c>
      <c r="S295" s="11"/>
      <c r="T295" s="11" t="s">
        <v>825</v>
      </c>
      <c r="U295" s="19" t="s">
        <v>4892</v>
      </c>
      <c r="V295" s="11" t="s">
        <v>20</v>
      </c>
      <c r="W295" s="20" t="s">
        <v>815</v>
      </c>
      <c r="X295" s="20">
        <v>0</v>
      </c>
      <c r="Y295" s="11" t="str">
        <f t="shared" si="4"/>
        <v xml:space="preserve">43924Máscaras N9510.364.725/0001-12900000DOU - Ext. ordem de compra   </v>
      </c>
      <c r="Z295" s="11" t="s">
        <v>4443</v>
      </c>
      <c r="AA295" s="7">
        <v>150000</v>
      </c>
      <c r="AB295" s="1" t="s">
        <v>14900</v>
      </c>
      <c r="AC295" s="7" t="s">
        <v>14868</v>
      </c>
      <c r="AD295" s="1" t="s">
        <v>16269</v>
      </c>
    </row>
    <row r="296" spans="1:30">
      <c r="A296" s="10">
        <v>43930</v>
      </c>
      <c r="B296" s="11" t="s">
        <v>21</v>
      </c>
      <c r="C296" s="11" t="s">
        <v>913</v>
      </c>
      <c r="D296" s="11" t="s">
        <v>904</v>
      </c>
      <c r="E296" s="11" t="s">
        <v>16</v>
      </c>
      <c r="F296" s="11"/>
      <c r="G296" s="13" t="s">
        <v>17</v>
      </c>
      <c r="H296" s="11" t="s">
        <v>922</v>
      </c>
      <c r="I296" s="11" t="s">
        <v>923</v>
      </c>
      <c r="J296" s="11"/>
      <c r="K296" s="11" t="s">
        <v>924</v>
      </c>
      <c r="L296" s="7" t="s">
        <v>9302</v>
      </c>
      <c r="M296" s="7" t="s">
        <v>925</v>
      </c>
      <c r="N296" s="47">
        <v>436500</v>
      </c>
      <c r="O296" s="25"/>
      <c r="P296" s="26"/>
      <c r="Q296" s="27" t="s">
        <v>31</v>
      </c>
      <c r="R296" s="11"/>
      <c r="S296" s="11"/>
      <c r="T296" s="11" t="s">
        <v>867</v>
      </c>
      <c r="U296" s="19" t="s">
        <v>32</v>
      </c>
      <c r="V296" s="11" t="s">
        <v>33</v>
      </c>
      <c r="W296" s="20" t="s">
        <v>815</v>
      </c>
      <c r="X296" s="20">
        <v>0</v>
      </c>
      <c r="Y296" s="11" t="str">
        <f t="shared" si="4"/>
        <v>43930Fornecimento de alcool em gel04.654.861/0001-44436500</v>
      </c>
      <c r="Z296" s="11" t="s">
        <v>4443</v>
      </c>
      <c r="AA296" s="7">
        <v>288000</v>
      </c>
      <c r="AB296" s="1" t="s">
        <v>15022</v>
      </c>
      <c r="AC296" s="7" t="s">
        <v>14869</v>
      </c>
      <c r="AD296" s="1" t="s">
        <v>16269</v>
      </c>
    </row>
    <row r="297" spans="1:30">
      <c r="A297" s="10">
        <v>43938</v>
      </c>
      <c r="B297" s="11" t="s">
        <v>21</v>
      </c>
      <c r="C297" s="11" t="s">
        <v>926</v>
      </c>
      <c r="D297" s="11" t="s">
        <v>904</v>
      </c>
      <c r="E297" s="11" t="s">
        <v>16</v>
      </c>
      <c r="F297" s="11" t="s">
        <v>927</v>
      </c>
      <c r="G297" s="13" t="s">
        <v>17</v>
      </c>
      <c r="H297" s="11" t="s">
        <v>928</v>
      </c>
      <c r="I297" s="11" t="s">
        <v>929</v>
      </c>
      <c r="J297" s="11" t="s">
        <v>930</v>
      </c>
      <c r="K297" s="11" t="s">
        <v>931</v>
      </c>
      <c r="L297" s="7"/>
      <c r="M297" s="7"/>
      <c r="N297" s="47">
        <v>198360</v>
      </c>
      <c r="O297" s="25">
        <v>57000</v>
      </c>
      <c r="P297" s="26">
        <v>3.48</v>
      </c>
      <c r="Q297" s="27" t="s">
        <v>28</v>
      </c>
      <c r="R297" s="11" t="s">
        <v>932</v>
      </c>
      <c r="S297" s="11"/>
      <c r="T297" s="11" t="s">
        <v>836</v>
      </c>
      <c r="U297" s="19" t="s">
        <v>30</v>
      </c>
      <c r="V297" s="11" t="s">
        <v>20</v>
      </c>
      <c r="W297" s="14">
        <v>3.48</v>
      </c>
      <c r="X297" s="14">
        <v>57000</v>
      </c>
      <c r="Y297" s="11" t="str">
        <f t="shared" si="4"/>
        <v>43938Secretaria Municipal de Saúde de Araguari/MGMáscaras Cirúrgica198360570003,48DOU - Ext de dispensa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v>
      </c>
      <c r="Z297" s="11" t="s">
        <v>4443</v>
      </c>
      <c r="AA297" s="7"/>
      <c r="AB297" s="1" t="s">
        <v>14871</v>
      </c>
      <c r="AC297" s="7"/>
      <c r="AD297" s="1" t="s">
        <v>16269</v>
      </c>
    </row>
    <row r="298" spans="1:30">
      <c r="A298" s="10">
        <v>43938</v>
      </c>
      <c r="B298" s="11" t="s">
        <v>21</v>
      </c>
      <c r="C298" s="11" t="s">
        <v>926</v>
      </c>
      <c r="D298" s="11" t="s">
        <v>904</v>
      </c>
      <c r="E298" s="11" t="s">
        <v>16</v>
      </c>
      <c r="F298" s="11" t="s">
        <v>927</v>
      </c>
      <c r="G298" s="13" t="s">
        <v>17</v>
      </c>
      <c r="H298" s="11" t="s">
        <v>919</v>
      </c>
      <c r="I298" s="11" t="s">
        <v>929</v>
      </c>
      <c r="J298" s="11" t="s">
        <v>930</v>
      </c>
      <c r="K298" s="11" t="s">
        <v>931</v>
      </c>
      <c r="L298" s="7"/>
      <c r="M298" s="7"/>
      <c r="N298" s="47">
        <v>171100</v>
      </c>
      <c r="O298" s="25">
        <v>10000</v>
      </c>
      <c r="P298" s="26">
        <v>17.11</v>
      </c>
      <c r="Q298" s="27" t="s">
        <v>28</v>
      </c>
      <c r="R298" s="11" t="s">
        <v>932</v>
      </c>
      <c r="S298" s="11"/>
      <c r="T298" s="11" t="s">
        <v>825</v>
      </c>
      <c r="U298" s="19" t="s">
        <v>4892</v>
      </c>
      <c r="V298" s="11" t="s">
        <v>20</v>
      </c>
      <c r="W298" s="14">
        <v>17.11</v>
      </c>
      <c r="X298" s="14">
        <v>10000</v>
      </c>
      <c r="Y298" s="11" t="str">
        <f t="shared" si="4"/>
        <v>43938Secretaria Municipal de Saúde de Araguari/MGMáscaras N951711001000017,11DOU - Ext de dispensa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v>
      </c>
      <c r="Z298" s="11" t="s">
        <v>4443</v>
      </c>
      <c r="AA298" s="7"/>
      <c r="AB298" s="1" t="s">
        <v>14871</v>
      </c>
      <c r="AC298" s="7"/>
      <c r="AD298" s="1" t="s">
        <v>16269</v>
      </c>
    </row>
    <row r="299" spans="1:30">
      <c r="A299" s="10">
        <v>43922</v>
      </c>
      <c r="B299" s="11" t="s">
        <v>918</v>
      </c>
      <c r="C299" s="11" t="s">
        <v>933</v>
      </c>
      <c r="D299" s="11" t="s">
        <v>904</v>
      </c>
      <c r="E299" s="11" t="s">
        <v>16</v>
      </c>
      <c r="F299" s="11"/>
      <c r="G299" s="13" t="s">
        <v>17</v>
      </c>
      <c r="H299" s="11" t="s">
        <v>934</v>
      </c>
      <c r="I299" s="11" t="s">
        <v>935</v>
      </c>
      <c r="J299" s="11"/>
      <c r="K299" s="11"/>
      <c r="L299" s="7" t="s">
        <v>1538</v>
      </c>
      <c r="M299" s="7" t="s">
        <v>936</v>
      </c>
      <c r="N299" s="47">
        <v>324000</v>
      </c>
      <c r="O299" s="25">
        <v>60000</v>
      </c>
      <c r="P299" s="26">
        <v>5.4</v>
      </c>
      <c r="Q299" s="11" t="s">
        <v>18</v>
      </c>
      <c r="R299" s="11" t="s">
        <v>937</v>
      </c>
      <c r="S299" s="11"/>
      <c r="T299" s="11" t="s">
        <v>886</v>
      </c>
      <c r="U299" s="15" t="s">
        <v>35</v>
      </c>
      <c r="V299" s="11" t="s">
        <v>20</v>
      </c>
      <c r="W299" s="14">
        <v>5.4</v>
      </c>
      <c r="X299" s="14">
        <v>60000</v>
      </c>
      <c r="Y299" s="11" t="str">
        <f t="shared" si="4"/>
        <v>43922Avental não estéril desc(EPI)16.566.588/0001-85324000600005,4DOU - Avisos de dispensa</v>
      </c>
      <c r="Z299" s="11" t="s">
        <v>4443</v>
      </c>
      <c r="AA299" s="7">
        <v>400000</v>
      </c>
      <c r="AB299" s="1" t="s">
        <v>15023</v>
      </c>
      <c r="AC299" s="7" t="s">
        <v>14868</v>
      </c>
      <c r="AD299" s="1" t="s">
        <v>16269</v>
      </c>
    </row>
    <row r="300" spans="1:30">
      <c r="A300" s="10">
        <v>43923</v>
      </c>
      <c r="B300" s="11" t="s">
        <v>21</v>
      </c>
      <c r="C300" s="11" t="s">
        <v>908</v>
      </c>
      <c r="D300" s="11" t="s">
        <v>904</v>
      </c>
      <c r="E300" s="11" t="s">
        <v>16</v>
      </c>
      <c r="F300" s="11"/>
      <c r="G300" s="13" t="s">
        <v>17</v>
      </c>
      <c r="H300" s="11" t="s">
        <v>938</v>
      </c>
      <c r="I300" s="11" t="s">
        <v>939</v>
      </c>
      <c r="J300" s="11" t="s">
        <v>940</v>
      </c>
      <c r="K300" s="11" t="s">
        <v>198</v>
      </c>
      <c r="L300" s="7" t="s">
        <v>13751</v>
      </c>
      <c r="M300" s="7" t="s">
        <v>941</v>
      </c>
      <c r="N300" s="47">
        <v>300000</v>
      </c>
      <c r="O300" s="25">
        <v>1000</v>
      </c>
      <c r="P300" s="26">
        <v>300</v>
      </c>
      <c r="Q300" s="27" t="s">
        <v>942</v>
      </c>
      <c r="R300" s="11" t="s">
        <v>943</v>
      </c>
      <c r="S300" s="11"/>
      <c r="T300" s="11" t="s">
        <v>836</v>
      </c>
      <c r="U300" s="19" t="s">
        <v>30</v>
      </c>
      <c r="V300" s="11" t="s">
        <v>20</v>
      </c>
      <c r="W300" s="14">
        <v>6</v>
      </c>
      <c r="X300" s="14">
        <v>50000</v>
      </c>
      <c r="Y300" s="11" t="str">
        <f t="shared" si="4"/>
        <v>43923Compras de Máscaras Descartáveis, caixas com 50 unidades08.648.188/0001-903000001000300DOE/MG-04.013/2020</v>
      </c>
      <c r="Z300" s="11" t="s">
        <v>4443</v>
      </c>
      <c r="AA300" s="7">
        <v>30000</v>
      </c>
      <c r="AB300" s="1" t="s">
        <v>15024</v>
      </c>
      <c r="AC300" s="7" t="s">
        <v>14868</v>
      </c>
      <c r="AD300" s="1" t="s">
        <v>16269</v>
      </c>
    </row>
    <row r="301" spans="1:30">
      <c r="A301" s="10">
        <v>43917</v>
      </c>
      <c r="B301" s="11" t="s">
        <v>21</v>
      </c>
      <c r="C301" s="11" t="s">
        <v>908</v>
      </c>
      <c r="D301" s="11" t="s">
        <v>904</v>
      </c>
      <c r="E301" s="11" t="s">
        <v>16</v>
      </c>
      <c r="F301" s="11"/>
      <c r="G301" s="13" t="s">
        <v>17</v>
      </c>
      <c r="H301" s="11" t="s">
        <v>944</v>
      </c>
      <c r="I301" s="11" t="s">
        <v>945</v>
      </c>
      <c r="J301" s="11" t="s">
        <v>946</v>
      </c>
      <c r="K301" s="11" t="s">
        <v>179</v>
      </c>
      <c r="L301" s="7" t="s">
        <v>13753</v>
      </c>
      <c r="M301" s="7" t="s">
        <v>13752</v>
      </c>
      <c r="N301" s="47">
        <v>1550</v>
      </c>
      <c r="O301" s="25">
        <v>100</v>
      </c>
      <c r="P301" s="26">
        <v>15.5</v>
      </c>
      <c r="Q301" s="11" t="s">
        <v>947</v>
      </c>
      <c r="R301" s="11" t="s">
        <v>948</v>
      </c>
      <c r="S301" s="11"/>
      <c r="T301" s="11" t="s">
        <v>841</v>
      </c>
      <c r="U301" s="15" t="s">
        <v>25</v>
      </c>
      <c r="V301" s="11" t="s">
        <v>20</v>
      </c>
      <c r="W301" s="14">
        <v>0.155</v>
      </c>
      <c r="X301" s="14">
        <v>10000</v>
      </c>
      <c r="Y301" s="11" t="str">
        <f t="shared" si="4"/>
        <v>43917Touca descartável , pacote com 100 unidades00.207.500/0001-07155010015,5DOE MG -o4.008/2020</v>
      </c>
      <c r="Z301" s="11" t="s">
        <v>4443</v>
      </c>
      <c r="AA301" s="7">
        <v>0</v>
      </c>
      <c r="AB301" s="1" t="s">
        <v>15025</v>
      </c>
      <c r="AC301" s="7" t="s">
        <v>14870</v>
      </c>
      <c r="AD301" s="1" t="s">
        <v>16269</v>
      </c>
    </row>
    <row r="302" spans="1:30">
      <c r="A302" s="10">
        <v>43917</v>
      </c>
      <c r="B302" s="11" t="s">
        <v>21</v>
      </c>
      <c r="C302" s="11" t="s">
        <v>908</v>
      </c>
      <c r="D302" s="11" t="s">
        <v>904</v>
      </c>
      <c r="E302" s="11" t="s">
        <v>16</v>
      </c>
      <c r="F302" s="11"/>
      <c r="G302" s="13" t="s">
        <v>17</v>
      </c>
      <c r="H302" s="11" t="s">
        <v>949</v>
      </c>
      <c r="I302" s="11" t="s">
        <v>945</v>
      </c>
      <c r="J302" s="11" t="s">
        <v>946</v>
      </c>
      <c r="K302" s="11" t="s">
        <v>179</v>
      </c>
      <c r="L302" s="7" t="s">
        <v>13753</v>
      </c>
      <c r="M302" s="7" t="s">
        <v>13752</v>
      </c>
      <c r="N302" s="47">
        <v>257759.99999999997</v>
      </c>
      <c r="O302" s="25">
        <v>7200</v>
      </c>
      <c r="P302" s="26">
        <v>35.799999999999997</v>
      </c>
      <c r="Q302" s="11" t="s">
        <v>942</v>
      </c>
      <c r="R302" s="11" t="s">
        <v>948</v>
      </c>
      <c r="S302" s="11"/>
      <c r="T302" s="11" t="s">
        <v>841</v>
      </c>
      <c r="U302" s="19" t="s">
        <v>23</v>
      </c>
      <c r="V302" s="11" t="s">
        <v>24</v>
      </c>
      <c r="W302" s="14">
        <v>0.71599999999999997</v>
      </c>
      <c r="X302" s="14">
        <v>360000</v>
      </c>
      <c r="Y302" s="11" t="str">
        <f t="shared" si="4"/>
        <v>43917Luvas cirúrgicas, caixas com 100 unidades00.207.500/0001-07257760720035,8DOE MG -o4.008/2020</v>
      </c>
      <c r="Z302" s="11" t="s">
        <v>4443</v>
      </c>
      <c r="AA302" s="7">
        <v>0</v>
      </c>
      <c r="AB302" s="1" t="s">
        <v>15025</v>
      </c>
      <c r="AC302" s="7" t="s">
        <v>14870</v>
      </c>
      <c r="AD302" s="1" t="s">
        <v>16269</v>
      </c>
    </row>
    <row r="303" spans="1:30">
      <c r="A303" s="10">
        <v>43938</v>
      </c>
      <c r="B303" s="11" t="s">
        <v>21</v>
      </c>
      <c r="C303" s="11" t="s">
        <v>950</v>
      </c>
      <c r="D303" s="11" t="s">
        <v>904</v>
      </c>
      <c r="E303" s="11" t="s">
        <v>16</v>
      </c>
      <c r="F303" s="11" t="s">
        <v>951</v>
      </c>
      <c r="G303" s="13" t="s">
        <v>17</v>
      </c>
      <c r="H303" s="11" t="s">
        <v>952</v>
      </c>
      <c r="I303" s="11" t="s">
        <v>953</v>
      </c>
      <c r="J303" s="11"/>
      <c r="K303" s="11" t="s">
        <v>954</v>
      </c>
      <c r="L303" s="7" t="s">
        <v>13754</v>
      </c>
      <c r="M303" s="7" t="s">
        <v>955</v>
      </c>
      <c r="N303" s="47">
        <v>207000</v>
      </c>
      <c r="O303" s="25">
        <v>1200</v>
      </c>
      <c r="P303" s="26">
        <v>172.5</v>
      </c>
      <c r="Q303" s="27" t="s">
        <v>942</v>
      </c>
      <c r="R303" s="28" t="s">
        <v>956</v>
      </c>
      <c r="S303" s="11"/>
      <c r="T303" s="11" t="s">
        <v>836</v>
      </c>
      <c r="U303" s="19" t="s">
        <v>30</v>
      </c>
      <c r="V303" s="11" t="s">
        <v>20</v>
      </c>
      <c r="W303" s="14">
        <v>3.45</v>
      </c>
      <c r="X303" s="14">
        <v>60000</v>
      </c>
      <c r="Y303" s="11" t="str">
        <f t="shared" si="4"/>
        <v>43938Secretaria Municipal de Saúde de Divinópolis/MGMáscara cirúrgica descartável59.717.553/0006-172070001200172,5http://177.69.246.151:8090/portalcidadao/#075f539f0b7223f116d2c85c4ce1b1752fccb0db1fd92284312b33310fb199ef6050e9373e0f36365cbb7737a0e49e582e657146a648fd13d54aa9e4338df879e807578fb1eeafd74fd88474128cf6c0fb7fab1a614a99046f48ee5adad5fea9dd6ffce871d776c51663f7fa03b362af</v>
      </c>
      <c r="Z303" s="11" t="s">
        <v>4443</v>
      </c>
      <c r="AA303" s="7">
        <v>0</v>
      </c>
      <c r="AB303" s="1" t="s">
        <v>15026</v>
      </c>
      <c r="AC303" s="7" t="s">
        <v>14869</v>
      </c>
      <c r="AD303" s="1" t="s">
        <v>16269</v>
      </c>
    </row>
    <row r="304" spans="1:30">
      <c r="A304" s="10">
        <v>43930</v>
      </c>
      <c r="B304" s="11" t="s">
        <v>21</v>
      </c>
      <c r="C304" s="11" t="s">
        <v>957</v>
      </c>
      <c r="D304" s="11" t="s">
        <v>904</v>
      </c>
      <c r="E304" s="11" t="s">
        <v>16</v>
      </c>
      <c r="F304" s="11"/>
      <c r="G304" s="13" t="s">
        <v>17</v>
      </c>
      <c r="H304" s="11" t="s">
        <v>958</v>
      </c>
      <c r="I304" s="11" t="s">
        <v>959</v>
      </c>
      <c r="J304" s="11"/>
      <c r="K304" s="11"/>
      <c r="L304" s="7"/>
      <c r="M304" s="7"/>
      <c r="N304" s="47">
        <v>165000</v>
      </c>
      <c r="O304" s="25">
        <v>1000</v>
      </c>
      <c r="P304" s="26">
        <v>165</v>
      </c>
      <c r="Q304" s="11" t="s">
        <v>18</v>
      </c>
      <c r="R304" s="11" t="s">
        <v>960</v>
      </c>
      <c r="S304" s="11"/>
      <c r="T304" s="11" t="s">
        <v>961</v>
      </c>
      <c r="U304" s="19" t="s">
        <v>19</v>
      </c>
      <c r="V304" s="11" t="s">
        <v>20</v>
      </c>
      <c r="W304" s="14">
        <v>165</v>
      </c>
      <c r="X304" s="14">
        <v>1000</v>
      </c>
      <c r="Y304" s="11" t="str">
        <f t="shared" si="4"/>
        <v>43930Teste rápido de COVID-191650001000165DOU - Extrato de Contrato.</v>
      </c>
      <c r="Z304" s="11" t="s">
        <v>4443</v>
      </c>
      <c r="AA304" s="7"/>
      <c r="AB304" s="1" t="s">
        <v>14871</v>
      </c>
      <c r="AC304" s="7"/>
      <c r="AD304" s="1" t="s">
        <v>16269</v>
      </c>
    </row>
    <row r="305" spans="1:30">
      <c r="A305" s="10">
        <v>43930</v>
      </c>
      <c r="B305" s="11" t="s">
        <v>21</v>
      </c>
      <c r="C305" s="11" t="s">
        <v>957</v>
      </c>
      <c r="D305" s="11" t="s">
        <v>904</v>
      </c>
      <c r="E305" s="11" t="s">
        <v>16</v>
      </c>
      <c r="F305" s="11"/>
      <c r="G305" s="13" t="s">
        <v>17</v>
      </c>
      <c r="H305" s="11" t="s">
        <v>958</v>
      </c>
      <c r="I305" s="11" t="s">
        <v>962</v>
      </c>
      <c r="J305" s="11"/>
      <c r="K305" s="11"/>
      <c r="L305" s="7" t="s">
        <v>13755</v>
      </c>
      <c r="M305" s="7" t="s">
        <v>963</v>
      </c>
      <c r="N305" s="47">
        <v>165000</v>
      </c>
      <c r="O305" s="25"/>
      <c r="P305" s="26"/>
      <c r="Q305" s="11" t="s">
        <v>18</v>
      </c>
      <c r="R305" s="11" t="s">
        <v>964</v>
      </c>
      <c r="S305" s="11"/>
      <c r="T305" s="11" t="s">
        <v>961</v>
      </c>
      <c r="U305" s="19" t="s">
        <v>19</v>
      </c>
      <c r="V305" s="11" t="s">
        <v>20</v>
      </c>
      <c r="W305" s="20" t="s">
        <v>815</v>
      </c>
      <c r="X305" s="20">
        <v>0</v>
      </c>
      <c r="Y305" s="11" t="str">
        <f t="shared" si="4"/>
        <v>43930Teste rápido de COVID-1928.648.185/0001-64165000DOU - Ratificação da dispensa</v>
      </c>
      <c r="Z305" s="11" t="s">
        <v>4443</v>
      </c>
      <c r="AA305" s="7">
        <v>300000</v>
      </c>
      <c r="AB305" s="1" t="s">
        <v>15027</v>
      </c>
      <c r="AC305" s="7" t="s">
        <v>14869</v>
      </c>
      <c r="AD305" s="1" t="s">
        <v>16269</v>
      </c>
    </row>
    <row r="306" spans="1:30">
      <c r="A306" s="10">
        <v>43903</v>
      </c>
      <c r="B306" s="11" t="s">
        <v>21</v>
      </c>
      <c r="C306" s="11" t="s">
        <v>913</v>
      </c>
      <c r="D306" s="11" t="s">
        <v>904</v>
      </c>
      <c r="E306" s="11" t="s">
        <v>16</v>
      </c>
      <c r="F306" s="11"/>
      <c r="G306" s="11" t="s">
        <v>37</v>
      </c>
      <c r="H306" s="11" t="s">
        <v>965</v>
      </c>
      <c r="I306" s="11" t="s">
        <v>966</v>
      </c>
      <c r="J306" s="11"/>
      <c r="K306" s="11" t="s">
        <v>967</v>
      </c>
      <c r="L306" s="7" t="s">
        <v>13756</v>
      </c>
      <c r="M306" s="7" t="s">
        <v>968</v>
      </c>
      <c r="N306" s="47">
        <v>158000</v>
      </c>
      <c r="O306" s="25"/>
      <c r="P306" s="26"/>
      <c r="Q306" s="11" t="s">
        <v>18</v>
      </c>
      <c r="R306" s="11"/>
      <c r="S306" s="11"/>
      <c r="T306" s="11" t="s">
        <v>911</v>
      </c>
      <c r="U306" s="19" t="s">
        <v>4439</v>
      </c>
      <c r="V306" s="11" t="s">
        <v>20</v>
      </c>
      <c r="W306" s="20" t="s">
        <v>815</v>
      </c>
      <c r="X306" s="20">
        <v>0</v>
      </c>
      <c r="Y306" s="11" t="str">
        <f t="shared" si="4"/>
        <v>43903Respirador purificador de ar23.359.559/0001-08158000</v>
      </c>
      <c r="Z306" s="11" t="s">
        <v>4443</v>
      </c>
      <c r="AA306" s="7">
        <v>80000</v>
      </c>
      <c r="AB306" s="1" t="s">
        <v>15028</v>
      </c>
      <c r="AC306" s="7" t="s">
        <v>14870</v>
      </c>
      <c r="AD306" s="1" t="s">
        <v>16269</v>
      </c>
    </row>
    <row r="307" spans="1:30">
      <c r="A307" s="10">
        <v>43915</v>
      </c>
      <c r="B307" s="11" t="s">
        <v>15</v>
      </c>
      <c r="C307" s="11" t="s">
        <v>926</v>
      </c>
      <c r="D307" s="11" t="s">
        <v>904</v>
      </c>
      <c r="E307" s="11" t="s">
        <v>16</v>
      </c>
      <c r="F307" s="11" t="s">
        <v>927</v>
      </c>
      <c r="G307" s="13" t="s">
        <v>17</v>
      </c>
      <c r="H307" s="11" t="s">
        <v>928</v>
      </c>
      <c r="I307" s="11" t="s">
        <v>969</v>
      </c>
      <c r="J307" s="11" t="s">
        <v>970</v>
      </c>
      <c r="K307" s="11" t="s">
        <v>198</v>
      </c>
      <c r="L307" s="7" t="s">
        <v>13757</v>
      </c>
      <c r="M307" s="7" t="s">
        <v>971</v>
      </c>
      <c r="N307" s="47">
        <v>14000</v>
      </c>
      <c r="O307" s="25">
        <v>5000</v>
      </c>
      <c r="P307" s="26">
        <v>2.8</v>
      </c>
      <c r="Q307" s="27" t="s">
        <v>28</v>
      </c>
      <c r="R307" s="11" t="s">
        <v>972</v>
      </c>
      <c r="S307" s="11"/>
      <c r="T307" s="11" t="s">
        <v>836</v>
      </c>
      <c r="U307" s="19" t="s">
        <v>30</v>
      </c>
      <c r="V307" s="11" t="s">
        <v>20</v>
      </c>
      <c r="W307" s="14">
        <v>2.8</v>
      </c>
      <c r="X307" s="14">
        <v>5000</v>
      </c>
      <c r="Y307" s="11" t="str">
        <f t="shared" si="4"/>
        <v>43915Secretaria Municipal de Saúde de Araguari/MGMáscaras Cirúrgica31.396.050/0001-631400050002,8DOU - Extrato de Contrato.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v>
      </c>
      <c r="Z307" s="11" t="s">
        <v>4443</v>
      </c>
      <c r="AA307" s="7">
        <v>50000</v>
      </c>
      <c r="AB307" s="1" t="s">
        <v>15029</v>
      </c>
      <c r="AC307" s="7" t="s">
        <v>14868</v>
      </c>
      <c r="AD307" s="1" t="s">
        <v>16269</v>
      </c>
    </row>
    <row r="308" spans="1:30">
      <c r="A308" s="10">
        <v>43915</v>
      </c>
      <c r="B308" s="11" t="s">
        <v>15</v>
      </c>
      <c r="C308" s="11" t="s">
        <v>926</v>
      </c>
      <c r="D308" s="11" t="s">
        <v>904</v>
      </c>
      <c r="E308" s="11" t="s">
        <v>16</v>
      </c>
      <c r="F308" s="11" t="s">
        <v>927</v>
      </c>
      <c r="G308" s="13" t="s">
        <v>17</v>
      </c>
      <c r="H308" s="11" t="s">
        <v>919</v>
      </c>
      <c r="I308" s="11" t="s">
        <v>969</v>
      </c>
      <c r="J308" s="11" t="s">
        <v>970</v>
      </c>
      <c r="K308" s="11" t="s">
        <v>198</v>
      </c>
      <c r="L308" s="7" t="s">
        <v>13757</v>
      </c>
      <c r="M308" s="7" t="s">
        <v>971</v>
      </c>
      <c r="N308" s="47">
        <v>119700</v>
      </c>
      <c r="O308" s="25">
        <v>3000</v>
      </c>
      <c r="P308" s="26">
        <v>39.9</v>
      </c>
      <c r="Q308" s="27" t="s">
        <v>28</v>
      </c>
      <c r="R308" s="11" t="s">
        <v>972</v>
      </c>
      <c r="S308" s="11"/>
      <c r="T308" s="11" t="s">
        <v>825</v>
      </c>
      <c r="U308" s="19" t="s">
        <v>4892</v>
      </c>
      <c r="V308" s="11" t="s">
        <v>20</v>
      </c>
      <c r="W308" s="14">
        <v>39.9</v>
      </c>
      <c r="X308" s="14">
        <v>3000</v>
      </c>
      <c r="Y308" s="11" t="str">
        <f t="shared" si="4"/>
        <v>43915Secretaria Municipal de Saúde de Araguari/MGMáscaras N9531.396.050/0001-63119700300039,9DOU - Extrato de Contrato.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v>
      </c>
      <c r="Z308" s="11" t="s">
        <v>4443</v>
      </c>
      <c r="AA308" s="7">
        <v>50000</v>
      </c>
      <c r="AB308" s="1" t="s">
        <v>15029</v>
      </c>
      <c r="AC308" s="7" t="s">
        <v>14868</v>
      </c>
      <c r="AD308" s="1" t="s">
        <v>16269</v>
      </c>
    </row>
    <row r="309" spans="1:30">
      <c r="A309" s="10">
        <v>43915</v>
      </c>
      <c r="B309" s="11" t="s">
        <v>15</v>
      </c>
      <c r="C309" s="11" t="s">
        <v>926</v>
      </c>
      <c r="D309" s="11" t="s">
        <v>904</v>
      </c>
      <c r="E309" s="11" t="s">
        <v>16</v>
      </c>
      <c r="F309" s="11" t="s">
        <v>927</v>
      </c>
      <c r="G309" s="13" t="s">
        <v>17</v>
      </c>
      <c r="H309" s="11" t="s">
        <v>973</v>
      </c>
      <c r="I309" s="11" t="s">
        <v>969</v>
      </c>
      <c r="J309" s="11" t="s">
        <v>970</v>
      </c>
      <c r="K309" s="11" t="s">
        <v>198</v>
      </c>
      <c r="L309" s="7" t="s">
        <v>13757</v>
      </c>
      <c r="M309" s="7" t="s">
        <v>971</v>
      </c>
      <c r="N309" s="47">
        <v>19500</v>
      </c>
      <c r="O309" s="25">
        <v>5000</v>
      </c>
      <c r="P309" s="26">
        <v>3.9</v>
      </c>
      <c r="Q309" s="27" t="s">
        <v>28</v>
      </c>
      <c r="R309" s="11" t="s">
        <v>972</v>
      </c>
      <c r="S309" s="11"/>
      <c r="T309" s="11" t="s">
        <v>886</v>
      </c>
      <c r="U309" s="15" t="s">
        <v>35</v>
      </c>
      <c r="V309" s="11" t="s">
        <v>20</v>
      </c>
      <c r="W309" s="14">
        <v>3.9</v>
      </c>
      <c r="X309" s="14">
        <v>5000</v>
      </c>
      <c r="Y309" s="11" t="str">
        <f t="shared" si="4"/>
        <v>43915Secretaria Municipal de Saúde de Araguari/MGAventais descartáveis31.396.050/0001-631950050003,9DOU - Extrato de Contrato.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v>
      </c>
      <c r="Z309" s="11" t="s">
        <v>4443</v>
      </c>
      <c r="AA309" s="7">
        <v>50000</v>
      </c>
      <c r="AB309" s="1" t="s">
        <v>15029</v>
      </c>
      <c r="AC309" s="7" t="s">
        <v>14868</v>
      </c>
      <c r="AD309" s="1" t="s">
        <v>16269</v>
      </c>
    </row>
    <row r="310" spans="1:30">
      <c r="A310" s="10">
        <v>43915</v>
      </c>
      <c r="B310" s="11" t="s">
        <v>15</v>
      </c>
      <c r="C310" s="11" t="s">
        <v>926</v>
      </c>
      <c r="D310" s="11" t="s">
        <v>904</v>
      </c>
      <c r="E310" s="11" t="s">
        <v>16</v>
      </c>
      <c r="F310" s="11" t="s">
        <v>927</v>
      </c>
      <c r="G310" s="13" t="s">
        <v>17</v>
      </c>
      <c r="H310" s="11" t="s">
        <v>974</v>
      </c>
      <c r="I310" s="11" t="s">
        <v>969</v>
      </c>
      <c r="J310" s="11" t="s">
        <v>970</v>
      </c>
      <c r="K310" s="11" t="s">
        <v>198</v>
      </c>
      <c r="L310" s="7" t="s">
        <v>13757</v>
      </c>
      <c r="M310" s="7" t="s">
        <v>971</v>
      </c>
      <c r="N310" s="47">
        <v>4100</v>
      </c>
      <c r="O310" s="25">
        <v>1000</v>
      </c>
      <c r="P310" s="26">
        <v>4.0999999999999996</v>
      </c>
      <c r="Q310" s="27" t="s">
        <v>28</v>
      </c>
      <c r="R310" s="11" t="s">
        <v>972</v>
      </c>
      <c r="S310" s="11"/>
      <c r="T310" s="11" t="s">
        <v>886</v>
      </c>
      <c r="U310" s="15" t="s">
        <v>35</v>
      </c>
      <c r="V310" s="11" t="s">
        <v>20</v>
      </c>
      <c r="W310" s="14">
        <v>4.0999999999999996</v>
      </c>
      <c r="X310" s="14">
        <v>1000</v>
      </c>
      <c r="Y310" s="11" t="str">
        <f t="shared" si="4"/>
        <v>43915Secretaria Municipal de Saúde de Araguari/MGAventais impermeáveis31.396.050/0001-63410010004,1DOU - Extrato de Contrato.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v>
      </c>
      <c r="Z310" s="11" t="s">
        <v>4443</v>
      </c>
      <c r="AA310" s="7">
        <v>50000</v>
      </c>
      <c r="AB310" s="1" t="s">
        <v>15029</v>
      </c>
      <c r="AC310" s="7" t="s">
        <v>14868</v>
      </c>
      <c r="AD310" s="1" t="s">
        <v>16269</v>
      </c>
    </row>
    <row r="311" spans="1:30">
      <c r="A311" s="10">
        <v>43937</v>
      </c>
      <c r="B311" s="11" t="s">
        <v>21</v>
      </c>
      <c r="C311" s="11" t="s">
        <v>913</v>
      </c>
      <c r="D311" s="11" t="s">
        <v>904</v>
      </c>
      <c r="E311" s="11" t="s">
        <v>16</v>
      </c>
      <c r="F311" s="11"/>
      <c r="G311" s="11" t="s">
        <v>37</v>
      </c>
      <c r="H311" s="11" t="s">
        <v>975</v>
      </c>
      <c r="I311" s="11"/>
      <c r="J311" s="11"/>
      <c r="K311" s="11" t="s">
        <v>976</v>
      </c>
      <c r="L311" s="7"/>
      <c r="M311" s="7"/>
      <c r="N311" s="47">
        <v>123560</v>
      </c>
      <c r="O311" s="25"/>
      <c r="P311" s="26"/>
      <c r="Q311" s="11" t="s">
        <v>18</v>
      </c>
      <c r="R311" s="11"/>
      <c r="S311" s="11"/>
      <c r="T311" s="11" t="s">
        <v>911</v>
      </c>
      <c r="U311" s="19" t="s">
        <v>4439</v>
      </c>
      <c r="V311" s="11" t="s">
        <v>20</v>
      </c>
      <c r="W311" s="20" t="s">
        <v>815</v>
      </c>
      <c r="X311" s="20">
        <v>0</v>
      </c>
      <c r="Y311" s="11" t="str">
        <f t="shared" si="4"/>
        <v>43937Materiais médicos de assistência ventilatória para o ENFRENTAMENTO DA PANDEMIA CORONAVÍRUS – COVID-19123560</v>
      </c>
      <c r="Z311" s="11" t="s">
        <v>4443</v>
      </c>
      <c r="AA311" s="7"/>
      <c r="AB311" s="1" t="s">
        <v>14871</v>
      </c>
      <c r="AC311" s="7"/>
      <c r="AD311" s="1" t="s">
        <v>16269</v>
      </c>
    </row>
    <row r="312" spans="1:30">
      <c r="A312" s="10">
        <v>43935</v>
      </c>
      <c r="B312" s="11" t="s">
        <v>918</v>
      </c>
      <c r="C312" s="11" t="s">
        <v>913</v>
      </c>
      <c r="D312" s="11" t="s">
        <v>904</v>
      </c>
      <c r="E312" s="11" t="s">
        <v>16</v>
      </c>
      <c r="F312" s="11"/>
      <c r="G312" s="13" t="s">
        <v>17</v>
      </c>
      <c r="H312" s="11" t="s">
        <v>977</v>
      </c>
      <c r="I312" s="11" t="s">
        <v>978</v>
      </c>
      <c r="J312" s="11"/>
      <c r="K312" s="11"/>
      <c r="L312" s="7"/>
      <c r="M312" s="7"/>
      <c r="N312" s="47">
        <v>122250</v>
      </c>
      <c r="O312" s="25"/>
      <c r="P312" s="26"/>
      <c r="Q312" s="27" t="s">
        <v>28</v>
      </c>
      <c r="R312" s="11" t="s">
        <v>921</v>
      </c>
      <c r="S312" s="11"/>
      <c r="T312" s="11" t="s">
        <v>825</v>
      </c>
      <c r="U312" s="19" t="s">
        <v>4892</v>
      </c>
      <c r="V312" s="11" t="s">
        <v>20</v>
      </c>
      <c r="W312" s="20" t="s">
        <v>815</v>
      </c>
      <c r="X312" s="20">
        <v>0</v>
      </c>
      <c r="Y312" s="11" t="str">
        <f t="shared" si="4"/>
        <v xml:space="preserve">43935Máscaras N95- PFF/s válvula122250DOU - Ext. ordem de compra   </v>
      </c>
      <c r="Z312" s="11" t="s">
        <v>4443</v>
      </c>
      <c r="AA312" s="7"/>
      <c r="AB312" s="1" t="s">
        <v>14871</v>
      </c>
      <c r="AC312" s="7"/>
      <c r="AD312" s="1" t="s">
        <v>16269</v>
      </c>
    </row>
    <row r="313" spans="1:30">
      <c r="A313" s="10">
        <v>43903</v>
      </c>
      <c r="B313" s="11" t="s">
        <v>21</v>
      </c>
      <c r="C313" s="11" t="s">
        <v>913</v>
      </c>
      <c r="D313" s="11" t="s">
        <v>904</v>
      </c>
      <c r="E313" s="11" t="s">
        <v>16</v>
      </c>
      <c r="F313" s="11"/>
      <c r="G313" s="13" t="s">
        <v>17</v>
      </c>
      <c r="H313" s="11" t="s">
        <v>952</v>
      </c>
      <c r="I313" s="11" t="s">
        <v>966</v>
      </c>
      <c r="J313" s="11"/>
      <c r="K313" s="11" t="s">
        <v>967</v>
      </c>
      <c r="L313" s="7" t="s">
        <v>1080</v>
      </c>
      <c r="M313" s="7" t="s">
        <v>979</v>
      </c>
      <c r="N313" s="47">
        <v>120000</v>
      </c>
      <c r="O313" s="25"/>
      <c r="P313" s="26"/>
      <c r="Q313" s="27" t="s">
        <v>28</v>
      </c>
      <c r="R313" s="11"/>
      <c r="S313" s="11"/>
      <c r="T313" s="11" t="s">
        <v>836</v>
      </c>
      <c r="U313" s="19" t="s">
        <v>30</v>
      </c>
      <c r="V313" s="11" t="s">
        <v>20</v>
      </c>
      <c r="W313" s="20" t="s">
        <v>815</v>
      </c>
      <c r="X313" s="20">
        <v>0</v>
      </c>
      <c r="Y313" s="11" t="str">
        <f t="shared" si="4"/>
        <v>43903Máscara cirúrgica descartável00.874.929/0001-40120000</v>
      </c>
      <c r="Z313" s="11" t="s">
        <v>4443</v>
      </c>
      <c r="AA313" s="7">
        <v>3500000</v>
      </c>
      <c r="AB313" s="1" t="s">
        <v>15030</v>
      </c>
      <c r="AC313" s="7" t="s">
        <v>14869</v>
      </c>
      <c r="AD313" s="1" t="s">
        <v>16269</v>
      </c>
    </row>
    <row r="314" spans="1:30">
      <c r="A314" s="10">
        <v>43938</v>
      </c>
      <c r="B314" s="11" t="s">
        <v>918</v>
      </c>
      <c r="C314" s="11" t="s">
        <v>913</v>
      </c>
      <c r="D314" s="11" t="s">
        <v>904</v>
      </c>
      <c r="E314" s="11" t="s">
        <v>16</v>
      </c>
      <c r="F314" s="11"/>
      <c r="G314" s="13" t="s">
        <v>17</v>
      </c>
      <c r="H314" s="11" t="s">
        <v>980</v>
      </c>
      <c r="I314" s="11" t="s">
        <v>981</v>
      </c>
      <c r="J314" s="11"/>
      <c r="K314" s="11" t="s">
        <v>982</v>
      </c>
      <c r="L314" s="7" t="s">
        <v>13758</v>
      </c>
      <c r="M314" s="7" t="s">
        <v>983</v>
      </c>
      <c r="N314" s="47">
        <v>118000</v>
      </c>
      <c r="O314" s="25"/>
      <c r="P314" s="26"/>
      <c r="Q314" s="27" t="s">
        <v>28</v>
      </c>
      <c r="R314" s="11" t="s">
        <v>984</v>
      </c>
      <c r="S314" s="11"/>
      <c r="T314" s="11" t="s">
        <v>836</v>
      </c>
      <c r="U314" s="19" t="s">
        <v>30</v>
      </c>
      <c r="V314" s="11" t="s">
        <v>20</v>
      </c>
      <c r="W314" s="20" t="s">
        <v>815</v>
      </c>
      <c r="X314" s="20">
        <v>0</v>
      </c>
      <c r="Y314" s="11" t="str">
        <f t="shared" si="4"/>
        <v>43938Máscara sanitária descartável similar à cirúrgica.06.635.359/0001-11118000DOU - Ext. ordem de compra</v>
      </c>
      <c r="Z314" s="11" t="s">
        <v>4443</v>
      </c>
      <c r="AA314" s="7">
        <v>5000</v>
      </c>
      <c r="AB314" s="1" t="s">
        <v>15031</v>
      </c>
      <c r="AC314" s="7" t="s">
        <v>14869</v>
      </c>
      <c r="AD314" s="1" t="s">
        <v>16269</v>
      </c>
    </row>
    <row r="315" spans="1:30">
      <c r="A315" s="10">
        <v>43921</v>
      </c>
      <c r="B315" s="11" t="s">
        <v>918</v>
      </c>
      <c r="C315" s="11" t="s">
        <v>913</v>
      </c>
      <c r="D315" s="11" t="s">
        <v>904</v>
      </c>
      <c r="E315" s="11" t="s">
        <v>16</v>
      </c>
      <c r="F315" s="11"/>
      <c r="G315" s="13" t="s">
        <v>17</v>
      </c>
      <c r="H315" s="11" t="s">
        <v>985</v>
      </c>
      <c r="I315" s="11" t="s">
        <v>986</v>
      </c>
      <c r="J315" s="11"/>
      <c r="K315" s="11" t="s">
        <v>987</v>
      </c>
      <c r="L315" s="7" t="s">
        <v>13759</v>
      </c>
      <c r="M315" s="7" t="s">
        <v>988</v>
      </c>
      <c r="N315" s="47">
        <v>105000</v>
      </c>
      <c r="O315" s="25">
        <v>600</v>
      </c>
      <c r="P315" s="26">
        <v>175</v>
      </c>
      <c r="Q315" s="27" t="s">
        <v>989</v>
      </c>
      <c r="R315" s="11" t="s">
        <v>990</v>
      </c>
      <c r="S315" s="11"/>
      <c r="T315" s="11" t="s">
        <v>867</v>
      </c>
      <c r="U315" s="19" t="s">
        <v>32</v>
      </c>
      <c r="V315" s="11" t="s">
        <v>33</v>
      </c>
      <c r="W315" s="14">
        <v>35</v>
      </c>
      <c r="X315" s="14">
        <v>3000</v>
      </c>
      <c r="Y315" s="11" t="str">
        <f t="shared" si="4"/>
        <v>43921Álcool gel 70GL. - galão de 5 litros78.533.312/0001-58105000600175DOU - Ext de dispensa</v>
      </c>
      <c r="Z315" s="11" t="s">
        <v>4443</v>
      </c>
      <c r="AA315" s="7">
        <v>5000000</v>
      </c>
      <c r="AB315" s="1" t="s">
        <v>15032</v>
      </c>
      <c r="AC315" s="7" t="s">
        <v>14869</v>
      </c>
      <c r="AD315" s="1" t="s">
        <v>16269</v>
      </c>
    </row>
    <row r="316" spans="1:30">
      <c r="A316" s="10">
        <v>43916</v>
      </c>
      <c r="B316" s="11" t="s">
        <v>21</v>
      </c>
      <c r="C316" s="11" t="s">
        <v>913</v>
      </c>
      <c r="D316" s="11" t="s">
        <v>904</v>
      </c>
      <c r="E316" s="11" t="s">
        <v>16</v>
      </c>
      <c r="F316" s="11"/>
      <c r="G316" s="13" t="s">
        <v>17</v>
      </c>
      <c r="H316" s="11" t="s">
        <v>991</v>
      </c>
      <c r="I316" s="11" t="s">
        <v>992</v>
      </c>
      <c r="J316" s="11"/>
      <c r="K316" s="11" t="s">
        <v>993</v>
      </c>
      <c r="L316" s="7" t="s">
        <v>13756</v>
      </c>
      <c r="M316" s="7" t="s">
        <v>968</v>
      </c>
      <c r="N316" s="47">
        <v>78400</v>
      </c>
      <c r="O316" s="25"/>
      <c r="P316" s="26"/>
      <c r="Q316" s="11" t="s">
        <v>22</v>
      </c>
      <c r="R316" s="11"/>
      <c r="S316" s="11"/>
      <c r="T316" s="11" t="s">
        <v>841</v>
      </c>
      <c r="U316" s="19" t="s">
        <v>23</v>
      </c>
      <c r="V316" s="11" t="s">
        <v>24</v>
      </c>
      <c r="W316" s="20" t="s">
        <v>815</v>
      </c>
      <c r="X316" s="20">
        <v>0</v>
      </c>
      <c r="Y316" s="11" t="str">
        <f t="shared" si="4"/>
        <v>43916Luvas para procedimento e gorros descartáveis23.359.559/0001-0878400</v>
      </c>
      <c r="Z316" s="11" t="s">
        <v>4443</v>
      </c>
      <c r="AA316" s="7">
        <v>80000</v>
      </c>
      <c r="AB316" s="1" t="s">
        <v>15028</v>
      </c>
      <c r="AC316" s="7" t="s">
        <v>14870</v>
      </c>
      <c r="AD316" s="1" t="s">
        <v>16269</v>
      </c>
    </row>
    <row r="317" spans="1:30">
      <c r="A317" s="10">
        <v>43929</v>
      </c>
      <c r="B317" s="11" t="s">
        <v>21</v>
      </c>
      <c r="C317" s="11" t="s">
        <v>994</v>
      </c>
      <c r="D317" s="11" t="s">
        <v>904</v>
      </c>
      <c r="E317" s="11" t="s">
        <v>16</v>
      </c>
      <c r="F317" s="11"/>
      <c r="G317" s="13" t="s">
        <v>17</v>
      </c>
      <c r="H317" s="11" t="s">
        <v>995</v>
      </c>
      <c r="I317" s="11" t="s">
        <v>996</v>
      </c>
      <c r="J317" s="11"/>
      <c r="K317" s="11" t="s">
        <v>997</v>
      </c>
      <c r="L317" s="7"/>
      <c r="M317" s="7"/>
      <c r="N317" s="47">
        <v>74500</v>
      </c>
      <c r="O317" s="25">
        <v>5000</v>
      </c>
      <c r="P317" s="26">
        <v>14.9</v>
      </c>
      <c r="Q317" s="27" t="s">
        <v>998</v>
      </c>
      <c r="R317" s="28" t="s">
        <v>999</v>
      </c>
      <c r="S317" s="11"/>
      <c r="T317" s="11" t="s">
        <v>867</v>
      </c>
      <c r="U317" s="19" t="s">
        <v>32</v>
      </c>
      <c r="V317" s="11" t="s">
        <v>33</v>
      </c>
      <c r="W317" s="14">
        <v>49.67</v>
      </c>
      <c r="X317" s="14">
        <v>1500</v>
      </c>
      <c r="Y317" s="11" t="str">
        <f t="shared" si="4"/>
        <v>43929Aquisição de álcool em gel 70º em frascos de 300ml74500500014,9http://pt.viscondedoriobranco.mg.gov.br/Relatorios/Detalhamento_Despesa.php?ID8_DESP=03351001&amp;STR_EXR_EXR=2020&amp;CHAR_ID_EMP=1&amp;LG_OP_DESP=N</v>
      </c>
      <c r="Z317" s="11" t="s">
        <v>4443</v>
      </c>
      <c r="AA317" s="7"/>
      <c r="AB317" s="1" t="s">
        <v>14871</v>
      </c>
      <c r="AC317" s="7"/>
      <c r="AD317" s="1" t="s">
        <v>16269</v>
      </c>
    </row>
    <row r="318" spans="1:30">
      <c r="A318" s="10">
        <v>43934</v>
      </c>
      <c r="B318" s="11" t="s">
        <v>918</v>
      </c>
      <c r="C318" s="11" t="s">
        <v>913</v>
      </c>
      <c r="D318" s="11" t="s">
        <v>904</v>
      </c>
      <c r="E318" s="11" t="s">
        <v>16</v>
      </c>
      <c r="F318" s="11"/>
      <c r="G318" s="13" t="s">
        <v>17</v>
      </c>
      <c r="H318" s="11" t="s">
        <v>919</v>
      </c>
      <c r="I318" s="11" t="s">
        <v>920</v>
      </c>
      <c r="J318" s="11"/>
      <c r="K318" s="11"/>
      <c r="L318" s="7" t="s">
        <v>4336</v>
      </c>
      <c r="M318" s="7" t="s">
        <v>466</v>
      </c>
      <c r="N318" s="47">
        <v>62193.599999999999</v>
      </c>
      <c r="O318" s="25"/>
      <c r="P318" s="26"/>
      <c r="Q318" s="27" t="s">
        <v>28</v>
      </c>
      <c r="R318" s="11" t="s">
        <v>937</v>
      </c>
      <c r="S318" s="11"/>
      <c r="T318" s="11" t="s">
        <v>825</v>
      </c>
      <c r="U318" s="19" t="s">
        <v>4892</v>
      </c>
      <c r="V318" s="11" t="s">
        <v>20</v>
      </c>
      <c r="W318" s="20" t="s">
        <v>815</v>
      </c>
      <c r="X318" s="20">
        <v>0</v>
      </c>
      <c r="Y318" s="11" t="str">
        <f t="shared" si="4"/>
        <v>43934Máscaras N9545.985.371/0001-0862193,6DOU - Avisos de dispensa</v>
      </c>
      <c r="Z318" s="11" t="s">
        <v>4443</v>
      </c>
      <c r="AA318" s="7">
        <v>181294923</v>
      </c>
      <c r="AB318" s="1" t="s">
        <v>14896</v>
      </c>
      <c r="AC318" s="7" t="s">
        <v>14869</v>
      </c>
      <c r="AD318" s="1" t="s">
        <v>16269</v>
      </c>
    </row>
    <row r="319" spans="1:30">
      <c r="A319" s="10">
        <v>43934</v>
      </c>
      <c r="B319" s="11" t="s">
        <v>918</v>
      </c>
      <c r="C319" s="11" t="s">
        <v>913</v>
      </c>
      <c r="D319" s="11" t="s">
        <v>904</v>
      </c>
      <c r="E319" s="11" t="s">
        <v>16</v>
      </c>
      <c r="F319" s="11"/>
      <c r="G319" s="13" t="s">
        <v>17</v>
      </c>
      <c r="H319" s="11" t="s">
        <v>919</v>
      </c>
      <c r="I319" s="11" t="s">
        <v>920</v>
      </c>
      <c r="J319" s="11"/>
      <c r="K319" s="11"/>
      <c r="L319" s="7" t="s">
        <v>4336</v>
      </c>
      <c r="M319" s="7" t="s">
        <v>466</v>
      </c>
      <c r="N319" s="47">
        <v>62193.599999999999</v>
      </c>
      <c r="O319" s="25"/>
      <c r="P319" s="26"/>
      <c r="Q319" s="27" t="s">
        <v>28</v>
      </c>
      <c r="R319" s="11" t="s">
        <v>921</v>
      </c>
      <c r="S319" s="11"/>
      <c r="T319" s="11" t="s">
        <v>825</v>
      </c>
      <c r="U319" s="19" t="s">
        <v>4892</v>
      </c>
      <c r="V319" s="11" t="s">
        <v>20</v>
      </c>
      <c r="W319" s="20" t="s">
        <v>815</v>
      </c>
      <c r="X319" s="20">
        <v>0</v>
      </c>
      <c r="Y319" s="11" t="str">
        <f t="shared" si="4"/>
        <v xml:space="preserve">43934Máscaras N9545.985.371/0001-0862193,6DOU - Ext. ordem de compra   </v>
      </c>
      <c r="Z319" s="11" t="s">
        <v>4443</v>
      </c>
      <c r="AA319" s="7">
        <v>181294923</v>
      </c>
      <c r="AB319" s="1" t="s">
        <v>14896</v>
      </c>
      <c r="AC319" s="7" t="s">
        <v>14869</v>
      </c>
      <c r="AD319" s="1" t="s">
        <v>16269</v>
      </c>
    </row>
    <row r="320" spans="1:30">
      <c r="A320" s="10">
        <v>43924</v>
      </c>
      <c r="B320" s="11" t="s">
        <v>21</v>
      </c>
      <c r="C320" s="11" t="s">
        <v>908</v>
      </c>
      <c r="D320" s="11" t="s">
        <v>904</v>
      </c>
      <c r="E320" s="11" t="s">
        <v>16</v>
      </c>
      <c r="F320" s="11"/>
      <c r="G320" s="13" t="s">
        <v>17</v>
      </c>
      <c r="H320" s="11" t="s">
        <v>1000</v>
      </c>
      <c r="I320" s="11" t="s">
        <v>202</v>
      </c>
      <c r="J320" s="11"/>
      <c r="K320" s="11" t="s">
        <v>203</v>
      </c>
      <c r="L320" s="7" t="s">
        <v>13760</v>
      </c>
      <c r="M320" s="7" t="s">
        <v>1001</v>
      </c>
      <c r="N320" s="47">
        <v>60000</v>
      </c>
      <c r="O320" s="25">
        <v>6000</v>
      </c>
      <c r="P320" s="26">
        <v>10</v>
      </c>
      <c r="Q320" s="11" t="s">
        <v>18</v>
      </c>
      <c r="R320" s="11" t="s">
        <v>1002</v>
      </c>
      <c r="S320" s="11"/>
      <c r="T320" s="11" t="s">
        <v>886</v>
      </c>
      <c r="U320" s="15" t="s">
        <v>35</v>
      </c>
      <c r="V320" s="11" t="s">
        <v>20</v>
      </c>
      <c r="W320" s="14">
        <v>10</v>
      </c>
      <c r="X320" s="14">
        <v>6000</v>
      </c>
      <c r="Y320" s="11" t="str">
        <f t="shared" si="4"/>
        <v>43924Aquisição de Aventais Cirurgicos Impermeaveis aos Profissionais da Saúde33.119.162/0001-0060000600010DOE/MG- 04.014/2020 e http://201.62.57.11:8445/transparencia/paginas/publico/lei12527/contratos/consultarContrato.xhtml</v>
      </c>
      <c r="Z320" s="11" t="s">
        <v>4443</v>
      </c>
      <c r="AA320" s="7">
        <v>10000</v>
      </c>
      <c r="AB320" s="1" t="s">
        <v>15033</v>
      </c>
      <c r="AC320" s="7" t="s">
        <v>14868</v>
      </c>
      <c r="AD320" s="1" t="s">
        <v>16269</v>
      </c>
    </row>
    <row r="321" spans="1:30">
      <c r="A321" s="10">
        <v>43937</v>
      </c>
      <c r="B321" s="11" t="s">
        <v>918</v>
      </c>
      <c r="C321" s="11" t="s">
        <v>933</v>
      </c>
      <c r="D321" s="11" t="s">
        <v>904</v>
      </c>
      <c r="E321" s="11" t="s">
        <v>16</v>
      </c>
      <c r="F321" s="11"/>
      <c r="G321" s="11" t="s">
        <v>37</v>
      </c>
      <c r="H321" s="11" t="s">
        <v>1003</v>
      </c>
      <c r="I321" s="11" t="s">
        <v>1004</v>
      </c>
      <c r="J321" s="11"/>
      <c r="K321" s="11"/>
      <c r="L321" s="7" t="s">
        <v>1820</v>
      </c>
      <c r="M321" s="7" t="s">
        <v>1005</v>
      </c>
      <c r="N321" s="47">
        <v>50760</v>
      </c>
      <c r="O321" s="25"/>
      <c r="P321" s="26"/>
      <c r="Q321" s="11" t="s">
        <v>18</v>
      </c>
      <c r="R321" s="11" t="s">
        <v>937</v>
      </c>
      <c r="S321" s="11"/>
      <c r="T321" s="11" t="s">
        <v>911</v>
      </c>
      <c r="U321" s="19" t="s">
        <v>4439</v>
      </c>
      <c r="V321" s="11" t="s">
        <v>20</v>
      </c>
      <c r="W321" s="20" t="s">
        <v>815</v>
      </c>
      <c r="X321" s="20">
        <v>0</v>
      </c>
      <c r="Y321" s="11" t="str">
        <f t="shared" si="4"/>
        <v>43937Ítens p manut. vent. pulmonares -RAFAMED HOSP. EIRELI ME11.469.299/0001-4450760DOU - Avisos de dispensa</v>
      </c>
      <c r="Z321" s="11" t="s">
        <v>4443</v>
      </c>
      <c r="AA321" s="7">
        <v>100000</v>
      </c>
      <c r="AB321" s="1" t="s">
        <v>15034</v>
      </c>
      <c r="AC321" s="7" t="s">
        <v>14870</v>
      </c>
      <c r="AD321" s="1" t="s">
        <v>16269</v>
      </c>
    </row>
    <row r="322" spans="1:30">
      <c r="A322" s="10">
        <v>43938</v>
      </c>
      <c r="B322" s="11" t="s">
        <v>21</v>
      </c>
      <c r="C322" s="11" t="s">
        <v>1006</v>
      </c>
      <c r="D322" s="11" t="s">
        <v>904</v>
      </c>
      <c r="E322" s="11" t="s">
        <v>16</v>
      </c>
      <c r="F322" s="11"/>
      <c r="G322" s="13" t="s">
        <v>17</v>
      </c>
      <c r="H322" s="11" t="s">
        <v>1007</v>
      </c>
      <c r="I322" s="11" t="s">
        <v>1008</v>
      </c>
      <c r="J322" s="11"/>
      <c r="K322" s="11"/>
      <c r="L322" s="7"/>
      <c r="M322" s="7"/>
      <c r="N322" s="47">
        <v>50000</v>
      </c>
      <c r="O322" s="25"/>
      <c r="P322" s="26"/>
      <c r="Q322" s="11" t="s">
        <v>18</v>
      </c>
      <c r="R322" s="11" t="s">
        <v>990</v>
      </c>
      <c r="S322" s="11"/>
      <c r="T322" s="11" t="s">
        <v>961</v>
      </c>
      <c r="U322" s="19" t="s">
        <v>19</v>
      </c>
      <c r="V322" s="11" t="s">
        <v>20</v>
      </c>
      <c r="W322" s="20" t="s">
        <v>815</v>
      </c>
      <c r="X322" s="20">
        <v>0</v>
      </c>
      <c r="Y322" s="11" t="str">
        <f t="shared" ref="Y322:Y385" si="5">_xlfn.CONCAT(A322,F322,H322,M322,N322,O322,P322,R322)</f>
        <v>43938Kits p detecção COVID-1950000DOU - Ext de dispensa</v>
      </c>
      <c r="Z322" s="11" t="s">
        <v>4443</v>
      </c>
      <c r="AA322" s="7"/>
      <c r="AB322" s="1" t="s">
        <v>14871</v>
      </c>
      <c r="AC322" s="7"/>
      <c r="AD322" s="1" t="s">
        <v>16269</v>
      </c>
    </row>
    <row r="323" spans="1:30">
      <c r="A323" s="10">
        <v>43923</v>
      </c>
      <c r="B323" s="11" t="s">
        <v>21</v>
      </c>
      <c r="C323" s="11" t="s">
        <v>1009</v>
      </c>
      <c r="D323" s="11" t="s">
        <v>904</v>
      </c>
      <c r="E323" s="11" t="s">
        <v>16</v>
      </c>
      <c r="F323" s="11"/>
      <c r="G323" s="13" t="s">
        <v>17</v>
      </c>
      <c r="H323" s="11" t="s">
        <v>1010</v>
      </c>
      <c r="I323" s="11" t="s">
        <v>1011</v>
      </c>
      <c r="J323" s="11"/>
      <c r="K323" s="11"/>
      <c r="L323" s="7" t="s">
        <v>13761</v>
      </c>
      <c r="M323" s="7" t="s">
        <v>1012</v>
      </c>
      <c r="N323" s="47">
        <v>49900</v>
      </c>
      <c r="O323" s="25"/>
      <c r="P323" s="26"/>
      <c r="Q323" s="11"/>
      <c r="R323" s="11" t="s">
        <v>990</v>
      </c>
      <c r="S323" s="11"/>
      <c r="T323" s="11" t="s">
        <v>891</v>
      </c>
      <c r="U323" s="19" t="s">
        <v>32</v>
      </c>
      <c r="V323" s="11" t="s">
        <v>33</v>
      </c>
      <c r="W323" s="20" t="s">
        <v>815</v>
      </c>
      <c r="X323" s="20">
        <v>0</v>
      </c>
      <c r="Y323" s="11" t="str">
        <f t="shared" si="5"/>
        <v>43923Álcool gel e Vestimentas08.517.373/0001-4649900DOU - Ext de dispensa</v>
      </c>
      <c r="Z323" s="11" t="s">
        <v>4443</v>
      </c>
      <c r="AA323" s="7">
        <v>50000</v>
      </c>
      <c r="AB323" s="1" t="s">
        <v>15035</v>
      </c>
      <c r="AC323" s="7" t="s">
        <v>14870</v>
      </c>
      <c r="AD323" s="1" t="s">
        <v>16269</v>
      </c>
    </row>
    <row r="324" spans="1:30">
      <c r="A324" s="10">
        <v>43922</v>
      </c>
      <c r="B324" s="11" t="s">
        <v>918</v>
      </c>
      <c r="C324" s="11" t="s">
        <v>933</v>
      </c>
      <c r="D324" s="11" t="s">
        <v>904</v>
      </c>
      <c r="E324" s="11" t="s">
        <v>16</v>
      </c>
      <c r="F324" s="11"/>
      <c r="G324" s="13" t="s">
        <v>17</v>
      </c>
      <c r="H324" s="11" t="s">
        <v>1013</v>
      </c>
      <c r="I324" s="11" t="s">
        <v>1014</v>
      </c>
      <c r="J324" s="11"/>
      <c r="K324" s="11"/>
      <c r="L324" s="7" t="s">
        <v>13762</v>
      </c>
      <c r="M324" s="7" t="s">
        <v>1015</v>
      </c>
      <c r="N324" s="47">
        <v>48000</v>
      </c>
      <c r="O324" s="25">
        <v>4000</v>
      </c>
      <c r="P324" s="26">
        <v>12</v>
      </c>
      <c r="Q324" s="27" t="s">
        <v>31</v>
      </c>
      <c r="R324" s="11" t="s">
        <v>990</v>
      </c>
      <c r="S324" s="11"/>
      <c r="T324" s="11" t="s">
        <v>867</v>
      </c>
      <c r="U324" s="19" t="s">
        <v>32</v>
      </c>
      <c r="V324" s="11" t="s">
        <v>33</v>
      </c>
      <c r="W324" s="14">
        <v>24</v>
      </c>
      <c r="X324" s="14">
        <v>2000</v>
      </c>
      <c r="Y324" s="11" t="str">
        <f t="shared" si="5"/>
        <v>43922Álcool gel 70GL.06.204.801/0001-5548000400012DOU - Ext de dispensa</v>
      </c>
      <c r="Z324" s="11" t="s">
        <v>4443</v>
      </c>
      <c r="AA324" s="7">
        <v>20000</v>
      </c>
      <c r="AB324" s="1" t="s">
        <v>15036</v>
      </c>
      <c r="AC324" s="7" t="s">
        <v>14868</v>
      </c>
      <c r="AD324" s="1" t="s">
        <v>16269</v>
      </c>
    </row>
    <row r="325" spans="1:30">
      <c r="A325" s="10">
        <v>43929</v>
      </c>
      <c r="B325" s="11" t="s">
        <v>21</v>
      </c>
      <c r="C325" s="11" t="s">
        <v>1016</v>
      </c>
      <c r="D325" s="11" t="s">
        <v>904</v>
      </c>
      <c r="E325" s="11" t="s">
        <v>16</v>
      </c>
      <c r="F325" s="11"/>
      <c r="G325" s="13" t="s">
        <v>17</v>
      </c>
      <c r="H325" s="11" t="s">
        <v>958</v>
      </c>
      <c r="I325" s="11" t="s">
        <v>1017</v>
      </c>
      <c r="J325" s="11"/>
      <c r="K325" s="11"/>
      <c r="L325" s="7" t="s">
        <v>13763</v>
      </c>
      <c r="M325" s="7" t="s">
        <v>1018</v>
      </c>
      <c r="N325" s="47">
        <v>44000</v>
      </c>
      <c r="O325" s="25"/>
      <c r="P325" s="26"/>
      <c r="Q325" s="11" t="s">
        <v>18</v>
      </c>
      <c r="R325" s="11" t="s">
        <v>937</v>
      </c>
      <c r="S325" s="11"/>
      <c r="T325" s="11" t="s">
        <v>961</v>
      </c>
      <c r="U325" s="19" t="s">
        <v>19</v>
      </c>
      <c r="V325" s="11" t="s">
        <v>20</v>
      </c>
      <c r="W325" s="20" t="s">
        <v>815</v>
      </c>
      <c r="X325" s="20">
        <v>0</v>
      </c>
      <c r="Y325" s="11" t="str">
        <f t="shared" si="5"/>
        <v>43929Teste rápido de COVID-1908.395.821/0001-8644000DOU - Avisos de dispensa</v>
      </c>
      <c r="Z325" s="11" t="s">
        <v>4443</v>
      </c>
      <c r="AA325" s="7">
        <v>510000</v>
      </c>
      <c r="AB325" s="1" t="s">
        <v>15037</v>
      </c>
      <c r="AC325" s="7" t="s">
        <v>14869</v>
      </c>
      <c r="AD325" s="1" t="s">
        <v>16269</v>
      </c>
    </row>
    <row r="326" spans="1:30">
      <c r="A326" s="10">
        <v>43920</v>
      </c>
      <c r="B326" s="11" t="s">
        <v>21</v>
      </c>
      <c r="C326" s="11" t="s">
        <v>1006</v>
      </c>
      <c r="D326" s="11" t="s">
        <v>904</v>
      </c>
      <c r="E326" s="11" t="s">
        <v>16</v>
      </c>
      <c r="F326" s="11"/>
      <c r="G326" s="13" t="s">
        <v>17</v>
      </c>
      <c r="H326" s="11" t="s">
        <v>958</v>
      </c>
      <c r="I326" s="11" t="s">
        <v>1017</v>
      </c>
      <c r="J326" s="11"/>
      <c r="K326" s="11"/>
      <c r="L326" s="7" t="s">
        <v>13763</v>
      </c>
      <c r="M326" s="7" t="s">
        <v>1018</v>
      </c>
      <c r="N326" s="47">
        <v>44000</v>
      </c>
      <c r="O326" s="25"/>
      <c r="P326" s="26"/>
      <c r="Q326" s="11" t="s">
        <v>18</v>
      </c>
      <c r="R326" s="11" t="s">
        <v>937</v>
      </c>
      <c r="S326" s="11"/>
      <c r="T326" s="11" t="s">
        <v>961</v>
      </c>
      <c r="U326" s="19" t="s">
        <v>19</v>
      </c>
      <c r="V326" s="11" t="s">
        <v>20</v>
      </c>
      <c r="W326" s="20" t="s">
        <v>815</v>
      </c>
      <c r="X326" s="20">
        <v>0</v>
      </c>
      <c r="Y326" s="11" t="str">
        <f t="shared" si="5"/>
        <v>43920Teste rápido de COVID-1908.395.821/0001-8644000DOU - Avisos de dispensa</v>
      </c>
      <c r="Z326" s="11" t="s">
        <v>4443</v>
      </c>
      <c r="AA326" s="7">
        <v>510000</v>
      </c>
      <c r="AB326" s="1" t="s">
        <v>15037</v>
      </c>
      <c r="AC326" s="7" t="s">
        <v>14869</v>
      </c>
      <c r="AD326" s="1" t="s">
        <v>16269</v>
      </c>
    </row>
    <row r="327" spans="1:30">
      <c r="A327" s="10">
        <v>43941</v>
      </c>
      <c r="B327" s="11" t="s">
        <v>21</v>
      </c>
      <c r="C327" s="11" t="s">
        <v>1019</v>
      </c>
      <c r="D327" s="11" t="s">
        <v>904</v>
      </c>
      <c r="E327" s="11" t="s">
        <v>16</v>
      </c>
      <c r="F327" s="11"/>
      <c r="G327" s="13" t="s">
        <v>17</v>
      </c>
      <c r="H327" s="11" t="s">
        <v>1020</v>
      </c>
      <c r="I327" s="11" t="s">
        <v>1021</v>
      </c>
      <c r="J327" s="11"/>
      <c r="K327" s="11" t="s">
        <v>1022</v>
      </c>
      <c r="L327" s="7" t="s">
        <v>13764</v>
      </c>
      <c r="M327" s="7" t="s">
        <v>1226</v>
      </c>
      <c r="N327" s="47">
        <v>42000</v>
      </c>
      <c r="O327" s="25"/>
      <c r="P327" s="26"/>
      <c r="Q327" s="11" t="s">
        <v>18</v>
      </c>
      <c r="R327" s="11"/>
      <c r="S327" s="11"/>
      <c r="T327" s="11" t="s">
        <v>961</v>
      </c>
      <c r="U327" s="19" t="s">
        <v>19</v>
      </c>
      <c r="V327" s="11" t="s">
        <v>20</v>
      </c>
      <c r="W327" s="20" t="s">
        <v>815</v>
      </c>
      <c r="X327" s="20">
        <v>0</v>
      </c>
      <c r="Y327" s="11" t="str">
        <f t="shared" si="5"/>
        <v>43941AQUISIÇÃO DE TESTES RÁPIDOS DE CORONAVÍRUS26.760.171/0001-0242000</v>
      </c>
      <c r="Z327" s="11" t="s">
        <v>4443</v>
      </c>
      <c r="AA327" s="7">
        <v>90000</v>
      </c>
      <c r="AB327" s="1" t="s">
        <v>15038</v>
      </c>
      <c r="AC327" s="7" t="s">
        <v>14870</v>
      </c>
      <c r="AD327" s="1" t="s">
        <v>16269</v>
      </c>
    </row>
    <row r="328" spans="1:30">
      <c r="A328" s="10">
        <v>43934</v>
      </c>
      <c r="B328" s="11" t="s">
        <v>21</v>
      </c>
      <c r="C328" s="11" t="s">
        <v>1023</v>
      </c>
      <c r="D328" s="11" t="s">
        <v>904</v>
      </c>
      <c r="E328" s="11" t="s">
        <v>16</v>
      </c>
      <c r="F328" s="11"/>
      <c r="G328" s="11" t="s">
        <v>37</v>
      </c>
      <c r="H328" s="11" t="s">
        <v>1024</v>
      </c>
      <c r="I328" s="11" t="s">
        <v>1025</v>
      </c>
      <c r="J328" s="11"/>
      <c r="K328" s="11" t="s">
        <v>1026</v>
      </c>
      <c r="L328" s="7" t="s">
        <v>13765</v>
      </c>
      <c r="M328" s="7" t="s">
        <v>1027</v>
      </c>
      <c r="N328" s="47">
        <v>41290</v>
      </c>
      <c r="O328" s="25"/>
      <c r="P328" s="26"/>
      <c r="Q328" s="11"/>
      <c r="R328" s="11" t="s">
        <v>1028</v>
      </c>
      <c r="S328" s="11"/>
      <c r="T328" s="11" t="s">
        <v>1029</v>
      </c>
      <c r="U328" s="15" t="s">
        <v>142</v>
      </c>
      <c r="V328" s="11" t="s">
        <v>20</v>
      </c>
      <c r="W328" s="20" t="s">
        <v>815</v>
      </c>
      <c r="X328" s="20">
        <v>0</v>
      </c>
      <c r="Y328" s="11" t="str">
        <f t="shared" si="5"/>
        <v>43934Aquisição de monitor cardioversor22.460.323/0001-0941290DEPARTAMENTO LICITAÇÕES E CONTRATOS</v>
      </c>
      <c r="Z328" s="11" t="s">
        <v>4443</v>
      </c>
      <c r="AA328" s="7">
        <v>25000</v>
      </c>
      <c r="AB328" s="1" t="s">
        <v>15039</v>
      </c>
      <c r="AC328" s="7" t="s">
        <v>14870</v>
      </c>
      <c r="AD328" s="1" t="s">
        <v>16269</v>
      </c>
    </row>
    <row r="329" spans="1:30">
      <c r="A329" s="10">
        <v>43938</v>
      </c>
      <c r="B329" s="11" t="s">
        <v>918</v>
      </c>
      <c r="C329" s="11" t="s">
        <v>1030</v>
      </c>
      <c r="D329" s="11" t="s">
        <v>904</v>
      </c>
      <c r="E329" s="11" t="s">
        <v>16</v>
      </c>
      <c r="F329" s="11" t="s">
        <v>1031</v>
      </c>
      <c r="G329" s="13" t="s">
        <v>17</v>
      </c>
      <c r="H329" s="11" t="s">
        <v>1032</v>
      </c>
      <c r="I329" s="11" t="s">
        <v>1033</v>
      </c>
      <c r="J329" s="11"/>
      <c r="K329" s="11" t="s">
        <v>912</v>
      </c>
      <c r="L329" s="7"/>
      <c r="M329" s="7"/>
      <c r="N329" s="47">
        <v>34990</v>
      </c>
      <c r="O329" s="25" t="s">
        <v>912</v>
      </c>
      <c r="P329" s="26" t="s">
        <v>912</v>
      </c>
      <c r="Q329" s="27" t="s">
        <v>31</v>
      </c>
      <c r="R329" s="11" t="s">
        <v>960</v>
      </c>
      <c r="S329" s="11"/>
      <c r="T329" s="11" t="s">
        <v>867</v>
      </c>
      <c r="U329" s="19" t="s">
        <v>32</v>
      </c>
      <c r="V329" s="11" t="s">
        <v>33</v>
      </c>
      <c r="W329" s="20" t="s">
        <v>815</v>
      </c>
      <c r="X329" s="20">
        <v>0</v>
      </c>
      <c r="Y329" s="11" t="str">
        <f t="shared" si="5"/>
        <v>43938Instituto Federal de Educação, Ciência e Tecnologia do Norte de Minas Gerais (IFNMG)álcool gel 70%34990não identificadonão identificadoDOU - Extrato de Contrato.</v>
      </c>
      <c r="Z329" s="11" t="s">
        <v>4443</v>
      </c>
      <c r="AA329" s="7"/>
      <c r="AB329" s="1" t="s">
        <v>14871</v>
      </c>
      <c r="AC329" s="7"/>
      <c r="AD329" s="1" t="s">
        <v>16269</v>
      </c>
    </row>
    <row r="330" spans="1:30">
      <c r="A330" s="10">
        <v>43938</v>
      </c>
      <c r="B330" s="11" t="s">
        <v>918</v>
      </c>
      <c r="C330" s="11" t="s">
        <v>1030</v>
      </c>
      <c r="D330" s="11" t="s">
        <v>904</v>
      </c>
      <c r="E330" s="11" t="s">
        <v>16</v>
      </c>
      <c r="F330" s="11" t="s">
        <v>1031</v>
      </c>
      <c r="G330" s="13" t="s">
        <v>17</v>
      </c>
      <c r="H330" s="11" t="s">
        <v>1032</v>
      </c>
      <c r="I330" s="11" t="s">
        <v>1033</v>
      </c>
      <c r="J330" s="11"/>
      <c r="K330" s="11" t="s">
        <v>912</v>
      </c>
      <c r="L330" s="7"/>
      <c r="M330" s="7"/>
      <c r="N330" s="47">
        <v>34990</v>
      </c>
      <c r="O330" s="25" t="s">
        <v>912</v>
      </c>
      <c r="P330" s="26" t="s">
        <v>912</v>
      </c>
      <c r="Q330" s="27" t="s">
        <v>31</v>
      </c>
      <c r="R330" s="11" t="s">
        <v>937</v>
      </c>
      <c r="S330" s="11"/>
      <c r="T330" s="11" t="s">
        <v>867</v>
      </c>
      <c r="U330" s="19" t="s">
        <v>32</v>
      </c>
      <c r="V330" s="11" t="s">
        <v>33</v>
      </c>
      <c r="W330" s="20" t="s">
        <v>815</v>
      </c>
      <c r="X330" s="20">
        <v>0</v>
      </c>
      <c r="Y330" s="11" t="str">
        <f t="shared" si="5"/>
        <v>43938Instituto Federal de Educação, Ciência e Tecnologia do Norte de Minas Gerais (IFNMG)álcool gel 70%34990não identificadonão identificadoDOU - Avisos de dispensa</v>
      </c>
      <c r="Z330" s="11" t="s">
        <v>4443</v>
      </c>
      <c r="AA330" s="7"/>
      <c r="AB330" s="1" t="s">
        <v>14871</v>
      </c>
      <c r="AC330" s="7"/>
      <c r="AD330" s="1" t="s">
        <v>16269</v>
      </c>
    </row>
    <row r="331" spans="1:30">
      <c r="A331" s="10">
        <v>43935</v>
      </c>
      <c r="B331" s="11" t="s">
        <v>918</v>
      </c>
      <c r="C331" s="11" t="s">
        <v>933</v>
      </c>
      <c r="D331" s="11" t="s">
        <v>904</v>
      </c>
      <c r="E331" s="11" t="s">
        <v>16</v>
      </c>
      <c r="F331" s="11"/>
      <c r="G331" s="13" t="s">
        <v>17</v>
      </c>
      <c r="H331" s="11" t="s">
        <v>958</v>
      </c>
      <c r="I331" s="11" t="s">
        <v>1034</v>
      </c>
      <c r="J331" s="11"/>
      <c r="K331" s="11"/>
      <c r="L331" s="7" t="s">
        <v>1988</v>
      </c>
      <c r="M331" s="7" t="s">
        <v>1989</v>
      </c>
      <c r="N331" s="47">
        <v>34300</v>
      </c>
      <c r="O331" s="25"/>
      <c r="P331" s="26"/>
      <c r="Q331" s="11" t="s">
        <v>18</v>
      </c>
      <c r="R331" s="11" t="s">
        <v>990</v>
      </c>
      <c r="S331" s="11"/>
      <c r="T331" s="11" t="s">
        <v>961</v>
      </c>
      <c r="U331" s="19" t="s">
        <v>19</v>
      </c>
      <c r="V331" s="11" t="s">
        <v>20</v>
      </c>
      <c r="W331" s="20" t="s">
        <v>815</v>
      </c>
      <c r="X331" s="20">
        <v>0</v>
      </c>
      <c r="Y331" s="11" t="str">
        <f t="shared" si="5"/>
        <v>43935Teste rápido de COVID-1900.740.696/0001-9234300DOU - Ext de dispensa</v>
      </c>
      <c r="Z331" s="11" t="s">
        <v>4443</v>
      </c>
      <c r="AA331" s="7">
        <v>6000000</v>
      </c>
      <c r="AB331" s="1" t="s">
        <v>15040</v>
      </c>
      <c r="AC331" s="7" t="s">
        <v>14869</v>
      </c>
      <c r="AD331" s="1" t="s">
        <v>16269</v>
      </c>
    </row>
    <row r="332" spans="1:30">
      <c r="A332" s="10">
        <v>43917</v>
      </c>
      <c r="B332" s="11" t="s">
        <v>21</v>
      </c>
      <c r="C332" s="11" t="s">
        <v>908</v>
      </c>
      <c r="D332" s="11" t="s">
        <v>904</v>
      </c>
      <c r="E332" s="11" t="s">
        <v>16</v>
      </c>
      <c r="F332" s="11"/>
      <c r="G332" s="11" t="s">
        <v>37</v>
      </c>
      <c r="H332" s="11" t="s">
        <v>1035</v>
      </c>
      <c r="I332" s="11" t="s">
        <v>1036</v>
      </c>
      <c r="J332" s="11" t="s">
        <v>1037</v>
      </c>
      <c r="K332" s="11" t="s">
        <v>184</v>
      </c>
      <c r="L332" s="7" t="s">
        <v>13767</v>
      </c>
      <c r="M332" s="7" t="s">
        <v>13766</v>
      </c>
      <c r="N332" s="47">
        <v>33520</v>
      </c>
      <c r="O332" s="25">
        <v>80</v>
      </c>
      <c r="P332" s="26">
        <v>419</v>
      </c>
      <c r="Q332" s="11" t="s">
        <v>848</v>
      </c>
      <c r="R332" s="11" t="s">
        <v>1038</v>
      </c>
      <c r="S332" s="11"/>
      <c r="T332" s="11" t="s">
        <v>1029</v>
      </c>
      <c r="U332" s="19" t="s">
        <v>27</v>
      </c>
      <c r="V332" s="11" t="s">
        <v>20</v>
      </c>
      <c r="W332" s="14">
        <v>419</v>
      </c>
      <c r="X332" s="14">
        <v>80</v>
      </c>
      <c r="Y332" s="11" t="str">
        <f t="shared" si="5"/>
        <v>43917Oxímetrode pulso portatil para dedo e Termômetro Digital de Testa27.615.369/0001-653352080419 DOE MG - 04.009/2020</v>
      </c>
      <c r="Z332" s="11" t="s">
        <v>4443</v>
      </c>
      <c r="AA332" s="7">
        <v>2000</v>
      </c>
      <c r="AB332" s="1" t="s">
        <v>15041</v>
      </c>
      <c r="AC332" s="7" t="s">
        <v>14868</v>
      </c>
      <c r="AD332" s="1" t="s">
        <v>16269</v>
      </c>
    </row>
    <row r="333" spans="1:30">
      <c r="A333" s="10">
        <v>43930</v>
      </c>
      <c r="B333" s="11" t="s">
        <v>21</v>
      </c>
      <c r="C333" s="11" t="s">
        <v>957</v>
      </c>
      <c r="D333" s="11" t="s">
        <v>904</v>
      </c>
      <c r="E333" s="11" t="s">
        <v>16</v>
      </c>
      <c r="F333" s="11"/>
      <c r="G333" s="13" t="s">
        <v>17</v>
      </c>
      <c r="H333" s="11" t="s">
        <v>1039</v>
      </c>
      <c r="I333" s="11" t="s">
        <v>1040</v>
      </c>
      <c r="J333" s="11"/>
      <c r="K333" s="11"/>
      <c r="L333" s="7" t="s">
        <v>13755</v>
      </c>
      <c r="M333" s="7" t="s">
        <v>963</v>
      </c>
      <c r="N333" s="47">
        <v>27750</v>
      </c>
      <c r="O333" s="25"/>
      <c r="P333" s="26"/>
      <c r="Q333" s="27" t="s">
        <v>28</v>
      </c>
      <c r="R333" s="11" t="s">
        <v>964</v>
      </c>
      <c r="S333" s="11"/>
      <c r="T333" s="11" t="s">
        <v>836</v>
      </c>
      <c r="U333" s="19" t="s">
        <v>30</v>
      </c>
      <c r="V333" s="11" t="s">
        <v>20</v>
      </c>
      <c r="W333" s="20" t="s">
        <v>815</v>
      </c>
      <c r="X333" s="20">
        <v>0</v>
      </c>
      <c r="Y333" s="11" t="str">
        <f t="shared" si="5"/>
        <v>43930Máscaras cir. descartáveis28.648.185/0001-6427750DOU - Ratificação da dispensa</v>
      </c>
      <c r="Z333" s="11" t="s">
        <v>4443</v>
      </c>
      <c r="AA333" s="7">
        <v>300000</v>
      </c>
      <c r="AB333" s="1" t="s">
        <v>15027</v>
      </c>
      <c r="AC333" s="7" t="s">
        <v>14869</v>
      </c>
      <c r="AD333" s="1" t="s">
        <v>16269</v>
      </c>
    </row>
    <row r="334" spans="1:30">
      <c r="A334" s="10">
        <v>43930</v>
      </c>
      <c r="B334" s="11" t="s">
        <v>21</v>
      </c>
      <c r="C334" s="11" t="s">
        <v>957</v>
      </c>
      <c r="D334" s="11" t="s">
        <v>904</v>
      </c>
      <c r="E334" s="11" t="s">
        <v>16</v>
      </c>
      <c r="F334" s="11"/>
      <c r="G334" s="13" t="s">
        <v>17</v>
      </c>
      <c r="H334" s="11" t="s">
        <v>1039</v>
      </c>
      <c r="I334" s="11" t="s">
        <v>1041</v>
      </c>
      <c r="J334" s="11"/>
      <c r="K334" s="11"/>
      <c r="L334" s="7" t="s">
        <v>13755</v>
      </c>
      <c r="M334" s="7" t="s">
        <v>963</v>
      </c>
      <c r="N334" s="47">
        <v>27500</v>
      </c>
      <c r="O334" s="25"/>
      <c r="P334" s="26"/>
      <c r="Q334" s="27" t="s">
        <v>28</v>
      </c>
      <c r="R334" s="11" t="s">
        <v>964</v>
      </c>
      <c r="S334" s="11"/>
      <c r="T334" s="11" t="s">
        <v>836</v>
      </c>
      <c r="U334" s="19" t="s">
        <v>30</v>
      </c>
      <c r="V334" s="11" t="s">
        <v>20</v>
      </c>
      <c r="W334" s="20" t="s">
        <v>815</v>
      </c>
      <c r="X334" s="20">
        <v>0</v>
      </c>
      <c r="Y334" s="11" t="str">
        <f t="shared" si="5"/>
        <v>43930Máscaras cir. descartáveis28.648.185/0001-6427500DOU - Ratificação da dispensa</v>
      </c>
      <c r="Z334" s="11" t="s">
        <v>4443</v>
      </c>
      <c r="AA334" s="7">
        <v>300000</v>
      </c>
      <c r="AB334" s="1" t="s">
        <v>15027</v>
      </c>
      <c r="AC334" s="7" t="s">
        <v>14869</v>
      </c>
      <c r="AD334" s="1" t="s">
        <v>16269</v>
      </c>
    </row>
    <row r="335" spans="1:30">
      <c r="A335" s="10">
        <v>43930</v>
      </c>
      <c r="B335" s="11" t="s">
        <v>918</v>
      </c>
      <c r="C335" s="11" t="s">
        <v>933</v>
      </c>
      <c r="D335" s="11" t="s">
        <v>904</v>
      </c>
      <c r="E335" s="11" t="s">
        <v>16</v>
      </c>
      <c r="F335" s="11"/>
      <c r="G335" s="13" t="s">
        <v>17</v>
      </c>
      <c r="H335" s="11" t="s">
        <v>1042</v>
      </c>
      <c r="I335" s="25">
        <v>2.3765004031202E+16</v>
      </c>
      <c r="J335" s="11"/>
      <c r="K335" s="11"/>
      <c r="L335" s="7" t="s">
        <v>13762</v>
      </c>
      <c r="M335" s="7" t="s">
        <v>1015</v>
      </c>
      <c r="N335" s="47">
        <v>27000</v>
      </c>
      <c r="O335" s="25">
        <v>3000</v>
      </c>
      <c r="P335" s="26">
        <v>9</v>
      </c>
      <c r="Q335" s="27" t="s">
        <v>31</v>
      </c>
      <c r="R335" s="11" t="s">
        <v>990</v>
      </c>
      <c r="S335" s="11"/>
      <c r="T335" s="11" t="s">
        <v>867</v>
      </c>
      <c r="U335" s="19" t="s">
        <v>32</v>
      </c>
      <c r="V335" s="11" t="s">
        <v>33</v>
      </c>
      <c r="W335" s="14">
        <v>18</v>
      </c>
      <c r="X335" s="14">
        <v>1500</v>
      </c>
      <c r="Y335" s="11" t="str">
        <f t="shared" si="5"/>
        <v>43930Álcool etílico (70gl)06.204.801/0001-552700030009DOU - Ext de dispensa</v>
      </c>
      <c r="Z335" s="11" t="s">
        <v>4443</v>
      </c>
      <c r="AA335" s="7">
        <v>20000</v>
      </c>
      <c r="AB335" s="1" t="s">
        <v>15036</v>
      </c>
      <c r="AC335" s="7" t="s">
        <v>14868</v>
      </c>
      <c r="AD335" s="1" t="s">
        <v>16269</v>
      </c>
    </row>
    <row r="336" spans="1:30">
      <c r="A336" s="10">
        <v>43929</v>
      </c>
      <c r="B336" s="11" t="s">
        <v>21</v>
      </c>
      <c r="C336" s="11" t="s">
        <v>1043</v>
      </c>
      <c r="D336" s="11" t="s">
        <v>904</v>
      </c>
      <c r="E336" s="11" t="s">
        <v>16</v>
      </c>
      <c r="F336" s="11"/>
      <c r="G336" s="13" t="s">
        <v>17</v>
      </c>
      <c r="H336" s="11" t="s">
        <v>1044</v>
      </c>
      <c r="I336" s="11"/>
      <c r="J336" s="11"/>
      <c r="K336" s="11" t="s">
        <v>1045</v>
      </c>
      <c r="L336" s="7" t="s">
        <v>13768</v>
      </c>
      <c r="M336" s="7" t="s">
        <v>1046</v>
      </c>
      <c r="N336" s="47">
        <v>25060</v>
      </c>
      <c r="O336" s="25"/>
      <c r="P336" s="26"/>
      <c r="Q336" s="27" t="s">
        <v>28</v>
      </c>
      <c r="R336" s="11"/>
      <c r="S336" s="11"/>
      <c r="T336" s="11" t="s">
        <v>825</v>
      </c>
      <c r="U336" s="19" t="s">
        <v>30</v>
      </c>
      <c r="V336" s="11" t="s">
        <v>20</v>
      </c>
      <c r="W336" s="20" t="s">
        <v>815</v>
      </c>
      <c r="X336" s="20">
        <v>0</v>
      </c>
      <c r="Y336" s="11" t="str">
        <f t="shared" si="5"/>
        <v>43929Máscara descartável PFF210.849.725/0001-0225060</v>
      </c>
      <c r="Z336" s="11" t="s">
        <v>4443</v>
      </c>
      <c r="AA336" s="7">
        <v>100000</v>
      </c>
      <c r="AB336" s="1" t="s">
        <v>15042</v>
      </c>
      <c r="AC336" s="7" t="s">
        <v>14870</v>
      </c>
      <c r="AD336" s="1" t="s">
        <v>16269</v>
      </c>
    </row>
    <row r="337" spans="1:30">
      <c r="A337" s="10">
        <v>43923</v>
      </c>
      <c r="B337" s="11" t="s">
        <v>21</v>
      </c>
      <c r="C337" s="11" t="s">
        <v>913</v>
      </c>
      <c r="D337" s="11" t="s">
        <v>904</v>
      </c>
      <c r="E337" s="11" t="s">
        <v>16</v>
      </c>
      <c r="F337" s="11"/>
      <c r="G337" s="11" t="s">
        <v>37</v>
      </c>
      <c r="H337" s="11" t="s">
        <v>1047</v>
      </c>
      <c r="I337" s="11" t="s">
        <v>1048</v>
      </c>
      <c r="J337" s="11"/>
      <c r="K337" s="11" t="s">
        <v>1049</v>
      </c>
      <c r="L337" s="7" t="s">
        <v>13769</v>
      </c>
      <c r="M337" s="7" t="s">
        <v>1050</v>
      </c>
      <c r="N337" s="47">
        <v>24060</v>
      </c>
      <c r="O337" s="25"/>
      <c r="P337" s="26"/>
      <c r="Q337" s="27" t="s">
        <v>28</v>
      </c>
      <c r="R337" s="11"/>
      <c r="S337" s="11"/>
      <c r="T337" s="11" t="s">
        <v>825</v>
      </c>
      <c r="U337" s="19" t="s">
        <v>4892</v>
      </c>
      <c r="V337" s="11" t="s">
        <v>20</v>
      </c>
      <c r="W337" s="20" t="s">
        <v>815</v>
      </c>
      <c r="X337" s="20">
        <v>0</v>
      </c>
      <c r="Y337" s="11" t="str">
        <f t="shared" si="5"/>
        <v>43923Aquisição de respiradores semifaciais N9518.922.815/0001-9324060</v>
      </c>
      <c r="Z337" s="11" t="s">
        <v>4443</v>
      </c>
      <c r="AA337" s="7">
        <v>250000</v>
      </c>
      <c r="AB337" s="1" t="s">
        <v>15043</v>
      </c>
      <c r="AC337" s="7" t="s">
        <v>14869</v>
      </c>
      <c r="AD337" s="1" t="s">
        <v>16269</v>
      </c>
    </row>
    <row r="338" spans="1:30">
      <c r="A338" s="10">
        <v>43937</v>
      </c>
      <c r="B338" s="11" t="s">
        <v>918</v>
      </c>
      <c r="C338" s="11" t="s">
        <v>933</v>
      </c>
      <c r="D338" s="11" t="s">
        <v>904</v>
      </c>
      <c r="E338" s="11" t="s">
        <v>16</v>
      </c>
      <c r="F338" s="11"/>
      <c r="G338" s="13" t="s">
        <v>17</v>
      </c>
      <c r="H338" s="11" t="s">
        <v>1051</v>
      </c>
      <c r="I338" s="11"/>
      <c r="J338" s="11"/>
      <c r="K338" s="11"/>
      <c r="L338" s="7"/>
      <c r="M338" s="7"/>
      <c r="N338" s="47">
        <v>59800</v>
      </c>
      <c r="O338" s="25">
        <v>20000</v>
      </c>
      <c r="P338" s="26">
        <v>2.99</v>
      </c>
      <c r="Q338" s="27" t="s">
        <v>28</v>
      </c>
      <c r="R338" s="11" t="s">
        <v>937</v>
      </c>
      <c r="S338" s="11"/>
      <c r="T338" s="11" t="s">
        <v>836</v>
      </c>
      <c r="U338" s="19" t="s">
        <v>30</v>
      </c>
      <c r="V338" s="11" t="s">
        <v>20</v>
      </c>
      <c r="W338" s="14">
        <v>2.99</v>
      </c>
      <c r="X338" s="14">
        <v>20000</v>
      </c>
      <c r="Y338" s="11" t="str">
        <f t="shared" si="5"/>
        <v>43937Máscara cirúrgica59800200002,99DOU - Avisos de dispensa</v>
      </c>
      <c r="Z338" s="11" t="s">
        <v>4443</v>
      </c>
      <c r="AA338" s="7"/>
      <c r="AB338" s="1" t="s">
        <v>14871</v>
      </c>
      <c r="AC338" s="7"/>
      <c r="AD338" s="1" t="s">
        <v>16269</v>
      </c>
    </row>
    <row r="339" spans="1:30">
      <c r="A339" s="10">
        <v>43922</v>
      </c>
      <c r="B339" s="11" t="s">
        <v>918</v>
      </c>
      <c r="C339" s="11" t="s">
        <v>933</v>
      </c>
      <c r="D339" s="11" t="s">
        <v>904</v>
      </c>
      <c r="E339" s="11" t="s">
        <v>16</v>
      </c>
      <c r="F339" s="11"/>
      <c r="G339" s="13" t="s">
        <v>17</v>
      </c>
      <c r="H339" s="11" t="s">
        <v>1052</v>
      </c>
      <c r="I339" s="11" t="s">
        <v>1053</v>
      </c>
      <c r="J339" s="11"/>
      <c r="K339" s="11"/>
      <c r="L339" s="7" t="s">
        <v>13770</v>
      </c>
      <c r="M339" s="7" t="s">
        <v>1054</v>
      </c>
      <c r="N339" s="47">
        <v>18796</v>
      </c>
      <c r="O339" s="25">
        <v>400</v>
      </c>
      <c r="P339" s="26">
        <v>46.99</v>
      </c>
      <c r="Q339" s="27" t="s">
        <v>989</v>
      </c>
      <c r="R339" s="11" t="s">
        <v>990</v>
      </c>
      <c r="S339" s="11"/>
      <c r="T339" s="11" t="s">
        <v>867</v>
      </c>
      <c r="U339" s="19" t="s">
        <v>32</v>
      </c>
      <c r="V339" s="11" t="s">
        <v>33</v>
      </c>
      <c r="W339" s="14">
        <v>9.3979999999999997</v>
      </c>
      <c r="X339" s="14">
        <v>2000</v>
      </c>
      <c r="Y339" s="11" t="str">
        <f t="shared" si="5"/>
        <v>43922Álcool etílico 70%,gel,800ml.21.767.486/0001-681879640046,99DOU - Ext de dispensa</v>
      </c>
      <c r="Z339" s="11" t="s">
        <v>4443</v>
      </c>
      <c r="AA339" s="7">
        <v>50000</v>
      </c>
      <c r="AB339" s="1" t="s">
        <v>15044</v>
      </c>
      <c r="AC339" s="7" t="s">
        <v>14870</v>
      </c>
      <c r="AD339" s="1" t="s">
        <v>16269</v>
      </c>
    </row>
    <row r="340" spans="1:30">
      <c r="A340" s="10">
        <v>43929</v>
      </c>
      <c r="B340" s="11" t="s">
        <v>21</v>
      </c>
      <c r="C340" s="11" t="s">
        <v>1043</v>
      </c>
      <c r="D340" s="11" t="s">
        <v>904</v>
      </c>
      <c r="E340" s="11" t="s">
        <v>16</v>
      </c>
      <c r="F340" s="11"/>
      <c r="G340" s="13" t="s">
        <v>17</v>
      </c>
      <c r="H340" s="11" t="s">
        <v>1055</v>
      </c>
      <c r="I340" s="11"/>
      <c r="J340" s="11"/>
      <c r="K340" s="11" t="s">
        <v>1056</v>
      </c>
      <c r="L340" s="7" t="s">
        <v>13768</v>
      </c>
      <c r="M340" s="7" t="s">
        <v>1046</v>
      </c>
      <c r="N340" s="47">
        <v>22015</v>
      </c>
      <c r="O340" s="25"/>
      <c r="P340" s="26"/>
      <c r="Q340" s="11" t="s">
        <v>22</v>
      </c>
      <c r="R340" s="11"/>
      <c r="S340" s="11"/>
      <c r="T340" s="11" t="s">
        <v>841</v>
      </c>
      <c r="U340" s="19" t="s">
        <v>23</v>
      </c>
      <c r="V340" s="11" t="s">
        <v>24</v>
      </c>
      <c r="W340" s="20" t="s">
        <v>815</v>
      </c>
      <c r="X340" s="20">
        <v>0</v>
      </c>
      <c r="Y340" s="11" t="str">
        <f t="shared" si="5"/>
        <v>43929Luvas de procedimento10.849.725/0001-0222015</v>
      </c>
      <c r="Z340" s="11" t="s">
        <v>4443</v>
      </c>
      <c r="AA340" s="7">
        <v>100000</v>
      </c>
      <c r="AB340" s="1" t="s">
        <v>15042</v>
      </c>
      <c r="AC340" s="7" t="s">
        <v>14870</v>
      </c>
      <c r="AD340" s="1" t="s">
        <v>16269</v>
      </c>
    </row>
    <row r="341" spans="1:30">
      <c r="A341" s="10">
        <v>43929</v>
      </c>
      <c r="B341" s="11" t="s">
        <v>21</v>
      </c>
      <c r="C341" s="11" t="s">
        <v>1057</v>
      </c>
      <c r="D341" s="11" t="s">
        <v>904</v>
      </c>
      <c r="E341" s="11" t="s">
        <v>16</v>
      </c>
      <c r="F341" s="11"/>
      <c r="G341" s="13" t="s">
        <v>17</v>
      </c>
      <c r="H341" s="11" t="s">
        <v>1058</v>
      </c>
      <c r="I341" s="11" t="s">
        <v>1059</v>
      </c>
      <c r="J341" s="11"/>
      <c r="K341" s="11" t="s">
        <v>1060</v>
      </c>
      <c r="L341" s="7" t="s">
        <v>13771</v>
      </c>
      <c r="M341" s="7" t="s">
        <v>1061</v>
      </c>
      <c r="N341" s="47">
        <v>17500</v>
      </c>
      <c r="O341" s="25"/>
      <c r="P341" s="26"/>
      <c r="Q341" s="11"/>
      <c r="R341" s="11"/>
      <c r="S341" s="11"/>
      <c r="T341" s="11" t="s">
        <v>839</v>
      </c>
      <c r="U341" s="15" t="s">
        <v>81</v>
      </c>
      <c r="V341" s="11" t="s">
        <v>20</v>
      </c>
      <c r="W341" s="20" t="s">
        <v>815</v>
      </c>
      <c r="X341" s="20">
        <v>0</v>
      </c>
      <c r="Y341" s="11" t="str">
        <f t="shared" si="5"/>
        <v>43929MACACÕES DESCARTÁVEIS02.311.428/0001-8017500</v>
      </c>
      <c r="Z341" s="11" t="s">
        <v>4443</v>
      </c>
      <c r="AA341" s="7">
        <v>20000</v>
      </c>
      <c r="AB341" s="1" t="s">
        <v>15045</v>
      </c>
      <c r="AC341" s="7" t="s">
        <v>14869</v>
      </c>
      <c r="AD341" s="1" t="s">
        <v>16269</v>
      </c>
    </row>
    <row r="342" spans="1:30">
      <c r="A342" s="10">
        <v>43930</v>
      </c>
      <c r="B342" s="11" t="s">
        <v>21</v>
      </c>
      <c r="C342" s="11" t="s">
        <v>957</v>
      </c>
      <c r="D342" s="11" t="s">
        <v>904</v>
      </c>
      <c r="E342" s="11" t="s">
        <v>16</v>
      </c>
      <c r="F342" s="11"/>
      <c r="G342" s="13" t="s">
        <v>17</v>
      </c>
      <c r="H342" s="11" t="s">
        <v>1062</v>
      </c>
      <c r="I342" s="11" t="s">
        <v>1063</v>
      </c>
      <c r="J342" s="11"/>
      <c r="K342" s="11"/>
      <c r="L342" s="7" t="s">
        <v>13772</v>
      </c>
      <c r="M342" s="7" t="s">
        <v>1064</v>
      </c>
      <c r="N342" s="47">
        <v>17000</v>
      </c>
      <c r="O342" s="25"/>
      <c r="P342" s="26"/>
      <c r="Q342" s="27" t="s">
        <v>31</v>
      </c>
      <c r="R342" s="11" t="s">
        <v>937</v>
      </c>
      <c r="S342" s="11"/>
      <c r="T342" s="11" t="s">
        <v>867</v>
      </c>
      <c r="U342" s="19" t="s">
        <v>32</v>
      </c>
      <c r="V342" s="11" t="s">
        <v>33</v>
      </c>
      <c r="W342" s="20" t="s">
        <v>815</v>
      </c>
      <c r="X342" s="20">
        <v>0</v>
      </c>
      <c r="Y342" s="11" t="str">
        <f t="shared" si="5"/>
        <v>43930Álcool em gel 70% emb 5 lts10.282.328/0001-0017000DOU - Avisos de dispensa</v>
      </c>
      <c r="Z342" s="11" t="s">
        <v>4443</v>
      </c>
      <c r="AA342" s="7">
        <v>35000</v>
      </c>
      <c r="AB342" s="1" t="s">
        <v>15046</v>
      </c>
      <c r="AC342" s="7" t="s">
        <v>14868</v>
      </c>
      <c r="AD342" s="1" t="s">
        <v>16269</v>
      </c>
    </row>
    <row r="343" spans="1:30">
      <c r="A343" s="10">
        <v>43917</v>
      </c>
      <c r="B343" s="11" t="s">
        <v>21</v>
      </c>
      <c r="C343" s="11" t="s">
        <v>908</v>
      </c>
      <c r="D343" s="11" t="s">
        <v>904</v>
      </c>
      <c r="E343" s="11" t="s">
        <v>16</v>
      </c>
      <c r="F343" s="11"/>
      <c r="G343" s="11" t="s">
        <v>37</v>
      </c>
      <c r="H343" s="11" t="s">
        <v>1035</v>
      </c>
      <c r="I343" s="11" t="s">
        <v>1036</v>
      </c>
      <c r="J343" s="11" t="s">
        <v>1065</v>
      </c>
      <c r="K343" s="11" t="s">
        <v>184</v>
      </c>
      <c r="L343" s="7" t="s">
        <v>13774</v>
      </c>
      <c r="M343" s="7" t="s">
        <v>13773</v>
      </c>
      <c r="N343" s="47">
        <v>16950</v>
      </c>
      <c r="O343" s="25">
        <v>150</v>
      </c>
      <c r="P343" s="26">
        <v>113</v>
      </c>
      <c r="Q343" s="11" t="s">
        <v>848</v>
      </c>
      <c r="R343" s="11" t="s">
        <v>1066</v>
      </c>
      <c r="S343" s="11"/>
      <c r="T343" s="11" t="s">
        <v>1029</v>
      </c>
      <c r="U343" s="19" t="s">
        <v>236</v>
      </c>
      <c r="V343" s="11" t="s">
        <v>20</v>
      </c>
      <c r="W343" s="14">
        <v>113</v>
      </c>
      <c r="X343" s="14">
        <v>150</v>
      </c>
      <c r="Y343" s="11" t="str">
        <f t="shared" si="5"/>
        <v>43917Oxímetrode pulso portatil para dedo e Termômetro Digital de Testa29.753.978/0001-0616950150113DOE/ MG -04,009/2020</v>
      </c>
      <c r="Z343" s="11" t="s">
        <v>4443</v>
      </c>
      <c r="AA343" s="7">
        <v>100000</v>
      </c>
      <c r="AB343" s="1" t="s">
        <v>15047</v>
      </c>
      <c r="AC343" s="7" t="s">
        <v>14870</v>
      </c>
      <c r="AD343" s="1" t="s">
        <v>16269</v>
      </c>
    </row>
    <row r="344" spans="1:30">
      <c r="A344" s="10">
        <v>43927</v>
      </c>
      <c r="B344" s="11" t="s">
        <v>21</v>
      </c>
      <c r="C344" s="11" t="s">
        <v>913</v>
      </c>
      <c r="D344" s="11" t="s">
        <v>904</v>
      </c>
      <c r="E344" s="11" t="s">
        <v>16</v>
      </c>
      <c r="F344" s="11"/>
      <c r="G344" s="13" t="s">
        <v>17</v>
      </c>
      <c r="H344" s="11" t="s">
        <v>1067</v>
      </c>
      <c r="I344" s="11" t="s">
        <v>1068</v>
      </c>
      <c r="J344" s="11"/>
      <c r="K344" s="11" t="s">
        <v>1069</v>
      </c>
      <c r="L344" s="7" t="s">
        <v>13775</v>
      </c>
      <c r="M344" s="7" t="s">
        <v>1070</v>
      </c>
      <c r="N344" s="47">
        <v>15513.6</v>
      </c>
      <c r="O344" s="25"/>
      <c r="P344" s="26"/>
      <c r="Q344" s="11"/>
      <c r="R344" s="11"/>
      <c r="S344" s="11"/>
      <c r="T344" s="11" t="s">
        <v>889</v>
      </c>
      <c r="U344" s="19" t="s">
        <v>29</v>
      </c>
      <c r="V344" s="11" t="s">
        <v>20</v>
      </c>
      <c r="W344" s="20" t="s">
        <v>815</v>
      </c>
      <c r="X344" s="20">
        <v>0</v>
      </c>
      <c r="Y344" s="11" t="str">
        <f t="shared" si="5"/>
        <v>43927Aquisição de ÓCULOS DE PROTEÇÃO11.071.683/0001-9415513,6</v>
      </c>
      <c r="Z344" s="11" t="s">
        <v>4443</v>
      </c>
      <c r="AA344" s="7">
        <v>100000</v>
      </c>
      <c r="AB344" s="1" t="s">
        <v>15048</v>
      </c>
      <c r="AC344" s="7" t="s">
        <v>14869</v>
      </c>
      <c r="AD344" s="1" t="s">
        <v>16269</v>
      </c>
    </row>
    <row r="345" spans="1:30">
      <c r="A345" s="10">
        <v>43920</v>
      </c>
      <c r="B345" s="11" t="s">
        <v>21</v>
      </c>
      <c r="C345" s="11" t="s">
        <v>1006</v>
      </c>
      <c r="D345" s="11" t="s">
        <v>904</v>
      </c>
      <c r="E345" s="11" t="s">
        <v>16</v>
      </c>
      <c r="F345" s="11"/>
      <c r="G345" s="13" t="s">
        <v>17</v>
      </c>
      <c r="H345" s="11" t="s">
        <v>1071</v>
      </c>
      <c r="I345" s="11" t="s">
        <v>179</v>
      </c>
      <c r="J345" s="11"/>
      <c r="K345" s="11"/>
      <c r="L345" s="7" t="s">
        <v>10270</v>
      </c>
      <c r="M345" s="7" t="s">
        <v>1072</v>
      </c>
      <c r="N345" s="47">
        <v>15000</v>
      </c>
      <c r="O345" s="25"/>
      <c r="P345" s="26"/>
      <c r="Q345" s="11"/>
      <c r="R345" s="11" t="s">
        <v>937</v>
      </c>
      <c r="S345" s="11"/>
      <c r="T345" s="11" t="s">
        <v>851</v>
      </c>
      <c r="U345" s="15" t="s">
        <v>81</v>
      </c>
      <c r="V345" s="11" t="s">
        <v>20</v>
      </c>
      <c r="W345" s="20" t="s">
        <v>815</v>
      </c>
      <c r="X345" s="20">
        <v>0</v>
      </c>
      <c r="Y345" s="11" t="str">
        <f t="shared" si="5"/>
        <v>43920*Insumo(Macacão)07.956.465/0001-6015000DOU - Avisos de dispensa</v>
      </c>
      <c r="Z345" s="11" t="s">
        <v>4443</v>
      </c>
      <c r="AA345" s="7">
        <v>100000</v>
      </c>
      <c r="AB345" s="1" t="s">
        <v>15049</v>
      </c>
      <c r="AC345" s="7" t="s">
        <v>14870</v>
      </c>
      <c r="AD345" s="1" t="s">
        <v>16269</v>
      </c>
    </row>
    <row r="346" spans="1:30">
      <c r="A346" s="10">
        <v>43935</v>
      </c>
      <c r="B346" s="11" t="s">
        <v>21</v>
      </c>
      <c r="C346" s="11" t="s">
        <v>1073</v>
      </c>
      <c r="D346" s="11" t="s">
        <v>904</v>
      </c>
      <c r="E346" s="11" t="s">
        <v>16</v>
      </c>
      <c r="F346" s="11"/>
      <c r="G346" s="13" t="s">
        <v>17</v>
      </c>
      <c r="H346" s="11" t="s">
        <v>1074</v>
      </c>
      <c r="I346" s="11" t="s">
        <v>1075</v>
      </c>
      <c r="J346" s="11" t="s">
        <v>1036</v>
      </c>
      <c r="K346" s="11" t="s">
        <v>1076</v>
      </c>
      <c r="L346" s="7" t="s">
        <v>1080</v>
      </c>
      <c r="M346" s="7" t="s">
        <v>979</v>
      </c>
      <c r="N346" s="47">
        <v>14925</v>
      </c>
      <c r="O346" s="25">
        <v>3</v>
      </c>
      <c r="P346" s="26">
        <v>4975</v>
      </c>
      <c r="Q346" s="11" t="s">
        <v>18</v>
      </c>
      <c r="R346" s="11" t="s">
        <v>990</v>
      </c>
      <c r="S346" s="11"/>
      <c r="T346" s="11" t="s">
        <v>961</v>
      </c>
      <c r="U346" s="19" t="s">
        <v>19</v>
      </c>
      <c r="V346" s="11" t="s">
        <v>20</v>
      </c>
      <c r="W346" s="14">
        <v>199</v>
      </c>
      <c r="X346" s="14">
        <v>75</v>
      </c>
      <c r="Y346" s="11" t="str">
        <f t="shared" si="5"/>
        <v>43935Teste rápido de COVID-19 - kit com 25 testes00.874.929/0001-401492534975DOU - Ext de dispensa</v>
      </c>
      <c r="Z346" s="11" t="s">
        <v>4443</v>
      </c>
      <c r="AA346" s="7">
        <v>3500000</v>
      </c>
      <c r="AB346" s="1" t="s">
        <v>15030</v>
      </c>
      <c r="AC346" s="7" t="s">
        <v>14869</v>
      </c>
      <c r="AD346" s="1" t="s">
        <v>16269</v>
      </c>
    </row>
    <row r="347" spans="1:30">
      <c r="A347" s="10">
        <v>43935</v>
      </c>
      <c r="B347" s="11" t="s">
        <v>21</v>
      </c>
      <c r="C347" s="11" t="s">
        <v>1077</v>
      </c>
      <c r="D347" s="11" t="s">
        <v>904</v>
      </c>
      <c r="E347" s="11" t="s">
        <v>16</v>
      </c>
      <c r="F347" s="11"/>
      <c r="G347" s="13" t="s">
        <v>17</v>
      </c>
      <c r="H347" s="11" t="s">
        <v>1078</v>
      </c>
      <c r="I347" s="11" t="s">
        <v>1079</v>
      </c>
      <c r="J347" s="11"/>
      <c r="K347" s="11" t="s">
        <v>1076</v>
      </c>
      <c r="L347" s="7" t="s">
        <v>1080</v>
      </c>
      <c r="M347" s="7" t="s">
        <v>979</v>
      </c>
      <c r="N347" s="47">
        <v>14925</v>
      </c>
      <c r="O347" s="25"/>
      <c r="P347" s="26"/>
      <c r="Q347" s="11" t="s">
        <v>18</v>
      </c>
      <c r="R347" s="11" t="s">
        <v>1081</v>
      </c>
      <c r="S347" s="11"/>
      <c r="T347" s="11" t="s">
        <v>961</v>
      </c>
      <c r="U347" s="19" t="s">
        <v>19</v>
      </c>
      <c r="V347" s="11" t="s">
        <v>20</v>
      </c>
      <c r="W347" s="20" t="s">
        <v>815</v>
      </c>
      <c r="X347" s="20">
        <v>0</v>
      </c>
      <c r="Y347" s="11" t="str">
        <f t="shared" si="5"/>
        <v>43935Aquisição de testes00.874.929/0001-4014925DEPARTAMENTO DE LICITAÇÕES E COMPRAS</v>
      </c>
      <c r="Z347" s="11" t="s">
        <v>4443</v>
      </c>
      <c r="AA347" s="7">
        <v>3500000</v>
      </c>
      <c r="AB347" s="1" t="s">
        <v>15030</v>
      </c>
      <c r="AC347" s="7" t="s">
        <v>14869</v>
      </c>
      <c r="AD347" s="1" t="s">
        <v>16269</v>
      </c>
    </row>
    <row r="348" spans="1:30">
      <c r="A348" s="10">
        <v>43941</v>
      </c>
      <c r="B348" s="11" t="s">
        <v>21</v>
      </c>
      <c r="C348" s="11" t="s">
        <v>1043</v>
      </c>
      <c r="D348" s="11" t="s">
        <v>904</v>
      </c>
      <c r="E348" s="11" t="s">
        <v>16</v>
      </c>
      <c r="F348" s="11"/>
      <c r="G348" s="13" t="s">
        <v>17</v>
      </c>
      <c r="H348" s="11" t="s">
        <v>1082</v>
      </c>
      <c r="I348" s="11"/>
      <c r="J348" s="11" t="s">
        <v>97</v>
      </c>
      <c r="K348" s="11" t="s">
        <v>1083</v>
      </c>
      <c r="L348" s="7"/>
      <c r="M348" s="7" t="s">
        <v>1084</v>
      </c>
      <c r="N348" s="47">
        <v>14000</v>
      </c>
      <c r="O348" s="25">
        <v>5000</v>
      </c>
      <c r="P348" s="26">
        <v>2.8</v>
      </c>
      <c r="Q348" s="27" t="s">
        <v>28</v>
      </c>
      <c r="R348" s="28" t="s">
        <v>1085</v>
      </c>
      <c r="S348" s="11"/>
      <c r="T348" s="11" t="s">
        <v>836</v>
      </c>
      <c r="U348" s="19" t="s">
        <v>30</v>
      </c>
      <c r="V348" s="11" t="s">
        <v>20</v>
      </c>
      <c r="W348" s="14">
        <v>2.8</v>
      </c>
      <c r="X348" s="14">
        <v>5000</v>
      </c>
      <c r="Y348" s="11" t="str">
        <f t="shared" si="5"/>
        <v>43941Mascara  de tecido608.407.226-721400050002,8http://portalcidadao.lagoasanta.mg.gov.br:8080/portalcidadao/#075f539f0b7223f116d2c85c4ce1b1752fccb0db1fd92284312b33310fb199ef6050e9373e0f36365cbb7737a0e49e582e657146a648fd13d54aa9e4338df879e807578fb1eeafd79a93f29f8a02f6ce32b30f161721d13c2d79298f3f68d2143539084206e590d4ec05b61f37019d2e9bbd15a92273bc2cf6e42ae83496e1f9</v>
      </c>
      <c r="Z348" s="11" t="s">
        <v>4443</v>
      </c>
      <c r="AA348" s="7"/>
      <c r="AB348" s="1" t="s">
        <v>14871</v>
      </c>
      <c r="AC348" s="7"/>
      <c r="AD348" s="1" t="s">
        <v>16269</v>
      </c>
    </row>
    <row r="349" spans="1:30">
      <c r="A349" s="10">
        <v>43938</v>
      </c>
      <c r="B349" s="11" t="s">
        <v>21</v>
      </c>
      <c r="C349" s="11" t="s">
        <v>1006</v>
      </c>
      <c r="D349" s="11" t="s">
        <v>904</v>
      </c>
      <c r="E349" s="11" t="s">
        <v>16</v>
      </c>
      <c r="F349" s="11"/>
      <c r="G349" s="13" t="s">
        <v>17</v>
      </c>
      <c r="H349" s="11" t="s">
        <v>1086</v>
      </c>
      <c r="I349" s="11" t="s">
        <v>1087</v>
      </c>
      <c r="J349" s="11"/>
      <c r="K349" s="11"/>
      <c r="L349" s="7"/>
      <c r="M349" s="7"/>
      <c r="N349" s="47">
        <v>12910.4</v>
      </c>
      <c r="O349" s="25"/>
      <c r="P349" s="26"/>
      <c r="Q349" s="27" t="s">
        <v>31</v>
      </c>
      <c r="R349" s="11" t="s">
        <v>937</v>
      </c>
      <c r="S349" s="11"/>
      <c r="T349" s="11" t="s">
        <v>867</v>
      </c>
      <c r="U349" s="15" t="s">
        <v>25</v>
      </c>
      <c r="V349" s="11" t="s">
        <v>20</v>
      </c>
      <c r="W349" s="20" t="s">
        <v>815</v>
      </c>
      <c r="X349" s="20">
        <v>0</v>
      </c>
      <c r="Y349" s="11" t="str">
        <f t="shared" si="5"/>
        <v>43938álccol 70%, avental, dispenser, sabonete e touca capilar12910,4DOU - Avisos de dispensa</v>
      </c>
      <c r="Z349" s="11" t="s">
        <v>4443</v>
      </c>
      <c r="AA349" s="7"/>
      <c r="AB349" s="1" t="s">
        <v>14871</v>
      </c>
      <c r="AC349" s="7"/>
      <c r="AD349" s="1" t="s">
        <v>16269</v>
      </c>
    </row>
    <row r="350" spans="1:30">
      <c r="A350" s="10">
        <v>43941</v>
      </c>
      <c r="B350" s="11" t="s">
        <v>21</v>
      </c>
      <c r="C350" s="11" t="s">
        <v>1088</v>
      </c>
      <c r="D350" s="11" t="s">
        <v>904</v>
      </c>
      <c r="E350" s="11" t="s">
        <v>16</v>
      </c>
      <c r="F350" s="11"/>
      <c r="G350" s="13" t="s">
        <v>17</v>
      </c>
      <c r="H350" s="11" t="s">
        <v>1089</v>
      </c>
      <c r="I350" s="11" t="s">
        <v>1090</v>
      </c>
      <c r="J350" s="11"/>
      <c r="K350" s="11" t="s">
        <v>1091</v>
      </c>
      <c r="L350" s="7" t="s">
        <v>8892</v>
      </c>
      <c r="M350" s="7" t="s">
        <v>13776</v>
      </c>
      <c r="N350" s="47">
        <v>10816</v>
      </c>
      <c r="O350" s="25"/>
      <c r="P350" s="26"/>
      <c r="Q350" s="27" t="s">
        <v>28</v>
      </c>
      <c r="R350" s="11"/>
      <c r="S350" s="11"/>
      <c r="T350" s="11" t="s">
        <v>836</v>
      </c>
      <c r="U350" s="19" t="s">
        <v>30</v>
      </c>
      <c r="V350" s="11" t="s">
        <v>20</v>
      </c>
      <c r="W350" s="20" t="s">
        <v>815</v>
      </c>
      <c r="X350" s="20">
        <v>0</v>
      </c>
      <c r="Y350" s="11" t="str">
        <f t="shared" si="5"/>
        <v>43941Máscara Hospitalar17.256.512/0065-8010816</v>
      </c>
      <c r="Z350" s="11" t="s">
        <v>4443</v>
      </c>
      <c r="AA350" s="7">
        <v>0</v>
      </c>
      <c r="AB350" s="1" t="s">
        <v>14986</v>
      </c>
      <c r="AC350" s="7" t="s">
        <v>14869</v>
      </c>
      <c r="AD350" s="1" t="s">
        <v>16269</v>
      </c>
    </row>
    <row r="351" spans="1:30">
      <c r="A351" s="10">
        <v>43935</v>
      </c>
      <c r="B351" s="11" t="s">
        <v>21</v>
      </c>
      <c r="C351" s="11" t="s">
        <v>1092</v>
      </c>
      <c r="D351" s="11" t="s">
        <v>904</v>
      </c>
      <c r="E351" s="11" t="s">
        <v>16</v>
      </c>
      <c r="F351" s="11"/>
      <c r="G351" s="13" t="s">
        <v>17</v>
      </c>
      <c r="H351" s="11" t="s">
        <v>1093</v>
      </c>
      <c r="I351" s="11" t="s">
        <v>407</v>
      </c>
      <c r="J351" s="11" t="s">
        <v>1094</v>
      </c>
      <c r="K351" s="11" t="s">
        <v>1095</v>
      </c>
      <c r="L351" s="7" t="s">
        <v>13777</v>
      </c>
      <c r="M351" s="7" t="s">
        <v>1096</v>
      </c>
      <c r="N351" s="47">
        <v>10000</v>
      </c>
      <c r="O351" s="25">
        <v>5000</v>
      </c>
      <c r="P351" s="26">
        <v>2</v>
      </c>
      <c r="Q351" s="27" t="s">
        <v>28</v>
      </c>
      <c r="R351" s="28" t="s">
        <v>1097</v>
      </c>
      <c r="S351" s="11"/>
      <c r="T351" s="11" t="s">
        <v>836</v>
      </c>
      <c r="U351" s="19" t="s">
        <v>30</v>
      </c>
      <c r="V351" s="11" t="s">
        <v>20</v>
      </c>
      <c r="W351" s="14">
        <v>2</v>
      </c>
      <c r="X351" s="14">
        <v>5000</v>
      </c>
      <c r="Y351" s="11" t="str">
        <f t="shared" si="5"/>
        <v>43935Máscaras descartáveis26.775.355/0001-461000050002http://ts.guaxupe.mg.gov.br:8080/portalcidadao/#78c3e513dd43cb27d8a3e2f376196ffc656d7ea577b2c6fb4e0e266bf16d9ca2233%C4%B63605504ffedd94fb65b8146c82bd22841763a4457569e937a8372cb01473df21c376fcceb58f3c2a07c1a18048a34dd85fb547eb77f9cfe8123884287156ef4c66513f9dd55741dff02ac39faa0c7f257690651bc53f168a95a8bb14e2600ec0564398cdd0e93fadc74b9102fed15d79c04b0eeac5a935504dc8bb3f02b80e8b451373f5417be3badcdf8dc1deb1cb477bacd9b3d345d3cb7a24cbf7ec4b73a9596f32054958f18eff757f4ad647a17a3e6ae51059e1</v>
      </c>
      <c r="Z351" s="11" t="s">
        <v>4443</v>
      </c>
      <c r="AA351" s="7">
        <v>100000</v>
      </c>
      <c r="AB351" s="1" t="s">
        <v>15050</v>
      </c>
      <c r="AC351" s="7" t="s">
        <v>14868</v>
      </c>
      <c r="AD351" s="1" t="s">
        <v>16269</v>
      </c>
    </row>
    <row r="352" spans="1:30">
      <c r="A352" s="10">
        <v>43930</v>
      </c>
      <c r="B352" s="11" t="s">
        <v>21</v>
      </c>
      <c r="C352" s="13" t="s">
        <v>903</v>
      </c>
      <c r="D352" s="13" t="s">
        <v>904</v>
      </c>
      <c r="E352" s="11" t="s">
        <v>16</v>
      </c>
      <c r="F352" s="11"/>
      <c r="G352" s="13" t="s">
        <v>17</v>
      </c>
      <c r="H352" s="11" t="s">
        <v>1051</v>
      </c>
      <c r="I352" s="11"/>
      <c r="J352" s="11"/>
      <c r="K352" s="11" t="s">
        <v>1098</v>
      </c>
      <c r="L352" s="7" t="s">
        <v>13778</v>
      </c>
      <c r="M352" s="7" t="s">
        <v>1099</v>
      </c>
      <c r="N352" s="47">
        <v>8000</v>
      </c>
      <c r="O352" s="25"/>
      <c r="P352" s="26"/>
      <c r="Q352" s="27" t="s">
        <v>28</v>
      </c>
      <c r="R352" s="11" t="s">
        <v>1100</v>
      </c>
      <c r="S352" s="11"/>
      <c r="T352" s="11" t="s">
        <v>836</v>
      </c>
      <c r="U352" s="19" t="s">
        <v>30</v>
      </c>
      <c r="V352" s="11" t="s">
        <v>20</v>
      </c>
      <c r="W352" s="20" t="s">
        <v>815</v>
      </c>
      <c r="X352" s="20">
        <v>0</v>
      </c>
      <c r="Y352" s="11" t="str">
        <f t="shared" si="5"/>
        <v>43930Máscara cirúrgica10.403.238/0001-118000LICITAÇÃO E CONTRATOS</v>
      </c>
      <c r="Z352" s="11" t="s">
        <v>4443</v>
      </c>
      <c r="AA352" s="7">
        <v>100000</v>
      </c>
      <c r="AB352" s="1" t="s">
        <v>15051</v>
      </c>
      <c r="AC352" s="7" t="s">
        <v>14868</v>
      </c>
      <c r="AD352" s="1" t="s">
        <v>16269</v>
      </c>
    </row>
    <row r="353" spans="1:30">
      <c r="A353" s="10">
        <v>43930</v>
      </c>
      <c r="B353" s="11" t="s">
        <v>21</v>
      </c>
      <c r="C353" s="11" t="s">
        <v>1101</v>
      </c>
      <c r="D353" s="11" t="s">
        <v>904</v>
      </c>
      <c r="E353" s="11" t="s">
        <v>16</v>
      </c>
      <c r="F353" s="11"/>
      <c r="G353" s="13" t="s">
        <v>17</v>
      </c>
      <c r="H353" s="11" t="s">
        <v>1102</v>
      </c>
      <c r="I353" s="11" t="s">
        <v>1103</v>
      </c>
      <c r="J353" s="11"/>
      <c r="K353" s="11" t="s">
        <v>1104</v>
      </c>
      <c r="L353" s="7"/>
      <c r="M353" s="7"/>
      <c r="N353" s="47">
        <v>6250</v>
      </c>
      <c r="O353" s="25"/>
      <c r="P353" s="26"/>
      <c r="Q353" s="11" t="s">
        <v>22</v>
      </c>
      <c r="R353" s="11" t="s">
        <v>1105</v>
      </c>
      <c r="S353" s="11"/>
      <c r="T353" s="11" t="s">
        <v>841</v>
      </c>
      <c r="U353" s="19" t="s">
        <v>23</v>
      </c>
      <c r="V353" s="11" t="s">
        <v>24</v>
      </c>
      <c r="W353" s="20" t="s">
        <v>815</v>
      </c>
      <c r="X353" s="20">
        <v>0</v>
      </c>
      <c r="Y353" s="11" t="str">
        <f t="shared" si="5"/>
        <v>43930Aquisição de Luvas Cirurgicas6250DOE/MG 34/2020</v>
      </c>
      <c r="Z353" s="11" t="s">
        <v>4443</v>
      </c>
      <c r="AA353" s="7"/>
      <c r="AB353" s="1" t="s">
        <v>14871</v>
      </c>
      <c r="AC353" s="7"/>
      <c r="AD353" s="1" t="s">
        <v>16269</v>
      </c>
    </row>
    <row r="354" spans="1:30">
      <c r="A354" s="10">
        <v>43930</v>
      </c>
      <c r="B354" s="11" t="s">
        <v>21</v>
      </c>
      <c r="C354" s="11" t="s">
        <v>1106</v>
      </c>
      <c r="D354" s="11" t="s">
        <v>904</v>
      </c>
      <c r="E354" s="11" t="s">
        <v>16</v>
      </c>
      <c r="F354" s="11"/>
      <c r="G354" s="13" t="s">
        <v>17</v>
      </c>
      <c r="H354" s="11" t="s">
        <v>1107</v>
      </c>
      <c r="I354" s="11"/>
      <c r="J354" s="11"/>
      <c r="K354" s="11" t="s">
        <v>1108</v>
      </c>
      <c r="L354" s="7" t="s">
        <v>13779</v>
      </c>
      <c r="M354" s="7" t="s">
        <v>1109</v>
      </c>
      <c r="N354" s="47">
        <v>6232</v>
      </c>
      <c r="O354" s="25"/>
      <c r="P354" s="26"/>
      <c r="Q354" s="11" t="s">
        <v>22</v>
      </c>
      <c r="R354" s="11"/>
      <c r="S354" s="11"/>
      <c r="T354" s="11" t="s">
        <v>841</v>
      </c>
      <c r="U354" s="19" t="s">
        <v>23</v>
      </c>
      <c r="V354" s="11" t="s">
        <v>24</v>
      </c>
      <c r="W354" s="20" t="s">
        <v>815</v>
      </c>
      <c r="X354" s="20">
        <v>0</v>
      </c>
      <c r="Y354" s="11" t="str">
        <f t="shared" si="5"/>
        <v>43930AQUISIÇÃO DE LUVAS DE USO HOSPITALAR10.463.662/0001-516232</v>
      </c>
      <c r="Z354" s="11" t="s">
        <v>4443</v>
      </c>
      <c r="AA354" s="7">
        <v>100000</v>
      </c>
      <c r="AB354" s="1" t="s">
        <v>15052</v>
      </c>
      <c r="AC354" s="7" t="s">
        <v>14869</v>
      </c>
      <c r="AD354" s="1" t="s">
        <v>16269</v>
      </c>
    </row>
    <row r="355" spans="1:30">
      <c r="A355" s="10">
        <v>43923</v>
      </c>
      <c r="B355" s="11" t="s">
        <v>21</v>
      </c>
      <c r="C355" s="11" t="s">
        <v>1110</v>
      </c>
      <c r="D355" s="11" t="s">
        <v>904</v>
      </c>
      <c r="E355" s="11" t="s">
        <v>16</v>
      </c>
      <c r="F355" s="11"/>
      <c r="G355" s="13" t="s">
        <v>17</v>
      </c>
      <c r="H355" s="11" t="s">
        <v>1111</v>
      </c>
      <c r="I355" s="11" t="s">
        <v>1112</v>
      </c>
      <c r="J355" s="11"/>
      <c r="K355" s="11"/>
      <c r="L355" s="7"/>
      <c r="M355" s="7"/>
      <c r="N355" s="47">
        <v>6002.54</v>
      </c>
      <c r="O355" s="25">
        <v>204</v>
      </c>
      <c r="P355" s="26">
        <v>9.9</v>
      </c>
      <c r="Q355" s="27" t="s">
        <v>31</v>
      </c>
      <c r="R355" s="11" t="s">
        <v>937</v>
      </c>
      <c r="S355" s="11"/>
      <c r="T355" s="11" t="s">
        <v>867</v>
      </c>
      <c r="U355" s="19" t="s">
        <v>32</v>
      </c>
      <c r="V355" s="11" t="s">
        <v>33</v>
      </c>
      <c r="W355" s="14">
        <v>9.9</v>
      </c>
      <c r="X355" s="14">
        <v>204</v>
      </c>
      <c r="Y355" s="11" t="str">
        <f t="shared" si="5"/>
        <v>43923Alcool 70% - frasco com 100 ml6002,542049,9DOU - Avisos de dispensa</v>
      </c>
      <c r="Z355" s="11" t="s">
        <v>4443</v>
      </c>
      <c r="AA355" s="7"/>
      <c r="AB355" s="1" t="s">
        <v>14871</v>
      </c>
      <c r="AC355" s="7"/>
      <c r="AD355" s="1" t="s">
        <v>16269</v>
      </c>
    </row>
    <row r="356" spans="1:30">
      <c r="A356" s="10">
        <v>43923</v>
      </c>
      <c r="B356" s="11" t="s">
        <v>21</v>
      </c>
      <c r="C356" s="11" t="s">
        <v>1110</v>
      </c>
      <c r="D356" s="11" t="s">
        <v>904</v>
      </c>
      <c r="E356" s="11" t="s">
        <v>16</v>
      </c>
      <c r="F356" s="11"/>
      <c r="G356" s="13" t="s">
        <v>17</v>
      </c>
      <c r="H356" s="11" t="s">
        <v>1113</v>
      </c>
      <c r="I356" s="11" t="s">
        <v>1112</v>
      </c>
      <c r="J356" s="11"/>
      <c r="K356" s="11"/>
      <c r="L356" s="7"/>
      <c r="M356" s="7"/>
      <c r="N356" s="47">
        <v>6002.54</v>
      </c>
      <c r="O356" s="25">
        <v>500</v>
      </c>
      <c r="P356" s="26">
        <v>1.99</v>
      </c>
      <c r="Q356" s="27" t="s">
        <v>998</v>
      </c>
      <c r="R356" s="11" t="s">
        <v>937</v>
      </c>
      <c r="S356" s="11"/>
      <c r="T356" s="11" t="s">
        <v>867</v>
      </c>
      <c r="U356" s="19" t="s">
        <v>32</v>
      </c>
      <c r="V356" s="11" t="s">
        <v>33</v>
      </c>
      <c r="W356" s="14">
        <v>19.899999999999999</v>
      </c>
      <c r="X356" s="14">
        <v>50</v>
      </c>
      <c r="Y356" s="11" t="str">
        <f t="shared" si="5"/>
        <v>43923Alcool 70% - frasco com 1000 ml6002,545001,99DOU - Avisos de dispensa</v>
      </c>
      <c r="Z356" s="11" t="s">
        <v>4443</v>
      </c>
      <c r="AA356" s="7"/>
      <c r="AB356" s="1" t="s">
        <v>14871</v>
      </c>
      <c r="AC356" s="7"/>
      <c r="AD356" s="1" t="s">
        <v>16269</v>
      </c>
    </row>
    <row r="357" spans="1:30">
      <c r="A357" s="10">
        <v>43923</v>
      </c>
      <c r="B357" s="11" t="s">
        <v>21</v>
      </c>
      <c r="C357" s="11" t="s">
        <v>1110</v>
      </c>
      <c r="D357" s="11" t="s">
        <v>904</v>
      </c>
      <c r="E357" s="11" t="s">
        <v>16</v>
      </c>
      <c r="F357" s="11"/>
      <c r="G357" s="13" t="s">
        <v>17</v>
      </c>
      <c r="H357" s="11" t="s">
        <v>1114</v>
      </c>
      <c r="I357" s="11" t="s">
        <v>1112</v>
      </c>
      <c r="J357" s="11"/>
      <c r="K357" s="11"/>
      <c r="L357" s="7"/>
      <c r="M357" s="7"/>
      <c r="N357" s="47">
        <v>6002.54</v>
      </c>
      <c r="O357" s="25">
        <v>114</v>
      </c>
      <c r="P357" s="26">
        <v>26.21</v>
      </c>
      <c r="Q357" s="27" t="s">
        <v>1115</v>
      </c>
      <c r="R357" s="11" t="s">
        <v>937</v>
      </c>
      <c r="S357" s="11"/>
      <c r="T357" s="11" t="s">
        <v>867</v>
      </c>
      <c r="U357" s="19" t="s">
        <v>32</v>
      </c>
      <c r="V357" s="11" t="s">
        <v>33</v>
      </c>
      <c r="W357" s="14">
        <v>32.762500000000003</v>
      </c>
      <c r="X357" s="14">
        <v>91.2</v>
      </c>
      <c r="Y357" s="11" t="str">
        <f t="shared" si="5"/>
        <v>43923Ácool gel 70% - refil 800 ml6002,5411426,21DOU - Avisos de dispensa</v>
      </c>
      <c r="Z357" s="11" t="s">
        <v>4443</v>
      </c>
      <c r="AA357" s="7"/>
      <c r="AB357" s="1" t="s">
        <v>14871</v>
      </c>
      <c r="AC357" s="7"/>
      <c r="AD357" s="1" t="s">
        <v>16269</v>
      </c>
    </row>
    <row r="358" spans="1:30">
      <c r="A358" s="10">
        <v>43930</v>
      </c>
      <c r="B358" s="11" t="s">
        <v>21</v>
      </c>
      <c r="C358" s="11" t="s">
        <v>1106</v>
      </c>
      <c r="D358" s="11" t="s">
        <v>904</v>
      </c>
      <c r="E358" s="11" t="s">
        <v>16</v>
      </c>
      <c r="F358" s="11"/>
      <c r="G358" s="13" t="s">
        <v>17</v>
      </c>
      <c r="H358" s="11" t="s">
        <v>553</v>
      </c>
      <c r="I358" s="11"/>
      <c r="J358" s="11"/>
      <c r="K358" s="11" t="s">
        <v>1116</v>
      </c>
      <c r="L358" s="7" t="s">
        <v>1117</v>
      </c>
      <c r="M358" s="7" t="s">
        <v>3347</v>
      </c>
      <c r="N358" s="47">
        <v>5511.4</v>
      </c>
      <c r="O358" s="25"/>
      <c r="P358" s="26"/>
      <c r="Q358" s="11" t="s">
        <v>26</v>
      </c>
      <c r="R358" s="11"/>
      <c r="S358" s="11"/>
      <c r="T358" s="11" t="s">
        <v>831</v>
      </c>
      <c r="U358" s="19" t="s">
        <v>27</v>
      </c>
      <c r="V358" s="11" t="s">
        <v>20</v>
      </c>
      <c r="W358" s="20" t="s">
        <v>815</v>
      </c>
      <c r="X358" s="20">
        <v>0</v>
      </c>
      <c r="Y358" s="11" t="str">
        <f t="shared" si="5"/>
        <v>43930TERMÔMETRO DIGITAL04.930.131/0001-295511,4</v>
      </c>
      <c r="Z358" s="11" t="s">
        <v>4443</v>
      </c>
      <c r="AA358" s="7">
        <v>70000</v>
      </c>
      <c r="AB358" s="1" t="s">
        <v>15053</v>
      </c>
      <c r="AC358" s="7" t="s">
        <v>14868</v>
      </c>
      <c r="AD358" s="1" t="s">
        <v>16269</v>
      </c>
    </row>
    <row r="359" spans="1:30">
      <c r="A359" s="10">
        <v>43922</v>
      </c>
      <c r="B359" s="11" t="s">
        <v>21</v>
      </c>
      <c r="C359" s="11" t="s">
        <v>1006</v>
      </c>
      <c r="D359" s="11" t="s">
        <v>904</v>
      </c>
      <c r="E359" s="11" t="s">
        <v>16</v>
      </c>
      <c r="F359" s="11"/>
      <c r="G359" s="13" t="s">
        <v>17</v>
      </c>
      <c r="H359" s="11" t="s">
        <v>1118</v>
      </c>
      <c r="I359" s="11" t="s">
        <v>403</v>
      </c>
      <c r="J359" s="11"/>
      <c r="K359" s="11"/>
      <c r="L359" s="7" t="s">
        <v>13780</v>
      </c>
      <c r="M359" s="7" t="s">
        <v>1119</v>
      </c>
      <c r="N359" s="47">
        <v>5250</v>
      </c>
      <c r="O359" s="25"/>
      <c r="P359" s="26"/>
      <c r="Q359" s="27" t="s">
        <v>28</v>
      </c>
      <c r="R359" s="11" t="s">
        <v>937</v>
      </c>
      <c r="S359" s="11"/>
      <c r="T359" s="11" t="s">
        <v>836</v>
      </c>
      <c r="U359" s="19" t="s">
        <v>30</v>
      </c>
      <c r="V359" s="11" t="s">
        <v>20</v>
      </c>
      <c r="W359" s="20" t="s">
        <v>815</v>
      </c>
      <c r="X359" s="20">
        <v>0</v>
      </c>
      <c r="Y359" s="11" t="str">
        <f t="shared" si="5"/>
        <v>43922Máscara Respirador04.430.291/0001-095250DOU - Avisos de dispensa</v>
      </c>
      <c r="Z359" s="11" t="s">
        <v>4443</v>
      </c>
      <c r="AA359" s="7">
        <v>40000</v>
      </c>
      <c r="AB359" s="1" t="s">
        <v>15054</v>
      </c>
      <c r="AC359" s="7" t="s">
        <v>14868</v>
      </c>
      <c r="AD359" s="1" t="s">
        <v>16269</v>
      </c>
    </row>
    <row r="360" spans="1:30">
      <c r="A360" s="10">
        <v>43920</v>
      </c>
      <c r="B360" s="11" t="s">
        <v>21</v>
      </c>
      <c r="C360" s="11" t="s">
        <v>1006</v>
      </c>
      <c r="D360" s="11" t="s">
        <v>904</v>
      </c>
      <c r="E360" s="11" t="s">
        <v>16</v>
      </c>
      <c r="F360" s="11"/>
      <c r="G360" s="13" t="s">
        <v>17</v>
      </c>
      <c r="H360" s="11" t="s">
        <v>1120</v>
      </c>
      <c r="I360" s="11"/>
      <c r="J360" s="11"/>
      <c r="K360" s="11"/>
      <c r="L360" s="7"/>
      <c r="M360" s="7"/>
      <c r="N360" s="47">
        <v>4080</v>
      </c>
      <c r="O360" s="25"/>
      <c r="P360" s="26"/>
      <c r="Q360" s="27" t="s">
        <v>31</v>
      </c>
      <c r="R360" s="11" t="s">
        <v>937</v>
      </c>
      <c r="S360" s="11"/>
      <c r="T360" s="11" t="s">
        <v>867</v>
      </c>
      <c r="U360" s="19" t="s">
        <v>32</v>
      </c>
      <c r="V360" s="11" t="s">
        <v>33</v>
      </c>
      <c r="W360" s="20" t="s">
        <v>815</v>
      </c>
      <c r="X360" s="20">
        <v>0</v>
      </c>
      <c r="Y360" s="11" t="str">
        <f t="shared" si="5"/>
        <v>43920Álcool gel 70%4080DOU - Avisos de dispensa</v>
      </c>
      <c r="Z360" s="11" t="s">
        <v>4443</v>
      </c>
      <c r="AA360" s="7"/>
      <c r="AB360" s="1" t="s">
        <v>14871</v>
      </c>
      <c r="AC360" s="7"/>
      <c r="AD360" s="1" t="s">
        <v>16269</v>
      </c>
    </row>
    <row r="361" spans="1:30">
      <c r="A361" s="10">
        <v>43936</v>
      </c>
      <c r="B361" s="11" t="s">
        <v>21</v>
      </c>
      <c r="C361" s="11" t="s">
        <v>1092</v>
      </c>
      <c r="D361" s="11" t="s">
        <v>904</v>
      </c>
      <c r="E361" s="11" t="s">
        <v>16</v>
      </c>
      <c r="F361" s="11"/>
      <c r="G361" s="13" t="s">
        <v>17</v>
      </c>
      <c r="H361" s="11" t="s">
        <v>1121</v>
      </c>
      <c r="I361" s="11" t="s">
        <v>1122</v>
      </c>
      <c r="J361" s="11" t="s">
        <v>1123</v>
      </c>
      <c r="K361" s="11" t="s">
        <v>1124</v>
      </c>
      <c r="L361" s="7" t="s">
        <v>13781</v>
      </c>
      <c r="M361" s="7" t="s">
        <v>1278</v>
      </c>
      <c r="N361" s="47">
        <v>3000</v>
      </c>
      <c r="O361" s="25"/>
      <c r="P361" s="26"/>
      <c r="Q361" s="27" t="s">
        <v>28</v>
      </c>
      <c r="R361" s="11"/>
      <c r="S361" s="11"/>
      <c r="T361" s="11" t="s">
        <v>836</v>
      </c>
      <c r="U361" s="19" t="s">
        <v>30</v>
      </c>
      <c r="V361" s="11" t="s">
        <v>20</v>
      </c>
      <c r="W361" s="20" t="s">
        <v>815</v>
      </c>
      <c r="X361" s="20">
        <v>0</v>
      </c>
      <c r="Y361" s="11" t="str">
        <f t="shared" si="5"/>
        <v>43936Máscaras de proteção individual24.823.695/0001-703000</v>
      </c>
      <c r="Z361" s="11" t="s">
        <v>4443</v>
      </c>
      <c r="AA361" s="7">
        <v>88000</v>
      </c>
      <c r="AB361" s="1" t="s">
        <v>15055</v>
      </c>
      <c r="AC361" s="7" t="s">
        <v>14868</v>
      </c>
      <c r="AD361" s="1" t="s">
        <v>16269</v>
      </c>
    </row>
    <row r="362" spans="1:30">
      <c r="A362" s="10">
        <v>43941</v>
      </c>
      <c r="B362" s="11" t="s">
        <v>21</v>
      </c>
      <c r="C362" s="11" t="s">
        <v>1057</v>
      </c>
      <c r="D362" s="11" t="s">
        <v>904</v>
      </c>
      <c r="E362" s="11" t="s">
        <v>16</v>
      </c>
      <c r="F362" s="11"/>
      <c r="G362" s="13" t="s">
        <v>17</v>
      </c>
      <c r="H362" s="11" t="s">
        <v>1125</v>
      </c>
      <c r="I362" s="11" t="s">
        <v>1126</v>
      </c>
      <c r="J362" s="11"/>
      <c r="K362" s="11" t="s">
        <v>1127</v>
      </c>
      <c r="L362" s="7" t="s">
        <v>13782</v>
      </c>
      <c r="M362" s="7" t="s">
        <v>1128</v>
      </c>
      <c r="N362" s="47">
        <v>2400</v>
      </c>
      <c r="O362" s="25"/>
      <c r="P362" s="26"/>
      <c r="Q362" s="27" t="s">
        <v>28</v>
      </c>
      <c r="R362" s="11"/>
      <c r="S362" s="11"/>
      <c r="T362" s="11" t="s">
        <v>825</v>
      </c>
      <c r="U362" s="19" t="s">
        <v>4892</v>
      </c>
      <c r="V362" s="11" t="s">
        <v>20</v>
      </c>
      <c r="W362" s="20" t="s">
        <v>815</v>
      </c>
      <c r="X362" s="20">
        <v>0</v>
      </c>
      <c r="Y362" s="11" t="str">
        <f t="shared" si="5"/>
        <v>43941 MÁSCARAS N9527.061.442/0002-852400</v>
      </c>
      <c r="Z362" s="11" t="s">
        <v>4443</v>
      </c>
      <c r="AA362" s="7">
        <v>0</v>
      </c>
      <c r="AB362" s="1" t="s">
        <v>15056</v>
      </c>
      <c r="AC362" s="7" t="s">
        <v>14869</v>
      </c>
      <c r="AD362" s="1" t="s">
        <v>16269</v>
      </c>
    </row>
    <row r="363" spans="1:30">
      <c r="A363" s="10">
        <v>43929</v>
      </c>
      <c r="B363" s="11" t="s">
        <v>21</v>
      </c>
      <c r="C363" s="11" t="s">
        <v>1129</v>
      </c>
      <c r="D363" s="11" t="s">
        <v>904</v>
      </c>
      <c r="E363" s="11" t="s">
        <v>16</v>
      </c>
      <c r="F363" s="11"/>
      <c r="G363" s="13" t="s">
        <v>17</v>
      </c>
      <c r="H363" s="11" t="s">
        <v>1130</v>
      </c>
      <c r="I363" s="11" t="s">
        <v>1131</v>
      </c>
      <c r="J363" s="11"/>
      <c r="K363" s="11"/>
      <c r="L363" s="7"/>
      <c r="M363" s="7"/>
      <c r="N363" s="47">
        <v>2000</v>
      </c>
      <c r="O363" s="25"/>
      <c r="P363" s="26"/>
      <c r="Q363" s="27" t="s">
        <v>28</v>
      </c>
      <c r="R363" s="11" t="s">
        <v>1132</v>
      </c>
      <c r="S363" s="11"/>
      <c r="T363" s="11" t="s">
        <v>825</v>
      </c>
      <c r="U363" s="19" t="s">
        <v>30</v>
      </c>
      <c r="V363" s="11" t="s">
        <v>20</v>
      </c>
      <c r="W363" s="20" t="s">
        <v>815</v>
      </c>
      <c r="X363" s="20">
        <v>0</v>
      </c>
      <c r="Y363" s="11" t="str">
        <f t="shared" si="5"/>
        <v>43929Mascaras PFF2( Dotaçaõ Orçamentaria-0109011030100072018)2000DOE/MG 068/2020</v>
      </c>
      <c r="Z363" s="11" t="s">
        <v>4443</v>
      </c>
      <c r="AA363" s="7"/>
      <c r="AB363" s="1" t="s">
        <v>14871</v>
      </c>
      <c r="AC363" s="7"/>
      <c r="AD363" s="1" t="s">
        <v>16269</v>
      </c>
    </row>
    <row r="364" spans="1:30">
      <c r="A364" s="10">
        <v>43938</v>
      </c>
      <c r="B364" s="11" t="s">
        <v>21</v>
      </c>
      <c r="C364" s="11" t="s">
        <v>957</v>
      </c>
      <c r="D364" s="11" t="s">
        <v>904</v>
      </c>
      <c r="E364" s="11" t="s">
        <v>16</v>
      </c>
      <c r="F364" s="11"/>
      <c r="G364" s="13" t="s">
        <v>17</v>
      </c>
      <c r="H364" s="11" t="s">
        <v>1133</v>
      </c>
      <c r="I364" s="11" t="s">
        <v>1134</v>
      </c>
      <c r="J364" s="11"/>
      <c r="K364" s="11"/>
      <c r="L364" s="7"/>
      <c r="M364" s="7"/>
      <c r="N364" s="47">
        <v>1904.85</v>
      </c>
      <c r="O364" s="25"/>
      <c r="P364" s="26"/>
      <c r="Q364" s="27" t="s">
        <v>31</v>
      </c>
      <c r="R364" s="11" t="s">
        <v>937</v>
      </c>
      <c r="S364" s="11"/>
      <c r="T364" s="11" t="s">
        <v>867</v>
      </c>
      <c r="U364" s="19" t="s">
        <v>32</v>
      </c>
      <c r="V364" s="11" t="s">
        <v>33</v>
      </c>
      <c r="W364" s="20" t="s">
        <v>815</v>
      </c>
      <c r="X364" s="20">
        <v>0</v>
      </c>
      <c r="Y364" s="11" t="str">
        <f t="shared" si="5"/>
        <v>43938Álcool em gel1904,85DOU - Avisos de dispensa</v>
      </c>
      <c r="Z364" s="11" t="s">
        <v>4443</v>
      </c>
      <c r="AA364" s="7"/>
      <c r="AB364" s="1" t="s">
        <v>14871</v>
      </c>
      <c r="AC364" s="7"/>
      <c r="AD364" s="1" t="s">
        <v>16269</v>
      </c>
    </row>
    <row r="365" spans="1:30">
      <c r="A365" s="10">
        <v>43936</v>
      </c>
      <c r="B365" s="11" t="s">
        <v>21</v>
      </c>
      <c r="C365" s="11" t="s">
        <v>1088</v>
      </c>
      <c r="D365" s="11" t="s">
        <v>904</v>
      </c>
      <c r="E365" s="11" t="s">
        <v>16</v>
      </c>
      <c r="F365" s="11"/>
      <c r="G365" s="13" t="s">
        <v>17</v>
      </c>
      <c r="H365" s="11" t="s">
        <v>1135</v>
      </c>
      <c r="I365" s="11" t="s">
        <v>1136</v>
      </c>
      <c r="J365" s="11"/>
      <c r="K365" s="11" t="s">
        <v>1137</v>
      </c>
      <c r="L365" s="7" t="s">
        <v>13783</v>
      </c>
      <c r="M365" s="7" t="s">
        <v>1138</v>
      </c>
      <c r="N365" s="47">
        <v>790</v>
      </c>
      <c r="O365" s="25"/>
      <c r="P365" s="26"/>
      <c r="Q365" s="11"/>
      <c r="R365" s="11" t="s">
        <v>1139</v>
      </c>
      <c r="S365" s="11"/>
      <c r="T365" s="11" t="s">
        <v>891</v>
      </c>
      <c r="U365" s="19" t="s">
        <v>30</v>
      </c>
      <c r="V365" s="11" t="s">
        <v>20</v>
      </c>
      <c r="W365" s="20" t="s">
        <v>815</v>
      </c>
      <c r="X365" s="20">
        <v>0</v>
      </c>
      <c r="Y365" s="11" t="str">
        <f t="shared" si="5"/>
        <v>43936Máscara Face Shield 03.880.787/0001-11790LICITAÇÃO E COMPRAS</v>
      </c>
      <c r="Z365" s="11" t="s">
        <v>4443</v>
      </c>
      <c r="AA365" s="7">
        <v>10000</v>
      </c>
      <c r="AB365" s="1" t="s">
        <v>15057</v>
      </c>
      <c r="AC365" s="7" t="s">
        <v>14868</v>
      </c>
      <c r="AD365" s="1" t="s">
        <v>16269</v>
      </c>
    </row>
    <row r="366" spans="1:30">
      <c r="A366" s="10">
        <v>43929</v>
      </c>
      <c r="B366" s="11" t="s">
        <v>21</v>
      </c>
      <c r="C366" s="11" t="s">
        <v>1140</v>
      </c>
      <c r="D366" s="11" t="s">
        <v>904</v>
      </c>
      <c r="E366" s="11" t="s">
        <v>16</v>
      </c>
      <c r="F366" s="11"/>
      <c r="G366" s="13" t="s">
        <v>17</v>
      </c>
      <c r="H366" s="11" t="s">
        <v>1141</v>
      </c>
      <c r="I366" s="11" t="s">
        <v>1142</v>
      </c>
      <c r="J366" s="11"/>
      <c r="K366" s="11" t="s">
        <v>1143</v>
      </c>
      <c r="L366" s="7"/>
      <c r="M366" s="7"/>
      <c r="N366" s="48">
        <v>0</v>
      </c>
      <c r="O366" s="25"/>
      <c r="P366" s="26"/>
      <c r="Q366" s="27" t="s">
        <v>31</v>
      </c>
      <c r="R366" s="11"/>
      <c r="S366" s="11"/>
      <c r="T366" s="11" t="s">
        <v>867</v>
      </c>
      <c r="U366" s="19" t="s">
        <v>32</v>
      </c>
      <c r="V366" s="11" t="s">
        <v>33</v>
      </c>
      <c r="W366" s="20" t="s">
        <v>815</v>
      </c>
      <c r="X366" s="20">
        <v>0</v>
      </c>
      <c r="Y366" s="11" t="str">
        <f t="shared" si="5"/>
        <v>43929Aquisição de ALCOOL EM GEL E VISEIRA0</v>
      </c>
      <c r="Z366" s="11" t="s">
        <v>4443</v>
      </c>
      <c r="AA366" s="7"/>
      <c r="AB366" s="1" t="s">
        <v>14871</v>
      </c>
      <c r="AC366" s="7"/>
      <c r="AD366" s="1" t="s">
        <v>16269</v>
      </c>
    </row>
    <row r="367" spans="1:30">
      <c r="A367" s="10">
        <v>43930</v>
      </c>
      <c r="B367" s="11" t="s">
        <v>21</v>
      </c>
      <c r="C367" s="11" t="s">
        <v>1144</v>
      </c>
      <c r="D367" s="11" t="s">
        <v>904</v>
      </c>
      <c r="E367" s="11" t="s">
        <v>16</v>
      </c>
      <c r="F367" s="11"/>
      <c r="G367" s="13" t="s">
        <v>17</v>
      </c>
      <c r="H367" s="11" t="s">
        <v>1145</v>
      </c>
      <c r="I367" s="11" t="s">
        <v>1146</v>
      </c>
      <c r="J367" s="11"/>
      <c r="K367" s="11" t="s">
        <v>1147</v>
      </c>
      <c r="L367" s="7"/>
      <c r="M367" s="7"/>
      <c r="N367" s="47">
        <v>8250</v>
      </c>
      <c r="O367" s="25">
        <v>150</v>
      </c>
      <c r="P367" s="26">
        <v>55</v>
      </c>
      <c r="Q367" s="27" t="s">
        <v>31</v>
      </c>
      <c r="R367" s="28" t="s">
        <v>1148</v>
      </c>
      <c r="S367" s="11"/>
      <c r="T367" s="11" t="s">
        <v>867</v>
      </c>
      <c r="U367" s="19" t="s">
        <v>32</v>
      </c>
      <c r="V367" s="11" t="s">
        <v>33</v>
      </c>
      <c r="W367" s="14">
        <v>11</v>
      </c>
      <c r="X367" s="14">
        <v>750</v>
      </c>
      <c r="Y367" s="11" t="str">
        <f t="shared" si="5"/>
        <v>43930150 galões de álcool gel825015055https://transparencia.ssparaiso.mg.gov.br/tpc_des_vis.aspx?cd=410820200000&amp;exercicio=2020&amp;cdFornecedor=18184&amp;dsFornecedor=Servklin%20Produtos%20De%20Limpeza%20Eireli</v>
      </c>
      <c r="Z367" s="11" t="s">
        <v>4443</v>
      </c>
      <c r="AA367" s="7"/>
      <c r="AB367" s="1" t="s">
        <v>14871</v>
      </c>
      <c r="AC367" s="7"/>
      <c r="AD367" s="1" t="s">
        <v>16269</v>
      </c>
    </row>
    <row r="368" spans="1:30">
      <c r="A368" s="10">
        <v>43937</v>
      </c>
      <c r="B368" s="11" t="s">
        <v>21</v>
      </c>
      <c r="C368" s="11" t="s">
        <v>1140</v>
      </c>
      <c r="D368" s="11" t="s">
        <v>904</v>
      </c>
      <c r="E368" s="11" t="s">
        <v>16</v>
      </c>
      <c r="F368" s="11"/>
      <c r="G368" s="13" t="s">
        <v>17</v>
      </c>
      <c r="H368" s="11" t="s">
        <v>1149</v>
      </c>
      <c r="I368" s="11" t="s">
        <v>1150</v>
      </c>
      <c r="J368" s="11"/>
      <c r="K368" s="11" t="s">
        <v>1151</v>
      </c>
      <c r="L368" s="7" t="s">
        <v>1152</v>
      </c>
      <c r="M368" s="7" t="s">
        <v>1153</v>
      </c>
      <c r="N368" s="48">
        <v>0</v>
      </c>
      <c r="O368" s="25"/>
      <c r="P368" s="26"/>
      <c r="Q368" s="11"/>
      <c r="R368" s="11"/>
      <c r="S368" s="11"/>
      <c r="T368" s="11" t="s">
        <v>859</v>
      </c>
      <c r="U368" s="19" t="s">
        <v>30</v>
      </c>
      <c r="V368" s="11" t="s">
        <v>20</v>
      </c>
      <c r="W368" s="20" t="s">
        <v>815</v>
      </c>
      <c r="X368" s="20">
        <v>0</v>
      </c>
      <c r="Y368" s="11" t="str">
        <f t="shared" si="5"/>
        <v>43937Aquisição de Máscaras, Filtros de Ar, Tendas e contratação de costureiras10.338.896/0001-770</v>
      </c>
      <c r="Z368" s="11" t="s">
        <v>4443</v>
      </c>
      <c r="AA368" s="7">
        <v>80000</v>
      </c>
      <c r="AB368" s="1" t="s">
        <v>15058</v>
      </c>
      <c r="AC368" s="7" t="s">
        <v>14870</v>
      </c>
      <c r="AD368" s="1" t="s">
        <v>16269</v>
      </c>
    </row>
    <row r="369" spans="1:30">
      <c r="A369" s="10">
        <v>43937</v>
      </c>
      <c r="B369" s="11" t="s">
        <v>21</v>
      </c>
      <c r="C369" s="11" t="s">
        <v>1140</v>
      </c>
      <c r="D369" s="11" t="s">
        <v>904</v>
      </c>
      <c r="E369" s="11" t="s">
        <v>16</v>
      </c>
      <c r="F369" s="11"/>
      <c r="G369" s="13" t="s">
        <v>17</v>
      </c>
      <c r="H369" s="11" t="s">
        <v>1149</v>
      </c>
      <c r="I369" s="11" t="s">
        <v>1150</v>
      </c>
      <c r="J369" s="11"/>
      <c r="K369" s="11" t="s">
        <v>1151</v>
      </c>
      <c r="L369" s="7"/>
      <c r="M369" s="7" t="s">
        <v>1154</v>
      </c>
      <c r="N369" s="48">
        <v>0</v>
      </c>
      <c r="O369" s="25"/>
      <c r="P369" s="26"/>
      <c r="Q369" s="11"/>
      <c r="R369" s="11"/>
      <c r="S369" s="11"/>
      <c r="T369" s="11" t="s">
        <v>859</v>
      </c>
      <c r="U369" s="19" t="s">
        <v>30</v>
      </c>
      <c r="V369" s="11" t="s">
        <v>20</v>
      </c>
      <c r="W369" s="20" t="s">
        <v>815</v>
      </c>
      <c r="X369" s="20">
        <v>0</v>
      </c>
      <c r="Y369" s="11" t="str">
        <f t="shared" si="5"/>
        <v>43937Aquisição de Máscaras, Filtros de Ar, Tendas e contratação de costureiras36.780.030/0001-050</v>
      </c>
      <c r="Z369" s="11" t="s">
        <v>4443</v>
      </c>
      <c r="AA369" s="7"/>
      <c r="AB369" s="71" t="s">
        <v>16263</v>
      </c>
      <c r="AC369" s="7"/>
      <c r="AD369" s="1" t="s">
        <v>16269</v>
      </c>
    </row>
    <row r="370" spans="1:30">
      <c r="A370" s="10">
        <v>43937</v>
      </c>
      <c r="B370" s="11" t="s">
        <v>21</v>
      </c>
      <c r="C370" s="11" t="s">
        <v>1140</v>
      </c>
      <c r="D370" s="11" t="s">
        <v>904</v>
      </c>
      <c r="E370" s="11" t="s">
        <v>16</v>
      </c>
      <c r="F370" s="11"/>
      <c r="G370" s="13" t="s">
        <v>17</v>
      </c>
      <c r="H370" s="11" t="s">
        <v>1149</v>
      </c>
      <c r="I370" s="11" t="s">
        <v>1150</v>
      </c>
      <c r="J370" s="11"/>
      <c r="K370" s="11" t="s">
        <v>1151</v>
      </c>
      <c r="L370" s="7" t="s">
        <v>13784</v>
      </c>
      <c r="M370" s="7" t="s">
        <v>1155</v>
      </c>
      <c r="N370" s="48">
        <v>0</v>
      </c>
      <c r="O370" s="25"/>
      <c r="P370" s="26"/>
      <c r="Q370" s="11"/>
      <c r="R370" s="11"/>
      <c r="S370" s="11"/>
      <c r="T370" s="11" t="s">
        <v>859</v>
      </c>
      <c r="U370" s="19" t="s">
        <v>30</v>
      </c>
      <c r="V370" s="11" t="s">
        <v>20</v>
      </c>
      <c r="W370" s="20" t="s">
        <v>815</v>
      </c>
      <c r="X370" s="20">
        <v>0</v>
      </c>
      <c r="Y370" s="11" t="str">
        <f t="shared" si="5"/>
        <v>43937Aquisição de Máscaras, Filtros de Ar, Tendas e contratação de costureiras10.851.899/0001-000</v>
      </c>
      <c r="Z370" s="11" t="s">
        <v>4443</v>
      </c>
      <c r="AA370" s="7">
        <v>2130000</v>
      </c>
      <c r="AB370" s="1" t="s">
        <v>15059</v>
      </c>
      <c r="AC370" s="7" t="s">
        <v>14869</v>
      </c>
      <c r="AD370" s="1" t="s">
        <v>16269</v>
      </c>
    </row>
    <row r="371" spans="1:30">
      <c r="A371" s="10">
        <v>43943</v>
      </c>
      <c r="B371" s="11" t="s">
        <v>21</v>
      </c>
      <c r="C371" s="13" t="s">
        <v>1156</v>
      </c>
      <c r="D371" s="13" t="s">
        <v>904</v>
      </c>
      <c r="E371" s="11" t="s">
        <v>16</v>
      </c>
      <c r="F371" s="11" t="s">
        <v>1157</v>
      </c>
      <c r="G371" s="13" t="s">
        <v>17</v>
      </c>
      <c r="H371" s="11" t="s">
        <v>1158</v>
      </c>
      <c r="I371" s="11" t="s">
        <v>1159</v>
      </c>
      <c r="J371" s="11"/>
      <c r="K371" s="11" t="s">
        <v>1160</v>
      </c>
      <c r="L371" s="7" t="s">
        <v>13785</v>
      </c>
      <c r="M371" s="7" t="s">
        <v>1161</v>
      </c>
      <c r="N371" s="47">
        <v>114900</v>
      </c>
      <c r="O371" s="25">
        <v>10000</v>
      </c>
      <c r="P371" s="26">
        <v>11.49</v>
      </c>
      <c r="Q371" s="11" t="s">
        <v>947</v>
      </c>
      <c r="R371" s="28" t="s">
        <v>1162</v>
      </c>
      <c r="S371" s="11" t="s">
        <v>1163</v>
      </c>
      <c r="T371" s="11" t="s">
        <v>851</v>
      </c>
      <c r="U371" s="15" t="s">
        <v>816</v>
      </c>
      <c r="V371" s="11" t="s">
        <v>20</v>
      </c>
      <c r="W371" s="14">
        <v>11.49</v>
      </c>
      <c r="X371" s="14">
        <v>10000</v>
      </c>
      <c r="Y371" s="11" t="str">
        <f t="shared" si="5"/>
        <v>43943PREFEITURA MUNICIPAL DE UBERLÂNDIAAquisição de papel toalha para serem utilizados pelos profissionais médicos, técnicos em saúde e enfermeiros, em atendimento à Secretaria Municipal de Saúde.19.898.370/0001-161149001000011,49http://websicom.uberlandia.mg.gov.br/websicom/f/n/relacaoempenhosdetalheman?modoJanelaPlc=popup&amp;evento=y&amp;nrEmpenho=11642&amp;dtEmpenho=2020-03-25&amp;codOrgao=02</v>
      </c>
      <c r="Z371" s="11" t="s">
        <v>4442</v>
      </c>
      <c r="AA371" s="7">
        <v>50000</v>
      </c>
      <c r="AB371" s="1" t="s">
        <v>15060</v>
      </c>
      <c r="AC371" s="7" t="s">
        <v>14868</v>
      </c>
      <c r="AD371" s="1" t="s">
        <v>16269</v>
      </c>
    </row>
    <row r="372" spans="1:30">
      <c r="A372" s="10">
        <v>43943</v>
      </c>
      <c r="B372" s="11" t="s">
        <v>21</v>
      </c>
      <c r="C372" s="13" t="s">
        <v>1156</v>
      </c>
      <c r="D372" s="13" t="s">
        <v>904</v>
      </c>
      <c r="E372" s="11" t="s">
        <v>16</v>
      </c>
      <c r="F372" s="11" t="s">
        <v>1157</v>
      </c>
      <c r="G372" s="13" t="s">
        <v>17</v>
      </c>
      <c r="H372" s="11" t="s">
        <v>1164</v>
      </c>
      <c r="I372" s="11" t="s">
        <v>1159</v>
      </c>
      <c r="J372" s="11"/>
      <c r="K372" s="11" t="s">
        <v>1160</v>
      </c>
      <c r="L372" s="7" t="s">
        <v>13785</v>
      </c>
      <c r="M372" s="7" t="s">
        <v>1161</v>
      </c>
      <c r="N372" s="47">
        <v>61582.499999999993</v>
      </c>
      <c r="O372" s="25">
        <v>1750</v>
      </c>
      <c r="P372" s="26">
        <v>35.19</v>
      </c>
      <c r="Q372" s="11" t="s">
        <v>998</v>
      </c>
      <c r="R372" s="28" t="s">
        <v>1162</v>
      </c>
      <c r="S372" s="11" t="s">
        <v>1163</v>
      </c>
      <c r="T372" s="11" t="s">
        <v>851</v>
      </c>
      <c r="U372" s="19" t="s">
        <v>32</v>
      </c>
      <c r="V372" s="11" t="s">
        <v>33</v>
      </c>
      <c r="W372" s="14">
        <v>20.7</v>
      </c>
      <c r="X372" s="14">
        <v>2975</v>
      </c>
      <c r="Y372" s="11" t="str">
        <f t="shared" si="5"/>
        <v>43943PREFEITURA MUNICIPAL DE UBERLÂNDIAAquisição álcool em gel 70% - frasco com 1,7 litros19.898.370/0001-1661582,5175035,19http://websicom.uberlandia.mg.gov.br/websicom/f/n/relacaoempenhosdetalheman?modoJanelaPlc=popup&amp;evento=y&amp;nrEmpenho=11642&amp;dtEmpenho=2020-03-25&amp;codOrgao=02</v>
      </c>
      <c r="Z372" s="11" t="s">
        <v>4443</v>
      </c>
      <c r="AA372" s="7">
        <v>50000</v>
      </c>
      <c r="AB372" s="1" t="s">
        <v>15060</v>
      </c>
      <c r="AC372" s="7" t="s">
        <v>14868</v>
      </c>
      <c r="AD372" s="1" t="s">
        <v>16269</v>
      </c>
    </row>
    <row r="373" spans="1:30">
      <c r="A373" s="10">
        <v>43943</v>
      </c>
      <c r="B373" s="11" t="s">
        <v>21</v>
      </c>
      <c r="C373" s="13" t="s">
        <v>1156</v>
      </c>
      <c r="D373" s="13" t="s">
        <v>904</v>
      </c>
      <c r="E373" s="11" t="s">
        <v>16</v>
      </c>
      <c r="F373" s="11" t="s">
        <v>1157</v>
      </c>
      <c r="G373" s="13" t="s">
        <v>34</v>
      </c>
      <c r="H373" s="11" t="s">
        <v>1165</v>
      </c>
      <c r="I373" s="11" t="s">
        <v>1166</v>
      </c>
      <c r="J373" s="11"/>
      <c r="K373" s="11" t="s">
        <v>1167</v>
      </c>
      <c r="L373" s="7" t="s">
        <v>1168</v>
      </c>
      <c r="M373" s="7" t="s">
        <v>1169</v>
      </c>
      <c r="N373" s="47">
        <v>1700000</v>
      </c>
      <c r="O373" s="25">
        <v>20000</v>
      </c>
      <c r="P373" s="26">
        <v>85</v>
      </c>
      <c r="Q373" s="11" t="s">
        <v>19</v>
      </c>
      <c r="R373" s="11" t="s">
        <v>1170</v>
      </c>
      <c r="S373" s="28" t="s">
        <v>1163</v>
      </c>
      <c r="T373" s="11" t="s">
        <v>961</v>
      </c>
      <c r="U373" s="19" t="s">
        <v>19</v>
      </c>
      <c r="V373" s="11" t="s">
        <v>20</v>
      </c>
      <c r="W373" s="14">
        <v>85</v>
      </c>
      <c r="X373" s="14">
        <v>20000</v>
      </c>
      <c r="Y373" s="11" t="str">
        <f t="shared" si="5"/>
        <v>43943PREFEITURA MUNICIPAL DE UBERLÂNDIAContratação de empresa especializada em laudos de resultados do COVID-19.lgG/IgM. Inclui os serviços de laudos e os insumos para realização dos exames (LAHCETA, PIPETA, TIRA REATIVA, CURATIVOS E SWAB COM ALCOOL).07.111.023/0001-1217000002000085http://weblicitacoes.uberlandia.mg.gov.br/weblicitacoes/f/n/licitacoesdetalhescon?modoJanelaPlc=popup&amp;evento=y&amp;codigoEmpresa=1&amp;licitacao=PD%20193/2020</v>
      </c>
      <c r="Z373" s="11" t="s">
        <v>4443</v>
      </c>
      <c r="AA373" s="7">
        <v>20112772</v>
      </c>
      <c r="AB373" s="1" t="s">
        <v>15061</v>
      </c>
      <c r="AC373" s="7" t="s">
        <v>14869</v>
      </c>
      <c r="AD373" s="1" t="s">
        <v>16269</v>
      </c>
    </row>
    <row r="374" spans="1:30">
      <c r="A374" s="10">
        <v>43943</v>
      </c>
      <c r="B374" s="11" t="s">
        <v>21</v>
      </c>
      <c r="C374" s="13" t="s">
        <v>1156</v>
      </c>
      <c r="D374" s="13" t="s">
        <v>904</v>
      </c>
      <c r="E374" s="11" t="s">
        <v>117</v>
      </c>
      <c r="F374" s="11" t="s">
        <v>1157</v>
      </c>
      <c r="G374" s="13" t="s">
        <v>17</v>
      </c>
      <c r="H374" s="11" t="s">
        <v>1171</v>
      </c>
      <c r="I374" s="11" t="s">
        <v>1172</v>
      </c>
      <c r="J374" s="11"/>
      <c r="K374" s="11" t="s">
        <v>1173</v>
      </c>
      <c r="L374" s="7" t="s">
        <v>1174</v>
      </c>
      <c r="M374" s="7" t="s">
        <v>13786</v>
      </c>
      <c r="N374" s="47">
        <v>128385.60000000001</v>
      </c>
      <c r="O374" s="25">
        <v>7642</v>
      </c>
      <c r="P374" s="26">
        <v>16.8</v>
      </c>
      <c r="Q374" s="27" t="s">
        <v>998</v>
      </c>
      <c r="R374" s="28" t="s">
        <v>1175</v>
      </c>
      <c r="S374" s="11" t="s">
        <v>1163</v>
      </c>
      <c r="T374" s="11" t="s">
        <v>867</v>
      </c>
      <c r="U374" s="19" t="s">
        <v>32</v>
      </c>
      <c r="V374" s="11" t="s">
        <v>33</v>
      </c>
      <c r="W374" s="14">
        <v>9.8800000000000008</v>
      </c>
      <c r="X374" s="14">
        <v>12991.4</v>
      </c>
      <c r="Y374" s="11" t="str">
        <f t="shared" si="5"/>
        <v>43943PREFEITURA MUNICIPAL DE UBERLÂNDIAÁLCOOL ETÍLICO, TIPO HIDRATADO, TEOR ALCOÓLICO 70%_(70¨GL), APRESENTAÇÃO GEL 1,7 litros19.316.473/0001-20128385,6764216,8http://weblicitacoes.uberlandia.mg.gov.br/weblicitacoes/f/n/licitacoesdetalhescon?modoJanelaPlc=popup&amp;evento=y&amp;codigoEmpresa=1&amp;licitacao=PE%20879/2023</v>
      </c>
      <c r="Z374" s="11" t="s">
        <v>4443</v>
      </c>
      <c r="AA374" s="7">
        <v>100000</v>
      </c>
      <c r="AB374" s="1" t="s">
        <v>15062</v>
      </c>
      <c r="AC374" s="7" t="s">
        <v>14868</v>
      </c>
      <c r="AD374" s="1" t="s">
        <v>16269</v>
      </c>
    </row>
    <row r="375" spans="1:30">
      <c r="A375" s="10">
        <v>43943</v>
      </c>
      <c r="B375" s="11" t="s">
        <v>21</v>
      </c>
      <c r="C375" s="13" t="s">
        <v>1156</v>
      </c>
      <c r="D375" s="13" t="s">
        <v>904</v>
      </c>
      <c r="E375" s="11" t="s">
        <v>117</v>
      </c>
      <c r="F375" s="11" t="s">
        <v>1157</v>
      </c>
      <c r="G375" s="13" t="s">
        <v>17</v>
      </c>
      <c r="H375" s="11" t="s">
        <v>1171</v>
      </c>
      <c r="I375" s="11" t="s">
        <v>1172</v>
      </c>
      <c r="J375" s="11"/>
      <c r="K375" s="11" t="s">
        <v>1173</v>
      </c>
      <c r="L375" s="7" t="s">
        <v>13788</v>
      </c>
      <c r="M375" s="7" t="s">
        <v>13787</v>
      </c>
      <c r="N375" s="47">
        <v>44063.1</v>
      </c>
      <c r="O375" s="25">
        <v>2547</v>
      </c>
      <c r="P375" s="26">
        <v>17.3</v>
      </c>
      <c r="Q375" s="27" t="s">
        <v>998</v>
      </c>
      <c r="R375" s="28" t="s">
        <v>1175</v>
      </c>
      <c r="S375" s="11" t="s">
        <v>1163</v>
      </c>
      <c r="T375" s="11" t="s">
        <v>867</v>
      </c>
      <c r="U375" s="19" t="s">
        <v>32</v>
      </c>
      <c r="V375" s="11" t="s">
        <v>33</v>
      </c>
      <c r="W375" s="14">
        <v>10.17</v>
      </c>
      <c r="X375" s="14">
        <v>4329.8999999999996</v>
      </c>
      <c r="Y375" s="11" t="str">
        <f t="shared" si="5"/>
        <v>43943PREFEITURA MUNICIPAL DE UBERLÂNDIAÁLCOOL ETÍLICO, TIPO HIDRATADO, TEOR ALCOÓLICO 70%_(70¨GL), APRESENTAÇÃO GEL 1,7 litros33.580.161/0001-5044063,1254717,3http://weblicitacoes.uberlandia.mg.gov.br/weblicitacoes/f/n/licitacoesdetalhescon?modoJanelaPlc=popup&amp;evento=y&amp;codigoEmpresa=1&amp;licitacao=PE%20879/2023</v>
      </c>
      <c r="Z375" s="11" t="s">
        <v>4443</v>
      </c>
      <c r="AA375" s="7">
        <v>99800</v>
      </c>
      <c r="AB375" s="1" t="s">
        <v>15063</v>
      </c>
      <c r="AC375" s="7" t="s">
        <v>14868</v>
      </c>
      <c r="AD375" s="1" t="s">
        <v>16269</v>
      </c>
    </row>
    <row r="376" spans="1:30">
      <c r="A376" s="10">
        <v>43943</v>
      </c>
      <c r="B376" s="11" t="s">
        <v>21</v>
      </c>
      <c r="C376" s="13" t="s">
        <v>1156</v>
      </c>
      <c r="D376" s="13" t="s">
        <v>904</v>
      </c>
      <c r="E376" s="11" t="s">
        <v>16</v>
      </c>
      <c r="F376" s="11" t="s">
        <v>1157</v>
      </c>
      <c r="G376" s="11" t="s">
        <v>37</v>
      </c>
      <c r="H376" s="11" t="s">
        <v>1176</v>
      </c>
      <c r="I376" s="11" t="s">
        <v>1177</v>
      </c>
      <c r="J376" s="11"/>
      <c r="K376" s="11" t="s">
        <v>1178</v>
      </c>
      <c r="L376" s="7"/>
      <c r="M376" s="7"/>
      <c r="N376" s="48">
        <v>0</v>
      </c>
      <c r="O376" s="25"/>
      <c r="P376" s="26"/>
      <c r="Q376" s="11" t="s">
        <v>18</v>
      </c>
      <c r="R376" s="28" t="s">
        <v>1179</v>
      </c>
      <c r="S376" s="11" t="s">
        <v>1163</v>
      </c>
      <c r="T376" s="11" t="s">
        <v>911</v>
      </c>
      <c r="U376" s="19" t="s">
        <v>4439</v>
      </c>
      <c r="V376" s="11" t="s">
        <v>20</v>
      </c>
      <c r="W376" s="20" t="s">
        <v>815</v>
      </c>
      <c r="X376" s="20">
        <v>0</v>
      </c>
      <c r="Y376" s="11" t="str">
        <f t="shared" si="5"/>
        <v>43943PREFEITURA MUNICIPAL DE UBERLÂNDIAAquisição de ventiladores pulmonares pressométrico e volumétrico em atendimento a SMS. 0http://weblicitacoes.uberlandia.mg.gov.br/weblicitacoes/f/n/licitacoesdetalhescon?modoJanelaPlc=popup&amp;evento=y&amp;codigoEmpresa=1&amp;licitacao=PE%2091/2020</v>
      </c>
      <c r="Z376" s="11" t="s">
        <v>4443</v>
      </c>
      <c r="AA376" s="7"/>
      <c r="AB376" s="1" t="s">
        <v>14871</v>
      </c>
      <c r="AC376" s="7"/>
      <c r="AD376" s="1" t="s">
        <v>16269</v>
      </c>
    </row>
    <row r="377" spans="1:30">
      <c r="A377" s="10">
        <v>43943</v>
      </c>
      <c r="B377" s="11" t="s">
        <v>21</v>
      </c>
      <c r="C377" s="13" t="s">
        <v>1156</v>
      </c>
      <c r="D377" s="13" t="s">
        <v>904</v>
      </c>
      <c r="E377" s="11" t="s">
        <v>16</v>
      </c>
      <c r="F377" s="11" t="s">
        <v>1157</v>
      </c>
      <c r="G377" s="13" t="s">
        <v>34</v>
      </c>
      <c r="H377" s="11" t="s">
        <v>1180</v>
      </c>
      <c r="I377" s="11" t="s">
        <v>1181</v>
      </c>
      <c r="J377" s="11"/>
      <c r="K377" s="11" t="s">
        <v>1182</v>
      </c>
      <c r="L377" s="7" t="s">
        <v>4766</v>
      </c>
      <c r="M377" s="7" t="s">
        <v>1183</v>
      </c>
      <c r="N377" s="47">
        <v>84000</v>
      </c>
      <c r="O377" s="25">
        <v>50</v>
      </c>
      <c r="P377" s="26">
        <v>1680</v>
      </c>
      <c r="Q377" s="11"/>
      <c r="R377" s="28" t="s">
        <v>1184</v>
      </c>
      <c r="S377" s="11" t="s">
        <v>1163</v>
      </c>
      <c r="T377" s="11" t="s">
        <v>859</v>
      </c>
      <c r="U377" s="19" t="s">
        <v>29</v>
      </c>
      <c r="V377" s="11" t="s">
        <v>20</v>
      </c>
      <c r="W377" s="20" t="s">
        <v>815</v>
      </c>
      <c r="X377" s="20">
        <v>0</v>
      </c>
      <c r="Y377" s="11" t="str">
        <f t="shared" si="5"/>
        <v>43943PREFEITURA MUNICIPAL DE UBERLÂNDIALocação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Saúde.00.331.788/0012-7184000501680http://docs.uberlandia.mg.gov.br/wp-content/uploads/2020/04/5844.pdf</v>
      </c>
      <c r="Z377" s="11" t="s">
        <v>4443</v>
      </c>
      <c r="AA377" s="7">
        <v>0</v>
      </c>
      <c r="AB377" s="1" t="s">
        <v>15064</v>
      </c>
      <c r="AC377" s="7" t="s">
        <v>14869</v>
      </c>
      <c r="AD377" s="1" t="s">
        <v>16269</v>
      </c>
    </row>
    <row r="378" spans="1:30">
      <c r="A378" s="10">
        <v>43943</v>
      </c>
      <c r="B378" s="11" t="s">
        <v>21</v>
      </c>
      <c r="C378" s="13" t="s">
        <v>1156</v>
      </c>
      <c r="D378" s="13" t="s">
        <v>904</v>
      </c>
      <c r="E378" s="11" t="s">
        <v>16</v>
      </c>
      <c r="F378" s="11" t="s">
        <v>1157</v>
      </c>
      <c r="G378" s="13" t="s">
        <v>34</v>
      </c>
      <c r="H378" s="11" t="s">
        <v>1185</v>
      </c>
      <c r="I378" s="11" t="s">
        <v>1186</v>
      </c>
      <c r="J378" s="11"/>
      <c r="K378" s="11" t="s">
        <v>1187</v>
      </c>
      <c r="L378" s="7" t="s">
        <v>13789</v>
      </c>
      <c r="M378" s="7" t="s">
        <v>1188</v>
      </c>
      <c r="N378" s="47">
        <v>13500</v>
      </c>
      <c r="O378" s="25"/>
      <c r="P378" s="26"/>
      <c r="Q378" s="11"/>
      <c r="R378" s="28" t="s">
        <v>1189</v>
      </c>
      <c r="S378" s="11" t="s">
        <v>1163</v>
      </c>
      <c r="T378" s="11" t="s">
        <v>1190</v>
      </c>
      <c r="U378" s="15" t="s">
        <v>142</v>
      </c>
      <c r="V378" s="11" t="s">
        <v>20</v>
      </c>
      <c r="W378" s="20" t="s">
        <v>815</v>
      </c>
      <c r="X378" s="20">
        <v>0</v>
      </c>
      <c r="Y378" s="11" t="str">
        <f t="shared" si="5"/>
        <v>43943PREFEITURA MUNICIPAL DE UBERLÂNDIALocação de Microcomputador, com configuração mínima de: processador Intel I3, 8g de memória Ram, HD de 500GB, monitor de 18 polegadas. Em atendimento à Secretaria Municipal de Saúde.67.687.012/0001-0713500http://docs.uberlandia.mg.gov.br/wp-content/uploads/2020/04/5846.pdf</v>
      </c>
      <c r="Z378" s="11" t="s">
        <v>4443</v>
      </c>
      <c r="AA378" s="7">
        <v>93000</v>
      </c>
      <c r="AB378" s="1" t="s">
        <v>15065</v>
      </c>
      <c r="AC378" s="7" t="s">
        <v>14869</v>
      </c>
      <c r="AD378" s="1" t="s">
        <v>16269</v>
      </c>
    </row>
    <row r="379" spans="1:30">
      <c r="A379" s="10">
        <v>43944</v>
      </c>
      <c r="B379" s="11" t="s">
        <v>21</v>
      </c>
      <c r="C379" s="11" t="s">
        <v>933</v>
      </c>
      <c r="D379" s="11" t="s">
        <v>904</v>
      </c>
      <c r="E379" s="11" t="s">
        <v>117</v>
      </c>
      <c r="F379" s="11" t="s">
        <v>1191</v>
      </c>
      <c r="G379" s="13" t="s">
        <v>17</v>
      </c>
      <c r="H379" s="11" t="s">
        <v>1192</v>
      </c>
      <c r="I379" s="11" t="s">
        <v>1193</v>
      </c>
      <c r="J379" s="11"/>
      <c r="K379" s="11"/>
      <c r="L379" s="7" t="s">
        <v>13790</v>
      </c>
      <c r="M379" s="7" t="s">
        <v>1194</v>
      </c>
      <c r="N379" s="47">
        <v>350</v>
      </c>
      <c r="O379" s="25">
        <v>2</v>
      </c>
      <c r="P379" s="26">
        <v>175</v>
      </c>
      <c r="Q379" s="27" t="s">
        <v>989</v>
      </c>
      <c r="R379" s="11" t="s">
        <v>1195</v>
      </c>
      <c r="S379" s="11" t="s">
        <v>1195</v>
      </c>
      <c r="T379" s="11" t="s">
        <v>867</v>
      </c>
      <c r="U379" s="19" t="s">
        <v>32</v>
      </c>
      <c r="V379" s="11" t="s">
        <v>33</v>
      </c>
      <c r="W379" s="14">
        <v>35</v>
      </c>
      <c r="X379" s="14">
        <v>10</v>
      </c>
      <c r="Y379" s="11" t="str">
        <f t="shared" si="5"/>
        <v>43944PREFEITURA MUNICIPAL DE JUIZ DE FORAÁlcool Gel 70% - galões de 5 litros10.578.869/0001-713502175https://www.pjf.mg.gov.br/jfcontracoronavirus/transparencia.php</v>
      </c>
      <c r="Z379" s="11" t="s">
        <v>4443</v>
      </c>
      <c r="AA379" s="7">
        <v>20000</v>
      </c>
      <c r="AB379" s="1" t="s">
        <v>15066</v>
      </c>
      <c r="AC379" s="7" t="s">
        <v>14868</v>
      </c>
      <c r="AD379" s="1" t="s">
        <v>16269</v>
      </c>
    </row>
    <row r="380" spans="1:30">
      <c r="A380" s="10">
        <v>43944</v>
      </c>
      <c r="B380" s="11" t="s">
        <v>21</v>
      </c>
      <c r="C380" s="11" t="s">
        <v>933</v>
      </c>
      <c r="D380" s="11" t="s">
        <v>904</v>
      </c>
      <c r="E380" s="11" t="s">
        <v>117</v>
      </c>
      <c r="F380" s="11" t="s">
        <v>1191</v>
      </c>
      <c r="G380" s="13" t="s">
        <v>17</v>
      </c>
      <c r="H380" s="11" t="s">
        <v>1192</v>
      </c>
      <c r="I380" s="11" t="s">
        <v>1193</v>
      </c>
      <c r="J380" s="11"/>
      <c r="K380" s="11"/>
      <c r="L380" s="7" t="s">
        <v>13790</v>
      </c>
      <c r="M380" s="7" t="s">
        <v>1194</v>
      </c>
      <c r="N380" s="47">
        <v>525</v>
      </c>
      <c r="O380" s="25">
        <v>3</v>
      </c>
      <c r="P380" s="26">
        <v>175</v>
      </c>
      <c r="Q380" s="27" t="s">
        <v>31</v>
      </c>
      <c r="R380" s="11" t="s">
        <v>1195</v>
      </c>
      <c r="S380" s="11" t="s">
        <v>1195</v>
      </c>
      <c r="T380" s="11" t="s">
        <v>867</v>
      </c>
      <c r="U380" s="19" t="s">
        <v>32</v>
      </c>
      <c r="V380" s="11" t="s">
        <v>33</v>
      </c>
      <c r="W380" s="14">
        <v>35</v>
      </c>
      <c r="X380" s="14">
        <v>15</v>
      </c>
      <c r="Y380" s="11" t="str">
        <f t="shared" si="5"/>
        <v>43944PREFEITURA MUNICIPAL DE JUIZ DE FORAÁlcool Gel 70% - galões de 5 litros10.578.869/0001-715253175https://www.pjf.mg.gov.br/jfcontracoronavirus/transparencia.php</v>
      </c>
      <c r="Z380" s="11" t="s">
        <v>4443</v>
      </c>
      <c r="AA380" s="7">
        <v>20000</v>
      </c>
      <c r="AB380" s="1" t="s">
        <v>15066</v>
      </c>
      <c r="AC380" s="7" t="s">
        <v>14868</v>
      </c>
      <c r="AD380" s="1" t="s">
        <v>16269</v>
      </c>
    </row>
    <row r="381" spans="1:30">
      <c r="A381" s="10">
        <v>43944</v>
      </c>
      <c r="B381" s="11" t="s">
        <v>21</v>
      </c>
      <c r="C381" s="11" t="s">
        <v>933</v>
      </c>
      <c r="D381" s="11" t="s">
        <v>904</v>
      </c>
      <c r="E381" s="11" t="s">
        <v>117</v>
      </c>
      <c r="F381" s="11" t="s">
        <v>1191</v>
      </c>
      <c r="G381" s="13" t="s">
        <v>17</v>
      </c>
      <c r="H381" s="11" t="s">
        <v>1196</v>
      </c>
      <c r="I381" s="11" t="s">
        <v>1193</v>
      </c>
      <c r="J381" s="11"/>
      <c r="K381" s="11"/>
      <c r="L381" s="7" t="s">
        <v>1197</v>
      </c>
      <c r="M381" s="7" t="s">
        <v>1198</v>
      </c>
      <c r="N381" s="47">
        <v>504.15</v>
      </c>
      <c r="O381" s="25"/>
      <c r="P381" s="26"/>
      <c r="Q381" s="27" t="s">
        <v>31</v>
      </c>
      <c r="R381" s="11" t="s">
        <v>1195</v>
      </c>
      <c r="S381" s="11" t="s">
        <v>1195</v>
      </c>
      <c r="T381" s="11" t="s">
        <v>867</v>
      </c>
      <c r="U381" s="19" t="s">
        <v>32</v>
      </c>
      <c r="V381" s="11" t="s">
        <v>33</v>
      </c>
      <c r="W381" s="20" t="s">
        <v>815</v>
      </c>
      <c r="X381" s="20">
        <v>0</v>
      </c>
      <c r="Y381" s="11" t="str">
        <f t="shared" si="5"/>
        <v>43944PREFEITURA MUNICIPAL DE JUIZ DE FORAÁlcool Gel 70% - 03 galões de 5 litros; Sabone Líquido neutro - 3 galões de 5 litros; Dispenser para álcool em gel e sabonete líquido - 05 unidades04.109.169/0001-35504,15https://www.pjf.mg.gov.br/jfcontracoronavirus/transparencia.php</v>
      </c>
      <c r="Z381" s="11" t="s">
        <v>4443</v>
      </c>
      <c r="AA381" s="7">
        <v>100000</v>
      </c>
      <c r="AB381" s="1" t="s">
        <v>15067</v>
      </c>
      <c r="AC381" s="7" t="s">
        <v>14869</v>
      </c>
      <c r="AD381" s="1" t="s">
        <v>16269</v>
      </c>
    </row>
    <row r="382" spans="1:30">
      <c r="A382" s="10">
        <v>43944</v>
      </c>
      <c r="B382" s="11" t="s">
        <v>21</v>
      </c>
      <c r="C382" s="11" t="s">
        <v>933</v>
      </c>
      <c r="D382" s="11" t="s">
        <v>904</v>
      </c>
      <c r="E382" s="11" t="s">
        <v>117</v>
      </c>
      <c r="F382" s="11" t="s">
        <v>1191</v>
      </c>
      <c r="G382" s="13" t="s">
        <v>17</v>
      </c>
      <c r="H382" s="11" t="s">
        <v>1199</v>
      </c>
      <c r="I382" s="11" t="s">
        <v>1200</v>
      </c>
      <c r="J382" s="11"/>
      <c r="K382" s="11"/>
      <c r="L382" s="7" t="s">
        <v>13791</v>
      </c>
      <c r="M382" s="7" t="s">
        <v>1201</v>
      </c>
      <c r="N382" s="47">
        <v>504</v>
      </c>
      <c r="O382" s="25"/>
      <c r="P382" s="26"/>
      <c r="Q382" s="27" t="s">
        <v>31</v>
      </c>
      <c r="R382" s="11" t="s">
        <v>1195</v>
      </c>
      <c r="S382" s="11" t="s">
        <v>1195</v>
      </c>
      <c r="T382" s="11" t="s">
        <v>867</v>
      </c>
      <c r="U382" s="19" t="s">
        <v>32</v>
      </c>
      <c r="V382" s="11" t="s">
        <v>33</v>
      </c>
      <c r="W382" s="20" t="s">
        <v>815</v>
      </c>
      <c r="X382" s="20">
        <v>0</v>
      </c>
      <c r="Y382" s="11" t="str">
        <f t="shared" si="5"/>
        <v>43944PREFEITURA MUNICIPAL DE JUIZ DE FORACompra emergencial  de álcool gel 70%, através de adiantamento nº 04/2020 – material de consumo para atender a SDS..25.250.044/0001-09504https://www.pjf.mg.gov.br/jfcontracoronavirus/transparencia.php</v>
      </c>
      <c r="Z382" s="11" t="s">
        <v>4443</v>
      </c>
      <c r="AA382" s="7">
        <v>3000</v>
      </c>
      <c r="AB382" s="1" t="s">
        <v>15068</v>
      </c>
      <c r="AC382" s="7" t="s">
        <v>14870</v>
      </c>
      <c r="AD382" s="1" t="s">
        <v>16269</v>
      </c>
    </row>
    <row r="383" spans="1:30">
      <c r="A383" s="10">
        <v>43944</v>
      </c>
      <c r="B383" s="11" t="s">
        <v>21</v>
      </c>
      <c r="C383" s="11" t="s">
        <v>933</v>
      </c>
      <c r="D383" s="11" t="s">
        <v>904</v>
      </c>
      <c r="E383" s="11" t="s">
        <v>117</v>
      </c>
      <c r="F383" s="11" t="s">
        <v>1191</v>
      </c>
      <c r="G383" s="13" t="s">
        <v>17</v>
      </c>
      <c r="H383" s="11" t="s">
        <v>1202</v>
      </c>
      <c r="I383" s="11" t="s">
        <v>1203</v>
      </c>
      <c r="J383" s="11"/>
      <c r="K383" s="11"/>
      <c r="L383" s="7" t="s">
        <v>1197</v>
      </c>
      <c r="M383" s="7" t="s">
        <v>1198</v>
      </c>
      <c r="N383" s="47">
        <v>141</v>
      </c>
      <c r="O383" s="25">
        <v>15</v>
      </c>
      <c r="P383" s="26">
        <v>9.4</v>
      </c>
      <c r="Q383" s="11" t="s">
        <v>18</v>
      </c>
      <c r="R383" s="11" t="s">
        <v>1195</v>
      </c>
      <c r="S383" s="11" t="s">
        <v>1195</v>
      </c>
      <c r="T383" s="11" t="s">
        <v>851</v>
      </c>
      <c r="U383" s="19" t="s">
        <v>32</v>
      </c>
      <c r="V383" s="11" t="s">
        <v>33</v>
      </c>
      <c r="W383" s="20" t="s">
        <v>815</v>
      </c>
      <c r="X383" s="20">
        <v>0</v>
      </c>
      <c r="Y383" s="11" t="str">
        <f t="shared" si="5"/>
        <v>43944PREFEITURA MUNICIPAL DE JUIZ DE FORAReservatório para dispenser para álcool em gel 04.109.169/0001-35141159,4https://www.pjf.mg.gov.br/jfcontracoronavirus/transparencia.php</v>
      </c>
      <c r="Z383" s="11" t="s">
        <v>4443</v>
      </c>
      <c r="AA383" s="7">
        <v>100000</v>
      </c>
      <c r="AB383" s="1" t="s">
        <v>15067</v>
      </c>
      <c r="AC383" s="7" t="s">
        <v>14869</v>
      </c>
      <c r="AD383" s="1" t="s">
        <v>16269</v>
      </c>
    </row>
    <row r="384" spans="1:30">
      <c r="A384" s="10">
        <v>43944</v>
      </c>
      <c r="B384" s="11" t="s">
        <v>21</v>
      </c>
      <c r="C384" s="11" t="s">
        <v>933</v>
      </c>
      <c r="D384" s="11" t="s">
        <v>904</v>
      </c>
      <c r="E384" s="11" t="s">
        <v>117</v>
      </c>
      <c r="F384" s="11" t="s">
        <v>1191</v>
      </c>
      <c r="G384" s="13" t="s">
        <v>17</v>
      </c>
      <c r="H384" s="11" t="s">
        <v>852</v>
      </c>
      <c r="I384" s="11" t="s">
        <v>1203</v>
      </c>
      <c r="J384" s="11"/>
      <c r="K384" s="11"/>
      <c r="L384" s="7" t="s">
        <v>1197</v>
      </c>
      <c r="M384" s="7" t="s">
        <v>1198</v>
      </c>
      <c r="N384" s="47">
        <v>320.25</v>
      </c>
      <c r="O384" s="25">
        <v>15</v>
      </c>
      <c r="P384" s="26">
        <v>21.33</v>
      </c>
      <c r="Q384" s="11" t="s">
        <v>18</v>
      </c>
      <c r="R384" s="11" t="s">
        <v>1195</v>
      </c>
      <c r="S384" s="11" t="s">
        <v>1195</v>
      </c>
      <c r="T384" s="11" t="s">
        <v>851</v>
      </c>
      <c r="U384" s="19" t="s">
        <v>816</v>
      </c>
      <c r="V384" s="11" t="s">
        <v>20</v>
      </c>
      <c r="W384" s="14">
        <v>21.33</v>
      </c>
      <c r="X384" s="14">
        <v>15</v>
      </c>
      <c r="Y384" s="11" t="str">
        <f t="shared" si="5"/>
        <v>43944PREFEITURA MUNICIPAL DE JUIZ DE FORAdispenser para álcool em gel 04.109.169/0001-35320,251521,33https://www.pjf.mg.gov.br/jfcontracoronavirus/transparencia.php</v>
      </c>
      <c r="Z384" s="11" t="s">
        <v>4442</v>
      </c>
      <c r="AA384" s="7">
        <v>100000</v>
      </c>
      <c r="AB384" s="1" t="s">
        <v>15067</v>
      </c>
      <c r="AC384" s="7" t="s">
        <v>14869</v>
      </c>
      <c r="AD384" s="1" t="s">
        <v>16269</v>
      </c>
    </row>
    <row r="385" spans="1:30">
      <c r="A385" s="10">
        <v>43944</v>
      </c>
      <c r="B385" s="11" t="s">
        <v>21</v>
      </c>
      <c r="C385" s="11" t="s">
        <v>933</v>
      </c>
      <c r="D385" s="11" t="s">
        <v>904</v>
      </c>
      <c r="E385" s="11" t="s">
        <v>117</v>
      </c>
      <c r="F385" s="11" t="s">
        <v>1191</v>
      </c>
      <c r="G385" s="13" t="s">
        <v>17</v>
      </c>
      <c r="H385" s="11" t="s">
        <v>1204</v>
      </c>
      <c r="I385" s="11" t="s">
        <v>1205</v>
      </c>
      <c r="J385" s="11"/>
      <c r="K385" s="11"/>
      <c r="L385" s="7" t="s">
        <v>1197</v>
      </c>
      <c r="M385" s="7" t="s">
        <v>1198</v>
      </c>
      <c r="N385" s="47">
        <v>204</v>
      </c>
      <c r="O385" s="25">
        <v>8</v>
      </c>
      <c r="P385" s="26">
        <v>25.5</v>
      </c>
      <c r="Q385" s="11" t="s">
        <v>22</v>
      </c>
      <c r="R385" s="11" t="s">
        <v>1195</v>
      </c>
      <c r="S385" s="11" t="s">
        <v>1195</v>
      </c>
      <c r="T385" s="11" t="s">
        <v>841</v>
      </c>
      <c r="U385" s="19" t="s">
        <v>23</v>
      </c>
      <c r="V385" s="11" t="s">
        <v>24</v>
      </c>
      <c r="W385" s="14">
        <v>25.5</v>
      </c>
      <c r="X385" s="14">
        <v>8</v>
      </c>
      <c r="Y385" s="11" t="str">
        <f t="shared" si="5"/>
        <v>43944PREFEITURA MUNICIPAL DE JUIZ DE FORALuva procedimento Latex T Alge com 100 – Tamanho M04.109.169/0001-35204825,5https://www.pjf.mg.gov.br/jfcontracoronavirus/transparencia.php</v>
      </c>
      <c r="Z385" s="11" t="s">
        <v>4443</v>
      </c>
      <c r="AA385" s="7">
        <v>100000</v>
      </c>
      <c r="AB385" s="1" t="s">
        <v>15067</v>
      </c>
      <c r="AC385" s="7" t="s">
        <v>14869</v>
      </c>
      <c r="AD385" s="1" t="s">
        <v>16269</v>
      </c>
    </row>
    <row r="386" spans="1:30">
      <c r="A386" s="10">
        <v>43944</v>
      </c>
      <c r="B386" s="11" t="s">
        <v>21</v>
      </c>
      <c r="C386" s="11" t="s">
        <v>933</v>
      </c>
      <c r="D386" s="11" t="s">
        <v>904</v>
      </c>
      <c r="E386" s="11" t="s">
        <v>117</v>
      </c>
      <c r="F386" s="11" t="s">
        <v>1191</v>
      </c>
      <c r="G386" s="13" t="s">
        <v>17</v>
      </c>
      <c r="H386" s="11" t="s">
        <v>1206</v>
      </c>
      <c r="I386" s="11" t="s">
        <v>1205</v>
      </c>
      <c r="J386" s="11"/>
      <c r="K386" s="11"/>
      <c r="L386" s="7" t="s">
        <v>1197</v>
      </c>
      <c r="M386" s="7" t="s">
        <v>1198</v>
      </c>
      <c r="N386" s="47">
        <v>599.6</v>
      </c>
      <c r="O386" s="25">
        <v>4</v>
      </c>
      <c r="P386" s="26">
        <v>149.9</v>
      </c>
      <c r="Q386" s="27" t="s">
        <v>31</v>
      </c>
      <c r="R386" s="11" t="s">
        <v>1195</v>
      </c>
      <c r="S386" s="11" t="s">
        <v>1195</v>
      </c>
      <c r="T386" s="11" t="s">
        <v>867</v>
      </c>
      <c r="U386" s="19" t="s">
        <v>32</v>
      </c>
      <c r="V386" s="11" t="s">
        <v>33</v>
      </c>
      <c r="W386" s="14">
        <v>29.98</v>
      </c>
      <c r="X386" s="14">
        <v>20</v>
      </c>
      <c r="Y386" s="11" t="str">
        <f t="shared" ref="Y386:Y449" si="6">_xlfn.CONCAT(A386,F386,H386,M386,N386,O386,P386,R386)</f>
        <v>43944PREFEITURA MUNICIPAL DE JUIZ DE FORAGalões álcool gel antisseptico Premisse Neutro – 70% - 05 Litros04.109.169/0001-35599,64149,9https://www.pjf.mg.gov.br/jfcontracoronavirus/transparencia.php</v>
      </c>
      <c r="Z386" s="11" t="s">
        <v>4443</v>
      </c>
      <c r="AA386" s="7">
        <v>100000</v>
      </c>
      <c r="AB386" s="1" t="s">
        <v>15067</v>
      </c>
      <c r="AC386" s="7" t="s">
        <v>14869</v>
      </c>
      <c r="AD386" s="1" t="s">
        <v>16269</v>
      </c>
    </row>
    <row r="387" spans="1:30">
      <c r="A387" s="10">
        <v>43944</v>
      </c>
      <c r="B387" s="11" t="s">
        <v>21</v>
      </c>
      <c r="C387" s="11" t="s">
        <v>933</v>
      </c>
      <c r="D387" s="11" t="s">
        <v>904</v>
      </c>
      <c r="E387" s="11" t="s">
        <v>117</v>
      </c>
      <c r="F387" s="11" t="s">
        <v>1191</v>
      </c>
      <c r="G387" s="13" t="s">
        <v>17</v>
      </c>
      <c r="H387" s="11" t="s">
        <v>1206</v>
      </c>
      <c r="I387" s="11" t="s">
        <v>1205</v>
      </c>
      <c r="J387" s="11"/>
      <c r="K387" s="11"/>
      <c r="L387" s="7" t="s">
        <v>1197</v>
      </c>
      <c r="M387" s="7" t="s">
        <v>1198</v>
      </c>
      <c r="N387" s="47">
        <v>599.4</v>
      </c>
      <c r="O387" s="25">
        <v>6</v>
      </c>
      <c r="P387" s="26">
        <v>99.9</v>
      </c>
      <c r="Q387" s="27" t="s">
        <v>31</v>
      </c>
      <c r="R387" s="11" t="s">
        <v>1195</v>
      </c>
      <c r="S387" s="11" t="s">
        <v>1195</v>
      </c>
      <c r="T387" s="11" t="s">
        <v>867</v>
      </c>
      <c r="U387" s="19" t="s">
        <v>32</v>
      </c>
      <c r="V387" s="11" t="s">
        <v>33</v>
      </c>
      <c r="W387" s="14">
        <v>19.98</v>
      </c>
      <c r="X387" s="14">
        <v>30</v>
      </c>
      <c r="Y387" s="11" t="str">
        <f t="shared" si="6"/>
        <v>43944PREFEITURA MUNICIPAL DE JUIZ DE FORAGalões álcool gel antisseptico Premisse Neutro – 70% - 05 Litros04.109.169/0001-35599,4699,9https://www.pjf.mg.gov.br/jfcontracoronavirus/transparencia.php</v>
      </c>
      <c r="Z387" s="11" t="s">
        <v>4443</v>
      </c>
      <c r="AA387" s="7">
        <v>100000</v>
      </c>
      <c r="AB387" s="1" t="s">
        <v>15067</v>
      </c>
      <c r="AC387" s="7" t="s">
        <v>14869</v>
      </c>
      <c r="AD387" s="1" t="s">
        <v>16269</v>
      </c>
    </row>
    <row r="388" spans="1:30">
      <c r="A388" s="10">
        <v>43944</v>
      </c>
      <c r="B388" s="11" t="s">
        <v>21</v>
      </c>
      <c r="C388" s="11" t="s">
        <v>933</v>
      </c>
      <c r="D388" s="11" t="s">
        <v>904</v>
      </c>
      <c r="E388" s="11" t="s">
        <v>117</v>
      </c>
      <c r="F388" s="11" t="s">
        <v>1191</v>
      </c>
      <c r="G388" s="13" t="s">
        <v>17</v>
      </c>
      <c r="H388" s="11" t="s">
        <v>1207</v>
      </c>
      <c r="I388" s="11" t="s">
        <v>1205</v>
      </c>
      <c r="J388" s="11"/>
      <c r="K388" s="11"/>
      <c r="L388" s="7" t="s">
        <v>1197</v>
      </c>
      <c r="M388" s="7" t="s">
        <v>1198</v>
      </c>
      <c r="N388" s="47">
        <v>65.8</v>
      </c>
      <c r="O388" s="25">
        <v>7</v>
      </c>
      <c r="P388" s="26">
        <v>9.4</v>
      </c>
      <c r="Q388" s="11"/>
      <c r="R388" s="11" t="s">
        <v>1195</v>
      </c>
      <c r="S388" s="11" t="s">
        <v>1195</v>
      </c>
      <c r="T388" s="11" t="s">
        <v>851</v>
      </c>
      <c r="U388" s="19" t="s">
        <v>32</v>
      </c>
      <c r="V388" s="11" t="s">
        <v>33</v>
      </c>
      <c r="W388" s="20" t="s">
        <v>815</v>
      </c>
      <c r="X388" s="20">
        <v>0</v>
      </c>
      <c r="Y388" s="11" t="str">
        <f t="shared" si="6"/>
        <v>43944PREFEITURA MUNICIPAL DE JUIZ DE FORARESERVATÓRIOS P/Dispenser Sab/Álcool 800 ml04.109.169/0001-3565,879,4https://www.pjf.mg.gov.br/jfcontracoronavirus/transparencia.php</v>
      </c>
      <c r="Z388" s="11" t="s">
        <v>4443</v>
      </c>
      <c r="AA388" s="7">
        <v>100000</v>
      </c>
      <c r="AB388" s="1" t="s">
        <v>15067</v>
      </c>
      <c r="AC388" s="7" t="s">
        <v>14869</v>
      </c>
      <c r="AD388" s="1" t="s">
        <v>16269</v>
      </c>
    </row>
    <row r="389" spans="1:30">
      <c r="A389" s="10">
        <v>43944</v>
      </c>
      <c r="B389" s="11" t="s">
        <v>21</v>
      </c>
      <c r="C389" s="11" t="s">
        <v>933</v>
      </c>
      <c r="D389" s="11" t="s">
        <v>904</v>
      </c>
      <c r="E389" s="11" t="s">
        <v>117</v>
      </c>
      <c r="F389" s="11" t="s">
        <v>1191</v>
      </c>
      <c r="G389" s="13" t="s">
        <v>17</v>
      </c>
      <c r="H389" s="11" t="s">
        <v>1208</v>
      </c>
      <c r="I389" s="11" t="s">
        <v>1205</v>
      </c>
      <c r="J389" s="11"/>
      <c r="K389" s="11"/>
      <c r="L389" s="7" t="s">
        <v>1197</v>
      </c>
      <c r="M389" s="7" t="s">
        <v>1198</v>
      </c>
      <c r="N389" s="47">
        <v>149.44999999999999</v>
      </c>
      <c r="O389" s="25">
        <v>7</v>
      </c>
      <c r="P389" s="26">
        <v>21.35</v>
      </c>
      <c r="Q389" s="11"/>
      <c r="R389" s="11" t="s">
        <v>1195</v>
      </c>
      <c r="S389" s="11" t="s">
        <v>1195</v>
      </c>
      <c r="T389" s="11" t="s">
        <v>859</v>
      </c>
      <c r="U389" s="19" t="s">
        <v>816</v>
      </c>
      <c r="V389" s="11" t="s">
        <v>20</v>
      </c>
      <c r="W389" s="14">
        <v>21.35</v>
      </c>
      <c r="X389" s="14">
        <v>7</v>
      </c>
      <c r="Y389" s="11" t="str">
        <f t="shared" si="6"/>
        <v>43944PREFEITURA MUNICIPAL DE JUIZ DE FORADISPENSER Premisse Velox Sab/Álcool  s/Res04.109.169/0001-35149,45721,35https://www.pjf.mg.gov.br/jfcontracoronavirus/transparencia.php</v>
      </c>
      <c r="Z389" s="11" t="s">
        <v>4442</v>
      </c>
      <c r="AA389" s="7">
        <v>100000</v>
      </c>
      <c r="AB389" s="1" t="s">
        <v>15067</v>
      </c>
      <c r="AC389" s="7" t="s">
        <v>14869</v>
      </c>
      <c r="AD389" s="1" t="s">
        <v>16269</v>
      </c>
    </row>
    <row r="390" spans="1:30">
      <c r="A390" s="10">
        <v>43944</v>
      </c>
      <c r="B390" s="11" t="s">
        <v>21</v>
      </c>
      <c r="C390" s="11" t="s">
        <v>933</v>
      </c>
      <c r="D390" s="11" t="s">
        <v>904</v>
      </c>
      <c r="E390" s="11" t="s">
        <v>117</v>
      </c>
      <c r="F390" s="11" t="s">
        <v>1191</v>
      </c>
      <c r="G390" s="13" t="s">
        <v>17</v>
      </c>
      <c r="H390" s="11" t="s">
        <v>1209</v>
      </c>
      <c r="I390" s="11" t="s">
        <v>1210</v>
      </c>
      <c r="J390" s="11"/>
      <c r="K390" s="11" t="s">
        <v>1151</v>
      </c>
      <c r="L390" s="7" t="s">
        <v>1211</v>
      </c>
      <c r="M390" s="7" t="s">
        <v>1212</v>
      </c>
      <c r="N390" s="47">
        <v>36720</v>
      </c>
      <c r="O390" s="25">
        <v>180</v>
      </c>
      <c r="P390" s="26">
        <v>204</v>
      </c>
      <c r="Q390" s="27" t="s">
        <v>31</v>
      </c>
      <c r="R390" s="11" t="s">
        <v>1195</v>
      </c>
      <c r="S390" s="11" t="s">
        <v>1195</v>
      </c>
      <c r="T390" s="11" t="s">
        <v>867</v>
      </c>
      <c r="U390" s="19" t="s">
        <v>32</v>
      </c>
      <c r="V390" s="11" t="s">
        <v>33</v>
      </c>
      <c r="W390" s="14">
        <v>40.799999999999997</v>
      </c>
      <c r="X390" s="14">
        <v>900</v>
      </c>
      <c r="Y390" s="11" t="str">
        <f t="shared" si="6"/>
        <v>43944PREFEITURA MUNICIPAL DE JUIZ DE FORAÁlcool em Gel 70% - galões de 5 litros 19.349.009/0001-3036720180204https://www.pjf.mg.gov.br/jfcontracoronavirus/transparencia.php</v>
      </c>
      <c r="Z390" s="11" t="s">
        <v>4443</v>
      </c>
      <c r="AA390" s="7">
        <v>100000</v>
      </c>
      <c r="AB390" s="1" t="s">
        <v>15069</v>
      </c>
      <c r="AC390" s="7" t="s">
        <v>14870</v>
      </c>
      <c r="AD390" s="1" t="s">
        <v>16269</v>
      </c>
    </row>
    <row r="391" spans="1:30">
      <c r="A391" s="10">
        <v>43944</v>
      </c>
      <c r="B391" s="11" t="s">
        <v>21</v>
      </c>
      <c r="C391" s="11" t="s">
        <v>933</v>
      </c>
      <c r="D391" s="11" t="s">
        <v>904</v>
      </c>
      <c r="E391" s="11" t="s">
        <v>16</v>
      </c>
      <c r="F391" s="11" t="s">
        <v>1191</v>
      </c>
      <c r="G391" s="13" t="s">
        <v>17</v>
      </c>
      <c r="H391" s="11" t="s">
        <v>1213</v>
      </c>
      <c r="I391" s="11" t="s">
        <v>1214</v>
      </c>
      <c r="J391" s="11"/>
      <c r="K391" s="11" t="s">
        <v>1215</v>
      </c>
      <c r="L391" s="7" t="s">
        <v>8268</v>
      </c>
      <c r="M391" s="7" t="s">
        <v>1216</v>
      </c>
      <c r="N391" s="47">
        <v>42744</v>
      </c>
      <c r="O391" s="25"/>
      <c r="P391" s="26"/>
      <c r="Q391" s="11" t="s">
        <v>22</v>
      </c>
      <c r="R391" s="11" t="s">
        <v>1195</v>
      </c>
      <c r="S391" s="11" t="s">
        <v>1195</v>
      </c>
      <c r="T391" s="11" t="s">
        <v>841</v>
      </c>
      <c r="U391" s="19" t="s">
        <v>23</v>
      </c>
      <c r="V391" s="11" t="s">
        <v>24</v>
      </c>
      <c r="W391" s="20" t="s">
        <v>815</v>
      </c>
      <c r="X391" s="20">
        <v>0</v>
      </c>
      <c r="Y391" s="11" t="str">
        <f t="shared" si="6"/>
        <v>43944PREFEITURA MUNICIPAL DE JUIZ DE FORALuva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unidades.12.927.876/0001-6742744https://www.pjf.mg.gov.br/jfcontracoronavirus/transparencia.php</v>
      </c>
      <c r="Z391" s="11" t="s">
        <v>4443</v>
      </c>
      <c r="AA391" s="7">
        <v>2000000</v>
      </c>
      <c r="AB391" s="1" t="s">
        <v>15070</v>
      </c>
      <c r="AC391" s="7" t="s">
        <v>14869</v>
      </c>
      <c r="AD391" s="1" t="s">
        <v>16269</v>
      </c>
    </row>
    <row r="392" spans="1:30">
      <c r="A392" s="10">
        <v>43944</v>
      </c>
      <c r="B392" s="11" t="s">
        <v>21</v>
      </c>
      <c r="C392" s="11" t="s">
        <v>933</v>
      </c>
      <c r="D392" s="11" t="s">
        <v>904</v>
      </c>
      <c r="E392" s="11" t="s">
        <v>16</v>
      </c>
      <c r="F392" s="11" t="s">
        <v>1191</v>
      </c>
      <c r="G392" s="13" t="s">
        <v>17</v>
      </c>
      <c r="H392" s="11" t="s">
        <v>1217</v>
      </c>
      <c r="I392" s="11" t="s">
        <v>1214</v>
      </c>
      <c r="J392" s="11"/>
      <c r="K392" s="11" t="s">
        <v>1215</v>
      </c>
      <c r="L392" s="7" t="s">
        <v>13792</v>
      </c>
      <c r="M392" s="7" t="s">
        <v>1218</v>
      </c>
      <c r="N392" s="47">
        <v>15187.5</v>
      </c>
      <c r="O392" s="25"/>
      <c r="P392" s="26"/>
      <c r="Q392" s="11" t="s">
        <v>22</v>
      </c>
      <c r="R392" s="11" t="s">
        <v>1195</v>
      </c>
      <c r="S392" s="11" t="s">
        <v>1195</v>
      </c>
      <c r="T392" s="11" t="s">
        <v>841</v>
      </c>
      <c r="U392" s="19" t="s">
        <v>23</v>
      </c>
      <c r="V392" s="11" t="s">
        <v>24</v>
      </c>
      <c r="W392" s="20" t="s">
        <v>815</v>
      </c>
      <c r="X392" s="20">
        <v>0</v>
      </c>
      <c r="Y392" s="11" t="str">
        <f t="shared" si="6"/>
        <v>43944PREFEITURA MUNICIPAL DE JUIZ DE FORALuva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unidades.01.154.827/0001-1215187,5https://www.pjf.mg.gov.br/jfcontracoronavirus/transparencia.php</v>
      </c>
      <c r="Z392" s="11" t="s">
        <v>4443</v>
      </c>
      <c r="AA392" s="7">
        <v>200000</v>
      </c>
      <c r="AB392" s="1" t="s">
        <v>15071</v>
      </c>
      <c r="AC392" s="7" t="s">
        <v>14870</v>
      </c>
      <c r="AD392" s="1" t="s">
        <v>16269</v>
      </c>
    </row>
    <row r="393" spans="1:30">
      <c r="A393" s="10">
        <v>43944</v>
      </c>
      <c r="B393" s="11" t="s">
        <v>21</v>
      </c>
      <c r="C393" s="11" t="s">
        <v>933</v>
      </c>
      <c r="D393" s="11" t="s">
        <v>904</v>
      </c>
      <c r="E393" s="11" t="s">
        <v>16</v>
      </c>
      <c r="F393" s="11" t="s">
        <v>1191</v>
      </c>
      <c r="G393" s="13" t="s">
        <v>17</v>
      </c>
      <c r="H393" s="11" t="s">
        <v>1219</v>
      </c>
      <c r="I393" s="11" t="s">
        <v>1220</v>
      </c>
      <c r="J393" s="11"/>
      <c r="K393" s="11" t="s">
        <v>1221</v>
      </c>
      <c r="L393" s="7" t="s">
        <v>13793</v>
      </c>
      <c r="M393" s="7" t="s">
        <v>1222</v>
      </c>
      <c r="N393" s="47">
        <v>450000</v>
      </c>
      <c r="O393" s="25"/>
      <c r="P393" s="26"/>
      <c r="Q393" s="27" t="s">
        <v>28</v>
      </c>
      <c r="R393" s="11" t="s">
        <v>1195</v>
      </c>
      <c r="S393" s="11" t="s">
        <v>1195</v>
      </c>
      <c r="T393" s="11" t="s">
        <v>836</v>
      </c>
      <c r="U393" s="19" t="s">
        <v>30</v>
      </c>
      <c r="V393" s="11" t="s">
        <v>20</v>
      </c>
      <c r="W393" s="20" t="s">
        <v>815</v>
      </c>
      <c r="X393" s="20">
        <v>0</v>
      </c>
      <c r="Y393" s="11" t="str">
        <f t="shared" si="6"/>
        <v>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lote10.907.497/0001-80450000https://www.pjf.mg.gov.br/jfcontracoronavirus/transparencia.php</v>
      </c>
      <c r="Z393" s="11" t="s">
        <v>4443</v>
      </c>
      <c r="AA393" s="7">
        <v>40000</v>
      </c>
      <c r="AB393" s="1" t="s">
        <v>15072</v>
      </c>
      <c r="AC393" s="7" t="s">
        <v>14870</v>
      </c>
      <c r="AD393" s="1" t="s">
        <v>16269</v>
      </c>
    </row>
    <row r="394" spans="1:30">
      <c r="A394" s="10">
        <v>43944</v>
      </c>
      <c r="B394" s="11" t="s">
        <v>21</v>
      </c>
      <c r="C394" s="11" t="s">
        <v>933</v>
      </c>
      <c r="D394" s="11" t="s">
        <v>904</v>
      </c>
      <c r="E394" s="11" t="s">
        <v>16</v>
      </c>
      <c r="F394" s="11" t="s">
        <v>1191</v>
      </c>
      <c r="G394" s="13" t="s">
        <v>17</v>
      </c>
      <c r="H394" s="11" t="s">
        <v>1223</v>
      </c>
      <c r="I394" s="11" t="s">
        <v>1224</v>
      </c>
      <c r="J394" s="11"/>
      <c r="K394" s="11" t="s">
        <v>1225</v>
      </c>
      <c r="L394" s="7" t="s">
        <v>13764</v>
      </c>
      <c r="M394" s="7" t="s">
        <v>1226</v>
      </c>
      <c r="N394" s="47">
        <v>189740</v>
      </c>
      <c r="O394" s="25"/>
      <c r="P394" s="26"/>
      <c r="Q394" s="11"/>
      <c r="R394" s="11" t="s">
        <v>1195</v>
      </c>
      <c r="S394" s="11" t="s">
        <v>1195</v>
      </c>
      <c r="T394" s="11" t="s">
        <v>859</v>
      </c>
      <c r="U394" s="19" t="s">
        <v>30</v>
      </c>
      <c r="V394" s="11" t="s">
        <v>20</v>
      </c>
      <c r="W394" s="20" t="s">
        <v>815</v>
      </c>
      <c r="X394" s="20">
        <v>0</v>
      </c>
      <c r="Y394" s="11" t="str">
        <f t="shared" si="6"/>
        <v>43944PREFEITURA MUNICIPAL DE JUIZ DE FORAMáscara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ANVISA.26.760.171/0001-02189740https://www.pjf.mg.gov.br/jfcontracoronavirus/transparencia.php</v>
      </c>
      <c r="Z394" s="11" t="s">
        <v>4443</v>
      </c>
      <c r="AA394" s="7">
        <v>90000</v>
      </c>
      <c r="AB394" s="1" t="s">
        <v>15038</v>
      </c>
      <c r="AC394" s="7" t="s">
        <v>14870</v>
      </c>
      <c r="AD394" s="1" t="s">
        <v>16269</v>
      </c>
    </row>
    <row r="395" spans="1:30">
      <c r="A395" s="10">
        <v>43944</v>
      </c>
      <c r="B395" s="11" t="s">
        <v>21</v>
      </c>
      <c r="C395" s="11" t="s">
        <v>933</v>
      </c>
      <c r="D395" s="11" t="s">
        <v>904</v>
      </c>
      <c r="E395" s="11" t="s">
        <v>16</v>
      </c>
      <c r="F395" s="11" t="s">
        <v>1191</v>
      </c>
      <c r="G395" s="13" t="s">
        <v>17</v>
      </c>
      <c r="H395" s="11" t="s">
        <v>1227</v>
      </c>
      <c r="I395" s="11" t="s">
        <v>1224</v>
      </c>
      <c r="J395" s="11"/>
      <c r="K395" s="11" t="s">
        <v>1225</v>
      </c>
      <c r="L395" s="7" t="s">
        <v>13793</v>
      </c>
      <c r="M395" s="7" t="s">
        <v>1222</v>
      </c>
      <c r="N395" s="47">
        <v>303000</v>
      </c>
      <c r="O395" s="25"/>
      <c r="P395" s="26"/>
      <c r="Q395" s="27" t="s">
        <v>31</v>
      </c>
      <c r="R395" s="11" t="s">
        <v>1195</v>
      </c>
      <c r="S395" s="11" t="s">
        <v>1195</v>
      </c>
      <c r="T395" s="11" t="s">
        <v>867</v>
      </c>
      <c r="U395" s="19" t="s">
        <v>32</v>
      </c>
      <c r="V395" s="11" t="s">
        <v>33</v>
      </c>
      <c r="W395" s="20" t="s">
        <v>815</v>
      </c>
      <c r="X395" s="20">
        <v>0</v>
      </c>
      <c r="Y395" s="11" t="str">
        <f t="shared" si="6"/>
        <v>43944PREFEITURA MUNICIPAL DE JUIZ DE FORAÁlcool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vedação.10.907.497/0001-80303000https://www.pjf.mg.gov.br/jfcontracoronavirus/transparencia.php</v>
      </c>
      <c r="Z395" s="11" t="s">
        <v>4443</v>
      </c>
      <c r="AA395" s="7">
        <v>40000</v>
      </c>
      <c r="AB395" s="1" t="s">
        <v>15072</v>
      </c>
      <c r="AC395" s="7" t="s">
        <v>14870</v>
      </c>
      <c r="AD395" s="1" t="s">
        <v>16269</v>
      </c>
    </row>
    <row r="396" spans="1:30">
      <c r="A396" s="10">
        <v>43944</v>
      </c>
      <c r="B396" s="11" t="s">
        <v>21</v>
      </c>
      <c r="C396" s="11" t="s">
        <v>933</v>
      </c>
      <c r="D396" s="11" t="s">
        <v>904</v>
      </c>
      <c r="E396" s="11" t="s">
        <v>16</v>
      </c>
      <c r="F396" s="11" t="s">
        <v>1191</v>
      </c>
      <c r="G396" s="13" t="s">
        <v>17</v>
      </c>
      <c r="H396" s="11" t="s">
        <v>1228</v>
      </c>
      <c r="I396" s="11" t="s">
        <v>1229</v>
      </c>
      <c r="J396" s="11"/>
      <c r="K396" s="11" t="s">
        <v>1230</v>
      </c>
      <c r="L396" s="7" t="s">
        <v>13792</v>
      </c>
      <c r="M396" s="7" t="s">
        <v>1218</v>
      </c>
      <c r="N396" s="47">
        <v>200596.11</v>
      </c>
      <c r="O396" s="25"/>
      <c r="P396" s="26"/>
      <c r="Q396" s="11" t="s">
        <v>22</v>
      </c>
      <c r="R396" s="11" t="s">
        <v>1195</v>
      </c>
      <c r="S396" s="11" t="s">
        <v>1195</v>
      </c>
      <c r="T396" s="11" t="s">
        <v>841</v>
      </c>
      <c r="U396" s="19" t="s">
        <v>23</v>
      </c>
      <c r="V396" s="11" t="s">
        <v>24</v>
      </c>
      <c r="W396" s="20" t="s">
        <v>815</v>
      </c>
      <c r="X396" s="20">
        <v>0</v>
      </c>
      <c r="Y396" s="11" t="str">
        <f t="shared" si="6"/>
        <v>43944PREFEITURA MUNICIPAL DE JUIZ DE FORALuva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unidades.01.154.827/0001-12200596,11https://www.pjf.mg.gov.br/jfcontracoronavirus/transparencia.php</v>
      </c>
      <c r="Z396" s="11" t="s">
        <v>4443</v>
      </c>
      <c r="AA396" s="7">
        <v>200000</v>
      </c>
      <c r="AB396" s="1" t="s">
        <v>15071</v>
      </c>
      <c r="AC396" s="7" t="s">
        <v>14870</v>
      </c>
      <c r="AD396" s="1" t="s">
        <v>16269</v>
      </c>
    </row>
    <row r="397" spans="1:30">
      <c r="A397" s="10">
        <v>43944</v>
      </c>
      <c r="B397" s="11" t="s">
        <v>21</v>
      </c>
      <c r="C397" s="11" t="s">
        <v>933</v>
      </c>
      <c r="D397" s="11" t="s">
        <v>904</v>
      </c>
      <c r="E397" s="11" t="s">
        <v>16</v>
      </c>
      <c r="F397" s="11" t="s">
        <v>1191</v>
      </c>
      <c r="G397" s="13" t="s">
        <v>17</v>
      </c>
      <c r="H397" s="11" t="s">
        <v>1231</v>
      </c>
      <c r="I397" s="11" t="s">
        <v>1232</v>
      </c>
      <c r="J397" s="11"/>
      <c r="K397" s="11" t="s">
        <v>1230</v>
      </c>
      <c r="L397" s="7" t="s">
        <v>13793</v>
      </c>
      <c r="M397" s="7" t="s">
        <v>1222</v>
      </c>
      <c r="N397" s="47">
        <v>1207540</v>
      </c>
      <c r="O397" s="25"/>
      <c r="P397" s="26"/>
      <c r="Q397" s="27" t="s">
        <v>28</v>
      </c>
      <c r="R397" s="11" t="s">
        <v>1195</v>
      </c>
      <c r="S397" s="11" t="s">
        <v>1195</v>
      </c>
      <c r="T397" s="11" t="s">
        <v>836</v>
      </c>
      <c r="U397" s="19" t="s">
        <v>30</v>
      </c>
      <c r="V397" s="11" t="s">
        <v>20</v>
      </c>
      <c r="W397" s="20" t="s">
        <v>815</v>
      </c>
      <c r="X397" s="20">
        <v>0</v>
      </c>
      <c r="Y397" s="11" t="str">
        <f t="shared" si="6"/>
        <v>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unidades10.907.497/0001-801207540https://www.pjf.mg.gov.br/jfcontracoronavirus/transparencia.php</v>
      </c>
      <c r="Z397" s="11" t="s">
        <v>4443</v>
      </c>
      <c r="AA397" s="7">
        <v>40000</v>
      </c>
      <c r="AB397" s="1" t="s">
        <v>15072</v>
      </c>
      <c r="AC397" s="7" t="s">
        <v>14870</v>
      </c>
      <c r="AD397" s="1" t="s">
        <v>16269</v>
      </c>
    </row>
    <row r="398" spans="1:30">
      <c r="A398" s="10">
        <v>43944</v>
      </c>
      <c r="B398" s="11" t="s">
        <v>21</v>
      </c>
      <c r="C398" s="11" t="s">
        <v>933</v>
      </c>
      <c r="D398" s="11" t="s">
        <v>904</v>
      </c>
      <c r="E398" s="11" t="s">
        <v>117</v>
      </c>
      <c r="F398" s="11" t="s">
        <v>1191</v>
      </c>
      <c r="G398" s="13" t="s">
        <v>17</v>
      </c>
      <c r="H398" s="11" t="s">
        <v>1233</v>
      </c>
      <c r="I398" s="11" t="s">
        <v>1234</v>
      </c>
      <c r="J398" s="11"/>
      <c r="K398" s="11"/>
      <c r="L398" s="7" t="s">
        <v>13794</v>
      </c>
      <c r="M398" s="7" t="s">
        <v>1235</v>
      </c>
      <c r="N398" s="47">
        <v>1017.7</v>
      </c>
      <c r="O398" s="25"/>
      <c r="P398" s="26"/>
      <c r="Q398" s="27" t="s">
        <v>31</v>
      </c>
      <c r="R398" s="11" t="s">
        <v>1195</v>
      </c>
      <c r="S398" s="11" t="s">
        <v>1195</v>
      </c>
      <c r="T398" s="11" t="s">
        <v>867</v>
      </c>
      <c r="U398" s="19" t="s">
        <v>32</v>
      </c>
      <c r="V398" s="11" t="s">
        <v>33</v>
      </c>
      <c r="W398" s="20" t="s">
        <v>815</v>
      </c>
      <c r="X398" s="20">
        <v>0</v>
      </c>
      <c r="Y398" s="11" t="str">
        <f t="shared" si="6"/>
        <v>43944PREFEITURA MUNICIPAL DE JUIZ DE FORA60 frascos de  álcool gel 70%; 05 galões de  sabonete líquido 5L ; 70 pacotes de papel toalha 220mmx 207mm; 10 und suporte para álcool em gel15.407.876/0001-241017,7https://www.pjf.mg.gov.br/jfcontracoronavirus/transparencia.php</v>
      </c>
      <c r="Z398" s="11" t="s">
        <v>4443</v>
      </c>
      <c r="AA398" s="7">
        <v>50000</v>
      </c>
      <c r="AB398" s="1" t="s">
        <v>15073</v>
      </c>
      <c r="AC398" s="7" t="s">
        <v>14870</v>
      </c>
      <c r="AD398" s="1" t="s">
        <v>16269</v>
      </c>
    </row>
    <row r="399" spans="1:30">
      <c r="A399" s="10">
        <v>43944</v>
      </c>
      <c r="B399" s="11" t="s">
        <v>21</v>
      </c>
      <c r="C399" s="11" t="s">
        <v>933</v>
      </c>
      <c r="D399" s="11" t="s">
        <v>904</v>
      </c>
      <c r="E399" s="11" t="s">
        <v>117</v>
      </c>
      <c r="F399" s="11" t="s">
        <v>1191</v>
      </c>
      <c r="G399" s="13" t="s">
        <v>17</v>
      </c>
      <c r="H399" s="11" t="s">
        <v>1236</v>
      </c>
      <c r="I399" s="11" t="s">
        <v>1237</v>
      </c>
      <c r="J399" s="11"/>
      <c r="K399" s="11"/>
      <c r="L399" s="7" t="s">
        <v>1238</v>
      </c>
      <c r="M399" s="7" t="s">
        <v>1239</v>
      </c>
      <c r="N399" s="47">
        <v>240</v>
      </c>
      <c r="O399" s="25"/>
      <c r="P399" s="26"/>
      <c r="Q399" s="27" t="s">
        <v>31</v>
      </c>
      <c r="R399" s="11" t="s">
        <v>1195</v>
      </c>
      <c r="S399" s="11" t="s">
        <v>1195</v>
      </c>
      <c r="T399" s="11" t="s">
        <v>867</v>
      </c>
      <c r="U399" s="19" t="s">
        <v>32</v>
      </c>
      <c r="V399" s="11" t="s">
        <v>33</v>
      </c>
      <c r="W399" s="20" t="s">
        <v>815</v>
      </c>
      <c r="X399" s="20">
        <v>0</v>
      </c>
      <c r="Y399" s="11" t="str">
        <f t="shared" si="6"/>
        <v>43944PREFEITURA MUNICIPAL DE JUIZ DE FORAÁlcool em gel 70º 5 L.86.519.915/0001-23240https://www.pjf.mg.gov.br/jfcontracoronavirus/transparencia.php</v>
      </c>
      <c r="Z399" s="11" t="s">
        <v>4443</v>
      </c>
      <c r="AA399" s="7">
        <v>150000</v>
      </c>
      <c r="AB399" s="1" t="s">
        <v>15074</v>
      </c>
      <c r="AC399" s="7" t="s">
        <v>14869</v>
      </c>
      <c r="AD399" s="1" t="s">
        <v>16269</v>
      </c>
    </row>
    <row r="400" spans="1:30">
      <c r="A400" s="10">
        <v>43944</v>
      </c>
      <c r="B400" s="11" t="s">
        <v>21</v>
      </c>
      <c r="C400" s="11" t="s">
        <v>933</v>
      </c>
      <c r="D400" s="11" t="s">
        <v>904</v>
      </c>
      <c r="E400" s="11" t="s">
        <v>117</v>
      </c>
      <c r="F400" s="11" t="s">
        <v>1191</v>
      </c>
      <c r="G400" s="13" t="s">
        <v>17</v>
      </c>
      <c r="H400" s="11" t="s">
        <v>1240</v>
      </c>
      <c r="I400" s="11" t="s">
        <v>1241</v>
      </c>
      <c r="J400" s="11"/>
      <c r="K400" s="11"/>
      <c r="L400" s="7" t="s">
        <v>13795</v>
      </c>
      <c r="M400" s="7" t="s">
        <v>1242</v>
      </c>
      <c r="N400" s="47">
        <v>800</v>
      </c>
      <c r="O400" s="25"/>
      <c r="P400" s="26"/>
      <c r="Q400" s="27" t="s">
        <v>28</v>
      </c>
      <c r="R400" s="11" t="s">
        <v>1195</v>
      </c>
      <c r="S400" s="11" t="s">
        <v>1195</v>
      </c>
      <c r="T400" s="11" t="s">
        <v>825</v>
      </c>
      <c r="U400" s="19" t="s">
        <v>30</v>
      </c>
      <c r="V400" s="11" t="s">
        <v>20</v>
      </c>
      <c r="W400" s="20" t="s">
        <v>815</v>
      </c>
      <c r="X400" s="20">
        <v>0</v>
      </c>
      <c r="Y400" s="11" t="str">
        <f t="shared" si="6"/>
        <v>43944PREFEITURA MUNICIPAL DE JUIZ DE FORAMáscara P2 com válvula.27.708.748/0001-08800https://www.pjf.mg.gov.br/jfcontracoronavirus/transparencia.php</v>
      </c>
      <c r="Z400" s="11" t="s">
        <v>4443</v>
      </c>
      <c r="AA400" s="7">
        <v>93700</v>
      </c>
      <c r="AB400" s="1" t="s">
        <v>15075</v>
      </c>
      <c r="AC400" s="7" t="s">
        <v>14868</v>
      </c>
      <c r="AD400" s="1" t="s">
        <v>16269</v>
      </c>
    </row>
    <row r="401" spans="1:30">
      <c r="A401" s="10">
        <v>43944</v>
      </c>
      <c r="B401" s="11" t="s">
        <v>21</v>
      </c>
      <c r="C401" s="11" t="s">
        <v>933</v>
      </c>
      <c r="D401" s="11" t="s">
        <v>904</v>
      </c>
      <c r="E401" s="11" t="s">
        <v>117</v>
      </c>
      <c r="F401" s="11" t="s">
        <v>1191</v>
      </c>
      <c r="G401" s="13" t="s">
        <v>17</v>
      </c>
      <c r="H401" s="11" t="s">
        <v>1243</v>
      </c>
      <c r="I401" s="11" t="s">
        <v>1244</v>
      </c>
      <c r="J401" s="11"/>
      <c r="K401" s="11"/>
      <c r="L401" s="7" t="s">
        <v>13795</v>
      </c>
      <c r="M401" s="7" t="s">
        <v>1242</v>
      </c>
      <c r="N401" s="47">
        <v>1988</v>
      </c>
      <c r="O401" s="25"/>
      <c r="P401" s="26"/>
      <c r="Q401" s="27" t="s">
        <v>28</v>
      </c>
      <c r="R401" s="11" t="s">
        <v>1195</v>
      </c>
      <c r="S401" s="11" t="s">
        <v>1195</v>
      </c>
      <c r="T401" s="11" t="s">
        <v>825</v>
      </c>
      <c r="U401" s="19" t="s">
        <v>30</v>
      </c>
      <c r="V401" s="11" t="s">
        <v>20</v>
      </c>
      <c r="W401" s="20" t="s">
        <v>815</v>
      </c>
      <c r="X401" s="20">
        <v>0</v>
      </c>
      <c r="Y401" s="11" t="str">
        <f t="shared" si="6"/>
        <v>43944PREFEITURA MUNICIPAL DE JUIZ DE FORAMáscara P2 com válvula e Luva nitrilica p/a limpeza em geral.27.708.748/0001-081988https://www.pjf.mg.gov.br/jfcontracoronavirus/transparencia.php</v>
      </c>
      <c r="Z401" s="11" t="s">
        <v>4443</v>
      </c>
      <c r="AA401" s="7">
        <v>93700</v>
      </c>
      <c r="AB401" s="1" t="s">
        <v>15075</v>
      </c>
      <c r="AC401" s="7" t="s">
        <v>14868</v>
      </c>
      <c r="AD401" s="1" t="s">
        <v>16269</v>
      </c>
    </row>
    <row r="402" spans="1:30">
      <c r="A402" s="10">
        <v>43944</v>
      </c>
      <c r="B402" s="11" t="s">
        <v>21</v>
      </c>
      <c r="C402" s="11" t="s">
        <v>933</v>
      </c>
      <c r="D402" s="11" t="s">
        <v>904</v>
      </c>
      <c r="E402" s="11" t="s">
        <v>117</v>
      </c>
      <c r="F402" s="11" t="s">
        <v>1191</v>
      </c>
      <c r="G402" s="13" t="s">
        <v>17</v>
      </c>
      <c r="H402" s="11" t="s">
        <v>1240</v>
      </c>
      <c r="I402" s="11" t="s">
        <v>1245</v>
      </c>
      <c r="J402" s="11"/>
      <c r="K402" s="11"/>
      <c r="L402" s="7" t="s">
        <v>13795</v>
      </c>
      <c r="M402" s="7" t="s">
        <v>1242</v>
      </c>
      <c r="N402" s="47">
        <v>800</v>
      </c>
      <c r="O402" s="25"/>
      <c r="P402" s="26"/>
      <c r="Q402" s="27" t="s">
        <v>28</v>
      </c>
      <c r="R402" s="11" t="s">
        <v>1195</v>
      </c>
      <c r="S402" s="11" t="s">
        <v>1195</v>
      </c>
      <c r="T402" s="11" t="s">
        <v>825</v>
      </c>
      <c r="U402" s="19" t="s">
        <v>30</v>
      </c>
      <c r="V402" s="11" t="s">
        <v>20</v>
      </c>
      <c r="W402" s="20" t="s">
        <v>815</v>
      </c>
      <c r="X402" s="20">
        <v>0</v>
      </c>
      <c r="Y402" s="11" t="str">
        <f t="shared" si="6"/>
        <v>43944PREFEITURA MUNICIPAL DE JUIZ DE FORAMáscara P2 com válvula.27.708.748/0001-08800https://www.pjf.mg.gov.br/jfcontracoronavirus/transparencia.php</v>
      </c>
      <c r="Z402" s="11" t="s">
        <v>4443</v>
      </c>
      <c r="AA402" s="7">
        <v>93700</v>
      </c>
      <c r="AB402" s="1" t="s">
        <v>15075</v>
      </c>
      <c r="AC402" s="7" t="s">
        <v>14868</v>
      </c>
      <c r="AD402" s="1" t="s">
        <v>16269</v>
      </c>
    </row>
    <row r="403" spans="1:30">
      <c r="A403" s="10">
        <v>43944</v>
      </c>
      <c r="B403" s="11" t="s">
        <v>21</v>
      </c>
      <c r="C403" s="11" t="s">
        <v>933</v>
      </c>
      <c r="D403" s="11" t="s">
        <v>904</v>
      </c>
      <c r="E403" s="11" t="s">
        <v>117</v>
      </c>
      <c r="F403" s="11" t="s">
        <v>1191</v>
      </c>
      <c r="G403" s="13" t="s">
        <v>17</v>
      </c>
      <c r="H403" s="11" t="s">
        <v>1246</v>
      </c>
      <c r="I403" s="11" t="s">
        <v>1247</v>
      </c>
      <c r="J403" s="11"/>
      <c r="K403" s="11"/>
      <c r="L403" s="7" t="s">
        <v>13796</v>
      </c>
      <c r="M403" s="7" t="s">
        <v>1248</v>
      </c>
      <c r="N403" s="47">
        <v>3263.4</v>
      </c>
      <c r="O403" s="25"/>
      <c r="P403" s="26"/>
      <c r="Q403" s="11"/>
      <c r="R403" s="11" t="s">
        <v>1195</v>
      </c>
      <c r="S403" s="11" t="s">
        <v>1195</v>
      </c>
      <c r="T403" s="11" t="s">
        <v>891</v>
      </c>
      <c r="U403" s="19" t="s">
        <v>29</v>
      </c>
      <c r="V403" s="11" t="s">
        <v>20</v>
      </c>
      <c r="W403" s="20" t="s">
        <v>815</v>
      </c>
      <c r="X403" s="20">
        <v>0</v>
      </c>
      <c r="Y403" s="11" t="str">
        <f t="shared" si="6"/>
        <v>43944PREFEITURA MUNICIPAL DE JUIZ DE FORAÓculos de segurança incolor, Mascara carbografite, Cartucho carbografite, Macacão em trevira com luvas e botas05.003.825/0001-833263,4https://www.pjf.mg.gov.br/jfcontracoronavirus/transparencia.php</v>
      </c>
      <c r="Z403" s="11" t="s">
        <v>4443</v>
      </c>
      <c r="AA403" s="7">
        <v>90000</v>
      </c>
      <c r="AB403" s="1" t="s">
        <v>15076</v>
      </c>
      <c r="AC403" s="7" t="s">
        <v>14870</v>
      </c>
      <c r="AD403" s="1" t="s">
        <v>16269</v>
      </c>
    </row>
    <row r="404" spans="1:30">
      <c r="A404" s="10">
        <v>43944</v>
      </c>
      <c r="B404" s="11" t="s">
        <v>21</v>
      </c>
      <c r="C404" s="11" t="s">
        <v>933</v>
      </c>
      <c r="D404" s="11" t="s">
        <v>904</v>
      </c>
      <c r="E404" s="11" t="s">
        <v>117</v>
      </c>
      <c r="F404" s="11" t="s">
        <v>1191</v>
      </c>
      <c r="G404" s="13" t="s">
        <v>17</v>
      </c>
      <c r="H404" s="11" t="s">
        <v>1249</v>
      </c>
      <c r="I404" s="11" t="s">
        <v>1250</v>
      </c>
      <c r="J404" s="11"/>
      <c r="K404" s="11"/>
      <c r="L404" s="7" t="s">
        <v>1251</v>
      </c>
      <c r="M404" s="7" t="s">
        <v>1252</v>
      </c>
      <c r="N404" s="47">
        <v>1248</v>
      </c>
      <c r="O404" s="25"/>
      <c r="P404" s="26"/>
      <c r="Q404" s="11" t="s">
        <v>22</v>
      </c>
      <c r="R404" s="11" t="s">
        <v>1195</v>
      </c>
      <c r="S404" s="11" t="s">
        <v>1195</v>
      </c>
      <c r="T404" s="11" t="s">
        <v>841</v>
      </c>
      <c r="U404" s="19" t="s">
        <v>23</v>
      </c>
      <c r="V404" s="11" t="s">
        <v>24</v>
      </c>
      <c r="W404" s="20" t="s">
        <v>815</v>
      </c>
      <c r="X404" s="20">
        <v>0</v>
      </c>
      <c r="Y404" s="11" t="str">
        <f t="shared" si="6"/>
        <v>43944PREFEITURA MUNICIPAL DE JUIZ DE FORALuva de segurança em malha revestida em latex de borracha.05.496.763/0001-991248https://www.pjf.mg.gov.br/jfcontracoronavirus/transparencia.php</v>
      </c>
      <c r="Z404" s="11" t="s">
        <v>4443</v>
      </c>
      <c r="AA404" s="7">
        <v>36000</v>
      </c>
      <c r="AB404" s="1" t="s">
        <v>15077</v>
      </c>
      <c r="AC404" s="7" t="s">
        <v>14870</v>
      </c>
      <c r="AD404" s="1" t="s">
        <v>16269</v>
      </c>
    </row>
    <row r="405" spans="1:30">
      <c r="A405" s="10">
        <v>43944</v>
      </c>
      <c r="B405" s="11" t="s">
        <v>21</v>
      </c>
      <c r="C405" s="11" t="s">
        <v>933</v>
      </c>
      <c r="D405" s="11" t="s">
        <v>904</v>
      </c>
      <c r="E405" s="11" t="s">
        <v>117</v>
      </c>
      <c r="F405" s="11" t="s">
        <v>1191</v>
      </c>
      <c r="G405" s="13" t="s">
        <v>17</v>
      </c>
      <c r="H405" s="11" t="s">
        <v>1253</v>
      </c>
      <c r="I405" s="11" t="s">
        <v>1254</v>
      </c>
      <c r="J405" s="11"/>
      <c r="K405" s="11"/>
      <c r="L405" s="7" t="s">
        <v>13796</v>
      </c>
      <c r="M405" s="7" t="s">
        <v>1248</v>
      </c>
      <c r="N405" s="47">
        <v>8134.4</v>
      </c>
      <c r="O405" s="25"/>
      <c r="P405" s="26"/>
      <c r="Q405" s="11" t="s">
        <v>22</v>
      </c>
      <c r="R405" s="11" t="s">
        <v>1195</v>
      </c>
      <c r="S405" s="11" t="s">
        <v>1195</v>
      </c>
      <c r="T405" s="11" t="s">
        <v>841</v>
      </c>
      <c r="U405" s="19" t="s">
        <v>23</v>
      </c>
      <c r="V405" s="11" t="s">
        <v>24</v>
      </c>
      <c r="W405" s="20" t="s">
        <v>815</v>
      </c>
      <c r="X405" s="20">
        <v>0</v>
      </c>
      <c r="Y405" s="11" t="str">
        <f t="shared" si="6"/>
        <v>43944PREFEITURA MUNICIPAL DE JUIZ DE FORALuva latex e Luva de proteção com banho.05.003.825/0001-838134,4https://www.pjf.mg.gov.br/jfcontracoronavirus/transparencia.php</v>
      </c>
      <c r="Z405" s="11" t="s">
        <v>4443</v>
      </c>
      <c r="AA405" s="7">
        <v>90000</v>
      </c>
      <c r="AB405" s="1" t="s">
        <v>15076</v>
      </c>
      <c r="AC405" s="7" t="s">
        <v>14870</v>
      </c>
      <c r="AD405" s="1" t="s">
        <v>16269</v>
      </c>
    </row>
    <row r="406" spans="1:30">
      <c r="A406" s="10">
        <v>43944</v>
      </c>
      <c r="B406" s="11" t="s">
        <v>21</v>
      </c>
      <c r="C406" s="11" t="s">
        <v>933</v>
      </c>
      <c r="D406" s="11" t="s">
        <v>904</v>
      </c>
      <c r="E406" s="11" t="s">
        <v>117</v>
      </c>
      <c r="F406" s="11" t="s">
        <v>1191</v>
      </c>
      <c r="G406" s="13" t="s">
        <v>17</v>
      </c>
      <c r="H406" s="11" t="s">
        <v>1236</v>
      </c>
      <c r="I406" s="11" t="s">
        <v>1255</v>
      </c>
      <c r="J406" s="11"/>
      <c r="K406" s="11"/>
      <c r="L406" s="7" t="s">
        <v>1238</v>
      </c>
      <c r="M406" s="7" t="s">
        <v>1239</v>
      </c>
      <c r="N406" s="47">
        <v>2400</v>
      </c>
      <c r="O406" s="25"/>
      <c r="P406" s="26"/>
      <c r="Q406" s="27" t="s">
        <v>31</v>
      </c>
      <c r="R406" s="11" t="s">
        <v>1195</v>
      </c>
      <c r="S406" s="11" t="s">
        <v>1195</v>
      </c>
      <c r="T406" s="11" t="s">
        <v>867</v>
      </c>
      <c r="U406" s="19" t="s">
        <v>32</v>
      </c>
      <c r="V406" s="11" t="s">
        <v>33</v>
      </c>
      <c r="W406" s="20" t="s">
        <v>815</v>
      </c>
      <c r="X406" s="20">
        <v>0</v>
      </c>
      <c r="Y406" s="11" t="str">
        <f t="shared" si="6"/>
        <v>43944PREFEITURA MUNICIPAL DE JUIZ DE FORAÁlcool em gel 70º 5 L.86.519.915/0001-232400https://www.pjf.mg.gov.br/jfcontracoronavirus/transparencia.php</v>
      </c>
      <c r="Z406" s="11" t="s">
        <v>4443</v>
      </c>
      <c r="AA406" s="7">
        <v>150000</v>
      </c>
      <c r="AB406" s="1" t="s">
        <v>15074</v>
      </c>
      <c r="AC406" s="7" t="s">
        <v>14869</v>
      </c>
      <c r="AD406" s="1" t="s">
        <v>16269</v>
      </c>
    </row>
    <row r="407" spans="1:30">
      <c r="A407" s="10">
        <v>43944</v>
      </c>
      <c r="B407" s="11" t="s">
        <v>21</v>
      </c>
      <c r="C407" s="11" t="s">
        <v>933</v>
      </c>
      <c r="D407" s="11" t="s">
        <v>904</v>
      </c>
      <c r="E407" s="11" t="s">
        <v>117</v>
      </c>
      <c r="F407" s="11" t="s">
        <v>1191</v>
      </c>
      <c r="G407" s="13" t="s">
        <v>17</v>
      </c>
      <c r="H407" s="11" t="s">
        <v>1256</v>
      </c>
      <c r="I407" s="11" t="s">
        <v>1257</v>
      </c>
      <c r="J407" s="11"/>
      <c r="K407" s="11"/>
      <c r="L407" s="7" t="s">
        <v>1251</v>
      </c>
      <c r="M407" s="7" t="s">
        <v>1252</v>
      </c>
      <c r="N407" s="47">
        <v>5376</v>
      </c>
      <c r="O407" s="25"/>
      <c r="P407" s="26"/>
      <c r="Q407" s="11" t="s">
        <v>22</v>
      </c>
      <c r="R407" s="11" t="s">
        <v>1195</v>
      </c>
      <c r="S407" s="11" t="s">
        <v>1195</v>
      </c>
      <c r="T407" s="11" t="s">
        <v>841</v>
      </c>
      <c r="U407" s="19" t="s">
        <v>23</v>
      </c>
      <c r="V407" s="11" t="s">
        <v>24</v>
      </c>
      <c r="W407" s="20" t="s">
        <v>815</v>
      </c>
      <c r="X407" s="20">
        <v>0</v>
      </c>
      <c r="Y407" s="11" t="str">
        <f t="shared" si="6"/>
        <v>43944PREFEITURA MUNICIPAL DE JUIZ DE FORALuva de segurança tricotada em algodão e borracha natural na face palmar e extremidades dos dedos.05.496.763/0001-995376https://www.pjf.mg.gov.br/jfcontracoronavirus/transparencia.php</v>
      </c>
      <c r="Z407" s="11" t="s">
        <v>4443</v>
      </c>
      <c r="AA407" s="7">
        <v>36000</v>
      </c>
      <c r="AB407" s="1" t="s">
        <v>15077</v>
      </c>
      <c r="AC407" s="7" t="s">
        <v>14870</v>
      </c>
      <c r="AD407" s="1" t="s">
        <v>16269</v>
      </c>
    </row>
    <row r="408" spans="1:30">
      <c r="A408" s="10">
        <v>43944</v>
      </c>
      <c r="B408" s="11" t="s">
        <v>21</v>
      </c>
      <c r="C408" s="11" t="s">
        <v>933</v>
      </c>
      <c r="D408" s="11" t="s">
        <v>904</v>
      </c>
      <c r="E408" s="11" t="s">
        <v>117</v>
      </c>
      <c r="F408" s="11" t="s">
        <v>1191</v>
      </c>
      <c r="G408" s="13" t="s">
        <v>17</v>
      </c>
      <c r="H408" s="11" t="s">
        <v>1258</v>
      </c>
      <c r="I408" s="11" t="s">
        <v>1259</v>
      </c>
      <c r="J408" s="11"/>
      <c r="K408" s="11"/>
      <c r="L408" s="7" t="s">
        <v>1251</v>
      </c>
      <c r="M408" s="7" t="s">
        <v>1252</v>
      </c>
      <c r="N408" s="47">
        <v>672</v>
      </c>
      <c r="O408" s="25"/>
      <c r="P408" s="26"/>
      <c r="Q408" s="11"/>
      <c r="R408" s="11" t="s">
        <v>1195</v>
      </c>
      <c r="S408" s="11" t="s">
        <v>1195</v>
      </c>
      <c r="T408" s="11" t="s">
        <v>839</v>
      </c>
      <c r="U408" s="15" t="s">
        <v>81</v>
      </c>
      <c r="V408" s="11" t="s">
        <v>20</v>
      </c>
      <c r="W408" s="20" t="s">
        <v>815</v>
      </c>
      <c r="X408" s="20">
        <v>0</v>
      </c>
      <c r="Y408" s="11" t="str">
        <f t="shared" si="6"/>
        <v>43944PREFEITURA MUNICIPAL DE JUIZ DE FORAMacacão em trevira com luvas e botas05.496.763/0001-99672https://www.pjf.mg.gov.br/jfcontracoronavirus/transparencia.php</v>
      </c>
      <c r="Z408" s="11" t="s">
        <v>4443</v>
      </c>
      <c r="AA408" s="7">
        <v>36000</v>
      </c>
      <c r="AB408" s="1" t="s">
        <v>15077</v>
      </c>
      <c r="AC408" s="7" t="s">
        <v>14870</v>
      </c>
      <c r="AD408" s="1" t="s">
        <v>16269</v>
      </c>
    </row>
    <row r="409" spans="1:30">
      <c r="A409" s="10">
        <v>43944</v>
      </c>
      <c r="B409" s="11" t="s">
        <v>21</v>
      </c>
      <c r="C409" s="11" t="s">
        <v>933</v>
      </c>
      <c r="D409" s="11" t="s">
        <v>904</v>
      </c>
      <c r="E409" s="11" t="s">
        <v>117</v>
      </c>
      <c r="F409" s="11" t="s">
        <v>1191</v>
      </c>
      <c r="G409" s="13" t="s">
        <v>17</v>
      </c>
      <c r="H409" s="11" t="s">
        <v>1258</v>
      </c>
      <c r="I409" s="11" t="s">
        <v>1260</v>
      </c>
      <c r="J409" s="11"/>
      <c r="K409" s="11"/>
      <c r="L409" s="7" t="s">
        <v>13796</v>
      </c>
      <c r="M409" s="7" t="s">
        <v>1248</v>
      </c>
      <c r="N409" s="47">
        <v>765.2</v>
      </c>
      <c r="O409" s="25"/>
      <c r="P409" s="26"/>
      <c r="Q409" s="11"/>
      <c r="R409" s="11" t="s">
        <v>1195</v>
      </c>
      <c r="S409" s="11" t="s">
        <v>1195</v>
      </c>
      <c r="T409" s="11" t="s">
        <v>839</v>
      </c>
      <c r="U409" s="15" t="s">
        <v>81</v>
      </c>
      <c r="V409" s="11" t="s">
        <v>20</v>
      </c>
      <c r="W409" s="20" t="s">
        <v>815</v>
      </c>
      <c r="X409" s="20">
        <v>0</v>
      </c>
      <c r="Y409" s="11" t="str">
        <f t="shared" si="6"/>
        <v>43944PREFEITURA MUNICIPAL DE JUIZ DE FORAMacacão em trevira com luvas e botas05.003.825/0001-83765,2https://www.pjf.mg.gov.br/jfcontracoronavirus/transparencia.php</v>
      </c>
      <c r="Z409" s="11" t="s">
        <v>4443</v>
      </c>
      <c r="AA409" s="7">
        <v>90000</v>
      </c>
      <c r="AB409" s="1" t="s">
        <v>15076</v>
      </c>
      <c r="AC409" s="7" t="s">
        <v>14870</v>
      </c>
      <c r="AD409" s="1" t="s">
        <v>16269</v>
      </c>
    </row>
    <row r="410" spans="1:30">
      <c r="A410" s="10">
        <v>43944</v>
      </c>
      <c r="B410" s="11" t="s">
        <v>21</v>
      </c>
      <c r="C410" s="11" t="s">
        <v>933</v>
      </c>
      <c r="D410" s="11" t="s">
        <v>904</v>
      </c>
      <c r="E410" s="11" t="s">
        <v>117</v>
      </c>
      <c r="F410" s="11" t="s">
        <v>1191</v>
      </c>
      <c r="G410" s="13" t="s">
        <v>17</v>
      </c>
      <c r="H410" s="11" t="s">
        <v>1261</v>
      </c>
      <c r="I410" s="11" t="s">
        <v>1262</v>
      </c>
      <c r="J410" s="11"/>
      <c r="K410" s="11"/>
      <c r="L410" s="7" t="s">
        <v>1251</v>
      </c>
      <c r="M410" s="7" t="s">
        <v>1252</v>
      </c>
      <c r="N410" s="47">
        <v>364</v>
      </c>
      <c r="O410" s="25"/>
      <c r="P410" s="26"/>
      <c r="Q410" s="11" t="s">
        <v>22</v>
      </c>
      <c r="R410" s="11" t="s">
        <v>1195</v>
      </c>
      <c r="S410" s="11" t="s">
        <v>1195</v>
      </c>
      <c r="T410" s="11" t="s">
        <v>841</v>
      </c>
      <c r="U410" s="19" t="s">
        <v>23</v>
      </c>
      <c r="V410" s="11" t="s">
        <v>24</v>
      </c>
      <c r="W410" s="20" t="s">
        <v>815</v>
      </c>
      <c r="X410" s="20">
        <v>0</v>
      </c>
      <c r="Y410" s="11" t="str">
        <f t="shared" si="6"/>
        <v>43944PREFEITURA MUNICIPAL DE JUIZ DE FORALuva de PVC com forro em algodão palma áspera 45cm.05.496.763/0001-99364https://www.pjf.mg.gov.br/jfcontracoronavirus/transparencia.php</v>
      </c>
      <c r="Z410" s="11" t="s">
        <v>4443</v>
      </c>
      <c r="AA410" s="7">
        <v>36000</v>
      </c>
      <c r="AB410" s="1" t="s">
        <v>15077</v>
      </c>
      <c r="AC410" s="7" t="s">
        <v>14870</v>
      </c>
      <c r="AD410" s="1" t="s">
        <v>16269</v>
      </c>
    </row>
    <row r="411" spans="1:30">
      <c r="A411" s="10">
        <v>43944</v>
      </c>
      <c r="B411" s="11" t="s">
        <v>21</v>
      </c>
      <c r="C411" s="11" t="s">
        <v>933</v>
      </c>
      <c r="D411" s="11" t="s">
        <v>904</v>
      </c>
      <c r="E411" s="11" t="s">
        <v>117</v>
      </c>
      <c r="F411" s="11" t="s">
        <v>1191</v>
      </c>
      <c r="G411" s="13" t="s">
        <v>17</v>
      </c>
      <c r="H411" s="11" t="s">
        <v>1263</v>
      </c>
      <c r="I411" s="11" t="s">
        <v>1264</v>
      </c>
      <c r="J411" s="11"/>
      <c r="K411" s="11"/>
      <c r="L411" s="7" t="s">
        <v>1238</v>
      </c>
      <c r="M411" s="7" t="s">
        <v>1239</v>
      </c>
      <c r="N411" s="47">
        <v>2905.6</v>
      </c>
      <c r="O411" s="25"/>
      <c r="P411" s="26"/>
      <c r="Q411" s="11"/>
      <c r="R411" s="11" t="s">
        <v>1195</v>
      </c>
      <c r="S411" s="11" t="s">
        <v>1195</v>
      </c>
      <c r="T411" s="11" t="s">
        <v>851</v>
      </c>
      <c r="U411" s="19" t="s">
        <v>32</v>
      </c>
      <c r="V411" s="11" t="s">
        <v>33</v>
      </c>
      <c r="W411" s="20" t="s">
        <v>815</v>
      </c>
      <c r="X411" s="20">
        <v>0</v>
      </c>
      <c r="Y411" s="11" t="str">
        <f t="shared" si="6"/>
        <v>43944PREFEITURA MUNICIPAL DE JUIZ DE FORAÁlcool em gel 70º 5 L, Saboneteira e Reservatório p/ saboneteira.86.519.915/0001-232905,6https://www.pjf.mg.gov.br/jfcontracoronavirus/transparencia.php</v>
      </c>
      <c r="Z411" s="11" t="s">
        <v>4443</v>
      </c>
      <c r="AA411" s="7">
        <v>150000</v>
      </c>
      <c r="AB411" s="1" t="s">
        <v>15074</v>
      </c>
      <c r="AC411" s="7" t="s">
        <v>14869</v>
      </c>
      <c r="AD411" s="1" t="s">
        <v>16269</v>
      </c>
    </row>
    <row r="412" spans="1:30">
      <c r="A412" s="10">
        <v>43944</v>
      </c>
      <c r="B412" s="11" t="s">
        <v>21</v>
      </c>
      <c r="C412" s="11" t="s">
        <v>933</v>
      </c>
      <c r="D412" s="11" t="s">
        <v>904</v>
      </c>
      <c r="E412" s="11" t="s">
        <v>117</v>
      </c>
      <c r="F412" s="11" t="s">
        <v>1191</v>
      </c>
      <c r="G412" s="13" t="s">
        <v>34</v>
      </c>
      <c r="H412" s="11" t="s">
        <v>1265</v>
      </c>
      <c r="I412" s="11" t="s">
        <v>1266</v>
      </c>
      <c r="J412" s="11"/>
      <c r="K412" s="11"/>
      <c r="L412" s="7" t="s">
        <v>13797</v>
      </c>
      <c r="M412" s="7" t="s">
        <v>1267</v>
      </c>
      <c r="N412" s="47">
        <v>1245.5</v>
      </c>
      <c r="O412" s="25"/>
      <c r="P412" s="26"/>
      <c r="Q412" s="11"/>
      <c r="R412" s="11" t="s">
        <v>1195</v>
      </c>
      <c r="S412" s="11" t="s">
        <v>1195</v>
      </c>
      <c r="T412" s="11" t="s">
        <v>1268</v>
      </c>
      <c r="U412" s="19" t="s">
        <v>30</v>
      </c>
      <c r="V412" s="11" t="s">
        <v>20</v>
      </c>
      <c r="W412" s="20" t="s">
        <v>815</v>
      </c>
      <c r="X412" s="20">
        <v>0</v>
      </c>
      <c r="Y412" s="11" t="str">
        <f t="shared" si="6"/>
        <v>43944PREFEITURA MUNICIPAL DE JUIZ DE FORAPrestação de serviço em conserto de máquinas de costura, com finalidade de confecção de máscaras de pano (Convênio Seds x Demlurb).06.078.344/0001-081245,5https://www.pjf.mg.gov.br/jfcontracoronavirus/transparencia.php</v>
      </c>
      <c r="Z412" s="11" t="s">
        <v>4443</v>
      </c>
      <c r="AA412" s="7">
        <v>4000</v>
      </c>
      <c r="AB412" s="1" t="s">
        <v>15078</v>
      </c>
      <c r="AC412" s="7" t="s">
        <v>14868</v>
      </c>
      <c r="AD412" s="1" t="s">
        <v>16269</v>
      </c>
    </row>
    <row r="413" spans="1:30">
      <c r="A413" s="10">
        <v>43943</v>
      </c>
      <c r="B413" s="11" t="s">
        <v>771</v>
      </c>
      <c r="C413" s="11" t="s">
        <v>994</v>
      </c>
      <c r="D413" s="11" t="s">
        <v>904</v>
      </c>
      <c r="E413" s="11" t="s">
        <v>16</v>
      </c>
      <c r="F413" s="11"/>
      <c r="G413" s="13" t="s">
        <v>17</v>
      </c>
      <c r="H413" s="11" t="s">
        <v>1269</v>
      </c>
      <c r="I413" s="11" t="s">
        <v>1270</v>
      </c>
      <c r="J413" s="11"/>
      <c r="K413" s="11" t="s">
        <v>1271</v>
      </c>
      <c r="L413" s="7" t="s">
        <v>13799</v>
      </c>
      <c r="M413" s="7" t="s">
        <v>13798</v>
      </c>
      <c r="N413" s="47">
        <v>6000</v>
      </c>
      <c r="O413" s="25">
        <v>10000</v>
      </c>
      <c r="P413" s="26">
        <v>0.6</v>
      </c>
      <c r="Q413" s="11" t="s">
        <v>1272</v>
      </c>
      <c r="R413" s="28" t="s">
        <v>999</v>
      </c>
      <c r="S413" s="11"/>
      <c r="T413" s="11"/>
      <c r="U413" s="19" t="s">
        <v>30</v>
      </c>
      <c r="V413" s="11" t="s">
        <v>20</v>
      </c>
      <c r="W413" s="14">
        <v>0.6</v>
      </c>
      <c r="X413" s="14">
        <v>10000</v>
      </c>
      <c r="Y413" s="11" t="str">
        <f t="shared" si="6"/>
        <v>43943Máscaras faciais20.207.195/0001-526000100000,6http://pt.viscondedoriobranco.mg.gov.br/Relatorios/Detalhamento_Despesa.php?ID8_DESP=03351001&amp;STR_EXR_EXR=2020&amp;CHAR_ID_EMP=1&amp;LG_OP_DESP=N</v>
      </c>
      <c r="Z413" s="11" t="s">
        <v>4443</v>
      </c>
      <c r="AA413" s="7">
        <v>15000</v>
      </c>
      <c r="AB413" s="1" t="s">
        <v>15079</v>
      </c>
      <c r="AC413" s="7" t="s">
        <v>14868</v>
      </c>
      <c r="AD413" s="1" t="s">
        <v>16269</v>
      </c>
    </row>
    <row r="414" spans="1:30">
      <c r="A414" s="10">
        <v>43943</v>
      </c>
      <c r="B414" s="11" t="s">
        <v>771</v>
      </c>
      <c r="C414" s="11" t="s">
        <v>994</v>
      </c>
      <c r="D414" s="11" t="s">
        <v>904</v>
      </c>
      <c r="E414" s="11" t="s">
        <v>16</v>
      </c>
      <c r="F414" s="11"/>
      <c r="G414" s="13" t="s">
        <v>17</v>
      </c>
      <c r="H414" s="11" t="s">
        <v>1269</v>
      </c>
      <c r="I414" s="11" t="s">
        <v>1270</v>
      </c>
      <c r="J414" s="11"/>
      <c r="K414" s="11" t="s">
        <v>1271</v>
      </c>
      <c r="L414" s="7" t="s">
        <v>13801</v>
      </c>
      <c r="M414" s="7" t="s">
        <v>13800</v>
      </c>
      <c r="N414" s="47">
        <v>9000</v>
      </c>
      <c r="O414" s="25">
        <v>15000</v>
      </c>
      <c r="P414" s="26">
        <v>0.6</v>
      </c>
      <c r="Q414" s="11" t="s">
        <v>1272</v>
      </c>
      <c r="R414" s="28" t="s">
        <v>999</v>
      </c>
      <c r="S414" s="11"/>
      <c r="T414" s="11"/>
      <c r="U414" s="19" t="s">
        <v>30</v>
      </c>
      <c r="V414" s="11" t="s">
        <v>20</v>
      </c>
      <c r="W414" s="14">
        <v>0.6</v>
      </c>
      <c r="X414" s="14">
        <v>15000</v>
      </c>
      <c r="Y414" s="11" t="str">
        <f t="shared" si="6"/>
        <v>43943Máscaras faciais03.338.160/0001-339000150000,6http://pt.viscondedoriobranco.mg.gov.br/Relatorios/Detalhamento_Despesa.php?ID8_DESP=03351001&amp;STR_EXR_EXR=2020&amp;CHAR_ID_EMP=1&amp;LG_OP_DESP=N</v>
      </c>
      <c r="Z414" s="11" t="s">
        <v>4443</v>
      </c>
      <c r="AA414" s="7">
        <v>30000</v>
      </c>
      <c r="AB414" s="1" t="s">
        <v>15080</v>
      </c>
      <c r="AC414" s="7" t="s">
        <v>14870</v>
      </c>
      <c r="AD414" s="1" t="s">
        <v>16269</v>
      </c>
    </row>
    <row r="415" spans="1:30">
      <c r="A415" s="10">
        <v>43944</v>
      </c>
      <c r="B415" s="11" t="s">
        <v>771</v>
      </c>
      <c r="C415" s="11" t="s">
        <v>1092</v>
      </c>
      <c r="D415" s="11" t="s">
        <v>904</v>
      </c>
      <c r="E415" s="11" t="s">
        <v>16</v>
      </c>
      <c r="F415" s="11" t="s">
        <v>1273</v>
      </c>
      <c r="G415" s="13" t="s">
        <v>17</v>
      </c>
      <c r="H415" s="11" t="s">
        <v>1274</v>
      </c>
      <c r="I415" s="11" t="s">
        <v>1275</v>
      </c>
      <c r="J415" s="11" t="s">
        <v>1276</v>
      </c>
      <c r="K415" s="11" t="s">
        <v>1277</v>
      </c>
      <c r="L415" s="7" t="s">
        <v>13781</v>
      </c>
      <c r="M415" s="7" t="s">
        <v>1278</v>
      </c>
      <c r="N415" s="47">
        <v>60000</v>
      </c>
      <c r="O415" s="25">
        <v>40000</v>
      </c>
      <c r="P415" s="26">
        <v>1.5</v>
      </c>
      <c r="Q415" s="27" t="s">
        <v>28</v>
      </c>
      <c r="R415" s="28" t="s">
        <v>1279</v>
      </c>
      <c r="S415" s="11"/>
      <c r="T415" s="11"/>
      <c r="U415" s="19" t="s">
        <v>30</v>
      </c>
      <c r="V415" s="11" t="s">
        <v>20</v>
      </c>
      <c r="W415" s="14">
        <v>1.5</v>
      </c>
      <c r="X415" s="14">
        <v>40000</v>
      </c>
      <c r="Y415" s="11" t="str">
        <f t="shared" si="6"/>
        <v>43944Prefeito MunicipalMáscaras de proteção individua24.823.695/0001-7060000400001,5http://www.diariomunicipal.com.br/amm-mg/ e http://ts.guaxupe.mg.gov.br:8080/portalcidadao/#075f539f0b7223f116d2c85c4ce1b1752fccb0db1fd92284312b33310fb199ef6050e9373e0f36365cbb7737a0e49e582e657146a648fd13d54aa9e4338df879e807578fb1eeafd74fd88474128cf6c0fb7fab1a614a99046f48ee5adad5fea9dd6ffce871d776c51663f7fa03b362af</v>
      </c>
      <c r="Z415" s="11" t="s">
        <v>4443</v>
      </c>
      <c r="AA415" s="7">
        <v>88000</v>
      </c>
      <c r="AB415" s="1" t="s">
        <v>15055</v>
      </c>
      <c r="AC415" s="7" t="s">
        <v>14868</v>
      </c>
      <c r="AD415" s="1" t="s">
        <v>16269</v>
      </c>
    </row>
    <row r="416" spans="1:30">
      <c r="A416" s="10">
        <v>43944</v>
      </c>
      <c r="B416" s="11" t="s">
        <v>771</v>
      </c>
      <c r="C416" s="11" t="s">
        <v>1140</v>
      </c>
      <c r="D416" s="11" t="s">
        <v>904</v>
      </c>
      <c r="E416" s="11" t="s">
        <v>16</v>
      </c>
      <c r="F416" s="11" t="s">
        <v>1273</v>
      </c>
      <c r="G416" s="13" t="s">
        <v>17</v>
      </c>
      <c r="H416" s="11" t="s">
        <v>1280</v>
      </c>
      <c r="I416" s="11" t="s">
        <v>288</v>
      </c>
      <c r="J416" s="11"/>
      <c r="K416" s="11" t="s">
        <v>1281</v>
      </c>
      <c r="L416" s="7"/>
      <c r="M416" s="7" t="s">
        <v>13802</v>
      </c>
      <c r="N416" s="48">
        <v>0</v>
      </c>
      <c r="O416" s="25"/>
      <c r="P416" s="26"/>
      <c r="Q416" s="11"/>
      <c r="R416" s="28" t="s">
        <v>1282</v>
      </c>
      <c r="S416" s="11"/>
      <c r="T416" s="11"/>
      <c r="U416" s="19" t="s">
        <v>30</v>
      </c>
      <c r="V416" s="11" t="s">
        <v>20</v>
      </c>
      <c r="W416" s="20" t="s">
        <v>815</v>
      </c>
      <c r="X416" s="20">
        <v>0</v>
      </c>
      <c r="Y416" s="11" t="str">
        <f t="shared" si="6"/>
        <v>43944Prefeito MunicipalMáscaras, Luvas, Protetores Visuais35.281.585/0001-400http://www.diariomunicipal.com.br/amm-mg/</v>
      </c>
      <c r="Z416" s="11" t="s">
        <v>4443</v>
      </c>
      <c r="AA416" s="7"/>
      <c r="AB416" s="71" t="s">
        <v>16263</v>
      </c>
      <c r="AC416" s="7"/>
      <c r="AD416" s="1" t="s">
        <v>16269</v>
      </c>
    </row>
    <row r="417" spans="1:30">
      <c r="A417" s="10">
        <v>43944</v>
      </c>
      <c r="B417" s="11" t="s">
        <v>771</v>
      </c>
      <c r="C417" s="11" t="s">
        <v>1283</v>
      </c>
      <c r="D417" s="11" t="s">
        <v>904</v>
      </c>
      <c r="E417" s="11" t="s">
        <v>117</v>
      </c>
      <c r="F417" s="11"/>
      <c r="G417" s="13" t="s">
        <v>17</v>
      </c>
      <c r="H417" s="11" t="s">
        <v>1284</v>
      </c>
      <c r="I417" s="11" t="s">
        <v>1285</v>
      </c>
      <c r="J417" s="11"/>
      <c r="K417" s="11" t="s">
        <v>1286</v>
      </c>
      <c r="L417" s="7" t="s">
        <v>13803</v>
      </c>
      <c r="M417" s="7" t="s">
        <v>1287</v>
      </c>
      <c r="N417" s="47">
        <v>4278</v>
      </c>
      <c r="O417" s="25">
        <v>600</v>
      </c>
      <c r="P417" s="26"/>
      <c r="Q417" s="11"/>
      <c r="R417" s="11"/>
      <c r="S417" s="11"/>
      <c r="T417" s="11"/>
      <c r="U417" s="19" t="s">
        <v>30</v>
      </c>
      <c r="V417" s="11" t="s">
        <v>20</v>
      </c>
      <c r="W417" s="20" t="s">
        <v>815</v>
      </c>
      <c r="X417" s="20">
        <v>0</v>
      </c>
      <c r="Y417" s="11" t="str">
        <f t="shared" si="6"/>
        <v>43944Máscaras de tecido 01.715.289/0001-984278600</v>
      </c>
      <c r="Z417" s="11" t="s">
        <v>4443</v>
      </c>
      <c r="AA417" s="7">
        <v>100000</v>
      </c>
      <c r="AB417" s="1" t="s">
        <v>15081</v>
      </c>
      <c r="AC417" s="7" t="s">
        <v>14870</v>
      </c>
      <c r="AD417" s="1" t="s">
        <v>16269</v>
      </c>
    </row>
    <row r="418" spans="1:30">
      <c r="A418" s="10">
        <v>43914</v>
      </c>
      <c r="B418" s="11" t="s">
        <v>771</v>
      </c>
      <c r="C418" s="13" t="s">
        <v>903</v>
      </c>
      <c r="D418" s="13" t="s">
        <v>904</v>
      </c>
      <c r="E418" s="11" t="s">
        <v>16</v>
      </c>
      <c r="F418" s="11" t="s">
        <v>1288</v>
      </c>
      <c r="G418" s="13" t="s">
        <v>17</v>
      </c>
      <c r="H418" s="11" t="s">
        <v>1289</v>
      </c>
      <c r="I418" s="11" t="s">
        <v>1075</v>
      </c>
      <c r="J418" s="11"/>
      <c r="K418" s="11" t="s">
        <v>1290</v>
      </c>
      <c r="L418" s="7" t="s">
        <v>13804</v>
      </c>
      <c r="M418" s="7" t="s">
        <v>1291</v>
      </c>
      <c r="N418" s="47">
        <v>1200</v>
      </c>
      <c r="O418" s="25">
        <v>200</v>
      </c>
      <c r="P418" s="26">
        <v>6</v>
      </c>
      <c r="Q418" s="11"/>
      <c r="R418" s="11" t="s">
        <v>1292</v>
      </c>
      <c r="S418" s="11"/>
      <c r="T418" s="11"/>
      <c r="U418" s="19" t="s">
        <v>29</v>
      </c>
      <c r="V418" s="11" t="s">
        <v>20</v>
      </c>
      <c r="W418" s="14">
        <v>6</v>
      </c>
      <c r="X418" s="14">
        <v>200</v>
      </c>
      <c r="Y418" s="11" t="str">
        <f t="shared" si="6"/>
        <v>43914Procuradoria Geral do MunicípioAquisição de EPI - Óculos de Proteção em Policarbonato06.327.664/0001-4612002006http://www.diariomunicipal.com.br/amm-mg/materia/F256E455/03AGdBq24EYB1MTTOA74jWMX1eLoxiAkeCt95rmJpGs7l78lrzMi_0eXF574QyLYdDTKtsnCNtVTa_nb5m-6lClLW2jv6zbjU95DnnmGh0CgEPrlbJeFdDzplLU2nqYHHfef2pHWE3clfAR_0Rk6XF2weuOo3xvbwTGbHdTFBDzS9YglbLE8KtncdstQ_27yNsNuHgCoQsimEzispUsrv2yXSuzQWR-SsxS5vJav7Ee7ZKQDsb30PQjm9Qu0H-KQFoB7oJjYI1se3uox9gA7VTDH9lKClUKHZluqvcY07kW7wlft-d6r3kUD0KaO1dHOkwoEckswo6Shti6_RgaG7e8l_0FWmUaACcMIM5mdXY5ZEvTR7X5zoc9Wdbd-p0x908vFOn5fBVQrj8ot1z80OCRhFWN1Ee8SezXA</v>
      </c>
      <c r="Z418" s="11" t="s">
        <v>4443</v>
      </c>
      <c r="AA418" s="7">
        <v>120000</v>
      </c>
      <c r="AB418" s="1" t="s">
        <v>15082</v>
      </c>
      <c r="AC418" s="7" t="s">
        <v>14868</v>
      </c>
      <c r="AD418" s="1" t="s">
        <v>16269</v>
      </c>
    </row>
    <row r="419" spans="1:30">
      <c r="A419" s="10">
        <v>43944</v>
      </c>
      <c r="B419" s="11" t="s">
        <v>771</v>
      </c>
      <c r="C419" s="11" t="s">
        <v>1293</v>
      </c>
      <c r="D419" s="11" t="s">
        <v>904</v>
      </c>
      <c r="E419" s="11" t="s">
        <v>16</v>
      </c>
      <c r="F419" s="11" t="s">
        <v>1273</v>
      </c>
      <c r="G419" s="13" t="s">
        <v>17</v>
      </c>
      <c r="H419" s="11" t="s">
        <v>1294</v>
      </c>
      <c r="I419" s="11" t="s">
        <v>1295</v>
      </c>
      <c r="J419" s="11"/>
      <c r="K419" s="11" t="s">
        <v>1296</v>
      </c>
      <c r="L419" s="7" t="s">
        <v>13805</v>
      </c>
      <c r="M419" s="7" t="s">
        <v>1297</v>
      </c>
      <c r="N419" s="47">
        <v>48000</v>
      </c>
      <c r="O419" s="25">
        <v>48000</v>
      </c>
      <c r="P419" s="26">
        <v>1</v>
      </c>
      <c r="Q419" s="11" t="s">
        <v>26</v>
      </c>
      <c r="R419" s="11" t="s">
        <v>1298</v>
      </c>
      <c r="S419" s="11"/>
      <c r="T419" s="11"/>
      <c r="U419" s="19" t="s">
        <v>30</v>
      </c>
      <c r="V419" s="11" t="s">
        <v>20</v>
      </c>
      <c r="W419" s="14">
        <v>1</v>
      </c>
      <c r="X419" s="14">
        <v>48000</v>
      </c>
      <c r="Y419" s="11" t="str">
        <f t="shared" si="6"/>
        <v>43944Prefeito MunicipalMáscaras descartáveis dupla em TNT71.300.263/0001-6448000480001file:///C:/Users/JULIAN~1/AppData/Local/Temp/publicado_74554_2020-04-22_b69eca2dbd39a90172f6178182625745.pdf</v>
      </c>
      <c r="Z419" s="11" t="s">
        <v>4443</v>
      </c>
      <c r="AA419" s="7">
        <v>0</v>
      </c>
      <c r="AB419" s="1" t="s">
        <v>15083</v>
      </c>
      <c r="AC419" s="7" t="s">
        <v>14868</v>
      </c>
      <c r="AD419" s="1" t="s">
        <v>16269</v>
      </c>
    </row>
    <row r="420" spans="1:30">
      <c r="A420" s="10">
        <v>43914</v>
      </c>
      <c r="B420" s="11" t="s">
        <v>771</v>
      </c>
      <c r="C420" s="13" t="s">
        <v>903</v>
      </c>
      <c r="D420" s="13" t="s">
        <v>904</v>
      </c>
      <c r="E420" s="11" t="s">
        <v>16</v>
      </c>
      <c r="F420" s="11" t="s">
        <v>1288</v>
      </c>
      <c r="G420" s="13" t="s">
        <v>17</v>
      </c>
      <c r="H420" s="11" t="s">
        <v>1289</v>
      </c>
      <c r="I420" s="11" t="s">
        <v>413</v>
      </c>
      <c r="J420" s="11"/>
      <c r="K420" s="11" t="s">
        <v>1299</v>
      </c>
      <c r="L420" s="7" t="s">
        <v>13806</v>
      </c>
      <c r="M420" s="7" t="s">
        <v>1300</v>
      </c>
      <c r="N420" s="47">
        <v>480</v>
      </c>
      <c r="O420" s="25">
        <v>80</v>
      </c>
      <c r="P420" s="26">
        <v>6</v>
      </c>
      <c r="Q420" s="11"/>
      <c r="R420" s="11" t="s">
        <v>1301</v>
      </c>
      <c r="S420" s="11"/>
      <c r="T420" s="11"/>
      <c r="U420" s="19" t="s">
        <v>29</v>
      </c>
      <c r="V420" s="11" t="s">
        <v>20</v>
      </c>
      <c r="W420" s="14">
        <v>6</v>
      </c>
      <c r="X420" s="14">
        <v>80</v>
      </c>
      <c r="Y420" s="11" t="str">
        <f t="shared" si="6"/>
        <v>43914Procuradoria Geral do MunicípioAquisição de EPI - Óculos de Proteção em Policarbonato21.267.792/0001-35480806http://www.diariomunicipal.com.br/amm-mg/materia/5D0264F7/03AGdBq27F3xlmhYb1C299T0X2s8h-OjApnJm4w_biUe5NTdfuqh8Tmjbi0dja4GOLQN-QzzBK-fMzBVXjGj5TQlTtz7AY1dnRruduP0ErUXVtJfTkvNhPWCSR5JXyn6DEiSEd9Q5wTJiDVOEOd4oIi4B2NoPHaueO6ddombdwgpEBohvoQEeUt0q1390JhBB1JFzRIH-vCB9RcFA3BkYxZHyWyv86mHjQinpqSwp7LcbYTinRw_YQ1M6Bc8eO_QqlSxqqxoE4Ft9XlcaEw0avrGK7uGnfyJNVpMUu-oAgPQoPyd93KerpncmV2H8SAPGzywPTJg9FeipF6ZAu-ms1F1UbG6uirjO5dP8nJoRUCovNCAmh_sWPf0vi_P0vJb8n0n0pQ-rFZbfVuqo23aiBRwJhLhj2exeM8w</v>
      </c>
      <c r="Z420" s="11" t="s">
        <v>4443</v>
      </c>
      <c r="AA420" s="7">
        <v>10000</v>
      </c>
      <c r="AB420" s="1" t="s">
        <v>15084</v>
      </c>
      <c r="AC420" s="7" t="s">
        <v>14868</v>
      </c>
      <c r="AD420" s="1" t="s">
        <v>16269</v>
      </c>
    </row>
    <row r="421" spans="1:30">
      <c r="A421" s="10">
        <v>43944</v>
      </c>
      <c r="B421" s="11" t="s">
        <v>771</v>
      </c>
      <c r="C421" s="11" t="s">
        <v>1302</v>
      </c>
      <c r="D421" s="11" t="s">
        <v>904</v>
      </c>
      <c r="E421" s="11" t="s">
        <v>16</v>
      </c>
      <c r="F421" s="11" t="s">
        <v>1303</v>
      </c>
      <c r="G421" s="13" t="s">
        <v>17</v>
      </c>
      <c r="H421" s="11" t="s">
        <v>1304</v>
      </c>
      <c r="I421" s="11" t="s">
        <v>1285</v>
      </c>
      <c r="J421" s="11" t="s">
        <v>1305</v>
      </c>
      <c r="K421" s="11" t="s">
        <v>1306</v>
      </c>
      <c r="L421" s="7" t="s">
        <v>13807</v>
      </c>
      <c r="M421" s="7" t="s">
        <v>1307</v>
      </c>
      <c r="N421" s="47">
        <v>1260</v>
      </c>
      <c r="O421" s="25">
        <v>6</v>
      </c>
      <c r="P421" s="26">
        <v>210</v>
      </c>
      <c r="Q421" s="11" t="s">
        <v>942</v>
      </c>
      <c r="R421" s="28" t="s">
        <v>1308</v>
      </c>
      <c r="S421" s="11"/>
      <c r="T421" s="11"/>
      <c r="U421" s="19" t="s">
        <v>30</v>
      </c>
      <c r="V421" s="11" t="s">
        <v>20</v>
      </c>
      <c r="W421" s="14">
        <v>4.2</v>
      </c>
      <c r="X421" s="14">
        <v>300</v>
      </c>
      <c r="Y421" s="11" t="str">
        <f t="shared" si="6"/>
        <v>43944Prefeitura MunicipalMáscaras cirúrgicas descartáveis 17.651.936/0001-8512606210file:///C:/Users/JULIAN~1/AppData/Local/Temp/publicado_74554_2020-04-22_b69eca2dbd39a90172f6178182625745.pdf e http://www.transparenciafacil.com.br/detalhe-do-contrato/0192502?cd=20201942</v>
      </c>
      <c r="Z421" s="11" t="s">
        <v>4443</v>
      </c>
      <c r="AA421" s="7">
        <v>2000</v>
      </c>
      <c r="AB421" s="1" t="s">
        <v>15085</v>
      </c>
      <c r="AC421" s="7" t="s">
        <v>14868</v>
      </c>
      <c r="AD421" s="1" t="s">
        <v>16269</v>
      </c>
    </row>
    <row r="422" spans="1:30">
      <c r="A422" s="10">
        <v>43944</v>
      </c>
      <c r="B422" s="11" t="s">
        <v>771</v>
      </c>
      <c r="C422" s="11" t="s">
        <v>1309</v>
      </c>
      <c r="D422" s="11" t="s">
        <v>904</v>
      </c>
      <c r="E422" s="11" t="s">
        <v>117</v>
      </c>
      <c r="F422" s="11" t="s">
        <v>1303</v>
      </c>
      <c r="G422" s="13" t="s">
        <v>17</v>
      </c>
      <c r="H422" s="11" t="s">
        <v>1310</v>
      </c>
      <c r="I422" s="11" t="s">
        <v>1311</v>
      </c>
      <c r="J422" s="11"/>
      <c r="K422" s="11" t="s">
        <v>1312</v>
      </c>
      <c r="L422" s="7" t="s">
        <v>1313</v>
      </c>
      <c r="M422" s="7" t="s">
        <v>13808</v>
      </c>
      <c r="N422" s="47">
        <v>4480</v>
      </c>
      <c r="O422" s="25"/>
      <c r="P422" s="26"/>
      <c r="Q422" s="11"/>
      <c r="R422" s="11" t="s">
        <v>1298</v>
      </c>
      <c r="S422" s="11"/>
      <c r="T422" s="11"/>
      <c r="U422" s="19" t="s">
        <v>30</v>
      </c>
      <c r="V422" s="11" t="s">
        <v>20</v>
      </c>
      <c r="W422" s="20" t="s">
        <v>815</v>
      </c>
      <c r="X422" s="20">
        <v>0</v>
      </c>
      <c r="Y422" s="11" t="str">
        <f t="shared" si="6"/>
        <v>43944Prefeitura MunicipalMáscaras 25.191.412/0001-874480file:///C:/Users/JULIAN~1/AppData/Local/Temp/publicado_74554_2020-04-22_b69eca2dbd39a90172f6178182625745.pdf</v>
      </c>
      <c r="Z422" s="11" t="s">
        <v>4443</v>
      </c>
      <c r="AA422" s="7">
        <v>100000</v>
      </c>
      <c r="AB422" s="1" t="s">
        <v>15086</v>
      </c>
      <c r="AC422" s="7" t="s">
        <v>14868</v>
      </c>
      <c r="AD422" s="1" t="s">
        <v>16269</v>
      </c>
    </row>
    <row r="423" spans="1:30">
      <c r="A423" s="10">
        <v>43944</v>
      </c>
      <c r="B423" s="11" t="s">
        <v>771</v>
      </c>
      <c r="C423" s="11" t="s">
        <v>1314</v>
      </c>
      <c r="D423" s="11" t="s">
        <v>904</v>
      </c>
      <c r="E423" s="11" t="s">
        <v>16</v>
      </c>
      <c r="F423" s="11" t="s">
        <v>1315</v>
      </c>
      <c r="G423" s="13" t="s">
        <v>17</v>
      </c>
      <c r="H423" s="11" t="s">
        <v>1316</v>
      </c>
      <c r="I423" s="11"/>
      <c r="J423" s="11"/>
      <c r="K423" s="11" t="s">
        <v>192</v>
      </c>
      <c r="L423" s="7" t="s">
        <v>13809</v>
      </c>
      <c r="M423" s="7" t="s">
        <v>1317</v>
      </c>
      <c r="N423" s="47">
        <v>54000</v>
      </c>
      <c r="O423" s="25">
        <v>2000</v>
      </c>
      <c r="P423" s="26">
        <v>27</v>
      </c>
      <c r="Q423" s="11" t="s">
        <v>998</v>
      </c>
      <c r="R423" s="28" t="s">
        <v>1318</v>
      </c>
      <c r="S423" s="11"/>
      <c r="T423" s="11"/>
      <c r="U423" s="19" t="s">
        <v>32</v>
      </c>
      <c r="V423" s="11" t="s">
        <v>33</v>
      </c>
      <c r="W423" s="14">
        <v>54</v>
      </c>
      <c r="X423" s="14">
        <v>2000</v>
      </c>
      <c r="Y423" s="11" t="str">
        <f t="shared" si="6"/>
        <v>43944PREFEITURA MUNICIPAL DE FÉLIX D MINAS                                             AQUISIÇÃO DE (2.OOO) FRASCOS DE ÁLCOOL EM GEL DE (70%)09.173.120/0001-6554000200027http://saofelixdeminas-mg.portaltp.com.br/consultas/detalhes/ordemcompra.aspx</v>
      </c>
      <c r="Z423" s="11" t="s">
        <v>4443</v>
      </c>
      <c r="AA423" s="7">
        <v>90000</v>
      </c>
      <c r="AB423" s="1" t="s">
        <v>15087</v>
      </c>
      <c r="AC423" s="7" t="s">
        <v>14868</v>
      </c>
      <c r="AD423" s="1" t="s">
        <v>16269</v>
      </c>
    </row>
    <row r="424" spans="1:30">
      <c r="A424" s="10">
        <v>43944</v>
      </c>
      <c r="B424" s="11" t="s">
        <v>1319</v>
      </c>
      <c r="C424" s="12" t="s">
        <v>1320</v>
      </c>
      <c r="D424" s="12" t="s">
        <v>904</v>
      </c>
      <c r="E424" s="11" t="s">
        <v>117</v>
      </c>
      <c r="F424" s="11" t="s">
        <v>1321</v>
      </c>
      <c r="G424" s="13" t="s">
        <v>17</v>
      </c>
      <c r="H424" s="11" t="s">
        <v>1322</v>
      </c>
      <c r="I424" s="11" t="s">
        <v>1323</v>
      </c>
      <c r="J424" s="11" t="s">
        <v>1324</v>
      </c>
      <c r="K424" s="11" t="s">
        <v>1325</v>
      </c>
      <c r="L424" s="7"/>
      <c r="M424" s="7" t="s">
        <v>1326</v>
      </c>
      <c r="N424" s="47">
        <v>143640</v>
      </c>
      <c r="O424" s="25">
        <v>84000</v>
      </c>
      <c r="P424" s="26">
        <v>1.71</v>
      </c>
      <c r="Q424" s="11" t="s">
        <v>848</v>
      </c>
      <c r="R424" s="28" t="s">
        <v>1327</v>
      </c>
      <c r="S424" s="11"/>
      <c r="T424" s="11" t="s">
        <v>836</v>
      </c>
      <c r="U424" s="19" t="s">
        <v>30</v>
      </c>
      <c r="V424" s="11" t="s">
        <v>20</v>
      </c>
      <c r="W424" s="14">
        <v>1.71</v>
      </c>
      <c r="X424" s="14">
        <v>84000</v>
      </c>
      <c r="Y424" s="11" t="str">
        <f t="shared" si="6"/>
        <v>43944IPSMMASCARAS CIRÚRGICAS DESCARTAVEIS 36.929.324/0001-56143640840001,71file:///Users/raphaellanna/Downloads/caderno1_2020-04-23%20(2).pdf e https://www1.compras.mg.gov.br/contrato/gestaocontratos/arquivosContrato.html?idContrato=162711#1</v>
      </c>
      <c r="Z424" s="11" t="s">
        <v>4443</v>
      </c>
      <c r="AA424" s="7"/>
      <c r="AB424" s="71" t="s">
        <v>16263</v>
      </c>
      <c r="AC424" s="7"/>
      <c r="AD424" s="1" t="s">
        <v>16269</v>
      </c>
    </row>
    <row r="425" spans="1:30">
      <c r="A425" s="10">
        <v>43944</v>
      </c>
      <c r="B425" s="11" t="s">
        <v>1319</v>
      </c>
      <c r="C425" s="12" t="s">
        <v>1320</v>
      </c>
      <c r="D425" s="12" t="s">
        <v>904</v>
      </c>
      <c r="E425" s="11" t="s">
        <v>16</v>
      </c>
      <c r="F425" s="11" t="s">
        <v>1328</v>
      </c>
      <c r="G425" s="13" t="s">
        <v>17</v>
      </c>
      <c r="H425" s="11" t="s">
        <v>1329</v>
      </c>
      <c r="I425" s="11" t="s">
        <v>1330</v>
      </c>
      <c r="J425" s="11" t="s">
        <v>1331</v>
      </c>
      <c r="K425" s="11" t="s">
        <v>1332</v>
      </c>
      <c r="L425" s="7"/>
      <c r="M425" s="7"/>
      <c r="N425" s="47">
        <v>7350000</v>
      </c>
      <c r="O425" s="25">
        <v>500000</v>
      </c>
      <c r="P425" s="26">
        <v>14.7</v>
      </c>
      <c r="Q425" s="11" t="s">
        <v>848</v>
      </c>
      <c r="R425" s="28" t="s">
        <v>1333</v>
      </c>
      <c r="S425" s="11"/>
      <c r="T425" s="11"/>
      <c r="U425" s="19" t="s">
        <v>4892</v>
      </c>
      <c r="V425" s="11" t="s">
        <v>20</v>
      </c>
      <c r="W425" s="14">
        <v>14.7</v>
      </c>
      <c r="X425" s="14">
        <v>500000</v>
      </c>
      <c r="Y425" s="11" t="str">
        <f t="shared" si="6"/>
        <v>43944SEPLAGMASCARAS N95735000050000014,7file:///Users/raphaellanna/Downloads/caderno1_2020-04-23%20(2).pdf e http://www.transparencia.mg.gov.br/compras-e-patrimonio/compras-e-contratos/comprasecontratos-detalhe-proccompra/2020/20200101/20201231/321781</v>
      </c>
      <c r="Z425" s="11" t="s">
        <v>4443</v>
      </c>
      <c r="AA425" s="7"/>
      <c r="AB425" s="1" t="s">
        <v>14871</v>
      </c>
      <c r="AC425" s="7"/>
      <c r="AD425" s="1" t="s">
        <v>16269</v>
      </c>
    </row>
    <row r="426" spans="1:30">
      <c r="A426" s="10">
        <v>43944</v>
      </c>
      <c r="B426" s="11" t="s">
        <v>1319</v>
      </c>
      <c r="C426" s="12" t="s">
        <v>1320</v>
      </c>
      <c r="D426" s="12" t="s">
        <v>904</v>
      </c>
      <c r="E426" s="11" t="s">
        <v>16</v>
      </c>
      <c r="F426" s="11" t="s">
        <v>1328</v>
      </c>
      <c r="G426" s="13" t="s">
        <v>17</v>
      </c>
      <c r="H426" s="11" t="s">
        <v>1322</v>
      </c>
      <c r="I426" s="11" t="s">
        <v>1334</v>
      </c>
      <c r="J426" s="11" t="s">
        <v>1335</v>
      </c>
      <c r="K426" s="11" t="s">
        <v>1336</v>
      </c>
      <c r="L426" s="7"/>
      <c r="M426" s="7"/>
      <c r="N426" s="47">
        <v>8220000</v>
      </c>
      <c r="O426" s="25">
        <v>3000000</v>
      </c>
      <c r="P426" s="26">
        <v>2.74</v>
      </c>
      <c r="Q426" s="11" t="s">
        <v>848</v>
      </c>
      <c r="R426" s="28" t="s">
        <v>1337</v>
      </c>
      <c r="S426" s="11"/>
      <c r="T426" s="11"/>
      <c r="U426" s="19" t="s">
        <v>30</v>
      </c>
      <c r="V426" s="11" t="s">
        <v>20</v>
      </c>
      <c r="W426" s="14">
        <v>2.74</v>
      </c>
      <c r="X426" s="14">
        <v>3000000</v>
      </c>
      <c r="Y426" s="11" t="str">
        <f t="shared" si="6"/>
        <v>43944SEPLAGMASCARAS CIRÚRGICAS DESCARTAVEIS 822000030000002,74file:///Users/raphaellanna/Downloads/caderno1_2020-04-23%20(2).pdf e https://www1.compras.mg.gov.br/contrato/gestaocontratos/arquivosContrato.html?idContrato=162677#1</v>
      </c>
      <c r="Z426" s="11" t="s">
        <v>4443</v>
      </c>
      <c r="AA426" s="7"/>
      <c r="AB426" s="1" t="s">
        <v>14871</v>
      </c>
      <c r="AC426" s="7"/>
      <c r="AD426" s="1" t="s">
        <v>16269</v>
      </c>
    </row>
    <row r="427" spans="1:30">
      <c r="A427" s="10">
        <v>43944</v>
      </c>
      <c r="B427" s="11" t="s">
        <v>1338</v>
      </c>
      <c r="C427" s="11" t="s">
        <v>1339</v>
      </c>
      <c r="D427" s="11" t="s">
        <v>904</v>
      </c>
      <c r="E427" s="11" t="s">
        <v>16</v>
      </c>
      <c r="F427" s="11" t="s">
        <v>1340</v>
      </c>
      <c r="G427" s="13" t="s">
        <v>17</v>
      </c>
      <c r="H427" s="11" t="s">
        <v>1341</v>
      </c>
      <c r="I427" s="11" t="s">
        <v>1342</v>
      </c>
      <c r="J427" s="11"/>
      <c r="K427" s="11" t="s">
        <v>1343</v>
      </c>
      <c r="L427" s="7"/>
      <c r="M427" s="7"/>
      <c r="N427" s="48">
        <v>0</v>
      </c>
      <c r="O427" s="25"/>
      <c r="P427" s="26"/>
      <c r="Q427" s="11"/>
      <c r="R427" s="11"/>
      <c r="S427" s="11"/>
      <c r="T427" s="11"/>
      <c r="U427" s="19" t="s">
        <v>13628</v>
      </c>
      <c r="V427" s="11" t="s">
        <v>20</v>
      </c>
      <c r="W427" s="20" t="s">
        <v>815</v>
      </c>
      <c r="X427" s="20">
        <v>0</v>
      </c>
      <c r="Y427" s="11" t="str">
        <f t="shared" si="6"/>
        <v>43944PREFEITURA DE VIÇOSACAMA HOSP. COLCHÃO,TRAV.SUP/P-SORO,OCULOS SEG.LENÇOIS0</v>
      </c>
      <c r="Z427" s="11" t="s">
        <v>4443</v>
      </c>
      <c r="AA427" s="7"/>
      <c r="AB427" s="1" t="s">
        <v>14871</v>
      </c>
      <c r="AC427" s="7"/>
      <c r="AD427" s="1" t="s">
        <v>16269</v>
      </c>
    </row>
    <row r="428" spans="1:30">
      <c r="A428" s="10">
        <v>43944</v>
      </c>
      <c r="B428" s="11" t="s">
        <v>771</v>
      </c>
      <c r="C428" s="11" t="s">
        <v>1344</v>
      </c>
      <c r="D428" s="11" t="s">
        <v>904</v>
      </c>
      <c r="E428" s="11" t="s">
        <v>16</v>
      </c>
      <c r="F428" s="11" t="s">
        <v>1345</v>
      </c>
      <c r="G428" s="13" t="s">
        <v>17</v>
      </c>
      <c r="H428" s="11" t="s">
        <v>1346</v>
      </c>
      <c r="I428" s="11" t="s">
        <v>978</v>
      </c>
      <c r="J428" s="11"/>
      <c r="K428" s="11" t="s">
        <v>1347</v>
      </c>
      <c r="L428" s="7" t="s">
        <v>13810</v>
      </c>
      <c r="M428" s="7" t="s">
        <v>1348</v>
      </c>
      <c r="N428" s="47">
        <v>11400</v>
      </c>
      <c r="O428" s="25">
        <v>2000</v>
      </c>
      <c r="P428" s="26">
        <v>5.7</v>
      </c>
      <c r="Q428" s="11" t="s">
        <v>1272</v>
      </c>
      <c r="R428" s="28" t="s">
        <v>1349</v>
      </c>
      <c r="S428" s="11"/>
      <c r="T428" s="11"/>
      <c r="U428" s="19" t="s">
        <v>30</v>
      </c>
      <c r="V428" s="11" t="s">
        <v>20</v>
      </c>
      <c r="W428" s="14">
        <v>5.7</v>
      </c>
      <c r="X428" s="14">
        <v>2000</v>
      </c>
      <c r="Y428" s="11" t="str">
        <f t="shared" si="6"/>
        <v>43944PREFEITURA MUNICIPAL SÃO TIAGO   Dispensa LicitaçãoMÁSCARAS DE TECIDO TIPO TRICOLINE21.081.015/0001-001140020005,7http://www.saotiago.mg.gov.br/Obter_Arquivo_Cadastro_Generico.php?INT_ARQ=52153&amp;LG_ADM=undefined</v>
      </c>
      <c r="Z428" s="11" t="s">
        <v>4443</v>
      </c>
      <c r="AA428" s="7">
        <v>80000</v>
      </c>
      <c r="AB428" s="1" t="s">
        <v>15088</v>
      </c>
      <c r="AC428" s="7" t="s">
        <v>14868</v>
      </c>
      <c r="AD428" s="1" t="s">
        <v>16269</v>
      </c>
    </row>
    <row r="429" spans="1:30">
      <c r="A429" s="10">
        <v>43924</v>
      </c>
      <c r="B429" s="11" t="s">
        <v>771</v>
      </c>
      <c r="C429" s="13" t="s">
        <v>903</v>
      </c>
      <c r="D429" s="13" t="s">
        <v>904</v>
      </c>
      <c r="E429" s="11" t="s">
        <v>16</v>
      </c>
      <c r="F429" s="11" t="s">
        <v>1350</v>
      </c>
      <c r="G429" s="13" t="s">
        <v>17</v>
      </c>
      <c r="H429" s="11" t="s">
        <v>1351</v>
      </c>
      <c r="I429" s="11"/>
      <c r="J429" s="11"/>
      <c r="K429" s="11" t="s">
        <v>978</v>
      </c>
      <c r="L429" s="7" t="s">
        <v>13748</v>
      </c>
      <c r="M429" s="7" t="s">
        <v>907</v>
      </c>
      <c r="N429" s="47">
        <v>6382.44</v>
      </c>
      <c r="O429" s="25">
        <v>256</v>
      </c>
      <c r="P429" s="26">
        <v>24.9314</v>
      </c>
      <c r="Q429" s="11" t="s">
        <v>942</v>
      </c>
      <c r="R429" s="11" t="s">
        <v>1352</v>
      </c>
      <c r="S429" s="11"/>
      <c r="T429" s="11"/>
      <c r="U429" s="19" t="s">
        <v>23</v>
      </c>
      <c r="V429" s="11" t="s">
        <v>24</v>
      </c>
      <c r="W429" s="14">
        <v>0.49859999999999999</v>
      </c>
      <c r="X429" s="14">
        <v>12800</v>
      </c>
      <c r="Y429" s="11" t="str">
        <f t="shared" si="6"/>
        <v>43924Prefeitura Municipal de CurveloAquisição de luvas de procedimento05.194.502/0001-146382,4425624,9314http://www.diariomunicipal.com.br/amm-mg/materia/77AC3ECB/03AGdBq26d29WpUoD2jTFgBb1E11HJXL-cr_YZzbOPGl6Y9jqZHZM1atQSXfM0qxrcrcS4r8M85cJwV_KHIuRjrC2B8j--PlDyw5LBkCs_4dJYirvCSleeQ5IfvqQOKUL1X-83CzyarPmUlaKXTG4iQjv40KUBMuXmytrEW7l8ZkKCdt95C0zpTHZEZ2BFQI_yddLgYvM4Oy8EhVWkNUVCJvO9MDrVoQFb1NSJ0wkoXAWqV_QDWZfyffN3lePczly9JogqAcAnwVdxIzyTn-kXq8BEMh3R5tXiiezl8cbf70UoWEfazvJ9_OB5opHfI68fGhdVrJyhUN_-2r-IcQZiOXMxjyTDE9krdGZjpXhw5PNfIKQrVmdd_wbZi7ptYXXLceAWH-ELBCMfN8Qk2xNUD9_RGXUfvYAQHKaGp4WLjf8fogyAoDzGLno</v>
      </c>
      <c r="Z429" s="11" t="s">
        <v>4443</v>
      </c>
      <c r="AA429" s="7">
        <v>6000000</v>
      </c>
      <c r="AB429" s="1" t="s">
        <v>15020</v>
      </c>
      <c r="AC429" s="7" t="s">
        <v>14869</v>
      </c>
      <c r="AD429" s="1" t="s">
        <v>16269</v>
      </c>
    </row>
    <row r="430" spans="1:30">
      <c r="A430" s="10">
        <v>43923</v>
      </c>
      <c r="B430" s="11" t="s">
        <v>771</v>
      </c>
      <c r="C430" s="13" t="s">
        <v>903</v>
      </c>
      <c r="D430" s="13" t="s">
        <v>904</v>
      </c>
      <c r="E430" s="11" t="s">
        <v>16</v>
      </c>
      <c r="F430" s="11" t="s">
        <v>1350</v>
      </c>
      <c r="G430" s="13" t="s">
        <v>17</v>
      </c>
      <c r="H430" s="11" t="s">
        <v>1353</v>
      </c>
      <c r="I430" s="11"/>
      <c r="J430" s="11"/>
      <c r="K430" s="11" t="s">
        <v>978</v>
      </c>
      <c r="L430" s="7" t="s">
        <v>13748</v>
      </c>
      <c r="M430" s="7" t="s">
        <v>907</v>
      </c>
      <c r="N430" s="47">
        <v>8202.43</v>
      </c>
      <c r="O430" s="25"/>
      <c r="P430" s="26"/>
      <c r="Q430" s="11"/>
      <c r="R430" s="28" t="s">
        <v>1354</v>
      </c>
      <c r="S430" s="11"/>
      <c r="T430" s="11"/>
      <c r="U430" s="19" t="s">
        <v>23</v>
      </c>
      <c r="V430" s="11" t="s">
        <v>24</v>
      </c>
      <c r="W430" s="20" t="s">
        <v>815</v>
      </c>
      <c r="X430" s="20">
        <v>0</v>
      </c>
      <c r="Y430" s="11" t="str">
        <f t="shared" si="6"/>
        <v>43923Prefeitura Municipal de CurveloAquisição de luvas de procedimentos P, M e G05.194.502/0001-148202,43http://amfcorrea.ddns.net/pmAgilNET/PGN/pgnEditais.aspx</v>
      </c>
      <c r="Z430" s="11" t="s">
        <v>4443</v>
      </c>
      <c r="AA430" s="7">
        <v>6000000</v>
      </c>
      <c r="AB430" s="1" t="s">
        <v>15020</v>
      </c>
      <c r="AC430" s="7" t="s">
        <v>14869</v>
      </c>
      <c r="AD430" s="1" t="s">
        <v>16269</v>
      </c>
    </row>
    <row r="431" spans="1:30">
      <c r="A431" s="10">
        <v>43930</v>
      </c>
      <c r="B431" s="11" t="s">
        <v>771</v>
      </c>
      <c r="C431" s="11" t="s">
        <v>1355</v>
      </c>
      <c r="D431" s="11" t="s">
        <v>904</v>
      </c>
      <c r="E431" s="11" t="s">
        <v>16</v>
      </c>
      <c r="F431" s="11" t="s">
        <v>1356</v>
      </c>
      <c r="G431" s="13" t="s">
        <v>17</v>
      </c>
      <c r="H431" s="11" t="s">
        <v>1357</v>
      </c>
      <c r="I431" s="11"/>
      <c r="J431" s="11"/>
      <c r="K431" s="11"/>
      <c r="L431" s="7" t="s">
        <v>1358</v>
      </c>
      <c r="M431" s="7" t="s">
        <v>8626</v>
      </c>
      <c r="N431" s="47">
        <v>110000</v>
      </c>
      <c r="O431" s="25"/>
      <c r="P431" s="26"/>
      <c r="Q431" s="11"/>
      <c r="R431" s="11"/>
      <c r="S431" s="11"/>
      <c r="T431" s="11"/>
      <c r="U431" s="19" t="s">
        <v>30</v>
      </c>
      <c r="V431" s="11" t="s">
        <v>20</v>
      </c>
      <c r="W431" s="20" t="s">
        <v>815</v>
      </c>
      <c r="X431" s="20">
        <v>0</v>
      </c>
      <c r="Y431" s="11" t="str">
        <f t="shared" si="6"/>
        <v>43930PREFEITURA MUN. DE VESPASIANOAVENTAL E MÁSCARA03.479.428/0001-57110000</v>
      </c>
      <c r="Z431" s="11" t="s">
        <v>4443</v>
      </c>
      <c r="AA431" s="7">
        <v>20000</v>
      </c>
      <c r="AB431" s="1" t="s">
        <v>15089</v>
      </c>
      <c r="AC431" s="7" t="s">
        <v>14868</v>
      </c>
      <c r="AD431" s="1" t="s">
        <v>16269</v>
      </c>
    </row>
    <row r="432" spans="1:30">
      <c r="A432" s="10">
        <v>43922</v>
      </c>
      <c r="B432" s="11" t="s">
        <v>771</v>
      </c>
      <c r="C432" s="13" t="s">
        <v>903</v>
      </c>
      <c r="D432" s="13" t="s">
        <v>904</v>
      </c>
      <c r="E432" s="11" t="s">
        <v>16</v>
      </c>
      <c r="F432" s="11" t="s">
        <v>1350</v>
      </c>
      <c r="G432" s="13" t="s">
        <v>17</v>
      </c>
      <c r="H432" s="11" t="s">
        <v>1359</v>
      </c>
      <c r="I432" s="11"/>
      <c r="J432" s="11"/>
      <c r="K432" s="11" t="s">
        <v>920</v>
      </c>
      <c r="L432" s="7" t="s">
        <v>13806</v>
      </c>
      <c r="M432" s="7" t="s">
        <v>1300</v>
      </c>
      <c r="N432" s="47">
        <v>400</v>
      </c>
      <c r="O432" s="25">
        <v>40</v>
      </c>
      <c r="P432" s="26">
        <v>10</v>
      </c>
      <c r="Q432" s="11" t="s">
        <v>848</v>
      </c>
      <c r="R432" s="11" t="s">
        <v>1354</v>
      </c>
      <c r="S432" s="11"/>
      <c r="T432" s="11"/>
      <c r="U432" s="19" t="s">
        <v>4892</v>
      </c>
      <c r="V432" s="11" t="s">
        <v>20</v>
      </c>
      <c r="W432" s="14">
        <v>10</v>
      </c>
      <c r="X432" s="14">
        <v>40</v>
      </c>
      <c r="Y432" s="11" t="str">
        <f t="shared" si="6"/>
        <v>43922Prefeitura Municipal de CurveloAquisição de máscara de proteção n. 9521.267.792/0001-354004010http://amfcorrea.ddns.net/pmAgilNET/PGN/pgnEditais.aspx</v>
      </c>
      <c r="Z432" s="11" t="s">
        <v>4443</v>
      </c>
      <c r="AA432" s="7">
        <v>10000</v>
      </c>
      <c r="AB432" s="1" t="s">
        <v>15084</v>
      </c>
      <c r="AC432" s="7" t="s">
        <v>14868</v>
      </c>
      <c r="AD432" s="1" t="s">
        <v>16269</v>
      </c>
    </row>
    <row r="433" spans="1:30">
      <c r="A433" s="10">
        <v>43922</v>
      </c>
      <c r="B433" s="11" t="s">
        <v>771</v>
      </c>
      <c r="C433" s="13" t="s">
        <v>903</v>
      </c>
      <c r="D433" s="13" t="s">
        <v>904</v>
      </c>
      <c r="E433" s="11" t="s">
        <v>16</v>
      </c>
      <c r="F433" s="11" t="s">
        <v>1350</v>
      </c>
      <c r="G433" s="13" t="s">
        <v>17</v>
      </c>
      <c r="H433" s="11" t="s">
        <v>1360</v>
      </c>
      <c r="I433" s="11"/>
      <c r="J433" s="11"/>
      <c r="K433" s="11" t="s">
        <v>1361</v>
      </c>
      <c r="L433" s="7" t="s">
        <v>13756</v>
      </c>
      <c r="M433" s="7" t="s">
        <v>968</v>
      </c>
      <c r="N433" s="47">
        <v>6051</v>
      </c>
      <c r="O433" s="25">
        <v>50</v>
      </c>
      <c r="P433" s="26">
        <v>121.02</v>
      </c>
      <c r="Q433" s="11" t="s">
        <v>848</v>
      </c>
      <c r="R433" s="11" t="s">
        <v>1354</v>
      </c>
      <c r="S433" s="11"/>
      <c r="T433" s="11"/>
      <c r="U433" s="19" t="s">
        <v>236</v>
      </c>
      <c r="V433" s="11" t="s">
        <v>20</v>
      </c>
      <c r="W433" s="14">
        <v>121.02</v>
      </c>
      <c r="X433" s="14">
        <v>50</v>
      </c>
      <c r="Y433" s="11" t="str">
        <f t="shared" si="6"/>
        <v>43922Prefeitura Municipal de CurveloAquisição de oxímetro de dedo portátil23.359.559/0001-08605150121,02http://amfcorrea.ddns.net/pmAgilNET/PGN/pgnEditais.aspx</v>
      </c>
      <c r="Z433" s="11" t="s">
        <v>4443</v>
      </c>
      <c r="AA433" s="7">
        <v>80000</v>
      </c>
      <c r="AB433" s="1" t="s">
        <v>15028</v>
      </c>
      <c r="AC433" s="7" t="s">
        <v>14870</v>
      </c>
      <c r="AD433" s="1" t="s">
        <v>16269</v>
      </c>
    </row>
    <row r="434" spans="1:30">
      <c r="A434" s="10">
        <v>43928</v>
      </c>
      <c r="B434" s="11" t="s">
        <v>771</v>
      </c>
      <c r="C434" s="13" t="s">
        <v>903</v>
      </c>
      <c r="D434" s="13" t="s">
        <v>904</v>
      </c>
      <c r="E434" s="11" t="s">
        <v>16</v>
      </c>
      <c r="F434" s="11" t="s">
        <v>1350</v>
      </c>
      <c r="G434" s="13" t="s">
        <v>17</v>
      </c>
      <c r="H434" s="11" t="s">
        <v>1362</v>
      </c>
      <c r="I434" s="11"/>
      <c r="J434" s="11"/>
      <c r="K434" s="11" t="s">
        <v>1017</v>
      </c>
      <c r="L434" s="7" t="s">
        <v>13811</v>
      </c>
      <c r="M434" s="7" t="s">
        <v>1363</v>
      </c>
      <c r="N434" s="47">
        <v>11970</v>
      </c>
      <c r="O434" s="25">
        <v>114</v>
      </c>
      <c r="P434" s="26">
        <v>105</v>
      </c>
      <c r="Q434" s="11" t="s">
        <v>989</v>
      </c>
      <c r="R434" s="11" t="s">
        <v>1354</v>
      </c>
      <c r="S434" s="11"/>
      <c r="T434" s="11"/>
      <c r="U434" s="19" t="s">
        <v>32</v>
      </c>
      <c r="V434" s="11" t="s">
        <v>33</v>
      </c>
      <c r="W434" s="14">
        <v>21</v>
      </c>
      <c r="X434" s="14">
        <v>570</v>
      </c>
      <c r="Y434" s="11" t="str">
        <f t="shared" si="6"/>
        <v>43928Prefeitura Municipal de CurveloAquisição de álcool gel bactericida 70%05.205.727/0001-2911970114105http://amfcorrea.ddns.net/pmAgilNET/PGN/pgnEditais.aspx</v>
      </c>
      <c r="Z434" s="11" t="s">
        <v>4443</v>
      </c>
      <c r="AA434" s="7">
        <v>189000</v>
      </c>
      <c r="AB434" s="1" t="s">
        <v>15090</v>
      </c>
      <c r="AC434" s="7" t="s">
        <v>14870</v>
      </c>
      <c r="AD434" s="1" t="s">
        <v>16269</v>
      </c>
    </row>
    <row r="435" spans="1:30">
      <c r="A435" s="10">
        <v>43928</v>
      </c>
      <c r="B435" s="11" t="s">
        <v>771</v>
      </c>
      <c r="C435" s="13" t="s">
        <v>903</v>
      </c>
      <c r="D435" s="13" t="s">
        <v>904</v>
      </c>
      <c r="E435" s="11" t="s">
        <v>16</v>
      </c>
      <c r="F435" s="11" t="s">
        <v>176</v>
      </c>
      <c r="G435" s="13" t="s">
        <v>17</v>
      </c>
      <c r="H435" s="11" t="s">
        <v>1364</v>
      </c>
      <c r="I435" s="11"/>
      <c r="J435" s="11"/>
      <c r="K435" s="11" t="s">
        <v>1285</v>
      </c>
      <c r="L435" s="7" t="s">
        <v>13748</v>
      </c>
      <c r="M435" s="7" t="s">
        <v>907</v>
      </c>
      <c r="N435" s="47">
        <v>53562.14</v>
      </c>
      <c r="O435" s="25">
        <v>1786</v>
      </c>
      <c r="P435" s="26">
        <v>29.99</v>
      </c>
      <c r="Q435" s="11" t="s">
        <v>942</v>
      </c>
      <c r="R435" s="11" t="s">
        <v>1354</v>
      </c>
      <c r="S435" s="11"/>
      <c r="T435" s="11"/>
      <c r="U435" s="19" t="s">
        <v>23</v>
      </c>
      <c r="V435" s="11" t="s">
        <v>24</v>
      </c>
      <c r="W435" s="14">
        <v>0.5998</v>
      </c>
      <c r="X435" s="14">
        <v>89300</v>
      </c>
      <c r="Y435" s="11" t="str">
        <f t="shared" si="6"/>
        <v>43928Secretaria Municipal da SaúdeAquisição de luva látex sem talco tamanhos P M G 05.194.502/0001-1453562,14178629,99http://amfcorrea.ddns.net/pmAgilNET/PGN/pgnEditais.aspx</v>
      </c>
      <c r="Z435" s="11" t="s">
        <v>4443</v>
      </c>
      <c r="AA435" s="7">
        <v>6000000</v>
      </c>
      <c r="AB435" s="1" t="s">
        <v>15020</v>
      </c>
      <c r="AC435" s="7" t="s">
        <v>14869</v>
      </c>
      <c r="AD435" s="1" t="s">
        <v>16269</v>
      </c>
    </row>
    <row r="436" spans="1:30">
      <c r="A436" s="10">
        <v>43930</v>
      </c>
      <c r="B436" s="11" t="s">
        <v>771</v>
      </c>
      <c r="C436" s="13" t="s">
        <v>903</v>
      </c>
      <c r="D436" s="13" t="s">
        <v>904</v>
      </c>
      <c r="E436" s="11" t="s">
        <v>16</v>
      </c>
      <c r="F436" s="11" t="s">
        <v>1365</v>
      </c>
      <c r="G436" s="13" t="s">
        <v>17</v>
      </c>
      <c r="H436" s="11" t="s">
        <v>1366</v>
      </c>
      <c r="I436" s="11"/>
      <c r="J436" s="11"/>
      <c r="K436" s="11" t="s">
        <v>1367</v>
      </c>
      <c r="L436" s="7" t="s">
        <v>13778</v>
      </c>
      <c r="M436" s="7" t="s">
        <v>1099</v>
      </c>
      <c r="N436" s="47">
        <v>8000</v>
      </c>
      <c r="O436" s="25">
        <v>80</v>
      </c>
      <c r="P436" s="26">
        <v>100</v>
      </c>
      <c r="Q436" s="11" t="s">
        <v>942</v>
      </c>
      <c r="R436" s="11" t="s">
        <v>1368</v>
      </c>
      <c r="S436" s="11"/>
      <c r="T436" s="11"/>
      <c r="U436" s="19" t="s">
        <v>30</v>
      </c>
      <c r="V436" s="11" t="s">
        <v>20</v>
      </c>
      <c r="W436" s="14">
        <v>2</v>
      </c>
      <c r="X436" s="14">
        <v>4000</v>
      </c>
      <c r="Y436" s="11" t="str">
        <f t="shared" si="6"/>
        <v>43930Secretária Municipal da SaúdeAquisição de máscaras cirúrgica descartável caixa com 50 unidades10.403.238/0001-11800080100http://www.diariomunicipal.com.br/amm-mg/materia/D91D1D25/03AGdBq24VBv3-PF0hK8OLuGj99-369GNErONQqEpdvdKScMVd1kDoM5V9HUwXn0IZ-1wQKYai_RaXyyVj22-HZFoXoUFSEBfRR_LtBmeTKofTCx1D7DojhVTZtMmPklJ8BiglD51C9iHEStB_VQpnNNQ8HEsS3ZgOufxScB-CHC1a-ZcsxxwXC8ETXOs66_OoDSBYApEpY5orJuUxPF-jEnAnB8E6gHLQ5Gs3punYwz0THQZc0e7FxX4G45Nhg2jZ23Kr0Hmn5LPMPMREmbVaHlKgxp9Bb9MkEn8qMmvAPtfHZ9ooom8ntr2ItEdIKscb-wb662_0A5xmH_VMejKnj68ludSAjfuvlZ468Y62YECCZPC3DETeTaRoNKVThpKQzJPTVGcXU5BvaDP6VUOwWN4kDEgQgN0IwA</v>
      </c>
      <c r="Z436" s="11" t="s">
        <v>4443</v>
      </c>
      <c r="AA436" s="7">
        <v>100000</v>
      </c>
      <c r="AB436" s="1" t="s">
        <v>15051</v>
      </c>
      <c r="AC436" s="7" t="s">
        <v>14868</v>
      </c>
      <c r="AD436" s="1" t="s">
        <v>16269</v>
      </c>
    </row>
    <row r="437" spans="1:30">
      <c r="A437" s="10">
        <v>43908</v>
      </c>
      <c r="B437" s="11" t="s">
        <v>771</v>
      </c>
      <c r="C437" s="11" t="s">
        <v>1369</v>
      </c>
      <c r="D437" s="11" t="s">
        <v>904</v>
      </c>
      <c r="E437" s="11" t="s">
        <v>16</v>
      </c>
      <c r="F437" s="11" t="s">
        <v>363</v>
      </c>
      <c r="G437" s="13" t="s">
        <v>17</v>
      </c>
      <c r="H437" s="11" t="s">
        <v>1370</v>
      </c>
      <c r="I437" s="11" t="s">
        <v>1371</v>
      </c>
      <c r="J437" s="11" t="s">
        <v>1372</v>
      </c>
      <c r="K437" s="11" t="s">
        <v>1373</v>
      </c>
      <c r="L437" s="7" t="s">
        <v>13812</v>
      </c>
      <c r="M437" s="7" t="s">
        <v>1374</v>
      </c>
      <c r="N437" s="47">
        <v>1390</v>
      </c>
      <c r="O437" s="25"/>
      <c r="P437" s="26"/>
      <c r="Q437" s="11"/>
      <c r="R437" s="11" t="s">
        <v>1375</v>
      </c>
      <c r="S437" s="11"/>
      <c r="T437" s="11"/>
      <c r="U437" s="19" t="s">
        <v>27</v>
      </c>
      <c r="V437" s="11" t="s">
        <v>20</v>
      </c>
      <c r="W437" s="20" t="s">
        <v>815</v>
      </c>
      <c r="X437" s="20">
        <v>0</v>
      </c>
      <c r="Y437" s="11" t="str">
        <f t="shared" si="6"/>
        <v>43908Secretaria Municipal de SaúdeAquisição de termometro digital17.989.293/0001-841390https://admin.montesclaros.mg.gov.br/upload/diario-oficial/files/edicoes/2020/mar-20/DiarioOficialEletronico21-03-20.pdf</v>
      </c>
      <c r="Z437" s="11" t="s">
        <v>4443</v>
      </c>
      <c r="AA437" s="7">
        <v>80000</v>
      </c>
      <c r="AB437" s="1" t="s">
        <v>15091</v>
      </c>
      <c r="AC437" s="7" t="s">
        <v>14870</v>
      </c>
      <c r="AD437" s="1" t="s">
        <v>16269</v>
      </c>
    </row>
    <row r="438" spans="1:30">
      <c r="A438" s="10">
        <v>43943</v>
      </c>
      <c r="B438" s="11" t="s">
        <v>771</v>
      </c>
      <c r="C438" s="11" t="s">
        <v>1043</v>
      </c>
      <c r="D438" s="11" t="s">
        <v>904</v>
      </c>
      <c r="E438" s="11" t="s">
        <v>16</v>
      </c>
      <c r="F438" s="11" t="s">
        <v>1303</v>
      </c>
      <c r="G438" s="13" t="s">
        <v>17</v>
      </c>
      <c r="H438" s="11" t="s">
        <v>1376</v>
      </c>
      <c r="I438" s="11" t="s">
        <v>1377</v>
      </c>
      <c r="J438" s="11" t="s">
        <v>97</v>
      </c>
      <c r="K438" s="11" t="s">
        <v>1083</v>
      </c>
      <c r="L438" s="7"/>
      <c r="M438" s="7" t="s">
        <v>1084</v>
      </c>
      <c r="N438" s="47">
        <v>14000</v>
      </c>
      <c r="O438" s="25"/>
      <c r="P438" s="26"/>
      <c r="Q438" s="11"/>
      <c r="R438" s="11"/>
      <c r="S438" s="11"/>
      <c r="T438" s="11"/>
      <c r="U438" s="19" t="s">
        <v>30</v>
      </c>
      <c r="V438" s="11" t="s">
        <v>20</v>
      </c>
      <c r="W438" s="20" t="s">
        <v>815</v>
      </c>
      <c r="X438" s="20">
        <v>0</v>
      </c>
      <c r="Y438" s="11" t="str">
        <f t="shared" si="6"/>
        <v>43943Prefeitura MunicipalAquisição de insumos -máscara descartável pff2608.407.226-7214000</v>
      </c>
      <c r="Z438" s="11" t="s">
        <v>4443</v>
      </c>
      <c r="AA438" s="7"/>
      <c r="AB438" s="1" t="s">
        <v>14871</v>
      </c>
      <c r="AC438" s="7"/>
      <c r="AD438" s="1" t="s">
        <v>16269</v>
      </c>
    </row>
    <row r="439" spans="1:30">
      <c r="A439" s="10">
        <v>43943</v>
      </c>
      <c r="B439" s="11" t="s">
        <v>771</v>
      </c>
      <c r="C439" s="11" t="s">
        <v>1378</v>
      </c>
      <c r="D439" s="11" t="s">
        <v>904</v>
      </c>
      <c r="E439" s="11" t="s">
        <v>16</v>
      </c>
      <c r="F439" s="11" t="s">
        <v>1303</v>
      </c>
      <c r="G439" s="13" t="s">
        <v>17</v>
      </c>
      <c r="H439" s="11" t="s">
        <v>1379</v>
      </c>
      <c r="I439" s="11" t="s">
        <v>1380</v>
      </c>
      <c r="J439" s="11"/>
      <c r="K439" s="11" t="s">
        <v>1381</v>
      </c>
      <c r="L439" s="7" t="s">
        <v>13813</v>
      </c>
      <c r="M439" s="7" t="s">
        <v>1382</v>
      </c>
      <c r="N439" s="47">
        <v>14000</v>
      </c>
      <c r="O439" s="25">
        <v>7000</v>
      </c>
      <c r="P439" s="26">
        <v>2</v>
      </c>
      <c r="Q439" s="11" t="s">
        <v>1383</v>
      </c>
      <c r="R439" s="28" t="s">
        <v>1384</v>
      </c>
      <c r="S439" s="11"/>
      <c r="T439" s="11"/>
      <c r="U439" s="19" t="s">
        <v>30</v>
      </c>
      <c r="V439" s="11" t="s">
        <v>20</v>
      </c>
      <c r="W439" s="14">
        <v>2</v>
      </c>
      <c r="X439" s="14">
        <v>7000</v>
      </c>
      <c r="Y439" s="11" t="str">
        <f t="shared" si="6"/>
        <v>43943Prefeitura MunicipalMascaras15.220.756/0001-131400070002http://pt.santanadojacare.mg.gov.br/Relatorios/Detalhamento_Despesa.php?ID8_DESP=01176000&amp;STR_EXR_EXR=2020&amp;CHAR_ID_EMP=1&amp;LG_OP_DESP=N</v>
      </c>
      <c r="Z439" s="11" t="s">
        <v>4443</v>
      </c>
      <c r="AA439" s="7">
        <v>1</v>
      </c>
      <c r="AB439" s="1" t="s">
        <v>15092</v>
      </c>
      <c r="AC439" s="7" t="s">
        <v>14868</v>
      </c>
      <c r="AD439" s="1" t="s">
        <v>16269</v>
      </c>
    </row>
    <row r="440" spans="1:30">
      <c r="A440" s="10">
        <v>43915</v>
      </c>
      <c r="B440" s="11" t="s">
        <v>1385</v>
      </c>
      <c r="C440" s="11" t="s">
        <v>1386</v>
      </c>
      <c r="D440" s="11" t="s">
        <v>1387</v>
      </c>
      <c r="E440" s="11" t="s">
        <v>36</v>
      </c>
      <c r="F440" s="11" t="s">
        <v>1388</v>
      </c>
      <c r="G440" s="13" t="s">
        <v>17</v>
      </c>
      <c r="H440" s="11" t="s">
        <v>1389</v>
      </c>
      <c r="I440" s="11" t="s">
        <v>1390</v>
      </c>
      <c r="J440" s="11"/>
      <c r="K440" s="11" t="s">
        <v>1391</v>
      </c>
      <c r="L440" s="7" t="s">
        <v>1392</v>
      </c>
      <c r="M440" s="7" t="s">
        <v>1393</v>
      </c>
      <c r="N440" s="47">
        <v>13200</v>
      </c>
      <c r="O440" s="25">
        <v>48</v>
      </c>
      <c r="P440" s="26">
        <v>275</v>
      </c>
      <c r="Q440" s="11" t="s">
        <v>18</v>
      </c>
      <c r="R440" s="11" t="s">
        <v>1394</v>
      </c>
      <c r="S440" s="11"/>
      <c r="T440" s="11" t="s">
        <v>961</v>
      </c>
      <c r="U440" s="15" t="s">
        <v>816</v>
      </c>
      <c r="V440" s="11" t="s">
        <v>20</v>
      </c>
      <c r="W440" s="14">
        <v>275</v>
      </c>
      <c r="X440" s="14">
        <v>48</v>
      </c>
      <c r="Y440" s="11" t="str">
        <f t="shared" si="6"/>
        <v>43915Instituto de Puericultura e Pediatria Martagão GesteiraReagente para biologia molecular11.637.221/0001-911320048275http://www.in.gov.br/en/web/dou/-/extrato-de-dispensa-de-licitacao-n-547/2020-uasg-153150-249659576</v>
      </c>
      <c r="Z440" s="11" t="s">
        <v>4442</v>
      </c>
      <c r="AA440" s="7">
        <v>900000</v>
      </c>
      <c r="AB440" s="1" t="s">
        <v>15093</v>
      </c>
      <c r="AC440" s="7" t="s">
        <v>14869</v>
      </c>
      <c r="AD440" s="1" t="s">
        <v>16269</v>
      </c>
    </row>
    <row r="441" spans="1:30">
      <c r="A441" s="10">
        <v>43915</v>
      </c>
      <c r="B441" s="11" t="s">
        <v>1385</v>
      </c>
      <c r="C441" s="11" t="s">
        <v>1386</v>
      </c>
      <c r="D441" s="11" t="s">
        <v>1387</v>
      </c>
      <c r="E441" s="11" t="s">
        <v>36</v>
      </c>
      <c r="F441" s="11" t="s">
        <v>1395</v>
      </c>
      <c r="G441" s="13" t="s">
        <v>17</v>
      </c>
      <c r="H441" s="11" t="s">
        <v>1396</v>
      </c>
      <c r="I441" s="11" t="s">
        <v>1397</v>
      </c>
      <c r="J441" s="11"/>
      <c r="K441" s="11" t="s">
        <v>1391</v>
      </c>
      <c r="L441" s="7" t="s">
        <v>1398</v>
      </c>
      <c r="M441" s="7" t="s">
        <v>1399</v>
      </c>
      <c r="N441" s="47">
        <v>379170</v>
      </c>
      <c r="O441" s="25">
        <v>16500</v>
      </c>
      <c r="P441" s="26">
        <v>22.98</v>
      </c>
      <c r="Q441" s="11" t="s">
        <v>22</v>
      </c>
      <c r="R441" s="11" t="s">
        <v>1400</v>
      </c>
      <c r="S441" s="11"/>
      <c r="T441" s="11" t="s">
        <v>841</v>
      </c>
      <c r="U441" s="19" t="s">
        <v>23</v>
      </c>
      <c r="V441" s="11" t="s">
        <v>24</v>
      </c>
      <c r="W441" s="14">
        <v>22.98</v>
      </c>
      <c r="X441" s="14">
        <v>16500</v>
      </c>
      <c r="Y441" s="11" t="str">
        <f t="shared" si="6"/>
        <v>43915Hospital das Clínicas da UFGAquisição de LUVA PARA PROCEDIMENTO NÃO CIRÚRGICO33.772.464/0001-753791701650022,98http://www.in.gov.br/en/web/dou/-/extrato-de-dispensa-de-licitacao-n-20/2020-uasg-155904-249661654</v>
      </c>
      <c r="Z441" s="11" t="s">
        <v>4443</v>
      </c>
      <c r="AA441" s="7">
        <v>150000</v>
      </c>
      <c r="AB441" s="1" t="s">
        <v>15094</v>
      </c>
      <c r="AC441" s="7" t="s">
        <v>14868</v>
      </c>
      <c r="AD441" s="1" t="s">
        <v>16269</v>
      </c>
    </row>
    <row r="442" spans="1:30">
      <c r="A442" s="10">
        <v>43915</v>
      </c>
      <c r="B442" s="11" t="s">
        <v>1385</v>
      </c>
      <c r="C442" s="11" t="s">
        <v>1386</v>
      </c>
      <c r="D442" s="11" t="s">
        <v>1387</v>
      </c>
      <c r="E442" s="11" t="s">
        <v>36</v>
      </c>
      <c r="F442" s="11" t="s">
        <v>1401</v>
      </c>
      <c r="G442" s="13" t="s">
        <v>17</v>
      </c>
      <c r="H442" s="11" t="s">
        <v>1402</v>
      </c>
      <c r="I442" s="11" t="s">
        <v>1403</v>
      </c>
      <c r="J442" s="11"/>
      <c r="K442" s="11" t="s">
        <v>1391</v>
      </c>
      <c r="L442" s="7" t="s">
        <v>1404</v>
      </c>
      <c r="M442" s="7" t="s">
        <v>1405</v>
      </c>
      <c r="N442" s="47">
        <v>177000</v>
      </c>
      <c r="O442" s="25">
        <v>30000</v>
      </c>
      <c r="P442" s="26">
        <v>5.9</v>
      </c>
      <c r="Q442" s="27" t="s">
        <v>28</v>
      </c>
      <c r="R442" s="11" t="s">
        <v>1406</v>
      </c>
      <c r="S442" s="11"/>
      <c r="T442" s="11" t="s">
        <v>825</v>
      </c>
      <c r="U442" s="19" t="s">
        <v>4892</v>
      </c>
      <c r="V442" s="11" t="s">
        <v>20</v>
      </c>
      <c r="W442" s="14">
        <v>5.9</v>
      </c>
      <c r="X442" s="14">
        <v>30000</v>
      </c>
      <c r="Y442" s="11" t="str">
        <f t="shared" si="6"/>
        <v>43915Hospital Escola da UFPelRespirador N95/PFF2, material manta sintética com tratamento eletrostático, tipo uso descartável, finalidade proteção agentes biológicos, cinta elástica com ajuste no rosto, tamanho único,características adicionais, eficiência de filtração bacteriológica maior que 99%93.378.735/0001-34177000300005,9http://www.in.gov.br/en/web/dou/-/extrato-de-dispensa-de-licitacao-n-45/2020-uasg-155901-249661445</v>
      </c>
      <c r="Z442" s="11" t="s">
        <v>4443</v>
      </c>
      <c r="AA442" s="7">
        <v>50000</v>
      </c>
      <c r="AB442" s="1" t="s">
        <v>15095</v>
      </c>
      <c r="AC442" s="7" t="s">
        <v>14868</v>
      </c>
      <c r="AD442" s="1" t="s">
        <v>16269</v>
      </c>
    </row>
    <row r="443" spans="1:30">
      <c r="A443" s="10">
        <v>43915</v>
      </c>
      <c r="B443" s="11" t="s">
        <v>1385</v>
      </c>
      <c r="C443" s="11" t="s">
        <v>1386</v>
      </c>
      <c r="D443" s="11" t="s">
        <v>1387</v>
      </c>
      <c r="E443" s="11" t="s">
        <v>36</v>
      </c>
      <c r="F443" s="11" t="s">
        <v>1407</v>
      </c>
      <c r="G443" s="13" t="s">
        <v>17</v>
      </c>
      <c r="H443" s="11" t="s">
        <v>1408</v>
      </c>
      <c r="I443" s="11" t="s">
        <v>1409</v>
      </c>
      <c r="J443" s="11"/>
      <c r="K443" s="11" t="s">
        <v>1391</v>
      </c>
      <c r="L443" s="7" t="s">
        <v>13814</v>
      </c>
      <c r="M443" s="7" t="s">
        <v>1410</v>
      </c>
      <c r="N443" s="47">
        <v>59500</v>
      </c>
      <c r="O443" s="25">
        <v>1</v>
      </c>
      <c r="P443" s="26">
        <v>59500</v>
      </c>
      <c r="Q443" s="11"/>
      <c r="R443" s="11" t="s">
        <v>1411</v>
      </c>
      <c r="S443" s="11"/>
      <c r="T443" s="11" t="s">
        <v>1412</v>
      </c>
      <c r="U443" s="15" t="s">
        <v>81</v>
      </c>
      <c r="V443" s="11" t="s">
        <v>20</v>
      </c>
      <c r="W443" s="20" t="s">
        <v>815</v>
      </c>
      <c r="X443" s="20">
        <v>0</v>
      </c>
      <c r="Y443" s="11" t="str">
        <f t="shared" si="6"/>
        <v>43915Hospital Universitário da Universidade Federal do MaranhãoAquisição emergencial de macacão para proteção04.871.392/0001-1559500159500http://www.in.gov.br/en/web/dou/-/extrato-de-dispensa-de-licitacao-n-17/2020-uasg-155010-249661144</v>
      </c>
      <c r="Z443" s="11" t="s">
        <v>4443</v>
      </c>
      <c r="AA443" s="7">
        <v>0</v>
      </c>
      <c r="AB443" s="1" t="s">
        <v>15096</v>
      </c>
      <c r="AC443" s="7" t="s">
        <v>14868</v>
      </c>
      <c r="AD443" s="1" t="s">
        <v>16269</v>
      </c>
    </row>
    <row r="444" spans="1:30">
      <c r="A444" s="10">
        <v>43915</v>
      </c>
      <c r="B444" s="11" t="s">
        <v>1385</v>
      </c>
      <c r="C444" s="11" t="s">
        <v>1386</v>
      </c>
      <c r="D444" s="11" t="s">
        <v>1387</v>
      </c>
      <c r="E444" s="11" t="s">
        <v>128</v>
      </c>
      <c r="F444" s="11" t="s">
        <v>1413</v>
      </c>
      <c r="G444" s="13" t="s">
        <v>17</v>
      </c>
      <c r="H444" s="11" t="s">
        <v>1414</v>
      </c>
      <c r="I444" s="11" t="s">
        <v>1415</v>
      </c>
      <c r="J444" s="11"/>
      <c r="K444" s="11" t="s">
        <v>1416</v>
      </c>
      <c r="L444" s="7" t="s">
        <v>1417</v>
      </c>
      <c r="M444" s="7" t="s">
        <v>1418</v>
      </c>
      <c r="N444" s="47">
        <v>31990</v>
      </c>
      <c r="O444" s="25">
        <v>320</v>
      </c>
      <c r="P444" s="26">
        <v>99.96</v>
      </c>
      <c r="Q444" s="27" t="s">
        <v>31</v>
      </c>
      <c r="R444" s="11" t="s">
        <v>1419</v>
      </c>
      <c r="S444" s="11"/>
      <c r="T444" s="11" t="s">
        <v>867</v>
      </c>
      <c r="U444" s="19" t="s">
        <v>32</v>
      </c>
      <c r="V444" s="11" t="s">
        <v>33</v>
      </c>
      <c r="W444" s="14">
        <v>19.992000000000001</v>
      </c>
      <c r="X444" s="14">
        <v>1600</v>
      </c>
      <c r="Y444" s="11" t="str">
        <f t="shared" si="6"/>
        <v>43915Polícia Rodoviária FederalAquisição de ÁLCOOL GEL 70% (Galão de 5 lts) Álcool etílico, tipo: hidratado, teor alcoólico: 70%_(70°gl), apresentação: gel em galão de 5 lts.31.678.136/0001-893199032099,96http://www.in.gov.br/en/web/dou/-/extrato-de-dispensa-de-licitacao-n-14/2020-uasg-200114-249662158</v>
      </c>
      <c r="Z444" s="11" t="s">
        <v>4443</v>
      </c>
      <c r="AA444" s="7">
        <v>30000</v>
      </c>
      <c r="AB444" s="1" t="s">
        <v>15097</v>
      </c>
      <c r="AC444" s="7" t="s">
        <v>14870</v>
      </c>
      <c r="AD444" s="1" t="s">
        <v>16269</v>
      </c>
    </row>
    <row r="445" spans="1:30">
      <c r="A445" s="10">
        <v>43916</v>
      </c>
      <c r="B445" s="11" t="s">
        <v>1385</v>
      </c>
      <c r="C445" s="11" t="s">
        <v>1386</v>
      </c>
      <c r="D445" s="11" t="s">
        <v>1387</v>
      </c>
      <c r="E445" s="11" t="s">
        <v>36</v>
      </c>
      <c r="F445" s="11" t="s">
        <v>1388</v>
      </c>
      <c r="G445" s="13" t="s">
        <v>17</v>
      </c>
      <c r="H445" s="11" t="s">
        <v>1420</v>
      </c>
      <c r="I445" s="11" t="s">
        <v>1421</v>
      </c>
      <c r="J445" s="11"/>
      <c r="K445" s="11" t="s">
        <v>1391</v>
      </c>
      <c r="L445" s="7" t="s">
        <v>13815</v>
      </c>
      <c r="M445" s="7" t="s">
        <v>1422</v>
      </c>
      <c r="N445" s="47">
        <v>2400</v>
      </c>
      <c r="O445" s="25">
        <v>100</v>
      </c>
      <c r="P445" s="26">
        <v>24</v>
      </c>
      <c r="Q445" s="11"/>
      <c r="R445" s="28" t="s">
        <v>1423</v>
      </c>
      <c r="S445" s="11"/>
      <c r="T445" s="11" t="s">
        <v>851</v>
      </c>
      <c r="U445" s="19" t="s">
        <v>32</v>
      </c>
      <c r="V445" s="11" t="s">
        <v>33</v>
      </c>
      <c r="W445" s="20" t="s">
        <v>815</v>
      </c>
      <c r="X445" s="20">
        <v>0</v>
      </c>
      <c r="Y445" s="11" t="str">
        <f t="shared" si="6"/>
        <v>43916Instituto de Puericultura e Pediatria Martagão GesteiraAquisição de dispenser de álcool gel e galão de 5l de álcool etílico.20.473.312/0001-20240010024http://www.in.gov.br/web/dou/-/extrato-de-dispensa-de-licitacao-n-143/2020-uasg-153150-249844691</v>
      </c>
      <c r="Z445" s="11" t="s">
        <v>4443</v>
      </c>
      <c r="AA445" s="7">
        <v>5000</v>
      </c>
      <c r="AB445" s="1" t="s">
        <v>15098</v>
      </c>
      <c r="AC445" s="7" t="s">
        <v>14868</v>
      </c>
      <c r="AD445" s="1" t="s">
        <v>16269</v>
      </c>
    </row>
    <row r="446" spans="1:30">
      <c r="A446" s="10">
        <v>43916</v>
      </c>
      <c r="B446" s="11" t="s">
        <v>1385</v>
      </c>
      <c r="C446" s="11" t="s">
        <v>1386</v>
      </c>
      <c r="D446" s="11" t="s">
        <v>1387</v>
      </c>
      <c r="E446" s="11" t="s">
        <v>36</v>
      </c>
      <c r="F446" s="11" t="s">
        <v>1388</v>
      </c>
      <c r="G446" s="13" t="s">
        <v>17</v>
      </c>
      <c r="H446" s="11" t="s">
        <v>1424</v>
      </c>
      <c r="I446" s="11" t="s">
        <v>1421</v>
      </c>
      <c r="J446" s="11"/>
      <c r="K446" s="11" t="s">
        <v>1391</v>
      </c>
      <c r="L446" s="7" t="s">
        <v>13815</v>
      </c>
      <c r="M446" s="7" t="s">
        <v>1422</v>
      </c>
      <c r="N446" s="47">
        <v>2300</v>
      </c>
      <c r="O446" s="25">
        <v>20</v>
      </c>
      <c r="P446" s="26">
        <v>23</v>
      </c>
      <c r="Q446" s="27" t="s">
        <v>31</v>
      </c>
      <c r="R446" s="11" t="s">
        <v>1423</v>
      </c>
      <c r="S446" s="11"/>
      <c r="T446" s="11" t="s">
        <v>867</v>
      </c>
      <c r="U446" s="19" t="s">
        <v>32</v>
      </c>
      <c r="V446" s="11" t="s">
        <v>33</v>
      </c>
      <c r="W446" s="20" t="s">
        <v>815</v>
      </c>
      <c r="X446" s="20">
        <v>0</v>
      </c>
      <c r="Y446" s="11" t="str">
        <f t="shared" si="6"/>
        <v>43916Instituto de Puericultura e Pediatria Martagão GesteiraAquisição de dispenser de álcool gel e outro.20.473.312/0001-2023002023http://www.in.gov.br/web/dou/-/extrato-de-dispensa-de-licitacao-n-143/2020-uasg-153150-249844691</v>
      </c>
      <c r="Z446" s="11" t="s">
        <v>4443</v>
      </c>
      <c r="AA446" s="7">
        <v>5000</v>
      </c>
      <c r="AB446" s="1" t="s">
        <v>15098</v>
      </c>
      <c r="AC446" s="7" t="s">
        <v>14868</v>
      </c>
      <c r="AD446" s="1" t="s">
        <v>16269</v>
      </c>
    </row>
    <row r="447" spans="1:30">
      <c r="A447" s="10">
        <v>43916</v>
      </c>
      <c r="B447" s="11" t="s">
        <v>1385</v>
      </c>
      <c r="C447" s="11" t="s">
        <v>1386</v>
      </c>
      <c r="D447" s="11" t="s">
        <v>1387</v>
      </c>
      <c r="E447" s="11" t="s">
        <v>36</v>
      </c>
      <c r="F447" s="11" t="s">
        <v>1388</v>
      </c>
      <c r="G447" s="13" t="s">
        <v>17</v>
      </c>
      <c r="H447" s="11" t="s">
        <v>1425</v>
      </c>
      <c r="I447" s="11" t="s">
        <v>1426</v>
      </c>
      <c r="J447" s="11"/>
      <c r="K447" s="11" t="s">
        <v>1391</v>
      </c>
      <c r="L447" s="7" t="s">
        <v>1427</v>
      </c>
      <c r="M447" s="7" t="s">
        <v>1428</v>
      </c>
      <c r="N447" s="47">
        <v>3500</v>
      </c>
      <c r="O447" s="25">
        <v>500</v>
      </c>
      <c r="P447" s="26">
        <v>7</v>
      </c>
      <c r="Q447" s="11"/>
      <c r="R447" s="11" t="s">
        <v>1429</v>
      </c>
      <c r="S447" s="11"/>
      <c r="T447" s="11" t="s">
        <v>889</v>
      </c>
      <c r="U447" s="19" t="s">
        <v>29</v>
      </c>
      <c r="V447" s="11" t="s">
        <v>20</v>
      </c>
      <c r="W447" s="14">
        <v>7</v>
      </c>
      <c r="X447" s="14">
        <v>500</v>
      </c>
      <c r="Y447" s="11" t="str">
        <f t="shared" si="6"/>
        <v>43916Instituto de Puericultura e Pediatria Martagão GesteiraAquisição de óculos de proteção.27.756.232/0001-2035005007http://www.in.gov.br/web/dou/-/extrato-de-dispensa-de-licitacao-n-145/2020-uasg-153150-249844820</v>
      </c>
      <c r="Z447" s="11" t="s">
        <v>4443</v>
      </c>
      <c r="AA447" s="7">
        <v>200000</v>
      </c>
      <c r="AB447" s="1" t="s">
        <v>15099</v>
      </c>
      <c r="AC447" s="7" t="s">
        <v>14870</v>
      </c>
      <c r="AD447" s="1" t="s">
        <v>16269</v>
      </c>
    </row>
    <row r="448" spans="1:30">
      <c r="A448" s="10">
        <v>43916</v>
      </c>
      <c r="B448" s="11" t="s">
        <v>1385</v>
      </c>
      <c r="C448" s="11" t="s">
        <v>1386</v>
      </c>
      <c r="D448" s="11" t="s">
        <v>1387</v>
      </c>
      <c r="E448" s="11" t="s">
        <v>36</v>
      </c>
      <c r="F448" s="11" t="s">
        <v>1430</v>
      </c>
      <c r="G448" s="13" t="s">
        <v>17</v>
      </c>
      <c r="H448" s="11" t="s">
        <v>1431</v>
      </c>
      <c r="I448" s="11" t="s">
        <v>1432</v>
      </c>
      <c r="J448" s="11"/>
      <c r="K448" s="11" t="s">
        <v>1391</v>
      </c>
      <c r="L448" s="7" t="s">
        <v>1433</v>
      </c>
      <c r="M448" s="7" t="s">
        <v>1434</v>
      </c>
      <c r="N448" s="47">
        <v>240000</v>
      </c>
      <c r="O448" s="25">
        <v>150000</v>
      </c>
      <c r="P448" s="26">
        <v>1.6</v>
      </c>
      <c r="Q448" s="11" t="s">
        <v>18</v>
      </c>
      <c r="R448" s="11" t="s">
        <v>1435</v>
      </c>
      <c r="S448" s="11"/>
      <c r="T448" s="11" t="s">
        <v>836</v>
      </c>
      <c r="U448" s="19" t="s">
        <v>30</v>
      </c>
      <c r="V448" s="11" t="s">
        <v>20</v>
      </c>
      <c r="W448" s="14">
        <v>1.6</v>
      </c>
      <c r="X448" s="14">
        <v>150000</v>
      </c>
      <c r="Y448" s="11" t="str">
        <f t="shared" si="6"/>
        <v>43916Superintendência da Empresa Brasileira de Serviços Hospitalares no Estado do PiauíAquisição de MÁSCARA CIRÚRGICA para o pleno atendimento do HU-UFPI/EBSERH, em razão da necessidade de enfrentamento da emergência de saúde pública decorrente do coronavírus - COVID-1941.480.591/0001-292400001500001,6http://www.in.gov.br/web/dou/-/extrato-de-dispensa-de-licitacao-n-2/2020-uasg-155008-249846388</v>
      </c>
      <c r="Z448" s="11" t="s">
        <v>4443</v>
      </c>
      <c r="AA448" s="7">
        <v>500000</v>
      </c>
      <c r="AB448" s="1" t="s">
        <v>15100</v>
      </c>
      <c r="AC448" s="7" t="s">
        <v>14870</v>
      </c>
      <c r="AD448" s="1" t="s">
        <v>16269</v>
      </c>
    </row>
    <row r="449" spans="1:30">
      <c r="A449" s="10">
        <v>43916</v>
      </c>
      <c r="B449" s="11" t="s">
        <v>1385</v>
      </c>
      <c r="C449" s="11" t="s">
        <v>1386</v>
      </c>
      <c r="D449" s="11" t="s">
        <v>1387</v>
      </c>
      <c r="E449" s="11" t="s">
        <v>36</v>
      </c>
      <c r="F449" s="11" t="s">
        <v>1407</v>
      </c>
      <c r="G449" s="13" t="s">
        <v>17</v>
      </c>
      <c r="H449" s="11" t="s">
        <v>1436</v>
      </c>
      <c r="I449" s="11" t="s">
        <v>1437</v>
      </c>
      <c r="J449" s="11"/>
      <c r="K449" s="11" t="s">
        <v>1391</v>
      </c>
      <c r="L449" s="7" t="s">
        <v>1404</v>
      </c>
      <c r="M449" s="7" t="s">
        <v>1405</v>
      </c>
      <c r="N449" s="47">
        <v>325000</v>
      </c>
      <c r="O449" s="25">
        <v>50000</v>
      </c>
      <c r="P449" s="26">
        <v>6.5</v>
      </c>
      <c r="Q449" s="27" t="s">
        <v>28</v>
      </c>
      <c r="R449" s="11" t="s">
        <v>1438</v>
      </c>
      <c r="S449" s="11"/>
      <c r="T449" s="11" t="s">
        <v>825</v>
      </c>
      <c r="U449" s="19" t="s">
        <v>30</v>
      </c>
      <c r="V449" s="11" t="s">
        <v>20</v>
      </c>
      <c r="W449" s="14">
        <v>6.5</v>
      </c>
      <c r="X449" s="14">
        <v>50000</v>
      </c>
      <c r="Y449" s="11" t="str">
        <f t="shared" si="6"/>
        <v>43916Hospital Universitário da Universidade Federal do MaranhãoAquisição emergencial de máscara tipo respirador93.378.735/0001-34325000500006,5http://www.in.gov.br/web/dou/-/extrato-de-dispensa-de-licitacao-n-23/2020-uasg-155010-249846402</v>
      </c>
      <c r="Z449" s="11" t="s">
        <v>4443</v>
      </c>
      <c r="AA449" s="7">
        <v>50000</v>
      </c>
      <c r="AB449" s="1" t="s">
        <v>15095</v>
      </c>
      <c r="AC449" s="7" t="s">
        <v>14868</v>
      </c>
      <c r="AD449" s="1" t="s">
        <v>16269</v>
      </c>
    </row>
    <row r="450" spans="1:30">
      <c r="A450" s="10">
        <v>43916</v>
      </c>
      <c r="B450" s="11" t="s">
        <v>1385</v>
      </c>
      <c r="C450" s="11" t="s">
        <v>1386</v>
      </c>
      <c r="D450" s="11" t="s">
        <v>1387</v>
      </c>
      <c r="E450" s="11" t="s">
        <v>36</v>
      </c>
      <c r="F450" s="11" t="s">
        <v>1407</v>
      </c>
      <c r="G450" s="13" t="s">
        <v>17</v>
      </c>
      <c r="H450" s="11" t="s">
        <v>1439</v>
      </c>
      <c r="I450" s="11" t="s">
        <v>1440</v>
      </c>
      <c r="J450" s="11"/>
      <c r="K450" s="11" t="s">
        <v>1391</v>
      </c>
      <c r="L450" s="7" t="s">
        <v>1433</v>
      </c>
      <c r="M450" s="7" t="s">
        <v>1434</v>
      </c>
      <c r="N450" s="47">
        <v>420000</v>
      </c>
      <c r="O450" s="25">
        <v>300000</v>
      </c>
      <c r="P450" s="26">
        <v>1.4</v>
      </c>
      <c r="Q450" s="11" t="s">
        <v>18</v>
      </c>
      <c r="R450" s="11" t="s">
        <v>1441</v>
      </c>
      <c r="S450" s="11"/>
      <c r="T450" s="11" t="s">
        <v>836</v>
      </c>
      <c r="U450" s="19" t="s">
        <v>30</v>
      </c>
      <c r="V450" s="11" t="s">
        <v>20</v>
      </c>
      <c r="W450" s="14">
        <v>1.4</v>
      </c>
      <c r="X450" s="14">
        <v>300000</v>
      </c>
      <c r="Y450" s="11" t="str">
        <f t="shared" ref="Y450:Y513" si="7">_xlfn.CONCAT(A450,F450,H450,M450,N450,O450,P450,R450)</f>
        <v>43916Hospital Universitário da Universidade Federal do MaranhãoAquisição emergencial de máscara cirúrgica41.480.591/0001-294200003000001,4http://www.in.gov.br/web/dou/-/extrato-de-dispensa-de-licitacao-n-24/2020-uasg-155010-249846653</v>
      </c>
      <c r="Z450" s="11" t="s">
        <v>4443</v>
      </c>
      <c r="AA450" s="7">
        <v>500000</v>
      </c>
      <c r="AB450" s="1" t="s">
        <v>15100</v>
      </c>
      <c r="AC450" s="7" t="s">
        <v>14870</v>
      </c>
      <c r="AD450" s="1" t="s">
        <v>16269</v>
      </c>
    </row>
    <row r="451" spans="1:30">
      <c r="A451" s="10">
        <v>43916</v>
      </c>
      <c r="B451" s="11" t="s">
        <v>1385</v>
      </c>
      <c r="C451" s="11" t="s">
        <v>1386</v>
      </c>
      <c r="D451" s="11" t="s">
        <v>1387</v>
      </c>
      <c r="E451" s="11" t="s">
        <v>36</v>
      </c>
      <c r="F451" s="11" t="s">
        <v>1442</v>
      </c>
      <c r="G451" s="13" t="s">
        <v>17</v>
      </c>
      <c r="H451" s="11" t="s">
        <v>1443</v>
      </c>
      <c r="I451" s="11" t="s">
        <v>1444</v>
      </c>
      <c r="J451" s="11"/>
      <c r="K451" s="11" t="s">
        <v>1391</v>
      </c>
      <c r="L451" s="7" t="s">
        <v>13816</v>
      </c>
      <c r="M451" s="7" t="s">
        <v>1445</v>
      </c>
      <c r="N451" s="47">
        <v>42000</v>
      </c>
      <c r="O451" s="25">
        <v>3000</v>
      </c>
      <c r="P451" s="26">
        <v>14</v>
      </c>
      <c r="Q451" s="27" t="s">
        <v>31</v>
      </c>
      <c r="R451" s="11" t="s">
        <v>1446</v>
      </c>
      <c r="S451" s="11"/>
      <c r="T451" s="11" t="s">
        <v>867</v>
      </c>
      <c r="U451" s="19" t="s">
        <v>32</v>
      </c>
      <c r="V451" s="11" t="s">
        <v>33</v>
      </c>
      <c r="W451" s="14">
        <v>14</v>
      </c>
      <c r="X451" s="14">
        <v>3000</v>
      </c>
      <c r="Y451" s="11" t="str">
        <f t="shared" si="7"/>
        <v>43916Fundação Universidade Federal do Rio GrandeAquisição urgente de Alcool para atender as demandas do combate ao coronavírus04.398.058/0001-9642000300014http://www.in.gov.br/web/dou/-/extrato-de-dispensa-de-licitacao-n-96/2020-uasg-154042-249844996</v>
      </c>
      <c r="Z451" s="11" t="s">
        <v>4443</v>
      </c>
      <c r="AA451" s="7">
        <v>100000</v>
      </c>
      <c r="AB451" s="1" t="s">
        <v>15101</v>
      </c>
      <c r="AC451" s="7" t="s">
        <v>14868</v>
      </c>
      <c r="AD451" s="1" t="s">
        <v>16269</v>
      </c>
    </row>
    <row r="452" spans="1:30">
      <c r="A452" s="10">
        <v>43917</v>
      </c>
      <c r="B452" s="11" t="s">
        <v>1385</v>
      </c>
      <c r="C452" s="11" t="s">
        <v>1386</v>
      </c>
      <c r="D452" s="11" t="s">
        <v>1387</v>
      </c>
      <c r="E452" s="11" t="s">
        <v>36</v>
      </c>
      <c r="F452" s="11" t="s">
        <v>1447</v>
      </c>
      <c r="G452" s="13" t="s">
        <v>17</v>
      </c>
      <c r="H452" s="11" t="s">
        <v>1448</v>
      </c>
      <c r="I452" s="11" t="s">
        <v>1449</v>
      </c>
      <c r="J452" s="11"/>
      <c r="K452" s="11" t="s">
        <v>1391</v>
      </c>
      <c r="L452" s="7" t="s">
        <v>1450</v>
      </c>
      <c r="M452" s="7" t="s">
        <v>1451</v>
      </c>
      <c r="N452" s="47">
        <v>3900</v>
      </c>
      <c r="O452" s="25">
        <v>30000</v>
      </c>
      <c r="P452" s="26">
        <v>0.13</v>
      </c>
      <c r="Q452" s="11"/>
      <c r="R452" s="11" t="s">
        <v>1452</v>
      </c>
      <c r="S452" s="11"/>
      <c r="T452" s="11" t="s">
        <v>1453</v>
      </c>
      <c r="U452" s="15" t="s">
        <v>25</v>
      </c>
      <c r="V452" s="11" t="s">
        <v>20</v>
      </c>
      <c r="W452" s="14">
        <v>0.13</v>
      </c>
      <c r="X452" s="14">
        <v>30000</v>
      </c>
      <c r="Y452" s="11" t="str">
        <f t="shared" si="7"/>
        <v>43917Hospital Universitário de Juiz de ForaAquisição de insumos de saúde (EPIs), a fim de abastecer o Hospital Universitário da UFJF - Filial Ebserh, dada a pandemia de COVID-19, conforme condições, quantidades, exigências e estimativas, estabelecidas neste instrumento. -  TOUCA HOSPITALAr31.700.660/0001-093900300000,13http://www.in.gov.br/web/dou/-/extrato-de-dispensa-de-licitacao-n-15/2020-uasg-155903-250049355</v>
      </c>
      <c r="Z452" s="11" t="s">
        <v>4443</v>
      </c>
      <c r="AA452" s="7">
        <v>100000</v>
      </c>
      <c r="AB452" s="1" t="s">
        <v>15102</v>
      </c>
      <c r="AC452" s="7" t="s">
        <v>14868</v>
      </c>
      <c r="AD452" s="1" t="s">
        <v>16269</v>
      </c>
    </row>
    <row r="453" spans="1:30">
      <c r="A453" s="10">
        <v>43917</v>
      </c>
      <c r="B453" s="11" t="s">
        <v>1385</v>
      </c>
      <c r="C453" s="11" t="s">
        <v>1386</v>
      </c>
      <c r="D453" s="11" t="s">
        <v>1387</v>
      </c>
      <c r="E453" s="11" t="s">
        <v>36</v>
      </c>
      <c r="F453" s="11" t="s">
        <v>1454</v>
      </c>
      <c r="G453" s="13" t="s">
        <v>17</v>
      </c>
      <c r="H453" s="11" t="s">
        <v>1455</v>
      </c>
      <c r="I453" s="11" t="s">
        <v>1456</v>
      </c>
      <c r="J453" s="11"/>
      <c r="K453" s="11" t="s">
        <v>1391</v>
      </c>
      <c r="L453" s="7" t="s">
        <v>1404</v>
      </c>
      <c r="M453" s="7" t="s">
        <v>1405</v>
      </c>
      <c r="N453" s="47">
        <v>59000</v>
      </c>
      <c r="O453" s="25">
        <v>10000</v>
      </c>
      <c r="P453" s="26">
        <v>5.9</v>
      </c>
      <c r="Q453" s="27" t="s">
        <v>28</v>
      </c>
      <c r="R453" s="11" t="s">
        <v>1457</v>
      </c>
      <c r="S453" s="11"/>
      <c r="T453" s="11" t="s">
        <v>825</v>
      </c>
      <c r="U453" s="19" t="s">
        <v>4892</v>
      </c>
      <c r="V453" s="11" t="s">
        <v>20</v>
      </c>
      <c r="W453" s="14">
        <v>5.9</v>
      </c>
      <c r="X453" s="14">
        <v>10000</v>
      </c>
      <c r="Y453" s="11" t="str">
        <f t="shared" si="7"/>
        <v>43917Hospital Universitário Dr. Miguel Riet Côrrea JúniorAquisição de máscaras respiradoras PFF293.378.735/0001-3459000100005,9http://www.in.gov.br/web/dou/-/extrato-de-dispensa-de-licitacao-n-5/2020-uasg-155908-250042690</v>
      </c>
      <c r="Z453" s="11" t="s">
        <v>4443</v>
      </c>
      <c r="AA453" s="7">
        <v>50000</v>
      </c>
      <c r="AB453" s="1" t="s">
        <v>15095</v>
      </c>
      <c r="AC453" s="7" t="s">
        <v>14868</v>
      </c>
      <c r="AD453" s="1" t="s">
        <v>16269</v>
      </c>
    </row>
    <row r="454" spans="1:30">
      <c r="A454" s="10">
        <v>43917</v>
      </c>
      <c r="B454" s="11" t="s">
        <v>1385</v>
      </c>
      <c r="C454" s="11" t="s">
        <v>1386</v>
      </c>
      <c r="D454" s="11" t="s">
        <v>1387</v>
      </c>
      <c r="E454" s="11" t="s">
        <v>36</v>
      </c>
      <c r="F454" s="11" t="s">
        <v>1458</v>
      </c>
      <c r="G454" s="13" t="s">
        <v>17</v>
      </c>
      <c r="H454" s="11" t="s">
        <v>1459</v>
      </c>
      <c r="I454" s="11" t="s">
        <v>1460</v>
      </c>
      <c r="J454" s="11"/>
      <c r="K454" s="11" t="s">
        <v>1391</v>
      </c>
      <c r="L454" s="7" t="s">
        <v>1461</v>
      </c>
      <c r="M454" s="7" t="s">
        <v>1462</v>
      </c>
      <c r="N454" s="47">
        <v>180000</v>
      </c>
      <c r="O454" s="25">
        <v>120000</v>
      </c>
      <c r="P454" s="26">
        <v>1.5</v>
      </c>
      <c r="Q454" s="11" t="s">
        <v>18</v>
      </c>
      <c r="R454" s="11" t="s">
        <v>1463</v>
      </c>
      <c r="S454" s="11"/>
      <c r="T454" s="11" t="s">
        <v>836</v>
      </c>
      <c r="U454" s="19" t="s">
        <v>30</v>
      </c>
      <c r="V454" s="11" t="s">
        <v>20</v>
      </c>
      <c r="W454" s="14">
        <v>1.5</v>
      </c>
      <c r="X454" s="14">
        <v>120000</v>
      </c>
      <c r="Y454" s="11" t="str">
        <f t="shared" si="7"/>
        <v>43917Hospital Universitário Lauro WanderleyAquisição de MÁSCARA CIRÚRGICA DESCARTÁVEL, a fim de suprir as necessidades do Hospital Universitário Lauro Wanderley/EBSERH, conforme termos e condições constantes no presente Termo de Referência, em decorrência do protocolo elaborado pelo HULW para atendimento dos pacientes suspeitos ou confirmados com infecção por COVID - 1912.040.718/0001-901800001200001,5http://www.in.gov.br/web/dou/-/extrato-de-dispensa-de-licitacao-n-29/2020-uasg-155023-250042236</v>
      </c>
      <c r="Z454" s="11" t="s">
        <v>4443</v>
      </c>
      <c r="AA454" s="7">
        <v>200000</v>
      </c>
      <c r="AB454" s="1" t="s">
        <v>15103</v>
      </c>
      <c r="AC454" s="7" t="s">
        <v>14868</v>
      </c>
      <c r="AD454" s="1" t="s">
        <v>16269</v>
      </c>
    </row>
    <row r="455" spans="1:30">
      <c r="A455" s="10">
        <v>43917</v>
      </c>
      <c r="B455" s="11" t="s">
        <v>1385</v>
      </c>
      <c r="C455" s="11" t="s">
        <v>1386</v>
      </c>
      <c r="D455" s="11" t="s">
        <v>1387</v>
      </c>
      <c r="E455" s="11" t="s">
        <v>36</v>
      </c>
      <c r="F455" s="11" t="s">
        <v>1464</v>
      </c>
      <c r="G455" s="11" t="s">
        <v>37</v>
      </c>
      <c r="H455" s="11" t="s">
        <v>1465</v>
      </c>
      <c r="I455" s="11" t="s">
        <v>1466</v>
      </c>
      <c r="J455" s="11"/>
      <c r="K455" s="11" t="s">
        <v>1467</v>
      </c>
      <c r="L455" s="7" t="s">
        <v>1468</v>
      </c>
      <c r="M455" s="7" t="s">
        <v>1469</v>
      </c>
      <c r="N455" s="47">
        <v>22000</v>
      </c>
      <c r="O455" s="25">
        <v>250</v>
      </c>
      <c r="P455" s="26">
        <v>88</v>
      </c>
      <c r="Q455" s="11"/>
      <c r="R455" s="11" t="s">
        <v>1470</v>
      </c>
      <c r="S455" s="11"/>
      <c r="T455" s="11" t="s">
        <v>859</v>
      </c>
      <c r="U455" s="15" t="s">
        <v>142</v>
      </c>
      <c r="V455" s="11" t="s">
        <v>20</v>
      </c>
      <c r="W455" s="14">
        <v>88</v>
      </c>
      <c r="X455" s="14">
        <v>250</v>
      </c>
      <c r="Y455" s="11" t="str">
        <f t="shared" si="7"/>
        <v>43917Hospital Universitário Prof. Alberto AntunesAquisição emergencial de KIT DE MONITORIZAÇÃO DE PRESSÃO INVASIVA COM TRANSDUTOR DE PRESSÃO DESCARTÁVEL - ADULTO. CONJUNTO MONITORIZAÇÃO, COMPONENTES EQUIPO MICROGOTAS, DISPOSITIVO FLUXO CONTÍNUO 3 ML/H, ACESSÓRIOS DOMO, TUBO EXTENSOR 48' E 12'2 TORNEIRAS 3 VIAS, COMPATIBILIDADE COMPATÍVEL C/APAR. PHILLIPS, DRAGER, DIXTAL, SIEMENS, TIPO USO ADULTO01.230.254/0001-692200025088http://www.in.gov.br/web/dou/-/extrato-de-dispensa-de-licitacao-n-7/2020-uasg-155126-250042409</v>
      </c>
      <c r="Z455" s="11" t="s">
        <v>4443</v>
      </c>
      <c r="AA455" s="7">
        <v>4000000</v>
      </c>
      <c r="AB455" s="1" t="s">
        <v>15104</v>
      </c>
      <c r="AC455" s="7" t="s">
        <v>14869</v>
      </c>
      <c r="AD455" s="1" t="s">
        <v>16269</v>
      </c>
    </row>
    <row r="456" spans="1:30">
      <c r="A456" s="10">
        <v>43917</v>
      </c>
      <c r="B456" s="11" t="s">
        <v>1385</v>
      </c>
      <c r="C456" s="11" t="s">
        <v>1386</v>
      </c>
      <c r="D456" s="11" t="s">
        <v>1387</v>
      </c>
      <c r="E456" s="11" t="s">
        <v>36</v>
      </c>
      <c r="F456" s="11" t="s">
        <v>1471</v>
      </c>
      <c r="G456" s="13" t="s">
        <v>17</v>
      </c>
      <c r="H456" s="11" t="s">
        <v>1472</v>
      </c>
      <c r="I456" s="11" t="s">
        <v>1473</v>
      </c>
      <c r="J456" s="11"/>
      <c r="K456" s="11" t="s">
        <v>1474</v>
      </c>
      <c r="L456" s="7" t="s">
        <v>1475</v>
      </c>
      <c r="M456" s="7" t="s">
        <v>1476</v>
      </c>
      <c r="N456" s="47">
        <v>5100</v>
      </c>
      <c r="O456" s="25">
        <v>1250</v>
      </c>
      <c r="P456" s="26">
        <v>4.08</v>
      </c>
      <c r="Q456" s="11" t="s">
        <v>18</v>
      </c>
      <c r="R456" s="11" t="s">
        <v>1477</v>
      </c>
      <c r="S456" s="11"/>
      <c r="T456" s="11" t="s">
        <v>851</v>
      </c>
      <c r="U456" s="19" t="s">
        <v>32</v>
      </c>
      <c r="V456" s="11" t="s">
        <v>33</v>
      </c>
      <c r="W456" s="14">
        <v>4.08</v>
      </c>
      <c r="X456" s="14">
        <v>1250</v>
      </c>
      <c r="Y456" s="11" t="str">
        <f t="shared" si="7"/>
        <v>43917Fundação Universidade Federal da Grande DouradosAquisição de embalagens plástica para acondicionamento de álcool 70, a ser utilizado como medida de enfrentamento da emergência de saúde pública decorrente do coronavírus (nCovid-19)02.034.825/0001-52510012504,08http://www.in.gov.br/web/dou/-/extrato-de-dispensa-de-licitacao-n-2/2020-uasg-154502-250040914</v>
      </c>
      <c r="Z456" s="11" t="s">
        <v>4443</v>
      </c>
      <c r="AA456" s="7">
        <v>589104</v>
      </c>
      <c r="AB456" s="1" t="s">
        <v>15105</v>
      </c>
      <c r="AC456" s="7" t="s">
        <v>14870</v>
      </c>
      <c r="AD456" s="1" t="s">
        <v>16269</v>
      </c>
    </row>
    <row r="457" spans="1:30">
      <c r="A457" s="10">
        <v>43917</v>
      </c>
      <c r="B457" s="11" t="s">
        <v>1385</v>
      </c>
      <c r="C457" s="11" t="s">
        <v>1386</v>
      </c>
      <c r="D457" s="11" t="s">
        <v>1387</v>
      </c>
      <c r="E457" s="11" t="s">
        <v>36</v>
      </c>
      <c r="F457" s="11" t="s">
        <v>1471</v>
      </c>
      <c r="G457" s="13" t="s">
        <v>17</v>
      </c>
      <c r="H457" s="11" t="s">
        <v>1472</v>
      </c>
      <c r="I457" s="11" t="s">
        <v>1473</v>
      </c>
      <c r="J457" s="11"/>
      <c r="K457" s="11" t="s">
        <v>1474</v>
      </c>
      <c r="L457" s="7" t="s">
        <v>1475</v>
      </c>
      <c r="M457" s="7" t="s">
        <v>1476</v>
      </c>
      <c r="N457" s="47">
        <v>2640</v>
      </c>
      <c r="O457" s="25">
        <v>2400</v>
      </c>
      <c r="P457" s="26">
        <v>1.1000000000000001</v>
      </c>
      <c r="Q457" s="27" t="s">
        <v>31</v>
      </c>
      <c r="R457" s="11" t="s">
        <v>1477</v>
      </c>
      <c r="S457" s="11"/>
      <c r="T457" s="11" t="s">
        <v>867</v>
      </c>
      <c r="U457" s="19" t="s">
        <v>32</v>
      </c>
      <c r="V457" s="11" t="s">
        <v>33</v>
      </c>
      <c r="W457" s="14">
        <v>1.1000000000000001</v>
      </c>
      <c r="X457" s="14">
        <v>2400</v>
      </c>
      <c r="Y457" s="11" t="str">
        <f t="shared" si="7"/>
        <v>43917Fundação Universidade Federal da Grande DouradosAquisição de embalagens plástica para acondicionamento de álcool 70, a ser utilizado como medida de enfrentamento da emergência de saúde pública decorrente do coronavírus (nCovid-19)02.034.825/0001-52264024001,1http://www.in.gov.br/web/dou/-/extrato-de-dispensa-de-licitacao-n-2/2020-uasg-154502-250040914</v>
      </c>
      <c r="Z457" s="11" t="s">
        <v>4443</v>
      </c>
      <c r="AA457" s="7">
        <v>589104</v>
      </c>
      <c r="AB457" s="1" t="s">
        <v>15105</v>
      </c>
      <c r="AC457" s="7" t="s">
        <v>14870</v>
      </c>
      <c r="AD457" s="1" t="s">
        <v>16269</v>
      </c>
    </row>
    <row r="458" spans="1:30">
      <c r="A458" s="10">
        <v>43917</v>
      </c>
      <c r="B458" s="11" t="s">
        <v>1385</v>
      </c>
      <c r="C458" s="11" t="s">
        <v>1386</v>
      </c>
      <c r="D458" s="11" t="s">
        <v>1387</v>
      </c>
      <c r="E458" s="11" t="s">
        <v>16</v>
      </c>
      <c r="F458" s="11" t="s">
        <v>1478</v>
      </c>
      <c r="G458" s="13" t="s">
        <v>17</v>
      </c>
      <c r="H458" s="11" t="s">
        <v>1479</v>
      </c>
      <c r="I458" s="11" t="s">
        <v>1480</v>
      </c>
      <c r="J458" s="11"/>
      <c r="K458" s="11" t="s">
        <v>1391</v>
      </c>
      <c r="L458" s="7" t="s">
        <v>9732</v>
      </c>
      <c r="M458" s="7" t="s">
        <v>49</v>
      </c>
      <c r="N458" s="47">
        <v>7065437.8600000003</v>
      </c>
      <c r="O458" s="25">
        <v>34</v>
      </c>
      <c r="P458" s="26">
        <v>207807</v>
      </c>
      <c r="Q458" s="11" t="s">
        <v>18</v>
      </c>
      <c r="R458" s="11" t="s">
        <v>1481</v>
      </c>
      <c r="S458" s="11"/>
      <c r="T458" s="11" t="s">
        <v>961</v>
      </c>
      <c r="U458" s="19" t="s">
        <v>19</v>
      </c>
      <c r="V458" s="11" t="s">
        <v>20</v>
      </c>
      <c r="W458" s="20" t="s">
        <v>815</v>
      </c>
      <c r="X458" s="20">
        <v>0</v>
      </c>
      <c r="Y458" s="11" t="str">
        <f t="shared" si="7"/>
        <v>43917Instituto de Tecnologia em ImunobiológicosSistema,deteccao,sequencia;4351105,applied63.067.904/0002-357065437,8634207807http://www.in.gov.br/web/dou/-/extrato-de-dispensa-de-licitacao-n-79/2020-uasg-254445-250044381</v>
      </c>
      <c r="Z458" s="11" t="s">
        <v>4443</v>
      </c>
      <c r="AA458" s="7">
        <v>0</v>
      </c>
      <c r="AB458" s="1" t="s">
        <v>14926</v>
      </c>
      <c r="AC458" s="7" t="s">
        <v>14869</v>
      </c>
      <c r="AD458" s="1" t="s">
        <v>16269</v>
      </c>
    </row>
    <row r="459" spans="1:30">
      <c r="A459" s="10">
        <v>43917</v>
      </c>
      <c r="B459" s="11" t="s">
        <v>1385</v>
      </c>
      <c r="C459" s="11" t="s">
        <v>1386</v>
      </c>
      <c r="D459" s="11" t="s">
        <v>1387</v>
      </c>
      <c r="E459" s="11" t="s">
        <v>16</v>
      </c>
      <c r="F459" s="11" t="s">
        <v>1482</v>
      </c>
      <c r="G459" s="13" t="s">
        <v>17</v>
      </c>
      <c r="H459" s="11" t="s">
        <v>1483</v>
      </c>
      <c r="I459" s="11" t="s">
        <v>1484</v>
      </c>
      <c r="J459" s="11"/>
      <c r="K459" s="11" t="s">
        <v>1485</v>
      </c>
      <c r="L459" s="7" t="s">
        <v>1486</v>
      </c>
      <c r="M459" s="7" t="s">
        <v>612</v>
      </c>
      <c r="N459" s="47">
        <v>94100</v>
      </c>
      <c r="O459" s="25">
        <v>1000</v>
      </c>
      <c r="P459" s="26">
        <v>94.1</v>
      </c>
      <c r="Q459" s="11" t="s">
        <v>18</v>
      </c>
      <c r="R459" s="11" t="s">
        <v>1487</v>
      </c>
      <c r="S459" s="11"/>
      <c r="T459" s="11" t="s">
        <v>961</v>
      </c>
      <c r="U459" s="19" t="s">
        <v>19</v>
      </c>
      <c r="V459" s="11" t="s">
        <v>20</v>
      </c>
      <c r="W459" s="14">
        <v>94.1</v>
      </c>
      <c r="X459" s="14">
        <v>1000</v>
      </c>
      <c r="Y459" s="11" t="str">
        <f t="shared" si="7"/>
        <v>43917Hospital Federal Cardoso FontesAQUISIÇÃO DE TESTE RÁPIDO PARA O CORONA VÍRUS (COVID-19) - Reagente para diagnóstico clínico - IGG/ IGM Método Imunocromatografia05.343.029/0001-9094100100094,1http://www.in.gov.br/web/dou/-/extrato-de-dispensa-de-licitacao-n-9/2020-uasg-250104-250043906</v>
      </c>
      <c r="Z459" s="11" t="s">
        <v>4443</v>
      </c>
      <c r="AA459" s="7">
        <v>1500000</v>
      </c>
      <c r="AB459" s="1" t="s">
        <v>14977</v>
      </c>
      <c r="AC459" s="7" t="s">
        <v>14869</v>
      </c>
      <c r="AD459" s="1" t="s">
        <v>16269</v>
      </c>
    </row>
    <row r="460" spans="1:30">
      <c r="A460" s="10">
        <v>43920</v>
      </c>
      <c r="B460" s="11" t="s">
        <v>1385</v>
      </c>
      <c r="C460" s="11" t="s">
        <v>1386</v>
      </c>
      <c r="D460" s="11" t="s">
        <v>1387</v>
      </c>
      <c r="E460" s="11" t="s">
        <v>128</v>
      </c>
      <c r="F460" s="11" t="s">
        <v>1413</v>
      </c>
      <c r="G460" s="13" t="s">
        <v>17</v>
      </c>
      <c r="H460" s="11" t="s">
        <v>1488</v>
      </c>
      <c r="I460" s="11" t="s">
        <v>1489</v>
      </c>
      <c r="J460" s="11"/>
      <c r="K460" s="11" t="s">
        <v>1391</v>
      </c>
      <c r="L460" s="7" t="s">
        <v>13815</v>
      </c>
      <c r="M460" s="7" t="s">
        <v>1422</v>
      </c>
      <c r="N460" s="47">
        <v>16977.45</v>
      </c>
      <c r="O460" s="25">
        <v>665</v>
      </c>
      <c r="P460" s="26">
        <v>25.53</v>
      </c>
      <c r="Q460" s="11" t="s">
        <v>22</v>
      </c>
      <c r="R460" s="11" t="s">
        <v>1490</v>
      </c>
      <c r="S460" s="11"/>
      <c r="T460" s="11" t="s">
        <v>841</v>
      </c>
      <c r="U460" s="19" t="s">
        <v>23</v>
      </c>
      <c r="V460" s="11" t="s">
        <v>24</v>
      </c>
      <c r="W460" s="14">
        <v>25.53</v>
      </c>
      <c r="X460" s="14">
        <v>665</v>
      </c>
      <c r="Y460" s="11" t="str">
        <f t="shared" si="7"/>
        <v>43920Polícia Rodoviária FederalAquisição de luvas para procedimento não cirúrgico 20.473.312/0001-2016977,4566525,53http://www.in.gov.br/web/dou/-/extrato-de-dispensa-de-licitacao-n-13/2020-uasg-200116-250245787</v>
      </c>
      <c r="Z460" s="11" t="s">
        <v>4443</v>
      </c>
      <c r="AA460" s="7">
        <v>5000</v>
      </c>
      <c r="AB460" s="1" t="s">
        <v>15098</v>
      </c>
      <c r="AC460" s="7" t="s">
        <v>14868</v>
      </c>
      <c r="AD460" s="1" t="s">
        <v>16269</v>
      </c>
    </row>
    <row r="461" spans="1:30">
      <c r="A461" s="10">
        <v>43920</v>
      </c>
      <c r="B461" s="11" t="s">
        <v>1385</v>
      </c>
      <c r="C461" s="11" t="s">
        <v>1386</v>
      </c>
      <c r="D461" s="11" t="s">
        <v>1387</v>
      </c>
      <c r="E461" s="11" t="s">
        <v>128</v>
      </c>
      <c r="F461" s="11" t="s">
        <v>1413</v>
      </c>
      <c r="G461" s="13" t="s">
        <v>17</v>
      </c>
      <c r="H461" s="11" t="s">
        <v>1488</v>
      </c>
      <c r="I461" s="11" t="s">
        <v>1489</v>
      </c>
      <c r="J461" s="11"/>
      <c r="K461" s="11" t="s">
        <v>1391</v>
      </c>
      <c r="L461" s="7" t="s">
        <v>13815</v>
      </c>
      <c r="M461" s="7" t="s">
        <v>1422</v>
      </c>
      <c r="N461" s="47">
        <v>16640</v>
      </c>
      <c r="O461" s="25">
        <v>1000</v>
      </c>
      <c r="P461" s="26">
        <v>16.64</v>
      </c>
      <c r="Q461" s="11" t="s">
        <v>22</v>
      </c>
      <c r="R461" s="11" t="s">
        <v>1490</v>
      </c>
      <c r="S461" s="11"/>
      <c r="T461" s="11" t="s">
        <v>841</v>
      </c>
      <c r="U461" s="19" t="s">
        <v>23</v>
      </c>
      <c r="V461" s="11" t="s">
        <v>24</v>
      </c>
      <c r="W461" s="14">
        <v>16.64</v>
      </c>
      <c r="X461" s="14">
        <v>1000</v>
      </c>
      <c r="Y461" s="11" t="str">
        <f t="shared" si="7"/>
        <v>43920Polícia Rodoviária FederalAquisição de luvas para procedimento não cirúrgico 20.473.312/0001-2016640100016,64http://www.in.gov.br/web/dou/-/extrato-de-dispensa-de-licitacao-n-13/2020-uasg-200116-250245787</v>
      </c>
      <c r="Z461" s="11" t="s">
        <v>4443</v>
      </c>
      <c r="AA461" s="7">
        <v>5000</v>
      </c>
      <c r="AB461" s="1" t="s">
        <v>15098</v>
      </c>
      <c r="AC461" s="7" t="s">
        <v>14868</v>
      </c>
      <c r="AD461" s="1" t="s">
        <v>16269</v>
      </c>
    </row>
    <row r="462" spans="1:30">
      <c r="A462" s="10">
        <v>43920</v>
      </c>
      <c r="B462" s="11" t="s">
        <v>1385</v>
      </c>
      <c r="C462" s="11" t="s">
        <v>1386</v>
      </c>
      <c r="D462" s="11" t="s">
        <v>1387</v>
      </c>
      <c r="E462" s="11" t="s">
        <v>128</v>
      </c>
      <c r="F462" s="11" t="s">
        <v>1413</v>
      </c>
      <c r="G462" s="13" t="s">
        <v>17</v>
      </c>
      <c r="H462" s="11" t="s">
        <v>1491</v>
      </c>
      <c r="I462" s="11" t="s">
        <v>1489</v>
      </c>
      <c r="J462" s="11"/>
      <c r="K462" s="11" t="s">
        <v>1391</v>
      </c>
      <c r="L462" s="7" t="s">
        <v>1492</v>
      </c>
      <c r="M462" s="7" t="s">
        <v>1493</v>
      </c>
      <c r="N462" s="47">
        <v>3998</v>
      </c>
      <c r="O462" s="25">
        <v>200</v>
      </c>
      <c r="P462" s="26">
        <v>19.989999999999998</v>
      </c>
      <c r="Q462" s="11" t="s">
        <v>18</v>
      </c>
      <c r="R462" s="11" t="s">
        <v>1494</v>
      </c>
      <c r="S462" s="11"/>
      <c r="T462" s="11" t="s">
        <v>851</v>
      </c>
      <c r="U462" s="19" t="s">
        <v>32</v>
      </c>
      <c r="V462" s="11" t="s">
        <v>33</v>
      </c>
      <c r="W462" s="14">
        <v>19.989999999999998</v>
      </c>
      <c r="X462" s="14">
        <v>200</v>
      </c>
      <c r="Y462" s="11" t="str">
        <f t="shared" si="7"/>
        <v>43920Polícia Rodoviária FederalDispenser higienizador, material: plástico abs, capacidade: 800 ml, tipo fixação: parede, anti-furto, cor: branca, aplicação: mãos. Características adicionais: visor frontal, para álcool em gel. Botão ou tecla de pressionar para liberar o produto27.039.914/0001-12399820019,99http://www.in.gov.br/web/dou/-/extrato-de-dispensa-de-licitacao-n-14/2020-uasg-200116-250245890</v>
      </c>
      <c r="Z462" s="11" t="s">
        <v>4443</v>
      </c>
      <c r="AA462" s="7">
        <v>93700</v>
      </c>
      <c r="AB462" s="1" t="s">
        <v>15106</v>
      </c>
      <c r="AC462" s="7" t="s">
        <v>14868</v>
      </c>
      <c r="AD462" s="1" t="s">
        <v>16269</v>
      </c>
    </row>
    <row r="463" spans="1:30">
      <c r="A463" s="10">
        <v>43920</v>
      </c>
      <c r="B463" s="11" t="s">
        <v>1385</v>
      </c>
      <c r="C463" s="11" t="s">
        <v>1386</v>
      </c>
      <c r="D463" s="11" t="s">
        <v>1387</v>
      </c>
      <c r="E463" s="11" t="s">
        <v>36</v>
      </c>
      <c r="F463" s="11" t="s">
        <v>1395</v>
      </c>
      <c r="G463" s="13" t="s">
        <v>17</v>
      </c>
      <c r="H463" s="11" t="s">
        <v>1495</v>
      </c>
      <c r="I463" s="11" t="s">
        <v>1496</v>
      </c>
      <c r="J463" s="11"/>
      <c r="K463" s="11" t="s">
        <v>1391</v>
      </c>
      <c r="L463" s="7" t="s">
        <v>13817</v>
      </c>
      <c r="M463" s="7" t="s">
        <v>1497</v>
      </c>
      <c r="N463" s="47">
        <v>144000</v>
      </c>
      <c r="O463" s="25">
        <v>60000</v>
      </c>
      <c r="P463" s="26">
        <v>2.4</v>
      </c>
      <c r="Q463" s="11" t="s">
        <v>18</v>
      </c>
      <c r="R463" s="11" t="s">
        <v>1498</v>
      </c>
      <c r="S463" s="11"/>
      <c r="T463" s="11" t="s">
        <v>836</v>
      </c>
      <c r="U463" s="19" t="s">
        <v>30</v>
      </c>
      <c r="V463" s="11" t="s">
        <v>20</v>
      </c>
      <c r="W463" s="14">
        <v>2.4</v>
      </c>
      <c r="X463" s="14">
        <v>60000</v>
      </c>
      <c r="Y463" s="11" t="str">
        <f t="shared" si="7"/>
        <v>43920Hospital das Clínicas da UFGaquisição de máscaras cirúrgicas descartáveis c/ 4 tiras para o Hospital das Clínicas de Goiás para fazer frente ao conjunto de ações no combate do coronavírus21.297.758/0001-03144000600002,4http://www.in.gov.br/web/dou/-/extrato-de-dispensa-de-licitacao-n-022/2020-uasg-155904-250228769</v>
      </c>
      <c r="Z463" s="11" t="s">
        <v>4443</v>
      </c>
      <c r="AA463" s="7">
        <v>1000000</v>
      </c>
      <c r="AB463" s="1" t="s">
        <v>15107</v>
      </c>
      <c r="AC463" s="7" t="s">
        <v>14869</v>
      </c>
      <c r="AD463" s="1" t="s">
        <v>16269</v>
      </c>
    </row>
    <row r="464" spans="1:30">
      <c r="A464" s="10">
        <v>43920</v>
      </c>
      <c r="B464" s="11" t="s">
        <v>1385</v>
      </c>
      <c r="C464" s="11" t="s">
        <v>1386</v>
      </c>
      <c r="D464" s="11" t="s">
        <v>1387</v>
      </c>
      <c r="E464" s="11" t="s">
        <v>36</v>
      </c>
      <c r="F464" s="11" t="s">
        <v>1499</v>
      </c>
      <c r="G464" s="13" t="s">
        <v>34</v>
      </c>
      <c r="H464" s="11" t="s">
        <v>1500</v>
      </c>
      <c r="I464" s="11" t="s">
        <v>1501</v>
      </c>
      <c r="J464" s="11"/>
      <c r="K464" s="11" t="s">
        <v>1502</v>
      </c>
      <c r="L464" s="7" t="s">
        <v>1503</v>
      </c>
      <c r="M464" s="7" t="s">
        <v>1504</v>
      </c>
      <c r="N464" s="47">
        <v>36000000</v>
      </c>
      <c r="O464" s="25">
        <v>120000000</v>
      </c>
      <c r="P464" s="26">
        <v>0.3</v>
      </c>
      <c r="Q464" s="11"/>
      <c r="R464" s="11" t="s">
        <v>1505</v>
      </c>
      <c r="S464" s="11"/>
      <c r="T464" s="11"/>
      <c r="U464" s="15" t="s">
        <v>142</v>
      </c>
      <c r="V464" s="11" t="s">
        <v>20</v>
      </c>
      <c r="W464" s="20" t="s">
        <v>815</v>
      </c>
      <c r="X464" s="20">
        <v>0</v>
      </c>
      <c r="Y464" s="11" t="str">
        <f t="shared" si="7"/>
        <v>43920Ministério da SaúdeContratação de empresa especializada para prestação de serviços de atendimento automatizado por via telefônica, a partir de algoritmo fornecido pela CONTRATANTE com desfechos variáveis, incluindo o direcionamento para outro número telefônico, com disparo inicial da ligação automática a partir de base de dados da CONTRATANTE, e plataforma de análise dos dados gerados, para monitoramento ativo de casos da Covid-1902.416.157/0001-28360000001200000000,3http://www.in.gov.br/web/dou/-/extrato-de-dispensa-de-licitacao-n-8/2020-uasg-250110-250246588</v>
      </c>
      <c r="Z464" s="11" t="s">
        <v>4443</v>
      </c>
      <c r="AA464" s="7">
        <v>2120000</v>
      </c>
      <c r="AB464" s="1" t="s">
        <v>15108</v>
      </c>
      <c r="AC464" s="7" t="s">
        <v>14869</v>
      </c>
      <c r="AD464" s="1" t="s">
        <v>16269</v>
      </c>
    </row>
    <row r="465" spans="1:30">
      <c r="A465" s="10">
        <v>43920</v>
      </c>
      <c r="B465" s="11" t="s">
        <v>1385</v>
      </c>
      <c r="C465" s="11" t="s">
        <v>1386</v>
      </c>
      <c r="D465" s="11" t="s">
        <v>1387</v>
      </c>
      <c r="E465" s="11" t="s">
        <v>36</v>
      </c>
      <c r="F465" s="11" t="s">
        <v>1499</v>
      </c>
      <c r="G465" s="13" t="s">
        <v>34</v>
      </c>
      <c r="H465" s="11" t="s">
        <v>1500</v>
      </c>
      <c r="I465" s="11" t="s">
        <v>1501</v>
      </c>
      <c r="J465" s="11"/>
      <c r="K465" s="11" t="s">
        <v>1502</v>
      </c>
      <c r="L465" s="7" t="s">
        <v>1503</v>
      </c>
      <c r="M465" s="7" t="s">
        <v>1504</v>
      </c>
      <c r="N465" s="47">
        <v>10800000</v>
      </c>
      <c r="O465" s="25">
        <v>120000000</v>
      </c>
      <c r="P465" s="26">
        <v>0.09</v>
      </c>
      <c r="Q465" s="11"/>
      <c r="R465" s="11" t="s">
        <v>1505</v>
      </c>
      <c r="S465" s="11"/>
      <c r="T465" s="11"/>
      <c r="U465" s="15" t="s">
        <v>142</v>
      </c>
      <c r="V465" s="11" t="s">
        <v>20</v>
      </c>
      <c r="W465" s="20" t="s">
        <v>815</v>
      </c>
      <c r="X465" s="20">
        <v>0</v>
      </c>
      <c r="Y465" s="11" t="str">
        <f t="shared" si="7"/>
        <v>43920Ministério da SaúdeContratação de empresa especializada para prestação de serviços de atendimento automatizado por via telefônica, a partir de algoritmo fornecido pela CONTRATANTE com desfechos variáveis, incluindo o direcionamento para outro número telefônico, com disparo inicial da ligação automática a partir de base de dados da CONTRATANTE, e plataforma de análise dos dados gerados, para monitoramento ativo de casos da Covid-1902.416.157/0001-28108000001200000000,09http://www.in.gov.br/web/dou/-/extrato-de-dispensa-de-licitacao-n-8/2020-uasg-250110-250246588</v>
      </c>
      <c r="Z465" s="11" t="s">
        <v>4443</v>
      </c>
      <c r="AA465" s="7">
        <v>2120000</v>
      </c>
      <c r="AB465" s="1" t="s">
        <v>15108</v>
      </c>
      <c r="AC465" s="7" t="s">
        <v>14869</v>
      </c>
      <c r="AD465" s="1" t="s">
        <v>16269</v>
      </c>
    </row>
    <row r="466" spans="1:30">
      <c r="A466" s="10">
        <v>43921</v>
      </c>
      <c r="B466" s="11" t="s">
        <v>1385</v>
      </c>
      <c r="C466" s="11" t="s">
        <v>1386</v>
      </c>
      <c r="D466" s="11" t="s">
        <v>1387</v>
      </c>
      <c r="E466" s="11" t="s">
        <v>128</v>
      </c>
      <c r="F466" s="11" t="s">
        <v>1413</v>
      </c>
      <c r="G466" s="13" t="s">
        <v>17</v>
      </c>
      <c r="H466" s="11" t="s">
        <v>1506</v>
      </c>
      <c r="I466" s="11" t="s">
        <v>1507</v>
      </c>
      <c r="J466" s="11"/>
      <c r="K466" s="11" t="s">
        <v>1485</v>
      </c>
      <c r="L466" s="7" t="s">
        <v>1508</v>
      </c>
      <c r="M466" s="7" t="s">
        <v>1509</v>
      </c>
      <c r="N466" s="47">
        <v>1953</v>
      </c>
      <c r="O466" s="25">
        <v>700</v>
      </c>
      <c r="P466" s="26">
        <v>2.79</v>
      </c>
      <c r="Q466" s="11" t="s">
        <v>18</v>
      </c>
      <c r="R466" s="11" t="s">
        <v>1510</v>
      </c>
      <c r="S466" s="11"/>
      <c r="T466" s="11" t="s">
        <v>889</v>
      </c>
      <c r="U466" s="19" t="s">
        <v>29</v>
      </c>
      <c r="V466" s="11" t="s">
        <v>20</v>
      </c>
      <c r="W466" s="14">
        <v>2.79</v>
      </c>
      <c r="X466" s="14">
        <v>700</v>
      </c>
      <c r="Y466" s="11" t="str">
        <f t="shared" si="7"/>
        <v>43921Polícia Rodoviária FederalAquisição de EPIs (óculos de proteção) para proteção dos servidores contra a COVID-19, doença causada pelo Coronavírus21.024.790/0001-1519537002,79http://www.in.gov.br/web/dou/-/extrato-de-dispensa-de-licitacao-n-9/2020-uasg-200119-250455344</v>
      </c>
      <c r="Z466" s="11" t="s">
        <v>4443</v>
      </c>
      <c r="AA466" s="7">
        <v>50000</v>
      </c>
      <c r="AB466" s="1" t="s">
        <v>15109</v>
      </c>
      <c r="AC466" s="7" t="s">
        <v>14868</v>
      </c>
      <c r="AD466" s="1" t="s">
        <v>16269</v>
      </c>
    </row>
    <row r="467" spans="1:30">
      <c r="A467" s="10">
        <v>43921</v>
      </c>
      <c r="B467" s="11" t="s">
        <v>1385</v>
      </c>
      <c r="C467" s="11" t="s">
        <v>1386</v>
      </c>
      <c r="D467" s="11" t="s">
        <v>1387</v>
      </c>
      <c r="E467" s="11" t="s">
        <v>36</v>
      </c>
      <c r="F467" s="11" t="s">
        <v>1511</v>
      </c>
      <c r="G467" s="13" t="s">
        <v>17</v>
      </c>
      <c r="H467" s="11" t="s">
        <v>1512</v>
      </c>
      <c r="I467" s="11" t="s">
        <v>1513</v>
      </c>
      <c r="J467" s="11"/>
      <c r="K467" s="11" t="s">
        <v>1391</v>
      </c>
      <c r="L467" s="7" t="s">
        <v>13818</v>
      </c>
      <c r="M467" s="7" t="s">
        <v>1514</v>
      </c>
      <c r="N467" s="47">
        <v>10000</v>
      </c>
      <c r="O467" s="25">
        <v>400</v>
      </c>
      <c r="P467" s="26">
        <v>25</v>
      </c>
      <c r="Q467" s="11" t="s">
        <v>18</v>
      </c>
      <c r="R467" s="11" t="s">
        <v>1515</v>
      </c>
      <c r="S467" s="11"/>
      <c r="T467" s="11" t="s">
        <v>889</v>
      </c>
      <c r="U467" s="19" t="s">
        <v>29</v>
      </c>
      <c r="V467" s="11" t="s">
        <v>20</v>
      </c>
      <c r="W467" s="14">
        <v>25</v>
      </c>
      <c r="X467" s="14">
        <v>400</v>
      </c>
      <c r="Y467" s="11" t="str">
        <f t="shared" si="7"/>
        <v>43921Hospital Universitário Walter CantídioAquisição de EPI - ÓCULOS DE PROTEÇÃO E PROTETOR FACIAL19.320.823/0001-221000040025http://www.in.gov.br/web/dou/-/extrato-de-dispensa-de-licitacao-n-28/2020-uasg-155020-250454235</v>
      </c>
      <c r="Z467" s="11" t="s">
        <v>4443</v>
      </c>
      <c r="AA467" s="7">
        <v>70000</v>
      </c>
      <c r="AB467" s="1" t="s">
        <v>15110</v>
      </c>
      <c r="AC467" s="7" t="s">
        <v>14868</v>
      </c>
      <c r="AD467" s="1" t="s">
        <v>16269</v>
      </c>
    </row>
    <row r="468" spans="1:30">
      <c r="A468" s="10">
        <v>43921</v>
      </c>
      <c r="B468" s="11" t="s">
        <v>1385</v>
      </c>
      <c r="C468" s="11" t="s">
        <v>1386</v>
      </c>
      <c r="D468" s="11" t="s">
        <v>1387</v>
      </c>
      <c r="E468" s="11" t="s">
        <v>36</v>
      </c>
      <c r="F468" s="11" t="s">
        <v>1511</v>
      </c>
      <c r="G468" s="13" t="s">
        <v>17</v>
      </c>
      <c r="H468" s="11" t="s">
        <v>1512</v>
      </c>
      <c r="I468" s="11" t="s">
        <v>1513</v>
      </c>
      <c r="J468" s="11"/>
      <c r="K468" s="11" t="s">
        <v>1391</v>
      </c>
      <c r="L468" s="7" t="s">
        <v>13818</v>
      </c>
      <c r="M468" s="7" t="s">
        <v>1514</v>
      </c>
      <c r="N468" s="47">
        <v>2320</v>
      </c>
      <c r="O468" s="25">
        <v>400</v>
      </c>
      <c r="P468" s="26">
        <v>5</v>
      </c>
      <c r="Q468" s="11" t="s">
        <v>18</v>
      </c>
      <c r="R468" s="11" t="s">
        <v>1515</v>
      </c>
      <c r="S468" s="11"/>
      <c r="T468" s="11" t="s">
        <v>1516</v>
      </c>
      <c r="U468" s="19" t="s">
        <v>29</v>
      </c>
      <c r="V468" s="11" t="s">
        <v>20</v>
      </c>
      <c r="W468" s="20" t="s">
        <v>815</v>
      </c>
      <c r="X468" s="20">
        <v>0</v>
      </c>
      <c r="Y468" s="11" t="str">
        <f t="shared" si="7"/>
        <v>43921Hospital Universitário Walter CantídioAquisição de EPI - ÓCULOS DE PROTEÇÃO E PROTETOR FACIAL19.320.823/0001-2223204005http://www.in.gov.br/web/dou/-/extrato-de-dispensa-de-licitacao-n-28/2020-uasg-155020-250454235</v>
      </c>
      <c r="Z468" s="11" t="s">
        <v>4443</v>
      </c>
      <c r="AA468" s="7">
        <v>70000</v>
      </c>
      <c r="AB468" s="1" t="s">
        <v>15110</v>
      </c>
      <c r="AC468" s="7" t="s">
        <v>14868</v>
      </c>
      <c r="AD468" s="1" t="s">
        <v>16269</v>
      </c>
    </row>
    <row r="469" spans="1:30">
      <c r="A469" s="10">
        <v>43921</v>
      </c>
      <c r="B469" s="11" t="s">
        <v>1385</v>
      </c>
      <c r="C469" s="11" t="s">
        <v>1386</v>
      </c>
      <c r="D469" s="11" t="s">
        <v>1387</v>
      </c>
      <c r="E469" s="11" t="s">
        <v>16</v>
      </c>
      <c r="F469" s="11" t="s">
        <v>1478</v>
      </c>
      <c r="G469" s="13" t="s">
        <v>17</v>
      </c>
      <c r="H469" s="11" t="s">
        <v>1517</v>
      </c>
      <c r="I469" s="11" t="s">
        <v>1518</v>
      </c>
      <c r="J469" s="11"/>
      <c r="K469" s="11" t="s">
        <v>1391</v>
      </c>
      <c r="L469" s="7"/>
      <c r="M469" s="7"/>
      <c r="N469" s="47">
        <v>23550146.510000002</v>
      </c>
      <c r="O469" s="25">
        <v>1045000</v>
      </c>
      <c r="P469" s="26">
        <v>8.6199999999999992</v>
      </c>
      <c r="Q469" s="11" t="s">
        <v>18</v>
      </c>
      <c r="R469" s="11" t="s">
        <v>1519</v>
      </c>
      <c r="S469" s="11"/>
      <c r="T469" s="11" t="s">
        <v>961</v>
      </c>
      <c r="U469" s="19" t="s">
        <v>19</v>
      </c>
      <c r="V469" s="11" t="s">
        <v>20</v>
      </c>
      <c r="W469" s="20" t="s">
        <v>815</v>
      </c>
      <c r="X469" s="20">
        <v>0</v>
      </c>
      <c r="Y469" s="11" t="str">
        <f t="shared" si="7"/>
        <v>43921Instituto de Tecnologia em ImunobiológicosAquisição, por importação, de Bulk de produto intermediário para teste rápido para COVID-1923550146,5110450008,62http://www.in.gov.br/web/dou/-/extrato-de-dispensa-de-licitacao-n-78/2020-uasg-254445-250456433</v>
      </c>
      <c r="Z469" s="11" t="s">
        <v>4443</v>
      </c>
      <c r="AA469" s="7"/>
      <c r="AB469" s="1" t="s">
        <v>14871</v>
      </c>
      <c r="AC469" s="7"/>
      <c r="AD469" s="1" t="s">
        <v>16269</v>
      </c>
    </row>
    <row r="470" spans="1:30">
      <c r="A470" s="10">
        <v>43921</v>
      </c>
      <c r="B470" s="11" t="s">
        <v>1385</v>
      </c>
      <c r="C470" s="11" t="s">
        <v>1386</v>
      </c>
      <c r="D470" s="11" t="s">
        <v>1387</v>
      </c>
      <c r="E470" s="11" t="s">
        <v>16</v>
      </c>
      <c r="F470" s="11" t="s">
        <v>1520</v>
      </c>
      <c r="G470" s="13" t="s">
        <v>17</v>
      </c>
      <c r="H470" s="11" t="s">
        <v>1521</v>
      </c>
      <c r="I470" s="11" t="s">
        <v>1522</v>
      </c>
      <c r="J470" s="11"/>
      <c r="K470" s="11" t="s">
        <v>1391</v>
      </c>
      <c r="L470" s="7" t="s">
        <v>1523</v>
      </c>
      <c r="M470" s="7" t="s">
        <v>1524</v>
      </c>
      <c r="N470" s="47">
        <v>18000900</v>
      </c>
      <c r="O470" s="25">
        <v>1851.85185</v>
      </c>
      <c r="P470" s="26">
        <v>2700</v>
      </c>
      <c r="Q470" s="11" t="s">
        <v>18</v>
      </c>
      <c r="R470" s="11" t="s">
        <v>1525</v>
      </c>
      <c r="S470" s="11"/>
      <c r="T470" s="11" t="s">
        <v>961</v>
      </c>
      <c r="U470" s="15" t="s">
        <v>1526</v>
      </c>
      <c r="V470" s="11" t="s">
        <v>20</v>
      </c>
      <c r="W470" s="20" t="s">
        <v>815</v>
      </c>
      <c r="X470" s="20">
        <v>0</v>
      </c>
      <c r="Y470" s="11" t="str">
        <f t="shared" si="7"/>
        <v>43921Fundação Oswaldo CruzAQUISIÇÃO DE MODULO DE AMPLIFICAÇÃO/DETECÇÃO KIT BIOMOL SARS/COVID-19 PARA 30 REAÇÕEs. REAGENTE PARA DIAGNOSTICO CLINICO 7, TIPO: CONJUNTO COMPLETO PARA AUTOMAÇÃO, TIPO DE ANALISE: QUALITATIVO CORONAVÍRUS COVID-19, APRESENTAÇÃO: TESTE, METODO: RT-PCR TEMPO REAL. (MODULO DE AMPLIFICAÇÃO/DETECÇÃO KIT BIOMOL SARS/COVID-19 PARA 30 REAÇÕES03.585.986/0001-05180009001851,851852700http://www.in.gov.br/web/dou/-/extrato-de-dispensa-de-licitacao-n-21/2020-uasg-254420-250456317</v>
      </c>
      <c r="Z470" s="11" t="s">
        <v>4443</v>
      </c>
      <c r="AA470" s="7">
        <v>0</v>
      </c>
      <c r="AB470" s="1" t="s">
        <v>15111</v>
      </c>
      <c r="AC470" s="7" t="s">
        <v>14869</v>
      </c>
      <c r="AD470" s="1" t="s">
        <v>16269</v>
      </c>
    </row>
    <row r="471" spans="1:30">
      <c r="A471" s="10">
        <v>43921</v>
      </c>
      <c r="B471" s="11" t="s">
        <v>1385</v>
      </c>
      <c r="C471" s="11" t="s">
        <v>1386</v>
      </c>
      <c r="D471" s="11" t="s">
        <v>1387</v>
      </c>
      <c r="E471" s="11" t="s">
        <v>16</v>
      </c>
      <c r="F471" s="11" t="s">
        <v>1527</v>
      </c>
      <c r="G471" s="11" t="s">
        <v>37</v>
      </c>
      <c r="H471" s="11" t="s">
        <v>1528</v>
      </c>
      <c r="I471" s="11" t="s">
        <v>1529</v>
      </c>
      <c r="J471" s="11"/>
      <c r="K471" s="11"/>
      <c r="L471" s="7" t="s">
        <v>13819</v>
      </c>
      <c r="M471" s="7" t="s">
        <v>1530</v>
      </c>
      <c r="N471" s="47">
        <v>70400</v>
      </c>
      <c r="O471" s="25">
        <v>2</v>
      </c>
      <c r="P471" s="26">
        <v>35200</v>
      </c>
      <c r="Q471" s="11" t="s">
        <v>18</v>
      </c>
      <c r="R471" s="11" t="s">
        <v>1531</v>
      </c>
      <c r="S471" s="11"/>
      <c r="T471" s="11" t="s">
        <v>911</v>
      </c>
      <c r="U471" s="19" t="s">
        <v>4439</v>
      </c>
      <c r="V471" s="11" t="s">
        <v>20</v>
      </c>
      <c r="W471" s="14">
        <v>35200</v>
      </c>
      <c r="X471" s="14">
        <v>2</v>
      </c>
      <c r="Y471" s="11" t="str">
        <f t="shared" si="7"/>
        <v>43921Instituto Nacional de Infectologia Evandro ChagasAquisição de Equipamentos - COVID 1901.645.409/0003-9070400235200http://www.in.gov.br/web/dou/-/extrato-de-dispensa-de-licitacao-n-27/2020-uasg-254492-250456481</v>
      </c>
      <c r="Z471" s="11" t="s">
        <v>4443</v>
      </c>
      <c r="AA471" s="7">
        <v>0</v>
      </c>
      <c r="AB471" s="1" t="s">
        <v>15112</v>
      </c>
      <c r="AC471" s="7" t="s">
        <v>14869</v>
      </c>
      <c r="AD471" s="1" t="s">
        <v>16269</v>
      </c>
    </row>
    <row r="472" spans="1:30">
      <c r="A472" s="10">
        <v>43921</v>
      </c>
      <c r="B472" s="11" t="s">
        <v>1385</v>
      </c>
      <c r="C472" s="11" t="s">
        <v>1386</v>
      </c>
      <c r="D472" s="11" t="s">
        <v>1387</v>
      </c>
      <c r="E472" s="11" t="s">
        <v>16</v>
      </c>
      <c r="F472" s="11" t="s">
        <v>1478</v>
      </c>
      <c r="G472" s="13" t="s">
        <v>17</v>
      </c>
      <c r="H472" s="11" t="s">
        <v>1532</v>
      </c>
      <c r="I472" s="11" t="s">
        <v>1533</v>
      </c>
      <c r="J472" s="11"/>
      <c r="K472" s="11" t="s">
        <v>1391</v>
      </c>
      <c r="L472" s="7" t="s">
        <v>13820</v>
      </c>
      <c r="M472" s="7" t="s">
        <v>1534</v>
      </c>
      <c r="N472" s="47">
        <v>2516085</v>
      </c>
      <c r="O472" s="25">
        <v>442</v>
      </c>
      <c r="P472" s="26">
        <v>5692.5</v>
      </c>
      <c r="Q472" s="11" t="s">
        <v>18</v>
      </c>
      <c r="R472" s="11" t="s">
        <v>1535</v>
      </c>
      <c r="S472" s="11"/>
      <c r="T472" s="11" t="s">
        <v>961</v>
      </c>
      <c r="U472" s="19" t="s">
        <v>816</v>
      </c>
      <c r="V472" s="11" t="s">
        <v>20</v>
      </c>
      <c r="W472" s="14">
        <v>5692</v>
      </c>
      <c r="X472" s="14">
        <v>442</v>
      </c>
      <c r="Y472" s="11" t="str">
        <f t="shared" si="7"/>
        <v>43921Instituto de Tecnologia em ImunobiológicosAquisição de OLIGONUCLEOTIDEO;250 NMOL;PCR TEMPO REAL;688,IDT;FR e SONDA,PCR;TEMPO REAL;1UMOL;872,IDT;FR13.545.241/0001-6825160854425692,5http://www.in.gov.br/web/dou/-/extrato-de-dispensa-de-licitacao-n-86/2020-uasg-254445-250456339</v>
      </c>
      <c r="Z472" s="11" t="s">
        <v>4442</v>
      </c>
      <c r="AA472" s="7">
        <v>90000</v>
      </c>
      <c r="AB472" s="1" t="s">
        <v>15113</v>
      </c>
      <c r="AC472" s="7" t="s">
        <v>14869</v>
      </c>
      <c r="AD472" s="1" t="s">
        <v>16269</v>
      </c>
    </row>
    <row r="473" spans="1:30">
      <c r="A473" s="10">
        <v>43921</v>
      </c>
      <c r="B473" s="11" t="s">
        <v>1385</v>
      </c>
      <c r="C473" s="11" t="s">
        <v>1386</v>
      </c>
      <c r="D473" s="11" t="s">
        <v>1387</v>
      </c>
      <c r="E473" s="11" t="s">
        <v>16</v>
      </c>
      <c r="F473" s="11" t="s">
        <v>1478</v>
      </c>
      <c r="G473" s="13" t="s">
        <v>17</v>
      </c>
      <c r="H473" s="11" t="s">
        <v>1532</v>
      </c>
      <c r="I473" s="11" t="s">
        <v>1533</v>
      </c>
      <c r="J473" s="11"/>
      <c r="K473" s="11" t="s">
        <v>1391</v>
      </c>
      <c r="L473" s="7" t="s">
        <v>13820</v>
      </c>
      <c r="M473" s="7" t="s">
        <v>1534</v>
      </c>
      <c r="N473" s="47">
        <v>20134.8</v>
      </c>
      <c r="O473" s="25">
        <v>105</v>
      </c>
      <c r="P473" s="26">
        <v>191.76</v>
      </c>
      <c r="Q473" s="11" t="s">
        <v>18</v>
      </c>
      <c r="R473" s="11" t="s">
        <v>1535</v>
      </c>
      <c r="S473" s="11"/>
      <c r="T473" s="11" t="s">
        <v>961</v>
      </c>
      <c r="U473" s="19" t="s">
        <v>19</v>
      </c>
      <c r="V473" s="11" t="s">
        <v>20</v>
      </c>
      <c r="W473" s="14">
        <v>191.76</v>
      </c>
      <c r="X473" s="14">
        <v>105</v>
      </c>
      <c r="Y473" s="11" t="str">
        <f t="shared" si="7"/>
        <v>43921Instituto de Tecnologia em ImunobiológicosAquisição de OLIGONUCLEOTIDEO;250 NMOL;PCR TEMPO REAL;688,IDT;FR e SONDA,PCR;TEMPO REAL;1UMOL;872,IDT;FR13.545.241/0001-6820134,8105191,76http://www.in.gov.br/web/dou/-/extrato-de-dispensa-de-licitacao-n-86/2020-uasg-254445-250456339</v>
      </c>
      <c r="Z473" s="11" t="s">
        <v>4443</v>
      </c>
      <c r="AA473" s="7">
        <v>90000</v>
      </c>
      <c r="AB473" s="1" t="s">
        <v>15113</v>
      </c>
      <c r="AC473" s="7" t="s">
        <v>14869</v>
      </c>
      <c r="AD473" s="1" t="s">
        <v>16269</v>
      </c>
    </row>
    <row r="474" spans="1:30">
      <c r="A474" s="10">
        <v>43922</v>
      </c>
      <c r="B474" s="11" t="s">
        <v>1385</v>
      </c>
      <c r="C474" s="11" t="s">
        <v>1386</v>
      </c>
      <c r="D474" s="11" t="s">
        <v>1387</v>
      </c>
      <c r="E474" s="11" t="s">
        <v>36</v>
      </c>
      <c r="F474" s="11" t="s">
        <v>1447</v>
      </c>
      <c r="G474" s="13" t="s">
        <v>17</v>
      </c>
      <c r="H474" s="11" t="s">
        <v>1536</v>
      </c>
      <c r="I474" s="11" t="s">
        <v>1537</v>
      </c>
      <c r="J474" s="11"/>
      <c r="K474" s="11" t="s">
        <v>1391</v>
      </c>
      <c r="L474" s="7" t="s">
        <v>1538</v>
      </c>
      <c r="M474" s="7" t="s">
        <v>936</v>
      </c>
      <c r="N474" s="47">
        <v>324000</v>
      </c>
      <c r="O474" s="25">
        <v>60000</v>
      </c>
      <c r="P474" s="26">
        <v>5.4</v>
      </c>
      <c r="Q474" s="11" t="s">
        <v>18</v>
      </c>
      <c r="R474" s="11" t="s">
        <v>1539</v>
      </c>
      <c r="S474" s="11"/>
      <c r="T474" s="11" t="s">
        <v>886</v>
      </c>
      <c r="U474" s="15" t="s">
        <v>35</v>
      </c>
      <c r="V474" s="11" t="s">
        <v>20</v>
      </c>
      <c r="W474" s="14">
        <v>5.4</v>
      </c>
      <c r="X474" s="14">
        <v>60000</v>
      </c>
      <c r="Y474" s="11" t="str">
        <f t="shared" si="7"/>
        <v>43922Hospital Universitário de Juiz de ForaAquisição de avental não estéril descartável (EPI) para abastecer o Hospital Universitário da UFJF/EBSERH, na atual pandemia de COVID-1916.566.588/0001-85324000600005,4http://www.in.gov.br/web/dou/-/extrato-de-dispensa-de-licitacao-n-18/2020-uasg-155903-250662705</v>
      </c>
      <c r="Z474" s="11" t="s">
        <v>4443</v>
      </c>
      <c r="AA474" s="7">
        <v>400000</v>
      </c>
      <c r="AB474" s="1" t="s">
        <v>15023</v>
      </c>
      <c r="AC474" s="7" t="s">
        <v>14868</v>
      </c>
      <c r="AD474" s="1" t="s">
        <v>16269</v>
      </c>
    </row>
    <row r="475" spans="1:30">
      <c r="A475" s="10">
        <v>43922</v>
      </c>
      <c r="B475" s="11" t="s">
        <v>1385</v>
      </c>
      <c r="C475" s="11" t="s">
        <v>1386</v>
      </c>
      <c r="D475" s="11" t="s">
        <v>1387</v>
      </c>
      <c r="E475" s="11" t="s">
        <v>36</v>
      </c>
      <c r="F475" s="11" t="s">
        <v>1447</v>
      </c>
      <c r="G475" s="13" t="s">
        <v>17</v>
      </c>
      <c r="H475" s="11" t="s">
        <v>1540</v>
      </c>
      <c r="I475" s="11" t="s">
        <v>1541</v>
      </c>
      <c r="J475" s="11"/>
      <c r="K475" s="11" t="s">
        <v>1391</v>
      </c>
      <c r="L475" s="7" t="s">
        <v>13770</v>
      </c>
      <c r="M475" s="7" t="s">
        <v>1054</v>
      </c>
      <c r="N475" s="47">
        <v>22097.599999999999</v>
      </c>
      <c r="O475" s="25">
        <v>400</v>
      </c>
      <c r="P475" s="26">
        <v>46.99</v>
      </c>
      <c r="Q475" s="27" t="s">
        <v>788</v>
      </c>
      <c r="R475" s="11" t="s">
        <v>1542</v>
      </c>
      <c r="S475" s="11"/>
      <c r="T475" s="11" t="s">
        <v>867</v>
      </c>
      <c r="U475" s="19" t="s">
        <v>32</v>
      </c>
      <c r="V475" s="11" t="s">
        <v>33</v>
      </c>
      <c r="W475" s="20" t="s">
        <v>815</v>
      </c>
      <c r="X475" s="20">
        <v>0</v>
      </c>
      <c r="Y475" s="11" t="str">
        <f t="shared" si="7"/>
        <v>43922Hospital Universitário de Juiz de ForaAquisição de álcool etílico 70%, gel, preferencialmente 800 ml, a fim de abastecer o Hospital Universitário da UFJF - Filial Ebserh21.767.486/0001-6822097,640046,99http://www.in.gov.br/web/dou/-/extrato-de-dispensa-de-licitacao-n-10/2020-uasg-155903-250662330</v>
      </c>
      <c r="Z475" s="11" t="s">
        <v>4443</v>
      </c>
      <c r="AA475" s="7">
        <v>50000</v>
      </c>
      <c r="AB475" s="1" t="s">
        <v>15044</v>
      </c>
      <c r="AC475" s="7" t="s">
        <v>14870</v>
      </c>
      <c r="AD475" s="1" t="s">
        <v>16269</v>
      </c>
    </row>
    <row r="476" spans="1:30">
      <c r="A476" s="10">
        <v>43922</v>
      </c>
      <c r="B476" s="11" t="s">
        <v>1385</v>
      </c>
      <c r="C476" s="11" t="s">
        <v>1386</v>
      </c>
      <c r="D476" s="11" t="s">
        <v>1387</v>
      </c>
      <c r="E476" s="11" t="s">
        <v>36</v>
      </c>
      <c r="F476" s="11" t="s">
        <v>1447</v>
      </c>
      <c r="G476" s="13" t="s">
        <v>17</v>
      </c>
      <c r="H476" s="11" t="s">
        <v>1543</v>
      </c>
      <c r="I476" s="11" t="s">
        <v>1544</v>
      </c>
      <c r="J476" s="11"/>
      <c r="K476" s="11" t="s">
        <v>1391</v>
      </c>
      <c r="L476" s="7" t="s">
        <v>13762</v>
      </c>
      <c r="M476" s="7" t="s">
        <v>1015</v>
      </c>
      <c r="N476" s="47">
        <v>48000</v>
      </c>
      <c r="O476" s="25">
        <v>4000</v>
      </c>
      <c r="P476" s="26">
        <v>12</v>
      </c>
      <c r="Q476" s="27" t="s">
        <v>31</v>
      </c>
      <c r="R476" s="11" t="s">
        <v>1545</v>
      </c>
      <c r="S476" s="11"/>
      <c r="T476" s="11" t="s">
        <v>867</v>
      </c>
      <c r="U476" s="19" t="s">
        <v>32</v>
      </c>
      <c r="V476" s="11" t="s">
        <v>33</v>
      </c>
      <c r="W476" s="14">
        <v>12</v>
      </c>
      <c r="X476" s="14">
        <v>4000</v>
      </c>
      <c r="Y476" s="11" t="str">
        <f t="shared" si="7"/>
        <v>43922Hospital Universitário de Juiz de ForaAquisição de de álcool gel 70 GL para abastecimento do HU-UFJF/EBSERH em caráter de urgência06.204.801/0001-5548000400012http://www.in.gov.br/web/dou/-/extrato-de-dispensa-de-licitacao-n-19/2020-uasg-155903-250662712</v>
      </c>
      <c r="Z476" s="11" t="s">
        <v>4443</v>
      </c>
      <c r="AA476" s="7">
        <v>20000</v>
      </c>
      <c r="AB476" s="1" t="s">
        <v>15036</v>
      </c>
      <c r="AC476" s="7" t="s">
        <v>14868</v>
      </c>
      <c r="AD476" s="1" t="s">
        <v>16269</v>
      </c>
    </row>
    <row r="477" spans="1:30">
      <c r="A477" s="10">
        <v>43922</v>
      </c>
      <c r="B477" s="11" t="s">
        <v>1385</v>
      </c>
      <c r="C477" s="11" t="s">
        <v>1386</v>
      </c>
      <c r="D477" s="11" t="s">
        <v>1387</v>
      </c>
      <c r="E477" s="11" t="s">
        <v>36</v>
      </c>
      <c r="F477" s="11" t="s">
        <v>1401</v>
      </c>
      <c r="G477" s="13" t="s">
        <v>17</v>
      </c>
      <c r="H477" s="11" t="s">
        <v>1546</v>
      </c>
      <c r="I477" s="11" t="s">
        <v>1547</v>
      </c>
      <c r="J477" s="11"/>
      <c r="K477" s="11" t="s">
        <v>1548</v>
      </c>
      <c r="L477" s="7" t="s">
        <v>1549</v>
      </c>
      <c r="M477" s="7" t="s">
        <v>1550</v>
      </c>
      <c r="N477" s="47">
        <v>33000</v>
      </c>
      <c r="O477" s="25">
        <v>300</v>
      </c>
      <c r="P477" s="26">
        <v>110</v>
      </c>
      <c r="Q477" s="11" t="s">
        <v>18</v>
      </c>
      <c r="R477" s="11" t="s">
        <v>1551</v>
      </c>
      <c r="S477" s="11"/>
      <c r="T477" s="11" t="s">
        <v>961</v>
      </c>
      <c r="U477" s="19" t="s">
        <v>19</v>
      </c>
      <c r="V477" s="11" t="s">
        <v>20</v>
      </c>
      <c r="W477" s="14">
        <v>110</v>
      </c>
      <c r="X477" s="14">
        <v>300</v>
      </c>
      <c r="Y477" s="11" t="str">
        <f t="shared" si="7"/>
        <v>43922Hospital Escola da UFPelAquisição de TESTES RÁPIDOS PARA DIAGNÓSTICO DO COVID-1907.726.133/0001-9933000300110http://www.in.gov.br/web/dou/-/extrato-de-dispensa-de-licitacao-n-56/2020-250700888</v>
      </c>
      <c r="Z477" s="11" t="s">
        <v>4443</v>
      </c>
      <c r="AA477" s="7">
        <v>5000</v>
      </c>
      <c r="AB477" s="1" t="s">
        <v>15114</v>
      </c>
      <c r="AC477" s="7" t="s">
        <v>14868</v>
      </c>
      <c r="AD477" s="1" t="s">
        <v>16269</v>
      </c>
    </row>
    <row r="478" spans="1:30">
      <c r="A478" s="10">
        <v>43922</v>
      </c>
      <c r="B478" s="11" t="s">
        <v>1385</v>
      </c>
      <c r="C478" s="11" t="s">
        <v>1386</v>
      </c>
      <c r="D478" s="11" t="s">
        <v>1387</v>
      </c>
      <c r="E478" s="11" t="s">
        <v>36</v>
      </c>
      <c r="F478" s="11" t="s">
        <v>1552</v>
      </c>
      <c r="G478" s="13" t="s">
        <v>17</v>
      </c>
      <c r="H478" s="11" t="s">
        <v>1553</v>
      </c>
      <c r="I478" s="11" t="s">
        <v>1554</v>
      </c>
      <c r="J478" s="11"/>
      <c r="K478" s="11" t="s">
        <v>1416</v>
      </c>
      <c r="L478" s="7" t="s">
        <v>13821</v>
      </c>
      <c r="M478" s="7" t="s">
        <v>1555</v>
      </c>
      <c r="N478" s="47">
        <v>100000</v>
      </c>
      <c r="O478" s="25">
        <v>5000</v>
      </c>
      <c r="P478" s="26">
        <v>20</v>
      </c>
      <c r="Q478" s="27" t="s">
        <v>28</v>
      </c>
      <c r="R478" s="11" t="s">
        <v>1556</v>
      </c>
      <c r="S478" s="11"/>
      <c r="T478" s="11" t="s">
        <v>825</v>
      </c>
      <c r="U478" s="19" t="s">
        <v>4892</v>
      </c>
      <c r="V478" s="11" t="s">
        <v>20</v>
      </c>
      <c r="W478" s="14">
        <v>20</v>
      </c>
      <c r="X478" s="14">
        <v>5000</v>
      </c>
      <c r="Y478" s="11" t="str">
        <f t="shared" si="7"/>
        <v>43922Hospital Universitário Cassiano Antonio MoraesAquisição de MÁSCARAS TIPO RESPIRADOR - TIPO PFF2/N95. Quantidade de 5000 unidades12.342.435/0001-01100000500020http://www.in.gov.br/web/dou/-/extrato-de-dispensa-de-licitacao-n-14/2020-uasg-155012-250692733</v>
      </c>
      <c r="Z478" s="11" t="s">
        <v>4443</v>
      </c>
      <c r="AA478" s="7">
        <v>122000</v>
      </c>
      <c r="AB478" s="1" t="s">
        <v>15115</v>
      </c>
      <c r="AC478" s="7" t="s">
        <v>14870</v>
      </c>
      <c r="AD478" s="1" t="s">
        <v>16269</v>
      </c>
    </row>
    <row r="479" spans="1:30">
      <c r="A479" s="10">
        <v>43923</v>
      </c>
      <c r="B479" s="11" t="s">
        <v>1385</v>
      </c>
      <c r="C479" s="11" t="s">
        <v>1386</v>
      </c>
      <c r="D479" s="11" t="s">
        <v>1387</v>
      </c>
      <c r="E479" s="11" t="s">
        <v>36</v>
      </c>
      <c r="F479" s="11" t="s">
        <v>1395</v>
      </c>
      <c r="G479" s="13" t="s">
        <v>17</v>
      </c>
      <c r="H479" s="11" t="s">
        <v>1557</v>
      </c>
      <c r="I479" s="11" t="s">
        <v>1558</v>
      </c>
      <c r="J479" s="11"/>
      <c r="K479" s="11" t="s">
        <v>1391</v>
      </c>
      <c r="L479" s="7" t="s">
        <v>1559</v>
      </c>
      <c r="M479" s="7" t="s">
        <v>1560</v>
      </c>
      <c r="N479" s="47">
        <v>404850</v>
      </c>
      <c r="O479" s="25">
        <v>15000</v>
      </c>
      <c r="P479" s="26">
        <v>26.99</v>
      </c>
      <c r="Q479" s="27" t="s">
        <v>28</v>
      </c>
      <c r="R479" s="11" t="s">
        <v>1561</v>
      </c>
      <c r="S479" s="11"/>
      <c r="T479" s="11" t="s">
        <v>825</v>
      </c>
      <c r="U479" s="19" t="s">
        <v>4892</v>
      </c>
      <c r="V479" s="11" t="s">
        <v>20</v>
      </c>
      <c r="W479" s="14">
        <v>26.99</v>
      </c>
      <c r="X479" s="14">
        <v>15000</v>
      </c>
      <c r="Y479" s="11" t="str">
        <f t="shared" si="7"/>
        <v>43923Hospital das Clínicas da UFGAquisição de máscara respirador N95 para o Hospital das Clínicas de Goiás para fazer frente ao conjunto de ações no combate do coronavírus07.847.837/0001-104048501500026,99http://www.in.gov.br/web/dou/-/extrato-de-dispensa-de-licitacao-n-27/2020-uasg-155904-250876159</v>
      </c>
      <c r="Z479" s="11" t="s">
        <v>4443</v>
      </c>
      <c r="AA479" s="7">
        <v>1200000</v>
      </c>
      <c r="AB479" s="1" t="s">
        <v>15013</v>
      </c>
      <c r="AC479" s="7" t="s">
        <v>14869</v>
      </c>
      <c r="AD479" s="1" t="s">
        <v>16269</v>
      </c>
    </row>
    <row r="480" spans="1:30">
      <c r="A480" s="10">
        <v>43923</v>
      </c>
      <c r="B480" s="11" t="s">
        <v>1385</v>
      </c>
      <c r="C480" s="11" t="s">
        <v>1386</v>
      </c>
      <c r="D480" s="11" t="s">
        <v>1387</v>
      </c>
      <c r="E480" s="11" t="s">
        <v>128</v>
      </c>
      <c r="F480" s="11" t="s">
        <v>1413</v>
      </c>
      <c r="G480" s="13" t="s">
        <v>17</v>
      </c>
      <c r="H480" s="11" t="s">
        <v>1562</v>
      </c>
      <c r="I480" s="11" t="s">
        <v>1563</v>
      </c>
      <c r="J480" s="11"/>
      <c r="K480" s="11"/>
      <c r="L480" s="7" t="s">
        <v>1564</v>
      </c>
      <c r="M480" s="7" t="s">
        <v>1565</v>
      </c>
      <c r="N480" s="47">
        <v>51227.6</v>
      </c>
      <c r="O480" s="25"/>
      <c r="P480" s="26"/>
      <c r="Q480" s="11" t="s">
        <v>18</v>
      </c>
      <c r="R480" s="11" t="s">
        <v>1566</v>
      </c>
      <c r="S480" s="11"/>
      <c r="T480" s="11" t="s">
        <v>961</v>
      </c>
      <c r="U480" s="19" t="s">
        <v>19</v>
      </c>
      <c r="V480" s="11" t="s">
        <v>20</v>
      </c>
      <c r="W480" s="20" t="s">
        <v>815</v>
      </c>
      <c r="X480" s="20">
        <v>0</v>
      </c>
      <c r="Y480" s="11" t="str">
        <f t="shared" si="7"/>
        <v>43923Polícia Rodoviária FederalAquisição emergencial de testes rápidos para detecção qualitativa específica de IgG e IgM do COVID-19, a serem aplicados, durante surto epidêmico de coronavírus no país, nos servidores da Polícia Rodoviária Federal lotados nas Superintendências de Rondônia, Roraima, Acre, Amazonas, Mato Grosso e Mato Grosso do Sul06.987.995/0001-0251227,6http://www.in.gov.br/web/dou/-/extrato-de-dispensa-de-licitacao-n-9/2020-uasg-200131-250891677</v>
      </c>
      <c r="Z480" s="11" t="s">
        <v>4443</v>
      </c>
      <c r="AA480" s="7">
        <v>200000</v>
      </c>
      <c r="AB480" s="1" t="s">
        <v>15116</v>
      </c>
      <c r="AC480" s="7" t="s">
        <v>14868</v>
      </c>
      <c r="AD480" s="1" t="s">
        <v>16269</v>
      </c>
    </row>
    <row r="481" spans="1:30">
      <c r="A481" s="10">
        <v>43924</v>
      </c>
      <c r="B481" s="11" t="s">
        <v>1385</v>
      </c>
      <c r="C481" s="11" t="s">
        <v>1386</v>
      </c>
      <c r="D481" s="11" t="s">
        <v>1387</v>
      </c>
      <c r="E481" s="11" t="s">
        <v>36</v>
      </c>
      <c r="F481" s="11" t="s">
        <v>1388</v>
      </c>
      <c r="G481" s="13" t="s">
        <v>17</v>
      </c>
      <c r="H481" s="11" t="s">
        <v>1567</v>
      </c>
      <c r="I481" s="11" t="s">
        <v>1568</v>
      </c>
      <c r="J481" s="11"/>
      <c r="K481" s="11" t="s">
        <v>1391</v>
      </c>
      <c r="L481" s="7" t="s">
        <v>1569</v>
      </c>
      <c r="M481" s="7" t="s">
        <v>1570</v>
      </c>
      <c r="N481" s="47">
        <v>20400</v>
      </c>
      <c r="O481" s="25">
        <v>1200</v>
      </c>
      <c r="P481" s="26">
        <v>17</v>
      </c>
      <c r="Q481" s="11" t="s">
        <v>18</v>
      </c>
      <c r="R481" s="11" t="s">
        <v>1571</v>
      </c>
      <c r="S481" s="11"/>
      <c r="T481" s="11" t="s">
        <v>886</v>
      </c>
      <c r="U481" s="15" t="s">
        <v>35</v>
      </c>
      <c r="V481" s="11" t="s">
        <v>20</v>
      </c>
      <c r="W481" s="14">
        <v>17</v>
      </c>
      <c r="X481" s="14">
        <v>1200</v>
      </c>
      <c r="Y481" s="11" t="str">
        <f t="shared" si="7"/>
        <v>43924Instituto de Puericultura e Pediatria Martagão GesteiraAquisição de avental para procedimento CME - não estéril - 25G/40G/M²22.056.556/0001-3220400120017http://www.in.gov.br/web/dou/-/extrato-de-dispensa-de-licitacao-n-147/2020-uasg-153150-251115704</v>
      </c>
      <c r="Z481" s="11" t="s">
        <v>4443</v>
      </c>
      <c r="AA481" s="7">
        <v>100000</v>
      </c>
      <c r="AB481" s="1" t="s">
        <v>15117</v>
      </c>
      <c r="AC481" s="7" t="s">
        <v>14870</v>
      </c>
      <c r="AD481" s="1" t="s">
        <v>16269</v>
      </c>
    </row>
    <row r="482" spans="1:30">
      <c r="A482" s="10">
        <v>43924</v>
      </c>
      <c r="B482" s="11" t="s">
        <v>1385</v>
      </c>
      <c r="C482" s="11" t="s">
        <v>1386</v>
      </c>
      <c r="D482" s="11" t="s">
        <v>1387</v>
      </c>
      <c r="E482" s="11" t="s">
        <v>36</v>
      </c>
      <c r="F482" s="11" t="s">
        <v>1388</v>
      </c>
      <c r="G482" s="13" t="s">
        <v>17</v>
      </c>
      <c r="H482" s="11" t="s">
        <v>1572</v>
      </c>
      <c r="I482" s="11" t="s">
        <v>1573</v>
      </c>
      <c r="J482" s="11"/>
      <c r="K482" s="11"/>
      <c r="L482" s="7" t="s">
        <v>1574</v>
      </c>
      <c r="M482" s="7" t="s">
        <v>1575</v>
      </c>
      <c r="N482" s="47">
        <v>4444</v>
      </c>
      <c r="O482" s="25"/>
      <c r="P482" s="26"/>
      <c r="Q482" s="11"/>
      <c r="R482" s="11" t="s">
        <v>1576</v>
      </c>
      <c r="S482" s="11"/>
      <c r="T482" s="11" t="s">
        <v>859</v>
      </c>
      <c r="U482" s="19" t="s">
        <v>30</v>
      </c>
      <c r="V482" s="11" t="s">
        <v>20</v>
      </c>
      <c r="W482" s="20" t="s">
        <v>815</v>
      </c>
      <c r="X482" s="20">
        <v>0</v>
      </c>
      <c r="Y482" s="11" t="str">
        <f t="shared" si="7"/>
        <v>43924Instituto de Puericultura e Pediatria Martagão GesteiraAquisição de máscara de gasoterapia alta concentração infantil. 73.588.915/0001-334444http://www.in.gov.br/web/dou/-/extrato-de-dispensa-de-licitacao-n-177/2020-uasg-153150-251115969</v>
      </c>
      <c r="Z482" s="11" t="s">
        <v>4443</v>
      </c>
      <c r="AA482" s="7">
        <v>0</v>
      </c>
      <c r="AB482" s="1" t="s">
        <v>15118</v>
      </c>
      <c r="AC482" s="7" t="s">
        <v>14870</v>
      </c>
      <c r="AD482" s="1" t="s">
        <v>16269</v>
      </c>
    </row>
    <row r="483" spans="1:30">
      <c r="A483" s="10">
        <v>43924</v>
      </c>
      <c r="B483" s="11" t="s">
        <v>1385</v>
      </c>
      <c r="C483" s="11" t="s">
        <v>1386</v>
      </c>
      <c r="D483" s="11" t="s">
        <v>1387</v>
      </c>
      <c r="E483" s="11" t="s">
        <v>36</v>
      </c>
      <c r="F483" s="11" t="s">
        <v>1552</v>
      </c>
      <c r="G483" s="13" t="s">
        <v>17</v>
      </c>
      <c r="H483" s="11" t="s">
        <v>1577</v>
      </c>
      <c r="I483" s="11" t="s">
        <v>1578</v>
      </c>
      <c r="J483" s="11"/>
      <c r="K483" s="11"/>
      <c r="L483" s="7" t="s">
        <v>1579</v>
      </c>
      <c r="M483" s="7" t="s">
        <v>1580</v>
      </c>
      <c r="N483" s="47">
        <v>105000</v>
      </c>
      <c r="O483" s="25"/>
      <c r="P483" s="26"/>
      <c r="Q483" s="11"/>
      <c r="R483" s="11" t="s">
        <v>1581</v>
      </c>
      <c r="S483" s="11"/>
      <c r="T483" s="11" t="s">
        <v>851</v>
      </c>
      <c r="U483" s="19" t="s">
        <v>32</v>
      </c>
      <c r="V483" s="11" t="s">
        <v>33</v>
      </c>
      <c r="W483" s="20" t="s">
        <v>815</v>
      </c>
      <c r="X483" s="20">
        <v>0</v>
      </c>
      <c r="Y483" s="11" t="str">
        <f t="shared" si="7"/>
        <v>43924Hospital Universitário Cassiano Antonio MoraesAquisição de PAPEL TOALHA EM BOBINA 200 METROS,PAPEL TOALHA INTERFOLHADO, SABONETE LÍQUIDO NEUTRO PARA HIGIENIZAÇÃO DAS MÃOS,ÁLCOOL LÍQUIDO 70% ANTISSÉPTICO 600 ML SPRAY.29.282.974/0001-97105000http://www.in.gov.br/en/web/dou/-/extrato-de-dispensa-de-licitacao-n-22/2020-uasg-155012-251117525</v>
      </c>
      <c r="Z483" s="11" t="s">
        <v>4443</v>
      </c>
      <c r="AA483" s="7">
        <v>300000</v>
      </c>
      <c r="AB483" s="1" t="s">
        <v>15119</v>
      </c>
      <c r="AC483" s="7" t="s">
        <v>14870</v>
      </c>
      <c r="AD483" s="1" t="s">
        <v>16269</v>
      </c>
    </row>
    <row r="484" spans="1:30">
      <c r="A484" s="10">
        <v>43924</v>
      </c>
      <c r="B484" s="11" t="s">
        <v>1385</v>
      </c>
      <c r="C484" s="11" t="s">
        <v>1386</v>
      </c>
      <c r="D484" s="11" t="s">
        <v>1387</v>
      </c>
      <c r="E484" s="11" t="s">
        <v>36</v>
      </c>
      <c r="F484" s="11" t="s">
        <v>1552</v>
      </c>
      <c r="G484" s="13" t="s">
        <v>17</v>
      </c>
      <c r="H484" s="11" t="s">
        <v>1577</v>
      </c>
      <c r="I484" s="11" t="s">
        <v>1578</v>
      </c>
      <c r="J484" s="11"/>
      <c r="K484" s="11"/>
      <c r="L484" s="7" t="s">
        <v>1582</v>
      </c>
      <c r="M484" s="7" t="s">
        <v>1583</v>
      </c>
      <c r="N484" s="47">
        <v>96280</v>
      </c>
      <c r="O484" s="25"/>
      <c r="P484" s="26"/>
      <c r="Q484" s="11"/>
      <c r="R484" s="11" t="s">
        <v>1581</v>
      </c>
      <c r="S484" s="11"/>
      <c r="T484" s="11" t="s">
        <v>851</v>
      </c>
      <c r="U484" s="19" t="s">
        <v>32</v>
      </c>
      <c r="V484" s="11" t="s">
        <v>33</v>
      </c>
      <c r="W484" s="20" t="s">
        <v>815</v>
      </c>
      <c r="X484" s="20">
        <v>0</v>
      </c>
      <c r="Y484" s="11" t="str">
        <f t="shared" si="7"/>
        <v>43924Hospital Universitário Cassiano Antonio MoraesAquisição de PAPEL TOALHA EM BOBINA 200 METROS,PAPEL TOALHA INTERFOLHADO, SABONETE LÍQUIDO NEUTRO PARA HIGIENIZAÇÃO DAS MÃOS,ÁLCOOL LÍQUIDO 70% ANTISSÉPTICO 600 ML SPRAY.32.952.698/0001-3196280http://www.in.gov.br/en/web/dou/-/extrato-de-dispensa-de-licitacao-n-22/2020-uasg-155012-251117525</v>
      </c>
      <c r="Z484" s="11" t="s">
        <v>4443</v>
      </c>
      <c r="AA484" s="7">
        <v>100000</v>
      </c>
      <c r="AB484" s="1" t="s">
        <v>15120</v>
      </c>
      <c r="AC484" s="7" t="s">
        <v>14868</v>
      </c>
      <c r="AD484" s="1" t="s">
        <v>16269</v>
      </c>
    </row>
    <row r="485" spans="1:30">
      <c r="A485" s="10">
        <v>43924</v>
      </c>
      <c r="B485" s="11" t="s">
        <v>1385</v>
      </c>
      <c r="C485" s="11" t="s">
        <v>1386</v>
      </c>
      <c r="D485" s="11" t="s">
        <v>1387</v>
      </c>
      <c r="E485" s="11" t="s">
        <v>36</v>
      </c>
      <c r="F485" s="11" t="s">
        <v>1511</v>
      </c>
      <c r="G485" s="13" t="s">
        <v>34</v>
      </c>
      <c r="H485" s="11" t="s">
        <v>1584</v>
      </c>
      <c r="I485" s="11" t="s">
        <v>1585</v>
      </c>
      <c r="J485" s="11"/>
      <c r="K485" s="11"/>
      <c r="L485" s="7" t="s">
        <v>1586</v>
      </c>
      <c r="M485" s="7" t="s">
        <v>1587</v>
      </c>
      <c r="N485" s="47">
        <v>101153.37</v>
      </c>
      <c r="O485" s="25"/>
      <c r="P485" s="26"/>
      <c r="Q485" s="11" t="s">
        <v>18</v>
      </c>
      <c r="R485" s="11" t="s">
        <v>1588</v>
      </c>
      <c r="S485" s="11"/>
      <c r="T485" s="11" t="s">
        <v>911</v>
      </c>
      <c r="U485" s="19" t="s">
        <v>4439</v>
      </c>
      <c r="V485" s="11" t="s">
        <v>20</v>
      </c>
      <c r="W485" s="20" t="s">
        <v>815</v>
      </c>
      <c r="X485" s="20">
        <v>0</v>
      </c>
      <c r="Y485" s="11" t="str">
        <f t="shared" si="7"/>
        <v>43924Hospital Universitário Walter CantídioContratação de empresa especializada e habilitada para FORNECIMENTO e INSTALAÇÃO de sistemas de ventilação em leitos de isolamento na enfermaria 40 da clínica 2B, enfermaria 41 da clínica 2B, isolamento da UTI coronariana e isolamento da UTI Materna03.373.590/0001-96101153,37http://www.in.gov.br/en/web/dou/-/extrato-de-dispensa-de-licitacao-n-29/2020-uasg-155020-251117601</v>
      </c>
      <c r="Z485" s="11" t="s">
        <v>4443</v>
      </c>
      <c r="AA485" s="7">
        <v>634640</v>
      </c>
      <c r="AB485" s="1" t="s">
        <v>15121</v>
      </c>
      <c r="AC485" s="7" t="s">
        <v>14870</v>
      </c>
      <c r="AD485" s="1" t="s">
        <v>16269</v>
      </c>
    </row>
    <row r="486" spans="1:30">
      <c r="A486" s="10">
        <v>43924</v>
      </c>
      <c r="B486" s="11" t="s">
        <v>1385</v>
      </c>
      <c r="C486" s="11" t="s">
        <v>1386</v>
      </c>
      <c r="D486" s="11" t="s">
        <v>1387</v>
      </c>
      <c r="E486" s="11" t="s">
        <v>128</v>
      </c>
      <c r="F486" s="11" t="s">
        <v>1589</v>
      </c>
      <c r="G486" s="13" t="s">
        <v>17</v>
      </c>
      <c r="H486" s="11" t="s">
        <v>1590</v>
      </c>
      <c r="I486" s="11" t="s">
        <v>1591</v>
      </c>
      <c r="J486" s="11"/>
      <c r="K486" s="11"/>
      <c r="L486" s="7" t="s">
        <v>1592</v>
      </c>
      <c r="M486" s="7" t="s">
        <v>1593</v>
      </c>
      <c r="N486" s="47">
        <v>11695.2</v>
      </c>
      <c r="O486" s="25"/>
      <c r="P486" s="26"/>
      <c r="Q486" s="11"/>
      <c r="R486" s="11" t="s">
        <v>1594</v>
      </c>
      <c r="S486" s="11"/>
      <c r="T486" s="11" t="s">
        <v>859</v>
      </c>
      <c r="U486" s="19" t="s">
        <v>32</v>
      </c>
      <c r="V486" s="11" t="s">
        <v>33</v>
      </c>
      <c r="W486" s="20" t="s">
        <v>815</v>
      </c>
      <c r="X486" s="20">
        <v>0</v>
      </c>
      <c r="Y486" s="11" t="str">
        <f t="shared" si="7"/>
        <v>43924Polícia FederalAquisição de reagentes químicos e embalagens para produção e acondicionamento, no Laboratório de Tecnologia Farmacêutica da UFMS, de álcool etílico glicerinado 70º03.201.601/0001-5011695,2http://www.in.gov.br/en/web/dou/-/extrato-de-dispensa-de-licitacao-n-6/2020-251090134</v>
      </c>
      <c r="Z486" s="11" t="s">
        <v>4443</v>
      </c>
      <c r="AA486" s="7">
        <v>200000</v>
      </c>
      <c r="AB486" s="1" t="s">
        <v>15122</v>
      </c>
      <c r="AC486" s="7" t="s">
        <v>14870</v>
      </c>
      <c r="AD486" s="1" t="s">
        <v>16269</v>
      </c>
    </row>
    <row r="487" spans="1:30">
      <c r="A487" s="10">
        <v>43924</v>
      </c>
      <c r="B487" s="11" t="s">
        <v>1385</v>
      </c>
      <c r="C487" s="11" t="s">
        <v>1386</v>
      </c>
      <c r="D487" s="11" t="s">
        <v>1387</v>
      </c>
      <c r="E487" s="11" t="s">
        <v>16</v>
      </c>
      <c r="F487" s="11" t="s">
        <v>1595</v>
      </c>
      <c r="G487" s="13" t="s">
        <v>17</v>
      </c>
      <c r="H487" s="11" t="s">
        <v>1596</v>
      </c>
      <c r="I487" s="11" t="s">
        <v>1597</v>
      </c>
      <c r="J487" s="11"/>
      <c r="K487" s="11"/>
      <c r="L487" s="7" t="s">
        <v>13709</v>
      </c>
      <c r="M487" s="7" t="s">
        <v>531</v>
      </c>
      <c r="N487" s="47">
        <v>85000</v>
      </c>
      <c r="O487" s="25"/>
      <c r="P487" s="26"/>
      <c r="Q487" s="11" t="s">
        <v>18</v>
      </c>
      <c r="R487" s="11" t="s">
        <v>1598</v>
      </c>
      <c r="S487" s="11"/>
      <c r="T487" s="11" t="s">
        <v>961</v>
      </c>
      <c r="U487" s="19" t="s">
        <v>19</v>
      </c>
      <c r="V487" s="11" t="s">
        <v>20</v>
      </c>
      <c r="W487" s="20" t="s">
        <v>815</v>
      </c>
      <c r="X487" s="20">
        <v>0</v>
      </c>
      <c r="Y487" s="11" t="str">
        <f t="shared" si="7"/>
        <v>43924Instituto Leônidas e Maria Deanequisição de material de uso laboratorial com a finalidade de realizar a ampliação da capacidade de Análise de amostras de DNA, dentro da Área de Virologia e Plataformas de Genômica e PCR em Tempo Real, por ocasião da grande necessidade gerada devido à Pandemia do Coronavírus. Conforme condições, quantidades e exigências estabelecidas no Termo de Referência11.909.227/0001-7085000http://www.in.gov.br/en/web/dou/-/extrato-de-dispensa-de-licitacao-n-9/2020-uasg-254474-251120109</v>
      </c>
      <c r="Z487" s="11" t="s">
        <v>4443</v>
      </c>
      <c r="AA487" s="7">
        <v>1000000</v>
      </c>
      <c r="AB487" s="1" t="s">
        <v>14961</v>
      </c>
      <c r="AC487" s="7" t="s">
        <v>14869</v>
      </c>
      <c r="AD487" s="1" t="s">
        <v>16269</v>
      </c>
    </row>
    <row r="488" spans="1:30">
      <c r="A488" s="10">
        <v>43924</v>
      </c>
      <c r="B488" s="11" t="s">
        <v>1385</v>
      </c>
      <c r="C488" s="11" t="s">
        <v>1386</v>
      </c>
      <c r="D488" s="11" t="s">
        <v>1387</v>
      </c>
      <c r="E488" s="11" t="s">
        <v>16</v>
      </c>
      <c r="F488" s="11" t="s">
        <v>1478</v>
      </c>
      <c r="G488" s="13" t="s">
        <v>17</v>
      </c>
      <c r="H488" s="11" t="s">
        <v>1599</v>
      </c>
      <c r="I488" s="11" t="s">
        <v>1600</v>
      </c>
      <c r="J488" s="11"/>
      <c r="K488" s="11"/>
      <c r="L488" s="7" t="s">
        <v>1601</v>
      </c>
      <c r="M488" s="7" t="s">
        <v>13822</v>
      </c>
      <c r="N488" s="47">
        <v>42660</v>
      </c>
      <c r="O488" s="25"/>
      <c r="P488" s="26"/>
      <c r="Q488" s="11"/>
      <c r="R488" s="11" t="s">
        <v>1602</v>
      </c>
      <c r="S488" s="11"/>
      <c r="T488" s="11" t="s">
        <v>1603</v>
      </c>
      <c r="U488" s="19" t="s">
        <v>4892</v>
      </c>
      <c r="V488" s="11" t="s">
        <v>20</v>
      </c>
      <c r="W488" s="20" t="s">
        <v>815</v>
      </c>
      <c r="X488" s="20">
        <v>0</v>
      </c>
      <c r="Y488" s="11" t="str">
        <f t="shared" si="7"/>
        <v>43924Instituto de Tecnologia em ImunobiológicosAquisição de CAIXA EMBARQUE PAPELAO;650X395X300MM;PAREDE DUPLA;ONDA BC06.209.559/0001-0242660http://www.in.gov.br/en/web/dou/-/extrato-de-dispensa-de-licitacao-n-92/2020-uasg-254445-251119831</v>
      </c>
      <c r="Z488" s="11" t="s">
        <v>4443</v>
      </c>
      <c r="AA488" s="7">
        <v>90000</v>
      </c>
      <c r="AB488" s="1" t="s">
        <v>15123</v>
      </c>
      <c r="AC488" s="7" t="s">
        <v>14869</v>
      </c>
      <c r="AD488" s="1" t="s">
        <v>16269</v>
      </c>
    </row>
    <row r="489" spans="1:30">
      <c r="A489" s="10">
        <v>43924</v>
      </c>
      <c r="B489" s="11" t="s">
        <v>1385</v>
      </c>
      <c r="C489" s="11" t="s">
        <v>1386</v>
      </c>
      <c r="D489" s="11" t="s">
        <v>1387</v>
      </c>
      <c r="E489" s="11" t="s">
        <v>16</v>
      </c>
      <c r="F489" s="11" t="s">
        <v>1482</v>
      </c>
      <c r="G489" s="13" t="s">
        <v>17</v>
      </c>
      <c r="H489" s="11" t="s">
        <v>1604</v>
      </c>
      <c r="I489" s="11" t="s">
        <v>1605</v>
      </c>
      <c r="J489" s="11"/>
      <c r="K489" s="11" t="s">
        <v>1606</v>
      </c>
      <c r="L489" s="7" t="s">
        <v>13823</v>
      </c>
      <c r="M489" s="7" t="s">
        <v>1607</v>
      </c>
      <c r="N489" s="47">
        <v>111000</v>
      </c>
      <c r="O489" s="25">
        <v>1000</v>
      </c>
      <c r="P489" s="26">
        <v>111</v>
      </c>
      <c r="Q489" s="27" t="s">
        <v>31</v>
      </c>
      <c r="R489" s="11" t="s">
        <v>1608</v>
      </c>
      <c r="S489" s="11"/>
      <c r="T489" s="11" t="s">
        <v>867</v>
      </c>
      <c r="U489" s="19" t="s">
        <v>32</v>
      </c>
      <c r="V489" s="11" t="s">
        <v>33</v>
      </c>
      <c r="W489" s="14">
        <v>111</v>
      </c>
      <c r="X489" s="14">
        <v>1000</v>
      </c>
      <c r="Y489" s="11" t="str">
        <f t="shared" si="7"/>
        <v>43924Hospital Federal Cardoso FontesÁlcool etílico, hidratado, 70% (70ºgl), com carbopol e glicerina, bag imbox, com bico dosador, refil 14.883.212/0001-791110001000111http://www.in.gov.br/en/web/dou/-/extrato-de-dispensa-de-licitacao-n-10/2020-uasg-250104-251118887</v>
      </c>
      <c r="Z489" s="11" t="s">
        <v>4443</v>
      </c>
      <c r="AA489" s="7">
        <v>88800</v>
      </c>
      <c r="AB489" s="1" t="s">
        <v>15124</v>
      </c>
      <c r="AC489" s="7" t="s">
        <v>14870</v>
      </c>
      <c r="AD489" s="1" t="s">
        <v>16269</v>
      </c>
    </row>
    <row r="490" spans="1:30">
      <c r="A490" s="10">
        <v>43927</v>
      </c>
      <c r="B490" s="11" t="s">
        <v>1385</v>
      </c>
      <c r="C490" s="11" t="s">
        <v>1386</v>
      </c>
      <c r="D490" s="11" t="s">
        <v>1387</v>
      </c>
      <c r="E490" s="11" t="s">
        <v>36</v>
      </c>
      <c r="F490" s="11" t="s">
        <v>1552</v>
      </c>
      <c r="G490" s="13" t="s">
        <v>17</v>
      </c>
      <c r="H490" s="11" t="s">
        <v>1609</v>
      </c>
      <c r="I490" s="11" t="s">
        <v>1610</v>
      </c>
      <c r="J490" s="11"/>
      <c r="K490" s="11" t="s">
        <v>1391</v>
      </c>
      <c r="L490" s="7" t="s">
        <v>13824</v>
      </c>
      <c r="M490" s="7" t="s">
        <v>1611</v>
      </c>
      <c r="N490" s="47">
        <v>95000</v>
      </c>
      <c r="O490" s="25">
        <v>50000</v>
      </c>
      <c r="P490" s="26">
        <v>1.9</v>
      </c>
      <c r="Q490" s="11" t="s">
        <v>18</v>
      </c>
      <c r="R490" s="11" t="s">
        <v>1612</v>
      </c>
      <c r="S490" s="11"/>
      <c r="T490" s="11" t="s">
        <v>836</v>
      </c>
      <c r="U490" s="19" t="s">
        <v>30</v>
      </c>
      <c r="V490" s="11" t="s">
        <v>20</v>
      </c>
      <c r="W490" s="14">
        <v>1.9</v>
      </c>
      <c r="X490" s="14">
        <v>50000</v>
      </c>
      <c r="Y490" s="11" t="str">
        <f t="shared" si="7"/>
        <v>43927Hospital Universitário Cassiano Antonio MoraesAquisição de MÁSCARA CIRÚRGICA. TRIPLA
CAMADA EM SMS.25.048.619/0001-0595000500001,9http://www.in.gov.br/web/dou/-/extrato-de-dispensa-de-licitacao-n-21/2020-uasg-155012-251330616</v>
      </c>
      <c r="Z490" s="11" t="s">
        <v>4443</v>
      </c>
      <c r="AA490" s="7">
        <v>100000</v>
      </c>
      <c r="AB490" s="1" t="s">
        <v>15125</v>
      </c>
      <c r="AC490" s="7" t="s">
        <v>14868</v>
      </c>
      <c r="AD490" s="1" t="s">
        <v>16269</v>
      </c>
    </row>
    <row r="491" spans="1:30">
      <c r="A491" s="10">
        <v>43927</v>
      </c>
      <c r="B491" s="11" t="s">
        <v>1385</v>
      </c>
      <c r="C491" s="11" t="s">
        <v>1386</v>
      </c>
      <c r="D491" s="11" t="s">
        <v>1387</v>
      </c>
      <c r="E491" s="11" t="s">
        <v>36</v>
      </c>
      <c r="F491" s="11" t="s">
        <v>1407</v>
      </c>
      <c r="G491" s="13" t="s">
        <v>34</v>
      </c>
      <c r="H491" s="11" t="s">
        <v>1613</v>
      </c>
      <c r="I491" s="11" t="s">
        <v>1614</v>
      </c>
      <c r="J491" s="11"/>
      <c r="K491" s="11" t="s">
        <v>1391</v>
      </c>
      <c r="L491" s="7" t="s">
        <v>13825</v>
      </c>
      <c r="M491" s="7" t="s">
        <v>1615</v>
      </c>
      <c r="N491" s="47">
        <v>375000</v>
      </c>
      <c r="O491" s="25">
        <v>2250000</v>
      </c>
      <c r="P491" s="26">
        <v>0.16667000000000001</v>
      </c>
      <c r="Q491" s="11" t="s">
        <v>18</v>
      </c>
      <c r="R491" s="11" t="s">
        <v>1616</v>
      </c>
      <c r="S491" s="11"/>
      <c r="T491" s="11" t="s">
        <v>1617</v>
      </c>
      <c r="U491" s="15" t="s">
        <v>35</v>
      </c>
      <c r="V491" s="11" t="s">
        <v>20</v>
      </c>
      <c r="W491" s="20" t="s">
        <v>815</v>
      </c>
      <c r="X491" s="20">
        <v>0</v>
      </c>
      <c r="Y491" s="11" t="str">
        <f t="shared" si="7"/>
        <v>43927Hospital Universitário da Universidade Federal do MaranhãoLocação de avental em caráter emergencial06.272.575/0047-2237500022500000,16667http://www.in.gov.br/en/web/dou/-/extrato-de-dispensa-de-licitacao-n-33/2020-uasg-155010-251330459</v>
      </c>
      <c r="Z491" s="11" t="s">
        <v>4443</v>
      </c>
      <c r="AA491" s="7">
        <v>0</v>
      </c>
      <c r="AB491" s="1" t="s">
        <v>15126</v>
      </c>
      <c r="AC491" s="7" t="s">
        <v>14869</v>
      </c>
      <c r="AD491" s="1" t="s">
        <v>16269</v>
      </c>
    </row>
    <row r="492" spans="1:30">
      <c r="A492" s="10">
        <v>43927</v>
      </c>
      <c r="B492" s="11" t="s">
        <v>1385</v>
      </c>
      <c r="C492" s="11" t="s">
        <v>1386</v>
      </c>
      <c r="D492" s="11" t="s">
        <v>1387</v>
      </c>
      <c r="E492" s="11" t="s">
        <v>16</v>
      </c>
      <c r="F492" s="11" t="s">
        <v>1618</v>
      </c>
      <c r="G492" s="11" t="s">
        <v>37</v>
      </c>
      <c r="H492" s="11" t="s">
        <v>1619</v>
      </c>
      <c r="I492" s="11" t="s">
        <v>1620</v>
      </c>
      <c r="J492" s="11"/>
      <c r="K492" s="11"/>
      <c r="L492" s="7" t="s">
        <v>13826</v>
      </c>
      <c r="M492" s="7" t="s">
        <v>1621</v>
      </c>
      <c r="N492" s="47">
        <v>22560</v>
      </c>
      <c r="O492" s="25"/>
      <c r="P492" s="26"/>
      <c r="Q492" s="11"/>
      <c r="R492" s="11" t="s">
        <v>1622</v>
      </c>
      <c r="S492" s="11"/>
      <c r="T492" s="11" t="s">
        <v>859</v>
      </c>
      <c r="U492" s="19" t="s">
        <v>27</v>
      </c>
      <c r="V492" s="11" t="s">
        <v>20</v>
      </c>
      <c r="W492" s="20" t="s">
        <v>815</v>
      </c>
      <c r="X492" s="20">
        <v>0</v>
      </c>
      <c r="Y492" s="11" t="str">
        <f t="shared" si="7"/>
        <v>43927Instituto Nacional de Câncer José Alencar Gomes da SilvaAquisição de material médico
hospitalar utilizado para lidar com a pandemia do corona vírus (ressuscitador adulto manual e termometros clinico digital), a fim de atender solicitação do Serviço Central de Abastecimento, no âmbito do INCA04.124.669/0001-4622560http://www.in.gov.br/en/web/dou/-/extrato-de-dispensa-de-licitacao-n-52/2020-uasg-250052-251331675</v>
      </c>
      <c r="Z492" s="11" t="s">
        <v>4443</v>
      </c>
      <c r="AA492" s="7">
        <v>93700</v>
      </c>
      <c r="AB492" s="1" t="s">
        <v>15127</v>
      </c>
      <c r="AC492" s="7" t="s">
        <v>14869</v>
      </c>
      <c r="AD492" s="1" t="s">
        <v>16269</v>
      </c>
    </row>
    <row r="493" spans="1:30">
      <c r="A493" s="10">
        <v>43927</v>
      </c>
      <c r="B493" s="11" t="s">
        <v>1385</v>
      </c>
      <c r="C493" s="11" t="s">
        <v>1386</v>
      </c>
      <c r="D493" s="11" t="s">
        <v>1387</v>
      </c>
      <c r="E493" s="11" t="s">
        <v>16</v>
      </c>
      <c r="F493" s="11" t="s">
        <v>1618</v>
      </c>
      <c r="G493" s="11" t="s">
        <v>37</v>
      </c>
      <c r="H493" s="11" t="s">
        <v>1619</v>
      </c>
      <c r="I493" s="11" t="s">
        <v>1620</v>
      </c>
      <c r="J493" s="11"/>
      <c r="K493" s="11"/>
      <c r="L493" s="7" t="s">
        <v>1623</v>
      </c>
      <c r="M493" s="7" t="s">
        <v>1624</v>
      </c>
      <c r="N493" s="47">
        <v>5432</v>
      </c>
      <c r="O493" s="25"/>
      <c r="P493" s="26"/>
      <c r="Q493" s="11"/>
      <c r="R493" s="11" t="s">
        <v>1622</v>
      </c>
      <c r="S493" s="11"/>
      <c r="T493" s="11" t="s">
        <v>859</v>
      </c>
      <c r="U493" s="19" t="s">
        <v>27</v>
      </c>
      <c r="V493" s="11" t="s">
        <v>20</v>
      </c>
      <c r="W493" s="20" t="s">
        <v>815</v>
      </c>
      <c r="X493" s="20">
        <v>0</v>
      </c>
      <c r="Y493" s="11" t="str">
        <f t="shared" si="7"/>
        <v>43927Instituto Nacional de Câncer José Alencar Gomes da SilvaAquisição de material médico
hospitalar utilizado para lidar com a pandemia do corona vírus (ressuscitador adulto manual e termometros clinico digital), a fim de atender solicitação do Serviço Central de Abastecimento, no âmbito do INCA48.791.685/0001-685432http://www.in.gov.br/en/web/dou/-/extrato-de-dispensa-de-licitacao-n-52/2020-uasg-250052-251331675</v>
      </c>
      <c r="Z493" s="11" t="s">
        <v>4443</v>
      </c>
      <c r="AA493" s="7">
        <v>7200000</v>
      </c>
      <c r="AB493" s="1" t="s">
        <v>15128</v>
      </c>
      <c r="AC493" s="7" t="s">
        <v>14869</v>
      </c>
      <c r="AD493" s="1" t="s">
        <v>16269</v>
      </c>
    </row>
    <row r="494" spans="1:30">
      <c r="A494" s="10">
        <v>43928</v>
      </c>
      <c r="B494" s="11" t="s">
        <v>1385</v>
      </c>
      <c r="C494" s="11" t="s">
        <v>1386</v>
      </c>
      <c r="D494" s="11" t="s">
        <v>1387</v>
      </c>
      <c r="E494" s="11" t="s">
        <v>36</v>
      </c>
      <c r="F494" s="11" t="s">
        <v>1625</v>
      </c>
      <c r="G494" s="13" t="s">
        <v>17</v>
      </c>
      <c r="H494" s="11" t="s">
        <v>1626</v>
      </c>
      <c r="I494" s="11" t="s">
        <v>1627</v>
      </c>
      <c r="J494" s="11"/>
      <c r="K494" s="11"/>
      <c r="L494" s="7" t="s">
        <v>13827</v>
      </c>
      <c r="M494" s="7" t="s">
        <v>1628</v>
      </c>
      <c r="N494" s="47">
        <v>9880</v>
      </c>
      <c r="O494" s="25"/>
      <c r="P494" s="26"/>
      <c r="Q494" s="11"/>
      <c r="R494" s="11" t="s">
        <v>1629</v>
      </c>
      <c r="S494" s="11"/>
      <c r="T494" s="11" t="s">
        <v>859</v>
      </c>
      <c r="U494" s="19" t="s">
        <v>32</v>
      </c>
      <c r="V494" s="11" t="s">
        <v>33</v>
      </c>
      <c r="W494" s="20" t="s">
        <v>815</v>
      </c>
      <c r="X494" s="20">
        <v>0</v>
      </c>
      <c r="Y494" s="11" t="str">
        <f t="shared" si="7"/>
        <v>43928Instituto Federal de Educação, Ciência e Tecnologia de São PauloAquisição de insumos de saúde para produção e armazenamento de álgool líquido e álcool gel - COVID-19 - LEI Nº 13.979/2003.407.094/0001-069880http://www.in.gov.br/en/web/dou/-/extrato-de-dispensa-de-licitacao-n-12/2020-uasg-158154-251536670</v>
      </c>
      <c r="Z494" s="11" t="s">
        <v>4443</v>
      </c>
      <c r="AA494" s="7">
        <v>88000</v>
      </c>
      <c r="AB494" s="1" t="s">
        <v>15129</v>
      </c>
      <c r="AC494" s="7" t="s">
        <v>14870</v>
      </c>
      <c r="AD494" s="1" t="s">
        <v>16269</v>
      </c>
    </row>
    <row r="495" spans="1:30">
      <c r="A495" s="10">
        <v>43928</v>
      </c>
      <c r="B495" s="11" t="s">
        <v>1385</v>
      </c>
      <c r="C495" s="11" t="s">
        <v>1386</v>
      </c>
      <c r="D495" s="11" t="s">
        <v>1387</v>
      </c>
      <c r="E495" s="11" t="s">
        <v>36</v>
      </c>
      <c r="F495" s="11" t="s">
        <v>1625</v>
      </c>
      <c r="G495" s="13" t="s">
        <v>17</v>
      </c>
      <c r="H495" s="11" t="s">
        <v>1626</v>
      </c>
      <c r="I495" s="11" t="s">
        <v>1627</v>
      </c>
      <c r="J495" s="11"/>
      <c r="K495" s="11"/>
      <c r="L495" s="7" t="s">
        <v>1696</v>
      </c>
      <c r="M495" s="7" t="s">
        <v>1630</v>
      </c>
      <c r="N495" s="47">
        <v>25943.5</v>
      </c>
      <c r="O495" s="25"/>
      <c r="P495" s="26"/>
      <c r="Q495" s="11"/>
      <c r="R495" s="11" t="s">
        <v>1629</v>
      </c>
      <c r="S495" s="11"/>
      <c r="T495" s="11" t="s">
        <v>859</v>
      </c>
      <c r="U495" s="19" t="s">
        <v>32</v>
      </c>
      <c r="V495" s="11" t="s">
        <v>33</v>
      </c>
      <c r="W495" s="20" t="s">
        <v>815</v>
      </c>
      <c r="X495" s="20">
        <v>0</v>
      </c>
      <c r="Y495" s="11" t="str">
        <f t="shared" si="7"/>
        <v>43928Instituto Federal de Educação, Ciência e Tecnologia de São PauloAquisição de insumos de saúde para produção e armazenamento de álgool líquido e álcool gel - COVID-19 - LEI Nº 13.979/2010.399.413/0001-4425943,5http://www.in.gov.br/en/web/dou/-/extrato-de-dispensa-de-licitacao-n-12/2020-uasg-158154-251536670</v>
      </c>
      <c r="Z495" s="11" t="s">
        <v>4443</v>
      </c>
      <c r="AA495" s="7">
        <v>50000</v>
      </c>
      <c r="AB495" s="1" t="s">
        <v>15130</v>
      </c>
      <c r="AC495" s="7" t="s">
        <v>14869</v>
      </c>
      <c r="AD495" s="1" t="s">
        <v>16269</v>
      </c>
    </row>
    <row r="496" spans="1:30">
      <c r="A496" s="10">
        <v>43928</v>
      </c>
      <c r="B496" s="11" t="s">
        <v>1385</v>
      </c>
      <c r="C496" s="11" t="s">
        <v>1386</v>
      </c>
      <c r="D496" s="11" t="s">
        <v>1387</v>
      </c>
      <c r="E496" s="11" t="s">
        <v>36</v>
      </c>
      <c r="F496" s="11" t="s">
        <v>1625</v>
      </c>
      <c r="G496" s="13" t="s">
        <v>17</v>
      </c>
      <c r="H496" s="11" t="s">
        <v>1626</v>
      </c>
      <c r="I496" s="11" t="s">
        <v>1627</v>
      </c>
      <c r="J496" s="11"/>
      <c r="K496" s="11"/>
      <c r="L496" s="7" t="s">
        <v>1631</v>
      </c>
      <c r="M496" s="7" t="s">
        <v>1632</v>
      </c>
      <c r="N496" s="47">
        <v>30440</v>
      </c>
      <c r="O496" s="25"/>
      <c r="P496" s="26"/>
      <c r="Q496" s="11"/>
      <c r="R496" s="11" t="s">
        <v>1629</v>
      </c>
      <c r="S496" s="11"/>
      <c r="T496" s="11" t="s">
        <v>859</v>
      </c>
      <c r="U496" s="19" t="s">
        <v>32</v>
      </c>
      <c r="V496" s="11" t="s">
        <v>33</v>
      </c>
      <c r="W496" s="20" t="s">
        <v>815</v>
      </c>
      <c r="X496" s="20">
        <v>0</v>
      </c>
      <c r="Y496" s="11" t="str">
        <f t="shared" si="7"/>
        <v>43928Instituto Federal de Educação, Ciência e Tecnologia de São PauloAquisição de insumos de saúde para produção e armazenamento de álgool líquido e álcool gel - COVID-19 - LEI Nº 13.979/2019.218.815/0001-7030440http://www.in.gov.br/en/web/dou/-/extrato-de-dispensa-de-licitacao-n-12/2020-uasg-158154-251536670</v>
      </c>
      <c r="Z496" s="11" t="s">
        <v>4443</v>
      </c>
      <c r="AA496" s="7">
        <v>95400</v>
      </c>
      <c r="AB496" s="1" t="s">
        <v>15131</v>
      </c>
      <c r="AC496" s="7" t="s">
        <v>14870</v>
      </c>
      <c r="AD496" s="1" t="s">
        <v>16269</v>
      </c>
    </row>
    <row r="497" spans="1:30">
      <c r="A497" s="10">
        <v>43928</v>
      </c>
      <c r="B497" s="11" t="s">
        <v>1385</v>
      </c>
      <c r="C497" s="11" t="s">
        <v>1386</v>
      </c>
      <c r="D497" s="11" t="s">
        <v>1387</v>
      </c>
      <c r="E497" s="11" t="s">
        <v>36</v>
      </c>
      <c r="F497" s="11" t="s">
        <v>1625</v>
      </c>
      <c r="G497" s="13" t="s">
        <v>17</v>
      </c>
      <c r="H497" s="11" t="s">
        <v>1626</v>
      </c>
      <c r="I497" s="11" t="s">
        <v>1627</v>
      </c>
      <c r="J497" s="11"/>
      <c r="K497" s="11"/>
      <c r="L497" s="7" t="s">
        <v>1633</v>
      </c>
      <c r="M497" s="7" t="s">
        <v>1634</v>
      </c>
      <c r="N497" s="47">
        <v>168684</v>
      </c>
      <c r="O497" s="25"/>
      <c r="P497" s="26"/>
      <c r="Q497" s="11"/>
      <c r="R497" s="11" t="s">
        <v>1629</v>
      </c>
      <c r="S497" s="11"/>
      <c r="T497" s="11" t="s">
        <v>859</v>
      </c>
      <c r="U497" s="19" t="s">
        <v>32</v>
      </c>
      <c r="V497" s="11" t="s">
        <v>33</v>
      </c>
      <c r="W497" s="20" t="s">
        <v>815</v>
      </c>
      <c r="X497" s="20">
        <v>0</v>
      </c>
      <c r="Y497" s="11" t="str">
        <f t="shared" si="7"/>
        <v>43928Instituto Federal de Educação, Ciência e Tecnologia de São PauloAquisição de insumos de saúde para produção e armazenamento de álgool líquido e álcool gel - COVID-19 - LEI Nº 13.979/2022.569.484/0001-27168684http://www.in.gov.br/en/web/dou/-/extrato-de-dispensa-de-licitacao-n-12/2020-uasg-158154-251536670</v>
      </c>
      <c r="Z497" s="11" t="s">
        <v>4443</v>
      </c>
      <c r="AA497" s="7">
        <v>94000</v>
      </c>
      <c r="AB497" s="1" t="s">
        <v>15132</v>
      </c>
      <c r="AC497" s="7" t="s">
        <v>14870</v>
      </c>
      <c r="AD497" s="1" t="s">
        <v>16269</v>
      </c>
    </row>
    <row r="498" spans="1:30">
      <c r="A498" s="10">
        <v>43928</v>
      </c>
      <c r="B498" s="11" t="s">
        <v>1385</v>
      </c>
      <c r="C498" s="11" t="s">
        <v>1386</v>
      </c>
      <c r="D498" s="11" t="s">
        <v>1387</v>
      </c>
      <c r="E498" s="11" t="s">
        <v>36</v>
      </c>
      <c r="F498" s="11" t="s">
        <v>1625</v>
      </c>
      <c r="G498" s="13" t="s">
        <v>17</v>
      </c>
      <c r="H498" s="11" t="s">
        <v>1626</v>
      </c>
      <c r="I498" s="11" t="s">
        <v>1627</v>
      </c>
      <c r="J498" s="11"/>
      <c r="K498" s="11"/>
      <c r="L498" s="7" t="s">
        <v>1635</v>
      </c>
      <c r="M498" s="7" t="s">
        <v>1636</v>
      </c>
      <c r="N498" s="47">
        <v>6000</v>
      </c>
      <c r="O498" s="25"/>
      <c r="P498" s="26"/>
      <c r="Q498" s="11"/>
      <c r="R498" s="11" t="s">
        <v>1629</v>
      </c>
      <c r="S498" s="11"/>
      <c r="T498" s="11" t="s">
        <v>859</v>
      </c>
      <c r="U498" s="19" t="s">
        <v>32</v>
      </c>
      <c r="V498" s="11" t="s">
        <v>33</v>
      </c>
      <c r="W498" s="20" t="s">
        <v>815</v>
      </c>
      <c r="X498" s="20">
        <v>0</v>
      </c>
      <c r="Y498" s="11" t="str">
        <f t="shared" si="7"/>
        <v>43928Instituto Federal de Educação, Ciência e Tecnologia de São PauloAquisição de insumos de saúde para produção e armazenamento de álgool líquido e álcool gel - COVID-19 - LEI Nº 13.979/2059.688.432/0001-806000http://www.in.gov.br/en/web/dou/-/extrato-de-dispensa-de-licitacao-n-12/2020-uasg-158154-251536670</v>
      </c>
      <c r="Z498" s="11" t="s">
        <v>4443</v>
      </c>
      <c r="AA498" s="7">
        <v>0</v>
      </c>
      <c r="AB498" s="1" t="s">
        <v>15133</v>
      </c>
      <c r="AC498" s="7" t="s">
        <v>14868</v>
      </c>
      <c r="AD498" s="1" t="s">
        <v>16269</v>
      </c>
    </row>
    <row r="499" spans="1:30">
      <c r="A499" s="10">
        <v>43928</v>
      </c>
      <c r="B499" s="11" t="s">
        <v>1385</v>
      </c>
      <c r="C499" s="11" t="s">
        <v>1386</v>
      </c>
      <c r="D499" s="11" t="s">
        <v>1387</v>
      </c>
      <c r="E499" s="11" t="s">
        <v>36</v>
      </c>
      <c r="F499" s="11" t="s">
        <v>1637</v>
      </c>
      <c r="G499" s="11" t="s">
        <v>37</v>
      </c>
      <c r="H499" s="11" t="s">
        <v>1638</v>
      </c>
      <c r="I499" s="11" t="s">
        <v>1639</v>
      </c>
      <c r="J499" s="11"/>
      <c r="K499" s="11"/>
      <c r="L499" s="7" t="s">
        <v>1640</v>
      </c>
      <c r="M499" s="7" t="s">
        <v>1641</v>
      </c>
      <c r="N499" s="47">
        <v>863995</v>
      </c>
      <c r="O499" s="25"/>
      <c r="P499" s="26"/>
      <c r="Q499" s="11" t="s">
        <v>18</v>
      </c>
      <c r="R499" s="11" t="s">
        <v>1642</v>
      </c>
      <c r="S499" s="11"/>
      <c r="T499" s="11" t="s">
        <v>911</v>
      </c>
      <c r="U499" s="19" t="s">
        <v>4439</v>
      </c>
      <c r="V499" s="11" t="s">
        <v>20</v>
      </c>
      <c r="W499" s="20" t="s">
        <v>815</v>
      </c>
      <c r="X499" s="20">
        <v>0</v>
      </c>
      <c r="Y499" s="11" t="str">
        <f t="shared" si="7"/>
        <v>43928Hospital Universitário Maria Aparecida PedrossianAquisição de acessórios para ventiladores mecânicos da marca MAQUET para atender possível demanda do Coronavírus, conforme descrição do itens no Termo de Referência: MODELO:SERVO S item 1-Cassete expiratório,item 2 Sensor de O²,item 3-Bateria)item 4-Kit de manutenção servo S 5000horas MODELO: SERVO AIR item 5-Cassete expiratório, cinza escuro, item 6-Nebulizador Aerogen pro - reutilizável, item 7-Peça T adulto (22 mm)aerogen, item 8-Peça T Pediátrica (15mm) Aerogen 00.842.216/0001-02863995http://www.in.gov.br/en/web/dou/-/extrato-de-dispensa-de-licitacao-n-16/2020-uasg-155124-251537193</v>
      </c>
      <c r="Z499" s="11" t="s">
        <v>4443</v>
      </c>
      <c r="AA499" s="7">
        <v>70000</v>
      </c>
      <c r="AB499" s="1" t="s">
        <v>15134</v>
      </c>
      <c r="AC499" s="7" t="s">
        <v>14870</v>
      </c>
      <c r="AD499" s="1" t="s">
        <v>16269</v>
      </c>
    </row>
    <row r="500" spans="1:30">
      <c r="A500" s="10">
        <v>43928</v>
      </c>
      <c r="B500" s="11" t="s">
        <v>1385</v>
      </c>
      <c r="C500" s="11" t="s">
        <v>1386</v>
      </c>
      <c r="D500" s="11" t="s">
        <v>1387</v>
      </c>
      <c r="E500" s="11" t="s">
        <v>16</v>
      </c>
      <c r="F500" s="11" t="s">
        <v>1643</v>
      </c>
      <c r="G500" s="13" t="s">
        <v>17</v>
      </c>
      <c r="H500" s="11" t="s">
        <v>1644</v>
      </c>
      <c r="I500" s="11" t="s">
        <v>1645</v>
      </c>
      <c r="J500" s="11"/>
      <c r="K500" s="11"/>
      <c r="L500" s="7" t="s">
        <v>13709</v>
      </c>
      <c r="M500" s="7" t="s">
        <v>1646</v>
      </c>
      <c r="N500" s="47">
        <v>207150</v>
      </c>
      <c r="O500" s="25"/>
      <c r="P500" s="26"/>
      <c r="Q500" s="11" t="s">
        <v>18</v>
      </c>
      <c r="R500" s="11" t="s">
        <v>1647</v>
      </c>
      <c r="S500" s="11"/>
      <c r="T500" s="11" t="s">
        <v>961</v>
      </c>
      <c r="U500" s="19" t="s">
        <v>19</v>
      </c>
      <c r="V500" s="11" t="s">
        <v>20</v>
      </c>
      <c r="W500" s="20" t="s">
        <v>815</v>
      </c>
      <c r="X500" s="20">
        <v>0</v>
      </c>
      <c r="Y500" s="11" t="str">
        <f t="shared" si="7"/>
        <v>43928Instituto Aggeu MagalhãesAquisição de kits promega para uso no diagnostico da covid 19 pelo IAM11.909.227/0002-51207150http://www.in.gov.br/en/web/dou/-/extrato-de-dispensa-de-licitacao-n-48/2020-uasg-254421-251539578</v>
      </c>
      <c r="Z500" s="11" t="s">
        <v>4443</v>
      </c>
      <c r="AA500" s="7">
        <v>0</v>
      </c>
      <c r="AB500" s="1" t="s">
        <v>15135</v>
      </c>
      <c r="AC500" s="7" t="s">
        <v>14869</v>
      </c>
      <c r="AD500" s="1" t="s">
        <v>16269</v>
      </c>
    </row>
    <row r="501" spans="1:30">
      <c r="A501" s="10">
        <v>43929</v>
      </c>
      <c r="B501" s="11" t="s">
        <v>1385</v>
      </c>
      <c r="C501" s="11" t="s">
        <v>1386</v>
      </c>
      <c r="D501" s="11" t="s">
        <v>1387</v>
      </c>
      <c r="E501" s="11" t="s">
        <v>36</v>
      </c>
      <c r="F501" s="11" t="s">
        <v>1625</v>
      </c>
      <c r="G501" s="13" t="s">
        <v>17</v>
      </c>
      <c r="H501" s="11" t="s">
        <v>1648</v>
      </c>
      <c r="I501" s="11" t="s">
        <v>1649</v>
      </c>
      <c r="J501" s="11"/>
      <c r="K501" s="11"/>
      <c r="L501" s="7" t="s">
        <v>13827</v>
      </c>
      <c r="M501" s="7" t="s">
        <v>1628</v>
      </c>
      <c r="N501" s="47">
        <v>1694</v>
      </c>
      <c r="O501" s="25"/>
      <c r="P501" s="26"/>
      <c r="Q501" s="11"/>
      <c r="R501" s="11" t="s">
        <v>1650</v>
      </c>
      <c r="S501" s="11"/>
      <c r="T501" s="11" t="s">
        <v>891</v>
      </c>
      <c r="U501" s="19" t="s">
        <v>30</v>
      </c>
      <c r="V501" s="11" t="s">
        <v>20</v>
      </c>
      <c r="W501" s="20" t="s">
        <v>815</v>
      </c>
      <c r="X501" s="20">
        <v>0</v>
      </c>
      <c r="Y501" s="11" t="str">
        <f t="shared" si="7"/>
        <v>43929Instituto Federal de Educação, Ciência e Tecnologia de São PauloAquisição de insumos e equipamentos diversos para produção de máscaras de proteção e fabricação de álcool em gel 03.407.094/0001-061694http://www.in.gov.br/web/dou/-/extrato-de-dispensa-de-licitacao-n-13/2020-uasg-158154-251748289</v>
      </c>
      <c r="Z501" s="11" t="s">
        <v>4443</v>
      </c>
      <c r="AA501" s="7">
        <v>88000</v>
      </c>
      <c r="AB501" s="1" t="s">
        <v>15129</v>
      </c>
      <c r="AC501" s="7" t="s">
        <v>14870</v>
      </c>
      <c r="AD501" s="1" t="s">
        <v>16269</v>
      </c>
    </row>
    <row r="502" spans="1:30">
      <c r="A502" s="10">
        <v>43929</v>
      </c>
      <c r="B502" s="11" t="s">
        <v>1385</v>
      </c>
      <c r="C502" s="11" t="s">
        <v>1386</v>
      </c>
      <c r="D502" s="11" t="s">
        <v>1387</v>
      </c>
      <c r="E502" s="11" t="s">
        <v>36</v>
      </c>
      <c r="F502" s="11" t="s">
        <v>1625</v>
      </c>
      <c r="G502" s="13" t="s">
        <v>17</v>
      </c>
      <c r="H502" s="11" t="s">
        <v>1648</v>
      </c>
      <c r="I502" s="11" t="s">
        <v>1649</v>
      </c>
      <c r="J502" s="11"/>
      <c r="K502" s="11"/>
      <c r="L502" s="7" t="s">
        <v>1651</v>
      </c>
      <c r="M502" s="7" t="s">
        <v>1652</v>
      </c>
      <c r="N502" s="47">
        <v>3150</v>
      </c>
      <c r="O502" s="25"/>
      <c r="P502" s="26"/>
      <c r="Q502" s="11"/>
      <c r="R502" s="11" t="s">
        <v>1650</v>
      </c>
      <c r="S502" s="11"/>
      <c r="T502" s="11" t="s">
        <v>891</v>
      </c>
      <c r="U502" s="19" t="s">
        <v>30</v>
      </c>
      <c r="V502" s="11" t="s">
        <v>20</v>
      </c>
      <c r="W502" s="20" t="s">
        <v>815</v>
      </c>
      <c r="X502" s="20">
        <v>0</v>
      </c>
      <c r="Y502" s="11" t="str">
        <f t="shared" si="7"/>
        <v>43929Instituto Federal de Educação, Ciência e Tecnologia de São PauloAquisição de insumos e equipamentos diversos para produção de máscaras de proteção e fabricação de álcool em gel 03.899.610/0001-673150http://www.in.gov.br/web/dou/-/extrato-de-dispensa-de-licitacao-n-13/2020-uasg-158154-251748289</v>
      </c>
      <c r="Z502" s="11" t="s">
        <v>4443</v>
      </c>
      <c r="AA502" s="7">
        <v>50000</v>
      </c>
      <c r="AB502" s="1" t="s">
        <v>15136</v>
      </c>
      <c r="AC502" s="7" t="s">
        <v>14869</v>
      </c>
      <c r="AD502" s="1" t="s">
        <v>16269</v>
      </c>
    </row>
    <row r="503" spans="1:30">
      <c r="A503" s="10">
        <v>43929</v>
      </c>
      <c r="B503" s="11" t="s">
        <v>1385</v>
      </c>
      <c r="C503" s="11" t="s">
        <v>1386</v>
      </c>
      <c r="D503" s="11" t="s">
        <v>1387</v>
      </c>
      <c r="E503" s="11" t="s">
        <v>36</v>
      </c>
      <c r="F503" s="11" t="s">
        <v>1625</v>
      </c>
      <c r="G503" s="13" t="s">
        <v>17</v>
      </c>
      <c r="H503" s="11" t="s">
        <v>1648</v>
      </c>
      <c r="I503" s="11" t="s">
        <v>1649</v>
      </c>
      <c r="J503" s="11"/>
      <c r="K503" s="11"/>
      <c r="L503" s="7" t="s">
        <v>1653</v>
      </c>
      <c r="M503" s="7" t="s">
        <v>1654</v>
      </c>
      <c r="N503" s="47">
        <v>11130</v>
      </c>
      <c r="O503" s="25"/>
      <c r="P503" s="26"/>
      <c r="Q503" s="11"/>
      <c r="R503" s="11" t="s">
        <v>1650</v>
      </c>
      <c r="S503" s="11"/>
      <c r="T503" s="11" t="s">
        <v>891</v>
      </c>
      <c r="U503" s="19" t="s">
        <v>30</v>
      </c>
      <c r="V503" s="11" t="s">
        <v>20</v>
      </c>
      <c r="W503" s="20" t="s">
        <v>815</v>
      </c>
      <c r="X503" s="20">
        <v>0</v>
      </c>
      <c r="Y503" s="11" t="str">
        <f t="shared" si="7"/>
        <v>43929Instituto Federal de Educação, Ciência e Tecnologia de São PauloAquisição de insumos e equipamentos diversos para produção de máscaras de proteção e fabricação de álcool em gel 06.055.391/0001-2811130http://www.in.gov.br/web/dou/-/extrato-de-dispensa-de-licitacao-n-13/2020-uasg-158154-251748289</v>
      </c>
      <c r="Z503" s="11" t="s">
        <v>4443</v>
      </c>
      <c r="AA503" s="7">
        <v>0</v>
      </c>
      <c r="AB503" s="1" t="s">
        <v>15137</v>
      </c>
      <c r="AC503" s="7" t="s">
        <v>14869</v>
      </c>
      <c r="AD503" s="1" t="s">
        <v>16269</v>
      </c>
    </row>
    <row r="504" spans="1:30">
      <c r="A504" s="10">
        <v>43929</v>
      </c>
      <c r="B504" s="11" t="s">
        <v>1385</v>
      </c>
      <c r="C504" s="11" t="s">
        <v>1386</v>
      </c>
      <c r="D504" s="11" t="s">
        <v>1387</v>
      </c>
      <c r="E504" s="11" t="s">
        <v>36</v>
      </c>
      <c r="F504" s="11" t="s">
        <v>1625</v>
      </c>
      <c r="G504" s="13" t="s">
        <v>17</v>
      </c>
      <c r="H504" s="11" t="s">
        <v>1648</v>
      </c>
      <c r="I504" s="11" t="s">
        <v>1649</v>
      </c>
      <c r="J504" s="11"/>
      <c r="K504" s="11"/>
      <c r="L504" s="7" t="s">
        <v>1655</v>
      </c>
      <c r="M504" s="7" t="s">
        <v>1656</v>
      </c>
      <c r="N504" s="47">
        <v>11776</v>
      </c>
      <c r="O504" s="25"/>
      <c r="P504" s="26"/>
      <c r="Q504" s="11"/>
      <c r="R504" s="11" t="s">
        <v>1650</v>
      </c>
      <c r="S504" s="11"/>
      <c r="T504" s="11" t="s">
        <v>891</v>
      </c>
      <c r="U504" s="19" t="s">
        <v>30</v>
      </c>
      <c r="V504" s="11" t="s">
        <v>20</v>
      </c>
      <c r="W504" s="20" t="s">
        <v>815</v>
      </c>
      <c r="X504" s="20">
        <v>0</v>
      </c>
      <c r="Y504" s="11" t="str">
        <f t="shared" si="7"/>
        <v>43929Instituto Federal de Educação, Ciência e Tecnologia de São PauloAquisição de insumos e equipamentos diversos para produção de máscaras de proteção e fabricação de álcool em gel 25.322.144/0001-9511776http://www.in.gov.br/web/dou/-/extrato-de-dispensa-de-licitacao-n-13/2020-uasg-158154-251748289</v>
      </c>
      <c r="Z504" s="11" t="s">
        <v>4443</v>
      </c>
      <c r="AA504" s="7">
        <v>500000</v>
      </c>
      <c r="AB504" s="1" t="s">
        <v>15138</v>
      </c>
      <c r="AC504" s="7" t="s">
        <v>14869</v>
      </c>
      <c r="AD504" s="1" t="s">
        <v>16269</v>
      </c>
    </row>
    <row r="505" spans="1:30">
      <c r="A505" s="10">
        <v>43929</v>
      </c>
      <c r="B505" s="11" t="s">
        <v>1385</v>
      </c>
      <c r="C505" s="11" t="s">
        <v>1386</v>
      </c>
      <c r="D505" s="11" t="s">
        <v>1387</v>
      </c>
      <c r="E505" s="11" t="s">
        <v>36</v>
      </c>
      <c r="F505" s="11" t="s">
        <v>1657</v>
      </c>
      <c r="G505" s="13" t="s">
        <v>17</v>
      </c>
      <c r="H505" s="11" t="s">
        <v>1658</v>
      </c>
      <c r="I505" s="11" t="s">
        <v>1659</v>
      </c>
      <c r="J505" s="11"/>
      <c r="K505" s="11"/>
      <c r="L505" s="7" t="s">
        <v>13829</v>
      </c>
      <c r="M505" s="7" t="s">
        <v>13828</v>
      </c>
      <c r="N505" s="47">
        <v>55000</v>
      </c>
      <c r="O505" s="25"/>
      <c r="P505" s="26"/>
      <c r="Q505" s="11" t="s">
        <v>18</v>
      </c>
      <c r="R505" s="11" t="s">
        <v>1660</v>
      </c>
      <c r="S505" s="11"/>
      <c r="T505" s="11" t="s">
        <v>961</v>
      </c>
      <c r="U505" s="19" t="s">
        <v>19</v>
      </c>
      <c r="V505" s="11" t="s">
        <v>20</v>
      </c>
      <c r="W505" s="20" t="s">
        <v>815</v>
      </c>
      <c r="X505" s="20">
        <v>0</v>
      </c>
      <c r="Y505" s="11" t="str">
        <f t="shared" si="7"/>
        <v>43929Universidade Federal Rural do Semi-ÁridoAquisição de Kits de teste rápido para COVID-1911.426.166/0001-9055000http://www.in.gov.br/web/dou/-/extrato-de-dispensa-de-licitacao-n-4/2020-uasg-153033-251746551</v>
      </c>
      <c r="Z505" s="11" t="s">
        <v>4443</v>
      </c>
      <c r="AA505" s="7">
        <v>50000</v>
      </c>
      <c r="AB505" s="1" t="s">
        <v>15139</v>
      </c>
      <c r="AC505" s="7" t="s">
        <v>14868</v>
      </c>
      <c r="AD505" s="1" t="s">
        <v>16269</v>
      </c>
    </row>
    <row r="506" spans="1:30">
      <c r="A506" s="10">
        <v>43929</v>
      </c>
      <c r="B506" s="11" t="s">
        <v>1385</v>
      </c>
      <c r="C506" s="11" t="s">
        <v>1386</v>
      </c>
      <c r="D506" s="11" t="s">
        <v>1387</v>
      </c>
      <c r="E506" s="11" t="s">
        <v>36</v>
      </c>
      <c r="F506" s="11" t="s">
        <v>1661</v>
      </c>
      <c r="G506" s="11" t="s">
        <v>37</v>
      </c>
      <c r="H506" s="11" t="s">
        <v>1662</v>
      </c>
      <c r="I506" s="11" t="s">
        <v>1663</v>
      </c>
      <c r="J506" s="11"/>
      <c r="K506" s="11"/>
      <c r="L506" s="7" t="s">
        <v>1664</v>
      </c>
      <c r="M506" s="7" t="s">
        <v>1665</v>
      </c>
      <c r="N506" s="47">
        <v>4390.2</v>
      </c>
      <c r="O506" s="25"/>
      <c r="P506" s="26"/>
      <c r="Q506" s="11" t="s">
        <v>18</v>
      </c>
      <c r="R506" s="11" t="s">
        <v>1666</v>
      </c>
      <c r="S506" s="11"/>
      <c r="T506" s="11" t="s">
        <v>911</v>
      </c>
      <c r="U506" s="19" t="s">
        <v>4439</v>
      </c>
      <c r="V506" s="11" t="s">
        <v>20</v>
      </c>
      <c r="W506" s="20" t="s">
        <v>815</v>
      </c>
      <c r="X506" s="20">
        <v>0</v>
      </c>
      <c r="Y506" s="11" t="str">
        <f t="shared" si="7"/>
        <v>43929Hospital Universitário de BrasíliaAquisição de Válvula exalatória autoclavável compatível com ventilador pulmonar Dixtal modelo DX3012, conforme proposta do fornecedor00.838.896/0001-824390,2http://www.in.gov.br/web/dou/-/extrato-de-dispensa-de-licitacao-n-388/2020-uasg-155009-251748671</v>
      </c>
      <c r="Z506" s="11" t="s">
        <v>4443</v>
      </c>
      <c r="AA506" s="7">
        <v>300000</v>
      </c>
      <c r="AB506" s="1" t="s">
        <v>15140</v>
      </c>
      <c r="AC506" s="7" t="s">
        <v>14869</v>
      </c>
      <c r="AD506" s="1" t="s">
        <v>16269</v>
      </c>
    </row>
    <row r="507" spans="1:30">
      <c r="A507" s="10">
        <v>43929</v>
      </c>
      <c r="B507" s="11" t="s">
        <v>1385</v>
      </c>
      <c r="C507" s="11" t="s">
        <v>1386</v>
      </c>
      <c r="D507" s="11" t="s">
        <v>1387</v>
      </c>
      <c r="E507" s="11" t="s">
        <v>36</v>
      </c>
      <c r="F507" s="11" t="s">
        <v>1667</v>
      </c>
      <c r="G507" s="11" t="s">
        <v>37</v>
      </c>
      <c r="H507" s="11" t="s">
        <v>1668</v>
      </c>
      <c r="I507" s="11" t="s">
        <v>1669</v>
      </c>
      <c r="J507" s="11"/>
      <c r="K507" s="11"/>
      <c r="L507" s="7" t="s">
        <v>13830</v>
      </c>
      <c r="M507" s="7" t="s">
        <v>1670</v>
      </c>
      <c r="N507" s="47">
        <v>90818</v>
      </c>
      <c r="O507" s="25"/>
      <c r="P507" s="26"/>
      <c r="Q507" s="11" t="s">
        <v>18</v>
      </c>
      <c r="R507" s="11" t="s">
        <v>1671</v>
      </c>
      <c r="S507" s="11"/>
      <c r="T507" s="11" t="s">
        <v>911</v>
      </c>
      <c r="U507" s="19" t="s">
        <v>4439</v>
      </c>
      <c r="V507" s="11" t="s">
        <v>20</v>
      </c>
      <c r="W507" s="20" t="s">
        <v>815</v>
      </c>
      <c r="X507" s="20">
        <v>0</v>
      </c>
      <c r="Y507" s="11" t="str">
        <f t="shared" si="7"/>
        <v>43929Hospital Universitário Gaffrée e GuinleAquisição de Células de O², sensores de Fluxo para 10 ventiladores pulmonar Benett-840 e 09 anestesias GE de diversos modelos, e filtros para ventiladores pulmonares31.375.959/0001-3590818http://www.in.gov.br/en/web/dou/-/extrato-de-dispensa-de-licitacao-n-165/2020-uasg-155911-251749194</v>
      </c>
      <c r="Z507" s="11" t="s">
        <v>4443</v>
      </c>
      <c r="AA507" s="7">
        <v>150000</v>
      </c>
      <c r="AB507" s="1" t="s">
        <v>15141</v>
      </c>
      <c r="AC507" s="7" t="s">
        <v>14870</v>
      </c>
      <c r="AD507" s="1" t="s">
        <v>16269</v>
      </c>
    </row>
    <row r="508" spans="1:30">
      <c r="A508" s="10">
        <v>43929</v>
      </c>
      <c r="B508" s="11" t="s">
        <v>1385</v>
      </c>
      <c r="C508" s="11" t="s">
        <v>1386</v>
      </c>
      <c r="D508" s="11" t="s">
        <v>1387</v>
      </c>
      <c r="E508" s="11" t="s">
        <v>36</v>
      </c>
      <c r="F508" s="11" t="s">
        <v>1672</v>
      </c>
      <c r="G508" s="13" t="s">
        <v>34</v>
      </c>
      <c r="H508" s="11" t="s">
        <v>1673</v>
      </c>
      <c r="I508" s="11" t="s">
        <v>1674</v>
      </c>
      <c r="J508" s="11"/>
      <c r="K508" s="11"/>
      <c r="L508" s="7" t="s">
        <v>1675</v>
      </c>
      <c r="M508" s="7" t="s">
        <v>1676</v>
      </c>
      <c r="N508" s="47">
        <v>32400</v>
      </c>
      <c r="O508" s="25"/>
      <c r="P508" s="26"/>
      <c r="Q508" s="11" t="s">
        <v>18</v>
      </c>
      <c r="R508" s="11" t="s">
        <v>1677</v>
      </c>
      <c r="S508" s="11"/>
      <c r="T508" s="11" t="s">
        <v>911</v>
      </c>
      <c r="U508" s="19" t="s">
        <v>4439</v>
      </c>
      <c r="V508" s="11" t="s">
        <v>20</v>
      </c>
      <c r="W508" s="20" t="s">
        <v>815</v>
      </c>
      <c r="X508" s="20">
        <v>0</v>
      </c>
      <c r="Y508" s="11" t="str">
        <f t="shared" si="7"/>
        <v>43929Hospital de Ensino Dr. Washington Antônio de BarrosLocação de concentradores de oxigênio em caráter emergencial para a Policlínica do Hospital de Ensino Dr. Washington Antônio de Barros/HU-Univasf, para fazer frente ao conjunto de ações no combate ao coronavírus04.238.951/0001-5432400http://www.in.gov.br/en/web/dou/-/extrato-de-dispensa-de-licitacao-n-21/2020-uasg-155180-251749018</v>
      </c>
      <c r="Z508" s="11" t="s">
        <v>4443</v>
      </c>
      <c r="AA508" s="7">
        <v>300000</v>
      </c>
      <c r="AB508" s="1" t="s">
        <v>15142</v>
      </c>
      <c r="AC508" s="7" t="s">
        <v>14869</v>
      </c>
      <c r="AD508" s="1" t="s">
        <v>16269</v>
      </c>
    </row>
    <row r="509" spans="1:30">
      <c r="A509" s="10">
        <v>43929</v>
      </c>
      <c r="B509" s="11" t="s">
        <v>1385</v>
      </c>
      <c r="C509" s="11" t="s">
        <v>1386</v>
      </c>
      <c r="D509" s="11" t="s">
        <v>1387</v>
      </c>
      <c r="E509" s="11" t="s">
        <v>36</v>
      </c>
      <c r="F509" s="11" t="s">
        <v>1407</v>
      </c>
      <c r="G509" s="11" t="s">
        <v>37</v>
      </c>
      <c r="H509" s="11" t="s">
        <v>1678</v>
      </c>
      <c r="I509" s="11" t="s">
        <v>1679</v>
      </c>
      <c r="J509" s="11"/>
      <c r="K509" s="11"/>
      <c r="L509" s="7" t="s">
        <v>13831</v>
      </c>
      <c r="M509" s="7" t="s">
        <v>1680</v>
      </c>
      <c r="N509" s="47">
        <v>200120</v>
      </c>
      <c r="O509" s="25"/>
      <c r="P509" s="26"/>
      <c r="Q509" s="11" t="s">
        <v>18</v>
      </c>
      <c r="R509" s="11" t="s">
        <v>1681</v>
      </c>
      <c r="S509" s="11"/>
      <c r="T509" s="11" t="s">
        <v>911</v>
      </c>
      <c r="U509" s="19" t="s">
        <v>4439</v>
      </c>
      <c r="V509" s="11" t="s">
        <v>20</v>
      </c>
      <c r="W509" s="20" t="s">
        <v>815</v>
      </c>
      <c r="X509" s="20">
        <v>0</v>
      </c>
      <c r="Y509" s="11" t="str">
        <f t="shared" si="7"/>
        <v>43929Hospital Universitário da Universidade Federal do Maranhão Sistema fechado de aspiração e cateter10.781.820/0001-11200120http://www.in.gov.br/en/web/dou/-/extrato-de-dispensa-de-licitacao-n-38/2020-uasg-155010-251748260</v>
      </c>
      <c r="Z509" s="11" t="s">
        <v>4443</v>
      </c>
      <c r="AA509" s="7">
        <v>200000</v>
      </c>
      <c r="AB509" s="1" t="s">
        <v>15143</v>
      </c>
      <c r="AC509" s="7" t="s">
        <v>14869</v>
      </c>
      <c r="AD509" s="1" t="s">
        <v>16269</v>
      </c>
    </row>
    <row r="510" spans="1:30">
      <c r="A510" s="10">
        <v>43929</v>
      </c>
      <c r="B510" s="11" t="s">
        <v>1385</v>
      </c>
      <c r="C510" s="11" t="s">
        <v>1386</v>
      </c>
      <c r="D510" s="11" t="s">
        <v>1387</v>
      </c>
      <c r="E510" s="11" t="s">
        <v>16</v>
      </c>
      <c r="F510" s="11" t="s">
        <v>1527</v>
      </c>
      <c r="G510" s="11" t="s">
        <v>37</v>
      </c>
      <c r="H510" s="11" t="s">
        <v>1682</v>
      </c>
      <c r="I510" s="11" t="s">
        <v>1683</v>
      </c>
      <c r="J510" s="11"/>
      <c r="K510" s="11"/>
      <c r="L510" s="7" t="s">
        <v>1684</v>
      </c>
      <c r="M510" s="7" t="s">
        <v>1685</v>
      </c>
      <c r="N510" s="47">
        <v>490000</v>
      </c>
      <c r="O510" s="25"/>
      <c r="P510" s="26"/>
      <c r="Q510" s="11"/>
      <c r="R510" s="11" t="s">
        <v>1686</v>
      </c>
      <c r="S510" s="11"/>
      <c r="T510" s="11" t="s">
        <v>1029</v>
      </c>
      <c r="U510" s="15" t="s">
        <v>4438</v>
      </c>
      <c r="V510" s="11" t="s">
        <v>20</v>
      </c>
      <c r="W510" s="20" t="s">
        <v>815</v>
      </c>
      <c r="X510" s="20">
        <v>0</v>
      </c>
      <c r="Y510" s="11" t="str">
        <f t="shared" si="7"/>
        <v>43929Instituto Nacional de Infectologia Evandro ChagasAquisição de Aparelho de Ultrassonografia 46.563.938/0013-54490000http://www.in.gov.br/en/web/dou/-/extrato-de-dispensa-de-licitacao-n-31/2020-uasg-254492-251751165</v>
      </c>
      <c r="Z510" s="11" t="s">
        <v>4443</v>
      </c>
      <c r="AA510" s="7">
        <v>0</v>
      </c>
      <c r="AB510" s="1" t="s">
        <v>15144</v>
      </c>
      <c r="AC510" s="7" t="s">
        <v>14869</v>
      </c>
      <c r="AD510" s="1" t="s">
        <v>16269</v>
      </c>
    </row>
    <row r="511" spans="1:30">
      <c r="A511" s="10">
        <v>43929</v>
      </c>
      <c r="B511" s="11" t="s">
        <v>1385</v>
      </c>
      <c r="C511" s="11" t="s">
        <v>1386</v>
      </c>
      <c r="D511" s="11" t="s">
        <v>1387</v>
      </c>
      <c r="E511" s="11" t="s">
        <v>16</v>
      </c>
      <c r="F511" s="11" t="s">
        <v>1527</v>
      </c>
      <c r="G511" s="11" t="s">
        <v>37</v>
      </c>
      <c r="H511" s="11" t="s">
        <v>1687</v>
      </c>
      <c r="I511" s="11" t="s">
        <v>1688</v>
      </c>
      <c r="J511" s="11"/>
      <c r="K511" s="11"/>
      <c r="L511" s="7" t="s">
        <v>13832</v>
      </c>
      <c r="M511" s="7" t="s">
        <v>1689</v>
      </c>
      <c r="N511" s="47">
        <v>68586</v>
      </c>
      <c r="O511" s="25"/>
      <c r="P511" s="26"/>
      <c r="Q511" s="11"/>
      <c r="R511" s="11" t="s">
        <v>1690</v>
      </c>
      <c r="S511" s="11"/>
      <c r="T511" s="11" t="s">
        <v>1029</v>
      </c>
      <c r="U511" s="15" t="s">
        <v>142</v>
      </c>
      <c r="V511" s="11" t="s">
        <v>20</v>
      </c>
      <c r="W511" s="20" t="s">
        <v>815</v>
      </c>
      <c r="X511" s="20">
        <v>0</v>
      </c>
      <c r="Y511" s="11" t="str">
        <f t="shared" si="7"/>
        <v>43929Instituto Nacional de Infectologia Evandro ChagasAquisição de Suporte Monitor Vídeo 14.365.637/0001-9668586http://www.in.gov.br/en/web/dou/-/extrato-de-dispensa-de-licitacao-n-32/2020-uasg-254492-251751228</v>
      </c>
      <c r="Z511" s="11" t="s">
        <v>4443</v>
      </c>
      <c r="AA511" s="7">
        <v>3000001</v>
      </c>
      <c r="AB511" s="1" t="s">
        <v>15145</v>
      </c>
      <c r="AC511" s="7" t="s">
        <v>14869</v>
      </c>
      <c r="AD511" s="1" t="s">
        <v>16269</v>
      </c>
    </row>
    <row r="512" spans="1:30">
      <c r="A512" s="10">
        <v>43929</v>
      </c>
      <c r="B512" s="11" t="s">
        <v>1385</v>
      </c>
      <c r="C512" s="11" t="s">
        <v>1386</v>
      </c>
      <c r="D512" s="11" t="s">
        <v>1387</v>
      </c>
      <c r="E512" s="11" t="s">
        <v>16</v>
      </c>
      <c r="F512" s="11" t="s">
        <v>1527</v>
      </c>
      <c r="G512" s="11" t="s">
        <v>37</v>
      </c>
      <c r="H512" s="11" t="s">
        <v>1691</v>
      </c>
      <c r="I512" s="11" t="s">
        <v>1692</v>
      </c>
      <c r="J512" s="11"/>
      <c r="K512" s="11"/>
      <c r="L512" s="7" t="s">
        <v>1684</v>
      </c>
      <c r="M512" s="7" t="s">
        <v>1685</v>
      </c>
      <c r="N512" s="47">
        <v>340000</v>
      </c>
      <c r="O512" s="25"/>
      <c r="P512" s="26"/>
      <c r="Q512" s="11"/>
      <c r="R512" s="11" t="s">
        <v>1693</v>
      </c>
      <c r="S512" s="11"/>
      <c r="T512" s="11" t="s">
        <v>1029</v>
      </c>
      <c r="U512" s="15" t="s">
        <v>4438</v>
      </c>
      <c r="V512" s="11" t="s">
        <v>20</v>
      </c>
      <c r="W512" s="20" t="s">
        <v>815</v>
      </c>
      <c r="X512" s="20">
        <v>0</v>
      </c>
      <c r="Y512" s="11" t="str">
        <f t="shared" si="7"/>
        <v>43929Instituto Nacional de Infectologia Evandro ChagasAquisição de aparelho de ultrassom objetivando o enfrentamento da emergência de saúde pública de importância internacional decorrente do coronavírus, em caráter emergencial46.563.938/0013-54340000http://www.in.gov.br/en/web/dou/-/extrato-de-dispensa-de-licitacao-n-34/2020-uasg-254492-251751183</v>
      </c>
      <c r="Z512" s="11" t="s">
        <v>4443</v>
      </c>
      <c r="AA512" s="7">
        <v>0</v>
      </c>
      <c r="AB512" s="1" t="s">
        <v>15144</v>
      </c>
      <c r="AC512" s="7" t="s">
        <v>14869</v>
      </c>
      <c r="AD512" s="1" t="s">
        <v>16269</v>
      </c>
    </row>
    <row r="513" spans="1:30">
      <c r="A513" s="10">
        <v>43930</v>
      </c>
      <c r="B513" s="11" t="s">
        <v>1385</v>
      </c>
      <c r="C513" s="11" t="s">
        <v>1386</v>
      </c>
      <c r="D513" s="11" t="s">
        <v>1387</v>
      </c>
      <c r="E513" s="11" t="s">
        <v>36</v>
      </c>
      <c r="F513" s="11" t="s">
        <v>1625</v>
      </c>
      <c r="G513" s="13" t="s">
        <v>17</v>
      </c>
      <c r="H513" s="11" t="s">
        <v>1694</v>
      </c>
      <c r="I513" s="11" t="s">
        <v>1695</v>
      </c>
      <c r="J513" s="11"/>
      <c r="K513" s="11" t="s">
        <v>1416</v>
      </c>
      <c r="L513" s="7" t="s">
        <v>1696</v>
      </c>
      <c r="M513" s="7" t="s">
        <v>1630</v>
      </c>
      <c r="N513" s="47">
        <v>72800</v>
      </c>
      <c r="O513" s="25">
        <v>4</v>
      </c>
      <c r="P513" s="26">
        <v>18200</v>
      </c>
      <c r="Q513" s="27" t="s">
        <v>1697</v>
      </c>
      <c r="R513" s="11" t="s">
        <v>1698</v>
      </c>
      <c r="S513" s="11"/>
      <c r="T513" s="11" t="s">
        <v>1699</v>
      </c>
      <c r="U513" s="19" t="s">
        <v>32</v>
      </c>
      <c r="V513" s="11" t="s">
        <v>33</v>
      </c>
      <c r="W513" s="20" t="s">
        <v>815</v>
      </c>
      <c r="X513" s="20">
        <v>0</v>
      </c>
      <c r="Y513" s="11" t="str">
        <f t="shared" si="7"/>
        <v>43930Instituto Federal de Educação, Ciência e Tecnologia de São PauloAquisição de insumo para produção de álcool em gel10.399.413/0001-4472800418200http://www.in.gov.br/web/dou/-/extrato-de-dispensa-de-licitacao-n-14/2020-uasg-158154-251951542</v>
      </c>
      <c r="Z513" s="11" t="s">
        <v>4443</v>
      </c>
      <c r="AA513" s="7">
        <v>50000</v>
      </c>
      <c r="AB513" s="1" t="s">
        <v>15130</v>
      </c>
      <c r="AC513" s="7" t="s">
        <v>14869</v>
      </c>
      <c r="AD513" s="1" t="s">
        <v>16269</v>
      </c>
    </row>
    <row r="514" spans="1:30">
      <c r="A514" s="10">
        <v>43930</v>
      </c>
      <c r="B514" s="11" t="s">
        <v>1385</v>
      </c>
      <c r="C514" s="11" t="s">
        <v>1386</v>
      </c>
      <c r="D514" s="11" t="s">
        <v>1387</v>
      </c>
      <c r="E514" s="11" t="s">
        <v>36</v>
      </c>
      <c r="F514" s="11" t="s">
        <v>1700</v>
      </c>
      <c r="G514" s="13" t="s">
        <v>17</v>
      </c>
      <c r="H514" s="11" t="s">
        <v>1701</v>
      </c>
      <c r="I514" s="11" t="s">
        <v>1702</v>
      </c>
      <c r="J514" s="11"/>
      <c r="K514" s="11"/>
      <c r="L514" s="7" t="s">
        <v>13709</v>
      </c>
      <c r="M514" s="7" t="s">
        <v>531</v>
      </c>
      <c r="N514" s="47">
        <v>68000</v>
      </c>
      <c r="O514" s="25"/>
      <c r="P514" s="26"/>
      <c r="Q514" s="11" t="s">
        <v>18</v>
      </c>
      <c r="R514" s="11" t="s">
        <v>1703</v>
      </c>
      <c r="S514" s="11"/>
      <c r="T514" s="11" t="s">
        <v>961</v>
      </c>
      <c r="U514" s="19" t="s">
        <v>19</v>
      </c>
      <c r="V514" s="11" t="s">
        <v>20</v>
      </c>
      <c r="W514" s="20" t="s">
        <v>815</v>
      </c>
      <c r="X514" s="20">
        <v>0</v>
      </c>
      <c r="Y514" s="11" t="str">
        <f t="shared" ref="Y514:Y577" si="8">_xlfn.CONCAT(A514,F514,H514,M514,N514,O514,P514,R514)</f>
        <v>43930Universidade Federal da ParaíbaAquisição de kit para extração de ácidos nucleicos totais virais para o Laboratório de Biologia Molecular do Centro de Ciências Médicas da UFPB que será utilizado na realização de testes diagnósticos para o novo coronavírus11.909.227/0001-7068000http://www.in.gov.br/web/dou/-/extrato-de-dispensa-de-licitacao-n-6/2020-uasg-153065-251949366</v>
      </c>
      <c r="Z514" s="11" t="s">
        <v>4443</v>
      </c>
      <c r="AA514" s="7">
        <v>1000000</v>
      </c>
      <c r="AB514" s="1" t="s">
        <v>14961</v>
      </c>
      <c r="AC514" s="7" t="s">
        <v>14869</v>
      </c>
      <c r="AD514" s="1" t="s">
        <v>16269</v>
      </c>
    </row>
    <row r="515" spans="1:30">
      <c r="A515" s="10">
        <v>43930</v>
      </c>
      <c r="B515" s="11" t="s">
        <v>1385</v>
      </c>
      <c r="C515" s="11" t="s">
        <v>1386</v>
      </c>
      <c r="D515" s="11" t="s">
        <v>1387</v>
      </c>
      <c r="E515" s="11" t="s">
        <v>36</v>
      </c>
      <c r="F515" s="11" t="s">
        <v>1407</v>
      </c>
      <c r="G515" s="13" t="s">
        <v>17</v>
      </c>
      <c r="H515" s="11" t="s">
        <v>1704</v>
      </c>
      <c r="I515" s="11" t="s">
        <v>1614</v>
      </c>
      <c r="J515" s="11"/>
      <c r="K515" s="11"/>
      <c r="L515" s="7" t="s">
        <v>13825</v>
      </c>
      <c r="M515" s="7" t="s">
        <v>1615</v>
      </c>
      <c r="N515" s="47">
        <v>2250000</v>
      </c>
      <c r="O515" s="25"/>
      <c r="P515" s="26"/>
      <c r="Q515" s="11" t="s">
        <v>18</v>
      </c>
      <c r="R515" s="11" t="s">
        <v>1705</v>
      </c>
      <c r="S515" s="11"/>
      <c r="T515" s="11" t="s">
        <v>886</v>
      </c>
      <c r="U515" s="15" t="s">
        <v>35</v>
      </c>
      <c r="V515" s="11" t="s">
        <v>20</v>
      </c>
      <c r="W515" s="20" t="s">
        <v>815</v>
      </c>
      <c r="X515" s="20">
        <v>0</v>
      </c>
      <c r="Y515" s="11" t="str">
        <f t="shared" si="8"/>
        <v>43930Hospital Universitário da Universidade Federal do MaranhãoAquisição emergencial de locação de avental06.272.575/0047-222250000http://www.in.gov.br/web/dou/-/extrato-de-dispensa-de-licitacao-n-39/2020-uasg-155010-251951666</v>
      </c>
      <c r="Z515" s="11" t="s">
        <v>4443</v>
      </c>
      <c r="AA515" s="7">
        <v>0</v>
      </c>
      <c r="AB515" s="1" t="s">
        <v>15126</v>
      </c>
      <c r="AC515" s="7" t="s">
        <v>14869</v>
      </c>
      <c r="AD515" s="1" t="s">
        <v>16269</v>
      </c>
    </row>
    <row r="516" spans="1:30">
      <c r="A516" s="10">
        <v>43930</v>
      </c>
      <c r="B516" s="11" t="s">
        <v>1385</v>
      </c>
      <c r="C516" s="11" t="s">
        <v>1386</v>
      </c>
      <c r="D516" s="11" t="s">
        <v>1387</v>
      </c>
      <c r="E516" s="11" t="s">
        <v>36</v>
      </c>
      <c r="F516" s="11" t="s">
        <v>1388</v>
      </c>
      <c r="G516" s="13" t="s">
        <v>17</v>
      </c>
      <c r="H516" s="11" t="s">
        <v>1706</v>
      </c>
      <c r="I516" s="11" t="s">
        <v>1707</v>
      </c>
      <c r="J516" s="11"/>
      <c r="K516" s="11"/>
      <c r="L516" s="7" t="s">
        <v>1574</v>
      </c>
      <c r="M516" s="7" t="s">
        <v>1575</v>
      </c>
      <c r="N516" s="47">
        <v>5980</v>
      </c>
      <c r="O516" s="25"/>
      <c r="P516" s="26"/>
      <c r="Q516" s="11"/>
      <c r="R516" s="11" t="s">
        <v>1708</v>
      </c>
      <c r="S516" s="11"/>
      <c r="T516" s="11" t="s">
        <v>859</v>
      </c>
      <c r="U516" s="19" t="s">
        <v>30</v>
      </c>
      <c r="V516" s="11" t="s">
        <v>20</v>
      </c>
      <c r="W516" s="20" t="s">
        <v>815</v>
      </c>
      <c r="X516" s="20">
        <v>0</v>
      </c>
      <c r="Y516" s="11" t="str">
        <f t="shared" si="8"/>
        <v>43930Instituto de Puericultura e Pediatria Martagão GesteiraAquisição de macronebulizador 500 ml traqueia 1.20 m com máscara facial.73.588.915/0001-335980http://www.in.gov.br/web/dou/-/extrato-de-dispensa-de-licitacao-n-127/2020-uasg-153150-251949552</v>
      </c>
      <c r="Z516" s="11" t="s">
        <v>4443</v>
      </c>
      <c r="AA516" s="7">
        <v>0</v>
      </c>
      <c r="AB516" s="1" t="s">
        <v>15118</v>
      </c>
      <c r="AC516" s="7" t="s">
        <v>14870</v>
      </c>
      <c r="AD516" s="1" t="s">
        <v>16269</v>
      </c>
    </row>
    <row r="517" spans="1:30">
      <c r="A517" s="10">
        <v>43930</v>
      </c>
      <c r="B517" s="11" t="s">
        <v>1385</v>
      </c>
      <c r="C517" s="11" t="s">
        <v>1386</v>
      </c>
      <c r="D517" s="11" t="s">
        <v>1387</v>
      </c>
      <c r="E517" s="11" t="s">
        <v>36</v>
      </c>
      <c r="F517" s="11" t="s">
        <v>1447</v>
      </c>
      <c r="G517" s="13" t="s">
        <v>17</v>
      </c>
      <c r="H517" s="11" t="s">
        <v>1709</v>
      </c>
      <c r="I517" s="11" t="s">
        <v>1710</v>
      </c>
      <c r="J517" s="11"/>
      <c r="K517" s="11" t="s">
        <v>1391</v>
      </c>
      <c r="L517" s="7" t="s">
        <v>1711</v>
      </c>
      <c r="M517" s="7" t="s">
        <v>13833</v>
      </c>
      <c r="N517" s="47">
        <v>13300</v>
      </c>
      <c r="O517" s="25">
        <v>70</v>
      </c>
      <c r="P517" s="26">
        <v>190</v>
      </c>
      <c r="Q517" s="27" t="s">
        <v>31</v>
      </c>
      <c r="R517" s="11" t="s">
        <v>1712</v>
      </c>
      <c r="S517" s="11"/>
      <c r="T517" s="11" t="s">
        <v>867</v>
      </c>
      <c r="U517" s="19" t="s">
        <v>32</v>
      </c>
      <c r="V517" s="11" t="s">
        <v>33</v>
      </c>
      <c r="W517" s="20" t="s">
        <v>815</v>
      </c>
      <c r="X517" s="20">
        <v>0</v>
      </c>
      <c r="Y517" s="11" t="str">
        <f t="shared" si="8"/>
        <v>43930Hospital Universitário de Juiz de ForaAquisição de a etilico + alcool isopropilico; 70%; loção alcoólica em espuma, a fim de abastecer o Hospital Universitário da UFJF - Filial Ebserh07.876.749/0001-461330070190http://www.in.gov.br/web/dou/-/extrato-de-dispensa-de-licitacao-n-23/2020-uasg-155903-251963495</v>
      </c>
      <c r="Z517" s="11" t="s">
        <v>4443</v>
      </c>
      <c r="AA517" s="7">
        <v>100000</v>
      </c>
      <c r="AB517" s="1" t="s">
        <v>15146</v>
      </c>
      <c r="AC517" s="7" t="s">
        <v>14870</v>
      </c>
      <c r="AD517" s="1" t="s">
        <v>16269</v>
      </c>
    </row>
    <row r="518" spans="1:30">
      <c r="A518" s="10">
        <v>43930</v>
      </c>
      <c r="B518" s="11" t="s">
        <v>1385</v>
      </c>
      <c r="C518" s="11" t="s">
        <v>1386</v>
      </c>
      <c r="D518" s="11" t="s">
        <v>1387</v>
      </c>
      <c r="E518" s="11" t="s">
        <v>36</v>
      </c>
      <c r="F518" s="11" t="s">
        <v>1447</v>
      </c>
      <c r="G518" s="13" t="s">
        <v>17</v>
      </c>
      <c r="H518" s="11" t="s">
        <v>1713</v>
      </c>
      <c r="I518" s="11" t="s">
        <v>1714</v>
      </c>
      <c r="J518" s="11"/>
      <c r="K518" s="11" t="s">
        <v>1391</v>
      </c>
      <c r="L518" s="7" t="s">
        <v>13762</v>
      </c>
      <c r="M518" s="7" t="s">
        <v>1015</v>
      </c>
      <c r="N518" s="47">
        <v>27000</v>
      </c>
      <c r="O518" s="25">
        <v>3000</v>
      </c>
      <c r="P518" s="26">
        <v>9</v>
      </c>
      <c r="Q518" s="27" t="s">
        <v>31</v>
      </c>
      <c r="R518" s="11" t="s">
        <v>1715</v>
      </c>
      <c r="S518" s="11"/>
      <c r="T518" s="11" t="s">
        <v>867</v>
      </c>
      <c r="U518" s="19" t="s">
        <v>32</v>
      </c>
      <c r="V518" s="11" t="s">
        <v>33</v>
      </c>
      <c r="W518" s="14">
        <v>9</v>
      </c>
      <c r="X518" s="14">
        <v>3000</v>
      </c>
      <c r="Y518" s="11" t="str">
        <f t="shared" si="8"/>
        <v>43930Hospital Universitário de Juiz de ForaAquisição de álcool etílico 70% (70gl) preferencialmente de 1000 ml, a fim de abastecer o Hospital Universitário da UFJF - Filial Ebserh06.204.801/0001-552700030009http://www.in.gov.br/web/dou/-/extrato-de-dispensa-de-licitacao-n-16/2020-uasg-155903-251963513</v>
      </c>
      <c r="Z518" s="11" t="s">
        <v>4443</v>
      </c>
      <c r="AA518" s="7">
        <v>20000</v>
      </c>
      <c r="AB518" s="1" t="s">
        <v>15036</v>
      </c>
      <c r="AC518" s="7" t="s">
        <v>14868</v>
      </c>
      <c r="AD518" s="1" t="s">
        <v>16269</v>
      </c>
    </row>
    <row r="519" spans="1:30">
      <c r="A519" s="10">
        <v>43930</v>
      </c>
      <c r="B519" s="11" t="s">
        <v>1385</v>
      </c>
      <c r="C519" s="11" t="s">
        <v>1386</v>
      </c>
      <c r="D519" s="11" t="s">
        <v>1387</v>
      </c>
      <c r="E519" s="11" t="s">
        <v>36</v>
      </c>
      <c r="F519" s="11" t="s">
        <v>1667</v>
      </c>
      <c r="G519" s="11" t="s">
        <v>37</v>
      </c>
      <c r="H519" s="11" t="s">
        <v>1716</v>
      </c>
      <c r="I519" s="11" t="s">
        <v>1717</v>
      </c>
      <c r="J519" s="11"/>
      <c r="K519" s="11"/>
      <c r="L519" s="7" t="s">
        <v>13834</v>
      </c>
      <c r="M519" s="7" t="s">
        <v>1718</v>
      </c>
      <c r="N519" s="47">
        <v>19598</v>
      </c>
      <c r="O519" s="25"/>
      <c r="P519" s="26"/>
      <c r="Q519" s="11" t="s">
        <v>18</v>
      </c>
      <c r="R519" s="11" t="s">
        <v>1719</v>
      </c>
      <c r="S519" s="11"/>
      <c r="T519" s="11" t="s">
        <v>911</v>
      </c>
      <c r="U519" s="19" t="s">
        <v>4439</v>
      </c>
      <c r="V519" s="11" t="s">
        <v>20</v>
      </c>
      <c r="W519" s="20" t="s">
        <v>815</v>
      </c>
      <c r="X519" s="20">
        <v>0</v>
      </c>
      <c r="Y519" s="11" t="str">
        <f t="shared" si="8"/>
        <v>43930Hospital Universitário Gaffrée e GuinleAquisição de Circuito para Ventilador Pulmonar Padrão09.376.051/0001-9719598http://www.in.gov.br/web/dou/-/extrato-de-dispensa-de-licitacao-n-168/2020-uasg-155911-251952167</v>
      </c>
      <c r="Z519" s="11" t="s">
        <v>4443</v>
      </c>
      <c r="AA519" s="7">
        <v>100000</v>
      </c>
      <c r="AB519" s="1" t="s">
        <v>15147</v>
      </c>
      <c r="AC519" s="7" t="s">
        <v>14868</v>
      </c>
      <c r="AD519" s="1" t="s">
        <v>16269</v>
      </c>
    </row>
    <row r="520" spans="1:30">
      <c r="A520" s="10">
        <v>43930</v>
      </c>
      <c r="B520" s="11" t="s">
        <v>1385</v>
      </c>
      <c r="C520" s="11" t="s">
        <v>1386</v>
      </c>
      <c r="D520" s="11" t="s">
        <v>1387</v>
      </c>
      <c r="E520" s="11" t="s">
        <v>128</v>
      </c>
      <c r="F520" s="11" t="s">
        <v>1413</v>
      </c>
      <c r="G520" s="13" t="s">
        <v>17</v>
      </c>
      <c r="H520" s="11" t="s">
        <v>1720</v>
      </c>
      <c r="I520" s="11" t="s">
        <v>1721</v>
      </c>
      <c r="J520" s="11"/>
      <c r="K520" s="11"/>
      <c r="L520" s="7" t="s">
        <v>1722</v>
      </c>
      <c r="M520" s="7" t="s">
        <v>1723</v>
      </c>
      <c r="N520" s="47">
        <v>490</v>
      </c>
      <c r="O520" s="25"/>
      <c r="P520" s="26"/>
      <c r="Q520" s="11" t="s">
        <v>18</v>
      </c>
      <c r="R520" s="11" t="s">
        <v>1724</v>
      </c>
      <c r="S520" s="11"/>
      <c r="T520" s="11" t="s">
        <v>961</v>
      </c>
      <c r="U520" s="19" t="s">
        <v>19</v>
      </c>
      <c r="V520" s="11" t="s">
        <v>20</v>
      </c>
      <c r="W520" s="20" t="s">
        <v>815</v>
      </c>
      <c r="X520" s="20">
        <v>0</v>
      </c>
      <c r="Y520" s="11" t="str">
        <f t="shared" si="8"/>
        <v>43930Polícia Rodoviária FederalAquisição de testes rápidos e insumos para detecção qualitativa específica de IgG e IgM do COVID-19, a serem aplicados, durante surto epidêmico de coronavírus no país, nos servidores da Polícia Rodoviária Federal, conforme condições, quantidades e exigências estabelecidas neste instrumento09.485.574/0001-71490http://www.in.gov.br/web/dou/-/extrato-de-dispensa-de-licitacao-n-8/2020-uasg-200112-251952556</v>
      </c>
      <c r="Z520" s="11" t="s">
        <v>4443</v>
      </c>
      <c r="AA520" s="7">
        <v>1500000</v>
      </c>
      <c r="AB520" s="1" t="s">
        <v>15148</v>
      </c>
      <c r="AC520" s="7" t="s">
        <v>14869</v>
      </c>
      <c r="AD520" s="1" t="s">
        <v>16269</v>
      </c>
    </row>
    <row r="521" spans="1:30">
      <c r="A521" s="10">
        <v>43930</v>
      </c>
      <c r="B521" s="11" t="s">
        <v>1385</v>
      </c>
      <c r="C521" s="11" t="s">
        <v>1386</v>
      </c>
      <c r="D521" s="11" t="s">
        <v>1387</v>
      </c>
      <c r="E521" s="11" t="s">
        <v>128</v>
      </c>
      <c r="F521" s="11" t="s">
        <v>1413</v>
      </c>
      <c r="G521" s="13" t="s">
        <v>17</v>
      </c>
      <c r="H521" s="11" t="s">
        <v>1720</v>
      </c>
      <c r="I521" s="11" t="s">
        <v>1721</v>
      </c>
      <c r="J521" s="11"/>
      <c r="K521" s="11"/>
      <c r="L521" s="7" t="s">
        <v>1486</v>
      </c>
      <c r="M521" s="7" t="s">
        <v>612</v>
      </c>
      <c r="N521" s="47">
        <v>94100</v>
      </c>
      <c r="O521" s="25">
        <v>1000</v>
      </c>
      <c r="P521" s="26">
        <v>94.1</v>
      </c>
      <c r="Q521" s="11" t="s">
        <v>18</v>
      </c>
      <c r="R521" s="11" t="s">
        <v>1724</v>
      </c>
      <c r="S521" s="11"/>
      <c r="T521" s="11" t="s">
        <v>961</v>
      </c>
      <c r="U521" s="19" t="s">
        <v>19</v>
      </c>
      <c r="V521" s="11" t="s">
        <v>20</v>
      </c>
      <c r="W521" s="14">
        <v>94.1</v>
      </c>
      <c r="X521" s="14">
        <v>1000</v>
      </c>
      <c r="Y521" s="11" t="str">
        <f t="shared" si="8"/>
        <v>43930Polícia Rodoviária FederalAquisição de testes rápidos e insumos para detecção qualitativa específica de IgG e IgM do COVID-19, a serem aplicados, durante surto epidêmico de coronavírus no país, nos servidores da Polícia Rodoviária Federal, conforme condições, quantidades e exigências estabelecidas neste instrumento05.343.029/0001-9094100100094,1http://www.in.gov.br/web/dou/-/extrato-de-dispensa-de-licitacao-n-8/2020-uasg-200112-251952556</v>
      </c>
      <c r="Z521" s="11" t="s">
        <v>4443</v>
      </c>
      <c r="AA521" s="7">
        <v>1500000</v>
      </c>
      <c r="AB521" s="1" t="s">
        <v>14977</v>
      </c>
      <c r="AC521" s="7" t="s">
        <v>14869</v>
      </c>
      <c r="AD521" s="1" t="s">
        <v>16269</v>
      </c>
    </row>
    <row r="522" spans="1:30">
      <c r="A522" s="10">
        <v>43930</v>
      </c>
      <c r="B522" s="11" t="s">
        <v>1385</v>
      </c>
      <c r="C522" s="11" t="s">
        <v>1386</v>
      </c>
      <c r="D522" s="11" t="s">
        <v>1387</v>
      </c>
      <c r="E522" s="11" t="s">
        <v>128</v>
      </c>
      <c r="F522" s="11" t="s">
        <v>1413</v>
      </c>
      <c r="G522" s="13" t="s">
        <v>17</v>
      </c>
      <c r="H522" s="11" t="s">
        <v>1720</v>
      </c>
      <c r="I522" s="11" t="s">
        <v>1721</v>
      </c>
      <c r="J522" s="11"/>
      <c r="K522" s="11"/>
      <c r="L522" s="7" t="s">
        <v>1486</v>
      </c>
      <c r="M522" s="7" t="s">
        <v>612</v>
      </c>
      <c r="N522" s="47">
        <v>275</v>
      </c>
      <c r="O522" s="25">
        <v>11</v>
      </c>
      <c r="P522" s="26">
        <v>25</v>
      </c>
      <c r="Q522" s="11" t="s">
        <v>18</v>
      </c>
      <c r="R522" s="11" t="s">
        <v>1724</v>
      </c>
      <c r="S522" s="11"/>
      <c r="T522" s="11" t="s">
        <v>961</v>
      </c>
      <c r="U522" s="19" t="s">
        <v>19</v>
      </c>
      <c r="V522" s="11" t="s">
        <v>20</v>
      </c>
      <c r="W522" s="14">
        <v>25</v>
      </c>
      <c r="X522" s="14">
        <v>11</v>
      </c>
      <c r="Y522" s="11" t="str">
        <f t="shared" si="8"/>
        <v>43930Polícia Rodoviária FederalAquisição de testes rápidos e insumos para detecção qualitativa específica de IgG e IgM do COVID-19, a serem aplicados, durante surto epidêmico de coronavírus no país, nos servidores da Polícia Rodoviária Federal, conforme condições, quantidades e exigências estabelecidas neste instrumento05.343.029/0001-902751125http://www.in.gov.br/web/dou/-/extrato-de-dispensa-de-licitacao-n-8/2020-uasg-200112-251952556</v>
      </c>
      <c r="Z522" s="11" t="s">
        <v>4443</v>
      </c>
      <c r="AA522" s="7">
        <v>1500000</v>
      </c>
      <c r="AB522" s="1" t="s">
        <v>14977</v>
      </c>
      <c r="AC522" s="7" t="s">
        <v>14869</v>
      </c>
      <c r="AD522" s="1" t="s">
        <v>16269</v>
      </c>
    </row>
    <row r="523" spans="1:30">
      <c r="A523" s="10">
        <v>43930</v>
      </c>
      <c r="B523" s="11" t="s">
        <v>1385</v>
      </c>
      <c r="C523" s="11" t="s">
        <v>1386</v>
      </c>
      <c r="D523" s="11" t="s">
        <v>1387</v>
      </c>
      <c r="E523" s="11" t="s">
        <v>128</v>
      </c>
      <c r="F523" s="11" t="s">
        <v>1413</v>
      </c>
      <c r="G523" s="13" t="s">
        <v>17</v>
      </c>
      <c r="H523" s="11" t="s">
        <v>1725</v>
      </c>
      <c r="I523" s="11" t="s">
        <v>1726</v>
      </c>
      <c r="J523" s="11"/>
      <c r="K523" s="11"/>
      <c r="L523" s="7" t="s">
        <v>13835</v>
      </c>
      <c r="M523" s="7" t="s">
        <v>1727</v>
      </c>
      <c r="N523" s="47">
        <v>3480</v>
      </c>
      <c r="O523" s="25"/>
      <c r="P523" s="26"/>
      <c r="Q523" s="11"/>
      <c r="R523" s="11" t="s">
        <v>1728</v>
      </c>
      <c r="S523" s="11"/>
      <c r="T523" s="11" t="s">
        <v>851</v>
      </c>
      <c r="U523" s="19" t="s">
        <v>30</v>
      </c>
      <c r="V523" s="11" t="s">
        <v>20</v>
      </c>
      <c r="W523" s="20" t="s">
        <v>815</v>
      </c>
      <c r="X523" s="20">
        <v>0</v>
      </c>
      <c r="Y523" s="11" t="str">
        <f t="shared" si="8"/>
        <v>43930Polícia Rodoviária FederalAquisição de materiais de higienização e prevenção a viroses, principalmente no enfrentamento da emergência de saúde pública de importância internacional decorrente do coronavírus (COVID-19), com fins de equipar as unidades operacionais e os policiais rodoviários federais da Superintendência de Polícia Rodoviária Federal em Campo Grande-MS, observadas as especificações e condições estabelecidas no Projeto Básico. 1200 unidades de Máscara de tecido lavável.02.321.861/0001-053480http://www.in.gov.br/web/dou/-/extrato-de-dispensa-de-licitacao-n-18/2020-uasg-200128-251952719</v>
      </c>
      <c r="Z523" s="11" t="s">
        <v>4443</v>
      </c>
      <c r="AA523" s="7">
        <v>0</v>
      </c>
      <c r="AB523" s="1" t="s">
        <v>15149</v>
      </c>
      <c r="AC523" s="7" t="s">
        <v>14868</v>
      </c>
      <c r="AD523" s="1" t="s">
        <v>16269</v>
      </c>
    </row>
    <row r="524" spans="1:30">
      <c r="A524" s="10">
        <v>43930</v>
      </c>
      <c r="B524" s="11" t="s">
        <v>1385</v>
      </c>
      <c r="C524" s="11" t="s">
        <v>1386</v>
      </c>
      <c r="D524" s="11" t="s">
        <v>1387</v>
      </c>
      <c r="E524" s="11" t="s">
        <v>16</v>
      </c>
      <c r="F524" s="11" t="s">
        <v>1729</v>
      </c>
      <c r="G524" s="13" t="s">
        <v>17</v>
      </c>
      <c r="H524" s="11" t="s">
        <v>1730</v>
      </c>
      <c r="I524" s="11" t="s">
        <v>1731</v>
      </c>
      <c r="J524" s="11"/>
      <c r="K524" s="11" t="s">
        <v>1474</v>
      </c>
      <c r="L524" s="7" t="s">
        <v>13836</v>
      </c>
      <c r="M524" s="7" t="s">
        <v>1732</v>
      </c>
      <c r="N524" s="47">
        <v>2400</v>
      </c>
      <c r="O524" s="25">
        <v>20</v>
      </c>
      <c r="P524" s="26">
        <v>120</v>
      </c>
      <c r="Q524" s="27" t="s">
        <v>31</v>
      </c>
      <c r="R524" s="11" t="s">
        <v>1733</v>
      </c>
      <c r="S524" s="11"/>
      <c r="T524" s="11" t="s">
        <v>867</v>
      </c>
      <c r="U524" s="19" t="s">
        <v>32</v>
      </c>
      <c r="V524" s="11" t="s">
        <v>33</v>
      </c>
      <c r="W524" s="14">
        <v>24</v>
      </c>
      <c r="X524" s="14">
        <v>100</v>
      </c>
      <c r="Y524" s="11" t="str">
        <f t="shared" si="8"/>
        <v>43930Superintendência Estadual no Mato Grosso do SulAquisição de Álcool em Gel, galão de 5 Litros Antisséptico 70% Higienizante de Mão, 70° INPM, proteção Antisséptica, higienizador para as mãos18.493.600/0001-02240020120http://www.in.gov.br/web/dou/-/extrato-de-dispensa-de-licitacao-n-2/2020-uasg-255012-251953893</v>
      </c>
      <c r="Z524" s="11" t="s">
        <v>4443</v>
      </c>
      <c r="AA524" s="7">
        <v>500000</v>
      </c>
      <c r="AB524" s="1" t="s">
        <v>15150</v>
      </c>
      <c r="AC524" s="7" t="s">
        <v>14870</v>
      </c>
      <c r="AD524" s="1" t="s">
        <v>16269</v>
      </c>
    </row>
    <row r="525" spans="1:30">
      <c r="A525" s="10">
        <v>43930</v>
      </c>
      <c r="B525" s="11" t="s">
        <v>1385</v>
      </c>
      <c r="C525" s="11" t="s">
        <v>1386</v>
      </c>
      <c r="D525" s="11" t="s">
        <v>1387</v>
      </c>
      <c r="E525" s="11" t="s">
        <v>16</v>
      </c>
      <c r="F525" s="11" t="s">
        <v>1527</v>
      </c>
      <c r="G525" s="11" t="s">
        <v>37</v>
      </c>
      <c r="H525" s="11" t="s">
        <v>1734</v>
      </c>
      <c r="I525" s="11" t="s">
        <v>1735</v>
      </c>
      <c r="J525" s="11"/>
      <c r="K525" s="11"/>
      <c r="L525" s="7" t="s">
        <v>1736</v>
      </c>
      <c r="M525" s="7" t="s">
        <v>1737</v>
      </c>
      <c r="N525" s="47">
        <v>1440000</v>
      </c>
      <c r="O525" s="25"/>
      <c r="P525" s="26"/>
      <c r="Q525" s="11"/>
      <c r="R525" s="11" t="s">
        <v>1738</v>
      </c>
      <c r="S525" s="11"/>
      <c r="T525" s="11" t="s">
        <v>1739</v>
      </c>
      <c r="U525" s="19" t="s">
        <v>13628</v>
      </c>
      <c r="V525" s="11" t="s">
        <v>20</v>
      </c>
      <c r="W525" s="20" t="s">
        <v>815</v>
      </c>
      <c r="X525" s="20">
        <v>0</v>
      </c>
      <c r="Y525" s="11" t="str">
        <f t="shared" si="8"/>
        <v>43930Instituto Nacional de Infectologia Evandro ChagasAquisição de cama hospitalar, material:aço inoxidável, tipo:elétrico/hidráulica, acabamento das rodas:roda de borracha, comprimento:até 2,10 m, largura:cerca de 1,00 m, altura:cerca de 0,80 m, capacidade de carga:até 250 kg, tipos de acionamento:controle remoto, características adicionais: radiotransparente com balança02.563.570/0001-151440000http://www.in.gov.br/web/dou/-/extrato-de-dispensa-de-licitacao-n-36/2020-uasg-254492-251953826</v>
      </c>
      <c r="Z525" s="11" t="s">
        <v>4443</v>
      </c>
      <c r="AA525" s="7">
        <v>500000</v>
      </c>
      <c r="AB525" s="1" t="s">
        <v>15151</v>
      </c>
      <c r="AC525" s="7" t="s">
        <v>14869</v>
      </c>
      <c r="AD525" s="1" t="s">
        <v>16269</v>
      </c>
    </row>
    <row r="526" spans="1:30">
      <c r="A526" s="10">
        <v>43930</v>
      </c>
      <c r="B526" s="11" t="s">
        <v>1385</v>
      </c>
      <c r="C526" s="11" t="s">
        <v>1386</v>
      </c>
      <c r="D526" s="11" t="s">
        <v>1387</v>
      </c>
      <c r="E526" s="11" t="s">
        <v>16</v>
      </c>
      <c r="F526" s="11" t="s">
        <v>1478</v>
      </c>
      <c r="G526" s="13" t="s">
        <v>17</v>
      </c>
      <c r="H526" s="11" t="s">
        <v>1740</v>
      </c>
      <c r="I526" s="11" t="s">
        <v>1741</v>
      </c>
      <c r="J526" s="11"/>
      <c r="K526" s="11"/>
      <c r="L526" s="7" t="s">
        <v>1742</v>
      </c>
      <c r="M526" s="7" t="s">
        <v>13837</v>
      </c>
      <c r="N526" s="47">
        <v>19611587.210000001</v>
      </c>
      <c r="O526" s="25"/>
      <c r="P526" s="26"/>
      <c r="Q526" s="11" t="s">
        <v>18</v>
      </c>
      <c r="R526" s="11" t="s">
        <v>1743</v>
      </c>
      <c r="S526" s="11"/>
      <c r="T526" s="11" t="s">
        <v>961</v>
      </c>
      <c r="U526" s="19" t="s">
        <v>19</v>
      </c>
      <c r="V526" s="11" t="s">
        <v>20</v>
      </c>
      <c r="W526" s="20" t="s">
        <v>815</v>
      </c>
      <c r="X526" s="20">
        <v>0</v>
      </c>
      <c r="Y526" s="11" t="str">
        <f t="shared" si="8"/>
        <v>43930Instituto de Tecnologia em ImunobiológicosImportação de MISTURA KIT;PCR;GOTAQ PROBE;A6121,PROMEGA;PER12.479.527/0001-2019611587,21http://www.in.gov.br/web/dou/-/extrato-de-dispensa-de-licitacao-n-107/2020-uasg-254445-251953520</v>
      </c>
      <c r="Z526" s="11" t="s">
        <v>4443</v>
      </c>
      <c r="AA526" s="7">
        <v>0</v>
      </c>
      <c r="AB526" s="1" t="s">
        <v>15152</v>
      </c>
      <c r="AC526" s="7" t="s">
        <v>14871</v>
      </c>
      <c r="AD526" s="1" t="s">
        <v>16269</v>
      </c>
    </row>
    <row r="527" spans="1:30">
      <c r="A527" s="10">
        <v>43930</v>
      </c>
      <c r="B527" s="11" t="s">
        <v>1385</v>
      </c>
      <c r="C527" s="11" t="s">
        <v>1386</v>
      </c>
      <c r="D527" s="11" t="s">
        <v>1387</v>
      </c>
      <c r="E527" s="11" t="s">
        <v>16</v>
      </c>
      <c r="F527" s="11" t="s">
        <v>1744</v>
      </c>
      <c r="G527" s="13" t="s">
        <v>17</v>
      </c>
      <c r="H527" s="11" t="s">
        <v>1745</v>
      </c>
      <c r="I527" s="11" t="s">
        <v>1746</v>
      </c>
      <c r="J527" s="11"/>
      <c r="K527" s="11"/>
      <c r="L527" s="7" t="s">
        <v>1747</v>
      </c>
      <c r="M527" s="7" t="s">
        <v>1748</v>
      </c>
      <c r="N527" s="47">
        <v>30670</v>
      </c>
      <c r="O527" s="25"/>
      <c r="P527" s="26"/>
      <c r="Q527" s="11"/>
      <c r="R527" s="11" t="s">
        <v>1749</v>
      </c>
      <c r="S527" s="11"/>
      <c r="T527" s="11" t="s">
        <v>1750</v>
      </c>
      <c r="U527" s="19" t="s">
        <v>32</v>
      </c>
      <c r="V527" s="11" t="s">
        <v>33</v>
      </c>
      <c r="W527" s="20" t="s">
        <v>815</v>
      </c>
      <c r="X527" s="20">
        <v>0</v>
      </c>
      <c r="Y527" s="11" t="str">
        <f t="shared" si="8"/>
        <v>43930Instituto Nacional de CardiologiaAquisição de medicamento, de muita importância para o enfrentamento da Saúde Pública decorrente do COVID-19 (ALCOOL ETILICO ANTISSEPTICO 70% GEL 500 ML, CLORHEXIDINA 0,5% ALCOOLICA , CLORHEXIDINA 2% DEGERMANTE, LEVOFLOXACINA 500MG BOLSA SISTEMA FECHADO 100ML)06.065.614/0001-3830670http://www.in.gov.br/web/dou/-/extrato-de-dispensa-de-licitacao-n-12/2020-uasg-250059-251952870</v>
      </c>
      <c r="Z527" s="11" t="s">
        <v>4443</v>
      </c>
      <c r="AA527" s="7">
        <v>700000</v>
      </c>
      <c r="AB527" s="1" t="s">
        <v>15153</v>
      </c>
      <c r="AC527" s="7" t="s">
        <v>14869</v>
      </c>
      <c r="AD527" s="1" t="s">
        <v>16269</v>
      </c>
    </row>
    <row r="528" spans="1:30">
      <c r="A528" s="10">
        <v>43930</v>
      </c>
      <c r="B528" s="11" t="s">
        <v>1385</v>
      </c>
      <c r="C528" s="11" t="s">
        <v>1386</v>
      </c>
      <c r="D528" s="11" t="s">
        <v>1387</v>
      </c>
      <c r="E528" s="11" t="s">
        <v>16</v>
      </c>
      <c r="F528" s="11" t="s">
        <v>1744</v>
      </c>
      <c r="G528" s="13" t="s">
        <v>17</v>
      </c>
      <c r="H528" s="11" t="s">
        <v>1745</v>
      </c>
      <c r="I528" s="11" t="s">
        <v>1746</v>
      </c>
      <c r="J528" s="11"/>
      <c r="K528" s="11"/>
      <c r="L528" s="7" t="s">
        <v>1751</v>
      </c>
      <c r="M528" s="7" t="s">
        <v>1752</v>
      </c>
      <c r="N528" s="47">
        <v>49500</v>
      </c>
      <c r="O528" s="25"/>
      <c r="P528" s="26"/>
      <c r="Q528" s="11"/>
      <c r="R528" s="11" t="s">
        <v>1749</v>
      </c>
      <c r="S528" s="11"/>
      <c r="T528" s="11" t="s">
        <v>1750</v>
      </c>
      <c r="U528" s="19" t="s">
        <v>32</v>
      </c>
      <c r="V528" s="11" t="s">
        <v>33</v>
      </c>
      <c r="W528" s="20" t="s">
        <v>815</v>
      </c>
      <c r="X528" s="20">
        <v>0</v>
      </c>
      <c r="Y528" s="11" t="str">
        <f t="shared" si="8"/>
        <v>43930Instituto Nacional de CardiologiaAquisição de medicamento, de muita importância para o enfrentamento da Saúde Pública decorrente do COVID-19 (ALCOOL ETILICO ANTISSEPTICO 70% GEL 500 ML, CLORHEXIDINA 0,5% ALCOOLICA , CLORHEXIDINA 2% DEGERMANTE, LEVOFLOXACINA 500MG BOLSA SISTEMA FECHADO 100ML)27.256.185/0001-5649500http://www.in.gov.br/web/dou/-/extrato-de-dispensa-de-licitacao-n-12/2020-uasg-250059-251952870</v>
      </c>
      <c r="Z528" s="11" t="s">
        <v>4443</v>
      </c>
      <c r="AA528" s="7">
        <v>100000</v>
      </c>
      <c r="AB528" s="1" t="s">
        <v>15154</v>
      </c>
      <c r="AC528" s="7" t="s">
        <v>14870</v>
      </c>
      <c r="AD528" s="1" t="s">
        <v>16269</v>
      </c>
    </row>
    <row r="529" spans="1:30">
      <c r="A529" s="10">
        <v>43930</v>
      </c>
      <c r="B529" s="11" t="s">
        <v>1385</v>
      </c>
      <c r="C529" s="11" t="s">
        <v>1386</v>
      </c>
      <c r="D529" s="11" t="s">
        <v>1387</v>
      </c>
      <c r="E529" s="11" t="s">
        <v>16</v>
      </c>
      <c r="F529" s="11" t="s">
        <v>1744</v>
      </c>
      <c r="G529" s="13" t="s">
        <v>17</v>
      </c>
      <c r="H529" s="11" t="s">
        <v>1745</v>
      </c>
      <c r="I529" s="11" t="s">
        <v>1746</v>
      </c>
      <c r="J529" s="11"/>
      <c r="K529" s="11"/>
      <c r="L529" s="7" t="s">
        <v>1753</v>
      </c>
      <c r="M529" s="7" t="s">
        <v>1754</v>
      </c>
      <c r="N529" s="47">
        <v>11000</v>
      </c>
      <c r="O529" s="25"/>
      <c r="P529" s="26"/>
      <c r="Q529" s="11"/>
      <c r="R529" s="11" t="s">
        <v>1749</v>
      </c>
      <c r="S529" s="11"/>
      <c r="T529" s="11" t="s">
        <v>1750</v>
      </c>
      <c r="U529" s="19" t="s">
        <v>32</v>
      </c>
      <c r="V529" s="11" t="s">
        <v>33</v>
      </c>
      <c r="W529" s="20" t="s">
        <v>815</v>
      </c>
      <c r="X529" s="20">
        <v>0</v>
      </c>
      <c r="Y529" s="11" t="str">
        <f t="shared" si="8"/>
        <v>43930Instituto Nacional de CardiologiaAquisição de medicamento, de muita importância para o enfrentamento da Saúde Pública decorrente do COVID-19 (ALCOOL ETILICO ANTISSEPTICO 70% GEL 500 ML, CLORHEXIDINA 0,5% ALCOOLICA , CLORHEXIDINA 2% DEGERMANTE, LEVOFLOXACINA 500MG BOLSA SISTEMA FECHADO 100ML)67.729.178/0004-9111000http://www.in.gov.br/web/dou/-/extrato-de-dispensa-de-licitacao-n-12/2020-uasg-250059-251952870</v>
      </c>
      <c r="Z529" s="11" t="s">
        <v>4443</v>
      </c>
      <c r="AA529" s="7">
        <v>0</v>
      </c>
      <c r="AB529" s="1" t="s">
        <v>14904</v>
      </c>
      <c r="AC529" s="7" t="s">
        <v>14869</v>
      </c>
      <c r="AD529" s="1" t="s">
        <v>16269</v>
      </c>
    </row>
    <row r="530" spans="1:30">
      <c r="A530" s="10">
        <v>43930</v>
      </c>
      <c r="B530" s="11" t="s">
        <v>1385</v>
      </c>
      <c r="C530" s="11" t="s">
        <v>1386</v>
      </c>
      <c r="D530" s="11" t="s">
        <v>1387</v>
      </c>
      <c r="E530" s="11" t="s">
        <v>16</v>
      </c>
      <c r="F530" s="11" t="s">
        <v>1482</v>
      </c>
      <c r="G530" s="13" t="s">
        <v>17</v>
      </c>
      <c r="H530" s="11" t="s">
        <v>1755</v>
      </c>
      <c r="I530" s="11" t="s">
        <v>1756</v>
      </c>
      <c r="J530" s="11"/>
      <c r="K530" s="11" t="s">
        <v>1416</v>
      </c>
      <c r="L530" s="7" t="s">
        <v>1751</v>
      </c>
      <c r="M530" s="7" t="s">
        <v>1752</v>
      </c>
      <c r="N530" s="47">
        <v>6990</v>
      </c>
      <c r="O530" s="25">
        <v>100</v>
      </c>
      <c r="P530" s="26">
        <v>69.900000000000006</v>
      </c>
      <c r="Q530" s="27" t="s">
        <v>31</v>
      </c>
      <c r="R530" s="11" t="s">
        <v>1757</v>
      </c>
      <c r="S530" s="11"/>
      <c r="T530" s="11" t="s">
        <v>867</v>
      </c>
      <c r="U530" s="19" t="s">
        <v>32</v>
      </c>
      <c r="V530" s="11" t="s">
        <v>33</v>
      </c>
      <c r="W530" s="14">
        <v>13.98</v>
      </c>
      <c r="X530" s="14">
        <v>500</v>
      </c>
      <c r="Y530" s="11" t="str">
        <f t="shared" si="8"/>
        <v>43930Hospital Federal Cardoso FontesAquisição de Álcool Em Gel 70% - GALÃO DE 5 LT. 27.256.185/0001-56699010069,9http://www.in.gov.br/web/dou/-/extrato-de-dispensa-de-licitacao-n-14/2020-uasg-250104-251952989</v>
      </c>
      <c r="Z530" s="11" t="s">
        <v>4443</v>
      </c>
      <c r="AA530" s="7">
        <v>100000</v>
      </c>
      <c r="AB530" s="1" t="s">
        <v>15154</v>
      </c>
      <c r="AC530" s="7" t="s">
        <v>14870</v>
      </c>
      <c r="AD530" s="1" t="s">
        <v>16269</v>
      </c>
    </row>
    <row r="531" spans="1:30">
      <c r="A531" s="10">
        <v>43934</v>
      </c>
      <c r="B531" s="11" t="s">
        <v>1385</v>
      </c>
      <c r="C531" s="11" t="s">
        <v>1386</v>
      </c>
      <c r="D531" s="11" t="s">
        <v>1387</v>
      </c>
      <c r="E531" s="11" t="s">
        <v>36</v>
      </c>
      <c r="F531" s="11" t="s">
        <v>1395</v>
      </c>
      <c r="G531" s="13" t="s">
        <v>17</v>
      </c>
      <c r="H531" s="11" t="s">
        <v>1758</v>
      </c>
      <c r="I531" s="11" t="s">
        <v>1759</v>
      </c>
      <c r="J531" s="11"/>
      <c r="K531" s="11" t="s">
        <v>1391</v>
      </c>
      <c r="L531" s="7" t="s">
        <v>13838</v>
      </c>
      <c r="M531" s="7" t="s">
        <v>1760</v>
      </c>
      <c r="N531" s="47">
        <v>10332</v>
      </c>
      <c r="O531" s="25">
        <v>900</v>
      </c>
      <c r="P531" s="26">
        <v>11.48</v>
      </c>
      <c r="Q531" s="27" t="s">
        <v>31</v>
      </c>
      <c r="R531" s="11" t="s">
        <v>1761</v>
      </c>
      <c r="S531" s="11"/>
      <c r="T531" s="11" t="s">
        <v>867</v>
      </c>
      <c r="U531" s="19" t="s">
        <v>32</v>
      </c>
      <c r="V531" s="11" t="s">
        <v>33</v>
      </c>
      <c r="W531" s="14">
        <v>11.48</v>
      </c>
      <c r="X531" s="14">
        <v>900</v>
      </c>
      <c r="Y531" s="11" t="str">
        <f t="shared" si="8"/>
        <v>43934Hospital das Clínicas da UFGAquisição de álcool etílico 70% (refil) para o Hospital das Clínicas de Goiás para fazer frente ao conjunto de ações no combate do coronavírus30.316.923/0001-181033290011,48http://www.in.gov.br/web/dou/-/extrato-de-dispensa-de-licitacao-n-35/2020-uasg-155904-252114795</v>
      </c>
      <c r="Z531" s="11" t="s">
        <v>4443</v>
      </c>
      <c r="AA531" s="7">
        <v>30000</v>
      </c>
      <c r="AB531" s="1" t="s">
        <v>15155</v>
      </c>
      <c r="AC531" s="7" t="s">
        <v>14868</v>
      </c>
      <c r="AD531" s="1" t="s">
        <v>16269</v>
      </c>
    </row>
    <row r="532" spans="1:30">
      <c r="A532" s="10">
        <v>43934</v>
      </c>
      <c r="B532" s="11" t="s">
        <v>1385</v>
      </c>
      <c r="C532" s="11" t="s">
        <v>1386</v>
      </c>
      <c r="D532" s="11" t="s">
        <v>1387</v>
      </c>
      <c r="E532" s="11" t="s">
        <v>36</v>
      </c>
      <c r="F532" s="11" t="s">
        <v>1672</v>
      </c>
      <c r="G532" s="11" t="s">
        <v>37</v>
      </c>
      <c r="H532" s="11" t="s">
        <v>1762</v>
      </c>
      <c r="I532" s="11" t="s">
        <v>1763</v>
      </c>
      <c r="J532" s="11"/>
      <c r="K532" s="11"/>
      <c r="L532" s="7" t="s">
        <v>13840</v>
      </c>
      <c r="M532" s="7" t="s">
        <v>13839</v>
      </c>
      <c r="N532" s="47">
        <v>124551</v>
      </c>
      <c r="O532" s="25"/>
      <c r="P532" s="26"/>
      <c r="Q532" s="11" t="s">
        <v>18</v>
      </c>
      <c r="R532" s="11" t="s">
        <v>1764</v>
      </c>
      <c r="S532" s="11"/>
      <c r="T532" s="11" t="s">
        <v>911</v>
      </c>
      <c r="U532" s="19" t="s">
        <v>4439</v>
      </c>
      <c r="V532" s="11" t="s">
        <v>20</v>
      </c>
      <c r="W532" s="20" t="s">
        <v>815</v>
      </c>
      <c r="X532" s="20">
        <v>0</v>
      </c>
      <c r="Y532" s="11" t="str">
        <f t="shared" si="8"/>
        <v>43934Hospital de Ensino Dr. Washington Antônio de BarrosAquisição em caráter emergencial de sistema de vácuo medicinal para a Policlínica do Hospital de Ensino Dr. Washington Antônio de Barros/HU-Univasf para fazer frente ao conjunto de ações no combate ao coronavírus08.983.257/0001-12124551http://www.in.gov.br/web/dou/-/extrato-de-dispensa-de-licitacao-n-22/2020-uasg-155180-252121471</v>
      </c>
      <c r="Z532" s="11" t="s">
        <v>4443</v>
      </c>
      <c r="AA532" s="7">
        <v>100000</v>
      </c>
      <c r="AB532" s="1" t="s">
        <v>15156</v>
      </c>
      <c r="AC532" s="7" t="s">
        <v>14868</v>
      </c>
      <c r="AD532" s="1" t="s">
        <v>16269</v>
      </c>
    </row>
    <row r="533" spans="1:30">
      <c r="A533" s="10">
        <v>43934</v>
      </c>
      <c r="B533" s="11" t="s">
        <v>1385</v>
      </c>
      <c r="C533" s="11" t="s">
        <v>1386</v>
      </c>
      <c r="D533" s="11" t="s">
        <v>1387</v>
      </c>
      <c r="E533" s="11" t="s">
        <v>16</v>
      </c>
      <c r="F533" s="11" t="s">
        <v>1765</v>
      </c>
      <c r="G533" s="13" t="s">
        <v>17</v>
      </c>
      <c r="H533" s="11" t="s">
        <v>1766</v>
      </c>
      <c r="I533" s="11" t="s">
        <v>1767</v>
      </c>
      <c r="J533" s="11"/>
      <c r="K533" s="11" t="s">
        <v>1768</v>
      </c>
      <c r="L533" s="7" t="s">
        <v>1569</v>
      </c>
      <c r="M533" s="7" t="s">
        <v>1570</v>
      </c>
      <c r="N533" s="47">
        <v>218000</v>
      </c>
      <c r="O533" s="25">
        <v>20000</v>
      </c>
      <c r="P533" s="26">
        <v>10.9</v>
      </c>
      <c r="Q533" s="11" t="s">
        <v>18</v>
      </c>
      <c r="R533" s="11" t="s">
        <v>1769</v>
      </c>
      <c r="S533" s="11"/>
      <c r="T533" s="11" t="s">
        <v>886</v>
      </c>
      <c r="U533" s="15" t="s">
        <v>35</v>
      </c>
      <c r="V533" s="11" t="s">
        <v>20</v>
      </c>
      <c r="W533" s="14">
        <v>20.9</v>
      </c>
      <c r="X533" s="14">
        <v>20000</v>
      </c>
      <c r="Y533" s="11" t="str">
        <f t="shared" si="8"/>
        <v>43934Hospital Federal da LagoaAvental / Capote, uso hospitalar, TNT ou similar, gramatura cerca de 30g/cm, com cor, com tiras para fixação, manga longa, punho elástico, não estéril.22.056.556/0001-322180002000010,9http://www.in.gov.br/web/dou/-/extrato-de-dispensa-de-licitacao-n-123/2020-uasg-250105-252122620</v>
      </c>
      <c r="Z533" s="11" t="s">
        <v>4443</v>
      </c>
      <c r="AA533" s="7">
        <v>100000</v>
      </c>
      <c r="AB533" s="1" t="s">
        <v>15117</v>
      </c>
      <c r="AC533" s="7" t="s">
        <v>14870</v>
      </c>
      <c r="AD533" s="1" t="s">
        <v>16269</v>
      </c>
    </row>
    <row r="534" spans="1:30">
      <c r="A534" s="10">
        <v>43934</v>
      </c>
      <c r="B534" s="11" t="s">
        <v>1385</v>
      </c>
      <c r="C534" s="11" t="s">
        <v>1386</v>
      </c>
      <c r="D534" s="11" t="s">
        <v>1387</v>
      </c>
      <c r="E534" s="11" t="s">
        <v>16</v>
      </c>
      <c r="F534" s="11" t="s">
        <v>1770</v>
      </c>
      <c r="G534" s="13" t="s">
        <v>17</v>
      </c>
      <c r="H534" s="11" t="s">
        <v>1771</v>
      </c>
      <c r="I534" s="11" t="s">
        <v>1772</v>
      </c>
      <c r="J534" s="11"/>
      <c r="K534" s="11" t="s">
        <v>1773</v>
      </c>
      <c r="L534" s="7" t="s">
        <v>1569</v>
      </c>
      <c r="M534" s="7" t="s">
        <v>1570</v>
      </c>
      <c r="N534" s="47">
        <v>7968</v>
      </c>
      <c r="O534" s="25">
        <v>166</v>
      </c>
      <c r="P534" s="26">
        <v>48</v>
      </c>
      <c r="Q534" s="11" t="s">
        <v>18</v>
      </c>
      <c r="R534" s="11" t="s">
        <v>1774</v>
      </c>
      <c r="S534" s="11"/>
      <c r="T534" s="11" t="s">
        <v>1412</v>
      </c>
      <c r="U534" s="15" t="s">
        <v>81</v>
      </c>
      <c r="V534" s="11" t="s">
        <v>20</v>
      </c>
      <c r="W534" s="14">
        <v>48</v>
      </c>
      <c r="X534" s="14">
        <v>166</v>
      </c>
      <c r="Y534" s="11" t="str">
        <f t="shared" si="8"/>
        <v>43934Hospital Federal de IpanemaAquisição DE MACACÃO DE SEGURANÇA/ PROTEÇÃO DESCARTÁVEL ESTÉRIL IMPERMEÁVEL BRANCO22.056.556/0001-32796816648http://www.in.gov.br/web/dou/-/extrato-de-dispensa-de-licitacao-n-13/2020-uasg-250103-252122611</v>
      </c>
      <c r="Z534" s="11" t="s">
        <v>4443</v>
      </c>
      <c r="AA534" s="7">
        <v>100000</v>
      </c>
      <c r="AB534" s="1" t="s">
        <v>15117</v>
      </c>
      <c r="AC534" s="7" t="s">
        <v>14870</v>
      </c>
      <c r="AD534" s="1" t="s">
        <v>16269</v>
      </c>
    </row>
    <row r="535" spans="1:30">
      <c r="A535" s="10">
        <v>43934</v>
      </c>
      <c r="B535" s="11" t="s">
        <v>1385</v>
      </c>
      <c r="C535" s="11" t="s">
        <v>1386</v>
      </c>
      <c r="D535" s="11" t="s">
        <v>1387</v>
      </c>
      <c r="E535" s="11" t="s">
        <v>16</v>
      </c>
      <c r="F535" s="11" t="s">
        <v>1618</v>
      </c>
      <c r="G535" s="13" t="s">
        <v>17</v>
      </c>
      <c r="H535" s="11" t="s">
        <v>1775</v>
      </c>
      <c r="I535" s="11" t="s">
        <v>1776</v>
      </c>
      <c r="J535" s="11"/>
      <c r="K535" s="11"/>
      <c r="L535" s="7" t="s">
        <v>9233</v>
      </c>
      <c r="M535" s="7" t="s">
        <v>1777</v>
      </c>
      <c r="N535" s="47">
        <v>4704</v>
      </c>
      <c r="O535" s="25"/>
      <c r="P535" s="26"/>
      <c r="Q535" s="11"/>
      <c r="R535" s="11" t="s">
        <v>1778</v>
      </c>
      <c r="S535" s="11"/>
      <c r="T535" s="11" t="s">
        <v>859</v>
      </c>
      <c r="U535" s="19" t="s">
        <v>30</v>
      </c>
      <c r="V535" s="11" t="s">
        <v>20</v>
      </c>
      <c r="W535" s="20" t="s">
        <v>815</v>
      </c>
      <c r="X535" s="20">
        <v>0</v>
      </c>
      <c r="Y535" s="11" t="str">
        <f t="shared" si="8"/>
        <v>43934Instituto Nacional de Câncer José Alencar Gomes da SilvaAquisição de material médico hospitalar utilizado para lidar com a pandemia do corona vírus (Sensor de oximetria de pulso e Máscara em polivinil transparente), a fim de atender solicitação do Serviço Central de Abastecimento, no âmbito do INCA09.608.095/0001-034704http://www.in.gov.br/web/dou/-/extrato-de-dispensa-de-licitacao-n-56/2020-uasg-250052-252122269</v>
      </c>
      <c r="Z535" s="11" t="s">
        <v>4443</v>
      </c>
      <c r="AA535" s="7">
        <v>100000</v>
      </c>
      <c r="AB535" s="1" t="s">
        <v>15157</v>
      </c>
      <c r="AC535" s="7" t="s">
        <v>14870</v>
      </c>
      <c r="AD535" s="1" t="s">
        <v>16269</v>
      </c>
    </row>
    <row r="536" spans="1:30">
      <c r="A536" s="10">
        <v>43934</v>
      </c>
      <c r="B536" s="11" t="s">
        <v>1385</v>
      </c>
      <c r="C536" s="11" t="s">
        <v>1386</v>
      </c>
      <c r="D536" s="11" t="s">
        <v>1387</v>
      </c>
      <c r="E536" s="11" t="s">
        <v>16</v>
      </c>
      <c r="F536" s="11" t="s">
        <v>1618</v>
      </c>
      <c r="G536" s="13" t="s">
        <v>17</v>
      </c>
      <c r="H536" s="11" t="s">
        <v>1775</v>
      </c>
      <c r="I536" s="11" t="s">
        <v>1776</v>
      </c>
      <c r="J536" s="11"/>
      <c r="K536" s="11"/>
      <c r="L536" s="7" t="s">
        <v>13823</v>
      </c>
      <c r="M536" s="7" t="s">
        <v>1607</v>
      </c>
      <c r="N536" s="47">
        <v>33000</v>
      </c>
      <c r="O536" s="25"/>
      <c r="P536" s="26"/>
      <c r="Q536" s="11"/>
      <c r="R536" s="11" t="s">
        <v>1778</v>
      </c>
      <c r="S536" s="11"/>
      <c r="T536" s="11" t="s">
        <v>859</v>
      </c>
      <c r="U536" s="19" t="s">
        <v>30</v>
      </c>
      <c r="V536" s="11" t="s">
        <v>20</v>
      </c>
      <c r="W536" s="20" t="s">
        <v>815</v>
      </c>
      <c r="X536" s="20">
        <v>0</v>
      </c>
      <c r="Y536" s="11" t="str">
        <f t="shared" si="8"/>
        <v>43934Instituto Nacional de Câncer José Alencar Gomes da SilvaAquisição de material médico hospitalar utilizado para lidar com a pandemia do corona vírus (Sensor de oximetria de pulso e Máscara em polivinil transparente), a fim de atender solicitação do Serviço Central de Abastecimento, no âmbito do INCA14.883.212/0001-7933000http://www.in.gov.br/web/dou/-/extrato-de-dispensa-de-licitacao-n-56/2020-uasg-250052-252122269</v>
      </c>
      <c r="Z536" s="11" t="s">
        <v>4443</v>
      </c>
      <c r="AA536" s="7">
        <v>88800</v>
      </c>
      <c r="AB536" s="1" t="s">
        <v>15124</v>
      </c>
      <c r="AC536" s="7" t="s">
        <v>14870</v>
      </c>
      <c r="AD536" s="1" t="s">
        <v>16269</v>
      </c>
    </row>
    <row r="537" spans="1:30">
      <c r="A537" s="10">
        <v>43935</v>
      </c>
      <c r="B537" s="11" t="s">
        <v>1385</v>
      </c>
      <c r="C537" s="11" t="s">
        <v>1386</v>
      </c>
      <c r="D537" s="11" t="s">
        <v>1387</v>
      </c>
      <c r="E537" s="11" t="s">
        <v>36</v>
      </c>
      <c r="F537" s="11" t="s">
        <v>1625</v>
      </c>
      <c r="G537" s="13" t="s">
        <v>17</v>
      </c>
      <c r="H537" s="11" t="s">
        <v>1779</v>
      </c>
      <c r="I537" s="11" t="s">
        <v>1780</v>
      </c>
      <c r="J537" s="11"/>
      <c r="K537" s="11"/>
      <c r="L537" s="7" t="s">
        <v>1655</v>
      </c>
      <c r="M537" s="7" t="s">
        <v>1656</v>
      </c>
      <c r="N537" s="47">
        <v>29221.5</v>
      </c>
      <c r="O537" s="25"/>
      <c r="P537" s="26"/>
      <c r="Q537" s="11"/>
      <c r="R537" s="11" t="s">
        <v>1781</v>
      </c>
      <c r="S537" s="11"/>
      <c r="T537" s="11" t="s">
        <v>859</v>
      </c>
      <c r="U537" s="19" t="s">
        <v>30</v>
      </c>
      <c r="V537" s="11" t="s">
        <v>20</v>
      </c>
      <c r="W537" s="20" t="s">
        <v>815</v>
      </c>
      <c r="X537" s="20">
        <v>0</v>
      </c>
      <c r="Y537" s="11" t="str">
        <f t="shared" si="8"/>
        <v>43935Instituto Federal de Educação, Ciência e Tecnologia de São PauloAquisição de insumos para a fabricação de máscaras (face shield), para distribuição gratuita a hospitais, upas e ubs de diversos municípios de São Paulo25.322.144/0001-9529221,5http://www.in.gov.br/web/dou/-/extrato-de-dispensa-de-licitacao-n-15/2020-uasg-158154-252324575</v>
      </c>
      <c r="Z537" s="11" t="s">
        <v>4443</v>
      </c>
      <c r="AA537" s="7">
        <v>500000</v>
      </c>
      <c r="AB537" s="1" t="s">
        <v>15138</v>
      </c>
      <c r="AC537" s="7" t="s">
        <v>14869</v>
      </c>
      <c r="AD537" s="1" t="s">
        <v>16269</v>
      </c>
    </row>
    <row r="538" spans="1:30">
      <c r="A538" s="10">
        <v>43935</v>
      </c>
      <c r="B538" s="11" t="s">
        <v>1385</v>
      </c>
      <c r="C538" s="11" t="s">
        <v>1386</v>
      </c>
      <c r="D538" s="11" t="s">
        <v>1387</v>
      </c>
      <c r="E538" s="11" t="s">
        <v>36</v>
      </c>
      <c r="F538" s="11" t="s">
        <v>1782</v>
      </c>
      <c r="G538" s="13" t="s">
        <v>17</v>
      </c>
      <c r="H538" s="11" t="s">
        <v>1783</v>
      </c>
      <c r="I538" s="11" t="s">
        <v>1784</v>
      </c>
      <c r="J538" s="11"/>
      <c r="K538" s="11"/>
      <c r="L538" s="7" t="s">
        <v>1785</v>
      </c>
      <c r="M538" s="7" t="s">
        <v>13841</v>
      </c>
      <c r="N538" s="47">
        <v>506883.52</v>
      </c>
      <c r="O538" s="25"/>
      <c r="P538" s="26"/>
      <c r="Q538" s="11" t="s">
        <v>18</v>
      </c>
      <c r="R538" s="11" t="s">
        <v>1786</v>
      </c>
      <c r="S538" s="11"/>
      <c r="T538" s="11" t="s">
        <v>961</v>
      </c>
      <c r="U538" s="19" t="s">
        <v>19</v>
      </c>
      <c r="V538" s="11" t="s">
        <v>20</v>
      </c>
      <c r="W538" s="20" t="s">
        <v>815</v>
      </c>
      <c r="X538" s="20">
        <v>0</v>
      </c>
      <c r="Y538" s="11" t="str">
        <f t="shared" si="8"/>
        <v>43935Universidade Federal de Santa MariaFornecimento insumos para a realização de exames para extração do DNA e RNA baseado em tecnologia de esferas magnéticas73.008.740/0002-29506883,52http://www.in.gov.br/web/dou/-/extrato-de-dispensa-de-licitacao-n-36/2020-uasg-153164-252321608</v>
      </c>
      <c r="Z538" s="11" t="s">
        <v>4443</v>
      </c>
      <c r="AA538" s="7">
        <v>0</v>
      </c>
      <c r="AB538" s="1" t="s">
        <v>15158</v>
      </c>
      <c r="AC538" s="7" t="s">
        <v>14869</v>
      </c>
      <c r="AD538" s="1" t="s">
        <v>16269</v>
      </c>
    </row>
    <row r="539" spans="1:30">
      <c r="A539" s="10">
        <v>43935</v>
      </c>
      <c r="B539" s="11" t="s">
        <v>1385</v>
      </c>
      <c r="C539" s="11" t="s">
        <v>1386</v>
      </c>
      <c r="D539" s="11" t="s">
        <v>1387</v>
      </c>
      <c r="E539" s="11" t="s">
        <v>36</v>
      </c>
      <c r="F539" s="11" t="s">
        <v>1782</v>
      </c>
      <c r="G539" s="13" t="s">
        <v>17</v>
      </c>
      <c r="H539" s="11" t="s">
        <v>1787</v>
      </c>
      <c r="I539" s="11" t="s">
        <v>1788</v>
      </c>
      <c r="J539" s="11"/>
      <c r="K539" s="11" t="s">
        <v>1391</v>
      </c>
      <c r="L539" s="7" t="s">
        <v>13842</v>
      </c>
      <c r="M539" s="7" t="s">
        <v>1789</v>
      </c>
      <c r="N539" s="47">
        <v>39000</v>
      </c>
      <c r="O539" s="25">
        <v>3000</v>
      </c>
      <c r="P539" s="26">
        <v>13</v>
      </c>
      <c r="Q539" s="27" t="s">
        <v>28</v>
      </c>
      <c r="R539" s="11" t="s">
        <v>1790</v>
      </c>
      <c r="S539" s="11"/>
      <c r="T539" s="11" t="s">
        <v>825</v>
      </c>
      <c r="U539" s="19" t="s">
        <v>4892</v>
      </c>
      <c r="V539" s="11" t="s">
        <v>20</v>
      </c>
      <c r="W539" s="14">
        <v>13</v>
      </c>
      <c r="X539" s="14">
        <v>3000</v>
      </c>
      <c r="Y539" s="11" t="str">
        <f t="shared" si="8"/>
        <v>43935Universidade Federal de Santa MariaAquisição de máscaras 3 camadas cirúrgicas e N95 sem válvula 13.259.812/0001-0639000300013http://www.in.gov.br/web/dou/-/extrato-de-dispensa-de-licitacao-n-37/2020-uasg-153164-252321650</v>
      </c>
      <c r="Z539" s="11" t="s">
        <v>4443</v>
      </c>
      <c r="AA539" s="7">
        <v>600000</v>
      </c>
      <c r="AB539" s="1" t="s">
        <v>15159</v>
      </c>
      <c r="AC539" s="7" t="s">
        <v>14869</v>
      </c>
      <c r="AD539" s="1" t="s">
        <v>16269</v>
      </c>
    </row>
    <row r="540" spans="1:30">
      <c r="A540" s="10">
        <v>43935</v>
      </c>
      <c r="B540" s="11" t="s">
        <v>1385</v>
      </c>
      <c r="C540" s="11" t="s">
        <v>1386</v>
      </c>
      <c r="D540" s="11" t="s">
        <v>1387</v>
      </c>
      <c r="E540" s="11" t="s">
        <v>36</v>
      </c>
      <c r="F540" s="11" t="s">
        <v>1782</v>
      </c>
      <c r="G540" s="13" t="s">
        <v>17</v>
      </c>
      <c r="H540" s="11" t="s">
        <v>1787</v>
      </c>
      <c r="I540" s="11" t="s">
        <v>1788</v>
      </c>
      <c r="J540" s="11"/>
      <c r="K540" s="11" t="s">
        <v>1391</v>
      </c>
      <c r="L540" s="7" t="s">
        <v>13842</v>
      </c>
      <c r="M540" s="7" t="s">
        <v>1789</v>
      </c>
      <c r="N540" s="47">
        <v>33000</v>
      </c>
      <c r="O540" s="25">
        <v>10000</v>
      </c>
      <c r="P540" s="26">
        <v>3.3</v>
      </c>
      <c r="Q540" s="11" t="s">
        <v>18</v>
      </c>
      <c r="R540" s="11" t="s">
        <v>1790</v>
      </c>
      <c r="S540" s="11"/>
      <c r="T540" s="11" t="s">
        <v>836</v>
      </c>
      <c r="U540" s="19" t="s">
        <v>30</v>
      </c>
      <c r="V540" s="11" t="s">
        <v>20</v>
      </c>
      <c r="W540" s="14">
        <v>3.3</v>
      </c>
      <c r="X540" s="14">
        <v>10000</v>
      </c>
      <c r="Y540" s="11" t="str">
        <f t="shared" si="8"/>
        <v>43935Universidade Federal de Santa MariaAquisição de máscaras 3 camadas cirúrgicas e N95 sem válvula 13.259.812/0001-0633000100003,3http://www.in.gov.br/web/dou/-/extrato-de-dispensa-de-licitacao-n-37/2020-uasg-153164-252321650</v>
      </c>
      <c r="Z540" s="11" t="s">
        <v>4443</v>
      </c>
      <c r="AA540" s="7">
        <v>600000</v>
      </c>
      <c r="AB540" s="1" t="s">
        <v>15159</v>
      </c>
      <c r="AC540" s="7" t="s">
        <v>14869</v>
      </c>
      <c r="AD540" s="1" t="s">
        <v>16269</v>
      </c>
    </row>
    <row r="541" spans="1:30">
      <c r="A541" s="10">
        <v>43935</v>
      </c>
      <c r="B541" s="11" t="s">
        <v>1385</v>
      </c>
      <c r="C541" s="11" t="s">
        <v>1386</v>
      </c>
      <c r="D541" s="11" t="s">
        <v>1387</v>
      </c>
      <c r="E541" s="11" t="s">
        <v>16</v>
      </c>
      <c r="F541" s="11" t="s">
        <v>1770</v>
      </c>
      <c r="G541" s="13" t="s">
        <v>17</v>
      </c>
      <c r="H541" s="11" t="s">
        <v>1791</v>
      </c>
      <c r="I541" s="11" t="s">
        <v>1792</v>
      </c>
      <c r="J541" s="11"/>
      <c r="K541" s="11"/>
      <c r="L541" s="7" t="s">
        <v>1793</v>
      </c>
      <c r="M541" s="7" t="s">
        <v>1794</v>
      </c>
      <c r="N541" s="47">
        <v>32000</v>
      </c>
      <c r="O541" s="25"/>
      <c r="P541" s="26"/>
      <c r="Q541" s="11" t="s">
        <v>18</v>
      </c>
      <c r="R541" s="11" t="s">
        <v>1795</v>
      </c>
      <c r="S541" s="11"/>
      <c r="T541" s="11" t="s">
        <v>961</v>
      </c>
      <c r="U541" s="19" t="s">
        <v>19</v>
      </c>
      <c r="V541" s="11" t="s">
        <v>20</v>
      </c>
      <c r="W541" s="20" t="s">
        <v>815</v>
      </c>
      <c r="X541" s="20">
        <v>0</v>
      </c>
      <c r="Y541" s="11" t="str">
        <f t="shared" si="8"/>
        <v>43935Hospital Federal de IpanemaAquisição de Testes IGG - IGM para Coronavírus - COVID - 1913.281.874/0001-0632000http://www.in.gov.br/web/dou/-/extrato-de-dispensa-de-licitacao-n-14/2020-uasg-250103-252326573</v>
      </c>
      <c r="Z541" s="11" t="s">
        <v>4443</v>
      </c>
      <c r="AA541" s="7">
        <v>80000</v>
      </c>
      <c r="AB541" s="1" t="s">
        <v>15160</v>
      </c>
      <c r="AC541" s="7" t="s">
        <v>14870</v>
      </c>
      <c r="AD541" s="1" t="s">
        <v>16269</v>
      </c>
    </row>
    <row r="542" spans="1:30">
      <c r="A542" s="10">
        <v>43936</v>
      </c>
      <c r="B542" s="11" t="s">
        <v>1385</v>
      </c>
      <c r="C542" s="11" t="s">
        <v>1386</v>
      </c>
      <c r="D542" s="11" t="s">
        <v>1387</v>
      </c>
      <c r="E542" s="11" t="s">
        <v>128</v>
      </c>
      <c r="F542" s="11" t="s">
        <v>1413</v>
      </c>
      <c r="G542" s="13" t="s">
        <v>17</v>
      </c>
      <c r="H542" s="11" t="s">
        <v>1796</v>
      </c>
      <c r="I542" s="11" t="s">
        <v>1797</v>
      </c>
      <c r="J542" s="11"/>
      <c r="K542" s="11" t="s">
        <v>1391</v>
      </c>
      <c r="L542" s="7" t="s">
        <v>1798</v>
      </c>
      <c r="M542" s="7" t="s">
        <v>1799</v>
      </c>
      <c r="N542" s="47">
        <v>28600</v>
      </c>
      <c r="O542" s="25">
        <v>26000</v>
      </c>
      <c r="P542" s="26">
        <v>1.1000000000000001</v>
      </c>
      <c r="Q542" s="11" t="s">
        <v>18</v>
      </c>
      <c r="R542" s="11" t="s">
        <v>1800</v>
      </c>
      <c r="S542" s="11"/>
      <c r="T542" s="11" t="s">
        <v>836</v>
      </c>
      <c r="U542" s="19" t="s">
        <v>30</v>
      </c>
      <c r="V542" s="11" t="s">
        <v>20</v>
      </c>
      <c r="W542" s="14">
        <v>1.1000000000000001</v>
      </c>
      <c r="X542" s="14">
        <v>26000</v>
      </c>
      <c r="Y542" s="11" t="str">
        <f t="shared" si="8"/>
        <v>43936Polícia Rodoviária FederalAquisição de materiais médico-hospitalares, máscaras cirúrgicas, tipo não tecido, 3 camadas,pregas horizontais, atóxica, tiras/elásticos laterais p/ fixação, características adicionais clip nasal embutido, hipoalergênica, cor branca, tipo descartável caixa com 50 unidades. Validade mínima de 9 meses - Resolução RDC 356/2020 da Anvisa, para atender as demandas da Polícia Rodoviária Federal em Minas Gerais, destinados ao enfrentamento da emergência de saúde pública03.292.038/0002-5428600260001,1http://www.in.gov.br/web/dou/-/extrato-de-dispensa-de-licitacao-n-16/2020-uasg-200115-252543711</v>
      </c>
      <c r="Z542" s="11" t="s">
        <v>4443</v>
      </c>
      <c r="AA542" s="7">
        <v>40000</v>
      </c>
      <c r="AB542" s="1" t="s">
        <v>15161</v>
      </c>
      <c r="AC542" s="7" t="s">
        <v>14868</v>
      </c>
      <c r="AD542" s="1" t="s">
        <v>16269</v>
      </c>
    </row>
    <row r="543" spans="1:30">
      <c r="A543" s="10">
        <v>43936</v>
      </c>
      <c r="B543" s="11" t="s">
        <v>1385</v>
      </c>
      <c r="C543" s="11" t="s">
        <v>1386</v>
      </c>
      <c r="D543" s="11" t="s">
        <v>1387</v>
      </c>
      <c r="E543" s="11" t="s">
        <v>16</v>
      </c>
      <c r="F543" s="11" t="s">
        <v>1801</v>
      </c>
      <c r="G543" s="13" t="s">
        <v>17</v>
      </c>
      <c r="H543" s="11" t="s">
        <v>1802</v>
      </c>
      <c r="I543" s="11" t="s">
        <v>1803</v>
      </c>
      <c r="J543" s="11"/>
      <c r="K543" s="11" t="s">
        <v>1804</v>
      </c>
      <c r="L543" s="7" t="s">
        <v>1569</v>
      </c>
      <c r="M543" s="7" t="s">
        <v>1570</v>
      </c>
      <c r="N543" s="47">
        <v>346752</v>
      </c>
      <c r="O543" s="25">
        <v>12384</v>
      </c>
      <c r="P543" s="26">
        <v>28</v>
      </c>
      <c r="Q543" s="11" t="s">
        <v>18</v>
      </c>
      <c r="R543" s="11" t="s">
        <v>1805</v>
      </c>
      <c r="S543" s="11"/>
      <c r="T543" s="11" t="s">
        <v>886</v>
      </c>
      <c r="U543" s="15" t="s">
        <v>35</v>
      </c>
      <c r="V543" s="11" t="s">
        <v>20</v>
      </c>
      <c r="W543" s="14">
        <v>28</v>
      </c>
      <c r="X543" s="14">
        <v>12384</v>
      </c>
      <c r="Y543" s="11" t="str">
        <f t="shared" si="8"/>
        <v>43936Hospital Federal de BonsucessoAvental hospitalar, material : sms, tamanho : g, gramatura: cerca de 50 g,cm2 ou superior, com cor, componente: tiras para fixação e toalha absorvente, característica adicional: manga longa, punho malha, esterilidade : não estéril, uso único, adicional: com barreira bacteriana e viral22.056.556/0001-323467521238428http://www.in.gov.br/web/dou/-/extrato-de-dispensa-de-licitacao-n-54/2020-uasg-250042-252544489</v>
      </c>
      <c r="Z543" s="11" t="s">
        <v>4443</v>
      </c>
      <c r="AA543" s="7">
        <v>100000</v>
      </c>
      <c r="AB543" s="1" t="s">
        <v>15117</v>
      </c>
      <c r="AC543" s="7" t="s">
        <v>14870</v>
      </c>
      <c r="AD543" s="1" t="s">
        <v>16269</v>
      </c>
    </row>
    <row r="544" spans="1:30">
      <c r="A544" s="10">
        <v>43936</v>
      </c>
      <c r="B544" s="11" t="s">
        <v>1385</v>
      </c>
      <c r="C544" s="11" t="s">
        <v>1386</v>
      </c>
      <c r="D544" s="11" t="s">
        <v>1387</v>
      </c>
      <c r="E544" s="11" t="s">
        <v>16</v>
      </c>
      <c r="F544" s="11" t="s">
        <v>1801</v>
      </c>
      <c r="G544" s="13" t="s">
        <v>17</v>
      </c>
      <c r="H544" s="11" t="s">
        <v>1806</v>
      </c>
      <c r="I544" s="11" t="s">
        <v>1807</v>
      </c>
      <c r="J544" s="11"/>
      <c r="K544" s="11" t="s">
        <v>1808</v>
      </c>
      <c r="L544" s="7" t="s">
        <v>13843</v>
      </c>
      <c r="M544" s="7" t="s">
        <v>1809</v>
      </c>
      <c r="N544" s="47">
        <v>143400</v>
      </c>
      <c r="O544" s="25">
        <v>6000</v>
      </c>
      <c r="P544" s="26">
        <v>23.9</v>
      </c>
      <c r="Q544" s="11" t="s">
        <v>18</v>
      </c>
      <c r="R544" s="11" t="s">
        <v>1810</v>
      </c>
      <c r="S544" s="11"/>
      <c r="T544" s="11" t="s">
        <v>1412</v>
      </c>
      <c r="U544" s="15" t="s">
        <v>81</v>
      </c>
      <c r="V544" s="11" t="s">
        <v>20</v>
      </c>
      <c r="W544" s="14">
        <v>23.9</v>
      </c>
      <c r="X544" s="14">
        <v>6000</v>
      </c>
      <c r="Y544" s="11" t="str">
        <f t="shared" si="8"/>
        <v>43936Hospital Federal de BonsucessoAquisição de macacão de segurança.27.069.869/0001-49143400600023,9http://www.in.gov.br/web/dou/-/extrato-de-dispensa-de-licitacao-n-57/2020-uasg-250042-252544420</v>
      </c>
      <c r="Z544" s="11" t="s">
        <v>4443</v>
      </c>
      <c r="AA544" s="7">
        <v>93700</v>
      </c>
      <c r="AB544" s="1" t="s">
        <v>15162</v>
      </c>
      <c r="AC544" s="7" t="s">
        <v>14870</v>
      </c>
      <c r="AD544" s="1" t="s">
        <v>16269</v>
      </c>
    </row>
    <row r="545" spans="1:30">
      <c r="A545" s="10">
        <v>43937</v>
      </c>
      <c r="B545" s="11" t="s">
        <v>1385</v>
      </c>
      <c r="C545" s="11" t="s">
        <v>1386</v>
      </c>
      <c r="D545" s="11" t="s">
        <v>1387</v>
      </c>
      <c r="E545" s="11" t="s">
        <v>36</v>
      </c>
      <c r="F545" s="11" t="s">
        <v>1811</v>
      </c>
      <c r="G545" s="13" t="s">
        <v>17</v>
      </c>
      <c r="H545" s="11" t="s">
        <v>1812</v>
      </c>
      <c r="I545" s="11" t="s">
        <v>1813</v>
      </c>
      <c r="J545" s="11"/>
      <c r="K545" s="11"/>
      <c r="L545" s="7" t="s">
        <v>1814</v>
      </c>
      <c r="M545" s="7" t="s">
        <v>1815</v>
      </c>
      <c r="N545" s="47">
        <v>8515</v>
      </c>
      <c r="O545" s="25"/>
      <c r="P545" s="26"/>
      <c r="Q545" s="11" t="s">
        <v>18</v>
      </c>
      <c r="R545" s="11" t="s">
        <v>1816</v>
      </c>
      <c r="S545" s="11"/>
      <c r="T545" s="11" t="s">
        <v>961</v>
      </c>
      <c r="U545" s="19" t="s">
        <v>19</v>
      </c>
      <c r="V545" s="11" t="s">
        <v>20</v>
      </c>
      <c r="W545" s="20" t="s">
        <v>815</v>
      </c>
      <c r="X545" s="20">
        <v>0</v>
      </c>
      <c r="Y545" s="11" t="str">
        <f t="shared" si="8"/>
        <v>43937Universidade Federal de São PauloAquisição de kits de rna para testes de coronavirus - COVID1960.453.032/0001-748515http://www.in.gov.br/web/dou/-/extrato-de-dispensa-de-licitacao-n-33/2020-uasg-153031-252768426</v>
      </c>
      <c r="Z545" s="11" t="s">
        <v>4443</v>
      </c>
      <c r="AA545" s="7">
        <v>0</v>
      </c>
      <c r="AB545" s="1" t="s">
        <v>15163</v>
      </c>
      <c r="AC545" s="7" t="s">
        <v>14869</v>
      </c>
      <c r="AD545" s="1" t="s">
        <v>16269</v>
      </c>
    </row>
    <row r="546" spans="1:30">
      <c r="A546" s="10">
        <v>43937</v>
      </c>
      <c r="B546" s="11" t="s">
        <v>1385</v>
      </c>
      <c r="C546" s="11" t="s">
        <v>1386</v>
      </c>
      <c r="D546" s="11" t="s">
        <v>1387</v>
      </c>
      <c r="E546" s="11" t="s">
        <v>36</v>
      </c>
      <c r="F546" s="11" t="s">
        <v>1811</v>
      </c>
      <c r="G546" s="13" t="s">
        <v>17</v>
      </c>
      <c r="H546" s="11" t="s">
        <v>1812</v>
      </c>
      <c r="I546" s="11" t="s">
        <v>1813</v>
      </c>
      <c r="J546" s="11"/>
      <c r="K546" s="11"/>
      <c r="L546" s="7"/>
      <c r="M546" s="7"/>
      <c r="N546" s="47">
        <v>53000</v>
      </c>
      <c r="O546" s="25"/>
      <c r="P546" s="26"/>
      <c r="Q546" s="11" t="s">
        <v>18</v>
      </c>
      <c r="R546" s="11" t="s">
        <v>1816</v>
      </c>
      <c r="S546" s="11"/>
      <c r="T546" s="11" t="s">
        <v>961</v>
      </c>
      <c r="U546" s="19" t="s">
        <v>19</v>
      </c>
      <c r="V546" s="11" t="s">
        <v>20</v>
      </c>
      <c r="W546" s="20" t="s">
        <v>815</v>
      </c>
      <c r="X546" s="20">
        <v>0</v>
      </c>
      <c r="Y546" s="11" t="str">
        <f t="shared" si="8"/>
        <v>43937Universidade Federal de São PauloAquisição de kits de rna para testes de coronavirus - COVID1953000http://www.in.gov.br/web/dou/-/extrato-de-dispensa-de-licitacao-n-33/2020-uasg-153031-252768426</v>
      </c>
      <c r="Z546" s="11" t="s">
        <v>4443</v>
      </c>
      <c r="AA546" s="7"/>
      <c r="AB546" s="1" t="s">
        <v>14871</v>
      </c>
      <c r="AC546" s="7"/>
      <c r="AD546" s="1" t="s">
        <v>16269</v>
      </c>
    </row>
    <row r="547" spans="1:30">
      <c r="A547" s="10">
        <v>43937</v>
      </c>
      <c r="B547" s="11" t="s">
        <v>1385</v>
      </c>
      <c r="C547" s="11" t="s">
        <v>1386</v>
      </c>
      <c r="D547" s="11" t="s">
        <v>1387</v>
      </c>
      <c r="E547" s="11" t="s">
        <v>36</v>
      </c>
      <c r="F547" s="11" t="s">
        <v>1447</v>
      </c>
      <c r="G547" s="11" t="s">
        <v>37</v>
      </c>
      <c r="H547" s="11" t="s">
        <v>1817</v>
      </c>
      <c r="I547" s="11" t="s">
        <v>1004</v>
      </c>
      <c r="J547" s="11"/>
      <c r="K547" s="11"/>
      <c r="L547" s="7" t="s">
        <v>13844</v>
      </c>
      <c r="M547" s="7" t="s">
        <v>1818</v>
      </c>
      <c r="N547" s="47">
        <v>20880</v>
      </c>
      <c r="O547" s="25"/>
      <c r="P547" s="26"/>
      <c r="Q547" s="11" t="s">
        <v>18</v>
      </c>
      <c r="R547" s="11" t="s">
        <v>1819</v>
      </c>
      <c r="S547" s="11"/>
      <c r="T547" s="11" t="s">
        <v>911</v>
      </c>
      <c r="U547" s="19" t="s">
        <v>4439</v>
      </c>
      <c r="V547" s="11" t="s">
        <v>20</v>
      </c>
      <c r="W547" s="20" t="s">
        <v>815</v>
      </c>
      <c r="X547" s="20">
        <v>0</v>
      </c>
      <c r="Y547" s="11" t="str">
        <f t="shared" si="8"/>
        <v>43937Hospital Universitário de Juiz de Fora aquisição de itens para manutenção de ventiladores pulmonares, a fim de abastecer o Hospital Universitário da UFJF - Filial Ebserh17.426.885/0001-9820880http://www.in.gov.br/web/dou/-/extrato-de-dispensa-de-licitacao-n-24/2020-uasg-155903-252783381</v>
      </c>
      <c r="Z547" s="11" t="s">
        <v>4443</v>
      </c>
      <c r="AA547" s="7">
        <v>100000</v>
      </c>
      <c r="AB547" s="1" t="s">
        <v>15164</v>
      </c>
      <c r="AC547" s="7" t="s">
        <v>14868</v>
      </c>
      <c r="AD547" s="1" t="s">
        <v>16269</v>
      </c>
    </row>
    <row r="548" spans="1:30">
      <c r="A548" s="10">
        <v>43937</v>
      </c>
      <c r="B548" s="11" t="s">
        <v>1385</v>
      </c>
      <c r="C548" s="11" t="s">
        <v>1386</v>
      </c>
      <c r="D548" s="11" t="s">
        <v>1387</v>
      </c>
      <c r="E548" s="11" t="s">
        <v>36</v>
      </c>
      <c r="F548" s="11" t="s">
        <v>1447</v>
      </c>
      <c r="G548" s="11" t="s">
        <v>37</v>
      </c>
      <c r="H548" s="11" t="s">
        <v>1817</v>
      </c>
      <c r="I548" s="11" t="s">
        <v>1004</v>
      </c>
      <c r="J548" s="11"/>
      <c r="K548" s="11"/>
      <c r="L548" s="7" t="s">
        <v>1820</v>
      </c>
      <c r="M548" s="7" t="s">
        <v>1005</v>
      </c>
      <c r="N548" s="47">
        <v>4500</v>
      </c>
      <c r="O548" s="25"/>
      <c r="P548" s="26"/>
      <c r="Q548" s="11" t="s">
        <v>18</v>
      </c>
      <c r="R548" s="11" t="s">
        <v>1819</v>
      </c>
      <c r="S548" s="11"/>
      <c r="T548" s="11" t="s">
        <v>911</v>
      </c>
      <c r="U548" s="19" t="s">
        <v>4439</v>
      </c>
      <c r="V548" s="11" t="s">
        <v>20</v>
      </c>
      <c r="W548" s="20" t="s">
        <v>815</v>
      </c>
      <c r="X548" s="20">
        <v>0</v>
      </c>
      <c r="Y548" s="11" t="str">
        <f t="shared" si="8"/>
        <v>43937Hospital Universitário de Juiz de Fora aquisição de itens para manutenção de ventiladores pulmonares, a fim de abastecer o Hospital Universitário da UFJF - Filial Ebserh11.469.299/0001-444500http://www.in.gov.br/web/dou/-/extrato-de-dispensa-de-licitacao-n-24/2020-uasg-155903-252783381</v>
      </c>
      <c r="Z548" s="11" t="s">
        <v>4443</v>
      </c>
      <c r="AA548" s="7">
        <v>100000</v>
      </c>
      <c r="AB548" s="1" t="s">
        <v>15034</v>
      </c>
      <c r="AC548" s="7" t="s">
        <v>14870</v>
      </c>
      <c r="AD548" s="1" t="s">
        <v>16269</v>
      </c>
    </row>
    <row r="549" spans="1:30">
      <c r="A549" s="10">
        <v>43937</v>
      </c>
      <c r="B549" s="11" t="s">
        <v>1385</v>
      </c>
      <c r="C549" s="11" t="s">
        <v>1386</v>
      </c>
      <c r="D549" s="11" t="s">
        <v>1387</v>
      </c>
      <c r="E549" s="11" t="s">
        <v>16</v>
      </c>
      <c r="F549" s="11" t="s">
        <v>1478</v>
      </c>
      <c r="G549" s="13" t="s">
        <v>17</v>
      </c>
      <c r="H549" s="11" t="s">
        <v>1821</v>
      </c>
      <c r="I549" s="11" t="s">
        <v>1822</v>
      </c>
      <c r="J549" s="11"/>
      <c r="K549" s="11"/>
      <c r="L549" s="7"/>
      <c r="M549" s="7"/>
      <c r="N549" s="47">
        <v>1128783.57</v>
      </c>
      <c r="O549" s="25"/>
      <c r="P549" s="26"/>
      <c r="Q549" s="11" t="s">
        <v>18</v>
      </c>
      <c r="R549" s="11" t="s">
        <v>1823</v>
      </c>
      <c r="S549" s="11"/>
      <c r="T549" s="11" t="s">
        <v>961</v>
      </c>
      <c r="U549" s="19" t="s">
        <v>19</v>
      </c>
      <c r="V549" s="11" t="s">
        <v>20</v>
      </c>
      <c r="W549" s="20" t="s">
        <v>815</v>
      </c>
      <c r="X549" s="20">
        <v>0</v>
      </c>
      <c r="Y549" s="11" t="str">
        <f t="shared" si="8"/>
        <v>43937Instituto de Tecnologia em ImunobiológicosImportação de CARTAO,IMPREGNADO(CJ);TR COVID-19,HUMASIS1128783,57http://www.in.gov.br/web/dou/-/extrato-de-dispensa-de-licitacao-n-118/2020-uasg-254445-252772177</v>
      </c>
      <c r="Z549" s="11" t="s">
        <v>4443</v>
      </c>
      <c r="AA549" s="7"/>
      <c r="AB549" s="1" t="s">
        <v>14871</v>
      </c>
      <c r="AC549" s="7"/>
      <c r="AD549" s="1" t="s">
        <v>16269</v>
      </c>
    </row>
    <row r="550" spans="1:30">
      <c r="A550" s="10">
        <v>43938</v>
      </c>
      <c r="B550" s="11" t="s">
        <v>1385</v>
      </c>
      <c r="C550" s="11" t="s">
        <v>1386</v>
      </c>
      <c r="D550" s="11" t="s">
        <v>1387</v>
      </c>
      <c r="E550" s="11" t="s">
        <v>36</v>
      </c>
      <c r="F550" s="11" t="s">
        <v>1824</v>
      </c>
      <c r="G550" s="13" t="s">
        <v>17</v>
      </c>
      <c r="H550" s="11" t="s">
        <v>1825</v>
      </c>
      <c r="I550" s="11" t="s">
        <v>1033</v>
      </c>
      <c r="J550" s="11"/>
      <c r="K550" s="11" t="s">
        <v>1391</v>
      </c>
      <c r="L550" s="7" t="s">
        <v>13845</v>
      </c>
      <c r="M550" s="7" t="s">
        <v>1826</v>
      </c>
      <c r="N550" s="47">
        <v>34990</v>
      </c>
      <c r="O550" s="25">
        <v>1500</v>
      </c>
      <c r="P550" s="26">
        <v>23.32</v>
      </c>
      <c r="Q550" s="27" t="s">
        <v>31</v>
      </c>
      <c r="R550" s="29" t="s">
        <v>1827</v>
      </c>
      <c r="S550" s="11"/>
      <c r="T550" s="11" t="s">
        <v>867</v>
      </c>
      <c r="U550" s="19" t="s">
        <v>32</v>
      </c>
      <c r="V550" s="11" t="s">
        <v>33</v>
      </c>
      <c r="W550" s="14">
        <v>23.32</v>
      </c>
      <c r="X550" s="14">
        <v>1500</v>
      </c>
      <c r="Y550" s="11" t="str">
        <f t="shared" si="8"/>
        <v>43938Instituto Federal de Educação, Ciência e Tecnologia do Norte de Minas GeraisAquisição emergencial de álcool gel 70% para enfrentamento da pandemia do SARS-Cov-2--1.5.1.1.027.343.091/0001-1434990150023,32http://www.in.gov.br/web/dou/-/extrato-de-dispensa-de-licitacao-252968008</v>
      </c>
      <c r="Z550" s="11" t="s">
        <v>4443</v>
      </c>
      <c r="AA550" s="7">
        <v>100000</v>
      </c>
      <c r="AB550" s="1" t="s">
        <v>15165</v>
      </c>
      <c r="AC550" s="7" t="s">
        <v>14868</v>
      </c>
      <c r="AD550" s="1" t="s">
        <v>16269</v>
      </c>
    </row>
    <row r="551" spans="1:30">
      <c r="A551" s="10">
        <v>43938</v>
      </c>
      <c r="B551" s="11" t="s">
        <v>1385</v>
      </c>
      <c r="C551" s="11" t="s">
        <v>1386</v>
      </c>
      <c r="D551" s="11" t="s">
        <v>1387</v>
      </c>
      <c r="E551" s="11" t="s">
        <v>36</v>
      </c>
      <c r="F551" s="11" t="s">
        <v>1388</v>
      </c>
      <c r="G551" s="13" t="s">
        <v>17</v>
      </c>
      <c r="H551" s="11" t="s">
        <v>1828</v>
      </c>
      <c r="I551" s="11" t="s">
        <v>1829</v>
      </c>
      <c r="J551" s="11"/>
      <c r="K551" s="11" t="s">
        <v>1391</v>
      </c>
      <c r="L551" s="7" t="s">
        <v>1830</v>
      </c>
      <c r="M551" s="7" t="s">
        <v>1831</v>
      </c>
      <c r="N551" s="47">
        <v>18000</v>
      </c>
      <c r="O551" s="25">
        <v>10000</v>
      </c>
      <c r="P551" s="26">
        <v>1.8</v>
      </c>
      <c r="Q551" s="11" t="s">
        <v>18</v>
      </c>
      <c r="R551" s="11" t="s">
        <v>1832</v>
      </c>
      <c r="S551" s="11"/>
      <c r="T551" s="11" t="s">
        <v>836</v>
      </c>
      <c r="U551" s="19" t="s">
        <v>30</v>
      </c>
      <c r="V551" s="11" t="s">
        <v>20</v>
      </c>
      <c r="W551" s="14">
        <v>1.8</v>
      </c>
      <c r="X551" s="14">
        <v>10000</v>
      </c>
      <c r="Y551" s="11" t="str">
        <f t="shared" si="8"/>
        <v>43938Instituto de Puericultura e Pediatria Martagão Gesteira Aquisição de máscara descartável retangular com tiras GR 40 com clips13.835.805/0001-0518000100001,8http://www.in.gov.br/web/dou/-/extrato-de-dispensa-de-licitacao-n-152/2020-uasg-153150-252984228</v>
      </c>
      <c r="Z551" s="11" t="s">
        <v>4443</v>
      </c>
      <c r="AA551" s="7">
        <v>210000</v>
      </c>
      <c r="AB551" s="1" t="s">
        <v>15166</v>
      </c>
      <c r="AC551" s="7" t="s">
        <v>14870</v>
      </c>
      <c r="AD551" s="1" t="s">
        <v>16269</v>
      </c>
    </row>
    <row r="552" spans="1:30">
      <c r="A552" s="10">
        <v>43938</v>
      </c>
      <c r="B552" s="11" t="s">
        <v>1385</v>
      </c>
      <c r="C552" s="11" t="s">
        <v>1386</v>
      </c>
      <c r="D552" s="11" t="s">
        <v>1387</v>
      </c>
      <c r="E552" s="11" t="s">
        <v>36</v>
      </c>
      <c r="F552" s="11" t="s">
        <v>1388</v>
      </c>
      <c r="G552" s="13" t="s">
        <v>17</v>
      </c>
      <c r="H552" s="11" t="s">
        <v>1833</v>
      </c>
      <c r="I552" s="11" t="s">
        <v>1834</v>
      </c>
      <c r="J552" s="11"/>
      <c r="K552" s="11"/>
      <c r="L552" s="7" t="s">
        <v>1574</v>
      </c>
      <c r="M552" s="7" t="s">
        <v>1575</v>
      </c>
      <c r="N552" s="47">
        <v>11600</v>
      </c>
      <c r="O552" s="25"/>
      <c r="P552" s="26"/>
      <c r="Q552" s="11"/>
      <c r="R552" s="11" t="s">
        <v>1835</v>
      </c>
      <c r="S552" s="11"/>
      <c r="T552" s="11" t="s">
        <v>859</v>
      </c>
      <c r="U552" s="19" t="s">
        <v>30</v>
      </c>
      <c r="V552" s="11" t="s">
        <v>20</v>
      </c>
      <c r="W552" s="20" t="s">
        <v>815</v>
      </c>
      <c r="X552" s="20">
        <v>0</v>
      </c>
      <c r="Y552" s="11" t="str">
        <f t="shared" si="8"/>
        <v>43938Instituto de Puericultura e Pediatria Martagão GesteiraAquisição de espaçador com máscara infantil médio ultraflexível73.588.915/0001-3311600http://www.in.gov.br/web/dou/-/extrato-de-dispensa-de-licitacao-n-189/2020-uasg-153150-252982405</v>
      </c>
      <c r="Z552" s="11" t="s">
        <v>4443</v>
      </c>
      <c r="AA552" s="7">
        <v>0</v>
      </c>
      <c r="AB552" s="1" t="s">
        <v>15118</v>
      </c>
      <c r="AC552" s="7" t="s">
        <v>14870</v>
      </c>
      <c r="AD552" s="1" t="s">
        <v>16269</v>
      </c>
    </row>
    <row r="553" spans="1:30">
      <c r="A553" s="10">
        <v>43938</v>
      </c>
      <c r="B553" s="11" t="s">
        <v>1385</v>
      </c>
      <c r="C553" s="11" t="s">
        <v>1386</v>
      </c>
      <c r="D553" s="11" t="s">
        <v>1387</v>
      </c>
      <c r="E553" s="11" t="s">
        <v>36</v>
      </c>
      <c r="F553" s="11" t="s">
        <v>1511</v>
      </c>
      <c r="G553" s="11" t="s">
        <v>37</v>
      </c>
      <c r="H553" s="11" t="s">
        <v>1836</v>
      </c>
      <c r="I553" s="11" t="s">
        <v>1837</v>
      </c>
      <c r="J553" s="11"/>
      <c r="K553" s="11"/>
      <c r="L553" s="7" t="s">
        <v>1838</v>
      </c>
      <c r="M553" s="7" t="s">
        <v>8433</v>
      </c>
      <c r="N553" s="47">
        <v>127920</v>
      </c>
      <c r="O553" s="25"/>
      <c r="P553" s="26"/>
      <c r="Q553" s="11" t="s">
        <v>18</v>
      </c>
      <c r="R553" s="11" t="s">
        <v>1839</v>
      </c>
      <c r="S553" s="11"/>
      <c r="T553" s="11" t="s">
        <v>911</v>
      </c>
      <c r="U553" s="19" t="s">
        <v>4439</v>
      </c>
      <c r="V553" s="11" t="s">
        <v>20</v>
      </c>
      <c r="W553" s="20" t="s">
        <v>815</v>
      </c>
      <c r="X553" s="20">
        <v>0</v>
      </c>
      <c r="Y553" s="11" t="str">
        <f t="shared" si="8"/>
        <v>43938Hospital Universitário Walter Cantídio Aquisição de sistema fechado de aspiração traqueal nº 640.175.705/0001-64127920http://www.in.gov.br/web/dou/-/extrato-de-dispensa-de-licitacao-n-35/2020-uasg-155020-252984280</v>
      </c>
      <c r="Z553" s="11" t="s">
        <v>4443</v>
      </c>
      <c r="AA553" s="7">
        <v>16500000</v>
      </c>
      <c r="AB553" s="1" t="s">
        <v>15167</v>
      </c>
      <c r="AC553" s="7" t="s">
        <v>14869</v>
      </c>
      <c r="AD553" s="1" t="s">
        <v>16269</v>
      </c>
    </row>
    <row r="554" spans="1:30">
      <c r="A554" s="10">
        <v>43938</v>
      </c>
      <c r="B554" s="11" t="s">
        <v>1385</v>
      </c>
      <c r="C554" s="11" t="s">
        <v>1386</v>
      </c>
      <c r="D554" s="11" t="s">
        <v>1387</v>
      </c>
      <c r="E554" s="11" t="s">
        <v>16</v>
      </c>
      <c r="F554" s="11" t="s">
        <v>1801</v>
      </c>
      <c r="G554" s="13" t="s">
        <v>17</v>
      </c>
      <c r="H554" s="11" t="s">
        <v>1840</v>
      </c>
      <c r="I554" s="11" t="s">
        <v>1841</v>
      </c>
      <c r="J554" s="11"/>
      <c r="K554" s="11" t="s">
        <v>1842</v>
      </c>
      <c r="L554" s="7" t="s">
        <v>13698</v>
      </c>
      <c r="M554" s="7" t="s">
        <v>356</v>
      </c>
      <c r="N554" s="47">
        <v>150000</v>
      </c>
      <c r="O554" s="25">
        <v>6000</v>
      </c>
      <c r="P554" s="26">
        <v>25</v>
      </c>
      <c r="Q554" s="27" t="s">
        <v>28</v>
      </c>
      <c r="R554" s="11" t="s">
        <v>1843</v>
      </c>
      <c r="S554" s="11"/>
      <c r="T554" s="11" t="s">
        <v>825</v>
      </c>
      <c r="U554" s="19" t="s">
        <v>4892</v>
      </c>
      <c r="V554" s="11" t="s">
        <v>20</v>
      </c>
      <c r="W554" s="14">
        <v>25</v>
      </c>
      <c r="X554" s="14">
        <v>6000</v>
      </c>
      <c r="Y554" s="11" t="str">
        <f t="shared" si="8"/>
        <v>43938Hospital Federal de BonsucessoMascara de proteção contra bacilo da tuberculose n 9523.821.029/0001-30150000600025http://www.in.gov.br/web/dou/-/extrato-de-dispensa-de-licitacao-n-58/2020-uasg-250042-252986202</v>
      </c>
      <c r="Z554" s="11" t="s">
        <v>4443</v>
      </c>
      <c r="AA554" s="7">
        <v>100000</v>
      </c>
      <c r="AB554" s="1" t="s">
        <v>14944</v>
      </c>
      <c r="AC554" s="7" t="s">
        <v>14868</v>
      </c>
      <c r="AD554" s="1" t="s">
        <v>16269</v>
      </c>
    </row>
    <row r="555" spans="1:30">
      <c r="A555" s="10">
        <v>43938</v>
      </c>
      <c r="B555" s="11" t="s">
        <v>1385</v>
      </c>
      <c r="C555" s="11" t="s">
        <v>1386</v>
      </c>
      <c r="D555" s="11" t="s">
        <v>1387</v>
      </c>
      <c r="E555" s="11" t="s">
        <v>16</v>
      </c>
      <c r="F555" s="11" t="s">
        <v>1618</v>
      </c>
      <c r="G555" s="13" t="s">
        <v>17</v>
      </c>
      <c r="H555" s="11" t="s">
        <v>1844</v>
      </c>
      <c r="I555" s="11" t="s">
        <v>1845</v>
      </c>
      <c r="J555" s="11"/>
      <c r="K555" s="11" t="s">
        <v>1391</v>
      </c>
      <c r="L555" s="7" t="s">
        <v>8294</v>
      </c>
      <c r="M555" s="7" t="s">
        <v>1846</v>
      </c>
      <c r="N555" s="47">
        <v>39072</v>
      </c>
      <c r="O555" s="25">
        <v>122100</v>
      </c>
      <c r="P555" s="26">
        <v>0.32</v>
      </c>
      <c r="Q555" s="11" t="s">
        <v>18</v>
      </c>
      <c r="R555" s="11" t="s">
        <v>1847</v>
      </c>
      <c r="S555" s="11"/>
      <c r="T555" s="11" t="s">
        <v>859</v>
      </c>
      <c r="U555" s="19" t="s">
        <v>816</v>
      </c>
      <c r="V555" s="11" t="s">
        <v>20</v>
      </c>
      <c r="W555" s="14">
        <v>0.32</v>
      </c>
      <c r="X555" s="14">
        <v>122100</v>
      </c>
      <c r="Y555" s="11" t="str">
        <f t="shared" si="8"/>
        <v>43938Instituto Nacional de Câncer José Alencar Gomes da SilvaAquisição de material médico hospitalar utilizado para lidar com a pandemia do corona vírus (eletrodos para monitor cardíaco adulto ), a fim de atender solicitação do Serviço Central de Abastecimento, no âmbito do INCA -  ELETRODO, APLICAÇÃO 1 P/ MONITORIZAÇÃO CARDÍACA- ECG, MODELO DE SUPERFÍCIE,18.269.125/0001-87390721221000,32http://www.in.gov.br/web/dou/-/extrato-de-dispensa-de-licitacao-n-62/2020-uasg-250052-252987328</v>
      </c>
      <c r="Z555" s="11" t="s">
        <v>4442</v>
      </c>
      <c r="AA555" s="7">
        <v>16528194</v>
      </c>
      <c r="AB555" s="1" t="s">
        <v>15168</v>
      </c>
      <c r="AC555" s="7" t="s">
        <v>14869</v>
      </c>
      <c r="AD555" s="1" t="s">
        <v>16269</v>
      </c>
    </row>
    <row r="556" spans="1:30">
      <c r="A556" s="10">
        <v>43938</v>
      </c>
      <c r="B556" s="11" t="s">
        <v>1385</v>
      </c>
      <c r="C556" s="11" t="s">
        <v>1386</v>
      </c>
      <c r="D556" s="11" t="s">
        <v>1387</v>
      </c>
      <c r="E556" s="11" t="s">
        <v>16</v>
      </c>
      <c r="F556" s="11" t="s">
        <v>1848</v>
      </c>
      <c r="G556" s="13" t="s">
        <v>17</v>
      </c>
      <c r="H556" s="11" t="s">
        <v>1849</v>
      </c>
      <c r="I556" s="11" t="s">
        <v>1850</v>
      </c>
      <c r="J556" s="11"/>
      <c r="K556" s="11"/>
      <c r="L556" s="7" t="s">
        <v>13820</v>
      </c>
      <c r="M556" s="7" t="s">
        <v>1534</v>
      </c>
      <c r="N556" s="47">
        <v>39960</v>
      </c>
      <c r="O556" s="25"/>
      <c r="P556" s="26"/>
      <c r="Q556" s="11" t="s">
        <v>18</v>
      </c>
      <c r="R556" s="29" t="s">
        <v>1851</v>
      </c>
      <c r="S556" s="11"/>
      <c r="T556" s="11" t="s">
        <v>961</v>
      </c>
      <c r="U556" s="19" t="s">
        <v>19</v>
      </c>
      <c r="V556" s="11" t="s">
        <v>20</v>
      </c>
      <c r="W556" s="20" t="s">
        <v>815</v>
      </c>
      <c r="X556" s="20">
        <v>0</v>
      </c>
      <c r="Y556" s="11" t="str">
        <f t="shared" si="8"/>
        <v>43938Instituto René RachouAquisição de kits para ensaios em RT-PCR 13.545.241/0001-6839960http://www.in.gov.br/web/dou/-/extrato-de-dispensa-de-licitacao-n-34/2020-uasg-254423-252986797</v>
      </c>
      <c r="Z556" s="11" t="s">
        <v>4443</v>
      </c>
      <c r="AA556" s="7">
        <v>90000</v>
      </c>
      <c r="AB556" s="1" t="s">
        <v>15113</v>
      </c>
      <c r="AC556" s="7" t="s">
        <v>14869</v>
      </c>
      <c r="AD556" s="1" t="s">
        <v>16269</v>
      </c>
    </row>
    <row r="557" spans="1:30">
      <c r="A557" s="10">
        <v>43938</v>
      </c>
      <c r="B557" s="11" t="s">
        <v>1385</v>
      </c>
      <c r="C557" s="11" t="s">
        <v>1386</v>
      </c>
      <c r="D557" s="11" t="s">
        <v>1387</v>
      </c>
      <c r="E557" s="11" t="s">
        <v>16</v>
      </c>
      <c r="F557" s="11" t="s">
        <v>1478</v>
      </c>
      <c r="G557" s="13" t="s">
        <v>17</v>
      </c>
      <c r="H557" s="11" t="s">
        <v>1852</v>
      </c>
      <c r="I557" s="11" t="s">
        <v>1853</v>
      </c>
      <c r="J557" s="11"/>
      <c r="K557" s="11" t="s">
        <v>1391</v>
      </c>
      <c r="L557" s="7" t="s">
        <v>1854</v>
      </c>
      <c r="M557" s="7" t="s">
        <v>1855</v>
      </c>
      <c r="N557" s="47">
        <v>30000</v>
      </c>
      <c r="O557" s="25">
        <v>250000</v>
      </c>
      <c r="P557" s="26">
        <v>0.12</v>
      </c>
      <c r="Q557" s="11" t="s">
        <v>18</v>
      </c>
      <c r="R557" s="11" t="s">
        <v>1856</v>
      </c>
      <c r="S557" s="11"/>
      <c r="T557" s="11" t="s">
        <v>1453</v>
      </c>
      <c r="U557" s="15" t="s">
        <v>25</v>
      </c>
      <c r="V557" s="11" t="s">
        <v>20</v>
      </c>
      <c r="W557" s="14">
        <v>0.12</v>
      </c>
      <c r="X557" s="14">
        <v>250000</v>
      </c>
      <c r="Y557" s="11" t="str">
        <f t="shared" si="8"/>
        <v>43938Instituto de Tecnologia em ImunobiológicosAquisição de TOUCA NAO-TECIDO INTEGRAL 20G/M² BA DESC USO GERAL CX 100UN31.343.734/0001-05300002500000,12http://www.in.gov.br/web/dou/-/extrato-de-dispensa-de-licitacao-n-119/2020-uasg-254445-252988148</v>
      </c>
      <c r="Z557" s="11" t="s">
        <v>4443</v>
      </c>
      <c r="AA557" s="7">
        <v>50000</v>
      </c>
      <c r="AB557" s="1" t="s">
        <v>15169</v>
      </c>
      <c r="AC557" s="7" t="s">
        <v>14868</v>
      </c>
      <c r="AD557" s="1" t="s">
        <v>16269</v>
      </c>
    </row>
    <row r="558" spans="1:30">
      <c r="A558" s="10">
        <v>43938</v>
      </c>
      <c r="B558" s="11" t="s">
        <v>1385</v>
      </c>
      <c r="C558" s="11" t="s">
        <v>1386</v>
      </c>
      <c r="D558" s="11" t="s">
        <v>1387</v>
      </c>
      <c r="E558" s="11" t="s">
        <v>16</v>
      </c>
      <c r="F558" s="11" t="s">
        <v>1478</v>
      </c>
      <c r="G558" s="13" t="s">
        <v>17</v>
      </c>
      <c r="H558" s="11" t="s">
        <v>1857</v>
      </c>
      <c r="I558" s="11" t="s">
        <v>1853</v>
      </c>
      <c r="J558" s="11"/>
      <c r="K558" s="11" t="s">
        <v>1391</v>
      </c>
      <c r="L558" s="7" t="s">
        <v>1854</v>
      </c>
      <c r="M558" s="7" t="s">
        <v>1855</v>
      </c>
      <c r="N558" s="47">
        <v>100000</v>
      </c>
      <c r="O558" s="25">
        <v>2000</v>
      </c>
      <c r="P558" s="26">
        <v>50</v>
      </c>
      <c r="Q558" s="11" t="s">
        <v>18</v>
      </c>
      <c r="R558" s="11" t="s">
        <v>1856</v>
      </c>
      <c r="S558" s="11"/>
      <c r="T558" s="11" t="s">
        <v>836</v>
      </c>
      <c r="U558" s="19" t="s">
        <v>30</v>
      </c>
      <c r="V558" s="11" t="s">
        <v>20</v>
      </c>
      <c r="W558" s="14">
        <v>1</v>
      </c>
      <c r="X558" s="14">
        <v>100000</v>
      </c>
      <c r="Y558" s="11" t="str">
        <f t="shared" si="8"/>
        <v>43938Instituto de Tecnologia em ImunobiológicosAquisição de MASCARA FACIAL TNT TRIPLA P/AMARRAR PT 50UN 31.343.734/0001-05100000200050http://www.in.gov.br/web/dou/-/extrato-de-dispensa-de-licitacao-n-119/2020-uasg-254445-252988148</v>
      </c>
      <c r="Z558" s="11" t="s">
        <v>4443</v>
      </c>
      <c r="AA558" s="7">
        <v>50000</v>
      </c>
      <c r="AB558" s="1" t="s">
        <v>15169</v>
      </c>
      <c r="AC558" s="7" t="s">
        <v>14868</v>
      </c>
      <c r="AD558" s="1" t="s">
        <v>16269</v>
      </c>
    </row>
    <row r="559" spans="1:30">
      <c r="A559" s="10">
        <v>43941</v>
      </c>
      <c r="B559" s="11" t="s">
        <v>1385</v>
      </c>
      <c r="C559" s="11" t="s">
        <v>1386</v>
      </c>
      <c r="D559" s="11" t="s">
        <v>1387</v>
      </c>
      <c r="E559" s="11" t="s">
        <v>128</v>
      </c>
      <c r="F559" s="11" t="s">
        <v>1589</v>
      </c>
      <c r="G559" s="13" t="s">
        <v>17</v>
      </c>
      <c r="H559" s="11" t="s">
        <v>1858</v>
      </c>
      <c r="I559" s="11" t="s">
        <v>1859</v>
      </c>
      <c r="J559" s="11"/>
      <c r="K559" s="11" t="s">
        <v>1391</v>
      </c>
      <c r="L559" s="7" t="s">
        <v>1860</v>
      </c>
      <c r="M559" s="7" t="s">
        <v>1861</v>
      </c>
      <c r="N559" s="47">
        <v>26500</v>
      </c>
      <c r="O559" s="25">
        <v>5000</v>
      </c>
      <c r="P559" s="26">
        <v>5.3</v>
      </c>
      <c r="Q559" s="11" t="s">
        <v>18</v>
      </c>
      <c r="R559" s="11" t="s">
        <v>1862</v>
      </c>
      <c r="S559" s="11"/>
      <c r="T559" s="11" t="s">
        <v>859</v>
      </c>
      <c r="U559" s="19" t="s">
        <v>30</v>
      </c>
      <c r="V559" s="11" t="s">
        <v>20</v>
      </c>
      <c r="W559" s="14">
        <v>5.3</v>
      </c>
      <c r="X559" s="14">
        <v>5000</v>
      </c>
      <c r="Y559" s="11" t="str">
        <f t="shared" si="8"/>
        <v>43941Polícia FederalAquisição de máscaras facial não profissional para contenção do espalhamento de gotículas suspensas no ar quando as pessoas conversam, tossem ou espirram, conforme condições, quantidades e exigências estabelecidas no termo de referência23.492.519/0001-302650050005,3http://www.in.gov.br/web/dou/-/extrato-de-dispensa-de-licitacao-n-7/2020-uasg-200350-253176106</v>
      </c>
      <c r="Z559" s="11" t="s">
        <v>4443</v>
      </c>
      <c r="AA559" s="7">
        <v>9412</v>
      </c>
      <c r="AB559" s="1" t="s">
        <v>15170</v>
      </c>
      <c r="AC559" s="7" t="s">
        <v>14868</v>
      </c>
      <c r="AD559" s="1" t="s">
        <v>16269</v>
      </c>
    </row>
    <row r="560" spans="1:30">
      <c r="A560" s="10">
        <v>43941</v>
      </c>
      <c r="B560" s="11" t="s">
        <v>1385</v>
      </c>
      <c r="C560" s="11" t="s">
        <v>1386</v>
      </c>
      <c r="D560" s="11" t="s">
        <v>1387</v>
      </c>
      <c r="E560" s="11" t="s">
        <v>128</v>
      </c>
      <c r="F560" s="11" t="s">
        <v>1413</v>
      </c>
      <c r="G560" s="13" t="s">
        <v>17</v>
      </c>
      <c r="H560" s="11" t="s">
        <v>1863</v>
      </c>
      <c r="I560" s="11" t="s">
        <v>1864</v>
      </c>
      <c r="J560" s="11"/>
      <c r="K560" s="11"/>
      <c r="L560" s="7" t="s">
        <v>1865</v>
      </c>
      <c r="M560" s="7" t="s">
        <v>1866</v>
      </c>
      <c r="N560" s="47">
        <v>220000</v>
      </c>
      <c r="O560" s="25"/>
      <c r="P560" s="26"/>
      <c r="Q560" s="11" t="s">
        <v>18</v>
      </c>
      <c r="R560" s="11" t="s">
        <v>1867</v>
      </c>
      <c r="S560" s="11"/>
      <c r="T560" s="11" t="s">
        <v>961</v>
      </c>
      <c r="U560" s="19" t="s">
        <v>19</v>
      </c>
      <c r="V560" s="11" t="s">
        <v>20</v>
      </c>
      <c r="W560" s="20" t="s">
        <v>815</v>
      </c>
      <c r="X560" s="20">
        <v>0</v>
      </c>
      <c r="Y560" s="11" t="str">
        <f t="shared" si="8"/>
        <v>43941Polícia Rodoviária FederalAquisição de testes rápidos para detecção qualitativa específica de IgG e IgM do COVID-19, a serem aplicados, durante surto epidêmico de coronavírus no país, nos servidores da Polícia Rodoviária Federal, conforme condições, quantidades e exigências estabelecidas no Projeto Básico. 13.852.040/0001-03220000http://www.in.gov.br/web/dou/-/extrato-de-dispensa-de-licitacao-n-13/2020-uasg-200109-253176284</v>
      </c>
      <c r="Z560" s="11" t="s">
        <v>4443</v>
      </c>
      <c r="AA560" s="7">
        <v>20000</v>
      </c>
      <c r="AB560" s="1" t="s">
        <v>15171</v>
      </c>
      <c r="AC560" s="7" t="s">
        <v>14868</v>
      </c>
      <c r="AD560" s="1" t="s">
        <v>16269</v>
      </c>
    </row>
    <row r="561" spans="1:30">
      <c r="A561" s="10">
        <v>43941</v>
      </c>
      <c r="B561" s="11" t="s">
        <v>1385</v>
      </c>
      <c r="C561" s="11" t="s">
        <v>1386</v>
      </c>
      <c r="D561" s="11" t="s">
        <v>1387</v>
      </c>
      <c r="E561" s="11" t="s">
        <v>36</v>
      </c>
      <c r="F561" s="11" t="s">
        <v>1868</v>
      </c>
      <c r="G561" s="13" t="s">
        <v>17</v>
      </c>
      <c r="H561" s="11" t="s">
        <v>1869</v>
      </c>
      <c r="I561" s="11" t="s">
        <v>1870</v>
      </c>
      <c r="J561" s="11"/>
      <c r="K561" s="11"/>
      <c r="L561" s="7" t="s">
        <v>1871</v>
      </c>
      <c r="M561" s="7" t="s">
        <v>1872</v>
      </c>
      <c r="N561" s="47">
        <v>33750</v>
      </c>
      <c r="O561" s="25"/>
      <c r="P561" s="26"/>
      <c r="Q561" s="11"/>
      <c r="R561" s="11" t="s">
        <v>1873</v>
      </c>
      <c r="S561" s="11"/>
      <c r="T561" s="11" t="s">
        <v>891</v>
      </c>
      <c r="U561" s="19" t="s">
        <v>32</v>
      </c>
      <c r="V561" s="11" t="s">
        <v>33</v>
      </c>
      <c r="W561" s="20" t="s">
        <v>815</v>
      </c>
      <c r="X561" s="20">
        <v>0</v>
      </c>
      <c r="Y561" s="11" t="str">
        <f t="shared" si="8"/>
        <v>43941Hospital Universitário Onofre LopesAquisição de Equipamentos de Proteção Individual (EPIs) e álcool em gel, essenciais a situação emergencial de enfrentamento da pandemia pelo Coronavírus (COVID-1926.325.382/0001-1733750http://www.in.gov.br/web/dou/-/extrato-de-dispensa-de-licitacao-n-3/2020-uasg-155013-253175147</v>
      </c>
      <c r="Z561" s="11" t="s">
        <v>4443</v>
      </c>
      <c r="AA561" s="7">
        <v>200000</v>
      </c>
      <c r="AB561" s="1" t="s">
        <v>15172</v>
      </c>
      <c r="AC561" s="7" t="s">
        <v>14870</v>
      </c>
      <c r="AD561" s="1" t="s">
        <v>16269</v>
      </c>
    </row>
    <row r="562" spans="1:30">
      <c r="A562" s="10">
        <v>43941</v>
      </c>
      <c r="B562" s="11" t="s">
        <v>1385</v>
      </c>
      <c r="C562" s="11" t="s">
        <v>1386</v>
      </c>
      <c r="D562" s="11" t="s">
        <v>1387</v>
      </c>
      <c r="E562" s="11" t="s">
        <v>36</v>
      </c>
      <c r="F562" s="11" t="s">
        <v>1868</v>
      </c>
      <c r="G562" s="13" t="s">
        <v>17</v>
      </c>
      <c r="H562" s="11" t="s">
        <v>1869</v>
      </c>
      <c r="I562" s="11" t="s">
        <v>1870</v>
      </c>
      <c r="J562" s="11"/>
      <c r="K562" s="11"/>
      <c r="L562" s="7" t="s">
        <v>1874</v>
      </c>
      <c r="M562" s="7" t="s">
        <v>8560</v>
      </c>
      <c r="N562" s="47">
        <v>86750</v>
      </c>
      <c r="O562" s="25"/>
      <c r="P562" s="26"/>
      <c r="Q562" s="11"/>
      <c r="R562" s="11" t="s">
        <v>1873</v>
      </c>
      <c r="S562" s="11"/>
      <c r="T562" s="11" t="s">
        <v>891</v>
      </c>
      <c r="U562" s="19" t="s">
        <v>32</v>
      </c>
      <c r="V562" s="11" t="s">
        <v>33</v>
      </c>
      <c r="W562" s="20" t="s">
        <v>815</v>
      </c>
      <c r="X562" s="20">
        <v>0</v>
      </c>
      <c r="Y562" s="11" t="str">
        <f t="shared" si="8"/>
        <v>43941Hospital Universitário Onofre LopesAquisição de Equipamentos de Proteção Individual (EPIs) e álcool em gel, essenciais a situação emergencial de enfrentamento da pandemia pelo Coronavírus (COVID-1940.787.152/0001-0986750http://www.in.gov.br/web/dou/-/extrato-de-dispensa-de-licitacao-n-3/2020-uasg-155013-253175147</v>
      </c>
      <c r="Z562" s="11" t="s">
        <v>4443</v>
      </c>
      <c r="AA562" s="7">
        <v>0</v>
      </c>
      <c r="AB562" s="1" t="s">
        <v>15173</v>
      </c>
      <c r="AC562" s="7" t="s">
        <v>14869</v>
      </c>
      <c r="AD562" s="1" t="s">
        <v>16269</v>
      </c>
    </row>
    <row r="563" spans="1:30">
      <c r="A563" s="10">
        <v>43941</v>
      </c>
      <c r="B563" s="11" t="s">
        <v>1385</v>
      </c>
      <c r="C563" s="11" t="s">
        <v>1386</v>
      </c>
      <c r="D563" s="11" t="s">
        <v>1387</v>
      </c>
      <c r="E563" s="11" t="s">
        <v>36</v>
      </c>
      <c r="F563" s="11" t="s">
        <v>1868</v>
      </c>
      <c r="G563" s="13" t="s">
        <v>17</v>
      </c>
      <c r="H563" s="11" t="s">
        <v>1869</v>
      </c>
      <c r="I563" s="11" t="s">
        <v>1870</v>
      </c>
      <c r="J563" s="11"/>
      <c r="K563" s="11"/>
      <c r="L563" s="7" t="s">
        <v>1875</v>
      </c>
      <c r="M563" s="7" t="s">
        <v>1876</v>
      </c>
      <c r="N563" s="47">
        <v>55632</v>
      </c>
      <c r="O563" s="25"/>
      <c r="P563" s="26"/>
      <c r="Q563" s="11"/>
      <c r="R563" s="11" t="s">
        <v>1873</v>
      </c>
      <c r="S563" s="11"/>
      <c r="T563" s="11" t="s">
        <v>891</v>
      </c>
      <c r="U563" s="19" t="s">
        <v>32</v>
      </c>
      <c r="V563" s="11" t="s">
        <v>33</v>
      </c>
      <c r="W563" s="20" t="s">
        <v>815</v>
      </c>
      <c r="X563" s="20">
        <v>0</v>
      </c>
      <c r="Y563" s="11" t="str">
        <f t="shared" si="8"/>
        <v>43941Hospital Universitário Onofre LopesAquisição de Equipamentos de Proteção Individual (EPIs) e álcool em gel, essenciais a situação emergencial de enfrentamento da pandemia pelo Coronavírus (COVID-1970.939.574/0001-0555632http://www.in.gov.br/web/dou/-/extrato-de-dispensa-de-licitacao-n-3/2020-uasg-155013-253175147</v>
      </c>
      <c r="Z563" s="11" t="s">
        <v>4443</v>
      </c>
      <c r="AA563" s="7">
        <v>30000000</v>
      </c>
      <c r="AB563" s="1" t="s">
        <v>15174</v>
      </c>
      <c r="AC563" s="7" t="s">
        <v>14869</v>
      </c>
      <c r="AD563" s="1" t="s">
        <v>16269</v>
      </c>
    </row>
    <row r="564" spans="1:30">
      <c r="A564" s="10">
        <v>43941</v>
      </c>
      <c r="B564" s="11" t="s">
        <v>1385</v>
      </c>
      <c r="C564" s="11" t="s">
        <v>1386</v>
      </c>
      <c r="D564" s="11" t="s">
        <v>1387</v>
      </c>
      <c r="E564" s="11" t="s">
        <v>16</v>
      </c>
      <c r="F564" s="11" t="s">
        <v>1877</v>
      </c>
      <c r="G564" s="13" t="s">
        <v>17</v>
      </c>
      <c r="H564" s="11" t="s">
        <v>1878</v>
      </c>
      <c r="I564" s="11" t="s">
        <v>1879</v>
      </c>
      <c r="J564" s="11"/>
      <c r="K564" s="11" t="s">
        <v>1467</v>
      </c>
      <c r="L564" s="7" t="s">
        <v>1880</v>
      </c>
      <c r="M564" s="7" t="s">
        <v>1881</v>
      </c>
      <c r="N564" s="47">
        <v>330000</v>
      </c>
      <c r="O564" s="25">
        <v>10000</v>
      </c>
      <c r="P564" s="26">
        <v>33</v>
      </c>
      <c r="Q564" s="27" t="s">
        <v>28</v>
      </c>
      <c r="R564" s="11" t="s">
        <v>1882</v>
      </c>
      <c r="S564" s="11"/>
      <c r="T564" s="11" t="s">
        <v>825</v>
      </c>
      <c r="U564" s="19" t="s">
        <v>4892</v>
      </c>
      <c r="V564" s="11" t="s">
        <v>20</v>
      </c>
      <c r="W564" s="14">
        <v>33</v>
      </c>
      <c r="X564" s="14">
        <v>10000</v>
      </c>
      <c r="Y564" s="11" t="str">
        <f t="shared" si="8"/>
        <v>43941Hospital Federal do AndaraíMáscara, tipo: respirador, tipo uso: n 95,filtro mecânico de tnt(partículas 0,1micron), tipo fixação: duplo sistema de tiras elásticas, características adicionais: 4 camadas(c,filme),sem válvula,clip nasal09.300.300/0001-603300001000033http://www.in.gov.br/web/dou/-/extrato-de-dispensa-de-licitacao-n-7/2020-uasg-250106-253176886</v>
      </c>
      <c r="Z564" s="11" t="s">
        <v>4443</v>
      </c>
      <c r="AA564" s="7">
        <v>1150000</v>
      </c>
      <c r="AB564" s="1" t="s">
        <v>15175</v>
      </c>
      <c r="AC564" s="7" t="s">
        <v>14870</v>
      </c>
      <c r="AD564" s="1" t="s">
        <v>16269</v>
      </c>
    </row>
    <row r="565" spans="1:30">
      <c r="A565" s="10">
        <v>43941</v>
      </c>
      <c r="B565" s="11" t="s">
        <v>1385</v>
      </c>
      <c r="C565" s="11" t="s">
        <v>1386</v>
      </c>
      <c r="D565" s="11" t="s">
        <v>1387</v>
      </c>
      <c r="E565" s="11" t="s">
        <v>16</v>
      </c>
      <c r="F565" s="11" t="s">
        <v>1883</v>
      </c>
      <c r="G565" s="11" t="s">
        <v>37</v>
      </c>
      <c r="H565" s="11" t="s">
        <v>1884</v>
      </c>
      <c r="I565" s="11" t="s">
        <v>1885</v>
      </c>
      <c r="J565" s="11"/>
      <c r="K565" s="11"/>
      <c r="L565" s="7" t="s">
        <v>13846</v>
      </c>
      <c r="M565" s="7" t="s">
        <v>1886</v>
      </c>
      <c r="N565" s="47">
        <v>78000000</v>
      </c>
      <c r="O565" s="25"/>
      <c r="P565" s="26"/>
      <c r="Q565" s="11" t="s">
        <v>18</v>
      </c>
      <c r="R565" s="11" t="s">
        <v>1887</v>
      </c>
      <c r="S565" s="11"/>
      <c r="T565" s="11" t="s">
        <v>911</v>
      </c>
      <c r="U565" s="19" t="s">
        <v>4439</v>
      </c>
      <c r="V565" s="11" t="s">
        <v>20</v>
      </c>
      <c r="W565" s="20" t="s">
        <v>815</v>
      </c>
      <c r="X565" s="20">
        <v>0</v>
      </c>
      <c r="Y565" s="11" t="str">
        <f t="shared" si="8"/>
        <v>43941Secretaria ExecutivaVentilador Pulmonar modelo Servoventilador Carmel e Ventilador Pulmonar de emergência modelo Microtak61.489.381/0001-0978000000http://www.in.gov.br/web/dou/-/extrato-de-dispensa-de-licitacao-n-54/2020-uasg-250005-253187392</v>
      </c>
      <c r="Z565" s="11" t="s">
        <v>4443</v>
      </c>
      <c r="AA565" s="7">
        <v>0</v>
      </c>
      <c r="AB565" s="1" t="s">
        <v>15176</v>
      </c>
      <c r="AC565" s="7" t="s">
        <v>14869</v>
      </c>
      <c r="AD565" s="1" t="s">
        <v>16269</v>
      </c>
    </row>
    <row r="566" spans="1:30">
      <c r="A566" s="10">
        <v>43941</v>
      </c>
      <c r="B566" s="11" t="s">
        <v>1385</v>
      </c>
      <c r="C566" s="11" t="s">
        <v>1386</v>
      </c>
      <c r="D566" s="11" t="s">
        <v>1387</v>
      </c>
      <c r="E566" s="11" t="s">
        <v>16</v>
      </c>
      <c r="F566" s="11" t="s">
        <v>1482</v>
      </c>
      <c r="G566" s="13" t="s">
        <v>17</v>
      </c>
      <c r="H566" s="11" t="s">
        <v>1888</v>
      </c>
      <c r="I566" s="11" t="s">
        <v>1889</v>
      </c>
      <c r="J566" s="11"/>
      <c r="K566" s="11" t="s">
        <v>1890</v>
      </c>
      <c r="L566" s="7" t="s">
        <v>1891</v>
      </c>
      <c r="M566" s="7" t="s">
        <v>1892</v>
      </c>
      <c r="N566" s="47">
        <v>180000</v>
      </c>
      <c r="O566" s="25">
        <v>162000</v>
      </c>
      <c r="P566" s="26">
        <v>1.1100000000000001</v>
      </c>
      <c r="Q566" s="11" t="s">
        <v>18</v>
      </c>
      <c r="R566" s="11" t="s">
        <v>1893</v>
      </c>
      <c r="S566" s="11"/>
      <c r="T566" s="11" t="s">
        <v>886</v>
      </c>
      <c r="U566" s="19" t="s">
        <v>30</v>
      </c>
      <c r="V566" s="11" t="s">
        <v>20</v>
      </c>
      <c r="W566" s="14">
        <v>1.1100000000000001</v>
      </c>
      <c r="X566" s="14">
        <v>162000</v>
      </c>
      <c r="Y566" s="11" t="str">
        <f t="shared" si="8"/>
        <v>43941Hospital Federal Cardoso FontesMáscara cirúrgica descartável, confeccionada em não tecido, 3 camadas, modelo retangular. Avental resistente a líquidos e produtos químicos descartável, não estéril, confeccionado em não tecido laminado respirável e impermeável. Avental para procedimento, descartável, NÃO estéril, uso hospitalar, confeccionado em não tecido, polipropileno19.205.627/0001-071800001620001,11http://www.in.gov.br/web/dou/-/extrato-de-dispensa-de-licitacao-n-16/2020-uasg-250104-253177015</v>
      </c>
      <c r="Z566" s="11" t="s">
        <v>4443</v>
      </c>
      <c r="AA566" s="7">
        <v>100000</v>
      </c>
      <c r="AB566" s="1" t="s">
        <v>15177</v>
      </c>
      <c r="AC566" s="7" t="s">
        <v>14868</v>
      </c>
      <c r="AD566" s="1" t="s">
        <v>16269</v>
      </c>
    </row>
    <row r="567" spans="1:30">
      <c r="A567" s="10">
        <v>43941</v>
      </c>
      <c r="B567" s="11" t="s">
        <v>1385</v>
      </c>
      <c r="C567" s="11" t="s">
        <v>1386</v>
      </c>
      <c r="D567" s="11" t="s">
        <v>1387</v>
      </c>
      <c r="E567" s="11" t="s">
        <v>16</v>
      </c>
      <c r="F567" s="11" t="s">
        <v>1482</v>
      </c>
      <c r="G567" s="13" t="s">
        <v>17</v>
      </c>
      <c r="H567" s="11" t="s">
        <v>1888</v>
      </c>
      <c r="I567" s="11" t="s">
        <v>1889</v>
      </c>
      <c r="J567" s="11"/>
      <c r="K567" s="11" t="s">
        <v>1890</v>
      </c>
      <c r="L567" s="7" t="s">
        <v>1891</v>
      </c>
      <c r="M567" s="7" t="s">
        <v>1892</v>
      </c>
      <c r="N567" s="47">
        <v>190000</v>
      </c>
      <c r="O567" s="25">
        <v>45000</v>
      </c>
      <c r="P567" s="26">
        <v>4.22</v>
      </c>
      <c r="Q567" s="11" t="s">
        <v>18</v>
      </c>
      <c r="R567" s="11" t="s">
        <v>1893</v>
      </c>
      <c r="S567" s="11"/>
      <c r="T567" s="11" t="s">
        <v>886</v>
      </c>
      <c r="U567" s="19" t="s">
        <v>30</v>
      </c>
      <c r="V567" s="11" t="s">
        <v>20</v>
      </c>
      <c r="W567" s="14">
        <v>4.22</v>
      </c>
      <c r="X567" s="14">
        <v>45000</v>
      </c>
      <c r="Y567" s="11" t="str">
        <f t="shared" si="8"/>
        <v>43941Hospital Federal Cardoso FontesMáscara cirúrgica descartável, confeccionada em não tecido, 3 camadas, modelo retangular. Avental resistente a líquidos e produtos químicos descartável, não estéril, confeccionado em não tecido laminado respirável e impermeável. Avental para procedimento, descartável, NÃO estéril, uso hospitalar, confeccionado em não tecido, polipropileno19.205.627/0001-07190000450004,22http://www.in.gov.br/web/dou/-/extrato-de-dispensa-de-licitacao-n-16/2020-uasg-250104-253177015</v>
      </c>
      <c r="Z567" s="11" t="s">
        <v>4443</v>
      </c>
      <c r="AA567" s="7">
        <v>100000</v>
      </c>
      <c r="AB567" s="1" t="s">
        <v>15177</v>
      </c>
      <c r="AC567" s="7" t="s">
        <v>14868</v>
      </c>
      <c r="AD567" s="1" t="s">
        <v>16269</v>
      </c>
    </row>
    <row r="568" spans="1:30">
      <c r="A568" s="10">
        <v>43941</v>
      </c>
      <c r="B568" s="11" t="s">
        <v>1385</v>
      </c>
      <c r="C568" s="11" t="s">
        <v>1386</v>
      </c>
      <c r="D568" s="11" t="s">
        <v>1387</v>
      </c>
      <c r="E568" s="11" t="s">
        <v>16</v>
      </c>
      <c r="F568" s="11" t="s">
        <v>1482</v>
      </c>
      <c r="G568" s="13" t="s">
        <v>17</v>
      </c>
      <c r="H568" s="11" t="s">
        <v>1888</v>
      </c>
      <c r="I568" s="11" t="s">
        <v>1889</v>
      </c>
      <c r="J568" s="11"/>
      <c r="K568" s="11" t="s">
        <v>1890</v>
      </c>
      <c r="L568" s="7" t="s">
        <v>1891</v>
      </c>
      <c r="M568" s="7" t="s">
        <v>1892</v>
      </c>
      <c r="N568" s="47">
        <v>180000</v>
      </c>
      <c r="O568" s="25">
        <v>10000</v>
      </c>
      <c r="P568" s="26">
        <v>18</v>
      </c>
      <c r="Q568" s="11" t="s">
        <v>18</v>
      </c>
      <c r="R568" s="11" t="s">
        <v>1893</v>
      </c>
      <c r="S568" s="11"/>
      <c r="T568" s="11" t="s">
        <v>886</v>
      </c>
      <c r="U568" s="19" t="s">
        <v>30</v>
      </c>
      <c r="V568" s="11" t="s">
        <v>20</v>
      </c>
      <c r="W568" s="14">
        <v>18</v>
      </c>
      <c r="X568" s="14">
        <v>10000</v>
      </c>
      <c r="Y568" s="11" t="str">
        <f t="shared" si="8"/>
        <v>43941Hospital Federal Cardoso FontesMáscara cirúrgica descartável, confeccionada em não tecido, 3 camadas, modelo retangular. Avental resistente a líquidos e produtos químicos descartável, não estéril, confeccionado em não tecido laminado respirável e impermeável. Avental para procedimento, descartável, NÃO estéril, uso hospitalar, confeccionado em não tecido, polipropileno19.205.627/0001-071800001000018http://www.in.gov.br/web/dou/-/extrato-de-dispensa-de-licitacao-n-16/2020-uasg-250104-253177015</v>
      </c>
      <c r="Z568" s="11" t="s">
        <v>4443</v>
      </c>
      <c r="AA568" s="7">
        <v>100000</v>
      </c>
      <c r="AB568" s="1" t="s">
        <v>15177</v>
      </c>
      <c r="AC568" s="7" t="s">
        <v>14868</v>
      </c>
      <c r="AD568" s="1" t="s">
        <v>16269</v>
      </c>
    </row>
    <row r="569" spans="1:30">
      <c r="A569" s="10">
        <v>43941</v>
      </c>
      <c r="B569" s="11" t="s">
        <v>1385</v>
      </c>
      <c r="C569" s="11" t="s">
        <v>1386</v>
      </c>
      <c r="D569" s="11" t="s">
        <v>1387</v>
      </c>
      <c r="E569" s="11" t="s">
        <v>16</v>
      </c>
      <c r="F569" s="11" t="s">
        <v>1482</v>
      </c>
      <c r="G569" s="13" t="s">
        <v>17</v>
      </c>
      <c r="H569" s="11" t="s">
        <v>1888</v>
      </c>
      <c r="I569" s="11" t="s">
        <v>1889</v>
      </c>
      <c r="J569" s="11"/>
      <c r="K569" s="11" t="s">
        <v>1890</v>
      </c>
      <c r="L569" s="7" t="s">
        <v>1891</v>
      </c>
      <c r="M569" s="7" t="s">
        <v>1892</v>
      </c>
      <c r="N569" s="47">
        <v>190000</v>
      </c>
      <c r="O569" s="25">
        <v>20000</v>
      </c>
      <c r="P569" s="26">
        <v>9.5</v>
      </c>
      <c r="Q569" s="11" t="s">
        <v>18</v>
      </c>
      <c r="R569" s="11" t="s">
        <v>1893</v>
      </c>
      <c r="S569" s="11"/>
      <c r="T569" s="11" t="s">
        <v>886</v>
      </c>
      <c r="U569" s="19" t="s">
        <v>30</v>
      </c>
      <c r="V569" s="11" t="s">
        <v>20</v>
      </c>
      <c r="W569" s="14">
        <v>9.5</v>
      </c>
      <c r="X569" s="14">
        <v>20000</v>
      </c>
      <c r="Y569" s="11" t="str">
        <f t="shared" si="8"/>
        <v>43941Hospital Federal Cardoso FontesMáscara cirúrgica descartável, confeccionada em não tecido, 3 camadas, modelo retangular. Avental resistente a líquidos e produtos químicos descartável, não estéril, confeccionado em não tecido laminado respirável e impermeável. Avental para procedimento, descartável, NÃO estéril, uso hospitalar, confeccionado em não tecido, polipropileno19.205.627/0001-07190000200009,5http://www.in.gov.br/web/dou/-/extrato-de-dispensa-de-licitacao-n-16/2020-uasg-250104-253177015</v>
      </c>
      <c r="Z569" s="11" t="s">
        <v>4443</v>
      </c>
      <c r="AA569" s="7">
        <v>100000</v>
      </c>
      <c r="AB569" s="1" t="s">
        <v>15177</v>
      </c>
      <c r="AC569" s="7" t="s">
        <v>14868</v>
      </c>
      <c r="AD569" s="1" t="s">
        <v>16269</v>
      </c>
    </row>
    <row r="570" spans="1:30">
      <c r="A570" s="10">
        <v>43941</v>
      </c>
      <c r="B570" s="11" t="s">
        <v>1385</v>
      </c>
      <c r="C570" s="11" t="s">
        <v>1386</v>
      </c>
      <c r="D570" s="11" t="s">
        <v>1387</v>
      </c>
      <c r="E570" s="11" t="s">
        <v>16</v>
      </c>
      <c r="F570" s="11" t="s">
        <v>1482</v>
      </c>
      <c r="G570" s="13" t="s">
        <v>17</v>
      </c>
      <c r="H570" s="11" t="s">
        <v>1888</v>
      </c>
      <c r="I570" s="11" t="s">
        <v>1889</v>
      </c>
      <c r="J570" s="11"/>
      <c r="K570" s="11" t="s">
        <v>1890</v>
      </c>
      <c r="L570" s="7" t="s">
        <v>13847</v>
      </c>
      <c r="M570" s="7" t="s">
        <v>1894</v>
      </c>
      <c r="N570" s="47">
        <v>153000</v>
      </c>
      <c r="O570" s="25">
        <v>45000</v>
      </c>
      <c r="P570" s="26">
        <v>3.4</v>
      </c>
      <c r="Q570" s="11" t="s">
        <v>18</v>
      </c>
      <c r="R570" s="11" t="s">
        <v>1893</v>
      </c>
      <c r="S570" s="11"/>
      <c r="T570" s="11" t="s">
        <v>836</v>
      </c>
      <c r="U570" s="19" t="s">
        <v>30</v>
      </c>
      <c r="V570" s="11" t="s">
        <v>20</v>
      </c>
      <c r="W570" s="14">
        <v>3.4</v>
      </c>
      <c r="X570" s="14">
        <v>45000</v>
      </c>
      <c r="Y570" s="11" t="str">
        <f t="shared" si="8"/>
        <v>43941Hospital Federal Cardoso FontesMáscara cirúrgica descartável, confeccionada em não tecido, 3 camadas, modelo retangular. Avental resistente a líquidos e produtos químicos descartável, não estéril, confeccionado em não tecido laminado respirável e impermeável. Avental para procedimento, descartável, NÃO estéril, uso hospitalar, confeccionado em não tecido, polipropileno28.738.385/0001-08153000450003,4http://www.in.gov.br/web/dou/-/extrato-de-dispensa-de-licitacao-n-16/2020-uasg-250104-253177015</v>
      </c>
      <c r="Z570" s="11" t="s">
        <v>4443</v>
      </c>
      <c r="AA570" s="7">
        <v>20000</v>
      </c>
      <c r="AB570" s="1" t="s">
        <v>15178</v>
      </c>
      <c r="AC570" s="7" t="s">
        <v>14870</v>
      </c>
      <c r="AD570" s="1" t="s">
        <v>16269</v>
      </c>
    </row>
    <row r="571" spans="1:30">
      <c r="A571" s="10">
        <v>43943</v>
      </c>
      <c r="B571" s="11" t="s">
        <v>1385</v>
      </c>
      <c r="C571" s="11" t="s">
        <v>1386</v>
      </c>
      <c r="D571" s="11" t="s">
        <v>1387</v>
      </c>
      <c r="E571" s="11" t="s">
        <v>128</v>
      </c>
      <c r="F571" s="11" t="s">
        <v>1413</v>
      </c>
      <c r="G571" s="13" t="s">
        <v>17</v>
      </c>
      <c r="H571" s="11" t="s">
        <v>1895</v>
      </c>
      <c r="I571" s="11" t="s">
        <v>1896</v>
      </c>
      <c r="J571" s="11"/>
      <c r="K571" s="11" t="s">
        <v>1897</v>
      </c>
      <c r="L571" s="7" t="s">
        <v>1898</v>
      </c>
      <c r="M571" s="7" t="s">
        <v>1899</v>
      </c>
      <c r="N571" s="47">
        <v>264000</v>
      </c>
      <c r="O571" s="25">
        <v>60000</v>
      </c>
      <c r="P571" s="26">
        <v>4.4000000000000004</v>
      </c>
      <c r="Q571" s="11" t="s">
        <v>18</v>
      </c>
      <c r="R571" s="11" t="s">
        <v>1900</v>
      </c>
      <c r="S571" s="11"/>
      <c r="T571" s="11" t="s">
        <v>836</v>
      </c>
      <c r="U571" s="19" t="s">
        <v>30</v>
      </c>
      <c r="V571" s="11" t="s">
        <v>20</v>
      </c>
      <c r="W571" s="14">
        <v>4.4000000000000004</v>
      </c>
      <c r="X571" s="14">
        <v>60000</v>
      </c>
      <c r="Y571" s="11" t="str">
        <f t="shared" si="8"/>
        <v>43943Polícia Rodoviária FederalMáscaras reutilizáveis em material 100% poliéster, acabamento dry anti-bactérias, costuras laterais em elásticos, 100% lavável, material não esterilizado, não considerado EPI, para os servidores da Polícia Rodoviária Federal como medida de prevenção ao COVID-1904.244.823/0001-13264000600004,4http://www.in.gov.br/web/dou/-/extrato-de-dispensa-de-licitacao-n-15/2020-uasg-200118-253362987</v>
      </c>
      <c r="Z571" s="11" t="s">
        <v>4443</v>
      </c>
      <c r="AA571" s="7">
        <v>93700</v>
      </c>
      <c r="AB571" s="1" t="s">
        <v>15179</v>
      </c>
      <c r="AC571" s="7" t="s">
        <v>14870</v>
      </c>
      <c r="AD571" s="1" t="s">
        <v>16269</v>
      </c>
    </row>
    <row r="572" spans="1:30">
      <c r="A572" s="10">
        <v>43943</v>
      </c>
      <c r="B572" s="11" t="s">
        <v>1385</v>
      </c>
      <c r="C572" s="11" t="s">
        <v>1386</v>
      </c>
      <c r="D572" s="11" t="s">
        <v>1387</v>
      </c>
      <c r="E572" s="11" t="s">
        <v>36</v>
      </c>
      <c r="F572" s="11" t="s">
        <v>1407</v>
      </c>
      <c r="G572" s="13" t="s">
        <v>17</v>
      </c>
      <c r="H572" s="11" t="s">
        <v>1901</v>
      </c>
      <c r="I572" s="11" t="s">
        <v>1902</v>
      </c>
      <c r="J572" s="11"/>
      <c r="K572" s="11"/>
      <c r="L572" s="7" t="s">
        <v>1903</v>
      </c>
      <c r="M572" s="7" t="s">
        <v>1904</v>
      </c>
      <c r="N572" s="47">
        <v>119150</v>
      </c>
      <c r="O572" s="25"/>
      <c r="P572" s="26"/>
      <c r="Q572" s="11"/>
      <c r="R572" s="11" t="s">
        <v>1905</v>
      </c>
      <c r="S572" s="11"/>
      <c r="T572" s="11" t="s">
        <v>889</v>
      </c>
      <c r="U572" s="19" t="s">
        <v>29</v>
      </c>
      <c r="V572" s="11" t="s">
        <v>20</v>
      </c>
      <c r="W572" s="20" t="s">
        <v>815</v>
      </c>
      <c r="X572" s="20">
        <v>0</v>
      </c>
      <c r="Y572" s="11" t="str">
        <f t="shared" si="8"/>
        <v>43943Hospital Universitário da Universidade Federal do MaranhãoAquisição de protetor facial e óculos de segurança em caráter emergencial13.701.319/0001-96119150http://www.in.gov.br/web/dou/-/extrato-de-dispensa-de-licitacao-n-43/2020-uasg-155010-253376923</v>
      </c>
      <c r="Z572" s="11" t="s">
        <v>4443</v>
      </c>
      <c r="AA572" s="7">
        <v>250000</v>
      </c>
      <c r="AB572" s="1" t="s">
        <v>15180</v>
      </c>
      <c r="AC572" s="7" t="s">
        <v>14868</v>
      </c>
      <c r="AD572" s="1" t="s">
        <v>16269</v>
      </c>
    </row>
    <row r="573" spans="1:30">
      <c r="A573" s="10">
        <v>43943</v>
      </c>
      <c r="B573" s="11" t="s">
        <v>1385</v>
      </c>
      <c r="C573" s="11" t="s">
        <v>1386</v>
      </c>
      <c r="D573" s="11" t="s">
        <v>1387</v>
      </c>
      <c r="E573" s="11" t="s">
        <v>16</v>
      </c>
      <c r="F573" s="11" t="s">
        <v>1482</v>
      </c>
      <c r="G573" s="11" t="s">
        <v>37</v>
      </c>
      <c r="H573" s="11" t="s">
        <v>1906</v>
      </c>
      <c r="I573" s="11" t="s">
        <v>1907</v>
      </c>
      <c r="J573" s="11"/>
      <c r="K573" s="11"/>
      <c r="L573" s="7" t="s">
        <v>13848</v>
      </c>
      <c r="M573" s="7" t="s">
        <v>1908</v>
      </c>
      <c r="N573" s="47">
        <v>124790</v>
      </c>
      <c r="O573" s="25"/>
      <c r="P573" s="26"/>
      <c r="Q573" s="11"/>
      <c r="R573" s="11" t="s">
        <v>1909</v>
      </c>
      <c r="S573" s="11"/>
      <c r="T573" s="11" t="s">
        <v>1029</v>
      </c>
      <c r="U573" s="19" t="s">
        <v>27</v>
      </c>
      <c r="V573" s="11" t="s">
        <v>20</v>
      </c>
      <c r="W573" s="20" t="s">
        <v>815</v>
      </c>
      <c r="X573" s="20">
        <v>0</v>
      </c>
      <c r="Y573" s="11" t="str">
        <f t="shared" si="8"/>
        <v>43943Hospital Federal Cardoso FontesAparelho portátil de monitorização de sinais vitais (com cabo de pressão arterial, termômetro e oximetria) com Carro pedestal (suporte) para transporte do aparelho66.783.630/0002-79124790http://www.in.gov.br/web/dou/-/extrato-de-dispensa-de-licitacao-n-18/2020-uasg-250104-253378297</v>
      </c>
      <c r="Z573" s="11" t="s">
        <v>4443</v>
      </c>
      <c r="AA573" s="7">
        <v>1200000</v>
      </c>
      <c r="AB573" s="1" t="s">
        <v>15181</v>
      </c>
      <c r="AC573" s="7" t="s">
        <v>14869</v>
      </c>
      <c r="AD573" s="1" t="s">
        <v>16269</v>
      </c>
    </row>
    <row r="574" spans="1:30">
      <c r="A574" s="10">
        <v>43943</v>
      </c>
      <c r="B574" s="11" t="s">
        <v>1385</v>
      </c>
      <c r="C574" s="11" t="s">
        <v>1386</v>
      </c>
      <c r="D574" s="11" t="s">
        <v>1387</v>
      </c>
      <c r="E574" s="11" t="s">
        <v>16</v>
      </c>
      <c r="F574" s="11" t="s">
        <v>1770</v>
      </c>
      <c r="G574" s="13" t="s">
        <v>17</v>
      </c>
      <c r="H574" s="11" t="s">
        <v>1910</v>
      </c>
      <c r="I574" s="11" t="s">
        <v>1911</v>
      </c>
      <c r="J574" s="11"/>
      <c r="K574" s="11" t="s">
        <v>1890</v>
      </c>
      <c r="L574" s="7" t="s">
        <v>1569</v>
      </c>
      <c r="M574" s="7" t="s">
        <v>1570</v>
      </c>
      <c r="N574" s="47">
        <v>55372.800000000003</v>
      </c>
      <c r="O574" s="25">
        <v>4326</v>
      </c>
      <c r="P574" s="26">
        <v>12.8</v>
      </c>
      <c r="Q574" s="11" t="s">
        <v>18</v>
      </c>
      <c r="R574" s="11" t="s">
        <v>1912</v>
      </c>
      <c r="S574" s="11"/>
      <c r="T574" s="11" t="s">
        <v>886</v>
      </c>
      <c r="U574" s="15" t="s">
        <v>35</v>
      </c>
      <c r="V574" s="11" t="s">
        <v>20</v>
      </c>
      <c r="W574" s="14">
        <v>12.8</v>
      </c>
      <c r="X574" s="14">
        <v>4326</v>
      </c>
      <c r="Y574" s="11" t="str">
        <f t="shared" si="8"/>
        <v>43943Hospital Federal de IpanemaAQUISIÇÃO Avental material não tecido processo SMS gramatura 25Gr a 40/M², impermeável, atóxico, hipoalergênico, resistente, confortável, maleável, conforme padrão proteção/ isolamento, apresentar barreira microbiana comprovada por laudo de eficiência de filtração bacteriana (BFE) e eficiência de filtração viral (VFE) e laudo não carcinogenia, manga longa, punho com elástico, sistema de ajuste e fixação por dois pares de amarrilhos nas costas e cintura. 22.056.556/0001-3255372,8432612,8http://www.in.gov.br/web/dou/-/extrato-de-dispensa-de-licitacao-n-16/2020-uasg-250103-253378203</v>
      </c>
      <c r="Z574" s="11" t="s">
        <v>4443</v>
      </c>
      <c r="AA574" s="7">
        <v>100000</v>
      </c>
      <c r="AB574" s="1" t="s">
        <v>15117</v>
      </c>
      <c r="AC574" s="7" t="s">
        <v>14870</v>
      </c>
      <c r="AD574" s="1" t="s">
        <v>16269</v>
      </c>
    </row>
    <row r="575" spans="1:30">
      <c r="A575" s="10">
        <v>43944</v>
      </c>
      <c r="B575" s="11" t="s">
        <v>1385</v>
      </c>
      <c r="C575" s="11" t="s">
        <v>1386</v>
      </c>
      <c r="D575" s="11" t="s">
        <v>1387</v>
      </c>
      <c r="E575" s="11" t="s">
        <v>128</v>
      </c>
      <c r="F575" s="11" t="s">
        <v>1589</v>
      </c>
      <c r="G575" s="13" t="s">
        <v>17</v>
      </c>
      <c r="H575" s="11" t="s">
        <v>1913</v>
      </c>
      <c r="I575" s="11" t="s">
        <v>1914</v>
      </c>
      <c r="J575" s="11"/>
      <c r="K575" s="11" t="s">
        <v>1467</v>
      </c>
      <c r="L575" s="7" t="s">
        <v>1915</v>
      </c>
      <c r="M575" s="7" t="s">
        <v>1916</v>
      </c>
      <c r="N575" s="47">
        <v>7260</v>
      </c>
      <c r="O575" s="25">
        <v>2200</v>
      </c>
      <c r="P575" s="26">
        <v>3.3</v>
      </c>
      <c r="Q575" s="11" t="s">
        <v>18</v>
      </c>
      <c r="R575" s="11" t="s">
        <v>1917</v>
      </c>
      <c r="S575" s="11"/>
      <c r="T575" s="11" t="s">
        <v>836</v>
      </c>
      <c r="U575" s="19" t="s">
        <v>30</v>
      </c>
      <c r="V575" s="11" t="s">
        <v>20</v>
      </c>
      <c r="W575" s="14">
        <v>3.3</v>
      </c>
      <c r="X575" s="14">
        <v>2200</v>
      </c>
      <c r="Y575" s="11" t="str">
        <f t="shared" si="8"/>
        <v>43944Polícia FederalAquisição de mascaras protetoras, esterilizáveis e reutilizáveis, em tecido, cores brancas ou pretas com elástico para ajuste, tamanho único24.043.725/0001-25726022003,3http://www.in.gov.br/web/dou/-/extrato-de-dispensa-de-licitacao-n-7/2020-253571403</v>
      </c>
      <c r="Z575" s="11" t="s">
        <v>4443</v>
      </c>
      <c r="AA575" s="7">
        <v>30000</v>
      </c>
      <c r="AB575" s="1" t="s">
        <v>15182</v>
      </c>
      <c r="AC575" s="7" t="s">
        <v>14870</v>
      </c>
      <c r="AD575" s="1" t="s">
        <v>16269</v>
      </c>
    </row>
    <row r="576" spans="1:30">
      <c r="A576" s="10">
        <v>43944</v>
      </c>
      <c r="B576" s="11" t="s">
        <v>15</v>
      </c>
      <c r="C576" s="12" t="s">
        <v>1918</v>
      </c>
      <c r="D576" s="12" t="s">
        <v>1919</v>
      </c>
      <c r="E576" s="11" t="s">
        <v>128</v>
      </c>
      <c r="F576" s="11" t="s">
        <v>1920</v>
      </c>
      <c r="G576" s="13" t="s">
        <v>17</v>
      </c>
      <c r="H576" s="11" t="s">
        <v>1921</v>
      </c>
      <c r="I576" s="11" t="s">
        <v>1922</v>
      </c>
      <c r="J576" s="11"/>
      <c r="K576" s="11"/>
      <c r="L576" s="7" t="s">
        <v>13849</v>
      </c>
      <c r="M576" s="7" t="s">
        <v>1923</v>
      </c>
      <c r="N576" s="47">
        <v>2160354</v>
      </c>
      <c r="O576" s="25"/>
      <c r="P576" s="26"/>
      <c r="Q576" s="11" t="s">
        <v>18</v>
      </c>
      <c r="R576" s="11" t="s">
        <v>1924</v>
      </c>
      <c r="S576" s="11"/>
      <c r="T576" s="11" t="s">
        <v>961</v>
      </c>
      <c r="U576" s="19" t="s">
        <v>19</v>
      </c>
      <c r="V576" s="11" t="s">
        <v>20</v>
      </c>
      <c r="W576" s="20" t="s">
        <v>815</v>
      </c>
      <c r="X576" s="20">
        <v>0</v>
      </c>
      <c r="Y576" s="11" t="str">
        <f t="shared" si="8"/>
        <v>43944Corpo de Bombeiros Militar do Distrito Federalaquisição de kits para a coleta de material e detecção de 2019-nCoV26.372.685/0001-902160354http://www.in.gov.br/web/dou/-/extrato-do-contrato-n-13/2020-253555323</v>
      </c>
      <c r="Z576" s="11" t="s">
        <v>4443</v>
      </c>
      <c r="AA576" s="7">
        <v>200000</v>
      </c>
      <c r="AB576" s="1" t="s">
        <v>14895</v>
      </c>
      <c r="AC576" s="7" t="s">
        <v>14870</v>
      </c>
      <c r="AD576" s="1" t="s">
        <v>16269</v>
      </c>
    </row>
    <row r="577" spans="1:30">
      <c r="A577" s="10">
        <v>43944</v>
      </c>
      <c r="B577" s="11" t="s">
        <v>1385</v>
      </c>
      <c r="C577" s="11" t="s">
        <v>1386</v>
      </c>
      <c r="D577" s="11" t="s">
        <v>1387</v>
      </c>
      <c r="E577" s="11" t="s">
        <v>36</v>
      </c>
      <c r="F577" s="11" t="s">
        <v>1925</v>
      </c>
      <c r="G577" s="13" t="s">
        <v>17</v>
      </c>
      <c r="H577" s="11" t="s">
        <v>1926</v>
      </c>
      <c r="I577" s="11" t="s">
        <v>1927</v>
      </c>
      <c r="J577" s="11"/>
      <c r="K577" s="11" t="s">
        <v>1391</v>
      </c>
      <c r="L577" s="7" t="s">
        <v>13851</v>
      </c>
      <c r="M577" s="7" t="s">
        <v>13850</v>
      </c>
      <c r="N577" s="47">
        <v>26900</v>
      </c>
      <c r="O577" s="25">
        <v>5000</v>
      </c>
      <c r="P577" s="26">
        <v>5.38</v>
      </c>
      <c r="Q577" s="27" t="s">
        <v>31</v>
      </c>
      <c r="R577" s="11" t="s">
        <v>1928</v>
      </c>
      <c r="S577" s="11"/>
      <c r="T577" s="11" t="s">
        <v>867</v>
      </c>
      <c r="U577" s="19" t="s">
        <v>32</v>
      </c>
      <c r="V577" s="11" t="s">
        <v>33</v>
      </c>
      <c r="W577" s="14">
        <v>5.3</v>
      </c>
      <c r="X577" s="14">
        <v>5000</v>
      </c>
      <c r="Y577" s="11" t="str">
        <f t="shared" si="8"/>
        <v>43944Universidade Federal do Espírito Santo Aquisição de 5.000 litros de álcool 99,5 para atender as demandas do CCS/UFES para o ano de 2020, conforme condições, quantidades, especificações e exigências contidas neste Termo de Referência, na modalidade de compra Dispensa conforme Lei 13.979/2020, de 6 de fevereiro de 2020, que dispõe sobre as medidas para enfrentamento da emergência de saúde pública de importância internacional decorrente do coronavírus responsável pelo surto de 201901.874.108/0001-762690050005,38http://www.in.gov.br/web/dou/-/extrato-de-dispensa-de-licitacao-n-51/2020-uasg-153046-253587680</v>
      </c>
      <c r="Z577" s="11" t="s">
        <v>4443</v>
      </c>
      <c r="AA577" s="7">
        <v>1200000</v>
      </c>
      <c r="AB577" s="1" t="s">
        <v>15183</v>
      </c>
      <c r="AC577" s="7" t="s">
        <v>14869</v>
      </c>
      <c r="AD577" s="1" t="s">
        <v>16269</v>
      </c>
    </row>
    <row r="578" spans="1:30">
      <c r="A578" s="10">
        <v>43944</v>
      </c>
      <c r="B578" s="11" t="s">
        <v>1385</v>
      </c>
      <c r="C578" s="11" t="s">
        <v>1386</v>
      </c>
      <c r="D578" s="11" t="s">
        <v>1387</v>
      </c>
      <c r="E578" s="11" t="s">
        <v>36</v>
      </c>
      <c r="F578" s="11" t="s">
        <v>1661</v>
      </c>
      <c r="G578" s="13" t="s">
        <v>17</v>
      </c>
      <c r="H578" s="11" t="s">
        <v>1929</v>
      </c>
      <c r="I578" s="11" t="s">
        <v>1930</v>
      </c>
      <c r="J578" s="11"/>
      <c r="K578" s="11" t="s">
        <v>1931</v>
      </c>
      <c r="L578" s="7" t="s">
        <v>1932</v>
      </c>
      <c r="M578" s="7" t="s">
        <v>1933</v>
      </c>
      <c r="N578" s="47">
        <v>406000</v>
      </c>
      <c r="O578" s="25">
        <v>140000</v>
      </c>
      <c r="P578" s="26">
        <v>2.9</v>
      </c>
      <c r="Q578" s="11" t="s">
        <v>18</v>
      </c>
      <c r="R578" s="11" t="s">
        <v>1934</v>
      </c>
      <c r="S578" s="11"/>
      <c r="T578" s="11" t="s">
        <v>836</v>
      </c>
      <c r="U578" s="19" t="s">
        <v>30</v>
      </c>
      <c r="V578" s="11" t="s">
        <v>20</v>
      </c>
      <c r="W578" s="14">
        <v>2.9</v>
      </c>
      <c r="X578" s="14">
        <v>140000</v>
      </c>
      <c r="Y578" s="11" t="str">
        <f t="shared" ref="Y578:Y640" si="9">_xlfn.CONCAT(A578,F578,H578,M578,N578,O578,P578,R578)</f>
        <v>43944Hospital Universitário de BrasíliaAquisição de máscaras cirúrgicas descartáveis em virtude da necessidade de viabilizar ações que possam minimizar os impactos negativos que o novo Covid-19 pode trazer à população e a profissionais de saúde.26.746.852/0001-164060001400002,9http://www.in.gov.br/web/dou/-/extrato-de-dispensa-de-licitacao-n-158/2020-uasg-155009-253554585</v>
      </c>
      <c r="Z578" s="11" t="s">
        <v>4443</v>
      </c>
      <c r="AA578" s="7">
        <v>20000</v>
      </c>
      <c r="AB578" s="1" t="s">
        <v>15184</v>
      </c>
      <c r="AC578" s="7" t="s">
        <v>14868</v>
      </c>
      <c r="AD578" s="1" t="s">
        <v>16269</v>
      </c>
    </row>
    <row r="579" spans="1:30">
      <c r="A579" s="10">
        <v>43944</v>
      </c>
      <c r="B579" s="11" t="s">
        <v>1385</v>
      </c>
      <c r="C579" s="11" t="s">
        <v>1386</v>
      </c>
      <c r="D579" s="11" t="s">
        <v>1387</v>
      </c>
      <c r="E579" s="11" t="s">
        <v>36</v>
      </c>
      <c r="F579" s="11" t="s">
        <v>1407</v>
      </c>
      <c r="G579" s="13" t="s">
        <v>17</v>
      </c>
      <c r="H579" s="11" t="s">
        <v>1935</v>
      </c>
      <c r="I579" s="11" t="s">
        <v>1936</v>
      </c>
      <c r="J579" s="11"/>
      <c r="K579" s="11"/>
      <c r="L579" s="7" t="s">
        <v>1903</v>
      </c>
      <c r="M579" s="7" t="s">
        <v>1904</v>
      </c>
      <c r="N579" s="47">
        <v>160000</v>
      </c>
      <c r="O579" s="25">
        <v>50000</v>
      </c>
      <c r="P579" s="26">
        <v>3.2</v>
      </c>
      <c r="Q579" s="11" t="s">
        <v>18</v>
      </c>
      <c r="R579" s="11" t="s">
        <v>1937</v>
      </c>
      <c r="S579" s="11"/>
      <c r="T579" s="11" t="s">
        <v>836</v>
      </c>
      <c r="U579" s="19" t="s">
        <v>30</v>
      </c>
      <c r="V579" s="11" t="s">
        <v>20</v>
      </c>
      <c r="W579" s="14">
        <v>3.2</v>
      </c>
      <c r="X579" s="14">
        <v>50000</v>
      </c>
      <c r="Y579" s="11" t="str">
        <f t="shared" si="9"/>
        <v>43944Hospital Universitário da Universidade Federal do MaranhãoAquisição de máscara em caráter emergencial13.701.319/0001-96160000500003,2http://www.in.gov.br/web/dou/-/extrato-de-dispensa-de-licitacao-n-44/2020-uasg-155010-253590199</v>
      </c>
      <c r="Z579" s="11" t="s">
        <v>4443</v>
      </c>
      <c r="AA579" s="7">
        <v>250000</v>
      </c>
      <c r="AB579" s="1" t="s">
        <v>15180</v>
      </c>
      <c r="AC579" s="7" t="s">
        <v>14868</v>
      </c>
      <c r="AD579" s="1" t="s">
        <v>16269</v>
      </c>
    </row>
    <row r="580" spans="1:30">
      <c r="A580" s="10">
        <v>43944</v>
      </c>
      <c r="B580" s="11" t="s">
        <v>1385</v>
      </c>
      <c r="C580" s="11" t="s">
        <v>1386</v>
      </c>
      <c r="D580" s="11" t="s">
        <v>1387</v>
      </c>
      <c r="E580" s="11" t="s">
        <v>16</v>
      </c>
      <c r="F580" s="11" t="s">
        <v>1744</v>
      </c>
      <c r="G580" s="13" t="s">
        <v>17</v>
      </c>
      <c r="H580" s="11" t="s">
        <v>1938</v>
      </c>
      <c r="I580" s="11" t="s">
        <v>1939</v>
      </c>
      <c r="J580" s="11"/>
      <c r="K580" s="11" t="s">
        <v>1940</v>
      </c>
      <c r="L580" s="7" t="s">
        <v>1941</v>
      </c>
      <c r="M580" s="7" t="s">
        <v>1942</v>
      </c>
      <c r="N580" s="47">
        <v>87465</v>
      </c>
      <c r="O580" s="25">
        <v>4900</v>
      </c>
      <c r="P580" s="26">
        <v>17.850000000000001</v>
      </c>
      <c r="Q580" s="27" t="s">
        <v>28</v>
      </c>
      <c r="R580" s="11" t="s">
        <v>1943</v>
      </c>
      <c r="S580" s="11"/>
      <c r="T580" s="11" t="s">
        <v>825</v>
      </c>
      <c r="U580" s="19" t="s">
        <v>4892</v>
      </c>
      <c r="V580" s="11" t="s">
        <v>20</v>
      </c>
      <c r="W580" s="14">
        <v>17.850000000000001</v>
      </c>
      <c r="X580" s="14">
        <v>4900</v>
      </c>
      <c r="Y580" s="11" t="str">
        <f t="shared" si="9"/>
        <v>43944Instituto Nacional de CardiologiaAquisição de insumos hospitalares para combate ao COVID-19 (Máscara cirúrgica 3 camadas e Máscara descartável para proteção N95)33.578.004/0001-0087465490017,85http://www.in.gov.br/web/dou/-/extrato-de-dispensa-de-licitacao-n-26/2020-uasg-250059-253591365</v>
      </c>
      <c r="Z580" s="11" t="s">
        <v>4443</v>
      </c>
      <c r="AA580" s="7">
        <v>10000</v>
      </c>
      <c r="AB580" s="1" t="s">
        <v>15063</v>
      </c>
      <c r="AC580" s="7" t="s">
        <v>14869</v>
      </c>
      <c r="AD580" s="1" t="s">
        <v>16269</v>
      </c>
    </row>
    <row r="581" spans="1:30">
      <c r="A581" s="10">
        <v>43944</v>
      </c>
      <c r="B581" s="11" t="s">
        <v>1385</v>
      </c>
      <c r="C581" s="11" t="s">
        <v>1386</v>
      </c>
      <c r="D581" s="11" t="s">
        <v>1387</v>
      </c>
      <c r="E581" s="11" t="s">
        <v>16</v>
      </c>
      <c r="F581" s="11" t="s">
        <v>1744</v>
      </c>
      <c r="G581" s="13" t="s">
        <v>17</v>
      </c>
      <c r="H581" s="11" t="s">
        <v>1938</v>
      </c>
      <c r="I581" s="11" t="s">
        <v>1939</v>
      </c>
      <c r="J581" s="11"/>
      <c r="K581" s="11" t="s">
        <v>1940</v>
      </c>
      <c r="L581" s="7" t="s">
        <v>1944</v>
      </c>
      <c r="M581" s="7" t="s">
        <v>13852</v>
      </c>
      <c r="N581" s="47">
        <v>162500</v>
      </c>
      <c r="O581" s="25">
        <v>65000</v>
      </c>
      <c r="P581" s="26">
        <v>2.5</v>
      </c>
      <c r="Q581" s="27" t="s">
        <v>28</v>
      </c>
      <c r="R581" s="11" t="s">
        <v>1943</v>
      </c>
      <c r="S581" s="11"/>
      <c r="T581" s="11" t="s">
        <v>825</v>
      </c>
      <c r="U581" s="19" t="s">
        <v>30</v>
      </c>
      <c r="V581" s="11" t="s">
        <v>20</v>
      </c>
      <c r="W581" s="14">
        <v>2.5</v>
      </c>
      <c r="X581" s="14">
        <v>65000</v>
      </c>
      <c r="Y581" s="11" t="str">
        <f t="shared" si="9"/>
        <v>43944Instituto Nacional de CardiologiaAquisição de insumos hospitalares para combate ao COVID-19 (Máscara cirúrgica 3 camadas e Máscara descartável para proteção N95)82.184.821/0001-90162500650002,5http://www.in.gov.br/web/dou/-/extrato-de-dispensa-de-licitacao-n-26/2020-uasg-250059-253591365</v>
      </c>
      <c r="Z581" s="11" t="s">
        <v>4443</v>
      </c>
      <c r="AA581" s="7">
        <v>95980</v>
      </c>
      <c r="AB581" s="1" t="s">
        <v>15185</v>
      </c>
      <c r="AC581" s="7" t="s">
        <v>14870</v>
      </c>
      <c r="AD581" s="1" t="s">
        <v>16269</v>
      </c>
    </row>
    <row r="582" spans="1:30">
      <c r="A582" s="10">
        <v>43945</v>
      </c>
      <c r="B582" s="11" t="s">
        <v>1385</v>
      </c>
      <c r="C582" s="11" t="s">
        <v>1386</v>
      </c>
      <c r="D582" s="11" t="s">
        <v>1387</v>
      </c>
      <c r="E582" s="11" t="s">
        <v>36</v>
      </c>
      <c r="F582" s="11" t="s">
        <v>1945</v>
      </c>
      <c r="G582" s="13" t="s">
        <v>17</v>
      </c>
      <c r="H582" s="11" t="s">
        <v>1946</v>
      </c>
      <c r="I582" s="11" t="s">
        <v>1947</v>
      </c>
      <c r="J582" s="11"/>
      <c r="K582" s="11"/>
      <c r="L582" s="7" t="s">
        <v>1948</v>
      </c>
      <c r="M582" s="7" t="s">
        <v>1949</v>
      </c>
      <c r="N582" s="47">
        <v>38055</v>
      </c>
      <c r="O582" s="25"/>
      <c r="P582" s="26"/>
      <c r="Q582" s="11"/>
      <c r="R582" s="11" t="s">
        <v>1950</v>
      </c>
      <c r="S582" s="11"/>
      <c r="T582" s="11" t="s">
        <v>859</v>
      </c>
      <c r="U582" s="19" t="s">
        <v>32</v>
      </c>
      <c r="V582" s="11" t="s">
        <v>33</v>
      </c>
      <c r="W582" s="20" t="s">
        <v>815</v>
      </c>
      <c r="X582" s="20">
        <v>0</v>
      </c>
      <c r="Y582" s="11" t="str">
        <f t="shared" si="9"/>
        <v>43945Instituto Federal de Educação, Ciência e Tecnologia do CearáAquisição de insumos e equipamentos para a produção de álcool em gel para o IFCE - Campus Fortaleza.04.626.218/0001-0738055http://www.in.gov.br/web/dou/-/extrato-de-dispensa-de-licitacao-n-11/2020-uasg-158313-253808303</v>
      </c>
      <c r="Z582" s="11" t="s">
        <v>4443</v>
      </c>
      <c r="AA582" s="7">
        <v>100000</v>
      </c>
      <c r="AB582" s="1" t="s">
        <v>14876</v>
      </c>
      <c r="AC582" s="7" t="s">
        <v>14868</v>
      </c>
      <c r="AD582" s="1" t="s">
        <v>16269</v>
      </c>
    </row>
    <row r="583" spans="1:30">
      <c r="A583" s="10">
        <v>43945</v>
      </c>
      <c r="B583" s="11" t="s">
        <v>1385</v>
      </c>
      <c r="C583" s="11" t="s">
        <v>1386</v>
      </c>
      <c r="D583" s="11" t="s">
        <v>1387</v>
      </c>
      <c r="E583" s="11" t="s">
        <v>36</v>
      </c>
      <c r="F583" s="11" t="s">
        <v>1945</v>
      </c>
      <c r="G583" s="13" t="s">
        <v>17</v>
      </c>
      <c r="H583" s="11" t="s">
        <v>1946</v>
      </c>
      <c r="I583" s="11" t="s">
        <v>1947</v>
      </c>
      <c r="J583" s="11"/>
      <c r="K583" s="11"/>
      <c r="L583" s="7" t="s">
        <v>1951</v>
      </c>
      <c r="M583" s="7" t="s">
        <v>1952</v>
      </c>
      <c r="N583" s="47">
        <v>13600</v>
      </c>
      <c r="O583" s="25"/>
      <c r="P583" s="26"/>
      <c r="Q583" s="11"/>
      <c r="R583" s="11" t="s">
        <v>1950</v>
      </c>
      <c r="S583" s="11"/>
      <c r="T583" s="11" t="s">
        <v>859</v>
      </c>
      <c r="U583" s="19" t="s">
        <v>32</v>
      </c>
      <c r="V583" s="11" t="s">
        <v>33</v>
      </c>
      <c r="W583" s="20" t="s">
        <v>815</v>
      </c>
      <c r="X583" s="20">
        <v>0</v>
      </c>
      <c r="Y583" s="11" t="str">
        <f t="shared" si="9"/>
        <v>43945Instituto Federal de Educação, Ciência e Tecnologia do CearáAquisição de insumos e equipamentos para a produção de álcool em gel para o IFCE - Campus Fortaleza.16.823.397/0001-5113600http://www.in.gov.br/web/dou/-/extrato-de-dispensa-de-licitacao-n-11/2020-uasg-158313-253808303</v>
      </c>
      <c r="Z583" s="11" t="s">
        <v>4443</v>
      </c>
      <c r="AA583" s="7">
        <v>1000000</v>
      </c>
      <c r="AB583" s="1" t="s">
        <v>15186</v>
      </c>
      <c r="AC583" s="7" t="s">
        <v>14869</v>
      </c>
      <c r="AD583" s="1" t="s">
        <v>16269</v>
      </c>
    </row>
    <row r="584" spans="1:30">
      <c r="A584" s="10">
        <v>43945</v>
      </c>
      <c r="B584" s="11" t="s">
        <v>1385</v>
      </c>
      <c r="C584" s="11" t="s">
        <v>1386</v>
      </c>
      <c r="D584" s="11" t="s">
        <v>1387</v>
      </c>
      <c r="E584" s="11" t="s">
        <v>36</v>
      </c>
      <c r="F584" s="11" t="s">
        <v>1945</v>
      </c>
      <c r="G584" s="13" t="s">
        <v>17</v>
      </c>
      <c r="H584" s="11" t="s">
        <v>1946</v>
      </c>
      <c r="I584" s="11" t="s">
        <v>1947</v>
      </c>
      <c r="J584" s="11"/>
      <c r="K584" s="11"/>
      <c r="L584" s="7" t="s">
        <v>1953</v>
      </c>
      <c r="M584" s="7" t="s">
        <v>1954</v>
      </c>
      <c r="N584" s="47">
        <v>156406</v>
      </c>
      <c r="O584" s="25"/>
      <c r="P584" s="26"/>
      <c r="Q584" s="11"/>
      <c r="R584" s="11" t="s">
        <v>1950</v>
      </c>
      <c r="S584" s="11"/>
      <c r="T584" s="11" t="s">
        <v>859</v>
      </c>
      <c r="U584" s="19" t="s">
        <v>32</v>
      </c>
      <c r="V584" s="11" t="s">
        <v>33</v>
      </c>
      <c r="W584" s="20" t="s">
        <v>815</v>
      </c>
      <c r="X584" s="20">
        <v>0</v>
      </c>
      <c r="Y584" s="11" t="str">
        <f t="shared" si="9"/>
        <v>43945Instituto Federal de Educação, Ciência e Tecnologia do CearáAquisição de insumos e equipamentos para a produção de álcool em gel para o IFCE - Campus Fortaleza.31.481.228/0001-74156406http://www.in.gov.br/web/dou/-/extrato-de-dispensa-de-licitacao-n-11/2020-uasg-158313-253808303</v>
      </c>
      <c r="Z584" s="11" t="s">
        <v>4443</v>
      </c>
      <c r="AA584" s="7">
        <v>30000</v>
      </c>
      <c r="AB584" s="1" t="s">
        <v>15187</v>
      </c>
      <c r="AC584" s="7" t="s">
        <v>14870</v>
      </c>
      <c r="AD584" s="1" t="s">
        <v>16269</v>
      </c>
    </row>
    <row r="585" spans="1:30">
      <c r="A585" s="10">
        <v>43945</v>
      </c>
      <c r="B585" s="11" t="s">
        <v>1385</v>
      </c>
      <c r="C585" s="11" t="s">
        <v>1386</v>
      </c>
      <c r="D585" s="11" t="s">
        <v>1387</v>
      </c>
      <c r="E585" s="11" t="s">
        <v>36</v>
      </c>
      <c r="F585" s="11" t="s">
        <v>1945</v>
      </c>
      <c r="G585" s="13" t="s">
        <v>17</v>
      </c>
      <c r="H585" s="11" t="s">
        <v>1946</v>
      </c>
      <c r="I585" s="11" t="s">
        <v>1947</v>
      </c>
      <c r="J585" s="11"/>
      <c r="K585" s="11"/>
      <c r="L585" s="7" t="s">
        <v>1955</v>
      </c>
      <c r="M585" s="7" t="s">
        <v>1956</v>
      </c>
      <c r="N585" s="47">
        <v>4917.25</v>
      </c>
      <c r="O585" s="25"/>
      <c r="P585" s="26"/>
      <c r="Q585" s="11"/>
      <c r="R585" s="11" t="s">
        <v>1950</v>
      </c>
      <c r="S585" s="11"/>
      <c r="T585" s="11" t="s">
        <v>859</v>
      </c>
      <c r="U585" s="19" t="s">
        <v>32</v>
      </c>
      <c r="V585" s="11" t="s">
        <v>33</v>
      </c>
      <c r="W585" s="20" t="s">
        <v>815</v>
      </c>
      <c r="X585" s="20">
        <v>0</v>
      </c>
      <c r="Y585" s="11" t="str">
        <f t="shared" si="9"/>
        <v>43945Instituto Federal de Educação, Ciência e Tecnologia do CearáAquisição de insumos e equipamentos para a produção de álcool em gel para o IFCE - Campus Fortaleza.82.749.987/0001-064917,25http://www.in.gov.br/web/dou/-/extrato-de-dispensa-de-licitacao-n-11/2020-uasg-158313-253808303</v>
      </c>
      <c r="Z585" s="11" t="s">
        <v>4443</v>
      </c>
      <c r="AA585" s="7">
        <v>30904364</v>
      </c>
      <c r="AB585" s="1" t="s">
        <v>15188</v>
      </c>
      <c r="AC585" s="7" t="s">
        <v>14869</v>
      </c>
      <c r="AD585" s="1" t="s">
        <v>16269</v>
      </c>
    </row>
    <row r="586" spans="1:30">
      <c r="A586" s="10">
        <v>43945</v>
      </c>
      <c r="B586" s="11" t="s">
        <v>1385</v>
      </c>
      <c r="C586" s="11" t="s">
        <v>1386</v>
      </c>
      <c r="D586" s="11" t="s">
        <v>1387</v>
      </c>
      <c r="E586" s="11" t="s">
        <v>36</v>
      </c>
      <c r="F586" s="11" t="s">
        <v>1625</v>
      </c>
      <c r="G586" s="13" t="s">
        <v>17</v>
      </c>
      <c r="H586" s="11" t="s">
        <v>1957</v>
      </c>
      <c r="I586" s="11" t="s">
        <v>1958</v>
      </c>
      <c r="J586" s="11"/>
      <c r="K586" s="11"/>
      <c r="L586" s="7" t="s">
        <v>13853</v>
      </c>
      <c r="M586" s="7" t="s">
        <v>1959</v>
      </c>
      <c r="N586" s="47">
        <v>11700</v>
      </c>
      <c r="O586" s="25"/>
      <c r="P586" s="26"/>
      <c r="Q586" s="11"/>
      <c r="R586" s="11" t="s">
        <v>1960</v>
      </c>
      <c r="S586" s="11"/>
      <c r="T586" s="11" t="s">
        <v>859</v>
      </c>
      <c r="U586" s="19" t="s">
        <v>30</v>
      </c>
      <c r="V586" s="11" t="s">
        <v>20</v>
      </c>
      <c r="W586" s="20" t="s">
        <v>815</v>
      </c>
      <c r="X586" s="20">
        <v>0</v>
      </c>
      <c r="Y586" s="11" t="str">
        <f t="shared" si="9"/>
        <v>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(COVID-19)01.679.707/0001-3911700http://www.in.gov.br/web/dou/-/extrato-de-dispensa-de-licitacao-n-16/2020-uasg-158154-253809083</v>
      </c>
      <c r="Z586" s="11" t="s">
        <v>4443</v>
      </c>
      <c r="AA586" s="7">
        <v>2000000</v>
      </c>
      <c r="AB586" s="1" t="s">
        <v>15189</v>
      </c>
      <c r="AC586" s="7" t="s">
        <v>14869</v>
      </c>
      <c r="AD586" s="1" t="s">
        <v>16269</v>
      </c>
    </row>
    <row r="587" spans="1:30">
      <c r="A587" s="10">
        <v>43945</v>
      </c>
      <c r="B587" s="11" t="s">
        <v>1385</v>
      </c>
      <c r="C587" s="11" t="s">
        <v>1386</v>
      </c>
      <c r="D587" s="11" t="s">
        <v>1387</v>
      </c>
      <c r="E587" s="11" t="s">
        <v>36</v>
      </c>
      <c r="F587" s="11" t="s">
        <v>1625</v>
      </c>
      <c r="G587" s="13" t="s">
        <v>17</v>
      </c>
      <c r="H587" s="11" t="s">
        <v>1957</v>
      </c>
      <c r="I587" s="11" t="s">
        <v>1958</v>
      </c>
      <c r="J587" s="11"/>
      <c r="K587" s="11"/>
      <c r="L587" s="7" t="s">
        <v>13855</v>
      </c>
      <c r="M587" s="7" t="s">
        <v>13854</v>
      </c>
      <c r="N587" s="47">
        <v>22676.67</v>
      </c>
      <c r="O587" s="25"/>
      <c r="P587" s="26"/>
      <c r="Q587" s="11"/>
      <c r="R587" s="11" t="s">
        <v>1960</v>
      </c>
      <c r="S587" s="11"/>
      <c r="T587" s="11" t="s">
        <v>859</v>
      </c>
      <c r="U587" s="19" t="s">
        <v>30</v>
      </c>
      <c r="V587" s="11" t="s">
        <v>20</v>
      </c>
      <c r="W587" s="20" t="s">
        <v>815</v>
      </c>
      <c r="X587" s="20">
        <v>0</v>
      </c>
      <c r="Y587" s="11" t="str">
        <f t="shared" si="9"/>
        <v>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(COVID-19)05.045.200/0001-8422676,67http://www.in.gov.br/web/dou/-/extrato-de-dispensa-de-licitacao-n-16/2020-uasg-158154-253809083</v>
      </c>
      <c r="Z587" s="11" t="s">
        <v>4443</v>
      </c>
      <c r="AA587" s="7">
        <v>3906250</v>
      </c>
      <c r="AB587" s="1" t="s">
        <v>15190</v>
      </c>
      <c r="AC587" s="7" t="s">
        <v>14869</v>
      </c>
      <c r="AD587" s="1" t="s">
        <v>16269</v>
      </c>
    </row>
    <row r="588" spans="1:30">
      <c r="A588" s="10">
        <v>43945</v>
      </c>
      <c r="B588" s="11" t="s">
        <v>1385</v>
      </c>
      <c r="C588" s="11" t="s">
        <v>1386</v>
      </c>
      <c r="D588" s="11" t="s">
        <v>1387</v>
      </c>
      <c r="E588" s="11" t="s">
        <v>36</v>
      </c>
      <c r="F588" s="11" t="s">
        <v>1625</v>
      </c>
      <c r="G588" s="13" t="s">
        <v>17</v>
      </c>
      <c r="H588" s="11" t="s">
        <v>1957</v>
      </c>
      <c r="I588" s="11" t="s">
        <v>1958</v>
      </c>
      <c r="J588" s="11"/>
      <c r="K588" s="11"/>
      <c r="L588" s="7" t="s">
        <v>1961</v>
      </c>
      <c r="M588" s="7" t="s">
        <v>1962</v>
      </c>
      <c r="N588" s="47">
        <v>3120</v>
      </c>
      <c r="O588" s="25"/>
      <c r="P588" s="26"/>
      <c r="Q588" s="11"/>
      <c r="R588" s="11" t="s">
        <v>1960</v>
      </c>
      <c r="S588" s="11"/>
      <c r="T588" s="11" t="s">
        <v>859</v>
      </c>
      <c r="U588" s="19" t="s">
        <v>30</v>
      </c>
      <c r="V588" s="11" t="s">
        <v>20</v>
      </c>
      <c r="W588" s="20" t="s">
        <v>815</v>
      </c>
      <c r="X588" s="20">
        <v>0</v>
      </c>
      <c r="Y588" s="11" t="str">
        <f t="shared" si="9"/>
        <v>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(COVID-19)05.291.541/0001-303120http://www.in.gov.br/web/dou/-/extrato-de-dispensa-de-licitacao-n-16/2020-uasg-158154-253809083</v>
      </c>
      <c r="Z588" s="11" t="s">
        <v>4443</v>
      </c>
      <c r="AA588" s="7">
        <v>50000</v>
      </c>
      <c r="AB588" s="1" t="s">
        <v>15191</v>
      </c>
      <c r="AC588" s="7" t="s">
        <v>14870</v>
      </c>
      <c r="AD588" s="1" t="s">
        <v>16269</v>
      </c>
    </row>
    <row r="589" spans="1:30">
      <c r="A589" s="10">
        <v>43945</v>
      </c>
      <c r="B589" s="11" t="s">
        <v>1385</v>
      </c>
      <c r="C589" s="11" t="s">
        <v>1386</v>
      </c>
      <c r="D589" s="11" t="s">
        <v>1387</v>
      </c>
      <c r="E589" s="11" t="s">
        <v>36</v>
      </c>
      <c r="F589" s="11" t="s">
        <v>1625</v>
      </c>
      <c r="G589" s="13" t="s">
        <v>17</v>
      </c>
      <c r="H589" s="11" t="s">
        <v>1957</v>
      </c>
      <c r="I589" s="11" t="s">
        <v>1958</v>
      </c>
      <c r="J589" s="11"/>
      <c r="K589" s="11"/>
      <c r="L589" s="7" t="s">
        <v>1653</v>
      </c>
      <c r="M589" s="7" t="s">
        <v>1654</v>
      </c>
      <c r="N589" s="47">
        <v>22680</v>
      </c>
      <c r="O589" s="25"/>
      <c r="P589" s="26"/>
      <c r="Q589" s="11"/>
      <c r="R589" s="11" t="s">
        <v>1960</v>
      </c>
      <c r="S589" s="11"/>
      <c r="T589" s="11" t="s">
        <v>859</v>
      </c>
      <c r="U589" s="19" t="s">
        <v>30</v>
      </c>
      <c r="V589" s="11" t="s">
        <v>20</v>
      </c>
      <c r="W589" s="20" t="s">
        <v>815</v>
      </c>
      <c r="X589" s="20">
        <v>0</v>
      </c>
      <c r="Y589" s="11" t="str">
        <f t="shared" si="9"/>
        <v>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(COVID-19)06.055.391/0001-2822680http://www.in.gov.br/web/dou/-/extrato-de-dispensa-de-licitacao-n-16/2020-uasg-158154-253809083</v>
      </c>
      <c r="Z589" s="11" t="s">
        <v>4443</v>
      </c>
      <c r="AA589" s="7">
        <v>0</v>
      </c>
      <c r="AB589" s="1" t="s">
        <v>15137</v>
      </c>
      <c r="AC589" s="7" t="s">
        <v>14869</v>
      </c>
      <c r="AD589" s="1" t="s">
        <v>16269</v>
      </c>
    </row>
    <row r="590" spans="1:30">
      <c r="A590" s="10">
        <v>43945</v>
      </c>
      <c r="B590" s="11" t="s">
        <v>1385</v>
      </c>
      <c r="C590" s="11" t="s">
        <v>1386</v>
      </c>
      <c r="D590" s="11" t="s">
        <v>1387</v>
      </c>
      <c r="E590" s="11" t="s">
        <v>36</v>
      </c>
      <c r="F590" s="11" t="s">
        <v>1625</v>
      </c>
      <c r="G590" s="13" t="s">
        <v>17</v>
      </c>
      <c r="H590" s="11" t="s">
        <v>1957</v>
      </c>
      <c r="I590" s="11" t="s">
        <v>1958</v>
      </c>
      <c r="J590" s="11"/>
      <c r="K590" s="11"/>
      <c r="L590" s="7" t="s">
        <v>1963</v>
      </c>
      <c r="M590" s="7" t="s">
        <v>1964</v>
      </c>
      <c r="N590" s="47">
        <v>7810</v>
      </c>
      <c r="O590" s="25"/>
      <c r="P590" s="26"/>
      <c r="Q590" s="11"/>
      <c r="R590" s="11" t="s">
        <v>1960</v>
      </c>
      <c r="S590" s="11"/>
      <c r="T590" s="11" t="s">
        <v>859</v>
      </c>
      <c r="U590" s="19" t="s">
        <v>30</v>
      </c>
      <c r="V590" s="11" t="s">
        <v>20</v>
      </c>
      <c r="W590" s="20" t="s">
        <v>815</v>
      </c>
      <c r="X590" s="20">
        <v>0</v>
      </c>
      <c r="Y590" s="11" t="str">
        <f t="shared" si="9"/>
        <v>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(COVID-19)19.324.150/0001-897810http://www.in.gov.br/web/dou/-/extrato-de-dispensa-de-licitacao-n-16/2020-uasg-158154-253809083</v>
      </c>
      <c r="Z590" s="11" t="s">
        <v>4443</v>
      </c>
      <c r="AA590" s="7">
        <v>68000</v>
      </c>
      <c r="AB590" s="1" t="s">
        <v>15192</v>
      </c>
      <c r="AC590" s="7" t="s">
        <v>14868</v>
      </c>
      <c r="AD590" s="1" t="s">
        <v>16269</v>
      </c>
    </row>
    <row r="591" spans="1:30">
      <c r="A591" s="10">
        <v>43945</v>
      </c>
      <c r="B591" s="11" t="s">
        <v>1385</v>
      </c>
      <c r="C591" s="11" t="s">
        <v>1386</v>
      </c>
      <c r="D591" s="11" t="s">
        <v>1387</v>
      </c>
      <c r="E591" s="11" t="s">
        <v>36</v>
      </c>
      <c r="F591" s="11" t="s">
        <v>1625</v>
      </c>
      <c r="G591" s="13" t="s">
        <v>17</v>
      </c>
      <c r="H591" s="11" t="s">
        <v>1957</v>
      </c>
      <c r="I591" s="11" t="s">
        <v>1958</v>
      </c>
      <c r="J591" s="11"/>
      <c r="K591" s="11"/>
      <c r="L591" s="7" t="s">
        <v>1965</v>
      </c>
      <c r="M591" s="7" t="s">
        <v>1966</v>
      </c>
      <c r="N591" s="47">
        <v>10095</v>
      </c>
      <c r="O591" s="25"/>
      <c r="P591" s="26"/>
      <c r="Q591" s="11"/>
      <c r="R591" s="11" t="s">
        <v>1960</v>
      </c>
      <c r="S591" s="11"/>
      <c r="T591" s="11" t="s">
        <v>859</v>
      </c>
      <c r="U591" s="19" t="s">
        <v>30</v>
      </c>
      <c r="V591" s="11" t="s">
        <v>20</v>
      </c>
      <c r="W591" s="20" t="s">
        <v>815</v>
      </c>
      <c r="X591" s="20">
        <v>0</v>
      </c>
      <c r="Y591" s="11" t="str">
        <f t="shared" si="9"/>
        <v>43945Instituto Federal de Educação, Ciência e Tecnologia de São PauloAquisição de equipamentos para laboratório e insumos para produção de álcool em gel 70% e de máscaras (Face shield) para distribuição gratuita a entidades de utilidade publica, prioritariamente, os hospitais, upas, ubs, secretarias de saúde e asilos de diversos municípios de São Paulo, como medida de proteção para o enfrentamento da emergência de saúde pública de importância internacional decorrente do coronavírus (COVID-19)64.589.328/0001-7810095http://www.in.gov.br/web/dou/-/extrato-de-dispensa-de-licitacao-n-16/2020-uasg-158154-253809083</v>
      </c>
      <c r="Z591" s="11" t="s">
        <v>4443</v>
      </c>
      <c r="AA591" s="7">
        <v>1000</v>
      </c>
      <c r="AB591" s="1" t="s">
        <v>15185</v>
      </c>
      <c r="AC591" s="7" t="s">
        <v>14868</v>
      </c>
      <c r="AD591" s="1" t="s">
        <v>16269</v>
      </c>
    </row>
    <row r="592" spans="1:30">
      <c r="A592" s="10">
        <v>43945</v>
      </c>
      <c r="B592" s="11" t="s">
        <v>1385</v>
      </c>
      <c r="C592" s="11" t="s">
        <v>1386</v>
      </c>
      <c r="D592" s="11" t="s">
        <v>1387</v>
      </c>
      <c r="E592" s="11" t="s">
        <v>36</v>
      </c>
      <c r="F592" s="11" t="s">
        <v>1967</v>
      </c>
      <c r="G592" s="13" t="s">
        <v>17</v>
      </c>
      <c r="H592" s="11" t="s">
        <v>1968</v>
      </c>
      <c r="I592" s="11" t="s">
        <v>1969</v>
      </c>
      <c r="J592" s="11"/>
      <c r="K592" s="11" t="s">
        <v>1391</v>
      </c>
      <c r="L592" s="7" t="s">
        <v>4788</v>
      </c>
      <c r="M592" s="7" t="s">
        <v>4789</v>
      </c>
      <c r="N592" s="47">
        <v>216000</v>
      </c>
      <c r="O592" s="25">
        <v>21600</v>
      </c>
      <c r="P592" s="26">
        <v>10</v>
      </c>
      <c r="Q592" s="27" t="s">
        <v>31</v>
      </c>
      <c r="R592" s="11" t="s">
        <v>1970</v>
      </c>
      <c r="S592" s="11"/>
      <c r="T592" s="11" t="s">
        <v>867</v>
      </c>
      <c r="U592" s="19" t="s">
        <v>32</v>
      </c>
      <c r="V592" s="11" t="s">
        <v>33</v>
      </c>
      <c r="W592" s="14">
        <v>10</v>
      </c>
      <c r="X592" s="14">
        <v>21600</v>
      </c>
      <c r="Y592" s="11" t="str">
        <f t="shared" si="9"/>
        <v>43945Hospitalar Universitário da UFPAAquisição de material químico ÁLCOOL A 70% EM GEL, para suprir a demanda da Unidade Hospitalar João de Barros Barreto no auxílio do enfrentamento ao COVID-19 59.403.410/0001-262160002160010http://www.in.gov.br/web/dou/-/extrato-de-dispensa-de-licitacao-n-9/2020-uasg-155909-253810075</v>
      </c>
      <c r="Z592" s="11" t="s">
        <v>4443</v>
      </c>
      <c r="AA592" s="7">
        <v>93700</v>
      </c>
      <c r="AB592" s="1" t="s">
        <v>15193</v>
      </c>
      <c r="AC592" s="7" t="s">
        <v>14870</v>
      </c>
      <c r="AD592" s="1" t="s">
        <v>16269</v>
      </c>
    </row>
    <row r="593" spans="1:30">
      <c r="A593" s="10">
        <v>43945</v>
      </c>
      <c r="B593" s="11" t="s">
        <v>1385</v>
      </c>
      <c r="C593" s="11" t="s">
        <v>1386</v>
      </c>
      <c r="D593" s="11" t="s">
        <v>1387</v>
      </c>
      <c r="E593" s="11" t="s">
        <v>36</v>
      </c>
      <c r="F593" s="11" t="s">
        <v>1967</v>
      </c>
      <c r="G593" s="13" t="s">
        <v>17</v>
      </c>
      <c r="H593" s="11" t="s">
        <v>1971</v>
      </c>
      <c r="I593" s="11" t="s">
        <v>1972</v>
      </c>
      <c r="J593" s="11"/>
      <c r="K593" s="11" t="s">
        <v>1391</v>
      </c>
      <c r="L593" s="7" t="s">
        <v>4788</v>
      </c>
      <c r="M593" s="7" t="s">
        <v>4789</v>
      </c>
      <c r="N593" s="47">
        <v>100000</v>
      </c>
      <c r="O593" s="25">
        <v>10000</v>
      </c>
      <c r="P593" s="26">
        <v>10</v>
      </c>
      <c r="Q593" s="27" t="s">
        <v>31</v>
      </c>
      <c r="R593" s="11" t="s">
        <v>1973</v>
      </c>
      <c r="S593" s="11"/>
      <c r="T593" s="11" t="s">
        <v>867</v>
      </c>
      <c r="U593" s="19" t="s">
        <v>32</v>
      </c>
      <c r="V593" s="11" t="s">
        <v>33</v>
      </c>
      <c r="W593" s="14">
        <v>10</v>
      </c>
      <c r="X593" s="14">
        <v>10000</v>
      </c>
      <c r="Y593" s="11" t="str">
        <f t="shared" si="9"/>
        <v>43945Hospitalar Universitário da UFPAAquisição de ÁLCOOL ETÍLICO, HIDRATADO, 70% (70 GL) LÍQUIDO, "SEM QUATERNÁRIO DE AMÔNIO" - FRASCO COM 1000 ML, para combate ao COVID-19, das unidades hospitalares do Complexo Hospitalar da Universidade Federal do Pará CHU UFPA59.403.410/0001-261000001000010http://www.in.gov.br/web/dou/-/extrato-de-dispensa-de-licitacao-n-10/2020-uasg-155909-253810017</v>
      </c>
      <c r="Z593" s="11" t="s">
        <v>4443</v>
      </c>
      <c r="AA593" s="7">
        <v>93700</v>
      </c>
      <c r="AB593" s="1" t="s">
        <v>15193</v>
      </c>
      <c r="AC593" s="7" t="s">
        <v>14870</v>
      </c>
      <c r="AD593" s="1" t="s">
        <v>16269</v>
      </c>
    </row>
    <row r="594" spans="1:30">
      <c r="A594" s="10">
        <v>43945</v>
      </c>
      <c r="B594" s="11" t="s">
        <v>1385</v>
      </c>
      <c r="C594" s="11" t="s">
        <v>1386</v>
      </c>
      <c r="D594" s="11" t="s">
        <v>1387</v>
      </c>
      <c r="E594" s="11" t="s">
        <v>36</v>
      </c>
      <c r="F594" s="11" t="s">
        <v>1637</v>
      </c>
      <c r="G594" s="13" t="s">
        <v>17</v>
      </c>
      <c r="H594" s="11" t="s">
        <v>1974</v>
      </c>
      <c r="I594" s="11" t="s">
        <v>1975</v>
      </c>
      <c r="J594" s="11"/>
      <c r="K594" s="11"/>
      <c r="L594" s="7" t="s">
        <v>13857</v>
      </c>
      <c r="M594" s="7" t="s">
        <v>13856</v>
      </c>
      <c r="N594" s="47">
        <v>1410000</v>
      </c>
      <c r="O594" s="25"/>
      <c r="P594" s="26"/>
      <c r="Q594" s="11"/>
      <c r="R594" s="11" t="s">
        <v>1976</v>
      </c>
      <c r="S594" s="11"/>
      <c r="T594" s="11" t="s">
        <v>859</v>
      </c>
      <c r="U594" s="19" t="s">
        <v>30</v>
      </c>
      <c r="V594" s="11" t="s">
        <v>20</v>
      </c>
      <c r="W594" s="20" t="s">
        <v>815</v>
      </c>
      <c r="X594" s="20">
        <v>0</v>
      </c>
      <c r="Y594" s="11" t="str">
        <f t="shared" si="9"/>
        <v>43945Hospital Universitário Maria Aparecida PedrossianAquisição parcelada, em caráter emergencial, de materiais para combate ao COVID-19 máscaras, álcool em gel para dispenser e filtros 18.153.625/0001-591410000http://www.in.gov.br/web/dou/-/extrato-de-dispensa-de-licitacao-n-20/2020-uasg-155124-253809494</v>
      </c>
      <c r="Z594" s="11" t="s">
        <v>4443</v>
      </c>
      <c r="AA594" s="7">
        <v>101000</v>
      </c>
      <c r="AB594" s="1" t="s">
        <v>15194</v>
      </c>
      <c r="AC594" s="7" t="s">
        <v>14870</v>
      </c>
      <c r="AD594" s="1" t="s">
        <v>16269</v>
      </c>
    </row>
    <row r="595" spans="1:30">
      <c r="A595" s="10">
        <v>43945</v>
      </c>
      <c r="B595" s="11" t="s">
        <v>1385</v>
      </c>
      <c r="C595" s="11" t="s">
        <v>1386</v>
      </c>
      <c r="D595" s="11" t="s">
        <v>1387</v>
      </c>
      <c r="E595" s="11" t="s">
        <v>36</v>
      </c>
      <c r="F595" s="11" t="s">
        <v>1637</v>
      </c>
      <c r="G595" s="13" t="s">
        <v>17</v>
      </c>
      <c r="H595" s="11" t="s">
        <v>1974</v>
      </c>
      <c r="I595" s="11" t="s">
        <v>1975</v>
      </c>
      <c r="J595" s="11"/>
      <c r="K595" s="11"/>
      <c r="L595" s="7" t="s">
        <v>1977</v>
      </c>
      <c r="M595" s="7" t="s">
        <v>1978</v>
      </c>
      <c r="N595" s="47">
        <v>110736</v>
      </c>
      <c r="O595" s="25"/>
      <c r="P595" s="26"/>
      <c r="Q595" s="11"/>
      <c r="R595" s="11" t="s">
        <v>1976</v>
      </c>
      <c r="S595" s="11"/>
      <c r="T595" s="11" t="s">
        <v>859</v>
      </c>
      <c r="U595" s="19" t="s">
        <v>30</v>
      </c>
      <c r="V595" s="11" t="s">
        <v>20</v>
      </c>
      <c r="W595" s="20" t="s">
        <v>815</v>
      </c>
      <c r="X595" s="20">
        <v>0</v>
      </c>
      <c r="Y595" s="11" t="str">
        <f t="shared" si="9"/>
        <v>43945Hospital Universitário Maria Aparecida PedrossianAquisição parcelada, em caráter emergencial, de materiais para combate ao COVID-19 máscaras, álcool em gel para dispenser e filtros 19.852.529/0001-61110736http://www.in.gov.br/web/dou/-/extrato-de-dispensa-de-licitacao-n-20/2020-uasg-155124-253809494</v>
      </c>
      <c r="Z595" s="11" t="s">
        <v>4443</v>
      </c>
      <c r="AA595" s="7">
        <v>72400</v>
      </c>
      <c r="AB595" s="1" t="s">
        <v>15195</v>
      </c>
      <c r="AC595" s="7" t="s">
        <v>14868</v>
      </c>
      <c r="AD595" s="1" t="s">
        <v>16269</v>
      </c>
    </row>
    <row r="596" spans="1:30">
      <c r="A596" s="10">
        <v>43945</v>
      </c>
      <c r="B596" s="11" t="s">
        <v>1385</v>
      </c>
      <c r="C596" s="11" t="s">
        <v>1386</v>
      </c>
      <c r="D596" s="11" t="s">
        <v>1387</v>
      </c>
      <c r="E596" s="11" t="s">
        <v>36</v>
      </c>
      <c r="F596" s="11" t="s">
        <v>1637</v>
      </c>
      <c r="G596" s="13" t="s">
        <v>17</v>
      </c>
      <c r="H596" s="11" t="s">
        <v>1974</v>
      </c>
      <c r="I596" s="11" t="s">
        <v>1975</v>
      </c>
      <c r="J596" s="11"/>
      <c r="K596" s="11" t="s">
        <v>1979</v>
      </c>
      <c r="L596" s="7" t="s">
        <v>13698</v>
      </c>
      <c r="M596" s="7" t="s">
        <v>356</v>
      </c>
      <c r="N596" s="47">
        <v>132000</v>
      </c>
      <c r="O596" s="25">
        <v>5000</v>
      </c>
      <c r="P596" s="26">
        <v>26.4</v>
      </c>
      <c r="Q596" s="27" t="s">
        <v>28</v>
      </c>
      <c r="R596" s="11" t="s">
        <v>1976</v>
      </c>
      <c r="S596" s="11"/>
      <c r="T596" s="11" t="s">
        <v>825</v>
      </c>
      <c r="U596" s="19" t="s">
        <v>30</v>
      </c>
      <c r="V596" s="11" t="s">
        <v>20</v>
      </c>
      <c r="W596" s="20" t="s">
        <v>815</v>
      </c>
      <c r="X596" s="20">
        <v>0</v>
      </c>
      <c r="Y596" s="11" t="str">
        <f t="shared" si="9"/>
        <v>43945Hospital Universitário Maria Aparecida PedrossianAquisição parcelada, em caráter emergencial, de materiais para combate ao COVID-19 máscaras, álcool em gel para dispenser e filtros 23.821.029/0001-30132000500026,4http://www.in.gov.br/web/dou/-/extrato-de-dispensa-de-licitacao-n-20/2020-uasg-155124-253809494</v>
      </c>
      <c r="Z596" s="11" t="s">
        <v>4443</v>
      </c>
      <c r="AA596" s="7">
        <v>100000</v>
      </c>
      <c r="AB596" s="1" t="s">
        <v>14944</v>
      </c>
      <c r="AC596" s="7" t="s">
        <v>14868</v>
      </c>
      <c r="AD596" s="1" t="s">
        <v>16269</v>
      </c>
    </row>
    <row r="597" spans="1:30">
      <c r="A597" s="10">
        <v>43945</v>
      </c>
      <c r="B597" s="11" t="s">
        <v>1385</v>
      </c>
      <c r="C597" s="11" t="s">
        <v>1386</v>
      </c>
      <c r="D597" s="11" t="s">
        <v>1387</v>
      </c>
      <c r="E597" s="11" t="s">
        <v>36</v>
      </c>
      <c r="F597" s="11" t="s">
        <v>1511</v>
      </c>
      <c r="G597" s="13" t="s">
        <v>17</v>
      </c>
      <c r="H597" s="11" t="s">
        <v>1980</v>
      </c>
      <c r="I597" s="11" t="s">
        <v>1981</v>
      </c>
      <c r="J597" s="11"/>
      <c r="K597" s="11" t="s">
        <v>1391</v>
      </c>
      <c r="L597" s="7" t="s">
        <v>1982</v>
      </c>
      <c r="M597" s="7" t="s">
        <v>1983</v>
      </c>
      <c r="N597" s="47">
        <v>170800</v>
      </c>
      <c r="O597" s="25">
        <v>2700</v>
      </c>
      <c r="P597" s="26">
        <v>28</v>
      </c>
      <c r="Q597" s="27" t="s">
        <v>31</v>
      </c>
      <c r="R597" s="11" t="s">
        <v>1984</v>
      </c>
      <c r="S597" s="11"/>
      <c r="T597" s="11" t="s">
        <v>867</v>
      </c>
      <c r="U597" s="19" t="s">
        <v>32</v>
      </c>
      <c r="V597" s="11" t="s">
        <v>33</v>
      </c>
      <c r="W597" s="20" t="s">
        <v>815</v>
      </c>
      <c r="X597" s="20">
        <v>0</v>
      </c>
      <c r="Y597" s="11" t="str">
        <f t="shared" si="9"/>
        <v>43945Hospital Universitário Walter CantídioAquisição de ALCOOL 70% GEL 800ml , ALCOOL 70% 100ML, ALCOOL A 70% GEL 500ML (Emergência - Pandemia Covid 19)08.821.528/0001-33170800270028http://www.in.gov.br/web/dou/-/extrato-de-dispensa-de-licitacao-n-37/2020-uasg-155020-253809493</v>
      </c>
      <c r="Z597" s="11" t="s">
        <v>4443</v>
      </c>
      <c r="AA597" s="7">
        <v>62200</v>
      </c>
      <c r="AB597" s="1" t="s">
        <v>15196</v>
      </c>
      <c r="AC597" s="7" t="s">
        <v>14870</v>
      </c>
      <c r="AD597" s="1" t="s">
        <v>16269</v>
      </c>
    </row>
    <row r="598" spans="1:30">
      <c r="A598" s="10">
        <v>43945</v>
      </c>
      <c r="B598" s="11" t="s">
        <v>1385</v>
      </c>
      <c r="C598" s="11" t="s">
        <v>1386</v>
      </c>
      <c r="D598" s="11" t="s">
        <v>1387</v>
      </c>
      <c r="E598" s="11" t="s">
        <v>36</v>
      </c>
      <c r="F598" s="11" t="s">
        <v>1511</v>
      </c>
      <c r="G598" s="13" t="s">
        <v>17</v>
      </c>
      <c r="H598" s="11" t="s">
        <v>1980</v>
      </c>
      <c r="I598" s="11" t="s">
        <v>1981</v>
      </c>
      <c r="J598" s="11"/>
      <c r="K598" s="11" t="s">
        <v>1391</v>
      </c>
      <c r="L598" s="7" t="s">
        <v>125</v>
      </c>
      <c r="M598" s="7" t="s">
        <v>1985</v>
      </c>
      <c r="N598" s="47">
        <v>180703.44</v>
      </c>
      <c r="O598" s="25">
        <v>11196</v>
      </c>
      <c r="P598" s="26">
        <v>16.14</v>
      </c>
      <c r="Q598" s="27" t="s">
        <v>31</v>
      </c>
      <c r="R598" s="11" t="s">
        <v>1984</v>
      </c>
      <c r="S598" s="11"/>
      <c r="T598" s="11" t="s">
        <v>867</v>
      </c>
      <c r="U598" s="19" t="s">
        <v>32</v>
      </c>
      <c r="V598" s="11" t="s">
        <v>33</v>
      </c>
      <c r="W598" s="20" t="s">
        <v>815</v>
      </c>
      <c r="X598" s="20">
        <v>0</v>
      </c>
      <c r="Y598" s="11" t="str">
        <f t="shared" si="9"/>
        <v>43945Hospital Universitário Walter CantídioAquisição de ALCOOL 70% GEL 800ml , ALCOOL 70% 100ML, ALCOOL A 70% GEL 500ML (Emergência - Pandemia Covid 19)81.069.486/0001-16180703,441119616,14http://www.in.gov.br/web/dou/-/extrato-de-dispensa-de-licitacao-n-37/2020-uasg-155020-253809493</v>
      </c>
      <c r="Z598" s="11" t="s">
        <v>4443</v>
      </c>
      <c r="AA598" s="7">
        <v>250000</v>
      </c>
      <c r="AB598" s="1" t="s">
        <v>14874</v>
      </c>
      <c r="AC598" s="7" t="s">
        <v>14869</v>
      </c>
      <c r="AD598" s="1" t="s">
        <v>16269</v>
      </c>
    </row>
    <row r="599" spans="1:30">
      <c r="A599" s="10">
        <v>43945</v>
      </c>
      <c r="B599" s="11" t="s">
        <v>1385</v>
      </c>
      <c r="C599" s="11" t="s">
        <v>1386</v>
      </c>
      <c r="D599" s="11" t="s">
        <v>1387</v>
      </c>
      <c r="E599" s="11" t="s">
        <v>16</v>
      </c>
      <c r="F599" s="11" t="s">
        <v>1765</v>
      </c>
      <c r="G599" s="13" t="s">
        <v>17</v>
      </c>
      <c r="H599" s="11" t="s">
        <v>1986</v>
      </c>
      <c r="I599" s="11" t="s">
        <v>1987</v>
      </c>
      <c r="J599" s="11"/>
      <c r="K599" s="11"/>
      <c r="L599" s="7" t="s">
        <v>1988</v>
      </c>
      <c r="M599" s="7" t="s">
        <v>1989</v>
      </c>
      <c r="N599" s="47">
        <v>294000</v>
      </c>
      <c r="O599" s="25"/>
      <c r="P599" s="26"/>
      <c r="Q599" s="11" t="s">
        <v>18</v>
      </c>
      <c r="R599" s="11" t="s">
        <v>1990</v>
      </c>
      <c r="S599" s="11"/>
      <c r="T599" s="11" t="s">
        <v>961</v>
      </c>
      <c r="U599" s="19" t="s">
        <v>19</v>
      </c>
      <c r="V599" s="11" t="s">
        <v>20</v>
      </c>
      <c r="W599" s="20" t="s">
        <v>815</v>
      </c>
      <c r="X599" s="20">
        <v>0</v>
      </c>
      <c r="Y599" s="11" t="str">
        <f t="shared" si="9"/>
        <v>43945Hospital Federal da LagoaAnti-SARS-CoV-2 (IgG/IgM) 00.740.696/0001-92294000http://www.in.gov.br/web/dou/-/extrato-de-dispensa-de-licitacao-n-137/2020-uasg-250105-253811010</v>
      </c>
      <c r="Z599" s="11" t="s">
        <v>4443</v>
      </c>
      <c r="AA599" s="7">
        <v>6000000</v>
      </c>
      <c r="AB599" s="1" t="s">
        <v>15040</v>
      </c>
      <c r="AC599" s="7" t="s">
        <v>14869</v>
      </c>
      <c r="AD599" s="1" t="s">
        <v>16269</v>
      </c>
    </row>
    <row r="600" spans="1:30">
      <c r="A600" s="10">
        <v>43948</v>
      </c>
      <c r="B600" s="11" t="s">
        <v>918</v>
      </c>
      <c r="C600" s="11" t="s">
        <v>1386</v>
      </c>
      <c r="D600" s="11" t="s">
        <v>1387</v>
      </c>
      <c r="E600" s="11" t="s">
        <v>36</v>
      </c>
      <c r="F600" s="11" t="s">
        <v>1991</v>
      </c>
      <c r="G600" s="11" t="s">
        <v>17</v>
      </c>
      <c r="H600" s="11" t="s">
        <v>1992</v>
      </c>
      <c r="I600" s="11" t="s">
        <v>1993</v>
      </c>
      <c r="J600" s="11"/>
      <c r="K600" s="11"/>
      <c r="L600" s="7" t="s">
        <v>1994</v>
      </c>
      <c r="M600" s="7" t="s">
        <v>1995</v>
      </c>
      <c r="N600" s="47">
        <v>798000</v>
      </c>
      <c r="O600" s="25"/>
      <c r="P600" s="26"/>
      <c r="Q600" s="11"/>
      <c r="R600" s="11" t="s">
        <v>1996</v>
      </c>
      <c r="S600" s="11"/>
      <c r="T600" s="11"/>
      <c r="U600" s="19" t="s">
        <v>30</v>
      </c>
      <c r="V600" s="11" t="s">
        <v>20</v>
      </c>
      <c r="W600" s="20" t="s">
        <v>815</v>
      </c>
      <c r="X600" s="20">
        <v>0</v>
      </c>
      <c r="Y600" s="11" t="str">
        <f t="shared" si="9"/>
        <v>43948Hospital de Clínicas da UFPRFornecimento Emergencial de Equipamentos de Proteção Individual - EPI (MÁSCARAS CIRÚRGICAS) para o Complexo do Hospital de Clínicas da Universidade Federal do Paraná, visando ao enfrentamento da emergência do coronavírus COVID-19, conforme especificações constantes do Termo de Referência (Apêndice I) e de seus anexos.78.451.614/0001-87798000http://www.in.gov.br/web/dou/-/extrato-de-dispensa-de-licitacao-n-43/2020-uasg-155902-254050724</v>
      </c>
      <c r="Z600" s="11" t="s">
        <v>4443</v>
      </c>
      <c r="AA600" s="7">
        <v>2276219</v>
      </c>
      <c r="AB600" s="1" t="s">
        <v>15197</v>
      </c>
      <c r="AC600" s="7" t="s">
        <v>14869</v>
      </c>
      <c r="AD600" s="1" t="s">
        <v>16269</v>
      </c>
    </row>
    <row r="601" spans="1:30">
      <c r="A601" s="10">
        <v>43948</v>
      </c>
      <c r="B601" s="11" t="s">
        <v>918</v>
      </c>
      <c r="C601" s="11" t="s">
        <v>1386</v>
      </c>
      <c r="D601" s="11" t="s">
        <v>1387</v>
      </c>
      <c r="E601" s="11" t="s">
        <v>36</v>
      </c>
      <c r="F601" s="11" t="s">
        <v>1997</v>
      </c>
      <c r="G601" s="11" t="s">
        <v>17</v>
      </c>
      <c r="H601" s="11" t="s">
        <v>1998</v>
      </c>
      <c r="I601" s="11" t="s">
        <v>1999</v>
      </c>
      <c r="J601" s="11"/>
      <c r="K601" s="11"/>
      <c r="L601" s="7" t="s">
        <v>13859</v>
      </c>
      <c r="M601" s="7" t="s">
        <v>13858</v>
      </c>
      <c r="N601" s="47">
        <v>32747.3</v>
      </c>
      <c r="O601" s="25"/>
      <c r="P601" s="26"/>
      <c r="Q601" s="11"/>
      <c r="R601" s="11" t="s">
        <v>2000</v>
      </c>
      <c r="S601" s="11"/>
      <c r="T601" s="11"/>
      <c r="U601" s="19" t="s">
        <v>32</v>
      </c>
      <c r="V601" s="11" t="s">
        <v>33</v>
      </c>
      <c r="W601" s="20" t="s">
        <v>815</v>
      </c>
      <c r="X601" s="20">
        <v>0</v>
      </c>
      <c r="Y601" s="11" t="str">
        <f t="shared" si="9"/>
        <v>43948Universidade Federal do Oeste do ParáTrata-se da Aquisição emergencial de EPI equipamentos e proteção individual e de matériasprimas necessárias na produção de álcool gel 70 ºGL, para subsidiar as ações e medidas de controle e prevenção do novo coronavírus (Covid-19) em hospitais e demais órgãos do Sistema Único de Saúde23.535.727/0001-7932747,3http://www.in.gov.br/web/dou/-/extrato-de-dispensa-de-licitacao-n-1/2020-uasg-158515-254050154</v>
      </c>
      <c r="Z601" s="11" t="s">
        <v>4443</v>
      </c>
      <c r="AA601" s="7">
        <v>0</v>
      </c>
      <c r="AB601" s="1" t="s">
        <v>14874</v>
      </c>
      <c r="AC601" s="7" t="s">
        <v>14869</v>
      </c>
      <c r="AD601" s="1" t="s">
        <v>16269</v>
      </c>
    </row>
    <row r="602" spans="1:30">
      <c r="A602" s="10">
        <v>43949</v>
      </c>
      <c r="B602" s="11" t="s">
        <v>918</v>
      </c>
      <c r="C602" s="11" t="s">
        <v>1386</v>
      </c>
      <c r="D602" s="11" t="s">
        <v>1387</v>
      </c>
      <c r="E602" s="11" t="s">
        <v>128</v>
      </c>
      <c r="F602" s="11" t="s">
        <v>1589</v>
      </c>
      <c r="G602" s="11" t="s">
        <v>17</v>
      </c>
      <c r="H602" s="11" t="s">
        <v>2005</v>
      </c>
      <c r="I602" s="11" t="s">
        <v>2006</v>
      </c>
      <c r="J602" s="11"/>
      <c r="K602" s="11"/>
      <c r="L602" s="7" t="s">
        <v>2007</v>
      </c>
      <c r="M602" s="7" t="s">
        <v>2008</v>
      </c>
      <c r="N602" s="47">
        <v>7600</v>
      </c>
      <c r="O602" s="25"/>
      <c r="P602" s="26"/>
      <c r="Q602" s="11"/>
      <c r="R602" s="11" t="s">
        <v>2009</v>
      </c>
      <c r="S602" s="11"/>
      <c r="T602" s="11"/>
      <c r="U602" s="19" t="s">
        <v>30</v>
      </c>
      <c r="V602" s="11" t="s">
        <v>20</v>
      </c>
      <c r="W602" s="20" t="s">
        <v>815</v>
      </c>
      <c r="X602" s="20">
        <v>0</v>
      </c>
      <c r="Y602" s="11" t="str">
        <f t="shared" si="9"/>
        <v>43949Polícia FederalAquisição de de 2.000 (duas mil) máscaras de proteção reutilizáveis, para atender a demanda da Superintendência Regional da Polícia Federal da Bahia diante da pandemia de Covid-19, conforme quantidades e especificações contidas em termo de referência15.105.844/0001-747600http://www.in.gov.br/web/dou/-/extrato-de-dispensa-de-licitacao-n-6/2020-uasg-200346-254263325</v>
      </c>
      <c r="Z602" s="11" t="s">
        <v>4443</v>
      </c>
      <c r="AA602" s="7">
        <v>796884</v>
      </c>
      <c r="AB602" s="1" t="s">
        <v>15198</v>
      </c>
      <c r="AC602" s="7" t="s">
        <v>14870</v>
      </c>
      <c r="AD602" s="1" t="s">
        <v>16269</v>
      </c>
    </row>
    <row r="603" spans="1:30">
      <c r="A603" s="10">
        <v>43949</v>
      </c>
      <c r="B603" s="11" t="s">
        <v>918</v>
      </c>
      <c r="C603" s="11" t="s">
        <v>1386</v>
      </c>
      <c r="D603" s="11" t="s">
        <v>1387</v>
      </c>
      <c r="E603" s="11" t="s">
        <v>36</v>
      </c>
      <c r="F603" s="11" t="s">
        <v>1997</v>
      </c>
      <c r="G603" s="11" t="s">
        <v>17</v>
      </c>
      <c r="H603" s="11" t="s">
        <v>2010</v>
      </c>
      <c r="I603" s="11" t="s">
        <v>2011</v>
      </c>
      <c r="J603" s="11"/>
      <c r="K603" s="11"/>
      <c r="L603" s="7" t="s">
        <v>2012</v>
      </c>
      <c r="M603" s="7" t="s">
        <v>2013</v>
      </c>
      <c r="N603" s="47">
        <v>41910</v>
      </c>
      <c r="O603" s="25"/>
      <c r="P603" s="26"/>
      <c r="Q603" s="11"/>
      <c r="R603" s="11" t="s">
        <v>2014</v>
      </c>
      <c r="S603" s="11"/>
      <c r="T603" s="11"/>
      <c r="U603" s="19" t="s">
        <v>32</v>
      </c>
      <c r="V603" s="11" t="s">
        <v>33</v>
      </c>
      <c r="W603" s="20" t="s">
        <v>815</v>
      </c>
      <c r="X603" s="20">
        <v>0</v>
      </c>
      <c r="Y603" s="11" t="str">
        <f t="shared" si="9"/>
        <v>43949Universidade Federal do Oeste do ParáTrata-se da Aquisição emergencial de matérias-primas necessárias na produção de álcool gel 70ºGL, para subsidiar as ações e medidas de controle e prevenção do novo coronavírus (Covid-19) em hospitais e demais órgãos do Sistema Único de Saúde.53.276.010/0001-1041910http://www.in.gov.br/web/dou/-/extrato-de-dispensa-de-licitacao-n-2/2020-uasg-158515-254262177</v>
      </c>
      <c r="Z603" s="11" t="s">
        <v>4443</v>
      </c>
      <c r="AA603" s="7">
        <v>90744055</v>
      </c>
      <c r="AB603" s="1" t="s">
        <v>15199</v>
      </c>
      <c r="AC603" s="7" t="s">
        <v>14869</v>
      </c>
      <c r="AD603" s="1" t="s">
        <v>16269</v>
      </c>
    </row>
    <row r="604" spans="1:30">
      <c r="A604" s="10">
        <v>43949</v>
      </c>
      <c r="B604" s="11" t="s">
        <v>918</v>
      </c>
      <c r="C604" s="11" t="s">
        <v>1386</v>
      </c>
      <c r="D604" s="11" t="s">
        <v>1387</v>
      </c>
      <c r="E604" s="11" t="s">
        <v>36</v>
      </c>
      <c r="F604" s="11" t="s">
        <v>1782</v>
      </c>
      <c r="G604" s="11" t="s">
        <v>17</v>
      </c>
      <c r="H604" s="11" t="s">
        <v>2015</v>
      </c>
      <c r="I604" s="11" t="s">
        <v>2016</v>
      </c>
      <c r="J604" s="11"/>
      <c r="K604" s="11"/>
      <c r="L604" s="7" t="s">
        <v>13861</v>
      </c>
      <c r="M604" s="7" t="s">
        <v>2017</v>
      </c>
      <c r="N604" s="47">
        <v>31955</v>
      </c>
      <c r="O604" s="25"/>
      <c r="P604" s="26"/>
      <c r="Q604" s="11"/>
      <c r="R604" s="11" t="s">
        <v>2018</v>
      </c>
      <c r="S604" s="11"/>
      <c r="T604" s="11"/>
      <c r="U604" s="19" t="s">
        <v>32</v>
      </c>
      <c r="V604" s="11" t="s">
        <v>33</v>
      </c>
      <c r="W604" s="20" t="s">
        <v>815</v>
      </c>
      <c r="X604" s="20">
        <v>0</v>
      </c>
      <c r="Y604" s="11" t="str">
        <f t="shared" si="9"/>
        <v>43949Universidade Federal de Santa MariaAquisição emergencial de equipamentos e acessórios para a fabricação de álcool em gel no âmbito da UFSM03.086.562/0001-9831955http://www.in.gov.br/web/dou/-/extrato-de-dispensa-de-licitacao-n-39/2020-uasg-153164-254260116</v>
      </c>
      <c r="Z604" s="11" t="s">
        <v>4443</v>
      </c>
      <c r="AA604" s="7">
        <v>0</v>
      </c>
      <c r="AB604" s="1" t="s">
        <v>15200</v>
      </c>
      <c r="AC604" s="7" t="s">
        <v>14870</v>
      </c>
      <c r="AD604" s="1" t="s">
        <v>16269</v>
      </c>
    </row>
    <row r="605" spans="1:30">
      <c r="A605" s="10">
        <v>43949</v>
      </c>
      <c r="B605" s="11" t="s">
        <v>918</v>
      </c>
      <c r="C605" s="11" t="s">
        <v>1386</v>
      </c>
      <c r="D605" s="11" t="s">
        <v>1387</v>
      </c>
      <c r="E605" s="11" t="s">
        <v>36</v>
      </c>
      <c r="F605" s="11" t="s">
        <v>1552</v>
      </c>
      <c r="G605" s="11" t="s">
        <v>17</v>
      </c>
      <c r="H605" s="11" t="s">
        <v>2019</v>
      </c>
      <c r="I605" s="11" t="s">
        <v>2020</v>
      </c>
      <c r="J605" s="11"/>
      <c r="K605" s="11"/>
      <c r="L605" s="7" t="s">
        <v>2021</v>
      </c>
      <c r="M605" s="7" t="s">
        <v>2022</v>
      </c>
      <c r="N605" s="47">
        <v>94000</v>
      </c>
      <c r="O605" s="25"/>
      <c r="P605" s="26"/>
      <c r="Q605" s="11"/>
      <c r="R605" s="11" t="s">
        <v>2023</v>
      </c>
      <c r="S605" s="11"/>
      <c r="T605" s="11"/>
      <c r="U605" s="15" t="s">
        <v>35</v>
      </c>
      <c r="V605" s="11" t="s">
        <v>20</v>
      </c>
      <c r="W605" s="20" t="s">
        <v>815</v>
      </c>
      <c r="X605" s="20">
        <v>0</v>
      </c>
      <c r="Y605" s="11" t="str">
        <f t="shared" si="9"/>
        <v>43949Hospital Universitário Cassiano Antonio MoraesAquisição de Avental hospitalar para atender ao Hucam/Ebserh01.279.711/0001-0094000http://www.in.gov.br/web/dou/-/extrato-de-dispensa-de-licitacao-n-37/2020-uasg-155012-254262578</v>
      </c>
      <c r="Z605" s="11" t="s">
        <v>4443</v>
      </c>
      <c r="AA605" s="7">
        <v>380000</v>
      </c>
      <c r="AB605" s="1" t="s">
        <v>15201</v>
      </c>
      <c r="AC605" s="7" t="s">
        <v>14869</v>
      </c>
      <c r="AD605" s="1" t="s">
        <v>16269</v>
      </c>
    </row>
    <row r="606" spans="1:30">
      <c r="A606" s="10">
        <v>43949</v>
      </c>
      <c r="B606" s="11" t="s">
        <v>918</v>
      </c>
      <c r="C606" s="11" t="s">
        <v>1386</v>
      </c>
      <c r="D606" s="11" t="s">
        <v>1387</v>
      </c>
      <c r="E606" s="11" t="s">
        <v>16</v>
      </c>
      <c r="F606" s="11" t="s">
        <v>1765</v>
      </c>
      <c r="G606" s="11" t="s">
        <v>17</v>
      </c>
      <c r="H606" s="11" t="s">
        <v>2024</v>
      </c>
      <c r="I606" s="11" t="s">
        <v>2025</v>
      </c>
      <c r="J606" s="11"/>
      <c r="K606" s="11"/>
      <c r="L606" s="7" t="s">
        <v>13862</v>
      </c>
      <c r="M606" s="7" t="s">
        <v>2026</v>
      </c>
      <c r="N606" s="47">
        <v>17800</v>
      </c>
      <c r="O606" s="25"/>
      <c r="P606" s="26"/>
      <c r="Q606" s="11"/>
      <c r="R606" s="11" t="s">
        <v>2027</v>
      </c>
      <c r="S606" s="11"/>
      <c r="T606" s="11"/>
      <c r="U606" s="15" t="s">
        <v>81</v>
      </c>
      <c r="V606" s="11" t="s">
        <v>20</v>
      </c>
      <c r="W606" s="20" t="s">
        <v>815</v>
      </c>
      <c r="X606" s="20">
        <v>0</v>
      </c>
      <c r="Y606" s="11" t="str">
        <f t="shared" si="9"/>
        <v>43949Hospital Federal da LagoaAquisição de: Vestuário proteção, material: 100% polietileno (tipo tyvek), tamanho: grande, componentes: macacão descartável com capuz, zíper frontal, tipo uso: proteção individual, características adicionais: elástico nos punhos,tonozelos,capuz, costura dupla, cor: branca.14.773.854/0001-1517800http://www.in.gov.br/web/dou/-/extrato-de-dispensa-de-licitacao-n-143/2020-uasg-250105-254264645</v>
      </c>
      <c r="Z606" s="11" t="s">
        <v>4443</v>
      </c>
      <c r="AA606" s="7">
        <v>30000</v>
      </c>
      <c r="AB606" s="1" t="s">
        <v>15202</v>
      </c>
      <c r="AC606" s="7" t="s">
        <v>14868</v>
      </c>
      <c r="AD606" s="1" t="s">
        <v>16269</v>
      </c>
    </row>
    <row r="607" spans="1:30">
      <c r="A607" s="10">
        <v>43949</v>
      </c>
      <c r="B607" s="11" t="s">
        <v>918</v>
      </c>
      <c r="C607" s="11" t="s">
        <v>1386</v>
      </c>
      <c r="D607" s="11" t="s">
        <v>1387</v>
      </c>
      <c r="E607" s="11" t="s">
        <v>16</v>
      </c>
      <c r="F607" s="11" t="s">
        <v>1770</v>
      </c>
      <c r="G607" s="11" t="s">
        <v>17</v>
      </c>
      <c r="H607" s="11" t="s">
        <v>2028</v>
      </c>
      <c r="I607" s="11" t="s">
        <v>2029</v>
      </c>
      <c r="J607" s="11"/>
      <c r="K607" s="11"/>
      <c r="L607" s="7" t="s">
        <v>2030</v>
      </c>
      <c r="M607" s="7" t="s">
        <v>2031</v>
      </c>
      <c r="N607" s="47">
        <v>35867</v>
      </c>
      <c r="O607" s="25"/>
      <c r="P607" s="26"/>
      <c r="Q607" s="11"/>
      <c r="R607" s="11" t="s">
        <v>2032</v>
      </c>
      <c r="S607" s="11"/>
      <c r="T607" s="11"/>
      <c r="U607" s="15" t="s">
        <v>35</v>
      </c>
      <c r="V607" s="11" t="s">
        <v>20</v>
      </c>
      <c r="W607" s="20" t="s">
        <v>815</v>
      </c>
      <c r="X607" s="20">
        <v>0</v>
      </c>
      <c r="Y607" s="11" t="str">
        <f t="shared" si="9"/>
        <v>43949Hospital Federal de IpanemaAquisição de KIT CIRÚRGICO DESCARTÁVEL, ESTÉRIL, APLICAÇÃO USO UNIVERSAL COMPOSTO POR NO MÍNIMO: 02 AVENTAIS CIRÚRGICOS ESTÉREIS CONFECCIONADOS EM TRÊS CAMADAS DE NÃO TECIDO UNIDAS TERMICAMENTE (SMS), GRAU MÉDICO, COM BARREIRA MICROBIOLÓGICA, MEDINDO APROXIMADAMENTE 1,20 X 1,50M, COM MANGAS LONGAS E PUNHO EM MALHA05.421.585/0001-3735867http://www.in.gov.br/web/dou/-/extrato-de-dispensa-de-licitacao-n-19/2020-uasg-250103-254264629</v>
      </c>
      <c r="Z607" s="11" t="s">
        <v>4443</v>
      </c>
      <c r="AA607" s="7">
        <v>950000</v>
      </c>
      <c r="AB607" s="1" t="s">
        <v>15203</v>
      </c>
      <c r="AC607" s="7" t="s">
        <v>14869</v>
      </c>
      <c r="AD607" s="1" t="s">
        <v>16269</v>
      </c>
    </row>
    <row r="608" spans="1:30">
      <c r="A608" s="10">
        <v>43950</v>
      </c>
      <c r="B608" s="11" t="s">
        <v>918</v>
      </c>
      <c r="C608" s="11" t="s">
        <v>1386</v>
      </c>
      <c r="D608" s="11" t="s">
        <v>1387</v>
      </c>
      <c r="E608" s="11" t="s">
        <v>36</v>
      </c>
      <c r="F608" s="11" t="s">
        <v>1782</v>
      </c>
      <c r="G608" s="13" t="s">
        <v>17</v>
      </c>
      <c r="H608" s="11" t="s">
        <v>2033</v>
      </c>
      <c r="I608" s="11"/>
      <c r="J608" s="11"/>
      <c r="K608" s="11"/>
      <c r="L608" s="7" t="s">
        <v>2034</v>
      </c>
      <c r="M608" s="7" t="s">
        <v>2035</v>
      </c>
      <c r="N608" s="47">
        <v>4740</v>
      </c>
      <c r="O608" s="25"/>
      <c r="P608" s="26"/>
      <c r="Q608" s="11"/>
      <c r="R608" s="11" t="s">
        <v>2036</v>
      </c>
      <c r="S608" s="11"/>
      <c r="T608" s="11"/>
      <c r="U608" s="19" t="s">
        <v>32</v>
      </c>
      <c r="V608" s="11" t="s">
        <v>33</v>
      </c>
      <c r="W608" s="20" t="s">
        <v>815</v>
      </c>
      <c r="X608" s="20">
        <v>0</v>
      </c>
      <c r="Y608" s="11" t="str">
        <f t="shared" si="9"/>
        <v>43950Universidade Federal de Santa MariaAquisição de balança de precisão e Phmetro para fabricação de álcool em gel no âmbito da UFSM e HUSM. Total de Itens Licitados: 00002. Fundamento Legal: Art. 4º da Lei nº 13.979 de 06/02/2020.52.078.276/0001-964740http://www.in.gov.br/web/dou/-/extrato-de-dispensa-de-licitacao-n-42/2020-uasg-153164-254477063</v>
      </c>
      <c r="Z608" s="11" t="s">
        <v>4443</v>
      </c>
      <c r="AA608" s="7">
        <v>30000</v>
      </c>
      <c r="AB608" s="1" t="s">
        <v>15204</v>
      </c>
      <c r="AC608" s="7" t="s">
        <v>14870</v>
      </c>
      <c r="AD608" s="1" t="s">
        <v>16269</v>
      </c>
    </row>
    <row r="609" spans="1:30">
      <c r="A609" s="10">
        <v>43950</v>
      </c>
      <c r="B609" s="11" t="s">
        <v>918</v>
      </c>
      <c r="C609" s="11" t="s">
        <v>1386</v>
      </c>
      <c r="D609" s="11" t="s">
        <v>1387</v>
      </c>
      <c r="E609" s="11" t="s">
        <v>36</v>
      </c>
      <c r="F609" s="11" t="s">
        <v>1471</v>
      </c>
      <c r="G609" s="13" t="s">
        <v>17</v>
      </c>
      <c r="H609" s="11" t="s">
        <v>2037</v>
      </c>
      <c r="I609" s="11"/>
      <c r="J609" s="11"/>
      <c r="K609" s="11"/>
      <c r="L609" s="7" t="s">
        <v>1475</v>
      </c>
      <c r="M609" s="7" t="s">
        <v>1476</v>
      </c>
      <c r="N609" s="47">
        <v>16640</v>
      </c>
      <c r="O609" s="25"/>
      <c r="P609" s="26"/>
      <c r="Q609" s="11"/>
      <c r="R609" s="11" t="s">
        <v>2038</v>
      </c>
      <c r="S609" s="11"/>
      <c r="T609" s="11"/>
      <c r="U609" s="19" t="s">
        <v>32</v>
      </c>
      <c r="V609" s="11" t="s">
        <v>33</v>
      </c>
      <c r="W609" s="20" t="s">
        <v>815</v>
      </c>
      <c r="X609" s="20">
        <v>0</v>
      </c>
      <c r="Y609" s="11" t="str">
        <f t="shared" si="9"/>
        <v>43950Fundação Universidade Federal da Grande DouradosAquisição de Embalagens Plásticas para Acondicionamento de Álcool 70°, a ser utilizado como medida de enfrentamento da emergência de saúde pública decorrente do coronavírus (Covid-19)02.034.825/0001-5216640http://www.in.gov.br/web/dou/-/extrato-de-dispensa-de-licitacao-n-5/2020-uasg-154502-254477558</v>
      </c>
      <c r="Z609" s="11" t="s">
        <v>4443</v>
      </c>
      <c r="AA609" s="7">
        <v>589104</v>
      </c>
      <c r="AB609" s="1" t="s">
        <v>15105</v>
      </c>
      <c r="AC609" s="7" t="s">
        <v>14870</v>
      </c>
      <c r="AD609" s="1" t="s">
        <v>16269</v>
      </c>
    </row>
    <row r="610" spans="1:30">
      <c r="A610" s="10">
        <v>43950</v>
      </c>
      <c r="B610" s="11" t="s">
        <v>918</v>
      </c>
      <c r="C610" s="11" t="s">
        <v>1386</v>
      </c>
      <c r="D610" s="11" t="s">
        <v>1387</v>
      </c>
      <c r="E610" s="11" t="s">
        <v>36</v>
      </c>
      <c r="F610" s="11" t="s">
        <v>1407</v>
      </c>
      <c r="G610" s="13" t="s">
        <v>17</v>
      </c>
      <c r="H610" s="11" t="s">
        <v>2039</v>
      </c>
      <c r="I610" s="11"/>
      <c r="J610" s="11"/>
      <c r="K610" s="11"/>
      <c r="L610" s="7" t="s">
        <v>13863</v>
      </c>
      <c r="M610" s="7" t="s">
        <v>8767</v>
      </c>
      <c r="N610" s="47">
        <v>987500</v>
      </c>
      <c r="O610" s="25"/>
      <c r="P610" s="26"/>
      <c r="Q610" s="11"/>
      <c r="R610" s="11" t="s">
        <v>2040</v>
      </c>
      <c r="S610" s="11"/>
      <c r="T610" s="11"/>
      <c r="U610" s="19" t="s">
        <v>30</v>
      </c>
      <c r="V610" s="11" t="s">
        <v>20</v>
      </c>
      <c r="W610" s="20" t="s">
        <v>815</v>
      </c>
      <c r="X610" s="20">
        <v>0</v>
      </c>
      <c r="Y610" s="11" t="str">
        <f t="shared" si="9"/>
        <v>43950Hospital Universitário da Universidade Federal do MaranhãoMascara cirúrgica, tripla camada.63.568.984/0001-21987500http://www.in.gov.br/web/dou/-/extrato-de-dispensa-de-licitacao-n-48/2020-uasg-155010-254478856</v>
      </c>
      <c r="Z610" s="11" t="s">
        <v>4443</v>
      </c>
      <c r="AA610" s="7">
        <v>600000</v>
      </c>
      <c r="AB610" s="1" t="s">
        <v>15205</v>
      </c>
      <c r="AC610" s="7" t="s">
        <v>14870</v>
      </c>
      <c r="AD610" s="1" t="s">
        <v>16269</v>
      </c>
    </row>
    <row r="611" spans="1:30">
      <c r="A611" s="10">
        <v>43950</v>
      </c>
      <c r="B611" s="11" t="s">
        <v>918</v>
      </c>
      <c r="C611" s="11" t="s">
        <v>1386</v>
      </c>
      <c r="D611" s="11" t="s">
        <v>1387</v>
      </c>
      <c r="E611" s="11" t="s">
        <v>16</v>
      </c>
      <c r="F611" s="11" t="s">
        <v>1770</v>
      </c>
      <c r="G611" s="13" t="s">
        <v>17</v>
      </c>
      <c r="H611" s="11" t="s">
        <v>2041</v>
      </c>
      <c r="I611" s="11"/>
      <c r="J611" s="11"/>
      <c r="K611" s="11"/>
      <c r="L611" s="7" t="s">
        <v>2030</v>
      </c>
      <c r="M611" s="7" t="s">
        <v>2031</v>
      </c>
      <c r="N611" s="47">
        <v>336300</v>
      </c>
      <c r="O611" s="25"/>
      <c r="P611" s="26"/>
      <c r="Q611" s="11"/>
      <c r="R611" s="11" t="s">
        <v>2042</v>
      </c>
      <c r="S611" s="11"/>
      <c r="T611" s="11"/>
      <c r="U611" s="15" t="s">
        <v>35</v>
      </c>
      <c r="V611" s="11" t="s">
        <v>20</v>
      </c>
      <c r="W611" s="20" t="s">
        <v>815</v>
      </c>
      <c r="X611" s="20">
        <v>0</v>
      </c>
      <c r="Y611" s="11" t="str">
        <f t="shared" si="9"/>
        <v>43950Hospital Federal de IpanemaAquisição de Avental ou Capote cirúrgico em não tecido SMS, composto de 100% de polipropileno com soldagem ultrassônica, tamanho G, medindo 1,20 a 1,30M de comprimento x 1,55M a 1,60M de largura, com barreira bacteriana e contra vírus inclusive HIV, HBS e HCV, com fechamento total nas costas, ajustável com velcro e tiras de amarração, atendendo a técnica de vestimenta cirúrgica na altura do decote e cintura, decote em formato U ,mangas longas, punho em malha 100% p05.421.585/0001-37336300http://www.in.gov.br/web/dou/-/extrato-de-dispensa-de-licitacao-n-18/2020-uasg-250103-254480870</v>
      </c>
      <c r="Z611" s="11" t="s">
        <v>4443</v>
      </c>
      <c r="AA611" s="7">
        <v>950000</v>
      </c>
      <c r="AB611" s="1" t="s">
        <v>15203</v>
      </c>
      <c r="AC611" s="7" t="s">
        <v>14869</v>
      </c>
      <c r="AD611" s="1" t="s">
        <v>16269</v>
      </c>
    </row>
    <row r="612" spans="1:30">
      <c r="A612" s="10">
        <v>43950</v>
      </c>
      <c r="B612" s="11" t="s">
        <v>918</v>
      </c>
      <c r="C612" s="11" t="s">
        <v>1386</v>
      </c>
      <c r="D612" s="11" t="s">
        <v>1387</v>
      </c>
      <c r="E612" s="11" t="s">
        <v>16</v>
      </c>
      <c r="F612" s="11" t="s">
        <v>1770</v>
      </c>
      <c r="G612" s="13" t="s">
        <v>17</v>
      </c>
      <c r="H612" s="11" t="s">
        <v>2043</v>
      </c>
      <c r="I612" s="11"/>
      <c r="J612" s="11"/>
      <c r="K612" s="11"/>
      <c r="L612" s="7" t="s">
        <v>2030</v>
      </c>
      <c r="M612" s="7" t="s">
        <v>2031</v>
      </c>
      <c r="N612" s="47">
        <v>200000</v>
      </c>
      <c r="O612" s="25"/>
      <c r="P612" s="26"/>
      <c r="Q612" s="11"/>
      <c r="R612" s="11" t="s">
        <v>2044</v>
      </c>
      <c r="S612" s="11"/>
      <c r="T612" s="11"/>
      <c r="U612" s="15" t="s">
        <v>35</v>
      </c>
      <c r="V612" s="11" t="s">
        <v>20</v>
      </c>
      <c r="W612" s="20" t="s">
        <v>815</v>
      </c>
      <c r="X612" s="20">
        <v>0</v>
      </c>
      <c r="Y612" s="11" t="str">
        <f t="shared" si="9"/>
        <v>43950Hospital Federal de IpanemaAquisição de Avental material não tecido processo SMS gramatura 50, impermeável, atóxico, hipoalergênico, resistente, confortável, maleável, conforme padrão proteção/ isolamento, apresentar barreira microbiana comprovada por laudo de eficiência de filtração bacteriana (BFE) e eficiência de filtração viral (VFE) e laudo não carcinogenia, manga longa, punho com elástico, sistema de ajuste e fixação por dois pares de amarrilhos nas costas e cintura, medidas entre 115 cm a 12005.421.585/0001-37200000http://www.in.gov.br/web/dou/-/extrato-de-dispensa-de-licitacao-n-20/2020-uasg-250103-254480711</v>
      </c>
      <c r="Z612" s="11" t="s">
        <v>4443</v>
      </c>
      <c r="AA612" s="7">
        <v>950000</v>
      </c>
      <c r="AB612" s="1" t="s">
        <v>15203</v>
      </c>
      <c r="AC612" s="7" t="s">
        <v>14869</v>
      </c>
      <c r="AD612" s="1" t="s">
        <v>16269</v>
      </c>
    </row>
    <row r="613" spans="1:30">
      <c r="A613" s="10">
        <v>43937</v>
      </c>
      <c r="B613" s="11" t="s">
        <v>21</v>
      </c>
      <c r="C613" s="11" t="s">
        <v>2045</v>
      </c>
      <c r="D613" s="11" t="s">
        <v>2046</v>
      </c>
      <c r="E613" s="11" t="s">
        <v>16</v>
      </c>
      <c r="F613" s="11"/>
      <c r="G613" s="13" t="s">
        <v>17</v>
      </c>
      <c r="H613" s="11" t="s">
        <v>2047</v>
      </c>
      <c r="I613" s="11" t="s">
        <v>2048</v>
      </c>
      <c r="J613" s="11"/>
      <c r="K613" s="11"/>
      <c r="L613" s="7" t="s">
        <v>13864</v>
      </c>
      <c r="M613" s="7" t="s">
        <v>2049</v>
      </c>
      <c r="N613" s="47">
        <v>700000</v>
      </c>
      <c r="O613" s="25">
        <v>4000</v>
      </c>
      <c r="P613" s="26">
        <v>175</v>
      </c>
      <c r="Q613" s="11" t="s">
        <v>18</v>
      </c>
      <c r="R613" s="11" t="s">
        <v>2050</v>
      </c>
      <c r="S613" s="11"/>
      <c r="T613" s="11" t="s">
        <v>961</v>
      </c>
      <c r="U613" s="19" t="s">
        <v>19</v>
      </c>
      <c r="V613" s="11" t="s">
        <v>20</v>
      </c>
      <c r="W613" s="14">
        <v>175</v>
      </c>
      <c r="X613" s="14">
        <v>4000</v>
      </c>
      <c r="Y613" s="11" t="str">
        <f t="shared" si="9"/>
        <v>43937Aquisição de Teste Rápido necessário ao combate ao coronavírus06.160.236/0001-717000004000175http://www.in.gov.br/web/dou/-/extrato-de-dispensa-de-licitacao-252304450</v>
      </c>
      <c r="Z613" s="11" t="s">
        <v>4443</v>
      </c>
      <c r="AA613" s="7">
        <v>0</v>
      </c>
      <c r="AB613" s="1" t="s">
        <v>15206</v>
      </c>
      <c r="AC613" s="7" t="s">
        <v>14869</v>
      </c>
      <c r="AD613" s="1" t="s">
        <v>16269</v>
      </c>
    </row>
    <row r="614" spans="1:30">
      <c r="A614" s="10">
        <v>43937</v>
      </c>
      <c r="B614" s="11" t="s">
        <v>15</v>
      </c>
      <c r="C614" s="12" t="s">
        <v>2051</v>
      </c>
      <c r="D614" s="12" t="s">
        <v>2046</v>
      </c>
      <c r="E614" s="11" t="s">
        <v>16</v>
      </c>
      <c r="F614" s="11"/>
      <c r="G614" s="13" t="s">
        <v>17</v>
      </c>
      <c r="H614" s="11" t="s">
        <v>2052</v>
      </c>
      <c r="I614" s="11" t="s">
        <v>2053</v>
      </c>
      <c r="J614" s="11"/>
      <c r="K614" s="11" t="s">
        <v>2054</v>
      </c>
      <c r="L614" s="7" t="s">
        <v>13865</v>
      </c>
      <c r="M614" s="7" t="s">
        <v>2055</v>
      </c>
      <c r="N614" s="47">
        <v>90000</v>
      </c>
      <c r="O614" s="25">
        <v>36000</v>
      </c>
      <c r="P614" s="26">
        <v>2.5</v>
      </c>
      <c r="Q614" s="11" t="s">
        <v>22</v>
      </c>
      <c r="R614" s="11" t="s">
        <v>2056</v>
      </c>
      <c r="S614" s="11" t="s">
        <v>2057</v>
      </c>
      <c r="T614" s="11" t="s">
        <v>841</v>
      </c>
      <c r="U614" s="19" t="s">
        <v>23</v>
      </c>
      <c r="V614" s="11" t="s">
        <v>24</v>
      </c>
      <c r="W614" s="14">
        <v>2.5</v>
      </c>
      <c r="X614" s="14">
        <v>36000</v>
      </c>
      <c r="Y614" s="11" t="str">
        <f t="shared" si="9"/>
        <v>43937Aquisição de equipamento EPI - Luva cirúrgica 6,5 PAR07.329.169/0001-3990000360002,52020NE00356</v>
      </c>
      <c r="Z614" s="11" t="s">
        <v>4443</v>
      </c>
      <c r="AA614" s="7">
        <v>2000000</v>
      </c>
      <c r="AB614" s="1" t="s">
        <v>15207</v>
      </c>
      <c r="AC614" s="7" t="s">
        <v>14869</v>
      </c>
      <c r="AD614" s="1" t="s">
        <v>16269</v>
      </c>
    </row>
    <row r="615" spans="1:30">
      <c r="A615" s="10">
        <v>43937</v>
      </c>
      <c r="B615" s="11" t="s">
        <v>15</v>
      </c>
      <c r="C615" s="12" t="s">
        <v>2051</v>
      </c>
      <c r="D615" s="12" t="s">
        <v>2046</v>
      </c>
      <c r="E615" s="11" t="s">
        <v>16</v>
      </c>
      <c r="F615" s="11"/>
      <c r="G615" s="13" t="s">
        <v>17</v>
      </c>
      <c r="H615" s="11" t="s">
        <v>2058</v>
      </c>
      <c r="I615" s="11" t="s">
        <v>2053</v>
      </c>
      <c r="J615" s="11"/>
      <c r="K615" s="11" t="s">
        <v>2054</v>
      </c>
      <c r="L615" s="7" t="s">
        <v>13865</v>
      </c>
      <c r="M615" s="7" t="s">
        <v>2055</v>
      </c>
      <c r="N615" s="47">
        <v>120000</v>
      </c>
      <c r="O615" s="25">
        <v>48000</v>
      </c>
      <c r="P615" s="26">
        <v>2.5</v>
      </c>
      <c r="Q615" s="11" t="s">
        <v>22</v>
      </c>
      <c r="R615" s="11" t="s">
        <v>2056</v>
      </c>
      <c r="S615" s="11" t="s">
        <v>2057</v>
      </c>
      <c r="T615" s="11" t="s">
        <v>841</v>
      </c>
      <c r="U615" s="19" t="s">
        <v>23</v>
      </c>
      <c r="V615" s="11" t="s">
        <v>24</v>
      </c>
      <c r="W615" s="14">
        <v>2.5</v>
      </c>
      <c r="X615" s="14">
        <v>48000</v>
      </c>
      <c r="Y615" s="11" t="str">
        <f t="shared" si="9"/>
        <v>43937Aquisição de equipamento EPI - Luva cirúrgica 7,0 PAR07.329.169/0001-39120000480002,52020NE00356</v>
      </c>
      <c r="Z615" s="11" t="s">
        <v>4443</v>
      </c>
      <c r="AA615" s="7">
        <v>2000000</v>
      </c>
      <c r="AB615" s="1" t="s">
        <v>15207</v>
      </c>
      <c r="AC615" s="7" t="s">
        <v>14869</v>
      </c>
      <c r="AD615" s="1" t="s">
        <v>16269</v>
      </c>
    </row>
    <row r="616" spans="1:30">
      <c r="A616" s="10">
        <v>43937</v>
      </c>
      <c r="B616" s="11" t="s">
        <v>15</v>
      </c>
      <c r="C616" s="12" t="s">
        <v>2051</v>
      </c>
      <c r="D616" s="12" t="s">
        <v>2046</v>
      </c>
      <c r="E616" s="11" t="s">
        <v>16</v>
      </c>
      <c r="F616" s="11"/>
      <c r="G616" s="13" t="s">
        <v>17</v>
      </c>
      <c r="H616" s="11" t="s">
        <v>2059</v>
      </c>
      <c r="I616" s="11" t="s">
        <v>2053</v>
      </c>
      <c r="J616" s="11"/>
      <c r="K616" s="11" t="s">
        <v>2054</v>
      </c>
      <c r="L616" s="7" t="s">
        <v>13865</v>
      </c>
      <c r="M616" s="7" t="s">
        <v>2055</v>
      </c>
      <c r="N616" s="47">
        <v>112500</v>
      </c>
      <c r="O616" s="25">
        <v>45000</v>
      </c>
      <c r="P616" s="26">
        <v>2.5</v>
      </c>
      <c r="Q616" s="11" t="s">
        <v>22</v>
      </c>
      <c r="R616" s="11" t="s">
        <v>2056</v>
      </c>
      <c r="S616" s="11" t="s">
        <v>2057</v>
      </c>
      <c r="T616" s="11" t="s">
        <v>841</v>
      </c>
      <c r="U616" s="19" t="s">
        <v>23</v>
      </c>
      <c r="V616" s="11" t="s">
        <v>24</v>
      </c>
      <c r="W616" s="14">
        <v>2.5</v>
      </c>
      <c r="X616" s="14">
        <v>45000</v>
      </c>
      <c r="Y616" s="11" t="str">
        <f t="shared" si="9"/>
        <v>43937Aquisição de equipamento EPI - Luva cirúrgica 7,5 PAR07.329.169/0001-39112500450002,52020NE00356</v>
      </c>
      <c r="Z616" s="11" t="s">
        <v>4443</v>
      </c>
      <c r="AA616" s="7">
        <v>2000000</v>
      </c>
      <c r="AB616" s="1" t="s">
        <v>15207</v>
      </c>
      <c r="AC616" s="7" t="s">
        <v>14869</v>
      </c>
      <c r="AD616" s="1" t="s">
        <v>16269</v>
      </c>
    </row>
    <row r="617" spans="1:30">
      <c r="A617" s="10">
        <v>43937</v>
      </c>
      <c r="B617" s="11" t="s">
        <v>15</v>
      </c>
      <c r="C617" s="12" t="s">
        <v>2051</v>
      </c>
      <c r="D617" s="12" t="s">
        <v>2046</v>
      </c>
      <c r="E617" s="11" t="s">
        <v>16</v>
      </c>
      <c r="F617" s="11"/>
      <c r="G617" s="13" t="s">
        <v>17</v>
      </c>
      <c r="H617" s="11" t="s">
        <v>2060</v>
      </c>
      <c r="I617" s="11" t="s">
        <v>2053</v>
      </c>
      <c r="J617" s="11"/>
      <c r="K617" s="11" t="s">
        <v>2054</v>
      </c>
      <c r="L617" s="7" t="s">
        <v>13865</v>
      </c>
      <c r="M617" s="7" t="s">
        <v>2055</v>
      </c>
      <c r="N617" s="47">
        <v>53000</v>
      </c>
      <c r="O617" s="25">
        <v>21200</v>
      </c>
      <c r="P617" s="26">
        <v>2.5</v>
      </c>
      <c r="Q617" s="11" t="s">
        <v>22</v>
      </c>
      <c r="R617" s="11" t="s">
        <v>2056</v>
      </c>
      <c r="S617" s="11" t="s">
        <v>2057</v>
      </c>
      <c r="T617" s="11" t="s">
        <v>841</v>
      </c>
      <c r="U617" s="19" t="s">
        <v>23</v>
      </c>
      <c r="V617" s="11" t="s">
        <v>24</v>
      </c>
      <c r="W617" s="14">
        <v>2.5</v>
      </c>
      <c r="X617" s="14">
        <v>21200</v>
      </c>
      <c r="Y617" s="11" t="str">
        <f t="shared" si="9"/>
        <v>43937Aquisição de equipamento EPI - Luva cirúrgica 8,0 PAR07.329.169/0001-3953000212002,52020NE00356</v>
      </c>
      <c r="Z617" s="11" t="s">
        <v>4443</v>
      </c>
      <c r="AA617" s="7">
        <v>2000000</v>
      </c>
      <c r="AB617" s="1" t="s">
        <v>15207</v>
      </c>
      <c r="AC617" s="7" t="s">
        <v>14869</v>
      </c>
      <c r="AD617" s="1" t="s">
        <v>16269</v>
      </c>
    </row>
    <row r="618" spans="1:30">
      <c r="A618" s="10">
        <v>43937</v>
      </c>
      <c r="B618" s="11" t="s">
        <v>15</v>
      </c>
      <c r="C618" s="12" t="s">
        <v>2051</v>
      </c>
      <c r="D618" s="12" t="s">
        <v>2046</v>
      </c>
      <c r="E618" s="11" t="s">
        <v>16</v>
      </c>
      <c r="F618" s="11"/>
      <c r="G618" s="13" t="s">
        <v>17</v>
      </c>
      <c r="H618" s="11" t="s">
        <v>2061</v>
      </c>
      <c r="I618" s="11" t="s">
        <v>2053</v>
      </c>
      <c r="J618" s="11"/>
      <c r="K618" s="11" t="s">
        <v>2054</v>
      </c>
      <c r="L618" s="7" t="s">
        <v>13865</v>
      </c>
      <c r="M618" s="7" t="s">
        <v>2055</v>
      </c>
      <c r="N618" s="47">
        <v>24500</v>
      </c>
      <c r="O618" s="25">
        <v>700</v>
      </c>
      <c r="P618" s="26">
        <v>35</v>
      </c>
      <c r="Q618" s="11" t="s">
        <v>22</v>
      </c>
      <c r="R618" s="11" t="s">
        <v>2056</v>
      </c>
      <c r="S618" s="11" t="s">
        <v>2057</v>
      </c>
      <c r="T618" s="11" t="s">
        <v>841</v>
      </c>
      <c r="U618" s="19" t="s">
        <v>23</v>
      </c>
      <c r="V618" s="11" t="s">
        <v>24</v>
      </c>
      <c r="W618" s="14">
        <v>35</v>
      </c>
      <c r="X618" s="14">
        <v>700</v>
      </c>
      <c r="Y618" s="11" t="str">
        <f t="shared" si="9"/>
        <v>43937Aquisição de equipamento EPI -Luva Procedimento LATEX com pó PP caixa07.329.169/0001-3924500700352020NE00356</v>
      </c>
      <c r="Z618" s="11" t="s">
        <v>4443</v>
      </c>
      <c r="AA618" s="7">
        <v>2000000</v>
      </c>
      <c r="AB618" s="1" t="s">
        <v>15207</v>
      </c>
      <c r="AC618" s="7" t="s">
        <v>14869</v>
      </c>
      <c r="AD618" s="1" t="s">
        <v>16269</v>
      </c>
    </row>
    <row r="619" spans="1:30">
      <c r="A619" s="10">
        <v>43937</v>
      </c>
      <c r="B619" s="11" t="s">
        <v>15</v>
      </c>
      <c r="C619" s="12" t="s">
        <v>2051</v>
      </c>
      <c r="D619" s="12" t="s">
        <v>2046</v>
      </c>
      <c r="E619" s="11" t="s">
        <v>16</v>
      </c>
      <c r="F619" s="11"/>
      <c r="G619" s="13" t="s">
        <v>17</v>
      </c>
      <c r="H619" s="11" t="s">
        <v>2062</v>
      </c>
      <c r="I619" s="11" t="s">
        <v>2053</v>
      </c>
      <c r="J619" s="11"/>
      <c r="K619" s="11" t="s">
        <v>2054</v>
      </c>
      <c r="L619" s="7" t="s">
        <v>13865</v>
      </c>
      <c r="M619" s="7" t="s">
        <v>2055</v>
      </c>
      <c r="N619" s="47">
        <v>147000</v>
      </c>
      <c r="O619" s="25">
        <v>4200</v>
      </c>
      <c r="P619" s="26">
        <v>35</v>
      </c>
      <c r="Q619" s="11" t="s">
        <v>22</v>
      </c>
      <c r="R619" s="11" t="s">
        <v>2056</v>
      </c>
      <c r="S619" s="11" t="s">
        <v>2057</v>
      </c>
      <c r="T619" s="11" t="s">
        <v>841</v>
      </c>
      <c r="U619" s="19" t="s">
        <v>23</v>
      </c>
      <c r="V619" s="11" t="s">
        <v>24</v>
      </c>
      <c r="W619" s="14">
        <v>35</v>
      </c>
      <c r="X619" s="14">
        <v>4200</v>
      </c>
      <c r="Y619" s="11" t="str">
        <f t="shared" si="9"/>
        <v>43937Aquisição de equipamento EPI -Luva Procedimento LATEX com pó P caixa07.329.169/0001-391470004200352020NE00356</v>
      </c>
      <c r="Z619" s="11" t="s">
        <v>4443</v>
      </c>
      <c r="AA619" s="7">
        <v>2000000</v>
      </c>
      <c r="AB619" s="1" t="s">
        <v>15207</v>
      </c>
      <c r="AC619" s="7" t="s">
        <v>14869</v>
      </c>
      <c r="AD619" s="1" t="s">
        <v>16269</v>
      </c>
    </row>
    <row r="620" spans="1:30">
      <c r="A620" s="10">
        <v>43937</v>
      </c>
      <c r="B620" s="11" t="s">
        <v>15</v>
      </c>
      <c r="C620" s="12" t="s">
        <v>2051</v>
      </c>
      <c r="D620" s="12" t="s">
        <v>2046</v>
      </c>
      <c r="E620" s="11" t="s">
        <v>16</v>
      </c>
      <c r="F620" s="11"/>
      <c r="G620" s="13" t="s">
        <v>17</v>
      </c>
      <c r="H620" s="11" t="s">
        <v>2063</v>
      </c>
      <c r="I620" s="11" t="s">
        <v>2053</v>
      </c>
      <c r="J620" s="11"/>
      <c r="K620" s="11" t="s">
        <v>2054</v>
      </c>
      <c r="L620" s="7" t="s">
        <v>13865</v>
      </c>
      <c r="M620" s="7" t="s">
        <v>2055</v>
      </c>
      <c r="N620" s="47">
        <v>182000</v>
      </c>
      <c r="O620" s="25">
        <v>5200</v>
      </c>
      <c r="P620" s="26">
        <v>35</v>
      </c>
      <c r="Q620" s="11" t="s">
        <v>22</v>
      </c>
      <c r="R620" s="11" t="s">
        <v>2056</v>
      </c>
      <c r="S620" s="11" t="s">
        <v>2057</v>
      </c>
      <c r="T620" s="11" t="s">
        <v>841</v>
      </c>
      <c r="U620" s="19" t="s">
        <v>23</v>
      </c>
      <c r="V620" s="11" t="s">
        <v>24</v>
      </c>
      <c r="W620" s="14">
        <v>35</v>
      </c>
      <c r="X620" s="14">
        <v>5200</v>
      </c>
      <c r="Y620" s="11" t="str">
        <f t="shared" si="9"/>
        <v>43937Aquisição de equipamento EPI -Luva Procedimento LATEX com pó M caixa07.329.169/0001-391820005200352020NE00356</v>
      </c>
      <c r="Z620" s="11" t="s">
        <v>4443</v>
      </c>
      <c r="AA620" s="7">
        <v>2000000</v>
      </c>
      <c r="AB620" s="1" t="s">
        <v>15207</v>
      </c>
      <c r="AC620" s="7" t="s">
        <v>14869</v>
      </c>
      <c r="AD620" s="1" t="s">
        <v>16269</v>
      </c>
    </row>
    <row r="621" spans="1:30">
      <c r="A621" s="10">
        <v>43937</v>
      </c>
      <c r="B621" s="11" t="s">
        <v>15</v>
      </c>
      <c r="C621" s="12" t="s">
        <v>2051</v>
      </c>
      <c r="D621" s="12" t="s">
        <v>2046</v>
      </c>
      <c r="E621" s="11" t="s">
        <v>16</v>
      </c>
      <c r="F621" s="11"/>
      <c r="G621" s="13" t="s">
        <v>17</v>
      </c>
      <c r="H621" s="11" t="s">
        <v>2064</v>
      </c>
      <c r="I621" s="11" t="s">
        <v>2053</v>
      </c>
      <c r="J621" s="11"/>
      <c r="K621" s="11" t="s">
        <v>2054</v>
      </c>
      <c r="L621" s="7" t="s">
        <v>13865</v>
      </c>
      <c r="M621" s="7" t="s">
        <v>2055</v>
      </c>
      <c r="N621" s="47">
        <v>70000</v>
      </c>
      <c r="O621" s="25">
        <v>2000</v>
      </c>
      <c r="P621" s="26">
        <v>35</v>
      </c>
      <c r="Q621" s="11" t="s">
        <v>22</v>
      </c>
      <c r="R621" s="11" t="s">
        <v>2056</v>
      </c>
      <c r="S621" s="11" t="s">
        <v>2057</v>
      </c>
      <c r="T621" s="11" t="s">
        <v>841</v>
      </c>
      <c r="U621" s="19" t="s">
        <v>23</v>
      </c>
      <c r="V621" s="11" t="s">
        <v>24</v>
      </c>
      <c r="W621" s="14">
        <v>35</v>
      </c>
      <c r="X621" s="14">
        <v>2000</v>
      </c>
      <c r="Y621" s="11" t="str">
        <f t="shared" si="9"/>
        <v>43937Aquisição de equipamento EPI -Luva Procedimento LATEX com pó G caixa07.329.169/0001-39700002000352020NE00356</v>
      </c>
      <c r="Z621" s="11" t="s">
        <v>4443</v>
      </c>
      <c r="AA621" s="7">
        <v>2000000</v>
      </c>
      <c r="AB621" s="1" t="s">
        <v>15207</v>
      </c>
      <c r="AC621" s="7" t="s">
        <v>14869</v>
      </c>
      <c r="AD621" s="1" t="s">
        <v>16269</v>
      </c>
    </row>
    <row r="622" spans="1:30">
      <c r="A622" s="10">
        <v>43937</v>
      </c>
      <c r="B622" s="11" t="s">
        <v>15</v>
      </c>
      <c r="C622" s="12" t="s">
        <v>2051</v>
      </c>
      <c r="D622" s="12" t="s">
        <v>2046</v>
      </c>
      <c r="E622" s="11" t="s">
        <v>16</v>
      </c>
      <c r="F622" s="11"/>
      <c r="G622" s="13" t="s">
        <v>17</v>
      </c>
      <c r="H622" s="11" t="s">
        <v>2065</v>
      </c>
      <c r="I622" s="11" t="s">
        <v>2053</v>
      </c>
      <c r="J622" s="11"/>
      <c r="K622" s="11" t="s">
        <v>2054</v>
      </c>
      <c r="L622" s="7" t="s">
        <v>13865</v>
      </c>
      <c r="M622" s="7" t="s">
        <v>2055</v>
      </c>
      <c r="N622" s="47">
        <v>150000</v>
      </c>
      <c r="O622" s="25">
        <v>1500</v>
      </c>
      <c r="P622" s="26">
        <v>100</v>
      </c>
      <c r="Q622" s="11" t="s">
        <v>18</v>
      </c>
      <c r="R622" s="11" t="s">
        <v>2056</v>
      </c>
      <c r="S622" s="11" t="s">
        <v>2057</v>
      </c>
      <c r="T622" s="11" t="s">
        <v>886</v>
      </c>
      <c r="U622" s="15" t="s">
        <v>35</v>
      </c>
      <c r="V622" s="11" t="s">
        <v>20</v>
      </c>
      <c r="W622" s="14">
        <v>10</v>
      </c>
      <c r="X622" s="14">
        <v>15000</v>
      </c>
      <c r="Y622" s="11" t="str">
        <f t="shared" si="9"/>
        <v>43937Aquisição de equipamento EPI -Avental descartável TNT manga longa 10 unidades pacote07.329.169/0001-3915000015001002020NE00356</v>
      </c>
      <c r="Z622" s="11" t="s">
        <v>4443</v>
      </c>
      <c r="AA622" s="7">
        <v>2000000</v>
      </c>
      <c r="AB622" s="1" t="s">
        <v>15207</v>
      </c>
      <c r="AC622" s="7" t="s">
        <v>14869</v>
      </c>
      <c r="AD622" s="1" t="s">
        <v>16269</v>
      </c>
    </row>
    <row r="623" spans="1:30">
      <c r="A623" s="10">
        <v>43937</v>
      </c>
      <c r="B623" s="11" t="s">
        <v>15</v>
      </c>
      <c r="C623" s="12" t="s">
        <v>2051</v>
      </c>
      <c r="D623" s="12" t="s">
        <v>2046</v>
      </c>
      <c r="E623" s="11" t="s">
        <v>16</v>
      </c>
      <c r="F623" s="11"/>
      <c r="G623" s="13" t="s">
        <v>17</v>
      </c>
      <c r="H623" s="11" t="s">
        <v>2066</v>
      </c>
      <c r="I623" s="11" t="s">
        <v>2053</v>
      </c>
      <c r="J623" s="11"/>
      <c r="K623" s="11" t="s">
        <v>2054</v>
      </c>
      <c r="L623" s="7" t="s">
        <v>13865</v>
      </c>
      <c r="M623" s="7" t="s">
        <v>2055</v>
      </c>
      <c r="N623" s="47">
        <v>7750</v>
      </c>
      <c r="O623" s="25">
        <v>310</v>
      </c>
      <c r="P623" s="26">
        <v>25</v>
      </c>
      <c r="Q623" s="11" t="s">
        <v>18</v>
      </c>
      <c r="R623" s="11" t="s">
        <v>2056</v>
      </c>
      <c r="S623" s="11" t="s">
        <v>2057</v>
      </c>
      <c r="T623" s="11" t="s">
        <v>886</v>
      </c>
      <c r="U623" s="15" t="s">
        <v>35</v>
      </c>
      <c r="V623" s="11" t="s">
        <v>20</v>
      </c>
      <c r="W623" s="14">
        <v>25</v>
      </c>
      <c r="X623" s="14">
        <v>310</v>
      </c>
      <c r="Y623" s="11" t="str">
        <f t="shared" si="9"/>
        <v>43937Aquisição de equipamento EPI -Avental descartável cirurgíco pacote 01 unidade07.329.169/0001-397750310252020NE00356</v>
      </c>
      <c r="Z623" s="11" t="s">
        <v>4443</v>
      </c>
      <c r="AA623" s="7">
        <v>2000000</v>
      </c>
      <c r="AB623" s="1" t="s">
        <v>15207</v>
      </c>
      <c r="AC623" s="7" t="s">
        <v>14869</v>
      </c>
      <c r="AD623" s="1" t="s">
        <v>16269</v>
      </c>
    </row>
    <row r="624" spans="1:30">
      <c r="A624" s="10">
        <v>43937</v>
      </c>
      <c r="B624" s="11" t="s">
        <v>15</v>
      </c>
      <c r="C624" s="12" t="s">
        <v>2051</v>
      </c>
      <c r="D624" s="12" t="s">
        <v>2046</v>
      </c>
      <c r="E624" s="11" t="s">
        <v>16</v>
      </c>
      <c r="F624" s="11"/>
      <c r="G624" s="13" t="s">
        <v>17</v>
      </c>
      <c r="H624" s="11" t="s">
        <v>2067</v>
      </c>
      <c r="I624" s="11" t="s">
        <v>2053</v>
      </c>
      <c r="J624" s="11"/>
      <c r="K624" s="11" t="s">
        <v>2054</v>
      </c>
      <c r="L624" s="7" t="s">
        <v>13865</v>
      </c>
      <c r="M624" s="7" t="s">
        <v>2055</v>
      </c>
      <c r="N624" s="47">
        <v>60000</v>
      </c>
      <c r="O624" s="25">
        <v>1200</v>
      </c>
      <c r="P624" s="26">
        <v>50</v>
      </c>
      <c r="Q624" s="11"/>
      <c r="R624" s="11" t="s">
        <v>2056</v>
      </c>
      <c r="S624" s="11" t="s">
        <v>2057</v>
      </c>
      <c r="T624" s="11" t="s">
        <v>1453</v>
      </c>
      <c r="U624" s="15" t="s">
        <v>25</v>
      </c>
      <c r="V624" s="11" t="s">
        <v>20</v>
      </c>
      <c r="W624" s="14">
        <v>0.5</v>
      </c>
      <c r="X624" s="14">
        <v>120000</v>
      </c>
      <c r="Y624" s="11" t="str">
        <f t="shared" si="9"/>
        <v>43937Aquisição de equipamento EPI -Touca sanfonada com elástico 100 unidades pacote07.329.169/0001-39600001200502020NE00356</v>
      </c>
      <c r="Z624" s="11" t="s">
        <v>4443</v>
      </c>
      <c r="AA624" s="7">
        <v>2000000</v>
      </c>
      <c r="AB624" s="1" t="s">
        <v>15207</v>
      </c>
      <c r="AC624" s="7" t="s">
        <v>14869</v>
      </c>
      <c r="AD624" s="1" t="s">
        <v>16269</v>
      </c>
    </row>
    <row r="625" spans="1:30">
      <c r="A625" s="10">
        <v>43937</v>
      </c>
      <c r="B625" s="11" t="s">
        <v>15</v>
      </c>
      <c r="C625" s="12" t="s">
        <v>2051</v>
      </c>
      <c r="D625" s="12" t="s">
        <v>2046</v>
      </c>
      <c r="E625" s="11" t="s">
        <v>16</v>
      </c>
      <c r="F625" s="11"/>
      <c r="G625" s="13" t="s">
        <v>17</v>
      </c>
      <c r="H625" s="11" t="s">
        <v>2068</v>
      </c>
      <c r="I625" s="11" t="s">
        <v>2053</v>
      </c>
      <c r="J625" s="11"/>
      <c r="K625" s="11" t="s">
        <v>2054</v>
      </c>
      <c r="L625" s="7" t="s">
        <v>13865</v>
      </c>
      <c r="M625" s="7" t="s">
        <v>2055</v>
      </c>
      <c r="N625" s="47">
        <v>129500</v>
      </c>
      <c r="O625" s="25">
        <v>3700</v>
      </c>
      <c r="P625" s="26">
        <v>35</v>
      </c>
      <c r="Q625" s="27" t="s">
        <v>28</v>
      </c>
      <c r="R625" s="11" t="s">
        <v>2056</v>
      </c>
      <c r="S625" s="11" t="s">
        <v>2057</v>
      </c>
      <c r="T625" s="11" t="s">
        <v>825</v>
      </c>
      <c r="U625" s="19" t="s">
        <v>4892</v>
      </c>
      <c r="V625" s="11" t="s">
        <v>20</v>
      </c>
      <c r="W625" s="14">
        <v>35</v>
      </c>
      <c r="X625" s="14">
        <v>3700</v>
      </c>
      <c r="Y625" s="11" t="str">
        <f t="shared" si="9"/>
        <v>43937Aquisição de equipamento EPI -máscara N9507.329.169/0001-391295003700352020NE00356</v>
      </c>
      <c r="Z625" s="11" t="s">
        <v>4443</v>
      </c>
      <c r="AA625" s="7">
        <v>2000000</v>
      </c>
      <c r="AB625" s="1" t="s">
        <v>15207</v>
      </c>
      <c r="AC625" s="7" t="s">
        <v>14869</v>
      </c>
      <c r="AD625" s="1" t="s">
        <v>16269</v>
      </c>
    </row>
    <row r="626" spans="1:30">
      <c r="A626" s="10">
        <v>43937</v>
      </c>
      <c r="B626" s="11" t="s">
        <v>15</v>
      </c>
      <c r="C626" s="12" t="s">
        <v>2051</v>
      </c>
      <c r="D626" s="12" t="s">
        <v>2046</v>
      </c>
      <c r="E626" s="11" t="s">
        <v>16</v>
      </c>
      <c r="F626" s="11"/>
      <c r="G626" s="13" t="s">
        <v>17</v>
      </c>
      <c r="H626" s="11" t="s">
        <v>2069</v>
      </c>
      <c r="I626" s="11" t="s">
        <v>2053</v>
      </c>
      <c r="J626" s="11"/>
      <c r="K626" s="11" t="s">
        <v>2054</v>
      </c>
      <c r="L626" s="7" t="s">
        <v>13865</v>
      </c>
      <c r="M626" s="7" t="s">
        <v>2055</v>
      </c>
      <c r="N626" s="47">
        <v>50000</v>
      </c>
      <c r="O626" s="25">
        <v>500</v>
      </c>
      <c r="P626" s="26">
        <v>100</v>
      </c>
      <c r="Q626" s="11"/>
      <c r="R626" s="11" t="s">
        <v>2056</v>
      </c>
      <c r="S626" s="11" t="s">
        <v>2057</v>
      </c>
      <c r="T626" s="11" t="s">
        <v>836</v>
      </c>
      <c r="U626" s="19" t="s">
        <v>30</v>
      </c>
      <c r="V626" s="11" t="s">
        <v>20</v>
      </c>
      <c r="W626" s="14">
        <v>2</v>
      </c>
      <c r="X626" s="14">
        <v>25000</v>
      </c>
      <c r="Y626" s="11" t="str">
        <f t="shared" si="9"/>
        <v>43937Aquisição de equipamento EPI - máscara tripla descartável com elástico caixa 50 unidades - caixa07.329.169/0001-39500005001002020NE00356</v>
      </c>
      <c r="Z626" s="11" t="s">
        <v>4443</v>
      </c>
      <c r="AA626" s="7">
        <v>2000000</v>
      </c>
      <c r="AB626" s="1" t="s">
        <v>15207</v>
      </c>
      <c r="AC626" s="7" t="s">
        <v>14869</v>
      </c>
      <c r="AD626" s="1" t="s">
        <v>16269</v>
      </c>
    </row>
    <row r="627" spans="1:30">
      <c r="A627" s="10">
        <v>43937</v>
      </c>
      <c r="B627" s="11" t="s">
        <v>15</v>
      </c>
      <c r="C627" s="12" t="s">
        <v>2051</v>
      </c>
      <c r="D627" s="12" t="s">
        <v>2046</v>
      </c>
      <c r="E627" s="11" t="s">
        <v>16</v>
      </c>
      <c r="F627" s="11"/>
      <c r="G627" s="13" t="s">
        <v>17</v>
      </c>
      <c r="H627" s="11" t="s">
        <v>2070</v>
      </c>
      <c r="I627" s="11" t="s">
        <v>2053</v>
      </c>
      <c r="J627" s="11"/>
      <c r="K627" s="11" t="s">
        <v>2054</v>
      </c>
      <c r="L627" s="7" t="s">
        <v>13865</v>
      </c>
      <c r="M627" s="7" t="s">
        <v>2055</v>
      </c>
      <c r="N627" s="47">
        <v>500000</v>
      </c>
      <c r="O627" s="25">
        <v>2500</v>
      </c>
      <c r="P627" s="26">
        <v>200</v>
      </c>
      <c r="Q627" s="11"/>
      <c r="R627" s="11" t="s">
        <v>2056</v>
      </c>
      <c r="S627" s="11" t="s">
        <v>2057</v>
      </c>
      <c r="T627" s="11" t="s">
        <v>836</v>
      </c>
      <c r="U627" s="19" t="s">
        <v>30</v>
      </c>
      <c r="V627" s="11" t="s">
        <v>20</v>
      </c>
      <c r="W627" s="14">
        <v>2</v>
      </c>
      <c r="X627" s="14">
        <v>250000</v>
      </c>
      <c r="Y627" s="11" t="str">
        <f t="shared" si="9"/>
        <v>43937Aquisição de equipamento EPI -máscara dupla descartável com elástico 100 unidades - caixa07.329.169/0001-3950000025002002020NE00356</v>
      </c>
      <c r="Z627" s="11" t="s">
        <v>4443</v>
      </c>
      <c r="AA627" s="7">
        <v>2000000</v>
      </c>
      <c r="AB627" s="1" t="s">
        <v>15207</v>
      </c>
      <c r="AC627" s="7" t="s">
        <v>14869</v>
      </c>
      <c r="AD627" s="1" t="s">
        <v>16269</v>
      </c>
    </row>
    <row r="628" spans="1:30">
      <c r="A628" s="10">
        <v>43943</v>
      </c>
      <c r="B628" s="11" t="s">
        <v>15</v>
      </c>
      <c r="C628" s="12" t="s">
        <v>2051</v>
      </c>
      <c r="D628" s="12" t="s">
        <v>2046</v>
      </c>
      <c r="E628" s="11" t="s">
        <v>16</v>
      </c>
      <c r="F628" s="11"/>
      <c r="G628" s="13" t="s">
        <v>17</v>
      </c>
      <c r="H628" s="11" t="s">
        <v>2071</v>
      </c>
      <c r="I628" s="11" t="s">
        <v>2072</v>
      </c>
      <c r="J628" s="11"/>
      <c r="K628" s="11" t="s">
        <v>2073</v>
      </c>
      <c r="L628" s="7" t="s">
        <v>13865</v>
      </c>
      <c r="M628" s="7" t="s">
        <v>2055</v>
      </c>
      <c r="N628" s="47">
        <v>21600</v>
      </c>
      <c r="O628" s="25">
        <v>10000</v>
      </c>
      <c r="P628" s="26">
        <v>2.16</v>
      </c>
      <c r="Q628" s="11" t="s">
        <v>18</v>
      </c>
      <c r="R628" s="11" t="s">
        <v>2074</v>
      </c>
      <c r="S628" s="11" t="s">
        <v>2057</v>
      </c>
      <c r="T628" s="11" t="s">
        <v>886</v>
      </c>
      <c r="U628" s="15" t="s">
        <v>35</v>
      </c>
      <c r="V628" s="11" t="s">
        <v>20</v>
      </c>
      <c r="W628" s="14">
        <v>2.16</v>
      </c>
      <c r="X628" s="14">
        <v>10000</v>
      </c>
      <c r="Y628" s="11" t="str">
        <f t="shared" si="9"/>
        <v>43943Aquisição de equipamento EPI - AVENTAL CIRÚRGICO DESCARTÁVEL C/ MANGA E PUNHO C/ ELÁSTICO. TAM M. - MARCA AVENTAL TOP QUALITY MEDIX BRASIL07.329.169/0001-3921600100002,162020NE00482</v>
      </c>
      <c r="Z628" s="11" t="s">
        <v>4443</v>
      </c>
      <c r="AA628" s="7">
        <v>2000000</v>
      </c>
      <c r="AB628" s="1" t="s">
        <v>15207</v>
      </c>
      <c r="AC628" s="7" t="s">
        <v>14869</v>
      </c>
      <c r="AD628" s="1" t="s">
        <v>16269</v>
      </c>
    </row>
    <row r="629" spans="1:30">
      <c r="A629" s="10">
        <v>43943</v>
      </c>
      <c r="B629" s="11" t="s">
        <v>15</v>
      </c>
      <c r="C629" s="12" t="s">
        <v>2051</v>
      </c>
      <c r="D629" s="12" t="s">
        <v>2046</v>
      </c>
      <c r="E629" s="11" t="s">
        <v>16</v>
      </c>
      <c r="F629" s="11"/>
      <c r="G629" s="13" t="s">
        <v>17</v>
      </c>
      <c r="H629" s="11" t="s">
        <v>2052</v>
      </c>
      <c r="I629" s="11" t="s">
        <v>2075</v>
      </c>
      <c r="J629" s="11"/>
      <c r="K629" s="11" t="s">
        <v>2076</v>
      </c>
      <c r="L629" s="7" t="s">
        <v>13865</v>
      </c>
      <c r="M629" s="7" t="s">
        <v>2055</v>
      </c>
      <c r="N629" s="47">
        <v>30000</v>
      </c>
      <c r="O629" s="25">
        <v>12000</v>
      </c>
      <c r="P629" s="26">
        <v>2.5</v>
      </c>
      <c r="Q629" s="11" t="s">
        <v>22</v>
      </c>
      <c r="R629" s="11" t="s">
        <v>2077</v>
      </c>
      <c r="S629" s="11" t="s">
        <v>2057</v>
      </c>
      <c r="T629" s="11" t="s">
        <v>841</v>
      </c>
      <c r="U629" s="19" t="s">
        <v>23</v>
      </c>
      <c r="V629" s="11" t="s">
        <v>24</v>
      </c>
      <c r="W629" s="14">
        <v>2.5</v>
      </c>
      <c r="X629" s="14">
        <v>12000</v>
      </c>
      <c r="Y629" s="11" t="str">
        <f t="shared" si="9"/>
        <v>43943Aquisição de equipamento EPI - Luva cirúrgica 6,5 PAR07.329.169/0001-3930000120002,52020NE00575</v>
      </c>
      <c r="Z629" s="11" t="s">
        <v>4443</v>
      </c>
      <c r="AA629" s="7">
        <v>2000000</v>
      </c>
      <c r="AB629" s="1" t="s">
        <v>15207</v>
      </c>
      <c r="AC629" s="7" t="s">
        <v>14869</v>
      </c>
      <c r="AD629" s="1" t="s">
        <v>16269</v>
      </c>
    </row>
    <row r="630" spans="1:30">
      <c r="A630" s="10">
        <v>43943</v>
      </c>
      <c r="B630" s="11" t="s">
        <v>15</v>
      </c>
      <c r="C630" s="12" t="s">
        <v>2051</v>
      </c>
      <c r="D630" s="12" t="s">
        <v>2046</v>
      </c>
      <c r="E630" s="11" t="s">
        <v>16</v>
      </c>
      <c r="F630" s="11"/>
      <c r="G630" s="13" t="s">
        <v>17</v>
      </c>
      <c r="H630" s="11" t="s">
        <v>2078</v>
      </c>
      <c r="I630" s="11" t="s">
        <v>2075</v>
      </c>
      <c r="J630" s="11"/>
      <c r="K630" s="11" t="s">
        <v>2076</v>
      </c>
      <c r="L630" s="7" t="s">
        <v>13865</v>
      </c>
      <c r="M630" s="7" t="s">
        <v>2055</v>
      </c>
      <c r="N630" s="47">
        <v>35640</v>
      </c>
      <c r="O630" s="25">
        <v>3600</v>
      </c>
      <c r="P630" s="26">
        <v>9.9</v>
      </c>
      <c r="Q630" s="11"/>
      <c r="R630" s="11" t="s">
        <v>2077</v>
      </c>
      <c r="S630" s="11" t="s">
        <v>2057</v>
      </c>
      <c r="T630" s="11" t="s">
        <v>889</v>
      </c>
      <c r="U630" s="19" t="s">
        <v>29</v>
      </c>
      <c r="V630" s="11" t="s">
        <v>20</v>
      </c>
      <c r="W630" s="14">
        <v>9.9</v>
      </c>
      <c r="X630" s="14">
        <v>3600</v>
      </c>
      <c r="Y630" s="11" t="str">
        <f t="shared" si="9"/>
        <v>43943Aquisição de equipamento EPI - ÓCULOS DE SEGURANÇA E PROTEÇÃO, LENTE COM CURVATURA LATERAL E TRATAMENTO ANTIRISCO, RESISTENTE A ALTO IMPACTO07.329.169/0001-393564036009,92020NE00575</v>
      </c>
      <c r="Z630" s="11" t="s">
        <v>4443</v>
      </c>
      <c r="AA630" s="7">
        <v>2000000</v>
      </c>
      <c r="AB630" s="1" t="s">
        <v>15207</v>
      </c>
      <c r="AC630" s="7" t="s">
        <v>14869</v>
      </c>
      <c r="AD630" s="1" t="s">
        <v>16269</v>
      </c>
    </row>
    <row r="631" spans="1:30">
      <c r="A631" s="10">
        <v>43943</v>
      </c>
      <c r="B631" s="11" t="s">
        <v>15</v>
      </c>
      <c r="C631" s="12" t="s">
        <v>2051</v>
      </c>
      <c r="D631" s="12" t="s">
        <v>2046</v>
      </c>
      <c r="E631" s="11" t="s">
        <v>16</v>
      </c>
      <c r="F631" s="11"/>
      <c r="G631" s="13" t="s">
        <v>17</v>
      </c>
      <c r="H631" s="11" t="s">
        <v>2079</v>
      </c>
      <c r="I631" s="11" t="s">
        <v>2075</v>
      </c>
      <c r="J631" s="11"/>
      <c r="K631" s="11" t="s">
        <v>2076</v>
      </c>
      <c r="L631" s="7" t="s">
        <v>13865</v>
      </c>
      <c r="M631" s="7" t="s">
        <v>2055</v>
      </c>
      <c r="N631" s="47">
        <v>230400</v>
      </c>
      <c r="O631" s="25">
        <v>2400</v>
      </c>
      <c r="P631" s="26">
        <v>96</v>
      </c>
      <c r="Q631" s="11"/>
      <c r="R631" s="11" t="s">
        <v>2077</v>
      </c>
      <c r="S631" s="11" t="s">
        <v>2057</v>
      </c>
      <c r="T631" s="11" t="s">
        <v>839</v>
      </c>
      <c r="U631" s="15" t="s">
        <v>81</v>
      </c>
      <c r="V631" s="11" t="s">
        <v>20</v>
      </c>
      <c r="W631" s="14">
        <v>96</v>
      </c>
      <c r="X631" s="14">
        <v>2400</v>
      </c>
      <c r="Y631" s="11" t="str">
        <f t="shared" si="9"/>
        <v>43943Aquisição de equipamento EPI - MACACÃO DE SEGURANÇA IMPERMEÁVEL COM CAPUZ, ELÁSTICO E ZÍPER07.329.169/0001-392304002400962020NE00575</v>
      </c>
      <c r="Z631" s="11" t="s">
        <v>4443</v>
      </c>
      <c r="AA631" s="7">
        <v>2000000</v>
      </c>
      <c r="AB631" s="1" t="s">
        <v>15207</v>
      </c>
      <c r="AC631" s="7" t="s">
        <v>14869</v>
      </c>
      <c r="AD631" s="1" t="s">
        <v>16269</v>
      </c>
    </row>
    <row r="632" spans="1:30">
      <c r="A632" s="10">
        <v>43943</v>
      </c>
      <c r="B632" s="11" t="s">
        <v>15</v>
      </c>
      <c r="C632" s="12" t="s">
        <v>2051</v>
      </c>
      <c r="D632" s="12" t="s">
        <v>2046</v>
      </c>
      <c r="E632" s="11" t="s">
        <v>16</v>
      </c>
      <c r="F632" s="11"/>
      <c r="G632" s="13" t="s">
        <v>17</v>
      </c>
      <c r="H632" s="11" t="s">
        <v>2080</v>
      </c>
      <c r="I632" s="11" t="s">
        <v>2075</v>
      </c>
      <c r="J632" s="11"/>
      <c r="K632" s="11" t="s">
        <v>2076</v>
      </c>
      <c r="L632" s="7" t="s">
        <v>13865</v>
      </c>
      <c r="M632" s="7" t="s">
        <v>2055</v>
      </c>
      <c r="N632" s="47">
        <v>30000</v>
      </c>
      <c r="O632" s="25">
        <v>12000</v>
      </c>
      <c r="P632" s="26">
        <v>2.5</v>
      </c>
      <c r="Q632" s="11" t="s">
        <v>22</v>
      </c>
      <c r="R632" s="11" t="s">
        <v>2077</v>
      </c>
      <c r="S632" s="11" t="s">
        <v>2057</v>
      </c>
      <c r="T632" s="11" t="s">
        <v>841</v>
      </c>
      <c r="U632" s="19" t="s">
        <v>23</v>
      </c>
      <c r="V632" s="11" t="s">
        <v>24</v>
      </c>
      <c r="W632" s="14">
        <v>2.5</v>
      </c>
      <c r="X632" s="14">
        <v>12000</v>
      </c>
      <c r="Y632" s="11" t="str">
        <f t="shared" si="9"/>
        <v>43943Aquisição de equipamento EPI - LUVA CIRÚRGICA 7,007.329.169/0001-3930000120002,52020NE00575</v>
      </c>
      <c r="Z632" s="11" t="s">
        <v>4443</v>
      </c>
      <c r="AA632" s="7">
        <v>2000000</v>
      </c>
      <c r="AB632" s="1" t="s">
        <v>15207</v>
      </c>
      <c r="AC632" s="7" t="s">
        <v>14869</v>
      </c>
      <c r="AD632" s="1" t="s">
        <v>16269</v>
      </c>
    </row>
    <row r="633" spans="1:30">
      <c r="A633" s="10">
        <v>43943</v>
      </c>
      <c r="B633" s="11" t="s">
        <v>15</v>
      </c>
      <c r="C633" s="12" t="s">
        <v>2051</v>
      </c>
      <c r="D633" s="12" t="s">
        <v>2046</v>
      </c>
      <c r="E633" s="11" t="s">
        <v>16</v>
      </c>
      <c r="F633" s="11"/>
      <c r="G633" s="13" t="s">
        <v>17</v>
      </c>
      <c r="H633" s="11" t="s">
        <v>2081</v>
      </c>
      <c r="I633" s="11" t="s">
        <v>2075</v>
      </c>
      <c r="J633" s="11"/>
      <c r="K633" s="11" t="s">
        <v>2076</v>
      </c>
      <c r="L633" s="7" t="s">
        <v>13865</v>
      </c>
      <c r="M633" s="7" t="s">
        <v>2055</v>
      </c>
      <c r="N633" s="47">
        <v>60000</v>
      </c>
      <c r="O633" s="25">
        <v>24000</v>
      </c>
      <c r="P633" s="26">
        <v>2.5</v>
      </c>
      <c r="Q633" s="11" t="s">
        <v>22</v>
      </c>
      <c r="R633" s="11" t="s">
        <v>2077</v>
      </c>
      <c r="S633" s="11" t="s">
        <v>2057</v>
      </c>
      <c r="T633" s="11" t="s">
        <v>841</v>
      </c>
      <c r="U633" s="19" t="s">
        <v>23</v>
      </c>
      <c r="V633" s="11" t="s">
        <v>24</v>
      </c>
      <c r="W633" s="14">
        <v>2.5</v>
      </c>
      <c r="X633" s="14">
        <v>24000</v>
      </c>
      <c r="Y633" s="11" t="str">
        <f t="shared" si="9"/>
        <v>43943Aquisição de equipamento EPI - LUVA CIRÚRGICA 7,507.329.169/0001-3960000240002,52020NE00575</v>
      </c>
      <c r="Z633" s="11" t="s">
        <v>4443</v>
      </c>
      <c r="AA633" s="7">
        <v>2000000</v>
      </c>
      <c r="AB633" s="1" t="s">
        <v>15207</v>
      </c>
      <c r="AC633" s="7" t="s">
        <v>14869</v>
      </c>
      <c r="AD633" s="1" t="s">
        <v>16269</v>
      </c>
    </row>
    <row r="634" spans="1:30">
      <c r="A634" s="10">
        <v>43943</v>
      </c>
      <c r="B634" s="11" t="s">
        <v>15</v>
      </c>
      <c r="C634" s="12" t="s">
        <v>2051</v>
      </c>
      <c r="D634" s="12" t="s">
        <v>2046</v>
      </c>
      <c r="E634" s="11" t="s">
        <v>16</v>
      </c>
      <c r="F634" s="11"/>
      <c r="G634" s="13" t="s">
        <v>17</v>
      </c>
      <c r="H634" s="11" t="s">
        <v>2082</v>
      </c>
      <c r="I634" s="11" t="s">
        <v>2075</v>
      </c>
      <c r="J634" s="11"/>
      <c r="K634" s="11" t="s">
        <v>2076</v>
      </c>
      <c r="L634" s="7" t="s">
        <v>13865</v>
      </c>
      <c r="M634" s="7" t="s">
        <v>2055</v>
      </c>
      <c r="N634" s="47">
        <v>30000</v>
      </c>
      <c r="O634" s="25">
        <v>12000</v>
      </c>
      <c r="P634" s="26">
        <v>2.5</v>
      </c>
      <c r="Q634" s="11" t="s">
        <v>22</v>
      </c>
      <c r="R634" s="11" t="s">
        <v>2077</v>
      </c>
      <c r="S634" s="11" t="s">
        <v>2057</v>
      </c>
      <c r="T634" s="11" t="s">
        <v>841</v>
      </c>
      <c r="U634" s="19" t="s">
        <v>23</v>
      </c>
      <c r="V634" s="11" t="s">
        <v>24</v>
      </c>
      <c r="W634" s="14">
        <v>2.5</v>
      </c>
      <c r="X634" s="14">
        <v>12000</v>
      </c>
      <c r="Y634" s="11" t="str">
        <f t="shared" si="9"/>
        <v>43943Aquisição de equipamento EPI - LUVA CIRÚRGICA 8,007.329.169/0001-3930000120002,52020NE00575</v>
      </c>
      <c r="Z634" s="11" t="s">
        <v>4443</v>
      </c>
      <c r="AA634" s="7">
        <v>2000000</v>
      </c>
      <c r="AB634" s="1" t="s">
        <v>15207</v>
      </c>
      <c r="AC634" s="7" t="s">
        <v>14869</v>
      </c>
      <c r="AD634" s="1" t="s">
        <v>16269</v>
      </c>
    </row>
    <row r="635" spans="1:30">
      <c r="A635" s="10">
        <v>43943</v>
      </c>
      <c r="B635" s="11" t="s">
        <v>15</v>
      </c>
      <c r="C635" s="12" t="s">
        <v>2051</v>
      </c>
      <c r="D635" s="12" t="s">
        <v>2046</v>
      </c>
      <c r="E635" s="11" t="s">
        <v>16</v>
      </c>
      <c r="F635" s="11"/>
      <c r="G635" s="13" t="s">
        <v>17</v>
      </c>
      <c r="H635" s="11" t="s">
        <v>2083</v>
      </c>
      <c r="I635" s="11" t="s">
        <v>2075</v>
      </c>
      <c r="J635" s="11"/>
      <c r="K635" s="11" t="s">
        <v>2076</v>
      </c>
      <c r="L635" s="7" t="s">
        <v>13865</v>
      </c>
      <c r="M635" s="7" t="s">
        <v>2055</v>
      </c>
      <c r="N635" s="47">
        <v>81600</v>
      </c>
      <c r="O635" s="25">
        <v>1200</v>
      </c>
      <c r="P635" s="26">
        <v>68</v>
      </c>
      <c r="Q635" s="11" t="s">
        <v>18</v>
      </c>
      <c r="R635" s="11" t="s">
        <v>2077</v>
      </c>
      <c r="S635" s="11" t="s">
        <v>2057</v>
      </c>
      <c r="T635" s="11" t="s">
        <v>886</v>
      </c>
      <c r="U635" s="15" t="s">
        <v>35</v>
      </c>
      <c r="V635" s="11" t="s">
        <v>20</v>
      </c>
      <c r="W635" s="14">
        <v>68</v>
      </c>
      <c r="X635" s="14">
        <v>1200</v>
      </c>
      <c r="Y635" s="11" t="str">
        <f t="shared" si="9"/>
        <v>43943Aquisição de equipamento EPI - AVENTAL CIRÚRGICO DESCARTÁVEL, HIDROREPELENTE, ESTÉRIL, 100% POLIPROPILENO07.329.169/0001-39816001200682020NE00575</v>
      </c>
      <c r="Z635" s="11" t="s">
        <v>4443</v>
      </c>
      <c r="AA635" s="7">
        <v>2000000</v>
      </c>
      <c r="AB635" s="1" t="s">
        <v>15207</v>
      </c>
      <c r="AC635" s="7" t="s">
        <v>14869</v>
      </c>
      <c r="AD635" s="1" t="s">
        <v>16269</v>
      </c>
    </row>
    <row r="636" spans="1:30">
      <c r="A636" s="10">
        <v>43943</v>
      </c>
      <c r="B636" s="11" t="s">
        <v>15</v>
      </c>
      <c r="C636" s="12" t="s">
        <v>2051</v>
      </c>
      <c r="D636" s="12" t="s">
        <v>2046</v>
      </c>
      <c r="E636" s="11" t="s">
        <v>16</v>
      </c>
      <c r="F636" s="11"/>
      <c r="G636" s="13" t="s">
        <v>17</v>
      </c>
      <c r="H636" s="11" t="s">
        <v>2084</v>
      </c>
      <c r="I636" s="11" t="s">
        <v>2075</v>
      </c>
      <c r="J636" s="11"/>
      <c r="K636" s="11" t="s">
        <v>2076</v>
      </c>
      <c r="L636" s="7" t="s">
        <v>13865</v>
      </c>
      <c r="M636" s="7" t="s">
        <v>2055</v>
      </c>
      <c r="N636" s="47">
        <v>60000</v>
      </c>
      <c r="O636" s="25">
        <v>1200</v>
      </c>
      <c r="P636" s="26">
        <v>50</v>
      </c>
      <c r="Q636" s="11"/>
      <c r="R636" s="11" t="s">
        <v>2077</v>
      </c>
      <c r="S636" s="11" t="s">
        <v>2057</v>
      </c>
      <c r="T636" s="11" t="s">
        <v>1453</v>
      </c>
      <c r="U636" s="15" t="s">
        <v>25</v>
      </c>
      <c r="V636" s="11" t="s">
        <v>20</v>
      </c>
      <c r="W636" s="14">
        <v>0.5</v>
      </c>
      <c r="X636" s="14">
        <v>120000</v>
      </c>
      <c r="Y636" s="11" t="str">
        <f t="shared" si="9"/>
        <v>43943Aquisição de equipamento EPI - TOUCA SANFONADA DESCARTÁVEL COM ELÁSTICO, NÃO ESTÉRIL, 100% POLIPROPILENO07.329.169/0001-39600001200502020NE00575</v>
      </c>
      <c r="Z636" s="11" t="s">
        <v>4443</v>
      </c>
      <c r="AA636" s="7">
        <v>2000000</v>
      </c>
      <c r="AB636" s="1" t="s">
        <v>15207</v>
      </c>
      <c r="AC636" s="7" t="s">
        <v>14869</v>
      </c>
      <c r="AD636" s="1" t="s">
        <v>16269</v>
      </c>
    </row>
    <row r="637" spans="1:30">
      <c r="A637" s="10">
        <v>43943</v>
      </c>
      <c r="B637" s="11" t="s">
        <v>15</v>
      </c>
      <c r="C637" s="12" t="s">
        <v>2051</v>
      </c>
      <c r="D637" s="12" t="s">
        <v>2046</v>
      </c>
      <c r="E637" s="11" t="s">
        <v>16</v>
      </c>
      <c r="F637" s="11"/>
      <c r="G637" s="13" t="s">
        <v>17</v>
      </c>
      <c r="H637" s="11" t="s">
        <v>2085</v>
      </c>
      <c r="I637" s="11" t="s">
        <v>2075</v>
      </c>
      <c r="J637" s="11"/>
      <c r="K637" s="11" t="s">
        <v>2076</v>
      </c>
      <c r="L637" s="7" t="s">
        <v>13865</v>
      </c>
      <c r="M637" s="7" t="s">
        <v>2055</v>
      </c>
      <c r="N637" s="47">
        <v>210000</v>
      </c>
      <c r="O637" s="25">
        <v>6000</v>
      </c>
      <c r="P637" s="26">
        <v>35</v>
      </c>
      <c r="Q637" s="27" t="s">
        <v>28</v>
      </c>
      <c r="R637" s="11" t="s">
        <v>2077</v>
      </c>
      <c r="S637" s="11" t="s">
        <v>2057</v>
      </c>
      <c r="T637" s="11" t="s">
        <v>825</v>
      </c>
      <c r="U637" s="19" t="s">
        <v>4892</v>
      </c>
      <c r="V637" s="11" t="s">
        <v>20</v>
      </c>
      <c r="W637" s="14">
        <v>35</v>
      </c>
      <c r="X637" s="14">
        <v>6000</v>
      </c>
      <c r="Y637" s="11" t="str">
        <f t="shared" si="9"/>
        <v>43943Aquisição de equipamento EPI - MASCARA N 95 PFF2 SEM VÁLVULA, 6 CAMADAS, NÃO ESTÉRIL, 100% POLIPROPILENO07.329.169/0001-392100006000352020NE00575</v>
      </c>
      <c r="Z637" s="11" t="s">
        <v>4443</v>
      </c>
      <c r="AA637" s="7">
        <v>2000000</v>
      </c>
      <c r="AB637" s="1" t="s">
        <v>15207</v>
      </c>
      <c r="AC637" s="7" t="s">
        <v>14869</v>
      </c>
      <c r="AD637" s="1" t="s">
        <v>16269</v>
      </c>
    </row>
    <row r="638" spans="1:30">
      <c r="A638" s="10">
        <v>43943</v>
      </c>
      <c r="B638" s="11" t="s">
        <v>15</v>
      </c>
      <c r="C638" s="12" t="s">
        <v>2051</v>
      </c>
      <c r="D638" s="12" t="s">
        <v>2046</v>
      </c>
      <c r="E638" s="11" t="s">
        <v>16</v>
      </c>
      <c r="F638" s="11"/>
      <c r="G638" s="13" t="s">
        <v>17</v>
      </c>
      <c r="H638" s="11" t="s">
        <v>2086</v>
      </c>
      <c r="I638" s="11" t="s">
        <v>2075</v>
      </c>
      <c r="J638" s="11"/>
      <c r="K638" s="11" t="s">
        <v>2076</v>
      </c>
      <c r="L638" s="7" t="s">
        <v>13865</v>
      </c>
      <c r="M638" s="7" t="s">
        <v>2055</v>
      </c>
      <c r="N638" s="47">
        <v>576000</v>
      </c>
      <c r="O638" s="25">
        <v>18000</v>
      </c>
      <c r="P638" s="26">
        <v>32</v>
      </c>
      <c r="Q638" s="27" t="s">
        <v>28</v>
      </c>
      <c r="R638" s="11" t="s">
        <v>2077</v>
      </c>
      <c r="S638" s="11" t="s">
        <v>2057</v>
      </c>
      <c r="T638" s="11" t="s">
        <v>825</v>
      </c>
      <c r="U638" s="19" t="s">
        <v>4892</v>
      </c>
      <c r="V638" s="11" t="s">
        <v>20</v>
      </c>
      <c r="W638" s="14">
        <v>32</v>
      </c>
      <c r="X638" s="14">
        <v>18000</v>
      </c>
      <c r="Y638" s="11" t="str">
        <f t="shared" si="9"/>
        <v>43943Aquisição de equipamento EPI - MASCARA N 95 PFF2 COM VÁLVULA, 6 CAMADAS, NÃO ESTÉRIL, 100% POLIPROPILENO.07.329.169/0001-3957600018000322020NE00575</v>
      </c>
      <c r="Z638" s="11" t="s">
        <v>4443</v>
      </c>
      <c r="AA638" s="7">
        <v>2000000</v>
      </c>
      <c r="AB638" s="1" t="s">
        <v>15207</v>
      </c>
      <c r="AC638" s="7" t="s">
        <v>14869</v>
      </c>
      <c r="AD638" s="1" t="s">
        <v>16269</v>
      </c>
    </row>
    <row r="639" spans="1:30">
      <c r="A639" s="10">
        <v>43943</v>
      </c>
      <c r="B639" s="11" t="s">
        <v>15</v>
      </c>
      <c r="C639" s="12" t="s">
        <v>2051</v>
      </c>
      <c r="D639" s="12" t="s">
        <v>2046</v>
      </c>
      <c r="E639" s="11" t="s">
        <v>16</v>
      </c>
      <c r="F639" s="11"/>
      <c r="G639" s="13" t="s">
        <v>17</v>
      </c>
      <c r="H639" s="11" t="s">
        <v>2087</v>
      </c>
      <c r="I639" s="11" t="s">
        <v>2075</v>
      </c>
      <c r="J639" s="11"/>
      <c r="K639" s="11" t="s">
        <v>2076</v>
      </c>
      <c r="L639" s="7" t="s">
        <v>13865</v>
      </c>
      <c r="M639" s="7" t="s">
        <v>2055</v>
      </c>
      <c r="N639" s="47">
        <v>732600</v>
      </c>
      <c r="O639" s="25">
        <v>3700</v>
      </c>
      <c r="P639" s="26">
        <v>198</v>
      </c>
      <c r="Q639" s="11"/>
      <c r="R639" s="11" t="s">
        <v>2077</v>
      </c>
      <c r="S639" s="11" t="s">
        <v>2057</v>
      </c>
      <c r="T639" s="11" t="s">
        <v>836</v>
      </c>
      <c r="U639" s="19" t="s">
        <v>30</v>
      </c>
      <c r="V639" s="11" t="s">
        <v>20</v>
      </c>
      <c r="W639" s="14">
        <v>3.96</v>
      </c>
      <c r="X639" s="14">
        <f>3700*50</f>
        <v>185000</v>
      </c>
      <c r="Y639" s="11" t="str">
        <f t="shared" si="9"/>
        <v>43943Aquisição de equipamento EPI - MASCARA TRIPLA DESCARTÁVEL COM ELÁSTICO, NÃO ESTÉRIL, 100% POLIPROPILENO.07.329.169/0001-3973260037001982020NE00575</v>
      </c>
      <c r="Z639" s="11" t="s">
        <v>4443</v>
      </c>
      <c r="AA639" s="7">
        <v>2000000</v>
      </c>
      <c r="AB639" s="1" t="s">
        <v>15207</v>
      </c>
      <c r="AC639" s="7" t="s">
        <v>14869</v>
      </c>
      <c r="AD639" s="1" t="s">
        <v>16269</v>
      </c>
    </row>
    <row r="640" spans="1:30">
      <c r="A640" s="10">
        <v>43943</v>
      </c>
      <c r="B640" s="11" t="s">
        <v>15</v>
      </c>
      <c r="C640" s="12" t="s">
        <v>2051</v>
      </c>
      <c r="D640" s="12" t="s">
        <v>2046</v>
      </c>
      <c r="E640" s="11" t="s">
        <v>16</v>
      </c>
      <c r="F640" s="11"/>
      <c r="G640" s="13" t="s">
        <v>17</v>
      </c>
      <c r="H640" s="11" t="s">
        <v>2088</v>
      </c>
      <c r="I640" s="11" t="s">
        <v>2089</v>
      </c>
      <c r="J640" s="11"/>
      <c r="K640" s="11" t="s">
        <v>2090</v>
      </c>
      <c r="L640" s="7" t="s">
        <v>13865</v>
      </c>
      <c r="M640" s="7" t="s">
        <v>2055</v>
      </c>
      <c r="N640" s="47">
        <v>1197900</v>
      </c>
      <c r="O640" s="25">
        <v>10000</v>
      </c>
      <c r="P640" s="26">
        <v>119.79</v>
      </c>
      <c r="Q640" s="11" t="s">
        <v>18</v>
      </c>
      <c r="R640" s="11" t="s">
        <v>2091</v>
      </c>
      <c r="S640" s="11" t="s">
        <v>2057</v>
      </c>
      <c r="T640" s="11" t="s">
        <v>961</v>
      </c>
      <c r="U640" s="19" t="s">
        <v>19</v>
      </c>
      <c r="V640" s="11" t="s">
        <v>20</v>
      </c>
      <c r="W640" s="14">
        <v>119.79</v>
      </c>
      <c r="X640" s="14">
        <v>10000</v>
      </c>
      <c r="Y640" s="11" t="str">
        <f t="shared" si="9"/>
        <v>43943Kit Teste Rápido IGG e IGM para detecção do COVID-1907.329.169/0001-39119790010000119,792020NE00777</v>
      </c>
      <c r="Z640" s="11" t="s">
        <v>4443</v>
      </c>
      <c r="AA640" s="7">
        <v>2000000</v>
      </c>
      <c r="AB640" s="1" t="s">
        <v>15207</v>
      </c>
      <c r="AC640" s="7" t="s">
        <v>14869</v>
      </c>
      <c r="AD640" s="1" t="s">
        <v>16269</v>
      </c>
    </row>
    <row r="641" spans="1:30">
      <c r="A641" s="10">
        <v>43943</v>
      </c>
      <c r="B641" s="11" t="s">
        <v>15</v>
      </c>
      <c r="C641" s="12" t="s">
        <v>2051</v>
      </c>
      <c r="D641" s="12" t="s">
        <v>2046</v>
      </c>
      <c r="E641" s="11" t="s">
        <v>16</v>
      </c>
      <c r="F641" s="11"/>
      <c r="G641" s="13" t="s">
        <v>17</v>
      </c>
      <c r="H641" s="11" t="s">
        <v>2092</v>
      </c>
      <c r="I641" s="11" t="s">
        <v>2093</v>
      </c>
      <c r="J641" s="11"/>
      <c r="K641" s="11" t="s">
        <v>2094</v>
      </c>
      <c r="L641" s="7" t="s">
        <v>13865</v>
      </c>
      <c r="M641" s="7" t="s">
        <v>2055</v>
      </c>
      <c r="N641" s="47">
        <v>63000</v>
      </c>
      <c r="O641" s="25">
        <v>18000</v>
      </c>
      <c r="P641" s="26">
        <v>3.5</v>
      </c>
      <c r="Q641" s="27" t="s">
        <v>31</v>
      </c>
      <c r="R641" s="11" t="s">
        <v>2095</v>
      </c>
      <c r="S641" s="11" t="s">
        <v>2057</v>
      </c>
      <c r="T641" s="11" t="s">
        <v>867</v>
      </c>
      <c r="U641" s="19" t="s">
        <v>32</v>
      </c>
      <c r="V641" s="11" t="s">
        <v>33</v>
      </c>
      <c r="W641" s="14">
        <f>P641*10</f>
        <v>35</v>
      </c>
      <c r="X641" s="14">
        <v>1800</v>
      </c>
      <c r="Y641" s="11" t="str">
        <f t="shared" ref="Y641:Y704" si="10">_xlfn.CONCAT(A641,F641,H641,M641,N641,O641,P641,R641)</f>
        <v>43943ALCOOL 70% ANTISSEPTICO 100ML07.329.169/0001-3963000180003,52020NE00594</v>
      </c>
      <c r="Z641" s="11" t="s">
        <v>4443</v>
      </c>
      <c r="AA641" s="7">
        <v>2000000</v>
      </c>
      <c r="AB641" s="1" t="s">
        <v>15207</v>
      </c>
      <c r="AC641" s="7" t="s">
        <v>14869</v>
      </c>
      <c r="AD641" s="1" t="s">
        <v>16269</v>
      </c>
    </row>
    <row r="642" spans="1:30">
      <c r="A642" s="10">
        <v>43943</v>
      </c>
      <c r="B642" s="11" t="s">
        <v>15</v>
      </c>
      <c r="C642" s="12" t="s">
        <v>2051</v>
      </c>
      <c r="D642" s="12" t="s">
        <v>2046</v>
      </c>
      <c r="E642" s="11" t="s">
        <v>16</v>
      </c>
      <c r="F642" s="11"/>
      <c r="G642" s="13" t="s">
        <v>17</v>
      </c>
      <c r="H642" s="11" t="s">
        <v>2096</v>
      </c>
      <c r="I642" s="11" t="s">
        <v>2093</v>
      </c>
      <c r="J642" s="11"/>
      <c r="K642" s="11" t="s">
        <v>2094</v>
      </c>
      <c r="L642" s="7" t="s">
        <v>13865</v>
      </c>
      <c r="M642" s="7" t="s">
        <v>2055</v>
      </c>
      <c r="N642" s="47">
        <v>126000</v>
      </c>
      <c r="O642" s="25">
        <v>18000</v>
      </c>
      <c r="P642" s="26">
        <v>7</v>
      </c>
      <c r="Q642" s="27" t="s">
        <v>31</v>
      </c>
      <c r="R642" s="11" t="s">
        <v>2095</v>
      </c>
      <c r="S642" s="11" t="s">
        <v>2057</v>
      </c>
      <c r="T642" s="11" t="s">
        <v>867</v>
      </c>
      <c r="U642" s="19" t="s">
        <v>32</v>
      </c>
      <c r="V642" s="11" t="s">
        <v>33</v>
      </c>
      <c r="W642" s="14">
        <v>28</v>
      </c>
      <c r="X642" s="14">
        <f>18000*0.25</f>
        <v>4500</v>
      </c>
      <c r="Y642" s="11" t="str">
        <f t="shared" si="10"/>
        <v>43943ALCOOL 70% ANTISSEPTICO 250ML07.329.169/0001-391260001800072020NE00594</v>
      </c>
      <c r="Z642" s="11" t="s">
        <v>4443</v>
      </c>
      <c r="AA642" s="7">
        <v>2000000</v>
      </c>
      <c r="AB642" s="1" t="s">
        <v>15207</v>
      </c>
      <c r="AC642" s="7" t="s">
        <v>14869</v>
      </c>
      <c r="AD642" s="1" t="s">
        <v>16269</v>
      </c>
    </row>
    <row r="643" spans="1:30">
      <c r="A643" s="10">
        <v>43943</v>
      </c>
      <c r="B643" s="11" t="s">
        <v>15</v>
      </c>
      <c r="C643" s="12" t="s">
        <v>2051</v>
      </c>
      <c r="D643" s="12" t="s">
        <v>2046</v>
      </c>
      <c r="E643" s="11" t="s">
        <v>16</v>
      </c>
      <c r="F643" s="11"/>
      <c r="G643" s="13" t="s">
        <v>17</v>
      </c>
      <c r="H643" s="11" t="s">
        <v>2097</v>
      </c>
      <c r="I643" s="11" t="s">
        <v>2093</v>
      </c>
      <c r="J643" s="11"/>
      <c r="K643" s="11" t="s">
        <v>2094</v>
      </c>
      <c r="L643" s="7" t="s">
        <v>13865</v>
      </c>
      <c r="M643" s="7" t="s">
        <v>2055</v>
      </c>
      <c r="N643" s="47">
        <v>385000</v>
      </c>
      <c r="O643" s="25">
        <v>35000</v>
      </c>
      <c r="P643" s="26">
        <v>11</v>
      </c>
      <c r="Q643" s="27" t="s">
        <v>31</v>
      </c>
      <c r="R643" s="11" t="s">
        <v>2095</v>
      </c>
      <c r="S643" s="11" t="s">
        <v>2057</v>
      </c>
      <c r="T643" s="11" t="s">
        <v>867</v>
      </c>
      <c r="U643" s="19" t="s">
        <v>32</v>
      </c>
      <c r="V643" s="11" t="s">
        <v>33</v>
      </c>
      <c r="W643" s="14">
        <v>11</v>
      </c>
      <c r="X643" s="14">
        <v>35000</v>
      </c>
      <c r="Y643" s="11" t="str">
        <f t="shared" si="10"/>
        <v>43943ALCOOL 70% ANTISSEPTICO 1000ML07.329.169/0001-3938500035000112020NE00594</v>
      </c>
      <c r="Z643" s="11" t="s">
        <v>4443</v>
      </c>
      <c r="AA643" s="7">
        <v>2000000</v>
      </c>
      <c r="AB643" s="1" t="s">
        <v>15207</v>
      </c>
      <c r="AC643" s="7" t="s">
        <v>14869</v>
      </c>
      <c r="AD643" s="1" t="s">
        <v>16269</v>
      </c>
    </row>
    <row r="644" spans="1:30">
      <c r="A644" s="10">
        <v>43943</v>
      </c>
      <c r="B644" s="11" t="s">
        <v>15</v>
      </c>
      <c r="C644" s="12" t="s">
        <v>2051</v>
      </c>
      <c r="D644" s="12" t="s">
        <v>2046</v>
      </c>
      <c r="E644" s="11" t="s">
        <v>16</v>
      </c>
      <c r="F644" s="11"/>
      <c r="G644" s="13" t="s">
        <v>17</v>
      </c>
      <c r="H644" s="11" t="s">
        <v>2098</v>
      </c>
      <c r="I644" s="11" t="s">
        <v>2093</v>
      </c>
      <c r="J644" s="11"/>
      <c r="K644" s="11" t="s">
        <v>2094</v>
      </c>
      <c r="L644" s="7" t="s">
        <v>13865</v>
      </c>
      <c r="M644" s="7" t="s">
        <v>2055</v>
      </c>
      <c r="N644" s="47">
        <v>432000</v>
      </c>
      <c r="O644" s="25">
        <v>16000</v>
      </c>
      <c r="P644" s="26">
        <v>27</v>
      </c>
      <c r="Q644" s="27" t="s">
        <v>31</v>
      </c>
      <c r="R644" s="11" t="s">
        <v>2095</v>
      </c>
      <c r="S644" s="11" t="s">
        <v>2057</v>
      </c>
      <c r="T644" s="11" t="s">
        <v>867</v>
      </c>
      <c r="U644" s="19" t="s">
        <v>32</v>
      </c>
      <c r="V644" s="11" t="s">
        <v>33</v>
      </c>
      <c r="W644" s="14">
        <v>54</v>
      </c>
      <c r="X644" s="14">
        <v>8000</v>
      </c>
      <c r="Y644" s="11" t="str">
        <f t="shared" si="10"/>
        <v>43943ALCOOL GEL ANTISSEPTICO 500ML07.329.169/0001-3943200016000272020NE00594</v>
      </c>
      <c r="Z644" s="11" t="s">
        <v>4443</v>
      </c>
      <c r="AA644" s="7">
        <v>2000000</v>
      </c>
      <c r="AB644" s="1" t="s">
        <v>15207</v>
      </c>
      <c r="AC644" s="7" t="s">
        <v>14869</v>
      </c>
      <c r="AD644" s="1" t="s">
        <v>16269</v>
      </c>
    </row>
    <row r="645" spans="1:30">
      <c r="A645" s="10">
        <v>43943</v>
      </c>
      <c r="B645" s="11" t="s">
        <v>15</v>
      </c>
      <c r="C645" s="12" t="s">
        <v>2051</v>
      </c>
      <c r="D645" s="12" t="s">
        <v>2046</v>
      </c>
      <c r="E645" s="11" t="s">
        <v>16</v>
      </c>
      <c r="F645" s="11"/>
      <c r="G645" s="13" t="s">
        <v>17</v>
      </c>
      <c r="H645" s="11" t="s">
        <v>2099</v>
      </c>
      <c r="I645" s="11" t="s">
        <v>2093</v>
      </c>
      <c r="J645" s="11"/>
      <c r="K645" s="11" t="s">
        <v>2094</v>
      </c>
      <c r="L645" s="7" t="s">
        <v>13865</v>
      </c>
      <c r="M645" s="7" t="s">
        <v>2055</v>
      </c>
      <c r="N645" s="47">
        <v>90000</v>
      </c>
      <c r="O645" s="25">
        <v>1500</v>
      </c>
      <c r="P645" s="26">
        <v>60</v>
      </c>
      <c r="Q645" s="27" t="s">
        <v>31</v>
      </c>
      <c r="R645" s="11" t="s">
        <v>2095</v>
      </c>
      <c r="S645" s="11" t="s">
        <v>2057</v>
      </c>
      <c r="T645" s="11" t="s">
        <v>867</v>
      </c>
      <c r="U645" s="19" t="s">
        <v>32</v>
      </c>
      <c r="V645" s="11" t="s">
        <v>33</v>
      </c>
      <c r="W645" s="14">
        <v>30</v>
      </c>
      <c r="X645" s="14">
        <v>3000</v>
      </c>
      <c r="Y645" s="11" t="str">
        <f t="shared" si="10"/>
        <v>43943ALCOOL GEL ANTISSEPTICO 2000ML07.329.169/0001-39900001500602020NE00594</v>
      </c>
      <c r="Z645" s="11" t="s">
        <v>4443</v>
      </c>
      <c r="AA645" s="7">
        <v>2000000</v>
      </c>
      <c r="AB645" s="1" t="s">
        <v>15207</v>
      </c>
      <c r="AC645" s="7" t="s">
        <v>14869</v>
      </c>
      <c r="AD645" s="1" t="s">
        <v>16269</v>
      </c>
    </row>
    <row r="646" spans="1:30">
      <c r="A646" s="10">
        <v>43943</v>
      </c>
      <c r="B646" s="11" t="s">
        <v>15</v>
      </c>
      <c r="C646" s="12" t="s">
        <v>2051</v>
      </c>
      <c r="D646" s="12" t="s">
        <v>2046</v>
      </c>
      <c r="E646" s="11" t="s">
        <v>16</v>
      </c>
      <c r="F646" s="11"/>
      <c r="G646" s="13" t="s">
        <v>17</v>
      </c>
      <c r="H646" s="11" t="s">
        <v>2100</v>
      </c>
      <c r="I646" s="11" t="s">
        <v>2093</v>
      </c>
      <c r="J646" s="11"/>
      <c r="K646" s="11" t="s">
        <v>2094</v>
      </c>
      <c r="L646" s="7" t="s">
        <v>13865</v>
      </c>
      <c r="M646" s="7" t="s">
        <v>2055</v>
      </c>
      <c r="N646" s="47">
        <v>120000</v>
      </c>
      <c r="O646" s="25">
        <v>1000</v>
      </c>
      <c r="P646" s="26">
        <v>120</v>
      </c>
      <c r="Q646" s="27" t="s">
        <v>31</v>
      </c>
      <c r="R646" s="11" t="s">
        <v>2095</v>
      </c>
      <c r="S646" s="11" t="s">
        <v>2057</v>
      </c>
      <c r="T646" s="11" t="s">
        <v>867</v>
      </c>
      <c r="U646" s="19" t="s">
        <v>32</v>
      </c>
      <c r="V646" s="11" t="s">
        <v>33</v>
      </c>
      <c r="W646" s="14">
        <f>120/5</f>
        <v>24</v>
      </c>
      <c r="X646" s="14">
        <v>5000</v>
      </c>
      <c r="Y646" s="11" t="str">
        <f t="shared" si="10"/>
        <v>43943ALCOOL GEL ANTISSEPTICO 5000ML07.329.169/0001-3912000010001202020NE00594</v>
      </c>
      <c r="Z646" s="11" t="s">
        <v>4443</v>
      </c>
      <c r="AA646" s="7">
        <v>2000000</v>
      </c>
      <c r="AB646" s="1" t="s">
        <v>15207</v>
      </c>
      <c r="AC646" s="7" t="s">
        <v>14869</v>
      </c>
      <c r="AD646" s="1" t="s">
        <v>16269</v>
      </c>
    </row>
    <row r="647" spans="1:30">
      <c r="A647" s="10">
        <v>43943</v>
      </c>
      <c r="B647" s="11" t="s">
        <v>15</v>
      </c>
      <c r="C647" s="12" t="s">
        <v>2051</v>
      </c>
      <c r="D647" s="12" t="s">
        <v>2046</v>
      </c>
      <c r="E647" s="11" t="s">
        <v>16</v>
      </c>
      <c r="F647" s="11"/>
      <c r="G647" s="13" t="s">
        <v>17</v>
      </c>
      <c r="H647" s="11" t="s">
        <v>2101</v>
      </c>
      <c r="I647" s="11" t="s">
        <v>2093</v>
      </c>
      <c r="J647" s="11"/>
      <c r="K647" s="11" t="s">
        <v>2094</v>
      </c>
      <c r="L647" s="7" t="s">
        <v>13865</v>
      </c>
      <c r="M647" s="7" t="s">
        <v>2055</v>
      </c>
      <c r="N647" s="47">
        <v>2384</v>
      </c>
      <c r="O647" s="25">
        <v>1600</v>
      </c>
      <c r="P647" s="26">
        <v>1.49</v>
      </c>
      <c r="Q647" s="11"/>
      <c r="R647" s="11" t="s">
        <v>2095</v>
      </c>
      <c r="S647" s="11" t="s">
        <v>2057</v>
      </c>
      <c r="T647" s="11" t="s">
        <v>859</v>
      </c>
      <c r="U647" s="19" t="s">
        <v>29</v>
      </c>
      <c r="V647" s="11" t="s">
        <v>20</v>
      </c>
      <c r="W647" s="14">
        <v>1.49</v>
      </c>
      <c r="X647" s="14">
        <v>1600</v>
      </c>
      <c r="Y647" s="11" t="str">
        <f t="shared" si="10"/>
        <v>43943CATETER NASAL TIPO OCULOS OXIGENIO07.329.169/0001-39238416001,492020NE00594</v>
      </c>
      <c r="Z647" s="11" t="s">
        <v>4443</v>
      </c>
      <c r="AA647" s="7">
        <v>2000000</v>
      </c>
      <c r="AB647" s="1" t="s">
        <v>15207</v>
      </c>
      <c r="AC647" s="7" t="s">
        <v>14869</v>
      </c>
      <c r="AD647" s="1" t="s">
        <v>16269</v>
      </c>
    </row>
    <row r="648" spans="1:30">
      <c r="A648" s="10">
        <v>43943</v>
      </c>
      <c r="B648" s="11" t="s">
        <v>15</v>
      </c>
      <c r="C648" s="12" t="s">
        <v>2051</v>
      </c>
      <c r="D648" s="12" t="s">
        <v>2046</v>
      </c>
      <c r="E648" s="11" t="s">
        <v>128</v>
      </c>
      <c r="F648" s="11"/>
      <c r="G648" s="13" t="s">
        <v>17</v>
      </c>
      <c r="H648" s="11" t="s">
        <v>2102</v>
      </c>
      <c r="I648" s="11" t="s">
        <v>2103</v>
      </c>
      <c r="J648" s="11"/>
      <c r="K648" s="11" t="s">
        <v>2104</v>
      </c>
      <c r="L648" s="7" t="s">
        <v>2105</v>
      </c>
      <c r="M648" s="7" t="s">
        <v>2106</v>
      </c>
      <c r="N648" s="47">
        <v>9400</v>
      </c>
      <c r="O648" s="25">
        <v>200</v>
      </c>
      <c r="P648" s="26">
        <v>47</v>
      </c>
      <c r="Q648" s="11" t="s">
        <v>18</v>
      </c>
      <c r="R648" s="11" t="s">
        <v>2107</v>
      </c>
      <c r="S648" s="11" t="s">
        <v>2057</v>
      </c>
      <c r="T648" s="11" t="s">
        <v>886</v>
      </c>
      <c r="U648" s="15" t="s">
        <v>35</v>
      </c>
      <c r="V648" s="11" t="s">
        <v>20</v>
      </c>
      <c r="W648" s="14">
        <v>4.7</v>
      </c>
      <c r="X648" s="14">
        <v>2000</v>
      </c>
      <c r="Y648" s="11" t="str">
        <f t="shared" si="10"/>
        <v>43943Avental descartável em TNT(PCT 10 UND-Marca -VABENE34.642.561/0001-069400200472020NE00003</v>
      </c>
      <c r="Z648" s="11" t="s">
        <v>4443</v>
      </c>
      <c r="AA648" s="7">
        <v>500000</v>
      </c>
      <c r="AB648" s="1" t="s">
        <v>15208</v>
      </c>
      <c r="AC648" s="7" t="s">
        <v>14870</v>
      </c>
      <c r="AD648" s="1" t="s">
        <v>16269</v>
      </c>
    </row>
    <row r="649" spans="1:30">
      <c r="A649" s="10">
        <v>43943</v>
      </c>
      <c r="B649" s="11" t="s">
        <v>15</v>
      </c>
      <c r="C649" s="12" t="s">
        <v>2051</v>
      </c>
      <c r="D649" s="12" t="s">
        <v>2046</v>
      </c>
      <c r="E649" s="11" t="s">
        <v>128</v>
      </c>
      <c r="F649" s="11"/>
      <c r="G649" s="13" t="s">
        <v>17</v>
      </c>
      <c r="H649" s="11" t="s">
        <v>2108</v>
      </c>
      <c r="I649" s="11" t="s">
        <v>2103</v>
      </c>
      <c r="J649" s="11"/>
      <c r="K649" s="11" t="s">
        <v>2104</v>
      </c>
      <c r="L649" s="7" t="s">
        <v>2105</v>
      </c>
      <c r="M649" s="7" t="s">
        <v>2106</v>
      </c>
      <c r="N649" s="47">
        <v>22400</v>
      </c>
      <c r="O649" s="25">
        <v>400</v>
      </c>
      <c r="P649" s="26">
        <v>56</v>
      </c>
      <c r="Q649" s="11" t="s">
        <v>22</v>
      </c>
      <c r="R649" s="11" t="s">
        <v>2107</v>
      </c>
      <c r="S649" s="11" t="s">
        <v>2057</v>
      </c>
      <c r="T649" s="11" t="s">
        <v>841</v>
      </c>
      <c r="U649" s="19" t="s">
        <v>23</v>
      </c>
      <c r="V649" s="11" t="s">
        <v>24</v>
      </c>
      <c r="W649" s="14">
        <v>0.56000000000000005</v>
      </c>
      <c r="X649" s="14">
        <f>40000</f>
        <v>40000</v>
      </c>
      <c r="Y649" s="11" t="str">
        <f t="shared" si="10"/>
        <v>43943Luva descartável CX com 100 und-Marca -VABENE34.642.561/0001-0622400400562020NE00003</v>
      </c>
      <c r="Z649" s="11" t="s">
        <v>4443</v>
      </c>
      <c r="AA649" s="7">
        <v>500000</v>
      </c>
      <c r="AB649" s="1" t="s">
        <v>15208</v>
      </c>
      <c r="AC649" s="7" t="s">
        <v>14870</v>
      </c>
      <c r="AD649" s="1" t="s">
        <v>16269</v>
      </c>
    </row>
    <row r="650" spans="1:30">
      <c r="A650" s="10">
        <v>43943</v>
      </c>
      <c r="B650" s="11" t="s">
        <v>15</v>
      </c>
      <c r="C650" s="12" t="s">
        <v>2051</v>
      </c>
      <c r="D650" s="12" t="s">
        <v>2046</v>
      </c>
      <c r="E650" s="11" t="s">
        <v>128</v>
      </c>
      <c r="F650" s="11"/>
      <c r="G650" s="13" t="s">
        <v>17</v>
      </c>
      <c r="H650" s="11" t="s">
        <v>2109</v>
      </c>
      <c r="I650" s="11" t="s">
        <v>2103</v>
      </c>
      <c r="J650" s="11"/>
      <c r="K650" s="11" t="s">
        <v>2104</v>
      </c>
      <c r="L650" s="7" t="s">
        <v>2105</v>
      </c>
      <c r="M650" s="7" t="s">
        <v>2106</v>
      </c>
      <c r="N650" s="47">
        <v>6800</v>
      </c>
      <c r="O650" s="25">
        <v>1000</v>
      </c>
      <c r="P650" s="26">
        <v>6.8</v>
      </c>
      <c r="Q650" s="11"/>
      <c r="R650" s="11" t="s">
        <v>2107</v>
      </c>
      <c r="S650" s="11" t="s">
        <v>2057</v>
      </c>
      <c r="T650" s="11" t="s">
        <v>836</v>
      </c>
      <c r="U650" s="19" t="s">
        <v>30</v>
      </c>
      <c r="V650" s="11" t="s">
        <v>20</v>
      </c>
      <c r="W650" s="14">
        <v>6.8</v>
      </c>
      <c r="X650" s="14">
        <v>1000</v>
      </c>
      <c r="Y650" s="11" t="str">
        <f t="shared" si="10"/>
        <v>43943Máscara descartável PFF1-MARCA-VONDER34.642.561/0001-06680010006,82020NE00003</v>
      </c>
      <c r="Z650" s="11" t="s">
        <v>4443</v>
      </c>
      <c r="AA650" s="7">
        <v>500000</v>
      </c>
      <c r="AB650" s="1" t="s">
        <v>15208</v>
      </c>
      <c r="AC650" s="7" t="s">
        <v>14870</v>
      </c>
      <c r="AD650" s="1" t="s">
        <v>16269</v>
      </c>
    </row>
    <row r="651" spans="1:30">
      <c r="A651" s="10">
        <v>43943</v>
      </c>
      <c r="B651" s="11" t="s">
        <v>15</v>
      </c>
      <c r="C651" s="12" t="s">
        <v>2051</v>
      </c>
      <c r="D651" s="12" t="s">
        <v>2046</v>
      </c>
      <c r="E651" s="11" t="s">
        <v>128</v>
      </c>
      <c r="F651" s="11"/>
      <c r="G651" s="13" t="s">
        <v>17</v>
      </c>
      <c r="H651" s="11" t="s">
        <v>2110</v>
      </c>
      <c r="I651" s="11" t="s">
        <v>2103</v>
      </c>
      <c r="J651" s="11"/>
      <c r="K651" s="11" t="s">
        <v>2104</v>
      </c>
      <c r="L651" s="7" t="s">
        <v>2105</v>
      </c>
      <c r="M651" s="7" t="s">
        <v>2106</v>
      </c>
      <c r="N651" s="47">
        <v>25400</v>
      </c>
      <c r="O651" s="25">
        <v>200</v>
      </c>
      <c r="P651" s="26">
        <v>127</v>
      </c>
      <c r="Q651" s="11"/>
      <c r="R651" s="11" t="s">
        <v>2107</v>
      </c>
      <c r="S651" s="11" t="s">
        <v>2057</v>
      </c>
      <c r="T651" s="11" t="s">
        <v>836</v>
      </c>
      <c r="U651" s="19" t="s">
        <v>30</v>
      </c>
      <c r="V651" s="11" t="s">
        <v>20</v>
      </c>
      <c r="W651" s="14">
        <v>1.27</v>
      </c>
      <c r="X651" s="14">
        <v>20000</v>
      </c>
      <c r="Y651" s="11" t="str">
        <f t="shared" si="10"/>
        <v>43943Máscara descartável TNT pct com 100 und-MARCA -VABENE34.642.561/0001-06254002001272020NE00003</v>
      </c>
      <c r="Z651" s="11" t="s">
        <v>4443</v>
      </c>
      <c r="AA651" s="7">
        <v>500000</v>
      </c>
      <c r="AB651" s="1" t="s">
        <v>15208</v>
      </c>
      <c r="AC651" s="7" t="s">
        <v>14870</v>
      </c>
      <c r="AD651" s="1" t="s">
        <v>16269</v>
      </c>
    </row>
    <row r="652" spans="1:30">
      <c r="A652" s="10">
        <v>43943</v>
      </c>
      <c r="B652" s="11" t="s">
        <v>15</v>
      </c>
      <c r="C652" s="12" t="s">
        <v>2051</v>
      </c>
      <c r="D652" s="12" t="s">
        <v>2046</v>
      </c>
      <c r="E652" s="11" t="s">
        <v>128</v>
      </c>
      <c r="F652" s="11"/>
      <c r="G652" s="13" t="s">
        <v>17</v>
      </c>
      <c r="H652" s="11" t="s">
        <v>2111</v>
      </c>
      <c r="I652" s="11" t="s">
        <v>2103</v>
      </c>
      <c r="J652" s="11"/>
      <c r="K652" s="11" t="s">
        <v>2104</v>
      </c>
      <c r="L652" s="7" t="s">
        <v>2105</v>
      </c>
      <c r="M652" s="7" t="s">
        <v>2106</v>
      </c>
      <c r="N652" s="47">
        <v>11400</v>
      </c>
      <c r="O652" s="25">
        <v>200</v>
      </c>
      <c r="P652" s="26">
        <v>57</v>
      </c>
      <c r="Q652" s="11"/>
      <c r="R652" s="11" t="s">
        <v>2107</v>
      </c>
      <c r="S652" s="11" t="s">
        <v>2057</v>
      </c>
      <c r="T652" s="11" t="s">
        <v>1453</v>
      </c>
      <c r="U652" s="15" t="s">
        <v>25</v>
      </c>
      <c r="V652" s="11" t="s">
        <v>20</v>
      </c>
      <c r="W652" s="14">
        <v>0.56999999999999995</v>
      </c>
      <c r="X652" s="14">
        <v>20000</v>
      </c>
      <c r="Y652" s="11" t="str">
        <f t="shared" si="10"/>
        <v>43943Touca descartável em TNT(PCT COM 100 und)34.642.561/0001-0611400200572020NE00003</v>
      </c>
      <c r="Z652" s="11" t="s">
        <v>4443</v>
      </c>
      <c r="AA652" s="7">
        <v>500000</v>
      </c>
      <c r="AB652" s="1" t="s">
        <v>15208</v>
      </c>
      <c r="AC652" s="7" t="s">
        <v>14870</v>
      </c>
      <c r="AD652" s="1" t="s">
        <v>16269</v>
      </c>
    </row>
    <row r="653" spans="1:30">
      <c r="A653" s="10">
        <v>43943</v>
      </c>
      <c r="B653" s="11" t="s">
        <v>15</v>
      </c>
      <c r="C653" s="12" t="s">
        <v>2051</v>
      </c>
      <c r="D653" s="12" t="s">
        <v>2046</v>
      </c>
      <c r="E653" s="11" t="s">
        <v>16</v>
      </c>
      <c r="F653" s="11"/>
      <c r="G653" s="13" t="s">
        <v>17</v>
      </c>
      <c r="H653" s="11" t="s">
        <v>2112</v>
      </c>
      <c r="I653" s="11" t="s">
        <v>2103</v>
      </c>
      <c r="J653" s="11"/>
      <c r="K653" s="11" t="s">
        <v>2104</v>
      </c>
      <c r="L653" s="7" t="s">
        <v>2105</v>
      </c>
      <c r="M653" s="7" t="s">
        <v>2106</v>
      </c>
      <c r="N653" s="47">
        <v>24000</v>
      </c>
      <c r="O653" s="25">
        <v>1200</v>
      </c>
      <c r="P653" s="26">
        <v>20</v>
      </c>
      <c r="Q653" s="27" t="s">
        <v>31</v>
      </c>
      <c r="R653" s="11" t="s">
        <v>2107</v>
      </c>
      <c r="S653" s="11" t="s">
        <v>2057</v>
      </c>
      <c r="T653" s="11" t="s">
        <v>867</v>
      </c>
      <c r="U653" s="19" t="s">
        <v>32</v>
      </c>
      <c r="V653" s="11" t="s">
        <v>33</v>
      </c>
      <c r="W653" s="14">
        <v>40</v>
      </c>
      <c r="X653" s="14">
        <v>600</v>
      </c>
      <c r="Y653" s="11" t="str">
        <f t="shared" si="10"/>
        <v>43943Álcool em gel 70% antisséptico com válvula PUM com 420g-Marca start34.642.561/0001-06240001200202020NE00003</v>
      </c>
      <c r="Z653" s="11" t="s">
        <v>4443</v>
      </c>
      <c r="AA653" s="7">
        <v>500000</v>
      </c>
      <c r="AB653" s="1" t="s">
        <v>15208</v>
      </c>
      <c r="AC653" s="7" t="s">
        <v>14870</v>
      </c>
      <c r="AD653" s="1" t="s">
        <v>16269</v>
      </c>
    </row>
    <row r="654" spans="1:30">
      <c r="A654" s="10">
        <v>43943</v>
      </c>
      <c r="B654" s="11" t="s">
        <v>15</v>
      </c>
      <c r="C654" s="12" t="s">
        <v>2051</v>
      </c>
      <c r="D654" s="12" t="s">
        <v>2046</v>
      </c>
      <c r="E654" s="11" t="s">
        <v>16</v>
      </c>
      <c r="F654" s="11"/>
      <c r="G654" s="13" t="s">
        <v>17</v>
      </c>
      <c r="H654" s="11" t="s">
        <v>2113</v>
      </c>
      <c r="I654" s="11" t="s">
        <v>2114</v>
      </c>
      <c r="J654" s="11"/>
      <c r="K654" s="11"/>
      <c r="L654" s="7" t="s">
        <v>13867</v>
      </c>
      <c r="M654" s="7" t="s">
        <v>13866</v>
      </c>
      <c r="N654" s="47">
        <v>93750</v>
      </c>
      <c r="O654" s="25">
        <v>2500</v>
      </c>
      <c r="P654" s="26">
        <v>37.5</v>
      </c>
      <c r="Q654" s="11" t="s">
        <v>22</v>
      </c>
      <c r="R654" s="11" t="s">
        <v>2115</v>
      </c>
      <c r="S654" s="11" t="s">
        <v>2057</v>
      </c>
      <c r="T654" s="11" t="s">
        <v>841</v>
      </c>
      <c r="U654" s="19" t="s">
        <v>23</v>
      </c>
      <c r="V654" s="11" t="s">
        <v>24</v>
      </c>
      <c r="W654" s="14">
        <f>37.5/50</f>
        <v>0.75</v>
      </c>
      <c r="X654" s="14">
        <f>2500*50</f>
        <v>125000</v>
      </c>
      <c r="Y654" s="11" t="str">
        <f t="shared" si="10"/>
        <v>43943AQUISIÇÃO DE LUVA DE PROCEDIMENTO TAMANHO M, CAIXA COM 50 PARES, PARA ATENDER AS DEMANDAS DA SVS.27.091.260/0001-7693750250037,52020NE00122</v>
      </c>
      <c r="Z654" s="11" t="s">
        <v>4443</v>
      </c>
      <c r="AA654" s="7">
        <v>150000</v>
      </c>
      <c r="AB654" s="1" t="s">
        <v>15209</v>
      </c>
      <c r="AC654" s="7" t="s">
        <v>14870</v>
      </c>
      <c r="AD654" s="1" t="s">
        <v>16269</v>
      </c>
    </row>
    <row r="655" spans="1:30">
      <c r="A655" s="10">
        <v>43943</v>
      </c>
      <c r="B655" s="11" t="s">
        <v>15</v>
      </c>
      <c r="C655" s="12" t="s">
        <v>2051</v>
      </c>
      <c r="D655" s="12" t="s">
        <v>2046</v>
      </c>
      <c r="E655" s="11" t="s">
        <v>16</v>
      </c>
      <c r="F655" s="11"/>
      <c r="G655" s="13" t="s">
        <v>17</v>
      </c>
      <c r="H655" s="11" t="s">
        <v>2116</v>
      </c>
      <c r="I655" s="11" t="s">
        <v>2114</v>
      </c>
      <c r="J655" s="11"/>
      <c r="K655" s="11"/>
      <c r="L655" s="7" t="s">
        <v>13867</v>
      </c>
      <c r="M655" s="7" t="s">
        <v>13866</v>
      </c>
      <c r="N655" s="47">
        <v>34560</v>
      </c>
      <c r="O655" s="25">
        <v>960</v>
      </c>
      <c r="P655" s="26">
        <v>36</v>
      </c>
      <c r="Q655" s="27" t="s">
        <v>28</v>
      </c>
      <c r="R655" s="11" t="s">
        <v>2115</v>
      </c>
      <c r="S655" s="11" t="s">
        <v>2057</v>
      </c>
      <c r="T655" s="11" t="s">
        <v>825</v>
      </c>
      <c r="U655" s="19" t="s">
        <v>4892</v>
      </c>
      <c r="V655" s="11" t="s">
        <v>20</v>
      </c>
      <c r="W655" s="14">
        <v>36</v>
      </c>
      <c r="X655" s="14">
        <v>960</v>
      </c>
      <c r="Y655" s="11" t="str">
        <f t="shared" si="10"/>
        <v>43943AQUISIÇÃO DE UNIDADE DE MÁSCARAS N.95, PARA ATENDER AS DEMANDAS DA SVS27.091.260/0001-7634560960362020NE00122</v>
      </c>
      <c r="Z655" s="11" t="s">
        <v>4443</v>
      </c>
      <c r="AA655" s="7">
        <v>150000</v>
      </c>
      <c r="AB655" s="1" t="s">
        <v>15209</v>
      </c>
      <c r="AC655" s="7" t="s">
        <v>14870</v>
      </c>
      <c r="AD655" s="1" t="s">
        <v>16269</v>
      </c>
    </row>
    <row r="656" spans="1:30">
      <c r="A656" s="10">
        <v>43943</v>
      </c>
      <c r="B656" s="11" t="s">
        <v>15</v>
      </c>
      <c r="C656" s="12" t="s">
        <v>2051</v>
      </c>
      <c r="D656" s="12" t="s">
        <v>2046</v>
      </c>
      <c r="E656" s="11" t="s">
        <v>16</v>
      </c>
      <c r="F656" s="11"/>
      <c r="G656" s="13" t="s">
        <v>17</v>
      </c>
      <c r="H656" s="11" t="s">
        <v>2117</v>
      </c>
      <c r="I656" s="11" t="s">
        <v>2114</v>
      </c>
      <c r="J656" s="11"/>
      <c r="K656" s="11"/>
      <c r="L656" s="7" t="s">
        <v>13867</v>
      </c>
      <c r="M656" s="7" t="s">
        <v>13866</v>
      </c>
      <c r="N656" s="47">
        <v>2000</v>
      </c>
      <c r="O656" s="25">
        <v>10</v>
      </c>
      <c r="P656" s="26">
        <v>200</v>
      </c>
      <c r="Q656" s="11" t="s">
        <v>26</v>
      </c>
      <c r="R656" s="11" t="s">
        <v>2115</v>
      </c>
      <c r="S656" s="11" t="s">
        <v>2057</v>
      </c>
      <c r="T656" s="11" t="s">
        <v>831</v>
      </c>
      <c r="U656" s="19" t="s">
        <v>27</v>
      </c>
      <c r="V656" s="11" t="s">
        <v>20</v>
      </c>
      <c r="W656" s="14">
        <v>10</v>
      </c>
      <c r="X656" s="14">
        <v>200</v>
      </c>
      <c r="Y656" s="11" t="str">
        <f t="shared" si="10"/>
        <v>43943AQUISIÇÃO DE UNIDADES DE TERMÔMETRO INFRAVERMELHO, PARA ATENDER AS DEMANDAS DA SVS.27.091.260/0001-762000102002020NE00122</v>
      </c>
      <c r="Z656" s="11" t="s">
        <v>4443</v>
      </c>
      <c r="AA656" s="7">
        <v>150000</v>
      </c>
      <c r="AB656" s="1" t="s">
        <v>15209</v>
      </c>
      <c r="AC656" s="7" t="s">
        <v>14870</v>
      </c>
      <c r="AD656" s="1" t="s">
        <v>16269</v>
      </c>
    </row>
    <row r="657" spans="1:30">
      <c r="A657" s="10">
        <v>43943</v>
      </c>
      <c r="B657" s="11" t="s">
        <v>15</v>
      </c>
      <c r="C657" s="12" t="s">
        <v>2051</v>
      </c>
      <c r="D657" s="12" t="s">
        <v>2046</v>
      </c>
      <c r="E657" s="11" t="s">
        <v>16</v>
      </c>
      <c r="F657" s="11"/>
      <c r="G657" s="13" t="s">
        <v>17</v>
      </c>
      <c r="H657" s="11" t="s">
        <v>2118</v>
      </c>
      <c r="I657" s="11" t="s">
        <v>2114</v>
      </c>
      <c r="J657" s="11"/>
      <c r="K657" s="11"/>
      <c r="L657" s="7" t="s">
        <v>13867</v>
      </c>
      <c r="M657" s="7" t="s">
        <v>13866</v>
      </c>
      <c r="N657" s="47">
        <v>3000</v>
      </c>
      <c r="O657" s="25">
        <v>200</v>
      </c>
      <c r="P657" s="26">
        <v>15</v>
      </c>
      <c r="Q657" s="11"/>
      <c r="R657" s="11" t="s">
        <v>2115</v>
      </c>
      <c r="S657" s="11" t="s">
        <v>2057</v>
      </c>
      <c r="T657" s="11" t="s">
        <v>1453</v>
      </c>
      <c r="U657" s="15" t="s">
        <v>25</v>
      </c>
      <c r="V657" s="11" t="s">
        <v>20</v>
      </c>
      <c r="W657" s="14">
        <v>0.15</v>
      </c>
      <c r="X657" s="14">
        <v>20000</v>
      </c>
      <c r="Y657" s="11" t="str">
        <f t="shared" si="10"/>
        <v>43943AQUISIÇÃO DE PACOTES DE TOUCAS DESCARTÁVEIS, PARA ATENDER AS DEMANDAS DA SVS.27.091.260/0001-763000200152020NE00122</v>
      </c>
      <c r="Z657" s="11" t="s">
        <v>4443</v>
      </c>
      <c r="AA657" s="7">
        <v>150000</v>
      </c>
      <c r="AB657" s="1" t="s">
        <v>15209</v>
      </c>
      <c r="AC657" s="7" t="s">
        <v>14870</v>
      </c>
      <c r="AD657" s="1" t="s">
        <v>16269</v>
      </c>
    </row>
    <row r="658" spans="1:30">
      <c r="A658" s="10">
        <v>43944</v>
      </c>
      <c r="B658" s="11" t="s">
        <v>21</v>
      </c>
      <c r="C658" s="11" t="s">
        <v>2045</v>
      </c>
      <c r="D658" s="11" t="s">
        <v>2046</v>
      </c>
      <c r="E658" s="11" t="s">
        <v>16</v>
      </c>
      <c r="F658" s="11" t="s">
        <v>2119</v>
      </c>
      <c r="G658" s="13" t="s">
        <v>17</v>
      </c>
      <c r="H658" s="11" t="s">
        <v>2120</v>
      </c>
      <c r="I658" s="11"/>
      <c r="J658" s="11" t="s">
        <v>2121</v>
      </c>
      <c r="K658" s="11"/>
      <c r="L658" s="7" t="s">
        <v>13865</v>
      </c>
      <c r="M658" s="7" t="s">
        <v>2055</v>
      </c>
      <c r="N658" s="47">
        <v>1050000</v>
      </c>
      <c r="O658" s="25">
        <v>30000</v>
      </c>
      <c r="P658" s="26">
        <v>35</v>
      </c>
      <c r="Q658" s="27" t="s">
        <v>28</v>
      </c>
      <c r="R658" s="11" t="s">
        <v>2122</v>
      </c>
      <c r="S658" s="11" t="s">
        <v>2123</v>
      </c>
      <c r="T658" s="11" t="s">
        <v>825</v>
      </c>
      <c r="U658" s="19" t="s">
        <v>4892</v>
      </c>
      <c r="V658" s="11" t="s">
        <v>20</v>
      </c>
      <c r="W658" s="14">
        <v>35</v>
      </c>
      <c r="X658" s="14">
        <v>30000</v>
      </c>
      <c r="Y658" s="11" t="str">
        <f t="shared" si="10"/>
        <v>43944SVM - MacapáAquisição de máscara descartável N9507.329.169/0001-3910500003000035330002/2020</v>
      </c>
      <c r="Z658" s="11" t="s">
        <v>4443</v>
      </c>
      <c r="AA658" s="7">
        <v>2000000</v>
      </c>
      <c r="AB658" s="1" t="s">
        <v>15207</v>
      </c>
      <c r="AC658" s="7" t="s">
        <v>14869</v>
      </c>
      <c r="AD658" s="1" t="s">
        <v>16269</v>
      </c>
    </row>
    <row r="659" spans="1:30">
      <c r="A659" s="10">
        <v>43944</v>
      </c>
      <c r="B659" s="11" t="s">
        <v>21</v>
      </c>
      <c r="C659" s="11" t="s">
        <v>2045</v>
      </c>
      <c r="D659" s="11" t="s">
        <v>2046</v>
      </c>
      <c r="E659" s="11" t="s">
        <v>117</v>
      </c>
      <c r="F659" s="11" t="s">
        <v>2124</v>
      </c>
      <c r="G659" s="13" t="s">
        <v>17</v>
      </c>
      <c r="H659" s="11" t="s">
        <v>2125</v>
      </c>
      <c r="I659" s="11"/>
      <c r="J659" s="11" t="s">
        <v>2126</v>
      </c>
      <c r="K659" s="11"/>
      <c r="L659" s="7" t="s">
        <v>13869</v>
      </c>
      <c r="M659" s="7" t="s">
        <v>13868</v>
      </c>
      <c r="N659" s="47">
        <v>45000</v>
      </c>
      <c r="O659" s="25" t="s">
        <v>2127</v>
      </c>
      <c r="P659" s="26">
        <v>45</v>
      </c>
      <c r="Q659" s="27" t="s">
        <v>31</v>
      </c>
      <c r="R659" s="11"/>
      <c r="S659" s="11" t="s">
        <v>2128</v>
      </c>
      <c r="T659" s="11" t="s">
        <v>867</v>
      </c>
      <c r="U659" s="19" t="s">
        <v>32</v>
      </c>
      <c r="V659" s="11" t="s">
        <v>33</v>
      </c>
      <c r="W659" s="14">
        <v>45</v>
      </c>
      <c r="X659" s="14">
        <v>1000</v>
      </c>
      <c r="Y659" s="11" t="str">
        <f t="shared" si="10"/>
        <v>43944SEMAD - MacapáAquisição de álcool gel 70% 1000 litros07.571.520/0001-01450001.000 L45</v>
      </c>
      <c r="Z659" s="11" t="s">
        <v>4443</v>
      </c>
      <c r="AA659" s="7">
        <v>90000</v>
      </c>
      <c r="AB659" s="1" t="s">
        <v>15210</v>
      </c>
      <c r="AC659" s="7" t="s">
        <v>14868</v>
      </c>
      <c r="AD659" s="1" t="s">
        <v>16269</v>
      </c>
    </row>
    <row r="660" spans="1:30">
      <c r="A660" s="10">
        <v>43944</v>
      </c>
      <c r="B660" s="11" t="s">
        <v>21</v>
      </c>
      <c r="C660" s="11" t="s">
        <v>2045</v>
      </c>
      <c r="D660" s="11" t="s">
        <v>2046</v>
      </c>
      <c r="E660" s="11" t="s">
        <v>16</v>
      </c>
      <c r="F660" s="11" t="s">
        <v>2129</v>
      </c>
      <c r="G660" s="13" t="s">
        <v>17</v>
      </c>
      <c r="H660" s="11" t="s">
        <v>2130</v>
      </c>
      <c r="I660" s="11"/>
      <c r="J660" s="11" t="s">
        <v>2131</v>
      </c>
      <c r="K660" s="11"/>
      <c r="L660" s="7" t="s">
        <v>13865</v>
      </c>
      <c r="M660" s="7" t="s">
        <v>2055</v>
      </c>
      <c r="N660" s="47">
        <v>3184000</v>
      </c>
      <c r="O660" s="25">
        <v>800000</v>
      </c>
      <c r="P660" s="26">
        <v>3.98</v>
      </c>
      <c r="Q660" s="11"/>
      <c r="R660" s="11"/>
      <c r="S660" s="11"/>
      <c r="T660" s="11" t="s">
        <v>836</v>
      </c>
      <c r="U660" s="19" t="s">
        <v>30</v>
      </c>
      <c r="V660" s="11" t="s">
        <v>20</v>
      </c>
      <c r="W660" s="14">
        <v>3.98</v>
      </c>
      <c r="X660" s="14">
        <v>800000</v>
      </c>
      <c r="Y660" s="11" t="str">
        <f t="shared" si="10"/>
        <v>43944SEMSA - Prefeitura Municipal de Macapámáscara cirúrgica descartável07.329.169/0001-3931840008000003,98</v>
      </c>
      <c r="Z660" s="11" t="s">
        <v>4443</v>
      </c>
      <c r="AA660" s="7">
        <v>2000000</v>
      </c>
      <c r="AB660" s="1" t="s">
        <v>15207</v>
      </c>
      <c r="AC660" s="7" t="s">
        <v>14869</v>
      </c>
      <c r="AD660" s="1" t="s">
        <v>16269</v>
      </c>
    </row>
    <row r="661" spans="1:30">
      <c r="A661" s="10">
        <v>43944</v>
      </c>
      <c r="B661" s="11" t="s">
        <v>15</v>
      </c>
      <c r="C661" s="12" t="s">
        <v>2051</v>
      </c>
      <c r="D661" s="12" t="s">
        <v>2046</v>
      </c>
      <c r="E661" s="11" t="s">
        <v>16</v>
      </c>
      <c r="F661" s="11" t="s">
        <v>2132</v>
      </c>
      <c r="G661" s="11" t="s">
        <v>37</v>
      </c>
      <c r="H661" s="11" t="s">
        <v>2133</v>
      </c>
      <c r="I661" s="11" t="s">
        <v>2134</v>
      </c>
      <c r="J661" s="11"/>
      <c r="K661" s="11" t="s">
        <v>2135</v>
      </c>
      <c r="L661" s="7" t="s">
        <v>2136</v>
      </c>
      <c r="M661" s="7" t="s">
        <v>2137</v>
      </c>
      <c r="N661" s="47">
        <v>2475000</v>
      </c>
      <c r="O661" s="25">
        <v>50</v>
      </c>
      <c r="P661" s="26">
        <v>49500</v>
      </c>
      <c r="Q661" s="11" t="s">
        <v>18</v>
      </c>
      <c r="R661" s="11" t="s">
        <v>2138</v>
      </c>
      <c r="S661" s="11" t="s">
        <v>2139</v>
      </c>
      <c r="T661" s="11" t="s">
        <v>911</v>
      </c>
      <c r="U661" s="19" t="s">
        <v>4439</v>
      </c>
      <c r="V661" s="11" t="s">
        <v>20</v>
      </c>
      <c r="W661" s="14">
        <v>49500</v>
      </c>
      <c r="X661" s="14">
        <v>50</v>
      </c>
      <c r="Y661" s="11" t="str">
        <f t="shared" si="10"/>
        <v>43944Fundo Estadual de SaúdeVentilador artificial eletrônico49.520.521/0001-69247500050495002020NE00362</v>
      </c>
      <c r="Z661" s="11" t="s">
        <v>4443</v>
      </c>
      <c r="AA661" s="7">
        <v>183406304</v>
      </c>
      <c r="AB661" s="1" t="s">
        <v>15211</v>
      </c>
      <c r="AC661" s="7" t="s">
        <v>14869</v>
      </c>
      <c r="AD661" s="1" t="s">
        <v>16269</v>
      </c>
    </row>
    <row r="662" spans="1:30">
      <c r="A662" s="10">
        <v>43944</v>
      </c>
      <c r="B662" s="11" t="s">
        <v>15</v>
      </c>
      <c r="C662" s="12" t="s">
        <v>2051</v>
      </c>
      <c r="D662" s="12" t="s">
        <v>2046</v>
      </c>
      <c r="E662" s="11" t="s">
        <v>16</v>
      </c>
      <c r="F662" s="11" t="s">
        <v>2132</v>
      </c>
      <c r="G662" s="11" t="s">
        <v>37</v>
      </c>
      <c r="H662" s="11" t="s">
        <v>2133</v>
      </c>
      <c r="I662" s="11" t="s">
        <v>2140</v>
      </c>
      <c r="J662" s="11"/>
      <c r="K662" s="11" t="s">
        <v>2141</v>
      </c>
      <c r="L662" s="7" t="s">
        <v>2136</v>
      </c>
      <c r="M662" s="7" t="s">
        <v>2137</v>
      </c>
      <c r="N662" s="47">
        <v>2475000</v>
      </c>
      <c r="O662" s="25">
        <v>50</v>
      </c>
      <c r="P662" s="26">
        <v>49500</v>
      </c>
      <c r="Q662" s="11" t="s">
        <v>18</v>
      </c>
      <c r="R662" s="11" t="s">
        <v>2142</v>
      </c>
      <c r="S662" s="11" t="s">
        <v>2139</v>
      </c>
      <c r="T662" s="11" t="s">
        <v>911</v>
      </c>
      <c r="U662" s="19" t="s">
        <v>4439</v>
      </c>
      <c r="V662" s="11" t="s">
        <v>20</v>
      </c>
      <c r="W662" s="14">
        <v>49500</v>
      </c>
      <c r="X662" s="14">
        <v>50</v>
      </c>
      <c r="Y662" s="11" t="str">
        <f t="shared" si="10"/>
        <v>43944Fundo Estadual de SaúdeVentilador artificial eletrônico49.520.521/0001-69247500050495002020NE00454</v>
      </c>
      <c r="Z662" s="11" t="s">
        <v>4443</v>
      </c>
      <c r="AA662" s="7">
        <v>183406304</v>
      </c>
      <c r="AB662" s="1" t="s">
        <v>15211</v>
      </c>
      <c r="AC662" s="7" t="s">
        <v>14869</v>
      </c>
      <c r="AD662" s="1" t="s">
        <v>16269</v>
      </c>
    </row>
    <row r="663" spans="1:30">
      <c r="A663" s="10">
        <v>43944</v>
      </c>
      <c r="B663" s="11" t="s">
        <v>21</v>
      </c>
      <c r="C663" s="11" t="s">
        <v>2045</v>
      </c>
      <c r="D663" s="11" t="s">
        <v>2046</v>
      </c>
      <c r="E663" s="11" t="s">
        <v>16</v>
      </c>
      <c r="F663" s="11" t="s">
        <v>363</v>
      </c>
      <c r="G663" s="13" t="s">
        <v>17</v>
      </c>
      <c r="H663" s="11" t="s">
        <v>2143</v>
      </c>
      <c r="I663" s="11"/>
      <c r="J663" s="11" t="s">
        <v>2144</v>
      </c>
      <c r="K663" s="11"/>
      <c r="L663" s="7" t="s">
        <v>13865</v>
      </c>
      <c r="M663" s="7" t="s">
        <v>2055</v>
      </c>
      <c r="N663" s="47">
        <v>270000</v>
      </c>
      <c r="O663" s="25">
        <v>10000</v>
      </c>
      <c r="P663" s="26">
        <v>27</v>
      </c>
      <c r="Q663" s="27" t="s">
        <v>31</v>
      </c>
      <c r="R663" s="11">
        <v>330001</v>
      </c>
      <c r="S663" s="11" t="s">
        <v>2145</v>
      </c>
      <c r="T663" s="11" t="s">
        <v>867</v>
      </c>
      <c r="U663" s="19" t="s">
        <v>32</v>
      </c>
      <c r="V663" s="11" t="s">
        <v>33</v>
      </c>
      <c r="W663" s="14">
        <v>27</v>
      </c>
      <c r="X663" s="14">
        <v>10000</v>
      </c>
      <c r="Y663" s="11" t="str">
        <f t="shared" si="10"/>
        <v>43944Secretaria Municipal de SaúdeAquisição de álcool em gel - 70%07.329.169/0001-392700001000027330001</v>
      </c>
      <c r="Z663" s="11" t="s">
        <v>4443</v>
      </c>
      <c r="AA663" s="7">
        <v>2000000</v>
      </c>
      <c r="AB663" s="1" t="s">
        <v>15207</v>
      </c>
      <c r="AC663" s="7" t="s">
        <v>14869</v>
      </c>
      <c r="AD663" s="1" t="s">
        <v>16269</v>
      </c>
    </row>
    <row r="664" spans="1:30">
      <c r="A664" s="10">
        <v>43944</v>
      </c>
      <c r="B664" s="11" t="s">
        <v>21</v>
      </c>
      <c r="C664" s="11" t="s">
        <v>2045</v>
      </c>
      <c r="D664" s="11" t="s">
        <v>2046</v>
      </c>
      <c r="E664" s="11" t="s">
        <v>16</v>
      </c>
      <c r="F664" s="11" t="s">
        <v>363</v>
      </c>
      <c r="G664" s="13" t="s">
        <v>17</v>
      </c>
      <c r="H664" s="11" t="s">
        <v>2146</v>
      </c>
      <c r="I664" s="11"/>
      <c r="J664" s="11" t="s">
        <v>2144</v>
      </c>
      <c r="K664" s="11"/>
      <c r="L664" s="7" t="s">
        <v>13865</v>
      </c>
      <c r="M664" s="7" t="s">
        <v>2055</v>
      </c>
      <c r="N664" s="47">
        <v>220000</v>
      </c>
      <c r="O664" s="25">
        <v>20000</v>
      </c>
      <c r="P664" s="26">
        <v>11</v>
      </c>
      <c r="Q664" s="27" t="s">
        <v>31</v>
      </c>
      <c r="R664" s="11">
        <v>330001</v>
      </c>
      <c r="S664" s="11" t="s">
        <v>2145</v>
      </c>
      <c r="T664" s="11" t="s">
        <v>867</v>
      </c>
      <c r="U664" s="19" t="s">
        <v>32</v>
      </c>
      <c r="V664" s="11" t="s">
        <v>33</v>
      </c>
      <c r="W664" s="14">
        <v>11</v>
      </c>
      <c r="X664" s="14">
        <v>20000</v>
      </c>
      <c r="Y664" s="11" t="str">
        <f t="shared" si="10"/>
        <v>43944Secretaria Municipal de SaúdeAquisição de álcool etílico 70GL líquido07.329.169/0001-392200002000011330001</v>
      </c>
      <c r="Z664" s="11" t="s">
        <v>4443</v>
      </c>
      <c r="AA664" s="7">
        <v>2000000</v>
      </c>
      <c r="AB664" s="1" t="s">
        <v>15207</v>
      </c>
      <c r="AC664" s="7" t="s">
        <v>14869</v>
      </c>
      <c r="AD664" s="1" t="s">
        <v>16269</v>
      </c>
    </row>
    <row r="665" spans="1:30">
      <c r="A665" s="10">
        <v>43944</v>
      </c>
      <c r="B665" s="11" t="s">
        <v>21</v>
      </c>
      <c r="C665" s="11" t="s">
        <v>2045</v>
      </c>
      <c r="D665" s="11" t="s">
        <v>2046</v>
      </c>
      <c r="E665" s="11" t="s">
        <v>16</v>
      </c>
      <c r="F665" s="11" t="s">
        <v>363</v>
      </c>
      <c r="G665" s="13" t="s">
        <v>17</v>
      </c>
      <c r="H665" s="11" t="s">
        <v>2147</v>
      </c>
      <c r="I665" s="11"/>
      <c r="J665" s="11" t="s">
        <v>2144</v>
      </c>
      <c r="K665" s="11"/>
      <c r="L665" s="7" t="s">
        <v>13865</v>
      </c>
      <c r="M665" s="7" t="s">
        <v>2055</v>
      </c>
      <c r="N665" s="47">
        <v>150000</v>
      </c>
      <c r="O665" s="25">
        <v>60000</v>
      </c>
      <c r="P665" s="26">
        <v>2.5</v>
      </c>
      <c r="Q665" s="11" t="s">
        <v>22</v>
      </c>
      <c r="R665" s="11">
        <v>330001</v>
      </c>
      <c r="S665" s="11" t="s">
        <v>2145</v>
      </c>
      <c r="T665" s="11" t="s">
        <v>841</v>
      </c>
      <c r="U665" s="19" t="s">
        <v>23</v>
      </c>
      <c r="V665" s="11" t="s">
        <v>24</v>
      </c>
      <c r="W665" s="14">
        <v>2.5</v>
      </c>
      <c r="X665" s="14">
        <v>60000</v>
      </c>
      <c r="Y665" s="11" t="str">
        <f t="shared" si="10"/>
        <v>43944Secretaria Municipal de SaúdeAquisição de luva cirúrgica estéril nº 6,507.329.169/0001-39150000600002,5330001</v>
      </c>
      <c r="Z665" s="11" t="s">
        <v>4443</v>
      </c>
      <c r="AA665" s="7">
        <v>2000000</v>
      </c>
      <c r="AB665" s="1" t="s">
        <v>15207</v>
      </c>
      <c r="AC665" s="7" t="s">
        <v>14869</v>
      </c>
      <c r="AD665" s="1" t="s">
        <v>16269</v>
      </c>
    </row>
    <row r="666" spans="1:30">
      <c r="A666" s="10">
        <v>43944</v>
      </c>
      <c r="B666" s="11" t="s">
        <v>21</v>
      </c>
      <c r="C666" s="11" t="s">
        <v>2045</v>
      </c>
      <c r="D666" s="11" t="s">
        <v>2046</v>
      </c>
      <c r="E666" s="11" t="s">
        <v>16</v>
      </c>
      <c r="F666" s="11" t="s">
        <v>363</v>
      </c>
      <c r="G666" s="13" t="s">
        <v>17</v>
      </c>
      <c r="H666" s="11" t="s">
        <v>2148</v>
      </c>
      <c r="I666" s="11"/>
      <c r="J666" s="11" t="s">
        <v>2144</v>
      </c>
      <c r="K666" s="11"/>
      <c r="L666" s="7" t="s">
        <v>13865</v>
      </c>
      <c r="M666" s="7" t="s">
        <v>2055</v>
      </c>
      <c r="N666" s="47">
        <v>525000</v>
      </c>
      <c r="O666" s="25">
        <v>15000</v>
      </c>
      <c r="P666" s="26">
        <v>35</v>
      </c>
      <c r="Q666" s="11" t="s">
        <v>22</v>
      </c>
      <c r="R666" s="11">
        <v>330001</v>
      </c>
      <c r="S666" s="11" t="s">
        <v>2145</v>
      </c>
      <c r="T666" s="11" t="s">
        <v>841</v>
      </c>
      <c r="U666" s="19" t="s">
        <v>23</v>
      </c>
      <c r="V666" s="11" t="s">
        <v>24</v>
      </c>
      <c r="W666" s="14">
        <v>35</v>
      </c>
      <c r="X666" s="14">
        <v>15000</v>
      </c>
      <c r="Y666" s="11" t="str">
        <f t="shared" si="10"/>
        <v>43944Secretaria Municipal de SaúdeAquisição de luva para procedimento não cirúrgico07.329.169/0001-395250001500035330001</v>
      </c>
      <c r="Z666" s="11" t="s">
        <v>4443</v>
      </c>
      <c r="AA666" s="7">
        <v>2000000</v>
      </c>
      <c r="AB666" s="1" t="s">
        <v>15207</v>
      </c>
      <c r="AC666" s="7" t="s">
        <v>14869</v>
      </c>
      <c r="AD666" s="1" t="s">
        <v>16269</v>
      </c>
    </row>
    <row r="667" spans="1:30">
      <c r="A667" s="10">
        <v>43944</v>
      </c>
      <c r="B667" s="11" t="s">
        <v>21</v>
      </c>
      <c r="C667" s="11" t="s">
        <v>2045</v>
      </c>
      <c r="D667" s="11" t="s">
        <v>2046</v>
      </c>
      <c r="E667" s="11" t="s">
        <v>16</v>
      </c>
      <c r="F667" s="11" t="s">
        <v>363</v>
      </c>
      <c r="G667" s="13" t="s">
        <v>17</v>
      </c>
      <c r="H667" s="11" t="s">
        <v>2149</v>
      </c>
      <c r="I667" s="11"/>
      <c r="J667" s="11" t="s">
        <v>2144</v>
      </c>
      <c r="K667" s="11"/>
      <c r="L667" s="7" t="s">
        <v>13865</v>
      </c>
      <c r="M667" s="7" t="s">
        <v>2055</v>
      </c>
      <c r="N667" s="47">
        <v>24750</v>
      </c>
      <c r="O667" s="25">
        <v>2500</v>
      </c>
      <c r="P667" s="26">
        <v>9.9</v>
      </c>
      <c r="Q667" s="11"/>
      <c r="R667" s="11">
        <v>330001</v>
      </c>
      <c r="S667" s="11" t="s">
        <v>2145</v>
      </c>
      <c r="T667" s="11" t="s">
        <v>889</v>
      </c>
      <c r="U667" s="19" t="s">
        <v>29</v>
      </c>
      <c r="V667" s="11" t="s">
        <v>20</v>
      </c>
      <c r="W667" s="14">
        <v>9.9</v>
      </c>
      <c r="X667" s="14">
        <v>2500</v>
      </c>
      <c r="Y667" s="11" t="str">
        <f t="shared" si="10"/>
        <v>43944Secretaria Municipal de SaúdeAquisição de óculos de proteção/segurança07.329.169/0001-392475025009,9330001</v>
      </c>
      <c r="Z667" s="11" t="s">
        <v>4443</v>
      </c>
      <c r="AA667" s="7">
        <v>2000000</v>
      </c>
      <c r="AB667" s="1" t="s">
        <v>15207</v>
      </c>
      <c r="AC667" s="7" t="s">
        <v>14869</v>
      </c>
      <c r="AD667" s="1" t="s">
        <v>16269</v>
      </c>
    </row>
    <row r="668" spans="1:30">
      <c r="A668" s="10">
        <v>43944</v>
      </c>
      <c r="B668" s="11" t="s">
        <v>15</v>
      </c>
      <c r="C668" s="12" t="s">
        <v>2150</v>
      </c>
      <c r="D668" s="12" t="s">
        <v>2151</v>
      </c>
      <c r="E668" s="11" t="s">
        <v>16</v>
      </c>
      <c r="F668" s="11" t="s">
        <v>2152</v>
      </c>
      <c r="G668" s="13" t="s">
        <v>34</v>
      </c>
      <c r="H668" s="11" t="s">
        <v>2153</v>
      </c>
      <c r="I668" s="11" t="s">
        <v>2154</v>
      </c>
      <c r="J668" s="11"/>
      <c r="K668" s="11" t="s">
        <v>2155</v>
      </c>
      <c r="L668" s="7" t="s">
        <v>13870</v>
      </c>
      <c r="M668" s="7" t="s">
        <v>2156</v>
      </c>
      <c r="N668" s="47">
        <v>450000</v>
      </c>
      <c r="O668" s="25" t="s">
        <v>2157</v>
      </c>
      <c r="P668" s="26" t="s">
        <v>2157</v>
      </c>
      <c r="Q668" s="11" t="s">
        <v>2157</v>
      </c>
      <c r="R668" s="68" t="s">
        <v>2158</v>
      </c>
      <c r="S668" s="11"/>
      <c r="T668" s="11" t="s">
        <v>859</v>
      </c>
      <c r="U668" s="15" t="s">
        <v>757</v>
      </c>
      <c r="V668" s="11" t="s">
        <v>20</v>
      </c>
      <c r="W668" s="14">
        <v>4500</v>
      </c>
      <c r="X668" s="14">
        <v>10</v>
      </c>
      <c r="Y668" s="11" t="str">
        <f t="shared" si="10"/>
        <v>43944Secretaria Estadual de SaudeLocação de equipamentos médicos e insumos para implantar 10 (dez) leitos de UTI, com pessoal,  no Hospital Cel. Pedro  23.384.632/0001-00450000Nao consta da publicaçaoNao consta da publicaçaohttp://diariooficial.rn.gov.br/dei/dorn3/documentos/00000001/20200408/679623.htm</v>
      </c>
      <c r="Z668" s="11" t="s">
        <v>4443</v>
      </c>
      <c r="AA668" s="7">
        <v>30000</v>
      </c>
      <c r="AB668" s="1" t="s">
        <v>15212</v>
      </c>
      <c r="AC668" s="7" t="s">
        <v>14868</v>
      </c>
      <c r="AD668" s="1" t="s">
        <v>16269</v>
      </c>
    </row>
    <row r="669" spans="1:30">
      <c r="A669" s="10">
        <v>43944</v>
      </c>
      <c r="B669" s="11" t="s">
        <v>15</v>
      </c>
      <c r="C669" s="12" t="s">
        <v>2150</v>
      </c>
      <c r="D669" s="12" t="s">
        <v>2151</v>
      </c>
      <c r="E669" s="11" t="s">
        <v>16</v>
      </c>
      <c r="F669" s="11" t="s">
        <v>2152</v>
      </c>
      <c r="G669" s="13" t="s">
        <v>17</v>
      </c>
      <c r="H669" s="11" t="s">
        <v>2159</v>
      </c>
      <c r="I669" s="11" t="s">
        <v>2160</v>
      </c>
      <c r="J669" s="11"/>
      <c r="K669" s="11" t="s">
        <v>2161</v>
      </c>
      <c r="L669" s="7" t="s">
        <v>2564</v>
      </c>
      <c r="M669" s="7" t="s">
        <v>2162</v>
      </c>
      <c r="N669" s="47">
        <v>4000000</v>
      </c>
      <c r="O669" s="25" t="s">
        <v>2157</v>
      </c>
      <c r="P669" s="26" t="s">
        <v>2157</v>
      </c>
      <c r="Q669" s="11" t="s">
        <v>2157</v>
      </c>
      <c r="R669" s="11" t="s">
        <v>2163</v>
      </c>
      <c r="S669" s="11"/>
      <c r="T669" s="11" t="s">
        <v>836</v>
      </c>
      <c r="U669" s="19" t="s">
        <v>30</v>
      </c>
      <c r="V669" s="11" t="s">
        <v>20</v>
      </c>
      <c r="W669" s="20" t="s">
        <v>815</v>
      </c>
      <c r="X669" s="20">
        <v>0</v>
      </c>
      <c r="Y669" s="11" t="str">
        <f t="shared" si="10"/>
        <v>43944Secretaria Estadual de SaudeAquisição de máscara cirúrgicas e de proteção individual09.315.202/0001-054000000Nao consta da publicaçaoNao consta da publicaçaohttp://diariooficial.rn.gov.br/dei/dorn3/documentos/00000001/20200408/679615.htm</v>
      </c>
      <c r="Z669" s="11" t="s">
        <v>4443</v>
      </c>
      <c r="AA669" s="7">
        <v>1000000</v>
      </c>
      <c r="AB669" s="1" t="s">
        <v>15213</v>
      </c>
      <c r="AC669" s="7" t="s">
        <v>14870</v>
      </c>
      <c r="AD669" s="1" t="s">
        <v>16269</v>
      </c>
    </row>
    <row r="670" spans="1:30">
      <c r="A670" s="30">
        <v>43944</v>
      </c>
      <c r="B670" s="31" t="s">
        <v>15</v>
      </c>
      <c r="C670" s="32" t="s">
        <v>2150</v>
      </c>
      <c r="D670" s="32" t="s">
        <v>2151</v>
      </c>
      <c r="E670" s="31" t="s">
        <v>16</v>
      </c>
      <c r="F670" s="31" t="s">
        <v>2152</v>
      </c>
      <c r="G670" s="33" t="s">
        <v>34</v>
      </c>
      <c r="H670" s="31" t="s">
        <v>2164</v>
      </c>
      <c r="I670" s="31" t="s">
        <v>2165</v>
      </c>
      <c r="J670" s="31"/>
      <c r="K670" s="31" t="s">
        <v>1373</v>
      </c>
      <c r="L670" s="7" t="s">
        <v>13871</v>
      </c>
      <c r="M670" s="7" t="s">
        <v>2166</v>
      </c>
      <c r="N670" s="49">
        <v>159000</v>
      </c>
      <c r="O670" s="34" t="s">
        <v>2157</v>
      </c>
      <c r="P670" s="35" t="s">
        <v>2157</v>
      </c>
      <c r="Q670" s="31" t="s">
        <v>2157</v>
      </c>
      <c r="R670" s="36" t="s">
        <v>2167</v>
      </c>
      <c r="S670" s="31"/>
      <c r="T670" s="31" t="s">
        <v>2168</v>
      </c>
      <c r="U670" s="37" t="s">
        <v>757</v>
      </c>
      <c r="V670" s="31" t="s">
        <v>20</v>
      </c>
      <c r="W670" s="20" t="s">
        <v>815</v>
      </c>
      <c r="X670" s="20">
        <v>0</v>
      </c>
      <c r="Y670" s="11" t="str">
        <f t="shared" si="10"/>
        <v>43944Secretaria Estadual de SaudeLocaçao de Leitos de hospedagem com tres referiçoes diárias.03.640.285/0011-95159000Nao consta da publicaçaoNao consta da publicaçaohttp://diariooficial.rn.gov.br/dei/dorn3/documentos/00000001/20200414/679897.htm</v>
      </c>
      <c r="Z670" s="11" t="s">
        <v>4443</v>
      </c>
      <c r="AA670" s="7">
        <v>0</v>
      </c>
      <c r="AB670" s="1" t="s">
        <v>15214</v>
      </c>
      <c r="AC670" s="7" t="s">
        <v>14869</v>
      </c>
      <c r="AD670" s="1" t="s">
        <v>16269</v>
      </c>
    </row>
    <row r="671" spans="1:30">
      <c r="A671" s="10">
        <v>43938</v>
      </c>
      <c r="B671" s="11" t="s">
        <v>21</v>
      </c>
      <c r="C671" s="13" t="s">
        <v>2169</v>
      </c>
      <c r="D671" s="13" t="s">
        <v>2170</v>
      </c>
      <c r="E671" s="11" t="s">
        <v>16</v>
      </c>
      <c r="F671" s="11"/>
      <c r="G671" s="13" t="s">
        <v>17</v>
      </c>
      <c r="H671" s="11" t="s">
        <v>2171</v>
      </c>
      <c r="I671" s="11">
        <v>2020018443</v>
      </c>
      <c r="J671" s="11"/>
      <c r="K671" s="11"/>
      <c r="L671" s="7" t="s">
        <v>13872</v>
      </c>
      <c r="M671" s="7" t="s">
        <v>2172</v>
      </c>
      <c r="N671" s="47">
        <v>299000</v>
      </c>
      <c r="O671" s="25">
        <v>500</v>
      </c>
      <c r="P671" s="26">
        <v>598</v>
      </c>
      <c r="Q671" s="27" t="s">
        <v>28</v>
      </c>
      <c r="R671" s="11" t="s">
        <v>2173</v>
      </c>
      <c r="S671" s="11"/>
      <c r="T671" s="11" t="s">
        <v>825</v>
      </c>
      <c r="U671" s="19" t="s">
        <v>4892</v>
      </c>
      <c r="V671" s="11" t="s">
        <v>20</v>
      </c>
      <c r="W671" s="14">
        <f>598/20</f>
        <v>29.9</v>
      </c>
      <c r="X671" s="14">
        <f>500*20</f>
        <v>10000</v>
      </c>
      <c r="Y671" s="11" t="str">
        <f t="shared" si="10"/>
        <v>4393841003 - MÁSCARA DE PROTEÇÃO TIPO N95 COM PFF2, CAIXA COM 20 UNIDADES06.366.038/0001-69299000500598http://prodata.palmas.to.gov.br:8080/sig/app.html#/transparencia/transparencia-despesa-simplificado-corona/</v>
      </c>
      <c r="Z671" s="11" t="s">
        <v>4443</v>
      </c>
      <c r="AA671" s="7">
        <v>500000</v>
      </c>
      <c r="AB671" s="1" t="s">
        <v>15215</v>
      </c>
      <c r="AC671" s="7" t="s">
        <v>14869</v>
      </c>
      <c r="AD671" s="1" t="s">
        <v>16269</v>
      </c>
    </row>
    <row r="672" spans="1:30">
      <c r="A672" s="10">
        <v>43938</v>
      </c>
      <c r="B672" s="11" t="s">
        <v>21</v>
      </c>
      <c r="C672" s="13" t="s">
        <v>2169</v>
      </c>
      <c r="D672" s="13" t="s">
        <v>2170</v>
      </c>
      <c r="E672" s="11" t="s">
        <v>16</v>
      </c>
      <c r="F672" s="11"/>
      <c r="G672" s="13" t="s">
        <v>17</v>
      </c>
      <c r="H672" s="11" t="s">
        <v>2174</v>
      </c>
      <c r="I672" s="11">
        <v>2020018443</v>
      </c>
      <c r="J672" s="11"/>
      <c r="K672" s="11"/>
      <c r="L672" s="7" t="s">
        <v>13872</v>
      </c>
      <c r="M672" s="7" t="s">
        <v>2172</v>
      </c>
      <c r="N672" s="47">
        <v>106300</v>
      </c>
      <c r="O672" s="25">
        <v>10000</v>
      </c>
      <c r="P672" s="26">
        <v>10.63</v>
      </c>
      <c r="Q672" s="11"/>
      <c r="R672" s="11" t="s">
        <v>2173</v>
      </c>
      <c r="S672" s="11"/>
      <c r="T672" s="11" t="s">
        <v>1453</v>
      </c>
      <c r="U672" s="15" t="s">
        <v>25</v>
      </c>
      <c r="V672" s="11" t="s">
        <v>20</v>
      </c>
      <c r="W672" s="14">
        <f>10.63/100</f>
        <v>0.10630000000000001</v>
      </c>
      <c r="X672" s="14">
        <v>1000000</v>
      </c>
      <c r="Y672" s="11" t="str">
        <f t="shared" si="10"/>
        <v>4393841004 - TOUCA DESCARTÁVEL SANFONADA, NA COR BRANCA, PACOTE COM 100 UNIDADES.06.366.038/0001-691063001000010,63http://prodata.palmas.to.gov.br:8080/sig/app.html#/transparencia/transparencia-despesa-simplificado-corona/</v>
      </c>
      <c r="Z672" s="11" t="s">
        <v>4443</v>
      </c>
      <c r="AA672" s="7">
        <v>500000</v>
      </c>
      <c r="AB672" s="1" t="s">
        <v>15215</v>
      </c>
      <c r="AC672" s="7" t="s">
        <v>14869</v>
      </c>
      <c r="AD672" s="1" t="s">
        <v>16269</v>
      </c>
    </row>
    <row r="673" spans="1:30">
      <c r="A673" s="10">
        <v>43938</v>
      </c>
      <c r="B673" s="11" t="s">
        <v>21</v>
      </c>
      <c r="C673" s="13" t="s">
        <v>2169</v>
      </c>
      <c r="D673" s="13" t="s">
        <v>2170</v>
      </c>
      <c r="E673" s="11" t="s">
        <v>16</v>
      </c>
      <c r="F673" s="11"/>
      <c r="G673" s="13" t="s">
        <v>17</v>
      </c>
      <c r="H673" s="11" t="s">
        <v>2175</v>
      </c>
      <c r="I673" s="11">
        <v>2020018443</v>
      </c>
      <c r="J673" s="11"/>
      <c r="K673" s="11"/>
      <c r="L673" s="7" t="s">
        <v>13872</v>
      </c>
      <c r="M673" s="7" t="s">
        <v>2172</v>
      </c>
      <c r="N673" s="47">
        <v>31900</v>
      </c>
      <c r="O673" s="25">
        <v>11000</v>
      </c>
      <c r="P673" s="26">
        <v>2.9</v>
      </c>
      <c r="Q673" s="11" t="s">
        <v>22</v>
      </c>
      <c r="R673" s="11" t="s">
        <v>2173</v>
      </c>
      <c r="S673" s="11"/>
      <c r="T673" s="11" t="s">
        <v>841</v>
      </c>
      <c r="U673" s="19" t="s">
        <v>23</v>
      </c>
      <c r="V673" s="11" t="s">
        <v>24</v>
      </c>
      <c r="W673" s="14">
        <v>2.9</v>
      </c>
      <c r="X673" s="14">
        <v>11000</v>
      </c>
      <c r="Y673" s="11" t="str">
        <f t="shared" si="10"/>
        <v>43938564 - LUVA CIRURGICA Nº 6,506.366.038/0001-6931900110002,9http://prodata.palmas.to.gov.br:8080/sig/app.html#/transparencia/transparencia-despesa-simplificado-corona/</v>
      </c>
      <c r="Z673" s="11" t="s">
        <v>4443</v>
      </c>
      <c r="AA673" s="7">
        <v>500000</v>
      </c>
      <c r="AB673" s="1" t="s">
        <v>15215</v>
      </c>
      <c r="AC673" s="7" t="s">
        <v>14869</v>
      </c>
      <c r="AD673" s="1" t="s">
        <v>16269</v>
      </c>
    </row>
    <row r="674" spans="1:30">
      <c r="A674" s="10">
        <v>43938</v>
      </c>
      <c r="B674" s="11" t="s">
        <v>21</v>
      </c>
      <c r="C674" s="13" t="s">
        <v>2169</v>
      </c>
      <c r="D674" s="13" t="s">
        <v>2170</v>
      </c>
      <c r="E674" s="11" t="s">
        <v>16</v>
      </c>
      <c r="F674" s="11"/>
      <c r="G674" s="13" t="s">
        <v>17</v>
      </c>
      <c r="H674" s="11" t="s">
        <v>2176</v>
      </c>
      <c r="I674" s="11">
        <v>2020018443</v>
      </c>
      <c r="J674" s="11"/>
      <c r="K674" s="11"/>
      <c r="L674" s="7" t="s">
        <v>13872</v>
      </c>
      <c r="M674" s="7" t="s">
        <v>2172</v>
      </c>
      <c r="N674" s="47">
        <v>518.4</v>
      </c>
      <c r="O674" s="25">
        <v>20</v>
      </c>
      <c r="P674" s="26">
        <v>25.92</v>
      </c>
      <c r="Q674" s="11" t="s">
        <v>18</v>
      </c>
      <c r="R674" s="11" t="s">
        <v>2173</v>
      </c>
      <c r="S674" s="11"/>
      <c r="T674" s="11" t="s">
        <v>886</v>
      </c>
      <c r="U674" s="15" t="s">
        <v>35</v>
      </c>
      <c r="V674" s="11" t="s">
        <v>20</v>
      </c>
      <c r="W674" s="14">
        <v>25.92</v>
      </c>
      <c r="X674" s="14">
        <v>20</v>
      </c>
      <c r="Y674" s="11" t="str">
        <f t="shared" si="10"/>
        <v>4393894236 - AVENTAL DESCARTÁVEL MANGA LONGA06.366.038/0001-69518,42025,92http://prodata.palmas.to.gov.br:8080/sig/app.html#/transparencia/transparencia-despesa-simplificado-corona/</v>
      </c>
      <c r="Z674" s="11" t="s">
        <v>4443</v>
      </c>
      <c r="AA674" s="7">
        <v>500000</v>
      </c>
      <c r="AB674" s="1" t="s">
        <v>15215</v>
      </c>
      <c r="AC674" s="7" t="s">
        <v>14869</v>
      </c>
      <c r="AD674" s="1" t="s">
        <v>16269</v>
      </c>
    </row>
    <row r="675" spans="1:30">
      <c r="A675" s="10">
        <v>43938</v>
      </c>
      <c r="B675" s="11" t="s">
        <v>21</v>
      </c>
      <c r="C675" s="13" t="s">
        <v>2169</v>
      </c>
      <c r="D675" s="13" t="s">
        <v>2170</v>
      </c>
      <c r="E675" s="11" t="s">
        <v>16</v>
      </c>
      <c r="F675" s="11"/>
      <c r="G675" s="13" t="s">
        <v>17</v>
      </c>
      <c r="H675" s="11" t="s">
        <v>2177</v>
      </c>
      <c r="I675" s="11">
        <v>2020018443</v>
      </c>
      <c r="J675" s="11"/>
      <c r="K675" s="11"/>
      <c r="L675" s="7" t="s">
        <v>13872</v>
      </c>
      <c r="M675" s="7" t="s">
        <v>2172</v>
      </c>
      <c r="N675" s="47">
        <v>6464</v>
      </c>
      <c r="O675" s="25">
        <v>10100</v>
      </c>
      <c r="P675" s="26">
        <v>0.64</v>
      </c>
      <c r="Q675" s="11" t="s">
        <v>22</v>
      </c>
      <c r="R675" s="11" t="s">
        <v>2173</v>
      </c>
      <c r="S675" s="11"/>
      <c r="T675" s="11" t="s">
        <v>841</v>
      </c>
      <c r="U675" s="19" t="s">
        <v>23</v>
      </c>
      <c r="V675" s="11" t="s">
        <v>24</v>
      </c>
      <c r="W675" s="14">
        <v>0.64</v>
      </c>
      <c r="X675" s="14">
        <v>10100</v>
      </c>
      <c r="Y675" s="11" t="str">
        <f t="shared" si="10"/>
        <v>4393894237 - LUVA DE PROCEDIMENTO TAM P06.366.038/0001-696464101000,64http://prodata.palmas.to.gov.br:8080/sig/app.html#/transparencia/transparencia-despesa-simplificado-corona/</v>
      </c>
      <c r="Z675" s="11" t="s">
        <v>4443</v>
      </c>
      <c r="AA675" s="7">
        <v>500000</v>
      </c>
      <c r="AB675" s="1" t="s">
        <v>15215</v>
      </c>
      <c r="AC675" s="7" t="s">
        <v>14869</v>
      </c>
      <c r="AD675" s="1" t="s">
        <v>16269</v>
      </c>
    </row>
    <row r="676" spans="1:30">
      <c r="A676" s="10">
        <v>43938</v>
      </c>
      <c r="B676" s="11" t="s">
        <v>21</v>
      </c>
      <c r="C676" s="13" t="s">
        <v>2169</v>
      </c>
      <c r="D676" s="13" t="s">
        <v>2170</v>
      </c>
      <c r="E676" s="11" t="s">
        <v>16</v>
      </c>
      <c r="F676" s="11"/>
      <c r="G676" s="13" t="s">
        <v>17</v>
      </c>
      <c r="H676" s="11" t="s">
        <v>2178</v>
      </c>
      <c r="I676" s="11">
        <v>2020018443</v>
      </c>
      <c r="J676" s="11"/>
      <c r="K676" s="11"/>
      <c r="L676" s="7" t="s">
        <v>13872</v>
      </c>
      <c r="M676" s="7" t="s">
        <v>2172</v>
      </c>
      <c r="N676" s="47">
        <v>10560</v>
      </c>
      <c r="O676" s="25">
        <v>16500</v>
      </c>
      <c r="P676" s="26">
        <v>0.64</v>
      </c>
      <c r="Q676" s="11" t="s">
        <v>22</v>
      </c>
      <c r="R676" s="11" t="s">
        <v>2173</v>
      </c>
      <c r="S676" s="11"/>
      <c r="T676" s="11" t="s">
        <v>841</v>
      </c>
      <c r="U676" s="19" t="s">
        <v>23</v>
      </c>
      <c r="V676" s="11" t="s">
        <v>24</v>
      </c>
      <c r="W676" s="14">
        <v>0.64</v>
      </c>
      <c r="X676" s="14">
        <v>16500</v>
      </c>
      <c r="Y676" s="11" t="str">
        <f t="shared" si="10"/>
        <v>4393894238 - LUVA DE PROCEDIMENTO TAM M06.366.038/0001-6910560165000,64http://prodata.palmas.to.gov.br:8080/sig/app.html#/transparencia/transparencia-despesa-simplificado-corona/</v>
      </c>
      <c r="Z676" s="11" t="s">
        <v>4443</v>
      </c>
      <c r="AA676" s="7">
        <v>500000</v>
      </c>
      <c r="AB676" s="1" t="s">
        <v>15215</v>
      </c>
      <c r="AC676" s="7" t="s">
        <v>14869</v>
      </c>
      <c r="AD676" s="1" t="s">
        <v>16269</v>
      </c>
    </row>
    <row r="677" spans="1:30">
      <c r="A677" s="10">
        <v>43938</v>
      </c>
      <c r="B677" s="11" t="s">
        <v>21</v>
      </c>
      <c r="C677" s="13" t="s">
        <v>2169</v>
      </c>
      <c r="D677" s="13" t="s">
        <v>2170</v>
      </c>
      <c r="E677" s="11" t="s">
        <v>16</v>
      </c>
      <c r="F677" s="11"/>
      <c r="G677" s="13" t="s">
        <v>17</v>
      </c>
      <c r="H677" s="11" t="s">
        <v>2179</v>
      </c>
      <c r="I677" s="11">
        <v>2020018443</v>
      </c>
      <c r="J677" s="11"/>
      <c r="K677" s="11"/>
      <c r="L677" s="7" t="s">
        <v>13872</v>
      </c>
      <c r="M677" s="7" t="s">
        <v>2172</v>
      </c>
      <c r="N677" s="47">
        <v>13440</v>
      </c>
      <c r="O677" s="25">
        <v>21000</v>
      </c>
      <c r="P677" s="26">
        <v>0.64</v>
      </c>
      <c r="Q677" s="11" t="s">
        <v>22</v>
      </c>
      <c r="R677" s="11" t="s">
        <v>2173</v>
      </c>
      <c r="S677" s="11"/>
      <c r="T677" s="11" t="s">
        <v>841</v>
      </c>
      <c r="U677" s="19" t="s">
        <v>23</v>
      </c>
      <c r="V677" s="11" t="s">
        <v>24</v>
      </c>
      <c r="W677" s="14">
        <v>0.64</v>
      </c>
      <c r="X677" s="14">
        <v>21000</v>
      </c>
      <c r="Y677" s="11" t="str">
        <f t="shared" si="10"/>
        <v>4393894239 - LUVA DE PROCEDIMENTO TAM G06.366.038/0001-6913440210000,64http://prodata.palmas.to.gov.br:8080/sig/app.html#/transparencia/transparencia-despesa-simplificado-corona/</v>
      </c>
      <c r="Z677" s="11" t="s">
        <v>4443</v>
      </c>
      <c r="AA677" s="7">
        <v>500000</v>
      </c>
      <c r="AB677" s="1" t="s">
        <v>15215</v>
      </c>
      <c r="AC677" s="7" t="s">
        <v>14869</v>
      </c>
      <c r="AD677" s="1" t="s">
        <v>16269</v>
      </c>
    </row>
    <row r="678" spans="1:30">
      <c r="A678" s="10">
        <v>43938</v>
      </c>
      <c r="B678" s="11" t="s">
        <v>21</v>
      </c>
      <c r="C678" s="13" t="s">
        <v>2169</v>
      </c>
      <c r="D678" s="13" t="s">
        <v>2170</v>
      </c>
      <c r="E678" s="11" t="s">
        <v>16</v>
      </c>
      <c r="F678" s="11"/>
      <c r="G678" s="13" t="s">
        <v>17</v>
      </c>
      <c r="H678" s="11" t="s">
        <v>2180</v>
      </c>
      <c r="I678" s="11">
        <v>2020018443</v>
      </c>
      <c r="J678" s="11"/>
      <c r="K678" s="11"/>
      <c r="L678" s="7" t="s">
        <v>13872</v>
      </c>
      <c r="M678" s="7" t="s">
        <v>2172</v>
      </c>
      <c r="N678" s="47">
        <v>18900</v>
      </c>
      <c r="O678" s="25">
        <v>1000</v>
      </c>
      <c r="P678" s="26">
        <v>18.899999999999999</v>
      </c>
      <c r="Q678" s="27" t="s">
        <v>31</v>
      </c>
      <c r="R678" s="11" t="s">
        <v>2173</v>
      </c>
      <c r="S678" s="11"/>
      <c r="T678" s="11" t="s">
        <v>867</v>
      </c>
      <c r="U678" s="19" t="s">
        <v>32</v>
      </c>
      <c r="V678" s="11" t="s">
        <v>33</v>
      </c>
      <c r="W678" s="14">
        <v>18.899999999999999</v>
      </c>
      <c r="X678" s="14">
        <v>1000</v>
      </c>
      <c r="Y678" s="11" t="str">
        <f t="shared" si="10"/>
        <v>4393831305 - ÁLCOOL 70%, COMPOSIÇÃO: ÁLCOOL ETÍLICO HIDRATADO 70 INPM, EMBALAGEM PLÁSTICA RES06.366.038/0001-6918900100018,9http://prodata.palmas.to.gov.br:8080/sig/app.html#/transparencia/transparencia-despesa-simplificado-corona/</v>
      </c>
      <c r="Z678" s="11" t="s">
        <v>4443</v>
      </c>
      <c r="AA678" s="7">
        <v>500000</v>
      </c>
      <c r="AB678" s="1" t="s">
        <v>15215</v>
      </c>
      <c r="AC678" s="7" t="s">
        <v>14869</v>
      </c>
      <c r="AD678" s="1" t="s">
        <v>16269</v>
      </c>
    </row>
    <row r="679" spans="1:30">
      <c r="A679" s="10">
        <v>43938</v>
      </c>
      <c r="B679" s="11" t="s">
        <v>21</v>
      </c>
      <c r="C679" s="13" t="s">
        <v>2169</v>
      </c>
      <c r="D679" s="13" t="s">
        <v>2170</v>
      </c>
      <c r="E679" s="11" t="s">
        <v>16</v>
      </c>
      <c r="F679" s="11"/>
      <c r="G679" s="13" t="s">
        <v>17</v>
      </c>
      <c r="H679" s="11" t="s">
        <v>2181</v>
      </c>
      <c r="I679" s="11">
        <v>2020018443</v>
      </c>
      <c r="J679" s="11"/>
      <c r="K679" s="11"/>
      <c r="L679" s="7" t="s">
        <v>13872</v>
      </c>
      <c r="M679" s="7" t="s">
        <v>2172</v>
      </c>
      <c r="N679" s="47">
        <v>1300000</v>
      </c>
      <c r="O679" s="25">
        <v>20000</v>
      </c>
      <c r="P679" s="26">
        <v>65</v>
      </c>
      <c r="Q679" s="27" t="s">
        <v>31</v>
      </c>
      <c r="R679" s="11" t="s">
        <v>2173</v>
      </c>
      <c r="S679" s="11"/>
      <c r="T679" s="11" t="s">
        <v>867</v>
      </c>
      <c r="U679" s="19" t="s">
        <v>32</v>
      </c>
      <c r="V679" s="11" t="s">
        <v>33</v>
      </c>
      <c r="W679" s="14">
        <v>65</v>
      </c>
      <c r="X679" s="14">
        <v>20000</v>
      </c>
      <c r="Y679" s="11" t="str">
        <f t="shared" si="10"/>
        <v>4393894245 - ÁLCOOL GEL. GEL À BASE DE ÁLCOOL PARA HIGIENIZAÇÃO, A 70%, COM AÇÃO ANTISÉPTICA06.366.038/0001-6913000002000065http://prodata.palmas.to.gov.br:8080/sig/app.html#/transparencia/transparencia-despesa-simplificado-corona/</v>
      </c>
      <c r="Z679" s="11" t="s">
        <v>4443</v>
      </c>
      <c r="AA679" s="7">
        <v>500000</v>
      </c>
      <c r="AB679" s="1" t="s">
        <v>15215</v>
      </c>
      <c r="AC679" s="7" t="s">
        <v>14869</v>
      </c>
      <c r="AD679" s="1" t="s">
        <v>16269</v>
      </c>
    </row>
    <row r="680" spans="1:30">
      <c r="A680" s="10">
        <v>43938</v>
      </c>
      <c r="B680" s="11" t="s">
        <v>21</v>
      </c>
      <c r="C680" s="13" t="s">
        <v>2169</v>
      </c>
      <c r="D680" s="13" t="s">
        <v>2170</v>
      </c>
      <c r="E680" s="11" t="s">
        <v>16</v>
      </c>
      <c r="F680" s="11"/>
      <c r="G680" s="13" t="s">
        <v>17</v>
      </c>
      <c r="H680" s="11" t="s">
        <v>2182</v>
      </c>
      <c r="I680" s="11">
        <v>2020018443</v>
      </c>
      <c r="J680" s="11"/>
      <c r="K680" s="11"/>
      <c r="L680" s="7" t="s">
        <v>13872</v>
      </c>
      <c r="M680" s="7" t="s">
        <v>2172</v>
      </c>
      <c r="N680" s="47">
        <v>772.2</v>
      </c>
      <c r="O680" s="25">
        <v>11</v>
      </c>
      <c r="P680" s="26">
        <v>70.2</v>
      </c>
      <c r="Q680" s="11"/>
      <c r="R680" s="11" t="s">
        <v>2173</v>
      </c>
      <c r="S680" s="11"/>
      <c r="T680" s="11" t="s">
        <v>889</v>
      </c>
      <c r="U680" s="19" t="s">
        <v>29</v>
      </c>
      <c r="V680" s="11" t="s">
        <v>20</v>
      </c>
      <c r="W680" s="14">
        <v>70.2</v>
      </c>
      <c r="X680" s="14">
        <v>11</v>
      </c>
      <c r="Y680" s="11" t="str">
        <f t="shared" si="10"/>
        <v>439382596 - ÓCULOS DE PROTEÇÃO06.366.038/0001-69772,21170,2http://prodata.palmas.to.gov.br:8080/sig/app.html#/transparencia/transparencia-despesa-simplificado-corona/</v>
      </c>
      <c r="Z680" s="11" t="s">
        <v>4443</v>
      </c>
      <c r="AA680" s="7">
        <v>500000</v>
      </c>
      <c r="AB680" s="1" t="s">
        <v>15215</v>
      </c>
      <c r="AC680" s="7" t="s">
        <v>14869</v>
      </c>
      <c r="AD680" s="1" t="s">
        <v>16269</v>
      </c>
    </row>
    <row r="681" spans="1:30">
      <c r="A681" s="10">
        <v>43938</v>
      </c>
      <c r="B681" s="11" t="s">
        <v>21</v>
      </c>
      <c r="C681" s="13" t="s">
        <v>2169</v>
      </c>
      <c r="D681" s="13" t="s">
        <v>2170</v>
      </c>
      <c r="E681" s="11" t="s">
        <v>16</v>
      </c>
      <c r="F681" s="11"/>
      <c r="G681" s="13" t="s">
        <v>17</v>
      </c>
      <c r="H681" s="11" t="s">
        <v>2183</v>
      </c>
      <c r="I681" s="11">
        <v>2020018443</v>
      </c>
      <c r="J681" s="11"/>
      <c r="K681" s="11"/>
      <c r="L681" s="7"/>
      <c r="M681" s="7"/>
      <c r="N681" s="47">
        <v>7076</v>
      </c>
      <c r="O681" s="25">
        <v>244</v>
      </c>
      <c r="P681" s="26">
        <v>7076</v>
      </c>
      <c r="Q681" s="27" t="s">
        <v>28</v>
      </c>
      <c r="R681" s="11" t="s">
        <v>2173</v>
      </c>
      <c r="S681" s="11"/>
      <c r="T681" s="11" t="s">
        <v>825</v>
      </c>
      <c r="U681" s="19" t="s">
        <v>4892</v>
      </c>
      <c r="V681" s="11" t="s">
        <v>20</v>
      </c>
      <c r="W681" s="14">
        <f>7076/244</f>
        <v>29</v>
      </c>
      <c r="X681" s="14">
        <v>244</v>
      </c>
      <c r="Y681" s="11" t="str">
        <f t="shared" si="10"/>
        <v>4393894214 - MASCARA PFF-2 (S)70762447076http://prodata.palmas.to.gov.br:8080/sig/app.html#/transparencia/transparencia-despesa-simplificado-corona/</v>
      </c>
      <c r="Z681" s="11" t="s">
        <v>4443</v>
      </c>
      <c r="AA681" s="7"/>
      <c r="AB681" s="1" t="s">
        <v>14871</v>
      </c>
      <c r="AC681" s="7"/>
      <c r="AD681" s="1" t="s">
        <v>16269</v>
      </c>
    </row>
    <row r="682" spans="1:30">
      <c r="A682" s="10">
        <v>43941</v>
      </c>
      <c r="B682" s="11" t="s">
        <v>21</v>
      </c>
      <c r="C682" s="13" t="s">
        <v>2169</v>
      </c>
      <c r="D682" s="13" t="s">
        <v>2170</v>
      </c>
      <c r="E682" s="11" t="s">
        <v>16</v>
      </c>
      <c r="F682" s="11"/>
      <c r="G682" s="13" t="s">
        <v>17</v>
      </c>
      <c r="H682" s="11" t="s">
        <v>2184</v>
      </c>
      <c r="I682" s="11">
        <v>2020018443</v>
      </c>
      <c r="J682" s="11"/>
      <c r="K682" s="11"/>
      <c r="L682" s="7"/>
      <c r="M682" s="7"/>
      <c r="N682" s="47">
        <v>522</v>
      </c>
      <c r="O682" s="25">
        <v>18</v>
      </c>
      <c r="P682" s="26">
        <v>29</v>
      </c>
      <c r="Q682" s="27" t="s">
        <v>28</v>
      </c>
      <c r="R682" s="11" t="s">
        <v>2173</v>
      </c>
      <c r="S682" s="11"/>
      <c r="T682" s="11" t="s">
        <v>825</v>
      </c>
      <c r="U682" s="19" t="s">
        <v>4892</v>
      </c>
      <c r="V682" s="11" t="s">
        <v>20</v>
      </c>
      <c r="W682" s="14">
        <v>29</v>
      </c>
      <c r="X682" s="14">
        <v>18</v>
      </c>
      <c r="Y682" s="11" t="str">
        <f t="shared" si="10"/>
        <v>4394194240 - MASCARA RESPIRADOR 1350 PFF2-S (S) C/ CARVAO ATIVADO5221829http://prodata.palmas.to.gov.br:8080/sig/app.html#/transparencia/transparencia-despesa-simplificado-corona/</v>
      </c>
      <c r="Z682" s="11" t="s">
        <v>4443</v>
      </c>
      <c r="AA682" s="7"/>
      <c r="AB682" s="1" t="s">
        <v>14871</v>
      </c>
      <c r="AC682" s="7"/>
      <c r="AD682" s="1" t="s">
        <v>16269</v>
      </c>
    </row>
    <row r="683" spans="1:30">
      <c r="A683" s="10">
        <v>43941</v>
      </c>
      <c r="B683" s="11" t="s">
        <v>21</v>
      </c>
      <c r="C683" s="13" t="s">
        <v>2169</v>
      </c>
      <c r="D683" s="13" t="s">
        <v>2170</v>
      </c>
      <c r="E683" s="11" t="s">
        <v>16</v>
      </c>
      <c r="F683" s="11"/>
      <c r="G683" s="13" t="s">
        <v>17</v>
      </c>
      <c r="H683" s="11" t="s">
        <v>2185</v>
      </c>
      <c r="I683" s="11">
        <v>2020018443</v>
      </c>
      <c r="J683" s="11"/>
      <c r="K683" s="11"/>
      <c r="L683" s="7"/>
      <c r="M683" s="7"/>
      <c r="N683" s="47">
        <v>2960</v>
      </c>
      <c r="O683" s="25">
        <v>20</v>
      </c>
      <c r="P683" s="26">
        <v>148</v>
      </c>
      <c r="Q683" s="11"/>
      <c r="R683" s="11" t="s">
        <v>2173</v>
      </c>
      <c r="S683" s="11"/>
      <c r="T683" s="11" t="s">
        <v>839</v>
      </c>
      <c r="U683" s="15" t="s">
        <v>81</v>
      </c>
      <c r="V683" s="11" t="s">
        <v>20</v>
      </c>
      <c r="W683" s="14">
        <v>148</v>
      </c>
      <c r="X683" s="14">
        <v>20</v>
      </c>
      <c r="Y683" s="11" t="str">
        <f t="shared" si="10"/>
        <v>4394194241 - MACACAO DE SEGURANÇA 100% PROLIPROPILENO C/ MANGA LONGA TAM P296020148http://prodata.palmas.to.gov.br:8080/sig/app.html#/transparencia/transparencia-despesa-simplificado-corona/</v>
      </c>
      <c r="Z683" s="11" t="s">
        <v>4443</v>
      </c>
      <c r="AA683" s="7"/>
      <c r="AB683" s="1" t="s">
        <v>14871</v>
      </c>
      <c r="AC683" s="7"/>
      <c r="AD683" s="1" t="s">
        <v>16269</v>
      </c>
    </row>
    <row r="684" spans="1:30">
      <c r="A684" s="10">
        <v>43941</v>
      </c>
      <c r="B684" s="11" t="s">
        <v>21</v>
      </c>
      <c r="C684" s="13" t="s">
        <v>2169</v>
      </c>
      <c r="D684" s="13" t="s">
        <v>2170</v>
      </c>
      <c r="E684" s="11" t="s">
        <v>16</v>
      </c>
      <c r="F684" s="11"/>
      <c r="G684" s="13" t="s">
        <v>17</v>
      </c>
      <c r="H684" s="11" t="s">
        <v>2186</v>
      </c>
      <c r="I684" s="11">
        <v>2020018443</v>
      </c>
      <c r="J684" s="11"/>
      <c r="K684" s="11"/>
      <c r="L684" s="7"/>
      <c r="M684" s="7"/>
      <c r="N684" s="47">
        <v>303104</v>
      </c>
      <c r="O684" s="25">
        <v>2048</v>
      </c>
      <c r="P684" s="26">
        <v>148</v>
      </c>
      <c r="Q684" s="11"/>
      <c r="R684" s="11" t="s">
        <v>2173</v>
      </c>
      <c r="S684" s="11"/>
      <c r="T684" s="11" t="s">
        <v>839</v>
      </c>
      <c r="U684" s="15" t="s">
        <v>81</v>
      </c>
      <c r="V684" s="11" t="s">
        <v>20</v>
      </c>
      <c r="W684" s="14">
        <v>148</v>
      </c>
      <c r="X684" s="14">
        <v>2048</v>
      </c>
      <c r="Y684" s="11" t="str">
        <f t="shared" si="10"/>
        <v>4394194242 - MACACÃO DE SEGURANÇA 100% PROLIPROPILENO C/ MANGA LONGA TAM G3031042048148http://prodata.palmas.to.gov.br:8080/sig/app.html#/transparencia/transparencia-despesa-simplificado-corona/</v>
      </c>
      <c r="Z684" s="11" t="s">
        <v>4443</v>
      </c>
      <c r="AA684" s="7"/>
      <c r="AB684" s="1" t="s">
        <v>14871</v>
      </c>
      <c r="AC684" s="7"/>
      <c r="AD684" s="1" t="s">
        <v>16269</v>
      </c>
    </row>
    <row r="685" spans="1:30">
      <c r="A685" s="10">
        <v>43941</v>
      </c>
      <c r="B685" s="11" t="s">
        <v>21</v>
      </c>
      <c r="C685" s="13" t="s">
        <v>2169</v>
      </c>
      <c r="D685" s="13" t="s">
        <v>2170</v>
      </c>
      <c r="E685" s="11" t="s">
        <v>16</v>
      </c>
      <c r="F685" s="11"/>
      <c r="G685" s="13" t="s">
        <v>17</v>
      </c>
      <c r="H685" s="11" t="s">
        <v>2187</v>
      </c>
      <c r="I685" s="11">
        <v>2020018443</v>
      </c>
      <c r="J685" s="11"/>
      <c r="K685" s="11"/>
      <c r="L685" s="7"/>
      <c r="M685" s="7"/>
      <c r="N685" s="47">
        <v>370000</v>
      </c>
      <c r="O685" s="25">
        <v>2500</v>
      </c>
      <c r="P685" s="26">
        <v>148</v>
      </c>
      <c r="Q685" s="11"/>
      <c r="R685" s="11" t="s">
        <v>2173</v>
      </c>
      <c r="S685" s="11"/>
      <c r="T685" s="11" t="s">
        <v>839</v>
      </c>
      <c r="U685" s="15" t="s">
        <v>81</v>
      </c>
      <c r="V685" s="11" t="s">
        <v>20</v>
      </c>
      <c r="W685" s="14">
        <v>148</v>
      </c>
      <c r="X685" s="14">
        <v>2500</v>
      </c>
      <c r="Y685" s="11" t="str">
        <f t="shared" si="10"/>
        <v>4394194244 - VESTIMENTA (MACACÃO) DE USO PESSOAL PARA TRABALHO EM ÁREA CONTAMINADA3700002500148http://prodata.palmas.to.gov.br:8080/sig/app.html#/transparencia/transparencia-despesa-simplificado-corona/</v>
      </c>
      <c r="Z685" s="11" t="s">
        <v>4443</v>
      </c>
      <c r="AA685" s="7"/>
      <c r="AB685" s="1" t="s">
        <v>14871</v>
      </c>
      <c r="AC685" s="7"/>
      <c r="AD685" s="1" t="s">
        <v>16269</v>
      </c>
    </row>
    <row r="686" spans="1:30">
      <c r="A686" s="10">
        <v>43941</v>
      </c>
      <c r="B686" s="11" t="s">
        <v>15</v>
      </c>
      <c r="C686" s="38" t="s">
        <v>2188</v>
      </c>
      <c r="D686" s="38" t="s">
        <v>2170</v>
      </c>
      <c r="E686" s="11" t="s">
        <v>16</v>
      </c>
      <c r="F686" s="11"/>
      <c r="G686" s="13" t="s">
        <v>17</v>
      </c>
      <c r="H686" s="11" t="s">
        <v>2189</v>
      </c>
      <c r="I686" s="39">
        <v>202031000000000</v>
      </c>
      <c r="J686" s="11"/>
      <c r="K686" s="11"/>
      <c r="L686" s="7"/>
      <c r="M686" s="7" t="s">
        <v>2190</v>
      </c>
      <c r="N686" s="47">
        <v>245000</v>
      </c>
      <c r="O686" s="25">
        <v>7000</v>
      </c>
      <c r="P686" s="26">
        <v>35</v>
      </c>
      <c r="Q686" s="27" t="s">
        <v>28</v>
      </c>
      <c r="R686" s="11" t="s">
        <v>2191</v>
      </c>
      <c r="S686" s="11"/>
      <c r="T686" s="11" t="s">
        <v>825</v>
      </c>
      <c r="U686" s="19" t="s">
        <v>4892</v>
      </c>
      <c r="V686" s="11" t="s">
        <v>20</v>
      </c>
      <c r="W686" s="14">
        <v>35</v>
      </c>
      <c r="X686" s="14">
        <v>7000</v>
      </c>
      <c r="Y686" s="11" t="str">
        <f t="shared" si="10"/>
        <v>43941MASCARAS PFF/2/N9534.756.337/0001-45245000700035https://diariooficial.to.gov.br/</v>
      </c>
      <c r="Z686" s="11" t="s">
        <v>4443</v>
      </c>
      <c r="AA686" s="7"/>
      <c r="AB686" s="71" t="s">
        <v>16263</v>
      </c>
      <c r="AC686" s="7"/>
      <c r="AD686" s="1" t="s">
        <v>16269</v>
      </c>
    </row>
    <row r="687" spans="1:30">
      <c r="A687" s="10">
        <v>43941</v>
      </c>
      <c r="B687" s="11" t="s">
        <v>15</v>
      </c>
      <c r="C687" s="38" t="s">
        <v>2188</v>
      </c>
      <c r="D687" s="38" t="s">
        <v>2170</v>
      </c>
      <c r="E687" s="11" t="s">
        <v>16</v>
      </c>
      <c r="F687" s="11"/>
      <c r="G687" s="13" t="s">
        <v>17</v>
      </c>
      <c r="H687" s="11" t="s">
        <v>2189</v>
      </c>
      <c r="I687" s="39">
        <v>202031000000000</v>
      </c>
      <c r="J687" s="11"/>
      <c r="K687" s="11"/>
      <c r="L687" s="7" t="s">
        <v>13873</v>
      </c>
      <c r="M687" s="7" t="s">
        <v>2192</v>
      </c>
      <c r="N687" s="47">
        <v>175000</v>
      </c>
      <c r="O687" s="25">
        <v>5000</v>
      </c>
      <c r="P687" s="26">
        <v>35</v>
      </c>
      <c r="Q687" s="27" t="s">
        <v>28</v>
      </c>
      <c r="R687" s="11" t="s">
        <v>2191</v>
      </c>
      <c r="S687" s="11"/>
      <c r="T687" s="11" t="s">
        <v>825</v>
      </c>
      <c r="U687" s="19" t="s">
        <v>4892</v>
      </c>
      <c r="V687" s="11" t="s">
        <v>20</v>
      </c>
      <c r="W687" s="14">
        <v>35</v>
      </c>
      <c r="X687" s="14">
        <v>5000</v>
      </c>
      <c r="Y687" s="11" t="str">
        <f t="shared" si="10"/>
        <v>43941MASCARAS PFF/2/N9511.369.348/0001-77175000500035https://diariooficial.to.gov.br/</v>
      </c>
      <c r="Z687" s="11" t="s">
        <v>4443</v>
      </c>
      <c r="AA687" s="7">
        <v>500000</v>
      </c>
      <c r="AB687" s="1" t="s">
        <v>15216</v>
      </c>
      <c r="AC687" s="7" t="s">
        <v>14868</v>
      </c>
      <c r="AD687" s="1" t="s">
        <v>16269</v>
      </c>
    </row>
    <row r="688" spans="1:30">
      <c r="A688" s="10">
        <v>43948</v>
      </c>
      <c r="B688" s="11" t="s">
        <v>1319</v>
      </c>
      <c r="C688" s="12" t="s">
        <v>2193</v>
      </c>
      <c r="D688" s="12" t="s">
        <v>2194</v>
      </c>
      <c r="E688" s="11" t="s">
        <v>646</v>
      </c>
      <c r="F688" s="11" t="s">
        <v>2195</v>
      </c>
      <c r="G688" s="11" t="s">
        <v>37</v>
      </c>
      <c r="H688" s="11" t="s">
        <v>2196</v>
      </c>
      <c r="I688" s="11" t="s">
        <v>2197</v>
      </c>
      <c r="J688" s="11" t="s">
        <v>2198</v>
      </c>
      <c r="K688" s="11" t="s">
        <v>2199</v>
      </c>
      <c r="L688" s="7" t="s">
        <v>2973</v>
      </c>
      <c r="M688" s="7" t="s">
        <v>2200</v>
      </c>
      <c r="N688" s="47">
        <v>72000</v>
      </c>
      <c r="O688" s="25">
        <v>6000</v>
      </c>
      <c r="P688" s="26">
        <v>12</v>
      </c>
      <c r="Q688" s="11" t="s">
        <v>2201</v>
      </c>
      <c r="R688" s="11" t="s">
        <v>2202</v>
      </c>
      <c r="S688" s="11" t="s">
        <v>815</v>
      </c>
      <c r="T688" s="11"/>
      <c r="U688" s="19" t="s">
        <v>32</v>
      </c>
      <c r="V688" s="11" t="s">
        <v>33</v>
      </c>
      <c r="W688" s="14">
        <v>12</v>
      </c>
      <c r="X688" s="14">
        <v>6000</v>
      </c>
      <c r="Y688" s="11" t="str">
        <f t="shared" si="10"/>
        <v>43948Estado do RS - Secretaria da Saúde do EstadoÁlcool gel antisséptico instantâneo para as mãos. Código GCE: 0990.0005.00999601.648.513/0001-7672000600012http://www1.tce.rs.gov.br/aplicprod/f?p=50500:23:::NO:23:P23_ID_CONTRATO,P23_PAG_RETORNO,F50500_CD_ORGAO:727490,21,88004&amp;cs=1dX5584XyCP996Vxl1atjLtec8_M</v>
      </c>
      <c r="Z688" s="11" t="s">
        <v>4443</v>
      </c>
      <c r="AA688" s="7">
        <v>200000</v>
      </c>
      <c r="AB688" s="1" t="s">
        <v>15217</v>
      </c>
      <c r="AC688" s="7" t="s">
        <v>14870</v>
      </c>
      <c r="AD688" s="1" t="s">
        <v>16269</v>
      </c>
    </row>
    <row r="689" spans="1:30">
      <c r="A689" s="10">
        <v>43949</v>
      </c>
      <c r="B689" s="11" t="s">
        <v>771</v>
      </c>
      <c r="C689" s="11" t="s">
        <v>2203</v>
      </c>
      <c r="D689" s="11" t="s">
        <v>2194</v>
      </c>
      <c r="E689" s="11" t="s">
        <v>646</v>
      </c>
      <c r="F689" s="11" t="s">
        <v>2204</v>
      </c>
      <c r="G689" s="13" t="s">
        <v>17</v>
      </c>
      <c r="H689" s="11" t="s">
        <v>2205</v>
      </c>
      <c r="I689" s="11" t="s">
        <v>2206</v>
      </c>
      <c r="J689" s="11" t="s">
        <v>2207</v>
      </c>
      <c r="K689" s="11" t="s">
        <v>1367</v>
      </c>
      <c r="L689" s="7" t="s">
        <v>8849</v>
      </c>
      <c r="M689" s="7" t="s">
        <v>2208</v>
      </c>
      <c r="N689" s="47">
        <v>210000</v>
      </c>
      <c r="O689" s="25">
        <v>10000</v>
      </c>
      <c r="P689" s="26">
        <v>21</v>
      </c>
      <c r="Q689" s="11" t="s">
        <v>2209</v>
      </c>
      <c r="R689" s="11" t="s">
        <v>2210</v>
      </c>
      <c r="S689" s="11" t="s">
        <v>2211</v>
      </c>
      <c r="T689" s="11"/>
      <c r="U689" s="19" t="s">
        <v>32</v>
      </c>
      <c r="V689" s="11" t="s">
        <v>33</v>
      </c>
      <c r="W689" s="14">
        <f>21*2</f>
        <v>42</v>
      </c>
      <c r="X689" s="14">
        <v>5000</v>
      </c>
      <c r="Y689" s="11" t="str">
        <f t="shared" si="10"/>
        <v>43949Prefeitura Municipal de Porto AlegreAquisição de Alcool em Gel Asséptico 70%04.360.651/0001-432100001000021http://www.portaldecompraspublicas.com.br/18/Processos/RS/Prefeitura-Municipal-de-Porto-Alegre-206/CD-031-2020-2020-115049/</v>
      </c>
      <c r="Z689" s="11" t="s">
        <v>4443</v>
      </c>
      <c r="AA689" s="7">
        <v>200000</v>
      </c>
      <c r="AB689" s="1" t="s">
        <v>15218</v>
      </c>
      <c r="AC689" s="7" t="s">
        <v>14870</v>
      </c>
      <c r="AD689" s="1" t="s">
        <v>16269</v>
      </c>
    </row>
    <row r="690" spans="1:30">
      <c r="A690" s="10">
        <v>43949</v>
      </c>
      <c r="B690" s="11" t="s">
        <v>771</v>
      </c>
      <c r="C690" s="11" t="s">
        <v>2203</v>
      </c>
      <c r="D690" s="11" t="s">
        <v>2194</v>
      </c>
      <c r="E690" s="11" t="s">
        <v>646</v>
      </c>
      <c r="F690" s="11" t="s">
        <v>2204</v>
      </c>
      <c r="G690" s="13" t="s">
        <v>17</v>
      </c>
      <c r="H690" s="11" t="s">
        <v>2212</v>
      </c>
      <c r="I690" s="11" t="s">
        <v>2213</v>
      </c>
      <c r="J690" s="11" t="s">
        <v>2207</v>
      </c>
      <c r="K690" s="11" t="s">
        <v>2214</v>
      </c>
      <c r="L690" s="7"/>
      <c r="M690" s="7" t="s">
        <v>2215</v>
      </c>
      <c r="N690" s="47">
        <v>250</v>
      </c>
      <c r="O690" s="25">
        <v>1</v>
      </c>
      <c r="P690" s="26">
        <v>250</v>
      </c>
      <c r="Q690" s="11" t="s">
        <v>2216</v>
      </c>
      <c r="R690" s="11" t="s">
        <v>2217</v>
      </c>
      <c r="S690" s="11" t="s">
        <v>2211</v>
      </c>
      <c r="T690" s="11"/>
      <c r="U690" s="19" t="s">
        <v>30</v>
      </c>
      <c r="V690" s="11" t="s">
        <v>20</v>
      </c>
      <c r="W690" s="14">
        <v>5</v>
      </c>
      <c r="X690" s="14">
        <v>50</v>
      </c>
      <c r="Y690" s="11" t="str">
        <f t="shared" si="10"/>
        <v>43949Prefeitura Municipal de Porto AlegreAquisição de Máscara Cirúrgica Tripla Com Filtro, Retangular e Com Elástico, Confeccionada Em Não-Tecido34.573.108/0001-952501250http://www.portaldecompraspublicas.com.br/18/Processos/RS/Prefeitura-Municipal-de-Porto-Alegre-206/CDLP-47-2020-2020-115403/</v>
      </c>
      <c r="Z690" s="11" t="s">
        <v>4443</v>
      </c>
      <c r="AA690" s="7"/>
      <c r="AB690" s="71" t="s">
        <v>16263</v>
      </c>
      <c r="AC690" s="7"/>
      <c r="AD690" s="1" t="s">
        <v>16269</v>
      </c>
    </row>
    <row r="691" spans="1:30">
      <c r="A691" s="10">
        <v>43949</v>
      </c>
      <c r="B691" s="11" t="s">
        <v>771</v>
      </c>
      <c r="C691" s="11" t="s">
        <v>2203</v>
      </c>
      <c r="D691" s="11" t="s">
        <v>2194</v>
      </c>
      <c r="E691" s="11" t="s">
        <v>646</v>
      </c>
      <c r="F691" s="11" t="s">
        <v>2204</v>
      </c>
      <c r="G691" s="13" t="s">
        <v>17</v>
      </c>
      <c r="H691" s="11" t="s">
        <v>2218</v>
      </c>
      <c r="I691" s="11" t="s">
        <v>2213</v>
      </c>
      <c r="J691" s="11" t="s">
        <v>2207</v>
      </c>
      <c r="K691" s="11" t="s">
        <v>2214</v>
      </c>
      <c r="L691" s="7"/>
      <c r="M691" s="7" t="s">
        <v>2219</v>
      </c>
      <c r="N691" s="47">
        <v>20</v>
      </c>
      <c r="O691" s="25">
        <v>1</v>
      </c>
      <c r="P691" s="26">
        <v>20</v>
      </c>
      <c r="Q691" s="11" t="s">
        <v>2220</v>
      </c>
      <c r="R691" s="11" t="s">
        <v>2217</v>
      </c>
      <c r="S691" s="11" t="s">
        <v>2211</v>
      </c>
      <c r="T691" s="11"/>
      <c r="U691" s="19" t="s">
        <v>4892</v>
      </c>
      <c r="V691" s="11" t="s">
        <v>20</v>
      </c>
      <c r="W691" s="14">
        <v>20</v>
      </c>
      <c r="X691" s="14">
        <v>1</v>
      </c>
      <c r="Y691" s="11" t="str">
        <f t="shared" si="10"/>
        <v>43949Prefeitura Municipal de Porto AlegreAquisição de Máscara de Proteção Respiratória Pff-2/n95.Não Estéril, Fabricada Em Não Tecido34.859.283/0001-4320120http://www.portaldecompraspublicas.com.br/18/Processos/RS/Prefeitura-Municipal-de-Porto-Alegre-206/CDLP-47-2020-2020-115403/</v>
      </c>
      <c r="Z691" s="11" t="s">
        <v>4443</v>
      </c>
      <c r="AA691" s="7"/>
      <c r="AB691" s="71" t="s">
        <v>16263</v>
      </c>
      <c r="AC691" s="7"/>
      <c r="AD691" s="1" t="s">
        <v>16269</v>
      </c>
    </row>
    <row r="692" spans="1:30">
      <c r="A692" s="10">
        <v>43949</v>
      </c>
      <c r="B692" s="11" t="s">
        <v>771</v>
      </c>
      <c r="C692" s="11" t="s">
        <v>2203</v>
      </c>
      <c r="D692" s="11" t="s">
        <v>2194</v>
      </c>
      <c r="E692" s="11" t="s">
        <v>646</v>
      </c>
      <c r="F692" s="11" t="s">
        <v>2204</v>
      </c>
      <c r="G692" s="13" t="s">
        <v>17</v>
      </c>
      <c r="H692" s="11" t="s">
        <v>2221</v>
      </c>
      <c r="I692" s="11" t="s">
        <v>2213</v>
      </c>
      <c r="J692" s="11" t="s">
        <v>2207</v>
      </c>
      <c r="K692" s="11" t="s">
        <v>2214</v>
      </c>
      <c r="L692" s="7"/>
      <c r="M692" s="7" t="s">
        <v>2219</v>
      </c>
      <c r="N692" s="47">
        <v>5</v>
      </c>
      <c r="O692" s="25">
        <v>1</v>
      </c>
      <c r="P692" s="26">
        <v>5</v>
      </c>
      <c r="Q692" s="11" t="s">
        <v>2220</v>
      </c>
      <c r="R692" s="11" t="s">
        <v>2217</v>
      </c>
      <c r="S692" s="11" t="s">
        <v>2211</v>
      </c>
      <c r="T692" s="11"/>
      <c r="U692" s="19" t="s">
        <v>30</v>
      </c>
      <c r="V692" s="11" t="s">
        <v>20</v>
      </c>
      <c r="W692" s="14">
        <v>5</v>
      </c>
      <c r="X692" s="14">
        <v>1</v>
      </c>
      <c r="Y692" s="11" t="str">
        <f t="shared" si="10"/>
        <v>43949Prefeitura Municipal de Porto AlegreAquisição de Máscara Cirúrgica, Retangular,confecionada Em Tecido 100% Propileno, Descartável,34.859.283/0001-43515http://www.portaldecompraspublicas.com.br/18/Processos/RS/Prefeitura-Municipal-de-Porto-Alegre-206/CDLP-47-2020-2020-115403/</v>
      </c>
      <c r="Z692" s="11" t="s">
        <v>4443</v>
      </c>
      <c r="AA692" s="7"/>
      <c r="AB692" s="71" t="s">
        <v>16263</v>
      </c>
      <c r="AC692" s="7"/>
      <c r="AD692" s="1" t="s">
        <v>16269</v>
      </c>
    </row>
    <row r="693" spans="1:30">
      <c r="A693" s="10">
        <v>43949</v>
      </c>
      <c r="B693" s="11" t="s">
        <v>771</v>
      </c>
      <c r="C693" s="11" t="s">
        <v>2203</v>
      </c>
      <c r="D693" s="11" t="s">
        <v>2194</v>
      </c>
      <c r="E693" s="11" t="s">
        <v>646</v>
      </c>
      <c r="F693" s="11" t="s">
        <v>2204</v>
      </c>
      <c r="G693" s="13" t="s">
        <v>17</v>
      </c>
      <c r="H693" s="11" t="s">
        <v>2221</v>
      </c>
      <c r="I693" s="11" t="s">
        <v>2222</v>
      </c>
      <c r="J693" s="11" t="s">
        <v>2207</v>
      </c>
      <c r="K693" s="11" t="s">
        <v>2223</v>
      </c>
      <c r="L693" s="7" t="s">
        <v>13874</v>
      </c>
      <c r="M693" s="7" t="s">
        <v>2224</v>
      </c>
      <c r="N693" s="47">
        <v>2.99</v>
      </c>
      <c r="O693" s="25">
        <v>1</v>
      </c>
      <c r="P693" s="26">
        <v>2.99</v>
      </c>
      <c r="Q693" s="11" t="s">
        <v>2220</v>
      </c>
      <c r="R693" s="11" t="s">
        <v>2225</v>
      </c>
      <c r="S693" s="11" t="s">
        <v>2211</v>
      </c>
      <c r="T693" s="11"/>
      <c r="U693" s="19" t="s">
        <v>30</v>
      </c>
      <c r="V693" s="11" t="s">
        <v>20</v>
      </c>
      <c r="W693" s="14">
        <v>2.99</v>
      </c>
      <c r="X693" s="14">
        <v>1</v>
      </c>
      <c r="Y693" s="11" t="str">
        <f t="shared" si="10"/>
        <v>43949Prefeitura Municipal de Porto AlegreAquisição de Máscara Cirúrgica, Retangular,confecionada Em Tecido 100% Propileno, Descartável,10.310.871/0001-652,9912,99http://www.portaldecompraspublicas.com.br/18/Processos/RS/Prefeitura-Municipal-de-Porto-Alegre-206/CD-61-2020-2020-115893/</v>
      </c>
      <c r="Z693" s="11" t="s">
        <v>4443</v>
      </c>
      <c r="AA693" s="7">
        <v>30000</v>
      </c>
      <c r="AB693" s="1" t="s">
        <v>15219</v>
      </c>
      <c r="AC693" s="7" t="s">
        <v>14868</v>
      </c>
      <c r="AD693" s="1" t="s">
        <v>16269</v>
      </c>
    </row>
    <row r="694" spans="1:30">
      <c r="A694" s="10">
        <v>43949</v>
      </c>
      <c r="B694" s="11" t="s">
        <v>771</v>
      </c>
      <c r="C694" s="11" t="s">
        <v>2203</v>
      </c>
      <c r="D694" s="11" t="s">
        <v>2194</v>
      </c>
      <c r="E694" s="11" t="s">
        <v>646</v>
      </c>
      <c r="F694" s="11" t="s">
        <v>2204</v>
      </c>
      <c r="G694" s="13" t="s">
        <v>17</v>
      </c>
      <c r="H694" s="11" t="s">
        <v>2212</v>
      </c>
      <c r="I694" s="11" t="s">
        <v>2222</v>
      </c>
      <c r="J694" s="11" t="s">
        <v>2207</v>
      </c>
      <c r="K694" s="11" t="s">
        <v>2223</v>
      </c>
      <c r="L694" s="7" t="s">
        <v>13874</v>
      </c>
      <c r="M694" s="7" t="s">
        <v>2224</v>
      </c>
      <c r="N694" s="47">
        <v>185</v>
      </c>
      <c r="O694" s="25">
        <v>1</v>
      </c>
      <c r="P694" s="26">
        <v>185</v>
      </c>
      <c r="Q694" s="11" t="s">
        <v>2216</v>
      </c>
      <c r="R694" s="11" t="s">
        <v>2225</v>
      </c>
      <c r="S694" s="11" t="s">
        <v>2211</v>
      </c>
      <c r="T694" s="11"/>
      <c r="U694" s="19" t="s">
        <v>30</v>
      </c>
      <c r="V694" s="11" t="s">
        <v>20</v>
      </c>
      <c r="W694" s="14">
        <v>3.7</v>
      </c>
      <c r="X694" s="14">
        <v>50</v>
      </c>
      <c r="Y694" s="11" t="str">
        <f t="shared" si="10"/>
        <v>43949Prefeitura Municipal de Porto AlegreAquisição de Máscara Cirúrgica Tripla Com Filtro, Retangular e Com Elástico, Confeccionada Em Não-Tecido10.310.871/0001-651851185http://www.portaldecompraspublicas.com.br/18/Processos/RS/Prefeitura-Municipal-de-Porto-Alegre-206/CD-61-2020-2020-115893/</v>
      </c>
      <c r="Z694" s="11" t="s">
        <v>4443</v>
      </c>
      <c r="AA694" s="7">
        <v>30000</v>
      </c>
      <c r="AB694" s="1" t="s">
        <v>15219</v>
      </c>
      <c r="AC694" s="7" t="s">
        <v>14868</v>
      </c>
      <c r="AD694" s="1" t="s">
        <v>16269</v>
      </c>
    </row>
    <row r="695" spans="1:30">
      <c r="A695" s="10">
        <v>43949</v>
      </c>
      <c r="B695" s="11" t="s">
        <v>771</v>
      </c>
      <c r="C695" s="11" t="s">
        <v>2203</v>
      </c>
      <c r="D695" s="11" t="s">
        <v>2194</v>
      </c>
      <c r="E695" s="11" t="s">
        <v>646</v>
      </c>
      <c r="F695" s="11" t="s">
        <v>2204</v>
      </c>
      <c r="G695" s="13" t="s">
        <v>17</v>
      </c>
      <c r="H695" s="11" t="s">
        <v>2226</v>
      </c>
      <c r="I695" s="11" t="s">
        <v>2227</v>
      </c>
      <c r="J695" s="11" t="s">
        <v>2207</v>
      </c>
      <c r="K695" s="11" t="s">
        <v>2228</v>
      </c>
      <c r="L695" s="7" t="s">
        <v>13874</v>
      </c>
      <c r="M695" s="7" t="s">
        <v>2224</v>
      </c>
      <c r="N695" s="47">
        <v>699000</v>
      </c>
      <c r="O695" s="25">
        <v>100000</v>
      </c>
      <c r="P695" s="26">
        <v>6.99</v>
      </c>
      <c r="Q695" s="11" t="s">
        <v>2209</v>
      </c>
      <c r="R695" s="11" t="s">
        <v>2229</v>
      </c>
      <c r="S695" s="11" t="s">
        <v>2211</v>
      </c>
      <c r="T695" s="11"/>
      <c r="U695" s="19" t="s">
        <v>32</v>
      </c>
      <c r="V695" s="11" t="s">
        <v>33</v>
      </c>
      <c r="W695" s="14">
        <f>6.99*2</f>
        <v>13.98</v>
      </c>
      <c r="X695" s="14">
        <f>100000/2</f>
        <v>50000</v>
      </c>
      <c r="Y695" s="11" t="str">
        <f t="shared" si="10"/>
        <v>43949Prefeitura Municipal de Porto AlegreAquisição de Alcool Em Gel, Frasco Com 500g10.310.871/0001-656990001000006,99http://www.portaldecompraspublicas.com.br/18/Processos/RS/Prefeitura-Municipal-de-Porto-Alegre-206/PE-89-2020-2020-115636/</v>
      </c>
      <c r="Z695" s="11" t="s">
        <v>4443</v>
      </c>
      <c r="AA695" s="7">
        <v>30000</v>
      </c>
      <c r="AB695" s="1" t="s">
        <v>15219</v>
      </c>
      <c r="AC695" s="7" t="s">
        <v>14868</v>
      </c>
      <c r="AD695" s="1" t="s">
        <v>16269</v>
      </c>
    </row>
    <row r="696" spans="1:30">
      <c r="A696" s="10">
        <v>43949</v>
      </c>
      <c r="B696" s="11" t="s">
        <v>771</v>
      </c>
      <c r="C696" s="11" t="s">
        <v>2203</v>
      </c>
      <c r="D696" s="11" t="s">
        <v>2194</v>
      </c>
      <c r="E696" s="11" t="s">
        <v>646</v>
      </c>
      <c r="F696" s="11" t="s">
        <v>2204</v>
      </c>
      <c r="G696" s="13" t="s">
        <v>17</v>
      </c>
      <c r="H696" s="11" t="s">
        <v>2230</v>
      </c>
      <c r="I696" s="11" t="s">
        <v>2227</v>
      </c>
      <c r="J696" s="11" t="s">
        <v>2207</v>
      </c>
      <c r="K696" s="11" t="s">
        <v>2228</v>
      </c>
      <c r="L696" s="7" t="s">
        <v>13875</v>
      </c>
      <c r="M696" s="7" t="s">
        <v>2231</v>
      </c>
      <c r="N696" s="47">
        <v>1914000</v>
      </c>
      <c r="O696" s="25">
        <v>300000</v>
      </c>
      <c r="P696" s="26">
        <v>6.38</v>
      </c>
      <c r="Q696" s="11" t="s">
        <v>788</v>
      </c>
      <c r="R696" s="11" t="s">
        <v>2229</v>
      </c>
      <c r="S696" s="11" t="s">
        <v>2211</v>
      </c>
      <c r="T696" s="11"/>
      <c r="U696" s="19" t="s">
        <v>32</v>
      </c>
      <c r="V696" s="11" t="s">
        <v>33</v>
      </c>
      <c r="W696" s="14">
        <v>6.38</v>
      </c>
      <c r="X696" s="14">
        <v>300000</v>
      </c>
      <c r="Y696" s="11" t="str">
        <f t="shared" si="10"/>
        <v>43949Prefeitura Municipal de Porto AlegreAquisição de Alcool Etilico Neutro Hidratado 70°10.807.173/0001-7019140003000006,38http://www.portaldecompraspublicas.com.br/18/Processos/RS/Prefeitura-Municipal-de-Porto-Alegre-206/PE-89-2020-2020-115636/</v>
      </c>
      <c r="Z696" s="11" t="s">
        <v>4443</v>
      </c>
      <c r="AA696" s="7">
        <v>100000</v>
      </c>
      <c r="AB696" s="1" t="s">
        <v>15220</v>
      </c>
      <c r="AC696" s="7" t="s">
        <v>14869</v>
      </c>
      <c r="AD696" s="1" t="s">
        <v>16269</v>
      </c>
    </row>
    <row r="697" spans="1:30">
      <c r="A697" s="10">
        <v>43949</v>
      </c>
      <c r="B697" s="11" t="s">
        <v>771</v>
      </c>
      <c r="C697" s="11" t="s">
        <v>2203</v>
      </c>
      <c r="D697" s="11" t="s">
        <v>2194</v>
      </c>
      <c r="E697" s="11" t="s">
        <v>646</v>
      </c>
      <c r="F697" s="11" t="s">
        <v>2204</v>
      </c>
      <c r="G697" s="13" t="s">
        <v>17</v>
      </c>
      <c r="H697" s="11" t="s">
        <v>2232</v>
      </c>
      <c r="I697" s="11" t="s">
        <v>2227</v>
      </c>
      <c r="J697" s="11" t="s">
        <v>2207</v>
      </c>
      <c r="K697" s="11" t="s">
        <v>2228</v>
      </c>
      <c r="L697" s="7" t="s">
        <v>13876</v>
      </c>
      <c r="M697" s="7" t="s">
        <v>2233</v>
      </c>
      <c r="N697" s="47">
        <v>150000</v>
      </c>
      <c r="O697" s="25">
        <v>1500000</v>
      </c>
      <c r="P697" s="26">
        <v>0.1</v>
      </c>
      <c r="Q697" s="11" t="s">
        <v>2220</v>
      </c>
      <c r="R697" s="11" t="s">
        <v>2229</v>
      </c>
      <c r="S697" s="11" t="s">
        <v>2211</v>
      </c>
      <c r="T697" s="11"/>
      <c r="U697" s="19" t="s">
        <v>32</v>
      </c>
      <c r="V697" s="11" t="s">
        <v>33</v>
      </c>
      <c r="W697" s="20" t="s">
        <v>815</v>
      </c>
      <c r="X697" s="20">
        <v>0</v>
      </c>
      <c r="Y697" s="11" t="str">
        <f t="shared" si="10"/>
        <v>43949Prefeitura Municipal de Porto AlegreAquisição de Alcool Swab46.962.122/0003-2115000015000000,1http://www.portaldecompraspublicas.com.br/18/Processos/RS/Prefeitura-Municipal-de-Porto-Alegre-206/PE-89-2020-2020-115636/</v>
      </c>
      <c r="Z697" s="11" t="s">
        <v>4443</v>
      </c>
      <c r="AA697" s="7">
        <v>0</v>
      </c>
      <c r="AB697" s="1" t="s">
        <v>15221</v>
      </c>
      <c r="AC697" s="7" t="s">
        <v>14869</v>
      </c>
      <c r="AD697" s="1" t="s">
        <v>16269</v>
      </c>
    </row>
    <row r="698" spans="1:30">
      <c r="A698" s="10">
        <v>43949</v>
      </c>
      <c r="B698" s="11" t="s">
        <v>771</v>
      </c>
      <c r="C698" s="11" t="s">
        <v>2203</v>
      </c>
      <c r="D698" s="11" t="s">
        <v>2194</v>
      </c>
      <c r="E698" s="11" t="s">
        <v>646</v>
      </c>
      <c r="F698" s="11" t="s">
        <v>2204</v>
      </c>
      <c r="G698" s="13" t="s">
        <v>17</v>
      </c>
      <c r="H698" s="11" t="s">
        <v>2234</v>
      </c>
      <c r="I698" s="11" t="s">
        <v>2235</v>
      </c>
      <c r="J698" s="11" t="s">
        <v>2207</v>
      </c>
      <c r="K698" s="11" t="s">
        <v>2236</v>
      </c>
      <c r="L698" s="7" t="s">
        <v>13877</v>
      </c>
      <c r="M698" s="7" t="s">
        <v>2237</v>
      </c>
      <c r="N698" s="47">
        <v>200000</v>
      </c>
      <c r="O698" s="25">
        <v>10000000</v>
      </c>
      <c r="P698" s="26">
        <v>0.02</v>
      </c>
      <c r="Q698" s="11" t="s">
        <v>2238</v>
      </c>
      <c r="R698" s="11" t="s">
        <v>2239</v>
      </c>
      <c r="S698" s="11" t="s">
        <v>2211</v>
      </c>
      <c r="T698" s="11"/>
      <c r="U698" s="19" t="s">
        <v>32</v>
      </c>
      <c r="V698" s="11" t="s">
        <v>33</v>
      </c>
      <c r="W698" s="14">
        <f>0.02*1000</f>
        <v>20</v>
      </c>
      <c r="X698" s="14">
        <f>O698/1000</f>
        <v>10000</v>
      </c>
      <c r="Y698" s="11" t="str">
        <f t="shared" si="10"/>
        <v>43949Prefeitura Municipal de Porto AlegreAquisição de Antisseptico p/maos a base de alcool etilico 70% e isopropilico30.809.696/0001-62200000100000000,02http://www.portaldecompraspublicas.com.br/18/Processos/RS/Prefeitura-Municipal-de-Porto-Alegre-206/PE-90-2020-2020-115415/</v>
      </c>
      <c r="Z698" s="11" t="s">
        <v>4443</v>
      </c>
      <c r="AA698" s="7">
        <v>95400</v>
      </c>
      <c r="AB698" s="1" t="s">
        <v>15222</v>
      </c>
      <c r="AC698" s="7" t="s">
        <v>14870</v>
      </c>
      <c r="AD698" s="1" t="s">
        <v>16269</v>
      </c>
    </row>
    <row r="699" spans="1:30">
      <c r="A699" s="10">
        <v>43949</v>
      </c>
      <c r="B699" s="11" t="s">
        <v>771</v>
      </c>
      <c r="C699" s="11" t="s">
        <v>2203</v>
      </c>
      <c r="D699" s="11" t="s">
        <v>2194</v>
      </c>
      <c r="E699" s="11" t="s">
        <v>646</v>
      </c>
      <c r="F699" s="11" t="s">
        <v>2204</v>
      </c>
      <c r="G699" s="13" t="s">
        <v>17</v>
      </c>
      <c r="H699" s="11" t="s">
        <v>2240</v>
      </c>
      <c r="I699" s="11" t="s">
        <v>2235</v>
      </c>
      <c r="J699" s="11" t="s">
        <v>2207</v>
      </c>
      <c r="K699" s="11" t="s">
        <v>2236</v>
      </c>
      <c r="L699" s="7"/>
      <c r="M699" s="7" t="s">
        <v>2241</v>
      </c>
      <c r="N699" s="47">
        <v>84000</v>
      </c>
      <c r="O699" s="25">
        <v>30000</v>
      </c>
      <c r="P699" s="26">
        <v>2.8</v>
      </c>
      <c r="Q699" s="11" t="s">
        <v>2242</v>
      </c>
      <c r="R699" s="11" t="s">
        <v>2239</v>
      </c>
      <c r="S699" s="11" t="s">
        <v>2211</v>
      </c>
      <c r="T699" s="11"/>
      <c r="U699" s="19" t="s">
        <v>32</v>
      </c>
      <c r="V699" s="11" t="s">
        <v>33</v>
      </c>
      <c r="W699" s="14">
        <f>2.8*100</f>
        <v>280</v>
      </c>
      <c r="X699" s="14">
        <f>30000/100</f>
        <v>300</v>
      </c>
      <c r="Y699" s="11" t="str">
        <f t="shared" si="10"/>
        <v>43949Prefeitura Municipal de Porto AlegreAquisição de Alcool 70°gl, 10ml (uso externo)34.639.324/0001-9684000300002,8http://www.portaldecompraspublicas.com.br/18/Processos/RS/Prefeitura-Municipal-de-Porto-Alegre-206/PE-90-2020-2020-115415/</v>
      </c>
      <c r="Z699" s="11" t="s">
        <v>4443</v>
      </c>
      <c r="AA699" s="7"/>
      <c r="AB699" s="71" t="s">
        <v>16263</v>
      </c>
      <c r="AC699" s="7"/>
      <c r="AD699" s="1" t="s">
        <v>16269</v>
      </c>
    </row>
    <row r="700" spans="1:30">
      <c r="A700" s="10">
        <v>43949</v>
      </c>
      <c r="B700" s="11" t="s">
        <v>771</v>
      </c>
      <c r="C700" s="11" t="s">
        <v>2203</v>
      </c>
      <c r="D700" s="11" t="s">
        <v>2194</v>
      </c>
      <c r="E700" s="11" t="s">
        <v>646</v>
      </c>
      <c r="F700" s="11" t="s">
        <v>2204</v>
      </c>
      <c r="G700" s="13" t="s">
        <v>17</v>
      </c>
      <c r="H700" s="11" t="s">
        <v>2243</v>
      </c>
      <c r="I700" s="11" t="s">
        <v>2235</v>
      </c>
      <c r="J700" s="11" t="s">
        <v>2207</v>
      </c>
      <c r="K700" s="11" t="s">
        <v>2236</v>
      </c>
      <c r="L700" s="7" t="s">
        <v>13878</v>
      </c>
      <c r="M700" s="7" t="s">
        <v>2244</v>
      </c>
      <c r="N700" s="47">
        <v>39760</v>
      </c>
      <c r="O700" s="25">
        <v>8000</v>
      </c>
      <c r="P700" s="26">
        <v>4.97</v>
      </c>
      <c r="Q700" s="11" t="s">
        <v>2245</v>
      </c>
      <c r="R700" s="11" t="s">
        <v>2239</v>
      </c>
      <c r="S700" s="11" t="s">
        <v>2211</v>
      </c>
      <c r="T700" s="11"/>
      <c r="U700" s="19" t="s">
        <v>32</v>
      </c>
      <c r="V700" s="11" t="s">
        <v>33</v>
      </c>
      <c r="W700" s="14">
        <v>4.97</v>
      </c>
      <c r="X700" s="14">
        <v>8000</v>
      </c>
      <c r="Y700" s="11" t="str">
        <f t="shared" si="10"/>
        <v>43949Prefeitura Municipal de Porto AlegreAquisição de Alcool 70°gl glicerinado 2%, 1000ml14.546.684/0001-363976080004,97http://www.portaldecompraspublicas.com.br/18/Processos/RS/Prefeitura-Municipal-de-Porto-Alegre-206/PE-90-2020-2020-115415/</v>
      </c>
      <c r="Z700" s="11" t="s">
        <v>4443</v>
      </c>
      <c r="AA700" s="7">
        <v>4205640</v>
      </c>
      <c r="AB700" s="1" t="s">
        <v>15223</v>
      </c>
      <c r="AC700" s="7" t="s">
        <v>14870</v>
      </c>
      <c r="AD700" s="1" t="s">
        <v>16269</v>
      </c>
    </row>
    <row r="701" spans="1:30">
      <c r="A701" s="30">
        <v>43949</v>
      </c>
      <c r="B701" s="31" t="s">
        <v>771</v>
      </c>
      <c r="C701" s="31" t="s">
        <v>2203</v>
      </c>
      <c r="D701" s="31" t="s">
        <v>2194</v>
      </c>
      <c r="E701" s="31" t="s">
        <v>646</v>
      </c>
      <c r="F701" s="31" t="s">
        <v>2204</v>
      </c>
      <c r="G701" s="33" t="s">
        <v>17</v>
      </c>
      <c r="H701" s="31" t="s">
        <v>2246</v>
      </c>
      <c r="I701" s="31"/>
      <c r="J701" s="31" t="s">
        <v>2207</v>
      </c>
      <c r="K701" s="31" t="s">
        <v>2247</v>
      </c>
      <c r="L701" s="7" t="s">
        <v>13754</v>
      </c>
      <c r="M701" s="7" t="s">
        <v>955</v>
      </c>
      <c r="N701" s="49">
        <v>947500</v>
      </c>
      <c r="O701" s="34">
        <v>5000</v>
      </c>
      <c r="P701" s="35">
        <v>189.5</v>
      </c>
      <c r="Q701" s="31" t="s">
        <v>2248</v>
      </c>
      <c r="R701" s="36" t="s">
        <v>2249</v>
      </c>
      <c r="S701" s="31" t="s">
        <v>2211</v>
      </c>
      <c r="T701" s="31"/>
      <c r="U701" s="19" t="s">
        <v>30</v>
      </c>
      <c r="V701" s="31" t="s">
        <v>20</v>
      </c>
      <c r="W701" s="20" t="s">
        <v>815</v>
      </c>
      <c r="X701" s="20">
        <v>0</v>
      </c>
      <c r="Y701" s="11" t="str">
        <f t="shared" si="10"/>
        <v>43949Prefeitura Municipal de Porto AlegreAquisição de mascara cirurgica descartavel com elastico59.717.553/0006-179475005000189,5http://www.portaldecompraspublicas.com.br/18/Processos/RS/Prefeitura-Municipal-de-Porto-Alegre-206/PE-98-2020-2020-115841/</v>
      </c>
      <c r="Z701" s="11" t="s">
        <v>4443</v>
      </c>
      <c r="AA701" s="7">
        <v>0</v>
      </c>
      <c r="AB701" s="1" t="s">
        <v>15026</v>
      </c>
      <c r="AC701" s="7" t="s">
        <v>14869</v>
      </c>
      <c r="AD701" s="1" t="s">
        <v>16269</v>
      </c>
    </row>
    <row r="702" spans="1:30">
      <c r="A702" s="10">
        <v>43949</v>
      </c>
      <c r="B702" s="11" t="s">
        <v>771</v>
      </c>
      <c r="C702" s="11" t="s">
        <v>2203</v>
      </c>
      <c r="D702" s="11" t="s">
        <v>2194</v>
      </c>
      <c r="E702" s="11" t="s">
        <v>646</v>
      </c>
      <c r="F702" s="11" t="s">
        <v>2204</v>
      </c>
      <c r="G702" s="13" t="s">
        <v>17</v>
      </c>
      <c r="H702" s="11" t="s">
        <v>2250</v>
      </c>
      <c r="I702" s="11"/>
      <c r="J702" s="11" t="s">
        <v>2207</v>
      </c>
      <c r="K702" s="11" t="s">
        <v>2247</v>
      </c>
      <c r="L702" s="7" t="s">
        <v>13754</v>
      </c>
      <c r="M702" s="7" t="s">
        <v>955</v>
      </c>
      <c r="N702" s="47">
        <v>19900</v>
      </c>
      <c r="O702" s="25">
        <v>1000</v>
      </c>
      <c r="P702" s="26">
        <v>19.899999999999999</v>
      </c>
      <c r="Q702" s="11" t="s">
        <v>2220</v>
      </c>
      <c r="R702" s="11" t="s">
        <v>2249</v>
      </c>
      <c r="S702" s="11" t="s">
        <v>2211</v>
      </c>
      <c r="T702" s="11"/>
      <c r="U702" s="19" t="s">
        <v>4892</v>
      </c>
      <c r="V702" s="11" t="s">
        <v>20</v>
      </c>
      <c r="W702" s="14">
        <v>19.899999999999999</v>
      </c>
      <c r="X702" s="14">
        <v>1000</v>
      </c>
      <c r="Y702" s="11" t="str">
        <f t="shared" si="10"/>
        <v>43949Prefeitura Municipal de Porto AlegreAquisição de Mascara de protecao respiratoria PFF-2/N9559.717.553/0006-1719900100019,9http://www.portaldecompraspublicas.com.br/18/Processos/RS/Prefeitura-Municipal-de-Porto-Alegre-206/PE-98-2020-2020-115841/</v>
      </c>
      <c r="Z702" s="11" t="s">
        <v>4443</v>
      </c>
      <c r="AA702" s="7">
        <v>0</v>
      </c>
      <c r="AB702" s="1" t="s">
        <v>15026</v>
      </c>
      <c r="AC702" s="7" t="s">
        <v>14869</v>
      </c>
      <c r="AD702" s="1" t="s">
        <v>16269</v>
      </c>
    </row>
    <row r="703" spans="1:30">
      <c r="A703" s="10">
        <v>43949</v>
      </c>
      <c r="B703" s="11" t="s">
        <v>771</v>
      </c>
      <c r="C703" s="11" t="s">
        <v>2203</v>
      </c>
      <c r="D703" s="11" t="s">
        <v>2194</v>
      </c>
      <c r="E703" s="11" t="s">
        <v>646</v>
      </c>
      <c r="F703" s="11" t="s">
        <v>2204</v>
      </c>
      <c r="G703" s="13" t="s">
        <v>17</v>
      </c>
      <c r="H703" s="11" t="s">
        <v>2251</v>
      </c>
      <c r="I703" s="11"/>
      <c r="J703" s="11" t="s">
        <v>2207</v>
      </c>
      <c r="K703" s="11" t="s">
        <v>2247</v>
      </c>
      <c r="L703" s="7" t="s">
        <v>8849</v>
      </c>
      <c r="M703" s="7" t="s">
        <v>2208</v>
      </c>
      <c r="N703" s="47">
        <v>2475</v>
      </c>
      <c r="O703" s="25">
        <v>500</v>
      </c>
      <c r="P703" s="26">
        <v>4.95</v>
      </c>
      <c r="Q703" s="11" t="s">
        <v>2220</v>
      </c>
      <c r="R703" s="11" t="s">
        <v>2249</v>
      </c>
      <c r="S703" s="11" t="s">
        <v>2211</v>
      </c>
      <c r="T703" s="11"/>
      <c r="U703" s="19" t="s">
        <v>29</v>
      </c>
      <c r="V703" s="11" t="s">
        <v>20</v>
      </c>
      <c r="W703" s="14">
        <v>4.95</v>
      </c>
      <c r="X703" s="14">
        <v>500</v>
      </c>
      <c r="Y703" s="11" t="str">
        <f t="shared" si="10"/>
        <v>43949Prefeitura Municipal de Porto AlegreAquisição de óculos de protecao para procedimentos hospitalares04.360.651/0001-4324755004,95http://www.portaldecompraspublicas.com.br/18/Processos/RS/Prefeitura-Municipal-de-Porto-Alegre-206/PE-98-2020-2020-115841/</v>
      </c>
      <c r="Z703" s="11" t="s">
        <v>4443</v>
      </c>
      <c r="AA703" s="7">
        <v>200000</v>
      </c>
      <c r="AB703" s="1" t="s">
        <v>15218</v>
      </c>
      <c r="AC703" s="7" t="s">
        <v>14870</v>
      </c>
      <c r="AD703" s="1" t="s">
        <v>16269</v>
      </c>
    </row>
    <row r="704" spans="1:30">
      <c r="A704" s="10">
        <v>43949</v>
      </c>
      <c r="B704" s="11" t="s">
        <v>771</v>
      </c>
      <c r="C704" s="11" t="s">
        <v>2203</v>
      </c>
      <c r="D704" s="11" t="s">
        <v>2194</v>
      </c>
      <c r="E704" s="11" t="s">
        <v>646</v>
      </c>
      <c r="F704" s="11" t="s">
        <v>2204</v>
      </c>
      <c r="G704" s="13" t="s">
        <v>17</v>
      </c>
      <c r="H704" s="11" t="s">
        <v>2252</v>
      </c>
      <c r="I704" s="11"/>
      <c r="J704" s="11" t="s">
        <v>2207</v>
      </c>
      <c r="K704" s="11" t="s">
        <v>2247</v>
      </c>
      <c r="L704" s="7" t="s">
        <v>8849</v>
      </c>
      <c r="M704" s="7" t="s">
        <v>2208</v>
      </c>
      <c r="N704" s="47">
        <v>2930</v>
      </c>
      <c r="O704" s="25">
        <v>500</v>
      </c>
      <c r="P704" s="26">
        <v>5.86</v>
      </c>
      <c r="Q704" s="11" t="s">
        <v>2220</v>
      </c>
      <c r="R704" s="11" t="s">
        <v>2249</v>
      </c>
      <c r="S704" s="11" t="s">
        <v>2211</v>
      </c>
      <c r="T704" s="11"/>
      <c r="U704" s="19" t="s">
        <v>29</v>
      </c>
      <c r="V704" s="11" t="s">
        <v>20</v>
      </c>
      <c r="W704" s="14">
        <v>5.86</v>
      </c>
      <c r="X704" s="14">
        <v>500</v>
      </c>
      <c r="Y704" s="11" t="str">
        <f t="shared" si="10"/>
        <v>43949Prefeitura Municipal de Porto AlegreAquisição deóculos de protecao transparente04.360.651/0001-4329305005,86http://www.portaldecompraspublicas.com.br/18/Processos/RS/Prefeitura-Municipal-de-Porto-Alegre-206/PE-98-2020-2020-115841/</v>
      </c>
      <c r="Z704" s="11" t="s">
        <v>4443</v>
      </c>
      <c r="AA704" s="7">
        <v>200000</v>
      </c>
      <c r="AB704" s="1" t="s">
        <v>15218</v>
      </c>
      <c r="AC704" s="7" t="s">
        <v>14870</v>
      </c>
      <c r="AD704" s="1" t="s">
        <v>16269</v>
      </c>
    </row>
    <row r="705" spans="1:30">
      <c r="A705" s="10">
        <v>43949</v>
      </c>
      <c r="B705" s="11" t="s">
        <v>771</v>
      </c>
      <c r="C705" s="11" t="s">
        <v>2203</v>
      </c>
      <c r="D705" s="11" t="s">
        <v>2194</v>
      </c>
      <c r="E705" s="11" t="s">
        <v>646</v>
      </c>
      <c r="F705" s="11" t="s">
        <v>2204</v>
      </c>
      <c r="G705" s="13" t="s">
        <v>17</v>
      </c>
      <c r="H705" s="11" t="s">
        <v>2253</v>
      </c>
      <c r="I705" s="11"/>
      <c r="J705" s="11" t="s">
        <v>2207</v>
      </c>
      <c r="K705" s="11" t="s">
        <v>2247</v>
      </c>
      <c r="L705" s="7" t="s">
        <v>13879</v>
      </c>
      <c r="M705" s="7" t="s">
        <v>2254</v>
      </c>
      <c r="N705" s="47">
        <v>72000</v>
      </c>
      <c r="O705" s="25">
        <v>200000</v>
      </c>
      <c r="P705" s="26">
        <v>0.36</v>
      </c>
      <c r="Q705" s="11" t="s">
        <v>2220</v>
      </c>
      <c r="R705" s="11" t="s">
        <v>2249</v>
      </c>
      <c r="S705" s="11" t="s">
        <v>2211</v>
      </c>
      <c r="T705" s="11"/>
      <c r="U705" s="15" t="s">
        <v>25</v>
      </c>
      <c r="V705" s="11" t="s">
        <v>20</v>
      </c>
      <c r="W705" s="14">
        <v>0.36</v>
      </c>
      <c r="X705" s="14">
        <v>200000</v>
      </c>
      <c r="Y705" s="11" t="str">
        <f t="shared" ref="Y705:Y768" si="11">_xlfn.CONCAT(A705,F705,H705,M705,N705,O705,P705,R705)</f>
        <v>43949Prefeitura Municipal de Porto AlegreAquisição de touca cirurgica feminina, com elastico13.765.686/0001-53720002000000,36http://www.portaldecompraspublicas.com.br/18/Processos/RS/Prefeitura-Municipal-de-Porto-Alegre-206/PE-98-2020-2020-115841/</v>
      </c>
      <c r="Z705" s="11" t="s">
        <v>4443</v>
      </c>
      <c r="AA705" s="7">
        <v>30000</v>
      </c>
      <c r="AB705" s="1" t="s">
        <v>15171</v>
      </c>
      <c r="AC705" s="7" t="s">
        <v>14868</v>
      </c>
      <c r="AD705" s="1" t="s">
        <v>16269</v>
      </c>
    </row>
    <row r="706" spans="1:30">
      <c r="A706" s="10">
        <v>43949</v>
      </c>
      <c r="B706" s="11" t="s">
        <v>771</v>
      </c>
      <c r="C706" s="11" t="s">
        <v>2203</v>
      </c>
      <c r="D706" s="11" t="s">
        <v>2194</v>
      </c>
      <c r="E706" s="11" t="s">
        <v>646</v>
      </c>
      <c r="F706" s="11" t="s">
        <v>2204</v>
      </c>
      <c r="G706" s="13" t="s">
        <v>17</v>
      </c>
      <c r="H706" s="11" t="s">
        <v>2255</v>
      </c>
      <c r="I706" s="11"/>
      <c r="J706" s="11" t="s">
        <v>2207</v>
      </c>
      <c r="K706" s="11" t="s">
        <v>2247</v>
      </c>
      <c r="L706" s="7" t="s">
        <v>13754</v>
      </c>
      <c r="M706" s="7" t="s">
        <v>955</v>
      </c>
      <c r="N706" s="47">
        <v>355500</v>
      </c>
      <c r="O706" s="25">
        <v>90000</v>
      </c>
      <c r="P706" s="26">
        <v>3.95</v>
      </c>
      <c r="Q706" s="11" t="s">
        <v>2220</v>
      </c>
      <c r="R706" s="11" t="s">
        <v>2249</v>
      </c>
      <c r="S706" s="11" t="s">
        <v>2211</v>
      </c>
      <c r="T706" s="11"/>
      <c r="U706" s="19" t="s">
        <v>30</v>
      </c>
      <c r="V706" s="11" t="s">
        <v>20</v>
      </c>
      <c r="W706" s="14">
        <v>3.95</v>
      </c>
      <c r="X706" s="14">
        <v>90000</v>
      </c>
      <c r="Y706" s="11" t="str">
        <f t="shared" si="11"/>
        <v>43949Prefeitura Municipal de Porto AlegreAquisição de mascara cirurgica desc.,retangular,filtro triplo,c/ tiras p/ amarrar59.717.553/0006-17355500900003,95http://www.portaldecompraspublicas.com.br/18/Processos/RS/Prefeitura-Municipal-de-Porto-Alegre-206/PE-98-2020-2020-115841/</v>
      </c>
      <c r="Z706" s="11" t="s">
        <v>4443</v>
      </c>
      <c r="AA706" s="7">
        <v>0</v>
      </c>
      <c r="AB706" s="1" t="s">
        <v>15026</v>
      </c>
      <c r="AC706" s="7" t="s">
        <v>14869</v>
      </c>
      <c r="AD706" s="1" t="s">
        <v>16269</v>
      </c>
    </row>
    <row r="707" spans="1:30">
      <c r="A707" s="10">
        <v>43949</v>
      </c>
      <c r="B707" s="11" t="s">
        <v>771</v>
      </c>
      <c r="C707" s="11" t="s">
        <v>2203</v>
      </c>
      <c r="D707" s="11" t="s">
        <v>2194</v>
      </c>
      <c r="E707" s="11" t="s">
        <v>646</v>
      </c>
      <c r="F707" s="11" t="s">
        <v>2204</v>
      </c>
      <c r="G707" s="13" t="s">
        <v>17</v>
      </c>
      <c r="H707" s="11" t="s">
        <v>2256</v>
      </c>
      <c r="I707" s="11" t="s">
        <v>2257</v>
      </c>
      <c r="J707" s="11" t="s">
        <v>2207</v>
      </c>
      <c r="K707" s="11" t="s">
        <v>2258</v>
      </c>
      <c r="L707" s="7" t="s">
        <v>13880</v>
      </c>
      <c r="M707" s="7" t="s">
        <v>2259</v>
      </c>
      <c r="N707" s="47">
        <v>210000</v>
      </c>
      <c r="O707" s="25">
        <v>6000</v>
      </c>
      <c r="P707" s="26">
        <v>35</v>
      </c>
      <c r="Q707" s="11" t="s">
        <v>2260</v>
      </c>
      <c r="R707" s="11" t="s">
        <v>2261</v>
      </c>
      <c r="S707" s="11" t="s">
        <v>2211</v>
      </c>
      <c r="T707" s="11"/>
      <c r="U707" s="19" t="s">
        <v>23</v>
      </c>
      <c r="V707" s="11" t="s">
        <v>24</v>
      </c>
      <c r="W707" s="14">
        <v>0.35</v>
      </c>
      <c r="X707" s="14">
        <v>600000</v>
      </c>
      <c r="Y707" s="11" t="str">
        <f t="shared" si="11"/>
        <v>43949Prefeitura Municipal de Porto AlegreAquisição de luva de latex, para procedimento, não esteril, tamanho g27.281.727/0001-40210000600035http://www.portaldecompraspublicas.com.br/18/Processos/RS/Prefeitura-Municipal-de-Porto-Alegre-206/PE-99-2020-2020-115781/</v>
      </c>
      <c r="Z707" s="11" t="s">
        <v>4443</v>
      </c>
      <c r="AA707" s="7">
        <v>90000</v>
      </c>
      <c r="AB707" s="1" t="s">
        <v>15224</v>
      </c>
      <c r="AC707" s="7" t="s">
        <v>14868</v>
      </c>
      <c r="AD707" s="1" t="s">
        <v>16269</v>
      </c>
    </row>
    <row r="708" spans="1:30">
      <c r="A708" s="10">
        <v>43949</v>
      </c>
      <c r="B708" s="11" t="s">
        <v>771</v>
      </c>
      <c r="C708" s="11" t="s">
        <v>2203</v>
      </c>
      <c r="D708" s="11" t="s">
        <v>2194</v>
      </c>
      <c r="E708" s="11" t="s">
        <v>646</v>
      </c>
      <c r="F708" s="11" t="s">
        <v>2204</v>
      </c>
      <c r="G708" s="13" t="s">
        <v>17</v>
      </c>
      <c r="H708" s="11" t="s">
        <v>2262</v>
      </c>
      <c r="I708" s="11" t="s">
        <v>2257</v>
      </c>
      <c r="J708" s="11" t="s">
        <v>2207</v>
      </c>
      <c r="K708" s="11" t="s">
        <v>2258</v>
      </c>
      <c r="L708" s="7" t="s">
        <v>13880</v>
      </c>
      <c r="M708" s="7" t="s">
        <v>2259</v>
      </c>
      <c r="N708" s="47">
        <v>699998</v>
      </c>
      <c r="O708" s="25">
        <v>20000</v>
      </c>
      <c r="P708" s="26">
        <v>35</v>
      </c>
      <c r="Q708" s="11" t="s">
        <v>2260</v>
      </c>
      <c r="R708" s="11" t="s">
        <v>2261</v>
      </c>
      <c r="S708" s="11" t="s">
        <v>2211</v>
      </c>
      <c r="T708" s="11"/>
      <c r="U708" s="19" t="s">
        <v>23</v>
      </c>
      <c r="V708" s="11" t="s">
        <v>24</v>
      </c>
      <c r="W708" s="14">
        <v>0.35</v>
      </c>
      <c r="X708" s="14">
        <v>2000000</v>
      </c>
      <c r="Y708" s="11" t="str">
        <f t="shared" si="11"/>
        <v>43949Prefeitura Municipal de Porto AlegreAquisição de luva de latex, para procedimento, não esteril, tamanho m27.281.727/0001-406999982000035http://www.portaldecompraspublicas.com.br/18/Processos/RS/Prefeitura-Municipal-de-Porto-Alegre-206/PE-99-2020-2020-115781/</v>
      </c>
      <c r="Z708" s="11" t="s">
        <v>4443</v>
      </c>
      <c r="AA708" s="7">
        <v>90000</v>
      </c>
      <c r="AB708" s="1" t="s">
        <v>15224</v>
      </c>
      <c r="AC708" s="7" t="s">
        <v>14868</v>
      </c>
      <c r="AD708" s="1" t="s">
        <v>16269</v>
      </c>
    </row>
    <row r="709" spans="1:30">
      <c r="A709" s="10">
        <v>43949</v>
      </c>
      <c r="B709" s="11" t="s">
        <v>771</v>
      </c>
      <c r="C709" s="11" t="s">
        <v>2203</v>
      </c>
      <c r="D709" s="11" t="s">
        <v>2194</v>
      </c>
      <c r="E709" s="11" t="s">
        <v>646</v>
      </c>
      <c r="F709" s="11" t="s">
        <v>2204</v>
      </c>
      <c r="G709" s="13" t="s">
        <v>17</v>
      </c>
      <c r="H709" s="11" t="s">
        <v>2263</v>
      </c>
      <c r="I709" s="11" t="s">
        <v>2257</v>
      </c>
      <c r="J709" s="11" t="s">
        <v>2207</v>
      </c>
      <c r="K709" s="11" t="s">
        <v>2258</v>
      </c>
      <c r="L709" s="7" t="s">
        <v>13880</v>
      </c>
      <c r="M709" s="7" t="s">
        <v>2259</v>
      </c>
      <c r="N709" s="47">
        <v>699998</v>
      </c>
      <c r="O709" s="25">
        <v>20000</v>
      </c>
      <c r="P709" s="26">
        <v>35</v>
      </c>
      <c r="Q709" s="11" t="s">
        <v>2260</v>
      </c>
      <c r="R709" s="11" t="s">
        <v>2261</v>
      </c>
      <c r="S709" s="11" t="s">
        <v>2211</v>
      </c>
      <c r="T709" s="11"/>
      <c r="U709" s="19" t="s">
        <v>23</v>
      </c>
      <c r="V709" s="11" t="s">
        <v>24</v>
      </c>
      <c r="W709" s="14">
        <v>0.35</v>
      </c>
      <c r="X709" s="14">
        <v>2000000</v>
      </c>
      <c r="Y709" s="11" t="str">
        <f t="shared" si="11"/>
        <v>43949Prefeitura Municipal de Porto AlegreAquisição de  luva de latex, para procedimento, não esteril, tamanho p27.281.727/0001-406999982000035http://www.portaldecompraspublicas.com.br/18/Processos/RS/Prefeitura-Municipal-de-Porto-Alegre-206/PE-99-2020-2020-115781/</v>
      </c>
      <c r="Z709" s="11" t="s">
        <v>4443</v>
      </c>
      <c r="AA709" s="7">
        <v>90000</v>
      </c>
      <c r="AB709" s="1" t="s">
        <v>15224</v>
      </c>
      <c r="AC709" s="7" t="s">
        <v>14868</v>
      </c>
      <c r="AD709" s="1" t="s">
        <v>16269</v>
      </c>
    </row>
    <row r="710" spans="1:30">
      <c r="A710" s="10">
        <v>43945</v>
      </c>
      <c r="B710" s="11" t="s">
        <v>771</v>
      </c>
      <c r="C710" s="11" t="s">
        <v>2264</v>
      </c>
      <c r="D710" s="11" t="s">
        <v>2194</v>
      </c>
      <c r="E710" s="11" t="s">
        <v>646</v>
      </c>
      <c r="F710" s="11" t="s">
        <v>2265</v>
      </c>
      <c r="G710" s="13" t="s">
        <v>17</v>
      </c>
      <c r="H710" s="11" t="s">
        <v>2266</v>
      </c>
      <c r="I710" s="11" t="s">
        <v>2267</v>
      </c>
      <c r="J710" s="11" t="s">
        <v>2207</v>
      </c>
      <c r="K710" s="11" t="s">
        <v>2268</v>
      </c>
      <c r="L710" s="7" t="s">
        <v>13881</v>
      </c>
      <c r="M710" s="7" t="s">
        <v>2269</v>
      </c>
      <c r="N710" s="47">
        <v>2700</v>
      </c>
      <c r="O710" s="25">
        <v>360</v>
      </c>
      <c r="P710" s="26">
        <v>7.5</v>
      </c>
      <c r="Q710" s="11" t="s">
        <v>379</v>
      </c>
      <c r="R710" s="11" t="s">
        <v>2270</v>
      </c>
      <c r="S710" s="11" t="s">
        <v>815</v>
      </c>
      <c r="T710" s="11"/>
      <c r="U710" s="19" t="s">
        <v>32</v>
      </c>
      <c r="V710" s="11" t="s">
        <v>33</v>
      </c>
      <c r="W710" s="14">
        <v>7.5</v>
      </c>
      <c r="X710" s="14">
        <v>360</v>
      </c>
      <c r="Y710" s="11" t="str">
        <f t="shared" si="11"/>
        <v>43945Prefeitura Municipal de Caxias do Sul Álcool etílico líquido 70%  - frasco de 1.000 ml.18.343.695/0001-7027003607,5https://grp.caxias.rs.gov.br/grp/materiais/acessoexterno/compras/licitacaoConsultaFiltroAcessoExternoListaMaisCampos.faces</v>
      </c>
      <c r="Z710" s="11" t="s">
        <v>4443</v>
      </c>
      <c r="AA710" s="7">
        <v>90000</v>
      </c>
      <c r="AB710" s="1" t="s">
        <v>15225</v>
      </c>
      <c r="AC710" s="7" t="s">
        <v>14870</v>
      </c>
      <c r="AD710" s="1" t="s">
        <v>16269</v>
      </c>
    </row>
    <row r="711" spans="1:30">
      <c r="A711" s="10">
        <v>43945</v>
      </c>
      <c r="B711" s="11" t="s">
        <v>771</v>
      </c>
      <c r="C711" s="11" t="s">
        <v>2264</v>
      </c>
      <c r="D711" s="11" t="s">
        <v>2194</v>
      </c>
      <c r="E711" s="11" t="s">
        <v>646</v>
      </c>
      <c r="F711" s="11" t="s">
        <v>2265</v>
      </c>
      <c r="G711" s="13" t="s">
        <v>17</v>
      </c>
      <c r="H711" s="11" t="s">
        <v>2271</v>
      </c>
      <c r="I711" s="11" t="s">
        <v>2272</v>
      </c>
      <c r="J711" s="11" t="s">
        <v>2207</v>
      </c>
      <c r="K711" s="11" t="s">
        <v>97</v>
      </c>
      <c r="L711" s="7" t="s">
        <v>2273</v>
      </c>
      <c r="M711" s="7" t="s">
        <v>2274</v>
      </c>
      <c r="N711" s="47">
        <v>18000</v>
      </c>
      <c r="O711" s="25">
        <v>450</v>
      </c>
      <c r="P711" s="26">
        <v>40</v>
      </c>
      <c r="Q711" s="11" t="s">
        <v>2275</v>
      </c>
      <c r="R711" s="11" t="s">
        <v>2270</v>
      </c>
      <c r="S711" s="11" t="s">
        <v>815</v>
      </c>
      <c r="T711" s="11"/>
      <c r="U711" s="19" t="s">
        <v>32</v>
      </c>
      <c r="V711" s="11" t="s">
        <v>33</v>
      </c>
      <c r="W711" s="14">
        <f>40/3.6</f>
        <v>11.111111111111111</v>
      </c>
      <c r="X711" s="14">
        <f>450*3.6</f>
        <v>1620</v>
      </c>
      <c r="Y711" s="11" t="str">
        <f t="shared" si="11"/>
        <v>43945Prefeitura Municipal de Caxias do Sul Álcool etílico gel 70%  - embalagem 5.000 ml.07.679.594/0001-581800045040https://grp.caxias.rs.gov.br/grp/materiais/acessoexterno/compras/licitacaoConsultaFiltroAcessoExternoListaMaisCampos.faces</v>
      </c>
      <c r="Z711" s="11" t="s">
        <v>4443</v>
      </c>
      <c r="AA711" s="7">
        <v>10000</v>
      </c>
      <c r="AB711" s="1" t="s">
        <v>15226</v>
      </c>
      <c r="AC711" s="7" t="s">
        <v>14868</v>
      </c>
      <c r="AD711" s="1" t="s">
        <v>16269</v>
      </c>
    </row>
    <row r="712" spans="1:30">
      <c r="A712" s="10">
        <v>43945</v>
      </c>
      <c r="B712" s="11" t="s">
        <v>771</v>
      </c>
      <c r="C712" s="11" t="s">
        <v>2264</v>
      </c>
      <c r="D712" s="11" t="s">
        <v>2194</v>
      </c>
      <c r="E712" s="11" t="s">
        <v>646</v>
      </c>
      <c r="F712" s="11" t="s">
        <v>2265</v>
      </c>
      <c r="G712" s="13" t="s">
        <v>17</v>
      </c>
      <c r="H712" s="11" t="s">
        <v>2276</v>
      </c>
      <c r="I712" s="11" t="s">
        <v>2272</v>
      </c>
      <c r="J712" s="11" t="s">
        <v>2207</v>
      </c>
      <c r="K712" s="11" t="s">
        <v>97</v>
      </c>
      <c r="L712" s="7" t="s">
        <v>2273</v>
      </c>
      <c r="M712" s="7" t="s">
        <v>2274</v>
      </c>
      <c r="N712" s="47">
        <v>2940</v>
      </c>
      <c r="O712" s="25">
        <v>210</v>
      </c>
      <c r="P712" s="26">
        <v>14</v>
      </c>
      <c r="Q712" s="11" t="s">
        <v>379</v>
      </c>
      <c r="R712" s="11" t="s">
        <v>2270</v>
      </c>
      <c r="S712" s="11" t="s">
        <v>815</v>
      </c>
      <c r="T712" s="11"/>
      <c r="U712" s="19" t="s">
        <v>32</v>
      </c>
      <c r="V712" s="11" t="s">
        <v>33</v>
      </c>
      <c r="W712" s="14">
        <v>14</v>
      </c>
      <c r="X712" s="14">
        <v>210</v>
      </c>
      <c r="Y712" s="11" t="str">
        <f t="shared" si="11"/>
        <v>43945Prefeitura Municipal de Caxias do Sul Álcool etílico gel 70%  - frasco de 500 g.07.679.594/0001-58294021014https://grp.caxias.rs.gov.br/grp/materiais/acessoexterno/compras/licitacaoConsultaFiltroAcessoExternoListaMaisCampos.faces</v>
      </c>
      <c r="Z712" s="11" t="s">
        <v>4443</v>
      </c>
      <c r="AA712" s="7">
        <v>10000</v>
      </c>
      <c r="AB712" s="1" t="s">
        <v>15226</v>
      </c>
      <c r="AC712" s="7" t="s">
        <v>14868</v>
      </c>
      <c r="AD712" s="1" t="s">
        <v>16269</v>
      </c>
    </row>
    <row r="713" spans="1:30">
      <c r="A713" s="10">
        <v>43945</v>
      </c>
      <c r="B713" s="11" t="s">
        <v>771</v>
      </c>
      <c r="C713" s="11" t="s">
        <v>2264</v>
      </c>
      <c r="D713" s="11" t="s">
        <v>2194</v>
      </c>
      <c r="E713" s="11" t="s">
        <v>646</v>
      </c>
      <c r="F713" s="11" t="s">
        <v>2265</v>
      </c>
      <c r="G713" s="13" t="s">
        <v>17</v>
      </c>
      <c r="H713" s="11" t="s">
        <v>2277</v>
      </c>
      <c r="I713" s="11" t="s">
        <v>2278</v>
      </c>
      <c r="J713" s="11" t="s">
        <v>2207</v>
      </c>
      <c r="K713" s="11" t="s">
        <v>2279</v>
      </c>
      <c r="L713" s="7" t="s">
        <v>13882</v>
      </c>
      <c r="M713" s="7" t="s">
        <v>2280</v>
      </c>
      <c r="N713" s="47">
        <v>2618</v>
      </c>
      <c r="O713" s="25">
        <v>140</v>
      </c>
      <c r="P713" s="26">
        <v>18.7</v>
      </c>
      <c r="Q713" s="11" t="s">
        <v>379</v>
      </c>
      <c r="R713" s="11" t="s">
        <v>2270</v>
      </c>
      <c r="S713" s="11" t="s">
        <v>815</v>
      </c>
      <c r="T713" s="11"/>
      <c r="U713" s="15" t="s">
        <v>81</v>
      </c>
      <c r="V713" s="11" t="s">
        <v>20</v>
      </c>
      <c r="W713" s="14">
        <v>18.7</v>
      </c>
      <c r="X713" s="14">
        <v>140</v>
      </c>
      <c r="Y713" s="11" t="str">
        <f t="shared" si="11"/>
        <v>43945Prefeitura Municipal de Caxias do Sul Macacões impermeáveis de proteção química descartáceis - tamanho GG.92.664.028/0024-38261814018,7https://grp.caxias.rs.gov.br/grp/materiais/acessoexterno/compras/licitacaoConsultaFiltroAcessoExternoListaMaisCampos.faces</v>
      </c>
      <c r="Z713" s="11" t="s">
        <v>4443</v>
      </c>
      <c r="AA713" s="7">
        <v>0</v>
      </c>
      <c r="AB713" s="1" t="s">
        <v>15227</v>
      </c>
      <c r="AC713" s="7" t="s">
        <v>14869</v>
      </c>
      <c r="AD713" s="1" t="s">
        <v>16269</v>
      </c>
    </row>
    <row r="714" spans="1:30">
      <c r="A714" s="10">
        <v>43945</v>
      </c>
      <c r="B714" s="11" t="s">
        <v>771</v>
      </c>
      <c r="C714" s="11" t="s">
        <v>2264</v>
      </c>
      <c r="D714" s="11" t="s">
        <v>2194</v>
      </c>
      <c r="E714" s="11" t="s">
        <v>646</v>
      </c>
      <c r="F714" s="11" t="s">
        <v>2265</v>
      </c>
      <c r="G714" s="13" t="s">
        <v>17</v>
      </c>
      <c r="H714" s="11" t="s">
        <v>2281</v>
      </c>
      <c r="I714" s="11" t="s">
        <v>2278</v>
      </c>
      <c r="J714" s="11" t="s">
        <v>2207</v>
      </c>
      <c r="K714" s="11" t="s">
        <v>2279</v>
      </c>
      <c r="L714" s="7" t="s">
        <v>13882</v>
      </c>
      <c r="M714" s="7" t="s">
        <v>2280</v>
      </c>
      <c r="N714" s="47">
        <v>374</v>
      </c>
      <c r="O714" s="25">
        <v>20</v>
      </c>
      <c r="P714" s="26">
        <v>18.7</v>
      </c>
      <c r="Q714" s="11" t="s">
        <v>379</v>
      </c>
      <c r="R714" s="11" t="s">
        <v>2270</v>
      </c>
      <c r="S714" s="11" t="s">
        <v>815</v>
      </c>
      <c r="T714" s="11"/>
      <c r="U714" s="15" t="s">
        <v>81</v>
      </c>
      <c r="V714" s="11" t="s">
        <v>20</v>
      </c>
      <c r="W714" s="14">
        <v>18.7</v>
      </c>
      <c r="X714" s="14">
        <v>20</v>
      </c>
      <c r="Y714" s="11" t="str">
        <f t="shared" si="11"/>
        <v>43945Prefeitura Municipal de Caxias do Sul Macacões impermeáveis de proteção química descartáceis - tamanho G.92.664.028/0024-383742018,7https://grp.caxias.rs.gov.br/grp/materiais/acessoexterno/compras/licitacaoConsultaFiltroAcessoExternoListaMaisCampos.faces</v>
      </c>
      <c r="Z714" s="11" t="s">
        <v>4443</v>
      </c>
      <c r="AA714" s="7">
        <v>0</v>
      </c>
      <c r="AB714" s="1" t="s">
        <v>15227</v>
      </c>
      <c r="AC714" s="7" t="s">
        <v>14869</v>
      </c>
      <c r="AD714" s="1" t="s">
        <v>16269</v>
      </c>
    </row>
    <row r="715" spans="1:30">
      <c r="A715" s="10">
        <v>43945</v>
      </c>
      <c r="B715" s="11" t="s">
        <v>771</v>
      </c>
      <c r="C715" s="11" t="s">
        <v>2264</v>
      </c>
      <c r="D715" s="11" t="s">
        <v>2194</v>
      </c>
      <c r="E715" s="11" t="s">
        <v>646</v>
      </c>
      <c r="F715" s="11" t="s">
        <v>2265</v>
      </c>
      <c r="G715" s="13" t="s">
        <v>17</v>
      </c>
      <c r="H715" s="11" t="s">
        <v>2271</v>
      </c>
      <c r="I715" s="11" t="s">
        <v>2282</v>
      </c>
      <c r="J715" s="11" t="s">
        <v>2207</v>
      </c>
      <c r="K715" s="11" t="s">
        <v>2283</v>
      </c>
      <c r="L715" s="7" t="s">
        <v>13883</v>
      </c>
      <c r="M715" s="7" t="s">
        <v>2284</v>
      </c>
      <c r="N715" s="47">
        <v>1040</v>
      </c>
      <c r="O715" s="25">
        <v>16</v>
      </c>
      <c r="P715" s="26">
        <v>65</v>
      </c>
      <c r="Q715" s="11" t="s">
        <v>2275</v>
      </c>
      <c r="R715" s="11" t="s">
        <v>2270</v>
      </c>
      <c r="S715" s="11" t="s">
        <v>815</v>
      </c>
      <c r="T715" s="11"/>
      <c r="U715" s="19" t="s">
        <v>32</v>
      </c>
      <c r="V715" s="11" t="s">
        <v>33</v>
      </c>
      <c r="W715" s="14">
        <v>16</v>
      </c>
      <c r="X715" s="14">
        <v>65</v>
      </c>
      <c r="Y715" s="11" t="str">
        <f t="shared" si="11"/>
        <v>43945Prefeitura Municipal de Caxias do Sul Álcool etílico gel 70%  - embalagem 5.000 ml.08.855.198/0001-0510401665https://grp.caxias.rs.gov.br/grp/materiais/acessoexterno/compras/licitacaoConsultaFiltroAcessoExternoListaMaisCampos.faces</v>
      </c>
      <c r="Z715" s="11" t="s">
        <v>4443</v>
      </c>
      <c r="AA715" s="7">
        <v>40000</v>
      </c>
      <c r="AB715" s="1" t="s">
        <v>15228</v>
      </c>
      <c r="AC715" s="7" t="s">
        <v>14868</v>
      </c>
      <c r="AD715" s="1" t="s">
        <v>16269</v>
      </c>
    </row>
    <row r="716" spans="1:30">
      <c r="A716" s="10">
        <v>43945</v>
      </c>
      <c r="B716" s="11" t="s">
        <v>771</v>
      </c>
      <c r="C716" s="11" t="s">
        <v>2264</v>
      </c>
      <c r="D716" s="11" t="s">
        <v>2194</v>
      </c>
      <c r="E716" s="11" t="s">
        <v>646</v>
      </c>
      <c r="F716" s="11" t="s">
        <v>2265</v>
      </c>
      <c r="G716" s="13" t="s">
        <v>17</v>
      </c>
      <c r="H716" s="11" t="s">
        <v>2285</v>
      </c>
      <c r="I716" s="11" t="s">
        <v>2286</v>
      </c>
      <c r="J716" s="11" t="s">
        <v>2207</v>
      </c>
      <c r="K716" s="11" t="s">
        <v>2287</v>
      </c>
      <c r="L716" s="7" t="s">
        <v>13884</v>
      </c>
      <c r="M716" s="7" t="s">
        <v>2288</v>
      </c>
      <c r="N716" s="47">
        <v>7440</v>
      </c>
      <c r="O716" s="25" t="s">
        <v>2289</v>
      </c>
      <c r="P716" s="26">
        <v>0.03</v>
      </c>
      <c r="Q716" s="11" t="s">
        <v>2290</v>
      </c>
      <c r="R716" s="11" t="s">
        <v>2270</v>
      </c>
      <c r="S716" s="11" t="s">
        <v>815</v>
      </c>
      <c r="T716" s="11"/>
      <c r="U716" s="19" t="s">
        <v>32</v>
      </c>
      <c r="V716" s="11" t="s">
        <v>33</v>
      </c>
      <c r="W716" s="14">
        <f>0.03*1000</f>
        <v>30</v>
      </c>
      <c r="X716" s="14">
        <f>240000/1000</f>
        <v>240</v>
      </c>
      <c r="Y716" s="11" t="str">
        <f t="shared" si="11"/>
        <v>43945Prefeitura Municipal de Caxias do Sul Álcool etílico gel 70%  - Refil06.294.126/0001-007440240.000 ML0,03https://grp.caxias.rs.gov.br/grp/materiais/acessoexterno/compras/licitacaoConsultaFiltroAcessoExternoListaMaisCampos.faces</v>
      </c>
      <c r="Z716" s="11" t="s">
        <v>4443</v>
      </c>
      <c r="AA716" s="7">
        <v>10000000</v>
      </c>
      <c r="AB716" s="1" t="s">
        <v>15229</v>
      </c>
      <c r="AC716" s="7" t="s">
        <v>14869</v>
      </c>
      <c r="AD716" s="1" t="s">
        <v>16269</v>
      </c>
    </row>
    <row r="717" spans="1:30">
      <c r="A717" s="10">
        <v>43945</v>
      </c>
      <c r="B717" s="11" t="s">
        <v>771</v>
      </c>
      <c r="C717" s="11" t="s">
        <v>2264</v>
      </c>
      <c r="D717" s="11" t="s">
        <v>2194</v>
      </c>
      <c r="E717" s="11" t="s">
        <v>646</v>
      </c>
      <c r="F717" s="11" t="s">
        <v>2265</v>
      </c>
      <c r="G717" s="13" t="s">
        <v>17</v>
      </c>
      <c r="H717" s="11" t="s">
        <v>2266</v>
      </c>
      <c r="I717" s="11" t="s">
        <v>2286</v>
      </c>
      <c r="J717" s="11" t="s">
        <v>2207</v>
      </c>
      <c r="K717" s="11" t="s">
        <v>2287</v>
      </c>
      <c r="L717" s="7" t="s">
        <v>13884</v>
      </c>
      <c r="M717" s="7" t="s">
        <v>2288</v>
      </c>
      <c r="N717" s="47">
        <v>12960</v>
      </c>
      <c r="O717" s="25">
        <v>2400</v>
      </c>
      <c r="P717" s="26">
        <v>5.4</v>
      </c>
      <c r="Q717" s="11" t="s">
        <v>2291</v>
      </c>
      <c r="R717" s="11" t="s">
        <v>2270</v>
      </c>
      <c r="S717" s="11" t="s">
        <v>815</v>
      </c>
      <c r="T717" s="11"/>
      <c r="U717" s="19" t="s">
        <v>32</v>
      </c>
      <c r="V717" s="11" t="s">
        <v>33</v>
      </c>
      <c r="W717" s="20" t="s">
        <v>815</v>
      </c>
      <c r="X717" s="20">
        <v>0</v>
      </c>
      <c r="Y717" s="11" t="str">
        <f t="shared" si="11"/>
        <v>43945Prefeitura Municipal de Caxias do Sul Álcool etílico líquido 70%  - frasco de 1.000 ml.06.294.126/0001-001296024005,4https://grp.caxias.rs.gov.br/grp/materiais/acessoexterno/compras/licitacaoConsultaFiltroAcessoExternoListaMaisCampos.faces</v>
      </c>
      <c r="Z717" s="11" t="s">
        <v>4443</v>
      </c>
      <c r="AA717" s="7">
        <v>10000000</v>
      </c>
      <c r="AB717" s="1" t="s">
        <v>15229</v>
      </c>
      <c r="AC717" s="7" t="s">
        <v>14869</v>
      </c>
      <c r="AD717" s="1" t="s">
        <v>16269</v>
      </c>
    </row>
    <row r="718" spans="1:30">
      <c r="A718" s="10">
        <v>43945</v>
      </c>
      <c r="B718" s="11" t="s">
        <v>771</v>
      </c>
      <c r="C718" s="11" t="s">
        <v>2264</v>
      </c>
      <c r="D718" s="11" t="s">
        <v>2194</v>
      </c>
      <c r="E718" s="11" t="s">
        <v>646</v>
      </c>
      <c r="F718" s="11" t="s">
        <v>2265</v>
      </c>
      <c r="G718" s="13" t="s">
        <v>17</v>
      </c>
      <c r="H718" s="11" t="s">
        <v>2292</v>
      </c>
      <c r="I718" s="11" t="s">
        <v>2293</v>
      </c>
      <c r="J718" s="11" t="s">
        <v>2207</v>
      </c>
      <c r="K718" s="11" t="s">
        <v>2294</v>
      </c>
      <c r="L718" s="7" t="s">
        <v>2295</v>
      </c>
      <c r="M718" s="7" t="s">
        <v>2296</v>
      </c>
      <c r="N718" s="47">
        <v>72000</v>
      </c>
      <c r="O718" s="25">
        <v>6000</v>
      </c>
      <c r="P718" s="26">
        <v>12</v>
      </c>
      <c r="Q718" s="11" t="s">
        <v>379</v>
      </c>
      <c r="R718" s="11" t="s">
        <v>2270</v>
      </c>
      <c r="S718" s="11" t="s">
        <v>815</v>
      </c>
      <c r="T718" s="11"/>
      <c r="U718" s="19" t="s">
        <v>4892</v>
      </c>
      <c r="V718" s="11" t="s">
        <v>20</v>
      </c>
      <c r="W718" s="14">
        <v>12</v>
      </c>
      <c r="X718" s="14">
        <v>6000</v>
      </c>
      <c r="Y718" s="11" t="str">
        <f t="shared" si="11"/>
        <v>43945Prefeitura Municipal de Caxias do Sul Máscaras PFF2.24.934.384/0001-8872000600012https://grp.caxias.rs.gov.br/grp/materiais/acessoexterno/compras/licitacaoConsultaFiltroAcessoExternoListaMaisCampos.faces</v>
      </c>
      <c r="Z718" s="11" t="s">
        <v>4443</v>
      </c>
      <c r="AA718" s="7">
        <v>10000</v>
      </c>
      <c r="AB718" s="1" t="s">
        <v>15230</v>
      </c>
      <c r="AC718" s="7" t="s">
        <v>14868</v>
      </c>
      <c r="AD718" s="1" t="s">
        <v>16269</v>
      </c>
    </row>
    <row r="719" spans="1:30">
      <c r="A719" s="10">
        <v>43945</v>
      </c>
      <c r="B719" s="11" t="s">
        <v>771</v>
      </c>
      <c r="C719" s="11" t="s">
        <v>2264</v>
      </c>
      <c r="D719" s="11" t="s">
        <v>2194</v>
      </c>
      <c r="E719" s="11" t="s">
        <v>646</v>
      </c>
      <c r="F719" s="11" t="s">
        <v>2265</v>
      </c>
      <c r="G719" s="13" t="s">
        <v>17</v>
      </c>
      <c r="H719" s="11" t="s">
        <v>2297</v>
      </c>
      <c r="I719" s="11" t="s">
        <v>2298</v>
      </c>
      <c r="J719" s="11" t="s">
        <v>2207</v>
      </c>
      <c r="K719" s="11" t="s">
        <v>245</v>
      </c>
      <c r="L719" s="7" t="s">
        <v>2299</v>
      </c>
      <c r="M719" s="7" t="s">
        <v>2300</v>
      </c>
      <c r="N719" s="47">
        <v>44820</v>
      </c>
      <c r="O719" s="25">
        <v>18000</v>
      </c>
      <c r="P719" s="26">
        <v>2.4900000000000002</v>
      </c>
      <c r="Q719" s="11" t="s">
        <v>379</v>
      </c>
      <c r="R719" s="11" t="s">
        <v>2270</v>
      </c>
      <c r="S719" s="11" t="s">
        <v>815</v>
      </c>
      <c r="T719" s="11"/>
      <c r="U719" s="15" t="s">
        <v>35</v>
      </c>
      <c r="V719" s="11" t="s">
        <v>20</v>
      </c>
      <c r="W719" s="14">
        <v>2.4900000000000002</v>
      </c>
      <c r="X719" s="14">
        <v>18000</v>
      </c>
      <c r="Y719" s="11" t="str">
        <f t="shared" si="11"/>
        <v>43945Prefeitura Municipal de Caxias do Sul Aventais cirúrgicos descartáveis.10.972.948/0001-6244820180002,49https://grp.caxias.rs.gov.br/grp/materiais/acessoexterno/compras/licitacaoConsultaFiltroAcessoExternoListaMaisCampos.faces</v>
      </c>
      <c r="Z719" s="11" t="s">
        <v>4443</v>
      </c>
      <c r="AA719" s="7">
        <v>5000</v>
      </c>
      <c r="AB719" s="1" t="s">
        <v>15231</v>
      </c>
      <c r="AC719" s="7" t="s">
        <v>14869</v>
      </c>
      <c r="AD719" s="1" t="s">
        <v>16269</v>
      </c>
    </row>
    <row r="720" spans="1:30">
      <c r="A720" s="10">
        <v>43945</v>
      </c>
      <c r="B720" s="11" t="s">
        <v>771</v>
      </c>
      <c r="C720" s="11" t="s">
        <v>2264</v>
      </c>
      <c r="D720" s="11" t="s">
        <v>2194</v>
      </c>
      <c r="E720" s="11" t="s">
        <v>646</v>
      </c>
      <c r="F720" s="11" t="s">
        <v>2265</v>
      </c>
      <c r="G720" s="13" t="s">
        <v>17</v>
      </c>
      <c r="H720" s="11" t="s">
        <v>2301</v>
      </c>
      <c r="I720" s="11" t="s">
        <v>2302</v>
      </c>
      <c r="J720" s="11" t="s">
        <v>2207</v>
      </c>
      <c r="K720" s="11" t="s">
        <v>1343</v>
      </c>
      <c r="L720" s="7" t="s">
        <v>13882</v>
      </c>
      <c r="M720" s="7" t="s">
        <v>2280</v>
      </c>
      <c r="N720" s="47">
        <v>561</v>
      </c>
      <c r="O720" s="25">
        <v>30</v>
      </c>
      <c r="P720" s="26">
        <v>18.7</v>
      </c>
      <c r="Q720" s="11" t="s">
        <v>379</v>
      </c>
      <c r="R720" s="11" t="s">
        <v>2270</v>
      </c>
      <c r="S720" s="11" t="s">
        <v>815</v>
      </c>
      <c r="T720" s="11"/>
      <c r="U720" s="15" t="s">
        <v>81</v>
      </c>
      <c r="V720" s="11" t="s">
        <v>20</v>
      </c>
      <c r="W720" s="14">
        <v>18.7</v>
      </c>
      <c r="X720" s="14">
        <v>30</v>
      </c>
      <c r="Y720" s="11" t="str">
        <f t="shared" si="11"/>
        <v>43945Prefeitura Municipal de Caxias do Sul Macacão impermeável de proteção química descartável - tamanho XGG.92.664.028/0024-385613018,7https://grp.caxias.rs.gov.br/grp/materiais/acessoexterno/compras/licitacaoConsultaFiltroAcessoExternoListaMaisCampos.faces</v>
      </c>
      <c r="Z720" s="11" t="s">
        <v>4443</v>
      </c>
      <c r="AA720" s="7">
        <v>0</v>
      </c>
      <c r="AB720" s="1" t="s">
        <v>15227</v>
      </c>
      <c r="AC720" s="7" t="s">
        <v>14869</v>
      </c>
      <c r="AD720" s="1" t="s">
        <v>16269</v>
      </c>
    </row>
    <row r="721" spans="1:30">
      <c r="A721" s="10">
        <v>43945</v>
      </c>
      <c r="B721" s="11" t="s">
        <v>771</v>
      </c>
      <c r="C721" s="11" t="s">
        <v>2264</v>
      </c>
      <c r="D721" s="11" t="s">
        <v>2194</v>
      </c>
      <c r="E721" s="11" t="s">
        <v>646</v>
      </c>
      <c r="F721" s="11" t="s">
        <v>2265</v>
      </c>
      <c r="G721" s="13" t="s">
        <v>17</v>
      </c>
      <c r="H721" s="11" t="s">
        <v>2303</v>
      </c>
      <c r="I721" s="11" t="s">
        <v>2302</v>
      </c>
      <c r="J721" s="11" t="s">
        <v>2207</v>
      </c>
      <c r="K721" s="11" t="s">
        <v>1343</v>
      </c>
      <c r="L721" s="7" t="s">
        <v>13882</v>
      </c>
      <c r="M721" s="7" t="s">
        <v>2280</v>
      </c>
      <c r="N721" s="47">
        <v>8602</v>
      </c>
      <c r="O721" s="25">
        <v>460</v>
      </c>
      <c r="P721" s="26">
        <v>18.7</v>
      </c>
      <c r="Q721" s="11" t="s">
        <v>379</v>
      </c>
      <c r="R721" s="11" t="s">
        <v>2270</v>
      </c>
      <c r="S721" s="11" t="s">
        <v>815</v>
      </c>
      <c r="T721" s="11"/>
      <c r="U721" s="15" t="s">
        <v>81</v>
      </c>
      <c r="V721" s="11" t="s">
        <v>20</v>
      </c>
      <c r="W721" s="14">
        <v>18.7</v>
      </c>
      <c r="X721" s="14">
        <v>460</v>
      </c>
      <c r="Y721" s="11" t="str">
        <f t="shared" si="11"/>
        <v>43945Prefeitura Municipal de Caxias do Sul Macacão impermeável de proteção química descartável - tamanho G.92.664.028/0024-38860246018,7https://grp.caxias.rs.gov.br/grp/materiais/acessoexterno/compras/licitacaoConsultaFiltroAcessoExternoListaMaisCampos.faces</v>
      </c>
      <c r="Z721" s="11" t="s">
        <v>4443</v>
      </c>
      <c r="AA721" s="7">
        <v>0</v>
      </c>
      <c r="AB721" s="1" t="s">
        <v>15227</v>
      </c>
      <c r="AC721" s="7" t="s">
        <v>14869</v>
      </c>
      <c r="AD721" s="1" t="s">
        <v>16269</v>
      </c>
    </row>
    <row r="722" spans="1:30">
      <c r="A722" s="10">
        <v>43945</v>
      </c>
      <c r="B722" s="11" t="s">
        <v>771</v>
      </c>
      <c r="C722" s="11" t="s">
        <v>2264</v>
      </c>
      <c r="D722" s="11" t="s">
        <v>2194</v>
      </c>
      <c r="E722" s="11" t="s">
        <v>646</v>
      </c>
      <c r="F722" s="11" t="s">
        <v>2265</v>
      </c>
      <c r="G722" s="13" t="s">
        <v>17</v>
      </c>
      <c r="H722" s="11" t="s">
        <v>2301</v>
      </c>
      <c r="I722" s="11" t="s">
        <v>2304</v>
      </c>
      <c r="J722" s="11" t="s">
        <v>2207</v>
      </c>
      <c r="K722" s="11" t="s">
        <v>1094</v>
      </c>
      <c r="L722" s="7" t="s">
        <v>13882</v>
      </c>
      <c r="M722" s="7" t="s">
        <v>2280</v>
      </c>
      <c r="N722" s="47">
        <v>3366</v>
      </c>
      <c r="O722" s="25">
        <v>180</v>
      </c>
      <c r="P722" s="26">
        <v>18.7</v>
      </c>
      <c r="Q722" s="11" t="s">
        <v>379</v>
      </c>
      <c r="R722" s="11" t="s">
        <v>2270</v>
      </c>
      <c r="S722" s="11" t="s">
        <v>815</v>
      </c>
      <c r="T722" s="11"/>
      <c r="U722" s="15" t="s">
        <v>81</v>
      </c>
      <c r="V722" s="11" t="s">
        <v>20</v>
      </c>
      <c r="W722" s="14">
        <v>18.7</v>
      </c>
      <c r="X722" s="14">
        <v>180</v>
      </c>
      <c r="Y722" s="11" t="str">
        <f t="shared" si="11"/>
        <v>43945Prefeitura Municipal de Caxias do Sul Macacão impermeável de proteção química descartável - tamanho XGG.92.664.028/0024-38336618018,7https://grp.caxias.rs.gov.br/grp/materiais/acessoexterno/compras/licitacaoConsultaFiltroAcessoExternoListaMaisCampos.faces</v>
      </c>
      <c r="Z722" s="11" t="s">
        <v>4443</v>
      </c>
      <c r="AA722" s="7">
        <v>0</v>
      </c>
      <c r="AB722" s="1" t="s">
        <v>15227</v>
      </c>
      <c r="AC722" s="7" t="s">
        <v>14869</v>
      </c>
      <c r="AD722" s="1" t="s">
        <v>16269</v>
      </c>
    </row>
    <row r="723" spans="1:30">
      <c r="A723" s="10">
        <v>43945</v>
      </c>
      <c r="B723" s="11" t="s">
        <v>771</v>
      </c>
      <c r="C723" s="11" t="s">
        <v>2264</v>
      </c>
      <c r="D723" s="11" t="s">
        <v>2194</v>
      </c>
      <c r="E723" s="11" t="s">
        <v>646</v>
      </c>
      <c r="F723" s="11" t="s">
        <v>2265</v>
      </c>
      <c r="G723" s="13" t="s">
        <v>17</v>
      </c>
      <c r="H723" s="11" t="s">
        <v>2303</v>
      </c>
      <c r="I723" s="11" t="s">
        <v>2304</v>
      </c>
      <c r="J723" s="11" t="s">
        <v>2207</v>
      </c>
      <c r="K723" s="11" t="s">
        <v>1094</v>
      </c>
      <c r="L723" s="7" t="s">
        <v>13882</v>
      </c>
      <c r="M723" s="7" t="s">
        <v>2280</v>
      </c>
      <c r="N723" s="47">
        <v>3179</v>
      </c>
      <c r="O723" s="25">
        <v>170</v>
      </c>
      <c r="P723" s="26">
        <v>18.7</v>
      </c>
      <c r="Q723" s="11" t="s">
        <v>379</v>
      </c>
      <c r="R723" s="11" t="s">
        <v>2270</v>
      </c>
      <c r="S723" s="11" t="s">
        <v>815</v>
      </c>
      <c r="T723" s="11"/>
      <c r="U723" s="15" t="s">
        <v>81</v>
      </c>
      <c r="V723" s="11" t="s">
        <v>20</v>
      </c>
      <c r="W723" s="14">
        <v>18.7</v>
      </c>
      <c r="X723" s="14">
        <v>170</v>
      </c>
      <c r="Y723" s="11" t="str">
        <f t="shared" si="11"/>
        <v>43945Prefeitura Municipal de Caxias do Sul Macacão impermeável de proteção química descartável - tamanho G.92.664.028/0024-38317917018,7https://grp.caxias.rs.gov.br/grp/materiais/acessoexterno/compras/licitacaoConsultaFiltroAcessoExternoListaMaisCampos.faces</v>
      </c>
      <c r="Z723" s="11" t="s">
        <v>4443</v>
      </c>
      <c r="AA723" s="7">
        <v>0</v>
      </c>
      <c r="AB723" s="1" t="s">
        <v>15227</v>
      </c>
      <c r="AC723" s="7" t="s">
        <v>14869</v>
      </c>
      <c r="AD723" s="1" t="s">
        <v>16269</v>
      </c>
    </row>
    <row r="724" spans="1:30">
      <c r="A724" s="10">
        <v>43945</v>
      </c>
      <c r="B724" s="11" t="s">
        <v>771</v>
      </c>
      <c r="C724" s="11" t="s">
        <v>2264</v>
      </c>
      <c r="D724" s="11" t="s">
        <v>2194</v>
      </c>
      <c r="E724" s="11" t="s">
        <v>646</v>
      </c>
      <c r="F724" s="11" t="s">
        <v>2265</v>
      </c>
      <c r="G724" s="13" t="s">
        <v>17</v>
      </c>
      <c r="H724" s="11" t="s">
        <v>2305</v>
      </c>
      <c r="I724" s="11" t="s">
        <v>2304</v>
      </c>
      <c r="J724" s="11" t="s">
        <v>2207</v>
      </c>
      <c r="K724" s="11" t="s">
        <v>1094</v>
      </c>
      <c r="L724" s="7" t="s">
        <v>13882</v>
      </c>
      <c r="M724" s="7" t="s">
        <v>2280</v>
      </c>
      <c r="N724" s="47">
        <v>374</v>
      </c>
      <c r="O724" s="25">
        <v>20</v>
      </c>
      <c r="P724" s="26">
        <v>18.7</v>
      </c>
      <c r="Q724" s="11" t="s">
        <v>379</v>
      </c>
      <c r="R724" s="11" t="s">
        <v>2270</v>
      </c>
      <c r="S724" s="11" t="s">
        <v>815</v>
      </c>
      <c r="T724" s="11"/>
      <c r="U724" s="15" t="s">
        <v>81</v>
      </c>
      <c r="V724" s="11" t="s">
        <v>20</v>
      </c>
      <c r="W724" s="14">
        <v>18.7</v>
      </c>
      <c r="X724" s="14">
        <v>20</v>
      </c>
      <c r="Y724" s="11" t="str">
        <f t="shared" si="11"/>
        <v>43945Prefeitura Municipal de Caxias do Sul Macacão impermeável de proteção química descartável - tamanho M.92.664.028/0024-383742018,7https://grp.caxias.rs.gov.br/grp/materiais/acessoexterno/compras/licitacaoConsultaFiltroAcessoExternoListaMaisCampos.faces</v>
      </c>
      <c r="Z724" s="11" t="s">
        <v>4443</v>
      </c>
      <c r="AA724" s="7">
        <v>0</v>
      </c>
      <c r="AB724" s="1" t="s">
        <v>15227</v>
      </c>
      <c r="AC724" s="7" t="s">
        <v>14869</v>
      </c>
      <c r="AD724" s="1" t="s">
        <v>16269</v>
      </c>
    </row>
    <row r="725" spans="1:30">
      <c r="A725" s="30">
        <v>43945</v>
      </c>
      <c r="B725" s="31" t="s">
        <v>771</v>
      </c>
      <c r="C725" s="31" t="s">
        <v>2264</v>
      </c>
      <c r="D725" s="31" t="s">
        <v>2194</v>
      </c>
      <c r="E725" s="31" t="s">
        <v>646</v>
      </c>
      <c r="F725" s="31" t="s">
        <v>2265</v>
      </c>
      <c r="G725" s="33" t="s">
        <v>17</v>
      </c>
      <c r="H725" s="31" t="s">
        <v>2306</v>
      </c>
      <c r="I725" s="31" t="s">
        <v>2304</v>
      </c>
      <c r="J725" s="31" t="s">
        <v>2207</v>
      </c>
      <c r="K725" s="31" t="s">
        <v>1094</v>
      </c>
      <c r="L725" s="7" t="s">
        <v>13882</v>
      </c>
      <c r="M725" s="7" t="s">
        <v>2280</v>
      </c>
      <c r="N725" s="49">
        <v>1870</v>
      </c>
      <c r="O725" s="34">
        <v>10</v>
      </c>
      <c r="P725" s="35">
        <v>18.7</v>
      </c>
      <c r="Q725" s="31" t="s">
        <v>379</v>
      </c>
      <c r="R725" s="36" t="s">
        <v>2270</v>
      </c>
      <c r="S725" s="31" t="s">
        <v>815</v>
      </c>
      <c r="T725" s="31"/>
      <c r="U725" s="37" t="s">
        <v>81</v>
      </c>
      <c r="V725" s="31" t="s">
        <v>20</v>
      </c>
      <c r="W725" s="40">
        <v>18.7</v>
      </c>
      <c r="X725" s="40">
        <v>10</v>
      </c>
      <c r="Y725" s="11" t="str">
        <f t="shared" si="11"/>
        <v>43945Prefeitura Municipal de Caxias do Sul Macacão impermeável de proteção química descartável - tamanho XG.92.664.028/0024-3818701018,7https://grp.caxias.rs.gov.br/grp/materiais/acessoexterno/compras/licitacaoConsultaFiltroAcessoExternoListaMaisCampos.faces</v>
      </c>
      <c r="Z725" s="11" t="s">
        <v>4443</v>
      </c>
      <c r="AA725" s="7">
        <v>0</v>
      </c>
      <c r="AB725" s="1" t="s">
        <v>15227</v>
      </c>
      <c r="AC725" s="7" t="s">
        <v>14869</v>
      </c>
      <c r="AD725" s="1" t="s">
        <v>16269</v>
      </c>
    </row>
    <row r="726" spans="1:30">
      <c r="A726" s="10">
        <v>43945</v>
      </c>
      <c r="B726" s="11" t="s">
        <v>771</v>
      </c>
      <c r="C726" s="11" t="s">
        <v>2264</v>
      </c>
      <c r="D726" s="11" t="s">
        <v>2194</v>
      </c>
      <c r="E726" s="11" t="s">
        <v>646</v>
      </c>
      <c r="F726" s="11" t="s">
        <v>2265</v>
      </c>
      <c r="G726" s="13" t="s">
        <v>17</v>
      </c>
      <c r="H726" s="11" t="s">
        <v>2307</v>
      </c>
      <c r="I726" s="11" t="s">
        <v>2308</v>
      </c>
      <c r="J726" s="11" t="s">
        <v>2207</v>
      </c>
      <c r="K726" s="11" t="s">
        <v>106</v>
      </c>
      <c r="L726" s="7" t="s">
        <v>2309</v>
      </c>
      <c r="M726" s="7" t="s">
        <v>2310</v>
      </c>
      <c r="N726" s="47">
        <v>7000</v>
      </c>
      <c r="O726" s="25">
        <v>200</v>
      </c>
      <c r="P726" s="26">
        <v>35</v>
      </c>
      <c r="Q726" s="11" t="s">
        <v>379</v>
      </c>
      <c r="R726" s="11" t="s">
        <v>2270</v>
      </c>
      <c r="S726" s="11" t="s">
        <v>815</v>
      </c>
      <c r="T726" s="11"/>
      <c r="U726" s="19" t="s">
        <v>816</v>
      </c>
      <c r="V726" s="11" t="s">
        <v>2311</v>
      </c>
      <c r="W726" s="14">
        <v>35</v>
      </c>
      <c r="X726" s="14">
        <v>200</v>
      </c>
      <c r="Y726" s="11" t="str">
        <f t="shared" si="11"/>
        <v>43945Prefeitura Municipal de Caxias do Sul Dispensers de sabonete líquido/álcool gel.02.886.295/0001-70700020035https://grp.caxias.rs.gov.br/grp/materiais/acessoexterno/compras/licitacaoConsultaFiltroAcessoExternoListaMaisCampos.faces</v>
      </c>
      <c r="Z726" s="11" t="s">
        <v>4442</v>
      </c>
      <c r="AA726" s="7">
        <v>0</v>
      </c>
      <c r="AB726" s="1" t="s">
        <v>15232</v>
      </c>
      <c r="AC726" s="7" t="s">
        <v>14870</v>
      </c>
      <c r="AD726" s="1" t="s">
        <v>16269</v>
      </c>
    </row>
    <row r="727" spans="1:30">
      <c r="A727" s="10">
        <v>43943</v>
      </c>
      <c r="B727" s="11" t="s">
        <v>771</v>
      </c>
      <c r="C727" s="11" t="s">
        <v>2264</v>
      </c>
      <c r="D727" s="11" t="s">
        <v>2194</v>
      </c>
      <c r="E727" s="11" t="s">
        <v>646</v>
      </c>
      <c r="F727" s="11" t="s">
        <v>2265</v>
      </c>
      <c r="G727" s="13" t="s">
        <v>17</v>
      </c>
      <c r="H727" s="11" t="s">
        <v>2312</v>
      </c>
      <c r="I727" s="11" t="s">
        <v>2313</v>
      </c>
      <c r="J727" s="11" t="s">
        <v>2207</v>
      </c>
      <c r="K727" s="11" t="s">
        <v>2314</v>
      </c>
      <c r="L727" s="7" t="s">
        <v>2315</v>
      </c>
      <c r="M727" s="7" t="s">
        <v>2316</v>
      </c>
      <c r="N727" s="47">
        <v>29900</v>
      </c>
      <c r="O727" s="25">
        <v>10000</v>
      </c>
      <c r="P727" s="26">
        <v>2.99</v>
      </c>
      <c r="Q727" s="11" t="s">
        <v>379</v>
      </c>
      <c r="R727" s="11" t="s">
        <v>2317</v>
      </c>
      <c r="S727" s="11" t="s">
        <v>815</v>
      </c>
      <c r="T727" s="11"/>
      <c r="U727" s="15" t="s">
        <v>35</v>
      </c>
      <c r="V727" s="11" t="s">
        <v>20</v>
      </c>
      <c r="W727" s="14">
        <v>2.99</v>
      </c>
      <c r="X727" s="14">
        <v>10000</v>
      </c>
      <c r="Y727" s="11" t="str">
        <f t="shared" si="11"/>
        <v>43943Prefeitura Municipal de Caxias do Sul Avental cirúrgico descartável02.324.209/0001-3629900100002,99http://www1.tce.rs.gov.br/aplicprod/f?p=50500:10:::NO:10:P10_ID_LICITACAO,P10_PAG_RETORNO,F50500_CD_ORGAO:732633,11,45000&amp;cs=1oX2YFtnBq442R6FOVLjST2zM-o4</v>
      </c>
      <c r="Z727" s="11" t="s">
        <v>4443</v>
      </c>
      <c r="AA727" s="7">
        <v>38000</v>
      </c>
      <c r="AB727" s="1" t="s">
        <v>15233</v>
      </c>
      <c r="AC727" s="7" t="s">
        <v>14870</v>
      </c>
      <c r="AD727" s="1" t="s">
        <v>16269</v>
      </c>
    </row>
    <row r="728" spans="1:30">
      <c r="A728" s="10">
        <v>43949</v>
      </c>
      <c r="B728" s="11" t="s">
        <v>1385</v>
      </c>
      <c r="C728" s="11" t="s">
        <v>2203</v>
      </c>
      <c r="D728" s="11" t="s">
        <v>2194</v>
      </c>
      <c r="E728" s="11" t="s">
        <v>2318</v>
      </c>
      <c r="F728" s="11" t="s">
        <v>2319</v>
      </c>
      <c r="G728" s="13" t="s">
        <v>17</v>
      </c>
      <c r="H728" s="11" t="s">
        <v>2320</v>
      </c>
      <c r="I728" s="11" t="s">
        <v>2321</v>
      </c>
      <c r="J728" s="11" t="s">
        <v>2321</v>
      </c>
      <c r="K728" s="11" t="s">
        <v>2321</v>
      </c>
      <c r="L728" s="7" t="s">
        <v>2322</v>
      </c>
      <c r="M728" s="7" t="s">
        <v>2323</v>
      </c>
      <c r="N728" s="47">
        <v>10665.2</v>
      </c>
      <c r="O728" s="25">
        <v>910</v>
      </c>
      <c r="P728" s="26">
        <v>11.72</v>
      </c>
      <c r="Q728" s="11" t="s">
        <v>2321</v>
      </c>
      <c r="R728" s="11" t="s">
        <v>2324</v>
      </c>
      <c r="S728" s="11" t="s">
        <v>2325</v>
      </c>
      <c r="T728" s="11"/>
      <c r="U728" s="15" t="s">
        <v>35</v>
      </c>
      <c r="V728" s="11" t="s">
        <v>20</v>
      </c>
      <c r="W728" s="14">
        <v>11.72</v>
      </c>
      <c r="X728" s="14">
        <v>910</v>
      </c>
      <c r="Y728" s="11" t="str">
        <f t="shared" si="11"/>
        <v>43949Hospital de Clínicas de Porto Alegre (HCPA)AVENTAL EM SSMMSS TAM. G DESCARTAVEL03.921.280/0001-6910665,291011,72https://www.hcpa.edu.br/fale-conosco/fale-conosco-servico-de-informacao-ao-cidadao-sic/fale-conosco-sic-licitacoes-contratos</v>
      </c>
      <c r="Z728" s="11" t="s">
        <v>4443</v>
      </c>
      <c r="AA728" s="7">
        <v>600000</v>
      </c>
      <c r="AB728" s="1" t="s">
        <v>15234</v>
      </c>
      <c r="AC728" s="7" t="s">
        <v>14869</v>
      </c>
      <c r="AD728" s="1" t="s">
        <v>16269</v>
      </c>
    </row>
    <row r="729" spans="1:30">
      <c r="A729" s="10">
        <v>43949</v>
      </c>
      <c r="B729" s="11" t="s">
        <v>1385</v>
      </c>
      <c r="C729" s="11" t="s">
        <v>2203</v>
      </c>
      <c r="D729" s="11" t="s">
        <v>2194</v>
      </c>
      <c r="E729" s="11" t="s">
        <v>2318</v>
      </c>
      <c r="F729" s="11" t="s">
        <v>2319</v>
      </c>
      <c r="G729" s="13" t="s">
        <v>17</v>
      </c>
      <c r="H729" s="11" t="s">
        <v>2320</v>
      </c>
      <c r="I729" s="11" t="s">
        <v>2321</v>
      </c>
      <c r="J729" s="11" t="s">
        <v>2321</v>
      </c>
      <c r="K729" s="11" t="s">
        <v>2321</v>
      </c>
      <c r="L729" s="7" t="s">
        <v>2322</v>
      </c>
      <c r="M729" s="7" t="s">
        <v>2323</v>
      </c>
      <c r="N729" s="47">
        <v>4102</v>
      </c>
      <c r="O729" s="25">
        <v>350</v>
      </c>
      <c r="P729" s="26">
        <v>11.72</v>
      </c>
      <c r="Q729" s="11" t="s">
        <v>2321</v>
      </c>
      <c r="R729" s="11" t="s">
        <v>2324</v>
      </c>
      <c r="S729" s="11" t="s">
        <v>2325</v>
      </c>
      <c r="T729" s="11"/>
      <c r="U729" s="15" t="s">
        <v>35</v>
      </c>
      <c r="V729" s="11" t="s">
        <v>20</v>
      </c>
      <c r="W729" s="14">
        <v>11.72</v>
      </c>
      <c r="X729" s="14">
        <v>350</v>
      </c>
      <c r="Y729" s="11" t="str">
        <f t="shared" si="11"/>
        <v>43949Hospital de Clínicas de Porto Alegre (HCPA)AVENTAL EM SSMMSS TAM. G DESCARTAVEL03.921.280/0001-69410235011,72https://www.hcpa.edu.br/fale-conosco/fale-conosco-servico-de-informacao-ao-cidadao-sic/fale-conosco-sic-licitacoes-contratos</v>
      </c>
      <c r="Z729" s="11" t="s">
        <v>4443</v>
      </c>
      <c r="AA729" s="7">
        <v>600000</v>
      </c>
      <c r="AB729" s="1" t="s">
        <v>15234</v>
      </c>
      <c r="AC729" s="7" t="s">
        <v>14869</v>
      </c>
      <c r="AD729" s="1" t="s">
        <v>16269</v>
      </c>
    </row>
    <row r="730" spans="1:30">
      <c r="A730" s="10">
        <v>43949</v>
      </c>
      <c r="B730" s="11" t="s">
        <v>1385</v>
      </c>
      <c r="C730" s="11" t="s">
        <v>2203</v>
      </c>
      <c r="D730" s="11" t="s">
        <v>2194</v>
      </c>
      <c r="E730" s="11" t="s">
        <v>2318</v>
      </c>
      <c r="F730" s="11" t="s">
        <v>2319</v>
      </c>
      <c r="G730" s="13" t="s">
        <v>17</v>
      </c>
      <c r="H730" s="11" t="s">
        <v>2326</v>
      </c>
      <c r="I730" s="11" t="s">
        <v>2321</v>
      </c>
      <c r="J730" s="11" t="s">
        <v>2321</v>
      </c>
      <c r="K730" s="11" t="s">
        <v>2321</v>
      </c>
      <c r="L730" s="7" t="s">
        <v>8593</v>
      </c>
      <c r="M730" s="7" t="s">
        <v>229</v>
      </c>
      <c r="N730" s="47">
        <v>140650</v>
      </c>
      <c r="O730" s="25">
        <v>10</v>
      </c>
      <c r="P730" s="26">
        <v>14065</v>
      </c>
      <c r="Q730" s="11" t="s">
        <v>2321</v>
      </c>
      <c r="R730" s="11" t="s">
        <v>2324</v>
      </c>
      <c r="S730" s="11" t="s">
        <v>2325</v>
      </c>
      <c r="T730" s="11"/>
      <c r="U730" s="15" t="s">
        <v>620</v>
      </c>
      <c r="V730" s="11" t="s">
        <v>20</v>
      </c>
      <c r="W730" s="14">
        <v>14065</v>
      </c>
      <c r="X730" s="14">
        <v>10</v>
      </c>
      <c r="Y730" s="11" t="str">
        <f t="shared" si="11"/>
        <v>43949Hospital de Clínicas de Porto Alegre (HCPA)ELETROCARDIÓGRAFO DIGITAL COM 12 CANAIS95.433.397/0001-111406501014065https://www.hcpa.edu.br/fale-conosco/fale-conosco-servico-de-informacao-ao-cidadao-sic/fale-conosco-sic-licitacoes-contratos</v>
      </c>
      <c r="Z730" s="11" t="s">
        <v>4443</v>
      </c>
      <c r="AA730" s="7">
        <v>3000000</v>
      </c>
      <c r="AB730" s="1" t="s">
        <v>14912</v>
      </c>
      <c r="AC730" s="7" t="s">
        <v>14869</v>
      </c>
      <c r="AD730" s="1" t="s">
        <v>16269</v>
      </c>
    </row>
    <row r="731" spans="1:30">
      <c r="A731" s="10">
        <v>43949</v>
      </c>
      <c r="B731" s="11" t="s">
        <v>1385</v>
      </c>
      <c r="C731" s="11" t="s">
        <v>2203</v>
      </c>
      <c r="D731" s="11" t="s">
        <v>2194</v>
      </c>
      <c r="E731" s="11" t="s">
        <v>2318</v>
      </c>
      <c r="F731" s="11" t="s">
        <v>2319</v>
      </c>
      <c r="G731" s="13" t="s">
        <v>17</v>
      </c>
      <c r="H731" s="11" t="s">
        <v>2327</v>
      </c>
      <c r="I731" s="11" t="s">
        <v>2321</v>
      </c>
      <c r="J731" s="11" t="s">
        <v>2321</v>
      </c>
      <c r="K731" s="11" t="s">
        <v>2321</v>
      </c>
      <c r="L731" s="7" t="s">
        <v>13882</v>
      </c>
      <c r="M731" s="7" t="s">
        <v>2328</v>
      </c>
      <c r="N731" s="47">
        <v>898.8</v>
      </c>
      <c r="O731" s="25">
        <v>12</v>
      </c>
      <c r="P731" s="26">
        <v>74.900000000000006</v>
      </c>
      <c r="Q731" s="11" t="s">
        <v>2321</v>
      </c>
      <c r="R731" s="11" t="s">
        <v>2324</v>
      </c>
      <c r="S731" s="11" t="s">
        <v>2325</v>
      </c>
      <c r="T731" s="11"/>
      <c r="U731" s="15" t="s">
        <v>81</v>
      </c>
      <c r="V731" s="11" t="s">
        <v>20</v>
      </c>
      <c r="W731" s="14">
        <v>74.900000000000006</v>
      </c>
      <c r="X731" s="14">
        <v>12</v>
      </c>
      <c r="Y731" s="11" t="str">
        <f t="shared" si="11"/>
        <v>43949Hospital de Clínicas de Porto Alegre (HCPA)MACACAO P/PROTECAO EM NAO TECIDO EM 100% POLI92.664.028/0001-41898,81274,9https://www.hcpa.edu.br/fale-conosco/fale-conosco-servico-de-informacao-ao-cidadao-sic/fale-conosco-sic-licitacoes-contratos</v>
      </c>
      <c r="Z731" s="11" t="s">
        <v>4443</v>
      </c>
      <c r="AA731" s="7">
        <v>588115000</v>
      </c>
      <c r="AB731" s="1" t="s">
        <v>15235</v>
      </c>
      <c r="AC731" s="7" t="s">
        <v>14869</v>
      </c>
      <c r="AD731" s="1" t="s">
        <v>16269</v>
      </c>
    </row>
    <row r="732" spans="1:30">
      <c r="A732" s="10">
        <v>43949</v>
      </c>
      <c r="B732" s="11" t="s">
        <v>1385</v>
      </c>
      <c r="C732" s="11" t="s">
        <v>2203</v>
      </c>
      <c r="D732" s="11" t="s">
        <v>2194</v>
      </c>
      <c r="E732" s="11" t="s">
        <v>2318</v>
      </c>
      <c r="F732" s="11" t="s">
        <v>2319</v>
      </c>
      <c r="G732" s="13" t="s">
        <v>17</v>
      </c>
      <c r="H732" s="11" t="s">
        <v>2329</v>
      </c>
      <c r="I732" s="11" t="s">
        <v>2321</v>
      </c>
      <c r="J732" s="11" t="s">
        <v>2321</v>
      </c>
      <c r="K732" s="11" t="s">
        <v>2321</v>
      </c>
      <c r="L732" s="7" t="s">
        <v>13885</v>
      </c>
      <c r="M732" s="7" t="s">
        <v>2330</v>
      </c>
      <c r="N732" s="47">
        <v>5250</v>
      </c>
      <c r="O732" s="25">
        <v>5000</v>
      </c>
      <c r="P732" s="26">
        <v>1.05</v>
      </c>
      <c r="Q732" s="11" t="s">
        <v>2321</v>
      </c>
      <c r="R732" s="11" t="s">
        <v>2324</v>
      </c>
      <c r="S732" s="11" t="s">
        <v>2325</v>
      </c>
      <c r="T732" s="11"/>
      <c r="U732" s="19" t="s">
        <v>30</v>
      </c>
      <c r="V732" s="11" t="s">
        <v>20</v>
      </c>
      <c r="W732" s="14">
        <v>1.05</v>
      </c>
      <c r="X732" s="14">
        <v>5000</v>
      </c>
      <c r="Y732" s="11" t="str">
        <f t="shared" si="11"/>
        <v>43949Hospital de Clínicas de Porto Alegre (HCPA)MASCARA CIRURGICA EM NÃO TECIDO COM QUATRO TI05.390.434/0001-69525050001,05https://www.hcpa.edu.br/fale-conosco/fale-conosco-servico-de-informacao-ao-cidadao-sic/fale-conosco-sic-licitacoes-contratos</v>
      </c>
      <c r="Z732" s="11" t="s">
        <v>4443</v>
      </c>
      <c r="AA732" s="7">
        <v>200000</v>
      </c>
      <c r="AB732" s="1" t="s">
        <v>15236</v>
      </c>
      <c r="AC732" s="7" t="s">
        <v>14870</v>
      </c>
      <c r="AD732" s="1" t="s">
        <v>16269</v>
      </c>
    </row>
    <row r="733" spans="1:30">
      <c r="A733" s="10">
        <v>43949</v>
      </c>
      <c r="B733" s="11" t="s">
        <v>1385</v>
      </c>
      <c r="C733" s="11" t="s">
        <v>2203</v>
      </c>
      <c r="D733" s="11" t="s">
        <v>2194</v>
      </c>
      <c r="E733" s="11" t="s">
        <v>2318</v>
      </c>
      <c r="F733" s="11" t="s">
        <v>2319</v>
      </c>
      <c r="G733" s="13" t="s">
        <v>17</v>
      </c>
      <c r="H733" s="11" t="s">
        <v>2331</v>
      </c>
      <c r="I733" s="11" t="s">
        <v>2321</v>
      </c>
      <c r="J733" s="11" t="s">
        <v>2321</v>
      </c>
      <c r="K733" s="11" t="s">
        <v>2321</v>
      </c>
      <c r="L733" s="7" t="s">
        <v>13886</v>
      </c>
      <c r="M733" s="7" t="s">
        <v>2332</v>
      </c>
      <c r="N733" s="47">
        <v>3068</v>
      </c>
      <c r="O733" s="25">
        <v>13</v>
      </c>
      <c r="P733" s="26">
        <v>236</v>
      </c>
      <c r="Q733" s="11" t="s">
        <v>2321</v>
      </c>
      <c r="R733" s="11" t="s">
        <v>2324</v>
      </c>
      <c r="S733" s="11" t="s">
        <v>2325</v>
      </c>
      <c r="T733" s="11"/>
      <c r="U733" s="19" t="s">
        <v>816</v>
      </c>
      <c r="V733" s="11" t="s">
        <v>20</v>
      </c>
      <c r="W733" s="14">
        <v>236</v>
      </c>
      <c r="X733" s="14">
        <v>13</v>
      </c>
      <c r="Y733" s="11" t="str">
        <f t="shared" si="11"/>
        <v>43949Hospital de Clínicas de Porto Alegre (HCPA)MASCARA NASAL PARA APARELHO BIPAP TAMANHO GRA09.171.488/0001-94306813236https://www.hcpa.edu.br/fale-conosco/fale-conosco-servico-de-informacao-ao-cidadao-sic/fale-conosco-sic-licitacoes-contratos</v>
      </c>
      <c r="Z733" s="11" t="s">
        <v>4442</v>
      </c>
      <c r="AA733" s="7">
        <v>100000</v>
      </c>
      <c r="AB733" s="1" t="s">
        <v>15237</v>
      </c>
      <c r="AC733" s="7" t="s">
        <v>14868</v>
      </c>
      <c r="AD733" s="1" t="s">
        <v>16269</v>
      </c>
    </row>
    <row r="734" spans="1:30">
      <c r="A734" s="10">
        <v>43949</v>
      </c>
      <c r="B734" s="11" t="s">
        <v>1385</v>
      </c>
      <c r="C734" s="11" t="s">
        <v>2203</v>
      </c>
      <c r="D734" s="11" t="s">
        <v>2194</v>
      </c>
      <c r="E734" s="11" t="s">
        <v>2318</v>
      </c>
      <c r="F734" s="11" t="s">
        <v>2319</v>
      </c>
      <c r="G734" s="13" t="s">
        <v>17</v>
      </c>
      <c r="H734" s="11" t="s">
        <v>2333</v>
      </c>
      <c r="I734" s="11" t="s">
        <v>2321</v>
      </c>
      <c r="J734" s="11" t="s">
        <v>2321</v>
      </c>
      <c r="K734" s="11" t="s">
        <v>2321</v>
      </c>
      <c r="L734" s="7" t="s">
        <v>13886</v>
      </c>
      <c r="M734" s="7" t="s">
        <v>2332</v>
      </c>
      <c r="N734" s="47">
        <v>1180</v>
      </c>
      <c r="O734" s="25">
        <v>5</v>
      </c>
      <c r="P734" s="26">
        <v>236</v>
      </c>
      <c r="Q734" s="11" t="s">
        <v>2321</v>
      </c>
      <c r="R734" s="11" t="s">
        <v>2324</v>
      </c>
      <c r="S734" s="11" t="s">
        <v>2325</v>
      </c>
      <c r="T734" s="11"/>
      <c r="U734" s="19" t="s">
        <v>816</v>
      </c>
      <c r="V734" s="11" t="s">
        <v>20</v>
      </c>
      <c r="W734" s="14">
        <v>236</v>
      </c>
      <c r="X734" s="14">
        <v>5</v>
      </c>
      <c r="Y734" s="11" t="str">
        <f t="shared" si="11"/>
        <v>43949Hospital de Clínicas de Porto Alegre (HCPA)MASCARA NASAL PARA APARELHO BIPAP TAMANHO MÉD09.171.488/0001-9411805236https://www.hcpa.edu.br/fale-conosco/fale-conosco-servico-de-informacao-ao-cidadao-sic/fale-conosco-sic-licitacoes-contratos</v>
      </c>
      <c r="Z734" s="11" t="s">
        <v>4442</v>
      </c>
      <c r="AA734" s="7">
        <v>100000</v>
      </c>
      <c r="AB734" s="1" t="s">
        <v>15237</v>
      </c>
      <c r="AC734" s="7" t="s">
        <v>14868</v>
      </c>
      <c r="AD734" s="1" t="s">
        <v>16269</v>
      </c>
    </row>
    <row r="735" spans="1:30">
      <c r="A735" s="10">
        <v>43949</v>
      </c>
      <c r="B735" s="11" t="s">
        <v>1385</v>
      </c>
      <c r="C735" s="11" t="s">
        <v>2203</v>
      </c>
      <c r="D735" s="11" t="s">
        <v>2194</v>
      </c>
      <c r="E735" s="11" t="s">
        <v>2318</v>
      </c>
      <c r="F735" s="11" t="s">
        <v>2319</v>
      </c>
      <c r="G735" s="13" t="s">
        <v>17</v>
      </c>
      <c r="H735" s="11" t="s">
        <v>2334</v>
      </c>
      <c r="I735" s="11" t="s">
        <v>2321</v>
      </c>
      <c r="J735" s="11" t="s">
        <v>2321</v>
      </c>
      <c r="K735" s="11" t="s">
        <v>2321</v>
      </c>
      <c r="L735" s="7" t="s">
        <v>13887</v>
      </c>
      <c r="M735" s="7" t="s">
        <v>2335</v>
      </c>
      <c r="N735" s="47">
        <v>6930</v>
      </c>
      <c r="O735" s="25">
        <v>700</v>
      </c>
      <c r="P735" s="26">
        <v>9.9</v>
      </c>
      <c r="Q735" s="11" t="s">
        <v>2321</v>
      </c>
      <c r="R735" s="11" t="s">
        <v>2324</v>
      </c>
      <c r="S735" s="11" t="s">
        <v>2325</v>
      </c>
      <c r="T735" s="11"/>
      <c r="U735" s="19" t="s">
        <v>29</v>
      </c>
      <c r="V735" s="11" t="s">
        <v>20</v>
      </c>
      <c r="W735" s="14">
        <v>9.9</v>
      </c>
      <c r="X735" s="14">
        <v>700</v>
      </c>
      <c r="Y735" s="11" t="str">
        <f t="shared" si="11"/>
        <v>43949Hospital de Clínicas de Porto Alegre (HCPA)OCULOS DE SEGURANÇA LENTE INCOLOR28.753.137/0001-3669307009,9https://www.hcpa.edu.br/fale-conosco/fale-conosco-servico-de-informacao-ao-cidadao-sic/fale-conosco-sic-licitacoes-contratos</v>
      </c>
      <c r="Z735" s="11" t="s">
        <v>4443</v>
      </c>
      <c r="AA735" s="7">
        <v>20000</v>
      </c>
      <c r="AB735" s="1" t="s">
        <v>15238</v>
      </c>
      <c r="AC735" s="7" t="s">
        <v>14868</v>
      </c>
      <c r="AD735" s="1" t="s">
        <v>16269</v>
      </c>
    </row>
    <row r="736" spans="1:30">
      <c r="A736" s="10">
        <v>43949</v>
      </c>
      <c r="B736" s="11" t="s">
        <v>1385</v>
      </c>
      <c r="C736" s="11" t="s">
        <v>2203</v>
      </c>
      <c r="D736" s="11" t="s">
        <v>2194</v>
      </c>
      <c r="E736" s="11" t="s">
        <v>2318</v>
      </c>
      <c r="F736" s="11" t="s">
        <v>2319</v>
      </c>
      <c r="G736" s="13" t="s">
        <v>17</v>
      </c>
      <c r="H736" s="11" t="s">
        <v>2336</v>
      </c>
      <c r="I736" s="11" t="s">
        <v>2321</v>
      </c>
      <c r="J736" s="11" t="s">
        <v>2321</v>
      </c>
      <c r="K736" s="11" t="s">
        <v>2321</v>
      </c>
      <c r="L736" s="7" t="s">
        <v>13875</v>
      </c>
      <c r="M736" s="7" t="s">
        <v>2231</v>
      </c>
      <c r="N736" s="47">
        <v>3144</v>
      </c>
      <c r="O736" s="25">
        <v>524</v>
      </c>
      <c r="P736" s="26">
        <v>6</v>
      </c>
      <c r="Q736" s="11" t="s">
        <v>2321</v>
      </c>
      <c r="R736" s="11" t="s">
        <v>2324</v>
      </c>
      <c r="S736" s="11" t="s">
        <v>2325</v>
      </c>
      <c r="T736" s="11"/>
      <c r="U736" s="19" t="s">
        <v>32</v>
      </c>
      <c r="V736" s="11" t="s">
        <v>33</v>
      </c>
      <c r="W736" s="14">
        <v>6</v>
      </c>
      <c r="X736" s="14">
        <v>524</v>
      </c>
      <c r="Y736" s="11" t="str">
        <f t="shared" si="11"/>
        <v>43949Hospital de Clínicas de Porto Alegre (HCPA)ÁLCOOL ETÍLICO 70% SOLUÇÃO - 1LITRO10.807.173/0001-7031445246https://www.hcpa.edu.br/fale-conosco/fale-conosco-servico-de-informacao-ao-cidadao-sic/fale-conosco-sic-licitacoes-contratos</v>
      </c>
      <c r="Z736" s="11" t="s">
        <v>4443</v>
      </c>
      <c r="AA736" s="7">
        <v>100000</v>
      </c>
      <c r="AB736" s="1" t="s">
        <v>15220</v>
      </c>
      <c r="AC736" s="7" t="s">
        <v>14869</v>
      </c>
      <c r="AD736" s="1" t="s">
        <v>16269</v>
      </c>
    </row>
    <row r="737" spans="1:30">
      <c r="A737" s="10">
        <v>43949</v>
      </c>
      <c r="B737" s="11" t="s">
        <v>1385</v>
      </c>
      <c r="C737" s="11" t="s">
        <v>2203</v>
      </c>
      <c r="D737" s="11" t="s">
        <v>2194</v>
      </c>
      <c r="E737" s="11" t="s">
        <v>2318</v>
      </c>
      <c r="F737" s="11" t="s">
        <v>2319</v>
      </c>
      <c r="G737" s="13" t="s">
        <v>17</v>
      </c>
      <c r="H737" s="11" t="s">
        <v>2336</v>
      </c>
      <c r="I737" s="11" t="s">
        <v>2321</v>
      </c>
      <c r="J737" s="11" t="s">
        <v>2321</v>
      </c>
      <c r="K737" s="11" t="s">
        <v>2321</v>
      </c>
      <c r="L737" s="7" t="s">
        <v>13875</v>
      </c>
      <c r="M737" s="7" t="s">
        <v>2231</v>
      </c>
      <c r="N737" s="47">
        <v>1656</v>
      </c>
      <c r="O737" s="25">
        <v>276</v>
      </c>
      <c r="P737" s="26">
        <v>6</v>
      </c>
      <c r="Q737" s="11" t="s">
        <v>2321</v>
      </c>
      <c r="R737" s="11" t="s">
        <v>2324</v>
      </c>
      <c r="S737" s="11" t="s">
        <v>2325</v>
      </c>
      <c r="T737" s="11"/>
      <c r="U737" s="19" t="s">
        <v>32</v>
      </c>
      <c r="V737" s="11" t="s">
        <v>33</v>
      </c>
      <c r="W737" s="14">
        <v>6</v>
      </c>
      <c r="X737" s="14">
        <v>276</v>
      </c>
      <c r="Y737" s="11" t="str">
        <f t="shared" si="11"/>
        <v>43949Hospital de Clínicas de Porto Alegre (HCPA)ÁLCOOL ETÍLICO 70% SOLUÇÃO - 1LITRO10.807.173/0001-7016562766https://www.hcpa.edu.br/fale-conosco/fale-conosco-servico-de-informacao-ao-cidadao-sic/fale-conosco-sic-licitacoes-contratos</v>
      </c>
      <c r="Z737" s="11" t="s">
        <v>4443</v>
      </c>
      <c r="AA737" s="7">
        <v>100000</v>
      </c>
      <c r="AB737" s="1" t="s">
        <v>15220</v>
      </c>
      <c r="AC737" s="7" t="s">
        <v>14869</v>
      </c>
      <c r="AD737" s="1" t="s">
        <v>16269</v>
      </c>
    </row>
    <row r="738" spans="1:30">
      <c r="A738" s="10">
        <v>43949</v>
      </c>
      <c r="B738" s="11" t="s">
        <v>1385</v>
      </c>
      <c r="C738" s="11" t="s">
        <v>2203</v>
      </c>
      <c r="D738" s="11" t="s">
        <v>2194</v>
      </c>
      <c r="E738" s="11" t="s">
        <v>2318</v>
      </c>
      <c r="F738" s="11" t="s">
        <v>2319</v>
      </c>
      <c r="G738" s="13" t="s">
        <v>17</v>
      </c>
      <c r="H738" s="11" t="s">
        <v>2337</v>
      </c>
      <c r="I738" s="11" t="s">
        <v>2321</v>
      </c>
      <c r="J738" s="11" t="s">
        <v>2321</v>
      </c>
      <c r="K738" s="11" t="s">
        <v>2321</v>
      </c>
      <c r="L738" s="7" t="s">
        <v>13888</v>
      </c>
      <c r="M738" s="7" t="s">
        <v>2338</v>
      </c>
      <c r="N738" s="47">
        <v>41398.559999999998</v>
      </c>
      <c r="O738" s="25">
        <v>7992</v>
      </c>
      <c r="P738" s="26">
        <v>5.18</v>
      </c>
      <c r="Q738" s="11" t="s">
        <v>2321</v>
      </c>
      <c r="R738" s="11" t="s">
        <v>2324</v>
      </c>
      <c r="S738" s="11" t="s">
        <v>2325</v>
      </c>
      <c r="T738" s="11"/>
      <c r="U738" s="19" t="s">
        <v>32</v>
      </c>
      <c r="V738" s="11" t="s">
        <v>33</v>
      </c>
      <c r="W738" s="20" t="s">
        <v>815</v>
      </c>
      <c r="X738" s="20">
        <v>0</v>
      </c>
      <c r="Y738" s="11" t="str">
        <f t="shared" si="11"/>
        <v>43949Hospital de Clínicas de Porto Alegre (HCPA)ÁLCOOL GEL PARA ASSEPSIA DAS MÃOS FRASCO 50-888.152.863/0001-2541398,5679925,18https://www.hcpa.edu.br/fale-conosco/fale-conosco-servico-de-informacao-ao-cidadao-sic/fale-conosco-sic-licitacoes-contratos</v>
      </c>
      <c r="Z738" s="11" t="s">
        <v>4443</v>
      </c>
      <c r="AA738" s="7">
        <v>0</v>
      </c>
      <c r="AB738" s="1" t="s">
        <v>15239</v>
      </c>
      <c r="AC738" s="7" t="s">
        <v>14870</v>
      </c>
      <c r="AD738" s="1" t="s">
        <v>16269</v>
      </c>
    </row>
    <row r="739" spans="1:30">
      <c r="A739" s="10">
        <v>43949</v>
      </c>
      <c r="B739" s="11" t="s">
        <v>1385</v>
      </c>
      <c r="C739" s="11" t="s">
        <v>2203</v>
      </c>
      <c r="D739" s="11" t="s">
        <v>2194</v>
      </c>
      <c r="E739" s="11" t="s">
        <v>2318</v>
      </c>
      <c r="F739" s="11" t="s">
        <v>2319</v>
      </c>
      <c r="G739" s="13" t="s">
        <v>17</v>
      </c>
      <c r="H739" s="11" t="s">
        <v>2337</v>
      </c>
      <c r="I739" s="11" t="s">
        <v>2321</v>
      </c>
      <c r="J739" s="11" t="s">
        <v>2321</v>
      </c>
      <c r="K739" s="11" t="s">
        <v>2321</v>
      </c>
      <c r="L739" s="7" t="s">
        <v>13888</v>
      </c>
      <c r="M739" s="7" t="s">
        <v>2338</v>
      </c>
      <c r="N739" s="47">
        <v>62160</v>
      </c>
      <c r="O739" s="25">
        <v>12000</v>
      </c>
      <c r="P739" s="26">
        <v>5.18</v>
      </c>
      <c r="Q739" s="11" t="s">
        <v>2321</v>
      </c>
      <c r="R739" s="11" t="s">
        <v>2324</v>
      </c>
      <c r="S739" s="11" t="s">
        <v>2325</v>
      </c>
      <c r="T739" s="11"/>
      <c r="U739" s="19" t="s">
        <v>32</v>
      </c>
      <c r="V739" s="11" t="s">
        <v>33</v>
      </c>
      <c r="W739" s="20" t="s">
        <v>815</v>
      </c>
      <c r="X739" s="20">
        <v>0</v>
      </c>
      <c r="Y739" s="11" t="str">
        <f t="shared" si="11"/>
        <v>43949Hospital de Clínicas de Porto Alegre (HCPA)ÁLCOOL GEL PARA ASSEPSIA DAS MÃOS FRASCO 50-888.152.863/0001-2562160120005,18https://www.hcpa.edu.br/fale-conosco/fale-conosco-servico-de-informacao-ao-cidadao-sic/fale-conosco-sic-licitacoes-contratos</v>
      </c>
      <c r="Z739" s="11" t="s">
        <v>4443</v>
      </c>
      <c r="AA739" s="7">
        <v>0</v>
      </c>
      <c r="AB739" s="1" t="s">
        <v>15239</v>
      </c>
      <c r="AC739" s="7" t="s">
        <v>14870</v>
      </c>
      <c r="AD739" s="1" t="s">
        <v>16269</v>
      </c>
    </row>
    <row r="740" spans="1:30">
      <c r="A740" s="10">
        <v>43949</v>
      </c>
      <c r="B740" s="11" t="s">
        <v>1385</v>
      </c>
      <c r="C740" s="11" t="s">
        <v>2203</v>
      </c>
      <c r="D740" s="11" t="s">
        <v>2194</v>
      </c>
      <c r="E740" s="11" t="s">
        <v>2318</v>
      </c>
      <c r="F740" s="11" t="s">
        <v>2319</v>
      </c>
      <c r="G740" s="13" t="s">
        <v>17</v>
      </c>
      <c r="H740" s="11" t="s">
        <v>2320</v>
      </c>
      <c r="I740" s="11" t="s">
        <v>2321</v>
      </c>
      <c r="J740" s="11" t="s">
        <v>2321</v>
      </c>
      <c r="K740" s="11" t="s">
        <v>2321</v>
      </c>
      <c r="L740" s="7" t="s">
        <v>2322</v>
      </c>
      <c r="M740" s="7" t="s">
        <v>2323</v>
      </c>
      <c r="N740" s="47">
        <v>11720</v>
      </c>
      <c r="O740" s="25">
        <v>1000</v>
      </c>
      <c r="P740" s="26">
        <v>11.72</v>
      </c>
      <c r="Q740" s="11" t="s">
        <v>2321</v>
      </c>
      <c r="R740" s="11" t="s">
        <v>2324</v>
      </c>
      <c r="S740" s="11" t="s">
        <v>2325</v>
      </c>
      <c r="T740" s="11"/>
      <c r="U740" s="15" t="s">
        <v>35</v>
      </c>
      <c r="V740" s="11" t="s">
        <v>20</v>
      </c>
      <c r="W740" s="14">
        <v>11.72</v>
      </c>
      <c r="X740" s="14">
        <v>1000</v>
      </c>
      <c r="Y740" s="11" t="str">
        <f t="shared" si="11"/>
        <v>43949Hospital de Clínicas de Porto Alegre (HCPA)AVENTAL EM SSMMSS TAM. G DESCARTAVEL03.921.280/0001-6911720100011,72https://www.hcpa.edu.br/fale-conosco/fale-conosco-servico-de-informacao-ao-cidadao-sic/fale-conosco-sic-licitacoes-contratos</v>
      </c>
      <c r="Z740" s="11" t="s">
        <v>4443</v>
      </c>
      <c r="AA740" s="7">
        <v>600000</v>
      </c>
      <c r="AB740" s="1" t="s">
        <v>15234</v>
      </c>
      <c r="AC740" s="7" t="s">
        <v>14869</v>
      </c>
      <c r="AD740" s="1" t="s">
        <v>16269</v>
      </c>
    </row>
    <row r="741" spans="1:30">
      <c r="A741" s="10">
        <v>43949</v>
      </c>
      <c r="B741" s="11" t="s">
        <v>1385</v>
      </c>
      <c r="C741" s="11" t="s">
        <v>2203</v>
      </c>
      <c r="D741" s="11" t="s">
        <v>2194</v>
      </c>
      <c r="E741" s="11" t="s">
        <v>2318</v>
      </c>
      <c r="F741" s="11" t="s">
        <v>2319</v>
      </c>
      <c r="G741" s="13" t="s">
        <v>17</v>
      </c>
      <c r="H741" s="11" t="s">
        <v>2339</v>
      </c>
      <c r="I741" s="11" t="s">
        <v>2321</v>
      </c>
      <c r="J741" s="11" t="s">
        <v>2321</v>
      </c>
      <c r="K741" s="11" t="s">
        <v>2321</v>
      </c>
      <c r="L741" s="7" t="s">
        <v>13887</v>
      </c>
      <c r="M741" s="7" t="s">
        <v>2335</v>
      </c>
      <c r="N741" s="47">
        <v>4170</v>
      </c>
      <c r="O741" s="25">
        <v>3000</v>
      </c>
      <c r="P741" s="26">
        <v>1.39</v>
      </c>
      <c r="Q741" s="11" t="s">
        <v>2321</v>
      </c>
      <c r="R741" s="11" t="s">
        <v>2324</v>
      </c>
      <c r="S741" s="11" t="s">
        <v>2325</v>
      </c>
      <c r="T741" s="11"/>
      <c r="U741" s="15" t="s">
        <v>35</v>
      </c>
      <c r="V741" s="11" t="s">
        <v>20</v>
      </c>
      <c r="W741" s="14">
        <v>1.39</v>
      </c>
      <c r="X741" s="14">
        <v>3000</v>
      </c>
      <c r="Y741" s="11" t="str">
        <f t="shared" si="11"/>
        <v>43949Hospital de Clínicas de Porto Alegre (HCPA)AVENTAL PLASTICO INCOLOR COM MANGAS LONGAS28.753.137/0001-36417030001,39https://www.hcpa.edu.br/fale-conosco/fale-conosco-servico-de-informacao-ao-cidadao-sic/fale-conosco-sic-licitacoes-contratos</v>
      </c>
      <c r="Z741" s="11" t="s">
        <v>4443</v>
      </c>
      <c r="AA741" s="7">
        <v>20000</v>
      </c>
      <c r="AB741" s="1" t="s">
        <v>15238</v>
      </c>
      <c r="AC741" s="7" t="s">
        <v>14868</v>
      </c>
      <c r="AD741" s="1" t="s">
        <v>16269</v>
      </c>
    </row>
    <row r="742" spans="1:30">
      <c r="A742" s="10">
        <v>43949</v>
      </c>
      <c r="B742" s="11" t="s">
        <v>1385</v>
      </c>
      <c r="C742" s="11" t="s">
        <v>2203</v>
      </c>
      <c r="D742" s="11" t="s">
        <v>2194</v>
      </c>
      <c r="E742" s="11" t="s">
        <v>2318</v>
      </c>
      <c r="F742" s="11" t="s">
        <v>2319</v>
      </c>
      <c r="G742" s="13" t="s">
        <v>17</v>
      </c>
      <c r="H742" s="11" t="s">
        <v>2340</v>
      </c>
      <c r="I742" s="11" t="s">
        <v>2321</v>
      </c>
      <c r="J742" s="11" t="s">
        <v>2321</v>
      </c>
      <c r="K742" s="11" t="s">
        <v>2321</v>
      </c>
      <c r="L742" s="7" t="s">
        <v>13889</v>
      </c>
      <c r="M742" s="7" t="s">
        <v>2341</v>
      </c>
      <c r="N742" s="47">
        <v>2756</v>
      </c>
      <c r="O742" s="25">
        <v>1300</v>
      </c>
      <c r="P742" s="26">
        <v>2.12</v>
      </c>
      <c r="Q742" s="11" t="s">
        <v>2321</v>
      </c>
      <c r="R742" s="11" t="s">
        <v>2324</v>
      </c>
      <c r="S742" s="11" t="s">
        <v>2325</v>
      </c>
      <c r="T742" s="11"/>
      <c r="U742" s="19" t="s">
        <v>23</v>
      </c>
      <c r="V742" s="11" t="s">
        <v>24</v>
      </c>
      <c r="W742" s="14">
        <v>2.12</v>
      </c>
      <c r="X742" s="14">
        <v>1300</v>
      </c>
      <c r="Y742" s="11" t="str">
        <f t="shared" si="11"/>
        <v>43949Hospital de Clínicas de Porto Alegre (HCPA)LUVA LATEX Nº 8,0 SEM TALCO17.253.781/0001-29275613002,12https://www.hcpa.edu.br/fale-conosco/fale-conosco-servico-de-informacao-ao-cidadao-sic/fale-conosco-sic-licitacoes-contratos</v>
      </c>
      <c r="Z742" s="11" t="s">
        <v>4443</v>
      </c>
      <c r="AA742" s="7">
        <v>30000</v>
      </c>
      <c r="AB742" s="1" t="s">
        <v>15240</v>
      </c>
      <c r="AC742" s="7" t="s">
        <v>14868</v>
      </c>
      <c r="AD742" s="1" t="s">
        <v>16269</v>
      </c>
    </row>
    <row r="743" spans="1:30">
      <c r="A743" s="10">
        <v>43949</v>
      </c>
      <c r="B743" s="11" t="s">
        <v>1385</v>
      </c>
      <c r="C743" s="11" t="s">
        <v>2203</v>
      </c>
      <c r="D743" s="11" t="s">
        <v>2194</v>
      </c>
      <c r="E743" s="11" t="s">
        <v>2318</v>
      </c>
      <c r="F743" s="11" t="s">
        <v>2319</v>
      </c>
      <c r="G743" s="13" t="s">
        <v>17</v>
      </c>
      <c r="H743" s="11" t="s">
        <v>2340</v>
      </c>
      <c r="I743" s="11" t="s">
        <v>2321</v>
      </c>
      <c r="J743" s="11" t="s">
        <v>2321</v>
      </c>
      <c r="K743" s="11" t="s">
        <v>2321</v>
      </c>
      <c r="L743" s="7" t="s">
        <v>13889</v>
      </c>
      <c r="M743" s="7" t="s">
        <v>2341</v>
      </c>
      <c r="N743" s="47">
        <v>1526.4</v>
      </c>
      <c r="O743" s="25">
        <v>720</v>
      </c>
      <c r="P743" s="26">
        <v>2.12</v>
      </c>
      <c r="Q743" s="11" t="s">
        <v>2321</v>
      </c>
      <c r="R743" s="11" t="s">
        <v>2324</v>
      </c>
      <c r="S743" s="11" t="s">
        <v>2325</v>
      </c>
      <c r="T743" s="11"/>
      <c r="U743" s="19" t="s">
        <v>23</v>
      </c>
      <c r="V743" s="11" t="s">
        <v>24</v>
      </c>
      <c r="W743" s="14">
        <v>2.12</v>
      </c>
      <c r="X743" s="14">
        <v>720</v>
      </c>
      <c r="Y743" s="11" t="str">
        <f t="shared" si="11"/>
        <v>43949Hospital de Clínicas de Porto Alegre (HCPA)LUVA LATEX Nº 8,0 SEM TALCO17.253.781/0001-291526,47202,12https://www.hcpa.edu.br/fale-conosco/fale-conosco-servico-de-informacao-ao-cidadao-sic/fale-conosco-sic-licitacoes-contratos</v>
      </c>
      <c r="Z743" s="11" t="s">
        <v>4443</v>
      </c>
      <c r="AA743" s="7">
        <v>30000</v>
      </c>
      <c r="AB743" s="1" t="s">
        <v>15240</v>
      </c>
      <c r="AC743" s="7" t="s">
        <v>14868</v>
      </c>
      <c r="AD743" s="1" t="s">
        <v>16269</v>
      </c>
    </row>
    <row r="744" spans="1:30">
      <c r="A744" s="10">
        <v>43949</v>
      </c>
      <c r="B744" s="11" t="s">
        <v>1385</v>
      </c>
      <c r="C744" s="11" t="s">
        <v>2203</v>
      </c>
      <c r="D744" s="11" t="s">
        <v>2194</v>
      </c>
      <c r="E744" s="11" t="s">
        <v>2318</v>
      </c>
      <c r="F744" s="11" t="s">
        <v>2319</v>
      </c>
      <c r="G744" s="13" t="s">
        <v>17</v>
      </c>
      <c r="H744" s="11" t="s">
        <v>2329</v>
      </c>
      <c r="I744" s="11" t="s">
        <v>2321</v>
      </c>
      <c r="J744" s="11" t="s">
        <v>2321</v>
      </c>
      <c r="K744" s="11" t="s">
        <v>2321</v>
      </c>
      <c r="L744" s="7" t="s">
        <v>13885</v>
      </c>
      <c r="M744" s="7" t="s">
        <v>2330</v>
      </c>
      <c r="N744" s="47">
        <v>10500</v>
      </c>
      <c r="O744" s="25">
        <v>10000</v>
      </c>
      <c r="P744" s="26">
        <v>1.05</v>
      </c>
      <c r="Q744" s="11" t="s">
        <v>2321</v>
      </c>
      <c r="R744" s="11" t="s">
        <v>2324</v>
      </c>
      <c r="S744" s="11" t="s">
        <v>2325</v>
      </c>
      <c r="T744" s="11"/>
      <c r="U744" s="19" t="s">
        <v>30</v>
      </c>
      <c r="V744" s="11" t="s">
        <v>20</v>
      </c>
      <c r="W744" s="14">
        <v>1.05</v>
      </c>
      <c r="X744" s="14">
        <v>10000</v>
      </c>
      <c r="Y744" s="11" t="str">
        <f t="shared" si="11"/>
        <v>43949Hospital de Clínicas de Porto Alegre (HCPA)MASCARA CIRURGICA EM NÃO TECIDO COM QUATRO TI05.390.434/0001-6910500100001,05https://www.hcpa.edu.br/fale-conosco/fale-conosco-servico-de-informacao-ao-cidadao-sic/fale-conosco-sic-licitacoes-contratos</v>
      </c>
      <c r="Z744" s="11" t="s">
        <v>4443</v>
      </c>
      <c r="AA744" s="7">
        <v>200000</v>
      </c>
      <c r="AB744" s="1" t="s">
        <v>15236</v>
      </c>
      <c r="AC744" s="7" t="s">
        <v>14870</v>
      </c>
      <c r="AD744" s="1" t="s">
        <v>16269</v>
      </c>
    </row>
    <row r="745" spans="1:30">
      <c r="A745" s="10">
        <v>43949</v>
      </c>
      <c r="B745" s="11" t="s">
        <v>1385</v>
      </c>
      <c r="C745" s="11" t="s">
        <v>2203</v>
      </c>
      <c r="D745" s="11" t="s">
        <v>2194</v>
      </c>
      <c r="E745" s="11" t="s">
        <v>2318</v>
      </c>
      <c r="F745" s="11" t="s">
        <v>2319</v>
      </c>
      <c r="G745" s="13" t="s">
        <v>17</v>
      </c>
      <c r="H745" s="11" t="s">
        <v>2342</v>
      </c>
      <c r="I745" s="11" t="s">
        <v>2321</v>
      </c>
      <c r="J745" s="11" t="s">
        <v>2321</v>
      </c>
      <c r="K745" s="11" t="s">
        <v>2321</v>
      </c>
      <c r="L745" s="7" t="s">
        <v>13890</v>
      </c>
      <c r="M745" s="7" t="s">
        <v>2343</v>
      </c>
      <c r="N745" s="47">
        <v>10500</v>
      </c>
      <c r="O745" s="25">
        <v>30</v>
      </c>
      <c r="P745" s="26">
        <v>350</v>
      </c>
      <c r="Q745" s="11" t="s">
        <v>2321</v>
      </c>
      <c r="R745" s="11" t="s">
        <v>2324</v>
      </c>
      <c r="S745" s="11" t="s">
        <v>2325</v>
      </c>
      <c r="T745" s="11"/>
      <c r="U745" s="19" t="s">
        <v>816</v>
      </c>
      <c r="V745" s="11" t="s">
        <v>20</v>
      </c>
      <c r="W745" s="14">
        <v>350</v>
      </c>
      <c r="X745" s="14">
        <v>30</v>
      </c>
      <c r="Y745" s="11" t="str">
        <f t="shared" si="11"/>
        <v>43949Hospital de Clínicas de Porto Alegre (HCPA)MASCARA FACIAL NÃO VALVULADA PARA VNI TAMANHO02.988.857/0001-971050030350https://www.hcpa.edu.br/fale-conosco/fale-conosco-servico-de-informacao-ao-cidadao-sic/fale-conosco-sic-licitacoes-contratos</v>
      </c>
      <c r="Z745" s="11" t="s">
        <v>4442</v>
      </c>
      <c r="AA745" s="7">
        <v>100000</v>
      </c>
      <c r="AB745" s="1" t="s">
        <v>15241</v>
      </c>
      <c r="AC745" s="7" t="s">
        <v>14869</v>
      </c>
      <c r="AD745" s="1" t="s">
        <v>16269</v>
      </c>
    </row>
    <row r="746" spans="1:30">
      <c r="A746" s="10">
        <v>43949</v>
      </c>
      <c r="B746" s="11" t="s">
        <v>1385</v>
      </c>
      <c r="C746" s="11" t="s">
        <v>2203</v>
      </c>
      <c r="D746" s="11" t="s">
        <v>2194</v>
      </c>
      <c r="E746" s="11" t="s">
        <v>2318</v>
      </c>
      <c r="F746" s="11" t="s">
        <v>2319</v>
      </c>
      <c r="G746" s="13" t="s">
        <v>17</v>
      </c>
      <c r="H746" s="11" t="s">
        <v>2344</v>
      </c>
      <c r="I746" s="11" t="s">
        <v>2321</v>
      </c>
      <c r="J746" s="11" t="s">
        <v>2321</v>
      </c>
      <c r="K746" s="11" t="s">
        <v>2321</v>
      </c>
      <c r="L746" s="7" t="s">
        <v>13891</v>
      </c>
      <c r="M746" s="7" t="s">
        <v>2345</v>
      </c>
      <c r="N746" s="47">
        <v>239.16</v>
      </c>
      <c r="O746" s="25">
        <v>4</v>
      </c>
      <c r="P746" s="26">
        <v>59.79</v>
      </c>
      <c r="Q746" s="11" t="s">
        <v>2321</v>
      </c>
      <c r="R746" s="11" t="s">
        <v>2324</v>
      </c>
      <c r="S746" s="11" t="s">
        <v>2325</v>
      </c>
      <c r="T746" s="11"/>
      <c r="U746" s="19" t="s">
        <v>816</v>
      </c>
      <c r="V746" s="11" t="s">
        <v>20</v>
      </c>
      <c r="W746" s="14">
        <v>59.79</v>
      </c>
      <c r="X746" s="14">
        <v>4</v>
      </c>
      <c r="Y746" s="11" t="str">
        <f t="shared" si="11"/>
        <v>43949Hospital de Clínicas de Porto Alegre (HCPA)MASCARA P/ RESSUSCITADOR MANUAL TAMANHO GRAND00.512.898/0001-87239,16459,79https://www.hcpa.edu.br/fale-conosco/fale-conosco-servico-de-informacao-ao-cidadao-sic/fale-conosco-sic-licitacoes-contratos</v>
      </c>
      <c r="Z746" s="11" t="s">
        <v>4442</v>
      </c>
      <c r="AA746" s="7">
        <v>0</v>
      </c>
      <c r="AB746" s="1" t="s">
        <v>15242</v>
      </c>
      <c r="AC746" s="7" t="s">
        <v>14870</v>
      </c>
      <c r="AD746" s="1" t="s">
        <v>16269</v>
      </c>
    </row>
    <row r="747" spans="1:30">
      <c r="A747" s="10">
        <v>43949</v>
      </c>
      <c r="B747" s="11" t="s">
        <v>1385</v>
      </c>
      <c r="C747" s="11" t="s">
        <v>2203</v>
      </c>
      <c r="D747" s="11" t="s">
        <v>2194</v>
      </c>
      <c r="E747" s="11" t="s">
        <v>2318</v>
      </c>
      <c r="F747" s="11" t="s">
        <v>2319</v>
      </c>
      <c r="G747" s="13" t="s">
        <v>17</v>
      </c>
      <c r="H747" s="11" t="s">
        <v>2334</v>
      </c>
      <c r="I747" s="11" t="s">
        <v>2321</v>
      </c>
      <c r="J747" s="11" t="s">
        <v>2321</v>
      </c>
      <c r="K747" s="11" t="s">
        <v>2321</v>
      </c>
      <c r="L747" s="7" t="s">
        <v>13887</v>
      </c>
      <c r="M747" s="7" t="s">
        <v>2335</v>
      </c>
      <c r="N747" s="47">
        <v>2970</v>
      </c>
      <c r="O747" s="25">
        <v>300</v>
      </c>
      <c r="P747" s="26">
        <v>9.9</v>
      </c>
      <c r="Q747" s="11" t="s">
        <v>2321</v>
      </c>
      <c r="R747" s="11" t="s">
        <v>2324</v>
      </c>
      <c r="S747" s="11" t="s">
        <v>2325</v>
      </c>
      <c r="T747" s="11"/>
      <c r="U747" s="19" t="s">
        <v>29</v>
      </c>
      <c r="V747" s="11" t="s">
        <v>20</v>
      </c>
      <c r="W747" s="14">
        <v>9.9</v>
      </c>
      <c r="X747" s="14">
        <v>300</v>
      </c>
      <c r="Y747" s="11" t="str">
        <f t="shared" si="11"/>
        <v>43949Hospital de Clínicas de Porto Alegre (HCPA)OCULOS DE SEGURANÇA LENTE INCOLOR28.753.137/0001-3629703009,9https://www.hcpa.edu.br/fale-conosco/fale-conosco-servico-de-informacao-ao-cidadao-sic/fale-conosco-sic-licitacoes-contratos</v>
      </c>
      <c r="Z747" s="11" t="s">
        <v>4443</v>
      </c>
      <c r="AA747" s="7">
        <v>20000</v>
      </c>
      <c r="AB747" s="1" t="s">
        <v>15238</v>
      </c>
      <c r="AC747" s="7" t="s">
        <v>14868</v>
      </c>
      <c r="AD747" s="1" t="s">
        <v>16269</v>
      </c>
    </row>
    <row r="748" spans="1:30">
      <c r="A748" s="10">
        <v>43949</v>
      </c>
      <c r="B748" s="11" t="s">
        <v>1385</v>
      </c>
      <c r="C748" s="11" t="s">
        <v>2203</v>
      </c>
      <c r="D748" s="11" t="s">
        <v>2194</v>
      </c>
      <c r="E748" s="11" t="s">
        <v>2318</v>
      </c>
      <c r="F748" s="11" t="s">
        <v>2319</v>
      </c>
      <c r="G748" s="13" t="s">
        <v>17</v>
      </c>
      <c r="H748" s="11" t="s">
        <v>2346</v>
      </c>
      <c r="I748" s="11" t="s">
        <v>2321</v>
      </c>
      <c r="J748" s="11" t="s">
        <v>2321</v>
      </c>
      <c r="K748" s="11" t="s">
        <v>2321</v>
      </c>
      <c r="L748" s="7" t="s">
        <v>13892</v>
      </c>
      <c r="M748" s="7" t="s">
        <v>2347</v>
      </c>
      <c r="N748" s="47">
        <v>75</v>
      </c>
      <c r="O748" s="25">
        <v>5</v>
      </c>
      <c r="P748" s="26">
        <v>15</v>
      </c>
      <c r="Q748" s="11" t="s">
        <v>2321</v>
      </c>
      <c r="R748" s="11" t="s">
        <v>2324</v>
      </c>
      <c r="S748" s="11" t="s">
        <v>2325</v>
      </c>
      <c r="T748" s="11"/>
      <c r="U748" s="19" t="s">
        <v>816</v>
      </c>
      <c r="V748" s="11" t="s">
        <v>20</v>
      </c>
      <c r="W748" s="14">
        <v>15</v>
      </c>
      <c r="X748" s="14">
        <v>5</v>
      </c>
      <c r="Y748" s="11" t="str">
        <f t="shared" si="11"/>
        <v>43949Hospital de Clínicas de Porto Alegre (HCPA)VALVULA EXALATORIA PARA MASCARA DE BIPAP E CP23.586.413/0001-0375515https://www.hcpa.edu.br/fale-conosco/fale-conosco-servico-de-informacao-ao-cidadao-sic/fale-conosco-sic-licitacoes-contratos</v>
      </c>
      <c r="Z748" s="11" t="s">
        <v>4442</v>
      </c>
      <c r="AA748" s="7">
        <v>200000</v>
      </c>
      <c r="AB748" s="1" t="s">
        <v>15243</v>
      </c>
      <c r="AC748" s="7" t="s">
        <v>14868</v>
      </c>
      <c r="AD748" s="1" t="s">
        <v>16269</v>
      </c>
    </row>
    <row r="749" spans="1:30">
      <c r="A749" s="10">
        <v>43941</v>
      </c>
      <c r="B749" s="11" t="s">
        <v>21</v>
      </c>
      <c r="C749" s="13" t="s">
        <v>2348</v>
      </c>
      <c r="D749" s="13" t="s">
        <v>2349</v>
      </c>
      <c r="E749" s="11" t="s">
        <v>16</v>
      </c>
      <c r="F749" s="11" t="s">
        <v>2350</v>
      </c>
      <c r="G749" s="13" t="s">
        <v>17</v>
      </c>
      <c r="H749" s="11" t="s">
        <v>2351</v>
      </c>
      <c r="I749" s="11" t="s">
        <v>2352</v>
      </c>
      <c r="J749" s="11"/>
      <c r="K749" s="11" t="s">
        <v>2353</v>
      </c>
      <c r="L749" s="7" t="s">
        <v>13893</v>
      </c>
      <c r="M749" s="7" t="s">
        <v>2354</v>
      </c>
      <c r="N749" s="47">
        <v>300000</v>
      </c>
      <c r="O749" s="25">
        <v>100000</v>
      </c>
      <c r="P749" s="26">
        <v>3</v>
      </c>
      <c r="Q749" s="11" t="s">
        <v>18</v>
      </c>
      <c r="R749" s="11" t="s">
        <v>2355</v>
      </c>
      <c r="S749" s="11"/>
      <c r="T749" s="11" t="s">
        <v>886</v>
      </c>
      <c r="U749" s="15" t="s">
        <v>35</v>
      </c>
      <c r="V749" s="11" t="s">
        <v>20</v>
      </c>
      <c r="W749" s="14">
        <v>3</v>
      </c>
      <c r="X749" s="14">
        <v>100000</v>
      </c>
      <c r="Y749" s="11" t="str">
        <f t="shared" si="11"/>
        <v>43941SECRETARIA MUNICIPAL DE SAÚDEAQUISIÇÃO DE AVENTAL DESCARTÁVEL MANGA LONGA NÃO ESTÉRIL (COM PUNHO SANFONADO)23.326.462/0001-073000001000003https://www.aracajucompras.se.gov.br/portal/default.aspx</v>
      </c>
      <c r="Z749" s="11" t="s">
        <v>4443</v>
      </c>
      <c r="AA749" s="7">
        <v>10000</v>
      </c>
      <c r="AB749" s="1" t="s">
        <v>15244</v>
      </c>
      <c r="AC749" s="7" t="s">
        <v>14868</v>
      </c>
      <c r="AD749" s="1" t="s">
        <v>16269</v>
      </c>
    </row>
    <row r="750" spans="1:30">
      <c r="A750" s="10">
        <v>43941</v>
      </c>
      <c r="B750" s="11" t="s">
        <v>21</v>
      </c>
      <c r="C750" s="13" t="s">
        <v>2348</v>
      </c>
      <c r="D750" s="13" t="s">
        <v>2349</v>
      </c>
      <c r="E750" s="11" t="s">
        <v>117</v>
      </c>
      <c r="F750" s="11" t="s">
        <v>2356</v>
      </c>
      <c r="G750" s="13" t="s">
        <v>17</v>
      </c>
      <c r="H750" s="11" t="s">
        <v>2357</v>
      </c>
      <c r="I750" s="11" t="s">
        <v>2358</v>
      </c>
      <c r="J750" s="11"/>
      <c r="K750" s="11" t="s">
        <v>2359</v>
      </c>
      <c r="L750" s="7" t="s">
        <v>13893</v>
      </c>
      <c r="M750" s="7" t="s">
        <v>2354</v>
      </c>
      <c r="N750" s="47">
        <v>60000</v>
      </c>
      <c r="O750" s="25">
        <v>1500</v>
      </c>
      <c r="P750" s="26">
        <v>40</v>
      </c>
      <c r="Q750" s="27" t="s">
        <v>28</v>
      </c>
      <c r="R750" s="11" t="s">
        <v>2355</v>
      </c>
      <c r="S750" s="11"/>
      <c r="T750" s="11" t="s">
        <v>836</v>
      </c>
      <c r="U750" s="19" t="s">
        <v>30</v>
      </c>
      <c r="V750" s="11" t="s">
        <v>20</v>
      </c>
      <c r="W750" s="14">
        <v>0.4</v>
      </c>
      <c r="X750" s="14">
        <v>150000</v>
      </c>
      <c r="Y750" s="11" t="str">
        <f t="shared" si="11"/>
        <v>43941SECRETARIA MUNICIPAL DE ASSISTÊNCIA SOCIALAQUISIÇÃO DE MÁSCARA DUPLA DESCARTÁVEL BRANCA23.326.462/0001-0760000150040https://www.aracajucompras.se.gov.br/portal/default.aspx</v>
      </c>
      <c r="Z750" s="11" t="s">
        <v>4443</v>
      </c>
      <c r="AA750" s="7">
        <v>10000</v>
      </c>
      <c r="AB750" s="1" t="s">
        <v>15244</v>
      </c>
      <c r="AC750" s="7" t="s">
        <v>14868</v>
      </c>
      <c r="AD750" s="1" t="s">
        <v>16269</v>
      </c>
    </row>
    <row r="751" spans="1:30">
      <c r="A751" s="10">
        <v>43941</v>
      </c>
      <c r="B751" s="11" t="s">
        <v>21</v>
      </c>
      <c r="C751" s="13" t="s">
        <v>2348</v>
      </c>
      <c r="D751" s="13" t="s">
        <v>2349</v>
      </c>
      <c r="E751" s="11" t="s">
        <v>16</v>
      </c>
      <c r="F751" s="11" t="s">
        <v>2350</v>
      </c>
      <c r="G751" s="13" t="s">
        <v>17</v>
      </c>
      <c r="H751" s="11" t="s">
        <v>2360</v>
      </c>
      <c r="I751" s="11" t="s">
        <v>2361</v>
      </c>
      <c r="J751" s="11"/>
      <c r="K751" s="11" t="s">
        <v>2362</v>
      </c>
      <c r="L751" s="7" t="s">
        <v>2363</v>
      </c>
      <c r="M751" s="7" t="s">
        <v>2364</v>
      </c>
      <c r="N751" s="47">
        <v>238519.2</v>
      </c>
      <c r="O751" s="25">
        <v>8004</v>
      </c>
      <c r="P751" s="26">
        <v>29.8</v>
      </c>
      <c r="Q751" s="27" t="s">
        <v>31</v>
      </c>
      <c r="R751" s="11" t="s">
        <v>2355</v>
      </c>
      <c r="S751" s="11"/>
      <c r="T751" s="11" t="s">
        <v>867</v>
      </c>
      <c r="U751" s="19" t="s">
        <v>32</v>
      </c>
      <c r="V751" s="11" t="s">
        <v>33</v>
      </c>
      <c r="W751" s="14">
        <v>29.8</v>
      </c>
      <c r="X751" s="14">
        <v>8004</v>
      </c>
      <c r="Y751" s="11" t="str">
        <f t="shared" si="11"/>
        <v>43941SECRETARIA MUNICIPAL DE SAÚDEAQUISIÇÃO DE ÁLCOOL EM GEL 70%27.325.768/0001-91238519,2800429,8https://www.aracajucompras.se.gov.br/portal/default.aspx</v>
      </c>
      <c r="Z751" s="11" t="s">
        <v>4443</v>
      </c>
      <c r="AA751" s="7">
        <v>100000</v>
      </c>
      <c r="AB751" s="1" t="s">
        <v>15245</v>
      </c>
      <c r="AC751" s="7" t="s">
        <v>14868</v>
      </c>
      <c r="AD751" s="1" t="s">
        <v>16269</v>
      </c>
    </row>
    <row r="752" spans="1:30">
      <c r="A752" s="10">
        <v>43941</v>
      </c>
      <c r="B752" s="11" t="s">
        <v>21</v>
      </c>
      <c r="C752" s="13" t="s">
        <v>2348</v>
      </c>
      <c r="D752" s="13" t="s">
        <v>2349</v>
      </c>
      <c r="E752" s="11" t="s">
        <v>16</v>
      </c>
      <c r="F752" s="11" t="s">
        <v>2350</v>
      </c>
      <c r="G752" s="13" t="s">
        <v>17</v>
      </c>
      <c r="H752" s="11" t="s">
        <v>2365</v>
      </c>
      <c r="I752" s="11" t="s">
        <v>2366</v>
      </c>
      <c r="J752" s="11"/>
      <c r="K752" s="11" t="s">
        <v>2367</v>
      </c>
      <c r="L752" s="7" t="s">
        <v>13894</v>
      </c>
      <c r="M752" s="7" t="s">
        <v>2368</v>
      </c>
      <c r="N752" s="47">
        <v>225000</v>
      </c>
      <c r="O752" s="25">
        <v>225000</v>
      </c>
      <c r="P752" s="26">
        <v>1</v>
      </c>
      <c r="Q752" s="27" t="s">
        <v>28</v>
      </c>
      <c r="R752" s="11" t="s">
        <v>2355</v>
      </c>
      <c r="S752" s="11"/>
      <c r="T752" s="11" t="s">
        <v>836</v>
      </c>
      <c r="U752" s="19" t="s">
        <v>30</v>
      </c>
      <c r="V752" s="11" t="s">
        <v>20</v>
      </c>
      <c r="W752" s="14">
        <v>1</v>
      </c>
      <c r="X752" s="14">
        <v>225000</v>
      </c>
      <c r="Y752" s="11" t="str">
        <f t="shared" si="11"/>
        <v>43941SECRETARIA MUNICIPAL DE SAÚDEAQUISIÇÃO DE MÁSCARA CIRÚRGICA DESCARTÁVEL COM ELÁSTICO TRIPLA FACE21.043.162/0001-872250002250001https://www.aracajucompras.se.gov.br/portal/default.aspx</v>
      </c>
      <c r="Z752" s="11" t="s">
        <v>4443</v>
      </c>
      <c r="AA752" s="7">
        <v>200000</v>
      </c>
      <c r="AB752" s="1" t="s">
        <v>15246</v>
      </c>
      <c r="AC752" s="7" t="s">
        <v>14870</v>
      </c>
      <c r="AD752" s="1" t="s">
        <v>16269</v>
      </c>
    </row>
    <row r="753" spans="1:30">
      <c r="A753" s="10">
        <v>43941</v>
      </c>
      <c r="B753" s="11" t="s">
        <v>21</v>
      </c>
      <c r="C753" s="13" t="s">
        <v>2348</v>
      </c>
      <c r="D753" s="13" t="s">
        <v>2349</v>
      </c>
      <c r="E753" s="11" t="s">
        <v>16</v>
      </c>
      <c r="F753" s="11" t="s">
        <v>2350</v>
      </c>
      <c r="G753" s="13" t="s">
        <v>17</v>
      </c>
      <c r="H753" s="11" t="s">
        <v>2369</v>
      </c>
      <c r="I753" s="11" t="s">
        <v>2366</v>
      </c>
      <c r="J753" s="11"/>
      <c r="K753" s="11" t="s">
        <v>2367</v>
      </c>
      <c r="L753" s="7" t="s">
        <v>13894</v>
      </c>
      <c r="M753" s="7" t="s">
        <v>2368</v>
      </c>
      <c r="N753" s="47">
        <v>525000</v>
      </c>
      <c r="O753" s="25">
        <v>525000</v>
      </c>
      <c r="P753" s="26">
        <v>1</v>
      </c>
      <c r="Q753" s="27" t="s">
        <v>28</v>
      </c>
      <c r="R753" s="11" t="s">
        <v>2355</v>
      </c>
      <c r="S753" s="11"/>
      <c r="T753" s="11" t="s">
        <v>836</v>
      </c>
      <c r="U753" s="19" t="s">
        <v>30</v>
      </c>
      <c r="V753" s="11" t="s">
        <v>20</v>
      </c>
      <c r="W753" s="14">
        <v>1</v>
      </c>
      <c r="X753" s="14">
        <v>525000</v>
      </c>
      <c r="Y753" s="11" t="str">
        <f t="shared" si="11"/>
        <v>43941SECRETARIA MUNICIPAL DE SAÚDEAQUISIÇÃO DE MÁSCARA DESCARTÁVEL TRIPLA FACE COM TIRAS21.043.162/0001-875250005250001https://www.aracajucompras.se.gov.br/portal/default.aspx</v>
      </c>
      <c r="Z753" s="11" t="s">
        <v>4443</v>
      </c>
      <c r="AA753" s="7">
        <v>200000</v>
      </c>
      <c r="AB753" s="1" t="s">
        <v>15246</v>
      </c>
      <c r="AC753" s="7" t="s">
        <v>14870</v>
      </c>
      <c r="AD753" s="1" t="s">
        <v>16269</v>
      </c>
    </row>
    <row r="754" spans="1:30">
      <c r="A754" s="10">
        <v>43941</v>
      </c>
      <c r="B754" s="11" t="s">
        <v>21</v>
      </c>
      <c r="C754" s="13" t="s">
        <v>2348</v>
      </c>
      <c r="D754" s="13" t="s">
        <v>2349</v>
      </c>
      <c r="E754" s="11" t="s">
        <v>16</v>
      </c>
      <c r="F754" s="11" t="s">
        <v>2350</v>
      </c>
      <c r="G754" s="13" t="s">
        <v>17</v>
      </c>
      <c r="H754" s="11" t="s">
        <v>2370</v>
      </c>
      <c r="I754" s="11" t="s">
        <v>2371</v>
      </c>
      <c r="J754" s="11" t="s">
        <v>2268</v>
      </c>
      <c r="K754" s="11" t="s">
        <v>2372</v>
      </c>
      <c r="L754" s="7" t="s">
        <v>2373</v>
      </c>
      <c r="M754" s="7" t="s">
        <v>822</v>
      </c>
      <c r="N754" s="47">
        <v>499200</v>
      </c>
      <c r="O754" s="25">
        <v>20000</v>
      </c>
      <c r="P754" s="26">
        <v>24.96</v>
      </c>
      <c r="Q754" s="27" t="s">
        <v>28</v>
      </c>
      <c r="R754" s="11" t="s">
        <v>2355</v>
      </c>
      <c r="S754" s="11"/>
      <c r="T754" s="11" t="s">
        <v>825</v>
      </c>
      <c r="U754" s="19" t="s">
        <v>4892</v>
      </c>
      <c r="V754" s="11" t="s">
        <v>20</v>
      </c>
      <c r="W754" s="14">
        <v>24.96</v>
      </c>
      <c r="X754" s="14">
        <v>20000</v>
      </c>
      <c r="Y754" s="11" t="str">
        <f t="shared" si="11"/>
        <v>43941SECRETARIA MUNICIPAL DE SAÚDEAQUISIÇÃO DE MÁSCARA PARA TUBERCULOSE PFF2-N9507.642.426/0001-984992002000024,96https://www.aracajucompras.se.gov.br/portal/default.aspx</v>
      </c>
      <c r="Z754" s="11" t="s">
        <v>4443</v>
      </c>
      <c r="AA754" s="7">
        <v>580000</v>
      </c>
      <c r="AB754" s="1" t="s">
        <v>15006</v>
      </c>
      <c r="AC754" s="7" t="s">
        <v>14869</v>
      </c>
      <c r="AD754" s="1" t="s">
        <v>16269</v>
      </c>
    </row>
    <row r="755" spans="1:30">
      <c r="A755" s="10">
        <v>43941</v>
      </c>
      <c r="B755" s="11" t="s">
        <v>21</v>
      </c>
      <c r="C755" s="13" t="s">
        <v>2348</v>
      </c>
      <c r="D755" s="13" t="s">
        <v>2349</v>
      </c>
      <c r="E755" s="11" t="s">
        <v>16</v>
      </c>
      <c r="F755" s="11" t="s">
        <v>2350</v>
      </c>
      <c r="G755" s="11" t="s">
        <v>37</v>
      </c>
      <c r="H755" s="11" t="s">
        <v>2374</v>
      </c>
      <c r="I755" s="11" t="s">
        <v>2375</v>
      </c>
      <c r="J755" s="11"/>
      <c r="K755" s="11" t="s">
        <v>2376</v>
      </c>
      <c r="L755" s="7" t="s">
        <v>13658</v>
      </c>
      <c r="M755" s="7" t="s">
        <v>471</v>
      </c>
      <c r="N755" s="47">
        <v>28500</v>
      </c>
      <c r="O755" s="25">
        <v>300</v>
      </c>
      <c r="P755" s="26">
        <v>95</v>
      </c>
      <c r="Q755" s="11" t="s">
        <v>2377</v>
      </c>
      <c r="R755" s="11" t="s">
        <v>2355</v>
      </c>
      <c r="S755" s="11"/>
      <c r="T755" s="11" t="s">
        <v>1029</v>
      </c>
      <c r="U755" s="19" t="s">
        <v>236</v>
      </c>
      <c r="V755" s="11" t="s">
        <v>20</v>
      </c>
      <c r="W755" s="14">
        <v>95</v>
      </c>
      <c r="X755" s="14">
        <v>300</v>
      </c>
      <c r="Y755" s="11" t="str">
        <f t="shared" si="11"/>
        <v>43941SECRETARIA MUNICIPAL DE SAÚDEAQUISIÇÃO DE OXÍMETRO DE PULSO06.105.362/0001-232850030095https://www.aracajucompras.se.gov.br/portal/default.aspx</v>
      </c>
      <c r="Z755" s="11" t="s">
        <v>4443</v>
      </c>
      <c r="AA755" s="7">
        <v>30000000</v>
      </c>
      <c r="AB755" s="1" t="s">
        <v>14897</v>
      </c>
      <c r="AC755" s="7" t="s">
        <v>14869</v>
      </c>
      <c r="AD755" s="1" t="s">
        <v>16269</v>
      </c>
    </row>
    <row r="756" spans="1:30">
      <c r="A756" s="10">
        <v>43941</v>
      </c>
      <c r="B756" s="11" t="s">
        <v>21</v>
      </c>
      <c r="C756" s="13" t="s">
        <v>2348</v>
      </c>
      <c r="D756" s="13" t="s">
        <v>2349</v>
      </c>
      <c r="E756" s="11" t="s">
        <v>16</v>
      </c>
      <c r="F756" s="11" t="s">
        <v>2350</v>
      </c>
      <c r="G756" s="11" t="s">
        <v>37</v>
      </c>
      <c r="H756" s="11" t="s">
        <v>2378</v>
      </c>
      <c r="I756" s="11" t="s">
        <v>2379</v>
      </c>
      <c r="J756" s="11"/>
      <c r="K756" s="11" t="s">
        <v>2380</v>
      </c>
      <c r="L756" s="7" t="s">
        <v>8593</v>
      </c>
      <c r="M756" s="7" t="s">
        <v>229</v>
      </c>
      <c r="N756" s="47">
        <v>31740</v>
      </c>
      <c r="O756" s="25">
        <v>6</v>
      </c>
      <c r="P756" s="26">
        <v>5290</v>
      </c>
      <c r="Q756" s="11" t="s">
        <v>2377</v>
      </c>
      <c r="R756" s="11" t="s">
        <v>2355</v>
      </c>
      <c r="S756" s="11"/>
      <c r="T756" s="11" t="s">
        <v>1029</v>
      </c>
      <c r="U756" s="15" t="s">
        <v>620</v>
      </c>
      <c r="V756" s="11" t="s">
        <v>20</v>
      </c>
      <c r="W756" s="14">
        <v>5290</v>
      </c>
      <c r="X756" s="14">
        <v>6</v>
      </c>
      <c r="Y756" s="11" t="str">
        <f t="shared" si="11"/>
        <v>43941SECRETARIA MUNICIPAL DE SAÚDEAQUISIÇÃO DE ELETROCARDIÓGRAFO95.433.397/0001-113174065290https://www.aracajucompras.se.gov.br/portal/default.aspx</v>
      </c>
      <c r="Z756" s="11" t="s">
        <v>4443</v>
      </c>
      <c r="AA756" s="7">
        <v>3000000</v>
      </c>
      <c r="AB756" s="1" t="s">
        <v>14912</v>
      </c>
      <c r="AC756" s="7" t="s">
        <v>14869</v>
      </c>
      <c r="AD756" s="1" t="s">
        <v>16269</v>
      </c>
    </row>
    <row r="757" spans="1:30">
      <c r="A757" s="10">
        <v>43941</v>
      </c>
      <c r="B757" s="11" t="s">
        <v>21</v>
      </c>
      <c r="C757" s="13" t="s">
        <v>2348</v>
      </c>
      <c r="D757" s="13" t="s">
        <v>2349</v>
      </c>
      <c r="E757" s="11" t="s">
        <v>16</v>
      </c>
      <c r="F757" s="11" t="s">
        <v>2350</v>
      </c>
      <c r="G757" s="13" t="s">
        <v>17</v>
      </c>
      <c r="H757" s="11" t="s">
        <v>2381</v>
      </c>
      <c r="I757" s="11" t="s">
        <v>2382</v>
      </c>
      <c r="J757" s="11"/>
      <c r="K757" s="11" t="s">
        <v>2383</v>
      </c>
      <c r="L757" s="7" t="s">
        <v>13895</v>
      </c>
      <c r="M757" s="7" t="s">
        <v>2384</v>
      </c>
      <c r="N757" s="47">
        <v>27000</v>
      </c>
      <c r="O757" s="25">
        <v>1500</v>
      </c>
      <c r="P757" s="26">
        <v>18</v>
      </c>
      <c r="Q757" s="11" t="s">
        <v>2377</v>
      </c>
      <c r="R757" s="11" t="s">
        <v>2355</v>
      </c>
      <c r="S757" s="11"/>
      <c r="T757" s="11"/>
      <c r="U757" s="15" t="s">
        <v>81</v>
      </c>
      <c r="V757" s="11" t="s">
        <v>20</v>
      </c>
      <c r="W757" s="14">
        <v>18</v>
      </c>
      <c r="X757" s="14">
        <v>1500</v>
      </c>
      <c r="Y757" s="11" t="str">
        <f t="shared" si="11"/>
        <v>43941SECRETARIA MUNICIPAL DE SAÚDEAQUISIÇÃO DE MACACÃO DE SEGURANÇA04.298.390/0001-8927000150018https://www.aracajucompras.se.gov.br/portal/default.aspx</v>
      </c>
      <c r="Z757" s="11" t="s">
        <v>4443</v>
      </c>
      <c r="AA757" s="7">
        <v>0</v>
      </c>
      <c r="AB757" s="1" t="s">
        <v>15247</v>
      </c>
      <c r="AC757" s="7" t="s">
        <v>14870</v>
      </c>
      <c r="AD757" s="1" t="s">
        <v>16269</v>
      </c>
    </row>
    <row r="758" spans="1:30">
      <c r="A758" s="10">
        <v>43941</v>
      </c>
      <c r="B758" s="11" t="s">
        <v>15</v>
      </c>
      <c r="C758" s="38" t="s">
        <v>2385</v>
      </c>
      <c r="D758" s="38" t="s">
        <v>2349</v>
      </c>
      <c r="E758" s="11" t="s">
        <v>16</v>
      </c>
      <c r="F758" s="11" t="s">
        <v>2386</v>
      </c>
      <c r="G758" s="11" t="s">
        <v>37</v>
      </c>
      <c r="H758" s="11" t="s">
        <v>2365</v>
      </c>
      <c r="I758" s="11" t="s">
        <v>2387</v>
      </c>
      <c r="J758" s="11" t="s">
        <v>2388</v>
      </c>
      <c r="K758" s="11" t="s">
        <v>2389</v>
      </c>
      <c r="L758" s="7" t="s">
        <v>13894</v>
      </c>
      <c r="M758" s="7" t="s">
        <v>2368</v>
      </c>
      <c r="N758" s="47">
        <v>900000</v>
      </c>
      <c r="O758" s="25">
        <v>900000</v>
      </c>
      <c r="P758" s="26">
        <v>1</v>
      </c>
      <c r="Q758" s="27" t="s">
        <v>28</v>
      </c>
      <c r="R758" s="11" t="s">
        <v>2390</v>
      </c>
      <c r="S758" s="11" t="s">
        <v>2391</v>
      </c>
      <c r="T758" s="11" t="s">
        <v>836</v>
      </c>
      <c r="U758" s="19" t="s">
        <v>30</v>
      </c>
      <c r="V758" s="11" t="s">
        <v>20</v>
      </c>
      <c r="W758" s="14">
        <v>1</v>
      </c>
      <c r="X758" s="14">
        <v>900000</v>
      </c>
      <c r="Y758" s="11" t="str">
        <f t="shared" si="11"/>
        <v>43941SECRETARIA DE ESTADO DA SAÚDEAQUISIÇÃO DE MÁSCARA CIRÚRGICA DESCARTÁVEL COM ELÁSTICO TRIPLA FACE21.043.162/0001-879000009000001http://www.comprasnet.se.gov.br/</v>
      </c>
      <c r="Z758" s="11" t="s">
        <v>4443</v>
      </c>
      <c r="AA758" s="7">
        <v>200000</v>
      </c>
      <c r="AB758" s="1" t="s">
        <v>15246</v>
      </c>
      <c r="AC758" s="7" t="s">
        <v>14870</v>
      </c>
      <c r="AD758" s="1" t="s">
        <v>16269</v>
      </c>
    </row>
    <row r="759" spans="1:30">
      <c r="A759" s="10">
        <v>43942</v>
      </c>
      <c r="B759" s="11" t="s">
        <v>15</v>
      </c>
      <c r="C759" s="38" t="s">
        <v>2385</v>
      </c>
      <c r="D759" s="38" t="s">
        <v>2349</v>
      </c>
      <c r="E759" s="11" t="s">
        <v>16</v>
      </c>
      <c r="F759" s="11" t="s">
        <v>2386</v>
      </c>
      <c r="G759" s="13" t="s">
        <v>34</v>
      </c>
      <c r="H759" s="11" t="s">
        <v>2392</v>
      </c>
      <c r="I759" s="11" t="s">
        <v>2393</v>
      </c>
      <c r="J759" s="11" t="s">
        <v>2394</v>
      </c>
      <c r="K759" s="11" t="s">
        <v>2395</v>
      </c>
      <c r="L759" s="7" t="s">
        <v>13896</v>
      </c>
      <c r="M759" s="7" t="s">
        <v>2396</v>
      </c>
      <c r="N759" s="47">
        <v>238320</v>
      </c>
      <c r="O759" s="25">
        <v>6</v>
      </c>
      <c r="P759" s="26">
        <v>39720</v>
      </c>
      <c r="Q759" s="11" t="s">
        <v>18</v>
      </c>
      <c r="R759" s="11" t="s">
        <v>2390</v>
      </c>
      <c r="S759" s="11" t="s">
        <v>2391</v>
      </c>
      <c r="T759" s="11" t="s">
        <v>911</v>
      </c>
      <c r="U759" s="19" t="s">
        <v>4439</v>
      </c>
      <c r="V759" s="11" t="s">
        <v>20</v>
      </c>
      <c r="W759" s="14">
        <v>39720</v>
      </c>
      <c r="X759" s="14">
        <v>6</v>
      </c>
      <c r="Y759" s="11" t="str">
        <f t="shared" si="11"/>
        <v>43942SECRETARIA DE ESTADO DA SAÚDECONTRATAÇÃO DE ASSISTÊNCIA TÉCNICA E MANUTENÇÃO PREVENTIVA E CORRETIVA EM VENTILADORES PULMONARES - 6 MESES11.738.593/0001-04238320639720http://www.comprasnet.se.gov.br/</v>
      </c>
      <c r="Z759" s="11" t="s">
        <v>4443</v>
      </c>
      <c r="AA759" s="7">
        <v>100098</v>
      </c>
      <c r="AB759" s="1" t="s">
        <v>15248</v>
      </c>
      <c r="AC759" s="7" t="s">
        <v>14868</v>
      </c>
      <c r="AD759" s="1" t="s">
        <v>16269</v>
      </c>
    </row>
    <row r="760" spans="1:30">
      <c r="A760" s="10">
        <v>43942</v>
      </c>
      <c r="B760" s="11" t="s">
        <v>15</v>
      </c>
      <c r="C760" s="38" t="s">
        <v>2385</v>
      </c>
      <c r="D760" s="38" t="s">
        <v>2349</v>
      </c>
      <c r="E760" s="11" t="s">
        <v>16</v>
      </c>
      <c r="F760" s="11" t="s">
        <v>2386</v>
      </c>
      <c r="G760" s="11" t="s">
        <v>37</v>
      </c>
      <c r="H760" s="11" t="s">
        <v>2397</v>
      </c>
      <c r="I760" s="11" t="s">
        <v>2398</v>
      </c>
      <c r="J760" s="11" t="s">
        <v>2399</v>
      </c>
      <c r="K760" s="11" t="s">
        <v>2400</v>
      </c>
      <c r="L760" s="7" t="s">
        <v>13897</v>
      </c>
      <c r="M760" s="7" t="s">
        <v>2401</v>
      </c>
      <c r="N760" s="47">
        <v>37200</v>
      </c>
      <c r="O760" s="25">
        <v>600</v>
      </c>
      <c r="P760" s="26">
        <v>62</v>
      </c>
      <c r="Q760" s="27" t="s">
        <v>31</v>
      </c>
      <c r="R760" s="11" t="s">
        <v>2390</v>
      </c>
      <c r="S760" s="11" t="s">
        <v>2391</v>
      </c>
      <c r="T760" s="11" t="s">
        <v>2402</v>
      </c>
      <c r="U760" s="19" t="s">
        <v>816</v>
      </c>
      <c r="V760" s="11" t="s">
        <v>20</v>
      </c>
      <c r="W760" s="14">
        <v>62</v>
      </c>
      <c r="X760" s="14">
        <v>600</v>
      </c>
      <c r="Y760" s="11" t="str">
        <f t="shared" si="11"/>
        <v>43942SECRETARIA DE ESTADO DA SAÚDEAQUISIÇÃO DE DISPENSER PARA ÁLCOOL GEL CONFECCIONADO EM PP/PE COM VÁLVULA TIPO PUMP E RESERVATÓRIO COM CAPACIDADE PARA 900ML17.927.869/0001-893720060062http://www.comprasnet.se.gov.br/</v>
      </c>
      <c r="Z760" s="11" t="s">
        <v>4442</v>
      </c>
      <c r="AA760" s="7">
        <v>100000</v>
      </c>
      <c r="AB760" s="1" t="s">
        <v>15249</v>
      </c>
      <c r="AC760" s="7" t="s">
        <v>14868</v>
      </c>
      <c r="AD760" s="1" t="s">
        <v>16269</v>
      </c>
    </row>
    <row r="761" spans="1:30">
      <c r="A761" s="10">
        <v>43944</v>
      </c>
      <c r="B761" s="11" t="s">
        <v>15</v>
      </c>
      <c r="C761" s="38" t="s">
        <v>2385</v>
      </c>
      <c r="D761" s="38" t="s">
        <v>2349</v>
      </c>
      <c r="E761" s="11" t="s">
        <v>16</v>
      </c>
      <c r="F761" s="11" t="s">
        <v>2386</v>
      </c>
      <c r="G761" s="13" t="s">
        <v>17</v>
      </c>
      <c r="H761" s="11" t="s">
        <v>2403</v>
      </c>
      <c r="I761" s="11" t="s">
        <v>2404</v>
      </c>
      <c r="J761" s="11"/>
      <c r="K761" s="11" t="s">
        <v>2405</v>
      </c>
      <c r="L761" s="7" t="s">
        <v>13820</v>
      </c>
      <c r="M761" s="7" t="s">
        <v>1534</v>
      </c>
      <c r="N761" s="47">
        <v>43567.4</v>
      </c>
      <c r="O761" s="25">
        <v>20</v>
      </c>
      <c r="P761" s="26">
        <v>2178.37</v>
      </c>
      <c r="Q761" s="11" t="s">
        <v>18</v>
      </c>
      <c r="R761" s="11" t="s">
        <v>2390</v>
      </c>
      <c r="S761" s="11" t="s">
        <v>2391</v>
      </c>
      <c r="T761" s="11" t="s">
        <v>961</v>
      </c>
      <c r="U761" s="19" t="s">
        <v>19</v>
      </c>
      <c r="V761" s="11" t="s">
        <v>20</v>
      </c>
      <c r="W761" s="14">
        <v>2178.37</v>
      </c>
      <c r="X761" s="14">
        <v>20</v>
      </c>
      <c r="Y761" s="11" t="str">
        <f t="shared" si="11"/>
        <v>43944SECRETARIA DE ESTADO DA SAÚDEAQUISIÇÃO DE REAGENTE BIOL.E INSUMOS P/DIAGNOSTICO LABORATORIAL - KIT COM 03 ENSAIOS PARA PCR EM TEMPO REAL, CONTENDO PRIMERS E SONDAS DE HIDRÓLISE13.545.241/0001-6843567,4202178,37http://www.comprasnet.se.gov.br/</v>
      </c>
      <c r="Z761" s="11" t="s">
        <v>4443</v>
      </c>
      <c r="AA761" s="7">
        <v>90000</v>
      </c>
      <c r="AB761" s="1" t="s">
        <v>15113</v>
      </c>
      <c r="AC761" s="7" t="s">
        <v>14869</v>
      </c>
      <c r="AD761" s="1" t="s">
        <v>16269</v>
      </c>
    </row>
    <row r="762" spans="1:30">
      <c r="A762" s="10">
        <v>43944</v>
      </c>
      <c r="B762" s="11" t="s">
        <v>15</v>
      </c>
      <c r="C762" s="38" t="s">
        <v>2385</v>
      </c>
      <c r="D762" s="38" t="s">
        <v>2349</v>
      </c>
      <c r="E762" s="11" t="s">
        <v>16</v>
      </c>
      <c r="F762" s="11" t="s">
        <v>2386</v>
      </c>
      <c r="G762" s="13" t="s">
        <v>17</v>
      </c>
      <c r="H762" s="11" t="s">
        <v>2406</v>
      </c>
      <c r="I762" s="11" t="s">
        <v>2404</v>
      </c>
      <c r="J762" s="11"/>
      <c r="K762" s="11" t="s">
        <v>2405</v>
      </c>
      <c r="L762" s="7" t="s">
        <v>13820</v>
      </c>
      <c r="M762" s="7" t="s">
        <v>1534</v>
      </c>
      <c r="N762" s="47">
        <v>29567.4</v>
      </c>
      <c r="O762" s="25">
        <v>20</v>
      </c>
      <c r="P762" s="26">
        <v>1478.37</v>
      </c>
      <c r="Q762" s="11" t="s">
        <v>18</v>
      </c>
      <c r="R762" s="11" t="s">
        <v>2390</v>
      </c>
      <c r="S762" s="11" t="s">
        <v>2391</v>
      </c>
      <c r="T762" s="11" t="s">
        <v>961</v>
      </c>
      <c r="U762" s="19" t="s">
        <v>19</v>
      </c>
      <c r="V762" s="11" t="s">
        <v>20</v>
      </c>
      <c r="W762" s="14">
        <v>1478.37</v>
      </c>
      <c r="X762" s="14">
        <v>20</v>
      </c>
      <c r="Y762" s="11" t="str">
        <f t="shared" si="11"/>
        <v>43944SECRETARIA DE ESTADO DA SAÚDEAQUISIÇÃO DE REAGENTE BIOL.E INSUMOS P/DIAGNOSTICO LABORATORIAL - 2019-NCOV_N POSITIVE CONTROL KIT CONTROLE EM PLASMIDEO CONTENDO GENES DO NUCLEOCAPSIDEO DO 2019-NCOV13.545.241/0001-6829567,4201478,37http://www.comprasnet.se.gov.br/</v>
      </c>
      <c r="Z762" s="11" t="s">
        <v>4443</v>
      </c>
      <c r="AA762" s="7">
        <v>90000</v>
      </c>
      <c r="AB762" s="1" t="s">
        <v>15113</v>
      </c>
      <c r="AC762" s="7" t="s">
        <v>14869</v>
      </c>
      <c r="AD762" s="1" t="s">
        <v>16269</v>
      </c>
    </row>
    <row r="763" spans="1:30">
      <c r="A763" s="10">
        <v>43944</v>
      </c>
      <c r="B763" s="11" t="s">
        <v>15</v>
      </c>
      <c r="C763" s="38" t="s">
        <v>2385</v>
      </c>
      <c r="D763" s="38" t="s">
        <v>2349</v>
      </c>
      <c r="E763" s="11" t="s">
        <v>16</v>
      </c>
      <c r="F763" s="11" t="s">
        <v>2386</v>
      </c>
      <c r="G763" s="13" t="s">
        <v>17</v>
      </c>
      <c r="H763" s="11" t="s">
        <v>2407</v>
      </c>
      <c r="I763" s="11" t="s">
        <v>2404</v>
      </c>
      <c r="J763" s="11"/>
      <c r="K763" s="11" t="s">
        <v>2405</v>
      </c>
      <c r="L763" s="7" t="s">
        <v>13820</v>
      </c>
      <c r="M763" s="7" t="s">
        <v>1534</v>
      </c>
      <c r="N763" s="47">
        <v>23567.4</v>
      </c>
      <c r="O763" s="25">
        <v>20</v>
      </c>
      <c r="P763" s="26">
        <v>1178.3699999999999</v>
      </c>
      <c r="Q763" s="11" t="s">
        <v>18</v>
      </c>
      <c r="R763" s="11" t="s">
        <v>2390</v>
      </c>
      <c r="S763" s="11" t="s">
        <v>2391</v>
      </c>
      <c r="T763" s="11" t="s">
        <v>961</v>
      </c>
      <c r="U763" s="19" t="s">
        <v>19</v>
      </c>
      <c r="V763" s="11" t="s">
        <v>20</v>
      </c>
      <c r="W763" s="14">
        <v>1178.3699999999999</v>
      </c>
      <c r="X763" s="14">
        <v>20</v>
      </c>
      <c r="Y763" s="11" t="str">
        <f t="shared" si="11"/>
        <v>43944SECRETARIA DE ESTADO DA SAÚDEAQUISIÇÃO DE REAGENTE BIOL.E INSUMOS P/DIAGNOSTICO LABORATORIAL - HS_RPP30 POSITIVE CONTROL KIT O HS_RPP30 CONTROL KIT É O ALVO PARA O ENSAIO DE CONTROLE INTERNO HS_RPP3013.545.241/0001-6823567,4201178,37http://www.comprasnet.se.gov.br/</v>
      </c>
      <c r="Z763" s="11" t="s">
        <v>4443</v>
      </c>
      <c r="AA763" s="7">
        <v>90000</v>
      </c>
      <c r="AB763" s="1" t="s">
        <v>15113</v>
      </c>
      <c r="AC763" s="7" t="s">
        <v>14869</v>
      </c>
      <c r="AD763" s="1" t="s">
        <v>16269</v>
      </c>
    </row>
    <row r="764" spans="1:30">
      <c r="A764" s="10">
        <v>43944</v>
      </c>
      <c r="B764" s="11" t="s">
        <v>15</v>
      </c>
      <c r="C764" s="38" t="s">
        <v>2385</v>
      </c>
      <c r="D764" s="38" t="s">
        <v>2349</v>
      </c>
      <c r="E764" s="11" t="s">
        <v>16</v>
      </c>
      <c r="F764" s="11" t="s">
        <v>2386</v>
      </c>
      <c r="G764" s="13" t="s">
        <v>17</v>
      </c>
      <c r="H764" s="11" t="s">
        <v>2408</v>
      </c>
      <c r="I764" s="11" t="s">
        <v>2404</v>
      </c>
      <c r="J764" s="11"/>
      <c r="K764" s="11" t="s">
        <v>2405</v>
      </c>
      <c r="L764" s="7" t="s">
        <v>13820</v>
      </c>
      <c r="M764" s="7" t="s">
        <v>1534</v>
      </c>
      <c r="N764" s="47">
        <v>4134.45</v>
      </c>
      <c r="O764" s="25">
        <v>15</v>
      </c>
      <c r="P764" s="26">
        <v>275.63</v>
      </c>
      <c r="Q764" s="11" t="s">
        <v>18</v>
      </c>
      <c r="R764" s="11" t="s">
        <v>2390</v>
      </c>
      <c r="S764" s="11" t="s">
        <v>2391</v>
      </c>
      <c r="T764" s="11" t="s">
        <v>961</v>
      </c>
      <c r="U764" s="19" t="s">
        <v>19</v>
      </c>
      <c r="V764" s="11" t="s">
        <v>20</v>
      </c>
      <c r="W764" s="14">
        <v>275.63</v>
      </c>
      <c r="X764" s="14">
        <v>15</v>
      </c>
      <c r="Y764" s="11" t="str">
        <f t="shared" si="11"/>
        <v>43944SECRETARIA DE ESTADO DA SAÚDEAQUISIÇÃO DE REAGENTE BIOL.E INSUMOS P/DIAGNOSTICO LABORATORIAL - OLIGONUCLEOTIDEOS EM ESCALA INICIAL DE 100 NMOL, TOTALIZANDO 312 BASES, RENDIMENTO MINIMO GARANTIDO DE 30 NMOL13.545.241/0001-684134,4515275,63http://www.comprasnet.se.gov.br/</v>
      </c>
      <c r="Z764" s="11" t="s">
        <v>4443</v>
      </c>
      <c r="AA764" s="7">
        <v>90000</v>
      </c>
      <c r="AB764" s="1" t="s">
        <v>15113</v>
      </c>
      <c r="AC764" s="7" t="s">
        <v>14869</v>
      </c>
      <c r="AD764" s="1" t="s">
        <v>16269</v>
      </c>
    </row>
    <row r="765" spans="1:30">
      <c r="A765" s="10">
        <v>43944</v>
      </c>
      <c r="B765" s="11" t="s">
        <v>15</v>
      </c>
      <c r="C765" s="38" t="s">
        <v>2385</v>
      </c>
      <c r="D765" s="38" t="s">
        <v>2349</v>
      </c>
      <c r="E765" s="11" t="s">
        <v>16</v>
      </c>
      <c r="F765" s="11" t="s">
        <v>2386</v>
      </c>
      <c r="G765" s="13" t="s">
        <v>17</v>
      </c>
      <c r="H765" s="11" t="s">
        <v>2409</v>
      </c>
      <c r="I765" s="11" t="s">
        <v>2404</v>
      </c>
      <c r="J765" s="11"/>
      <c r="K765" s="11" t="s">
        <v>2405</v>
      </c>
      <c r="L765" s="7" t="s">
        <v>13820</v>
      </c>
      <c r="M765" s="7" t="s">
        <v>1534</v>
      </c>
      <c r="N765" s="47">
        <v>16484.22</v>
      </c>
      <c r="O765" s="25">
        <v>6</v>
      </c>
      <c r="P765" s="26">
        <v>2747.37</v>
      </c>
      <c r="Q765" s="11" t="s">
        <v>18</v>
      </c>
      <c r="R765" s="11" t="s">
        <v>2390</v>
      </c>
      <c r="S765" s="11" t="s">
        <v>2391</v>
      </c>
      <c r="T765" s="11" t="s">
        <v>961</v>
      </c>
      <c r="U765" s="19" t="s">
        <v>19</v>
      </c>
      <c r="V765" s="11" t="s">
        <v>20</v>
      </c>
      <c r="W765" s="14">
        <v>2747.37</v>
      </c>
      <c r="X765" s="14">
        <v>6</v>
      </c>
      <c r="Y765" s="11" t="str">
        <f t="shared" si="11"/>
        <v>43944SECRETARIA DE ESTADO DA SAÚDEAQUISIÇÃO DE REAGENTE BIOL.E INSUMOS P/DIAGNOSTICO LABORATORIAL - REAGENTE COM OLIGONUCLEOTIDEOS DE DNA PARA PESQUISA LABORATORIAL REAGENTE COM OLIGONUCLEOTIDEOS DE DNA PARA PESQUISA LABORATORIAL SONDAS13.545.241/0001-6816484,2262747,37http://www.comprasnet.se.gov.br/</v>
      </c>
      <c r="Z765" s="11" t="s">
        <v>4443</v>
      </c>
      <c r="AA765" s="7">
        <v>90000</v>
      </c>
      <c r="AB765" s="1" t="s">
        <v>15113</v>
      </c>
      <c r="AC765" s="7" t="s">
        <v>14869</v>
      </c>
      <c r="AD765" s="1" t="s">
        <v>16269</v>
      </c>
    </row>
    <row r="766" spans="1:30">
      <c r="A766" s="10">
        <v>43944</v>
      </c>
      <c r="B766" s="11" t="s">
        <v>15</v>
      </c>
      <c r="C766" s="38" t="s">
        <v>2385</v>
      </c>
      <c r="D766" s="38" t="s">
        <v>2349</v>
      </c>
      <c r="E766" s="11" t="s">
        <v>16</v>
      </c>
      <c r="F766" s="11" t="s">
        <v>2386</v>
      </c>
      <c r="G766" s="13" t="s">
        <v>17</v>
      </c>
      <c r="H766" s="11" t="s">
        <v>2410</v>
      </c>
      <c r="I766" s="11" t="s">
        <v>2404</v>
      </c>
      <c r="J766" s="11"/>
      <c r="K766" s="11" t="s">
        <v>2405</v>
      </c>
      <c r="L766" s="7" t="s">
        <v>13820</v>
      </c>
      <c r="M766" s="7" t="s">
        <v>1534</v>
      </c>
      <c r="N766" s="47">
        <v>83519.8</v>
      </c>
      <c r="O766" s="25">
        <v>20</v>
      </c>
      <c r="P766" s="26">
        <v>4175.99</v>
      </c>
      <c r="Q766" s="11" t="s">
        <v>18</v>
      </c>
      <c r="R766" s="11" t="s">
        <v>2390</v>
      </c>
      <c r="S766" s="11" t="s">
        <v>2391</v>
      </c>
      <c r="T766" s="11" t="s">
        <v>961</v>
      </c>
      <c r="U766" s="19" t="s">
        <v>816</v>
      </c>
      <c r="V766" s="11" t="s">
        <v>20</v>
      </c>
      <c r="W766" s="14">
        <v>4175.99</v>
      </c>
      <c r="X766" s="14">
        <v>20</v>
      </c>
      <c r="Y766" s="11" t="str">
        <f t="shared" si="11"/>
        <v>43944SECRETARIA DE ESTADO DA SAÚDEAQUISIÇÃO DE REAGENTE BIOL.E INSUMOS P/DIAGNOSTICO LABORATORIAL - ITAQ UNIVERSAL SONDASONE STEP KIT 500 X 20 UL REACOES 5 ML (5 X 1 ML)13.545.241/0001-6883519,8204175,99http://www.comprasnet.se.gov.br/</v>
      </c>
      <c r="Z766" s="11" t="s">
        <v>4442</v>
      </c>
      <c r="AA766" s="7">
        <v>90000</v>
      </c>
      <c r="AB766" s="1" t="s">
        <v>15113</v>
      </c>
      <c r="AC766" s="7" t="s">
        <v>14869</v>
      </c>
      <c r="AD766" s="1" t="s">
        <v>16269</v>
      </c>
    </row>
    <row r="767" spans="1:30">
      <c r="A767" s="10">
        <v>43944</v>
      </c>
      <c r="B767" s="11" t="s">
        <v>15</v>
      </c>
      <c r="C767" s="38" t="s">
        <v>2385</v>
      </c>
      <c r="D767" s="38" t="s">
        <v>2349</v>
      </c>
      <c r="E767" s="11" t="s">
        <v>16</v>
      </c>
      <c r="F767" s="11" t="s">
        <v>2386</v>
      </c>
      <c r="G767" s="13" t="s">
        <v>17</v>
      </c>
      <c r="H767" s="11" t="s">
        <v>2411</v>
      </c>
      <c r="I767" s="11" t="s">
        <v>2404</v>
      </c>
      <c r="J767" s="11"/>
      <c r="K767" s="11" t="s">
        <v>2405</v>
      </c>
      <c r="L767" s="7" t="s">
        <v>13820</v>
      </c>
      <c r="M767" s="7" t="s">
        <v>1534</v>
      </c>
      <c r="N767" s="47">
        <v>24241.11</v>
      </c>
      <c r="O767" s="25">
        <v>3</v>
      </c>
      <c r="P767" s="26">
        <v>8080.37</v>
      </c>
      <c r="Q767" s="11" t="s">
        <v>18</v>
      </c>
      <c r="R767" s="11" t="s">
        <v>2390</v>
      </c>
      <c r="S767" s="11" t="s">
        <v>2391</v>
      </c>
      <c r="T767" s="11" t="s">
        <v>961</v>
      </c>
      <c r="U767" s="19" t="s">
        <v>816</v>
      </c>
      <c r="V767" s="11" t="s">
        <v>20</v>
      </c>
      <c r="W767" s="14">
        <v>8080.37</v>
      </c>
      <c r="X767" s="14">
        <v>3</v>
      </c>
      <c r="Y767" s="11" t="str">
        <f t="shared" si="11"/>
        <v>43944SECRETARIA DE ESTADO DA SAÚDEAQUISIÇÃO DE REAGENTE BIOL.E INSUMOS P/DIAGNOSTICO LABORATORIAL - REAGENTE COM OLIGONUCLEOTIDEOS DE DNA PARA PESQUISA LABORATORIAL SONDAS. PRIME TIME QPCR PROBE. REPORTER: FAM13.545.241/0001-6824241,1138080,37http://www.comprasnet.se.gov.br/</v>
      </c>
      <c r="Z767" s="11" t="s">
        <v>4442</v>
      </c>
      <c r="AA767" s="7">
        <v>90000</v>
      </c>
      <c r="AB767" s="1" t="s">
        <v>15113</v>
      </c>
      <c r="AC767" s="7" t="s">
        <v>14869</v>
      </c>
      <c r="AD767" s="1" t="s">
        <v>16269</v>
      </c>
    </row>
    <row r="768" spans="1:30">
      <c r="A768" s="10">
        <v>43944</v>
      </c>
      <c r="B768" s="11" t="s">
        <v>15</v>
      </c>
      <c r="C768" s="38" t="s">
        <v>2385</v>
      </c>
      <c r="D768" s="38" t="s">
        <v>2349</v>
      </c>
      <c r="E768" s="11" t="s">
        <v>16</v>
      </c>
      <c r="F768" s="11" t="s">
        <v>2386</v>
      </c>
      <c r="G768" s="13" t="s">
        <v>17</v>
      </c>
      <c r="H768" s="11" t="s">
        <v>2412</v>
      </c>
      <c r="I768" s="11" t="s">
        <v>2404</v>
      </c>
      <c r="J768" s="11"/>
      <c r="K768" s="11" t="s">
        <v>2405</v>
      </c>
      <c r="L768" s="7" t="s">
        <v>13820</v>
      </c>
      <c r="M768" s="7" t="s">
        <v>1534</v>
      </c>
      <c r="N768" s="47">
        <v>23567.4</v>
      </c>
      <c r="O768" s="25">
        <v>20</v>
      </c>
      <c r="P768" s="26">
        <v>1178.3699999999999</v>
      </c>
      <c r="Q768" s="11" t="s">
        <v>18</v>
      </c>
      <c r="R768" s="11" t="s">
        <v>2390</v>
      </c>
      <c r="S768" s="11" t="s">
        <v>2391</v>
      </c>
      <c r="T768" s="11" t="s">
        <v>961</v>
      </c>
      <c r="U768" s="19" t="s">
        <v>19</v>
      </c>
      <c r="V768" s="11" t="s">
        <v>20</v>
      </c>
      <c r="W768" s="14">
        <v>1178.3699999999999</v>
      </c>
      <c r="X768" s="14">
        <v>20</v>
      </c>
      <c r="Y768" s="11" t="str">
        <f t="shared" si="11"/>
        <v>43944SECRETARIA DE ESTADO DA SAÚDEAQUISIÇÃO DE REAGENTE BIOL.E INSUMOS P/DIAGNOSTICO LABORATORIAL - SARS-COV CONTROL KIT CONTROLE EM PLASMÍDEO CONTENDO GENES DO NUCLEOCAPSIDEO DO SARS-COV13.545.241/0001-6823567,4201178,37http://www.comprasnet.se.gov.br/</v>
      </c>
      <c r="Z768" s="11" t="s">
        <v>4443</v>
      </c>
      <c r="AA768" s="7">
        <v>90000</v>
      </c>
      <c r="AB768" s="1" t="s">
        <v>15113</v>
      </c>
      <c r="AC768" s="7" t="s">
        <v>14869</v>
      </c>
      <c r="AD768" s="1" t="s">
        <v>16269</v>
      </c>
    </row>
    <row r="769" spans="1:30">
      <c r="A769" s="10">
        <v>43948</v>
      </c>
      <c r="B769" s="11" t="s">
        <v>771</v>
      </c>
      <c r="C769" s="13" t="s">
        <v>2413</v>
      </c>
      <c r="D769" s="13" t="s">
        <v>2414</v>
      </c>
      <c r="E769" s="11" t="s">
        <v>117</v>
      </c>
      <c r="F769" s="11" t="s">
        <v>2415</v>
      </c>
      <c r="G769" s="13" t="s">
        <v>17</v>
      </c>
      <c r="H769" s="11" t="s">
        <v>2416</v>
      </c>
      <c r="I769" s="11" t="s">
        <v>2417</v>
      </c>
      <c r="J769" s="11" t="s">
        <v>2418</v>
      </c>
      <c r="K769" s="11" t="s">
        <v>987</v>
      </c>
      <c r="L769" s="7" t="s">
        <v>9949</v>
      </c>
      <c r="M769" s="7" t="s">
        <v>2419</v>
      </c>
      <c r="N769" s="47">
        <v>1960</v>
      </c>
      <c r="O769" s="25">
        <v>20</v>
      </c>
      <c r="P769" s="26">
        <v>98</v>
      </c>
      <c r="Q769" s="11" t="s">
        <v>2420</v>
      </c>
      <c r="R769" s="11" t="s">
        <v>2421</v>
      </c>
      <c r="S769" s="11" t="s">
        <v>2422</v>
      </c>
      <c r="T769" s="11"/>
      <c r="U769" s="19" t="s">
        <v>32</v>
      </c>
      <c r="V769" s="11" t="s">
        <v>33</v>
      </c>
      <c r="W769" s="14">
        <v>19.600000000000001</v>
      </c>
      <c r="X769" s="14">
        <v>100</v>
      </c>
      <c r="Y769" s="11" t="str">
        <f t="shared" ref="Y769:Y832" si="12">_xlfn.CONCAT(A769,F769,H769,M769,N769,O769,P769,R769)</f>
        <v>43948Superintendência Executiva de Mobilidade UrbanaÁLCOOL ETÍLICO, TIPO HIDRATADO, TEOR ALCOÓLICO 70% (70GL), APRESENTAÇÃO GEL (GALÃO DE 5 LITROS)05.449.553/0001-4019602098https://transparencia.joaopessoa.pb.gov.br/#/licitacoes?id=4818</v>
      </c>
      <c r="Z769" s="11" t="s">
        <v>4443</v>
      </c>
      <c r="AA769" s="7">
        <v>440000</v>
      </c>
      <c r="AB769" s="1" t="s">
        <v>15250</v>
      </c>
      <c r="AC769" s="7" t="s">
        <v>14869</v>
      </c>
      <c r="AD769" s="1" t="s">
        <v>16269</v>
      </c>
    </row>
    <row r="770" spans="1:30">
      <c r="A770" s="10">
        <v>43948</v>
      </c>
      <c r="B770" s="11" t="s">
        <v>771</v>
      </c>
      <c r="C770" s="13" t="s">
        <v>2413</v>
      </c>
      <c r="D770" s="13" t="s">
        <v>2414</v>
      </c>
      <c r="E770" s="11" t="s">
        <v>117</v>
      </c>
      <c r="F770" s="11" t="s">
        <v>2423</v>
      </c>
      <c r="G770" s="13" t="s">
        <v>17</v>
      </c>
      <c r="H770" s="11" t="s">
        <v>2424</v>
      </c>
      <c r="I770" s="11" t="s">
        <v>2425</v>
      </c>
      <c r="J770" s="11" t="s">
        <v>987</v>
      </c>
      <c r="K770" s="11" t="s">
        <v>987</v>
      </c>
      <c r="L770" s="7" t="s">
        <v>9949</v>
      </c>
      <c r="M770" s="7" t="s">
        <v>2419</v>
      </c>
      <c r="N770" s="47">
        <v>98000</v>
      </c>
      <c r="O770" s="25">
        <v>1000</v>
      </c>
      <c r="P770" s="26">
        <v>98</v>
      </c>
      <c r="Q770" s="11" t="s">
        <v>2420</v>
      </c>
      <c r="R770" s="11" t="s">
        <v>2426</v>
      </c>
      <c r="S770" s="11" t="s">
        <v>2422</v>
      </c>
      <c r="T770" s="11"/>
      <c r="U770" s="19" t="s">
        <v>32</v>
      </c>
      <c r="V770" s="11" t="s">
        <v>33</v>
      </c>
      <c r="W770" s="14">
        <v>19.600000000000001</v>
      </c>
      <c r="X770" s="14">
        <v>5000</v>
      </c>
      <c r="Y770" s="11" t="str">
        <f t="shared" si="12"/>
        <v>43948Secretaria de Desenvolvimento SocialÁLCOOL GEL GARRAFA PLÁSTICA DE (5L), TIPO:HIDRATADO, TEOR ALCOOLICO:70%, APRESENTAÇÃO: GEL05.449.553/0001-4098000100098https://transparencia.joaopessoa.pb.gov.br/#/licitacoes?id=4812</v>
      </c>
      <c r="Z770" s="11" t="s">
        <v>4443</v>
      </c>
      <c r="AA770" s="7">
        <v>440000</v>
      </c>
      <c r="AB770" s="1" t="s">
        <v>15250</v>
      </c>
      <c r="AC770" s="7" t="s">
        <v>14869</v>
      </c>
      <c r="AD770" s="1" t="s">
        <v>16269</v>
      </c>
    </row>
    <row r="771" spans="1:30">
      <c r="A771" s="10">
        <v>43948</v>
      </c>
      <c r="B771" s="11" t="s">
        <v>771</v>
      </c>
      <c r="C771" s="13" t="s">
        <v>2413</v>
      </c>
      <c r="D771" s="13" t="s">
        <v>2414</v>
      </c>
      <c r="E771" s="11" t="s">
        <v>16</v>
      </c>
      <c r="F771" s="11" t="s">
        <v>363</v>
      </c>
      <c r="G771" s="13" t="s">
        <v>17</v>
      </c>
      <c r="H771" s="11" t="s">
        <v>2427</v>
      </c>
      <c r="I771" s="11" t="s">
        <v>2428</v>
      </c>
      <c r="J771" s="11" t="s">
        <v>2429</v>
      </c>
      <c r="K771" s="11" t="s">
        <v>2430</v>
      </c>
      <c r="L771" s="7" t="s">
        <v>3519</v>
      </c>
      <c r="M771" s="7" t="s">
        <v>2431</v>
      </c>
      <c r="N771" s="47">
        <v>320000</v>
      </c>
      <c r="O771" s="25">
        <v>20000</v>
      </c>
      <c r="P771" s="26">
        <v>16</v>
      </c>
      <c r="Q771" s="11" t="s">
        <v>2291</v>
      </c>
      <c r="R771" s="11" t="s">
        <v>2432</v>
      </c>
      <c r="S771" s="11" t="s">
        <v>2422</v>
      </c>
      <c r="T771" s="11"/>
      <c r="U771" s="19" t="s">
        <v>32</v>
      </c>
      <c r="V771" s="11" t="s">
        <v>33</v>
      </c>
      <c r="W771" s="14">
        <v>32</v>
      </c>
      <c r="X771" s="14">
        <v>10000</v>
      </c>
      <c r="Y771" s="11" t="str">
        <f t="shared" si="12"/>
        <v>43948Secretaria Municipal de SaúdeALCOOL ETILICO 70% (P/P) GEL FRASCO COM BOMBA DOSADORA DE 500 ML01.722.296/0001-173200002000016https://transparencia.joaopessoa.pb.gov.br/#/licitacoes?id=4782</v>
      </c>
      <c r="Z771" s="11" t="s">
        <v>4443</v>
      </c>
      <c r="AA771" s="7">
        <v>2500000</v>
      </c>
      <c r="AB771" s="1" t="s">
        <v>15251</v>
      </c>
      <c r="AC771" s="7" t="s">
        <v>14869</v>
      </c>
      <c r="AD771" s="1" t="s">
        <v>16269</v>
      </c>
    </row>
    <row r="772" spans="1:30">
      <c r="A772" s="10">
        <v>43948</v>
      </c>
      <c r="B772" s="11" t="s">
        <v>771</v>
      </c>
      <c r="C772" s="13" t="s">
        <v>2413</v>
      </c>
      <c r="D772" s="13" t="s">
        <v>2414</v>
      </c>
      <c r="E772" s="11" t="s">
        <v>16</v>
      </c>
      <c r="F772" s="11" t="s">
        <v>363</v>
      </c>
      <c r="G772" s="13" t="s">
        <v>17</v>
      </c>
      <c r="H772" s="11" t="s">
        <v>2433</v>
      </c>
      <c r="I772" s="11" t="s">
        <v>2428</v>
      </c>
      <c r="J772" s="11" t="s">
        <v>2434</v>
      </c>
      <c r="K772" s="11" t="s">
        <v>2430</v>
      </c>
      <c r="L772" s="7" t="s">
        <v>13898</v>
      </c>
      <c r="M772" s="7" t="s">
        <v>2435</v>
      </c>
      <c r="N772" s="47">
        <v>245000</v>
      </c>
      <c r="O772" s="25">
        <v>5000</v>
      </c>
      <c r="P772" s="26">
        <v>49</v>
      </c>
      <c r="Q772" s="11" t="s">
        <v>18</v>
      </c>
      <c r="R772" s="11" t="s">
        <v>2432</v>
      </c>
      <c r="S772" s="11" t="s">
        <v>2422</v>
      </c>
      <c r="T772" s="11"/>
      <c r="U772" s="15" t="s">
        <v>35</v>
      </c>
      <c r="V772" s="11" t="s">
        <v>20</v>
      </c>
      <c r="W772" s="14">
        <v>49</v>
      </c>
      <c r="X772" s="14">
        <v>5000</v>
      </c>
      <c r="Y772" s="11" t="str">
        <f t="shared" si="12"/>
        <v>43948Secretaria Municipal de SaúdeAvental ou capote cirúrgico, Avental ou capote cirúrgico, material sms 100% polipropileno, tamanho G, gramatura 60, esterilidade estéril19.125.796/0001-37245000500049https://transparencia.joaopessoa.pb.gov.br/#/licitacoes?id=4782</v>
      </c>
      <c r="Z772" s="11" t="s">
        <v>4443</v>
      </c>
      <c r="AA772" s="7">
        <v>810000</v>
      </c>
      <c r="AB772" s="1" t="s">
        <v>15252</v>
      </c>
      <c r="AC772" s="7" t="s">
        <v>14869</v>
      </c>
      <c r="AD772" s="1" t="s">
        <v>16269</v>
      </c>
    </row>
    <row r="773" spans="1:30">
      <c r="A773" s="10">
        <v>43948</v>
      </c>
      <c r="B773" s="11" t="s">
        <v>771</v>
      </c>
      <c r="C773" s="13" t="s">
        <v>2413</v>
      </c>
      <c r="D773" s="13" t="s">
        <v>2414</v>
      </c>
      <c r="E773" s="11" t="s">
        <v>16</v>
      </c>
      <c r="F773" s="11" t="s">
        <v>363</v>
      </c>
      <c r="G773" s="13" t="s">
        <v>17</v>
      </c>
      <c r="H773" s="11" t="s">
        <v>2436</v>
      </c>
      <c r="I773" s="11" t="s">
        <v>2428</v>
      </c>
      <c r="J773" s="11" t="s">
        <v>2434</v>
      </c>
      <c r="K773" s="11" t="s">
        <v>2430</v>
      </c>
      <c r="L773" s="7" t="s">
        <v>13898</v>
      </c>
      <c r="M773" s="7" t="s">
        <v>2435</v>
      </c>
      <c r="N773" s="47">
        <v>222880</v>
      </c>
      <c r="O773" s="25">
        <v>112000</v>
      </c>
      <c r="P773" s="26">
        <v>1.99</v>
      </c>
      <c r="Q773" s="11" t="s">
        <v>18</v>
      </c>
      <c r="R773" s="11" t="s">
        <v>2432</v>
      </c>
      <c r="S773" s="11" t="s">
        <v>2422</v>
      </c>
      <c r="T773" s="11"/>
      <c r="U773" s="19" t="s">
        <v>23</v>
      </c>
      <c r="V773" s="11" t="s">
        <v>24</v>
      </c>
      <c r="W773" s="14">
        <v>1.99</v>
      </c>
      <c r="X773" s="14">
        <v>112000</v>
      </c>
      <c r="Y773" s="11" t="str">
        <f t="shared" si="12"/>
        <v>43948Secretaria Municipal de SaúdeLuva cirúrgica estéril 7.5, descartável, látex natural19.125.796/0001-372228801120001,99https://transparencia.joaopessoa.pb.gov.br/#/licitacoes?id=4782</v>
      </c>
      <c r="Z773" s="11" t="s">
        <v>4443</v>
      </c>
      <c r="AA773" s="7">
        <v>810000</v>
      </c>
      <c r="AB773" s="1" t="s">
        <v>15252</v>
      </c>
      <c r="AC773" s="7" t="s">
        <v>14869</v>
      </c>
      <c r="AD773" s="1" t="s">
        <v>16269</v>
      </c>
    </row>
    <row r="774" spans="1:30">
      <c r="A774" s="10">
        <v>43948</v>
      </c>
      <c r="B774" s="11" t="s">
        <v>771</v>
      </c>
      <c r="C774" s="13" t="s">
        <v>2413</v>
      </c>
      <c r="D774" s="13" t="s">
        <v>2414</v>
      </c>
      <c r="E774" s="11" t="s">
        <v>16</v>
      </c>
      <c r="F774" s="11" t="s">
        <v>363</v>
      </c>
      <c r="G774" s="13" t="s">
        <v>17</v>
      </c>
      <c r="H774" s="11" t="s">
        <v>2437</v>
      </c>
      <c r="I774" s="11" t="s">
        <v>2428</v>
      </c>
      <c r="J774" s="11" t="s">
        <v>2438</v>
      </c>
      <c r="K774" s="11" t="s">
        <v>2430</v>
      </c>
      <c r="L774" s="7" t="s">
        <v>1461</v>
      </c>
      <c r="M774" s="7" t="s">
        <v>1462</v>
      </c>
      <c r="N774" s="47">
        <v>222500</v>
      </c>
      <c r="O774" s="25">
        <v>25000</v>
      </c>
      <c r="P774" s="26">
        <v>8.9</v>
      </c>
      <c r="Q774" s="11" t="s">
        <v>2439</v>
      </c>
      <c r="R774" s="11" t="s">
        <v>2432</v>
      </c>
      <c r="S774" s="11" t="s">
        <v>2422</v>
      </c>
      <c r="T774" s="11"/>
      <c r="U774" s="19" t="s">
        <v>32</v>
      </c>
      <c r="V774" s="11" t="s">
        <v>33</v>
      </c>
      <c r="W774" s="14">
        <v>8.9</v>
      </c>
      <c r="X774" s="14">
        <v>25000</v>
      </c>
      <c r="Y774" s="11" t="str">
        <f t="shared" si="12"/>
        <v>43948Secretaria Municipal de SaúdeALCOOL ETILICO 70% (P/P) SOLUCAO FRASCO12.040.718/0001-90222500250008,9https://transparencia.joaopessoa.pb.gov.br/#/licitacoes?id=4782</v>
      </c>
      <c r="Z774" s="11" t="s">
        <v>4443</v>
      </c>
      <c r="AA774" s="7">
        <v>200000</v>
      </c>
      <c r="AB774" s="1" t="s">
        <v>15103</v>
      </c>
      <c r="AC774" s="7" t="s">
        <v>14868</v>
      </c>
      <c r="AD774" s="1" t="s">
        <v>16269</v>
      </c>
    </row>
    <row r="775" spans="1:30">
      <c r="A775" s="10">
        <v>43948</v>
      </c>
      <c r="B775" s="11" t="s">
        <v>771</v>
      </c>
      <c r="C775" s="13" t="s">
        <v>2413</v>
      </c>
      <c r="D775" s="13" t="s">
        <v>2414</v>
      </c>
      <c r="E775" s="11" t="s">
        <v>16</v>
      </c>
      <c r="F775" s="11" t="s">
        <v>363</v>
      </c>
      <c r="G775" s="13" t="s">
        <v>17</v>
      </c>
      <c r="H775" s="11" t="s">
        <v>2440</v>
      </c>
      <c r="I775" s="11" t="s">
        <v>2428</v>
      </c>
      <c r="J775" s="11" t="s">
        <v>2438</v>
      </c>
      <c r="K775" s="11" t="s">
        <v>2430</v>
      </c>
      <c r="L775" s="7" t="s">
        <v>1461</v>
      </c>
      <c r="M775" s="7" t="s">
        <v>1462</v>
      </c>
      <c r="N775" s="47">
        <v>224000</v>
      </c>
      <c r="O775" s="25">
        <v>70000</v>
      </c>
      <c r="P775" s="26">
        <v>3.2</v>
      </c>
      <c r="Q775" s="11" t="s">
        <v>18</v>
      </c>
      <c r="R775" s="11" t="s">
        <v>2432</v>
      </c>
      <c r="S775" s="11" t="s">
        <v>2422</v>
      </c>
      <c r="T775" s="11"/>
      <c r="U775" s="15" t="s">
        <v>35</v>
      </c>
      <c r="V775" s="11" t="s">
        <v>20</v>
      </c>
      <c r="W775" s="14">
        <v>3.2</v>
      </c>
      <c r="X775" s="14">
        <v>70000</v>
      </c>
      <c r="Y775" s="11" t="str">
        <f t="shared" si="12"/>
        <v>43948Secretaria Municipal de SaúdeAvental descartável, com mangas tamanho grande, confeccionado em falso tecido(gramatura 20g), impermeável a líquidos.12.040.718/0001-90224000700003,2https://transparencia.joaopessoa.pb.gov.br/#/licitacoes?id=4782</v>
      </c>
      <c r="Z775" s="11" t="s">
        <v>4443</v>
      </c>
      <c r="AA775" s="7">
        <v>200000</v>
      </c>
      <c r="AB775" s="1" t="s">
        <v>15103</v>
      </c>
      <c r="AC775" s="7" t="s">
        <v>14868</v>
      </c>
      <c r="AD775" s="1" t="s">
        <v>16269</v>
      </c>
    </row>
    <row r="776" spans="1:30">
      <c r="A776" s="10">
        <v>43948</v>
      </c>
      <c r="B776" s="11" t="s">
        <v>771</v>
      </c>
      <c r="C776" s="13" t="s">
        <v>2413</v>
      </c>
      <c r="D776" s="13" t="s">
        <v>2414</v>
      </c>
      <c r="E776" s="11" t="s">
        <v>16</v>
      </c>
      <c r="F776" s="11" t="s">
        <v>363</v>
      </c>
      <c r="G776" s="13" t="s">
        <v>17</v>
      </c>
      <c r="H776" s="11" t="s">
        <v>2441</v>
      </c>
      <c r="I776" s="11" t="s">
        <v>2428</v>
      </c>
      <c r="J776" s="11" t="s">
        <v>2438</v>
      </c>
      <c r="K776" s="11" t="s">
        <v>2430</v>
      </c>
      <c r="L776" s="7" t="s">
        <v>1461</v>
      </c>
      <c r="M776" s="7" t="s">
        <v>1462</v>
      </c>
      <c r="N776" s="47">
        <v>33630</v>
      </c>
      <c r="O776" s="25">
        <v>17700</v>
      </c>
      <c r="P776" s="26">
        <v>1.9</v>
      </c>
      <c r="Q776" s="11" t="s">
        <v>18</v>
      </c>
      <c r="R776" s="11" t="s">
        <v>2432</v>
      </c>
      <c r="S776" s="11" t="s">
        <v>2422</v>
      </c>
      <c r="T776" s="11"/>
      <c r="U776" s="19" t="s">
        <v>29</v>
      </c>
      <c r="V776" s="11" t="s">
        <v>20</v>
      </c>
      <c r="W776" s="14">
        <v>1.9</v>
      </c>
      <c r="X776" s="14">
        <v>17700</v>
      </c>
      <c r="Y776" s="11" t="str">
        <f t="shared" si="12"/>
        <v>43948Secretaria Municipal de SaúdeCateter nasal tipo óculos ADULTO12.040.718/0001-9033630177001,9https://transparencia.joaopessoa.pb.gov.br/#/licitacoes?id=4782</v>
      </c>
      <c r="Z776" s="11" t="s">
        <v>4443</v>
      </c>
      <c r="AA776" s="7">
        <v>200000</v>
      </c>
      <c r="AB776" s="1" t="s">
        <v>15103</v>
      </c>
      <c r="AC776" s="7" t="s">
        <v>14868</v>
      </c>
      <c r="AD776" s="1" t="s">
        <v>16269</v>
      </c>
    </row>
    <row r="777" spans="1:30">
      <c r="A777" s="10">
        <v>43948</v>
      </c>
      <c r="B777" s="11" t="s">
        <v>771</v>
      </c>
      <c r="C777" s="13" t="s">
        <v>2413</v>
      </c>
      <c r="D777" s="13" t="s">
        <v>2414</v>
      </c>
      <c r="E777" s="11" t="s">
        <v>16</v>
      </c>
      <c r="F777" s="11" t="s">
        <v>363</v>
      </c>
      <c r="G777" s="13" t="s">
        <v>17</v>
      </c>
      <c r="H777" s="11" t="s">
        <v>2442</v>
      </c>
      <c r="I777" s="11" t="s">
        <v>2428</v>
      </c>
      <c r="J777" s="11" t="s">
        <v>2438</v>
      </c>
      <c r="K777" s="11" t="s">
        <v>2430</v>
      </c>
      <c r="L777" s="7" t="s">
        <v>1461</v>
      </c>
      <c r="M777" s="7" t="s">
        <v>1462</v>
      </c>
      <c r="N777" s="47">
        <v>36000</v>
      </c>
      <c r="O777" s="25">
        <v>100000</v>
      </c>
      <c r="P777" s="26">
        <v>0.36</v>
      </c>
      <c r="Q777" s="11" t="s">
        <v>18</v>
      </c>
      <c r="R777" s="11" t="s">
        <v>2432</v>
      </c>
      <c r="S777" s="11" t="s">
        <v>2422</v>
      </c>
      <c r="T777" s="11"/>
      <c r="U777" s="19" t="s">
        <v>816</v>
      </c>
      <c r="V777" s="11" t="s">
        <v>20</v>
      </c>
      <c r="W777" s="14">
        <v>0.36</v>
      </c>
      <c r="X777" s="14">
        <v>100000</v>
      </c>
      <c r="Y777" s="11" t="str">
        <f t="shared" si="12"/>
        <v>43948Secretaria Municipal de SaúdeEletrodo descartável para monitoração cardíaca ADULTO/INFANTIL12.040.718/0001-90360001000000,36https://transparencia.joaopessoa.pb.gov.br/#/licitacoes?id=4782</v>
      </c>
      <c r="Z777" s="11" t="s">
        <v>4442</v>
      </c>
      <c r="AA777" s="7">
        <v>200000</v>
      </c>
      <c r="AB777" s="1" t="s">
        <v>15103</v>
      </c>
      <c r="AC777" s="7" t="s">
        <v>14868</v>
      </c>
      <c r="AD777" s="1" t="s">
        <v>16269</v>
      </c>
    </row>
    <row r="778" spans="1:30">
      <c r="A778" s="10">
        <v>43948</v>
      </c>
      <c r="B778" s="11" t="s">
        <v>771</v>
      </c>
      <c r="C778" s="13" t="s">
        <v>2413</v>
      </c>
      <c r="D778" s="13" t="s">
        <v>2414</v>
      </c>
      <c r="E778" s="11" t="s">
        <v>16</v>
      </c>
      <c r="F778" s="11" t="s">
        <v>363</v>
      </c>
      <c r="G778" s="13" t="s">
        <v>17</v>
      </c>
      <c r="H778" s="11" t="s">
        <v>2443</v>
      </c>
      <c r="I778" s="11" t="s">
        <v>2428</v>
      </c>
      <c r="J778" s="11" t="s">
        <v>2438</v>
      </c>
      <c r="K778" s="11" t="s">
        <v>2430</v>
      </c>
      <c r="L778" s="7" t="s">
        <v>1461</v>
      </c>
      <c r="M778" s="7" t="s">
        <v>1462</v>
      </c>
      <c r="N778" s="47">
        <v>70990</v>
      </c>
      <c r="O778" s="25">
        <v>31000</v>
      </c>
      <c r="P778" s="26">
        <v>2.29</v>
      </c>
      <c r="Q778" s="11" t="s">
        <v>22</v>
      </c>
      <c r="R778" s="11" t="s">
        <v>2432</v>
      </c>
      <c r="S778" s="11" t="s">
        <v>2422</v>
      </c>
      <c r="T778" s="11"/>
      <c r="U778" s="19" t="s">
        <v>23</v>
      </c>
      <c r="V778" s="11" t="s">
        <v>24</v>
      </c>
      <c r="W778" s="14">
        <v>2.29</v>
      </c>
      <c r="X778" s="14">
        <v>31000</v>
      </c>
      <c r="Y778" s="11" t="str">
        <f t="shared" si="12"/>
        <v>43948Secretaria Municipal de SaúdeLuva cirúrgica estéril 8.0, descartável, látex natural.12.040.718/0001-9070990310002,29https://transparencia.joaopessoa.pb.gov.br/#/licitacoes?id=4782</v>
      </c>
      <c r="Z778" s="11" t="s">
        <v>4443</v>
      </c>
      <c r="AA778" s="7">
        <v>200000</v>
      </c>
      <c r="AB778" s="1" t="s">
        <v>15103</v>
      </c>
      <c r="AC778" s="7" t="s">
        <v>14868</v>
      </c>
      <c r="AD778" s="1" t="s">
        <v>16269</v>
      </c>
    </row>
    <row r="779" spans="1:30">
      <c r="A779" s="10">
        <v>43948</v>
      </c>
      <c r="B779" s="11" t="s">
        <v>771</v>
      </c>
      <c r="C779" s="13" t="s">
        <v>2413</v>
      </c>
      <c r="D779" s="13" t="s">
        <v>2414</v>
      </c>
      <c r="E779" s="11" t="s">
        <v>16</v>
      </c>
      <c r="F779" s="11" t="s">
        <v>363</v>
      </c>
      <c r="G779" s="13" t="s">
        <v>17</v>
      </c>
      <c r="H779" s="11" t="s">
        <v>2444</v>
      </c>
      <c r="I779" s="11" t="s">
        <v>2428</v>
      </c>
      <c r="J779" s="11" t="s">
        <v>2438</v>
      </c>
      <c r="K779" s="11" t="s">
        <v>2430</v>
      </c>
      <c r="L779" s="7" t="s">
        <v>1461</v>
      </c>
      <c r="M779" s="7" t="s">
        <v>1462</v>
      </c>
      <c r="N779" s="47">
        <v>84730</v>
      </c>
      <c r="O779" s="25">
        <v>37000</v>
      </c>
      <c r="P779" s="26">
        <v>2.29</v>
      </c>
      <c r="Q779" s="11" t="s">
        <v>22</v>
      </c>
      <c r="R779" s="11" t="s">
        <v>2432</v>
      </c>
      <c r="S779" s="11" t="s">
        <v>2422</v>
      </c>
      <c r="T779" s="11"/>
      <c r="U779" s="19" t="s">
        <v>23</v>
      </c>
      <c r="V779" s="11" t="s">
        <v>24</v>
      </c>
      <c r="W779" s="14">
        <v>2.29</v>
      </c>
      <c r="X779" s="14">
        <v>37000</v>
      </c>
      <c r="Y779" s="11" t="str">
        <f t="shared" si="12"/>
        <v>43948Secretaria Municipal de SaúdeLuva cirúrgica estéril 8.5, descartável, látex natural.12.040.718/0001-9084730370002,29https://transparencia.joaopessoa.pb.gov.br/#/licitacoes?id=4782</v>
      </c>
      <c r="Z779" s="11" t="s">
        <v>4443</v>
      </c>
      <c r="AA779" s="7">
        <v>200000</v>
      </c>
      <c r="AB779" s="1" t="s">
        <v>15103</v>
      </c>
      <c r="AC779" s="7" t="s">
        <v>14868</v>
      </c>
      <c r="AD779" s="1" t="s">
        <v>16269</v>
      </c>
    </row>
    <row r="780" spans="1:30">
      <c r="A780" s="10">
        <v>43948</v>
      </c>
      <c r="B780" s="11" t="s">
        <v>771</v>
      </c>
      <c r="C780" s="13" t="s">
        <v>2413</v>
      </c>
      <c r="D780" s="13" t="s">
        <v>2414</v>
      </c>
      <c r="E780" s="11" t="s">
        <v>16</v>
      </c>
      <c r="F780" s="11" t="s">
        <v>363</v>
      </c>
      <c r="G780" s="13" t="s">
        <v>17</v>
      </c>
      <c r="H780" s="11" t="s">
        <v>2445</v>
      </c>
      <c r="I780" s="11" t="s">
        <v>2428</v>
      </c>
      <c r="J780" s="11" t="s">
        <v>2438</v>
      </c>
      <c r="K780" s="11" t="s">
        <v>2430</v>
      </c>
      <c r="L780" s="7" t="s">
        <v>1461</v>
      </c>
      <c r="M780" s="7" t="s">
        <v>1462</v>
      </c>
      <c r="N780" s="47">
        <v>126000</v>
      </c>
      <c r="O780" s="25">
        <v>450000</v>
      </c>
      <c r="P780" s="26">
        <v>0.28000000000000003</v>
      </c>
      <c r="Q780" s="11" t="s">
        <v>18</v>
      </c>
      <c r="R780" s="11" t="s">
        <v>2432</v>
      </c>
      <c r="S780" s="11" t="s">
        <v>2422</v>
      </c>
      <c r="T780" s="11"/>
      <c r="U780" s="19" t="s">
        <v>23</v>
      </c>
      <c r="V780" s="11" t="s">
        <v>24</v>
      </c>
      <c r="W780" s="14">
        <v>0.28000000000000003</v>
      </c>
      <c r="X780" s="14">
        <v>450000</v>
      </c>
      <c r="Y780" s="11" t="str">
        <f t="shared" si="12"/>
        <v>43948Secretaria Municipal de SaúdeLuva de procedimento não estéril tamanho P. Caixa com 100 unidades.12.040.718/0001-901260004500000,28https://transparencia.joaopessoa.pb.gov.br/#/licitacoes?id=4782</v>
      </c>
      <c r="Z780" s="11" t="s">
        <v>4443</v>
      </c>
      <c r="AA780" s="7">
        <v>200000</v>
      </c>
      <c r="AB780" s="1" t="s">
        <v>15103</v>
      </c>
      <c r="AC780" s="7" t="s">
        <v>14868</v>
      </c>
      <c r="AD780" s="1" t="s">
        <v>16269</v>
      </c>
    </row>
    <row r="781" spans="1:30">
      <c r="A781" s="10">
        <v>43948</v>
      </c>
      <c r="B781" s="11" t="s">
        <v>771</v>
      </c>
      <c r="C781" s="13" t="s">
        <v>2413</v>
      </c>
      <c r="D781" s="13" t="s">
        <v>2414</v>
      </c>
      <c r="E781" s="11" t="s">
        <v>16</v>
      </c>
      <c r="F781" s="11" t="s">
        <v>363</v>
      </c>
      <c r="G781" s="13" t="s">
        <v>17</v>
      </c>
      <c r="H781" s="11" t="s">
        <v>2446</v>
      </c>
      <c r="I781" s="11" t="s">
        <v>2428</v>
      </c>
      <c r="J781" s="11" t="s">
        <v>2438</v>
      </c>
      <c r="K781" s="11" t="s">
        <v>2430</v>
      </c>
      <c r="L781" s="7" t="s">
        <v>1461</v>
      </c>
      <c r="M781" s="7" t="s">
        <v>1462</v>
      </c>
      <c r="N781" s="47">
        <v>10080</v>
      </c>
      <c r="O781" s="25">
        <v>36000</v>
      </c>
      <c r="P781" s="26">
        <v>0.28000000000000003</v>
      </c>
      <c r="Q781" s="11" t="s">
        <v>18</v>
      </c>
      <c r="R781" s="11" t="s">
        <v>2432</v>
      </c>
      <c r="S781" s="11" t="s">
        <v>2422</v>
      </c>
      <c r="T781" s="11"/>
      <c r="U781" s="19" t="s">
        <v>23</v>
      </c>
      <c r="V781" s="11" t="s">
        <v>24</v>
      </c>
      <c r="W781" s="14">
        <v>0.28000000000000003</v>
      </c>
      <c r="X781" s="14">
        <v>36000</v>
      </c>
      <c r="Y781" s="11" t="str">
        <f t="shared" si="12"/>
        <v>43948Secretaria Municipal de SaúdeLuva de procedimento não estéril tamanho PP. Caixa com 100 unidades.12.040.718/0001-9010080360000,28https://transparencia.joaopessoa.pb.gov.br/#/licitacoes?id=4782</v>
      </c>
      <c r="Z781" s="11" t="s">
        <v>4443</v>
      </c>
      <c r="AA781" s="7">
        <v>200000</v>
      </c>
      <c r="AB781" s="1" t="s">
        <v>15103</v>
      </c>
      <c r="AC781" s="7" t="s">
        <v>14868</v>
      </c>
      <c r="AD781" s="1" t="s">
        <v>16269</v>
      </c>
    </row>
    <row r="782" spans="1:30">
      <c r="A782" s="10">
        <v>43948</v>
      </c>
      <c r="B782" s="11" t="s">
        <v>771</v>
      </c>
      <c r="C782" s="13" t="s">
        <v>2413</v>
      </c>
      <c r="D782" s="13" t="s">
        <v>2414</v>
      </c>
      <c r="E782" s="11" t="s">
        <v>16</v>
      </c>
      <c r="F782" s="11" t="s">
        <v>363</v>
      </c>
      <c r="G782" s="13" t="s">
        <v>17</v>
      </c>
      <c r="H782" s="11" t="s">
        <v>2447</v>
      </c>
      <c r="I782" s="11" t="s">
        <v>2428</v>
      </c>
      <c r="J782" s="11" t="s">
        <v>2438</v>
      </c>
      <c r="K782" s="11" t="s">
        <v>2430</v>
      </c>
      <c r="L782" s="7" t="s">
        <v>1461</v>
      </c>
      <c r="M782" s="7" t="s">
        <v>1462</v>
      </c>
      <c r="N782" s="47">
        <v>720000</v>
      </c>
      <c r="O782" s="25">
        <v>24000</v>
      </c>
      <c r="P782" s="26">
        <v>30</v>
      </c>
      <c r="Q782" s="11" t="s">
        <v>18</v>
      </c>
      <c r="R782" s="11" t="s">
        <v>2432</v>
      </c>
      <c r="S782" s="11" t="s">
        <v>2422</v>
      </c>
      <c r="T782" s="11"/>
      <c r="U782" s="19" t="s">
        <v>4892</v>
      </c>
      <c r="V782" s="11" t="s">
        <v>20</v>
      </c>
      <c r="W782" s="14">
        <v>30</v>
      </c>
      <c r="X782" s="14">
        <v>24000</v>
      </c>
      <c r="Y782" s="11" t="str">
        <f t="shared" si="12"/>
        <v>43948Secretaria Municipal de SaúdeMáscara para proteção contra o Bacilo da tuberculose, FR n° 9512.040.718/0001-907200002400030https://transparencia.joaopessoa.pb.gov.br/#/licitacoes?id=4782</v>
      </c>
      <c r="Z782" s="11" t="s">
        <v>4443</v>
      </c>
      <c r="AA782" s="7">
        <v>200000</v>
      </c>
      <c r="AB782" s="1" t="s">
        <v>15103</v>
      </c>
      <c r="AC782" s="7" t="s">
        <v>14868</v>
      </c>
      <c r="AD782" s="1" t="s">
        <v>16269</v>
      </c>
    </row>
    <row r="783" spans="1:30">
      <c r="A783" s="10">
        <v>43948</v>
      </c>
      <c r="B783" s="11" t="s">
        <v>771</v>
      </c>
      <c r="C783" s="13" t="s">
        <v>2413</v>
      </c>
      <c r="D783" s="13" t="s">
        <v>2414</v>
      </c>
      <c r="E783" s="11" t="s">
        <v>16</v>
      </c>
      <c r="F783" s="11" t="s">
        <v>363</v>
      </c>
      <c r="G783" s="13" t="s">
        <v>17</v>
      </c>
      <c r="H783" s="11" t="s">
        <v>2448</v>
      </c>
      <c r="I783" s="11" t="s">
        <v>2428</v>
      </c>
      <c r="J783" s="11" t="s">
        <v>2438</v>
      </c>
      <c r="K783" s="11" t="s">
        <v>2430</v>
      </c>
      <c r="L783" s="7" t="s">
        <v>1461</v>
      </c>
      <c r="M783" s="7" t="s">
        <v>1462</v>
      </c>
      <c r="N783" s="47">
        <v>9100</v>
      </c>
      <c r="O783" s="25">
        <v>70000</v>
      </c>
      <c r="P783" s="26">
        <v>0.13</v>
      </c>
      <c r="Q783" s="11" t="s">
        <v>18</v>
      </c>
      <c r="R783" s="11" t="s">
        <v>2432</v>
      </c>
      <c r="S783" s="11" t="s">
        <v>2422</v>
      </c>
      <c r="T783" s="11"/>
      <c r="U783" s="15" t="s">
        <v>25</v>
      </c>
      <c r="V783" s="11" t="s">
        <v>20</v>
      </c>
      <c r="W783" s="14">
        <v>0.13</v>
      </c>
      <c r="X783" s="14">
        <v>70000</v>
      </c>
      <c r="Y783" s="11" t="str">
        <f t="shared" si="12"/>
        <v>43948Secretaria Municipal de SaúdeTouca turbante descartável em 100% polipropileno, com elástico, estéril, atóxico12.040.718/0001-909100700000,13https://transparencia.joaopessoa.pb.gov.br/#/licitacoes?id=4782</v>
      </c>
      <c r="Z783" s="11" t="s">
        <v>4443</v>
      </c>
      <c r="AA783" s="7">
        <v>200000</v>
      </c>
      <c r="AB783" s="1" t="s">
        <v>15103</v>
      </c>
      <c r="AC783" s="7" t="s">
        <v>14868</v>
      </c>
      <c r="AD783" s="1" t="s">
        <v>16269</v>
      </c>
    </row>
    <row r="784" spans="1:30">
      <c r="A784" s="10">
        <v>43949</v>
      </c>
      <c r="B784" s="11" t="s">
        <v>771</v>
      </c>
      <c r="C784" s="13" t="s">
        <v>2413</v>
      </c>
      <c r="D784" s="13" t="s">
        <v>2414</v>
      </c>
      <c r="E784" s="11" t="s">
        <v>16</v>
      </c>
      <c r="F784" s="11" t="s">
        <v>363</v>
      </c>
      <c r="G784" s="13" t="s">
        <v>17</v>
      </c>
      <c r="H784" s="11" t="s">
        <v>2449</v>
      </c>
      <c r="I784" s="11" t="s">
        <v>2450</v>
      </c>
      <c r="J784" s="11" t="s">
        <v>2451</v>
      </c>
      <c r="K784" s="11" t="s">
        <v>2452</v>
      </c>
      <c r="L784" s="7" t="s">
        <v>2453</v>
      </c>
      <c r="M784" s="7" t="s">
        <v>2454</v>
      </c>
      <c r="N784" s="47">
        <v>49900</v>
      </c>
      <c r="O784" s="25">
        <v>1000</v>
      </c>
      <c r="P784" s="26">
        <v>49.9</v>
      </c>
      <c r="Q784" s="11" t="s">
        <v>18</v>
      </c>
      <c r="R784" s="11" t="s">
        <v>2455</v>
      </c>
      <c r="S784" s="11" t="s">
        <v>2422</v>
      </c>
      <c r="T784" s="11"/>
      <c r="U784" s="19" t="s">
        <v>29</v>
      </c>
      <c r="V784" s="11" t="s">
        <v>20</v>
      </c>
      <c r="W784" s="14">
        <v>49.9</v>
      </c>
      <c r="X784" s="14">
        <v>1000</v>
      </c>
      <c r="Y784" s="11" t="str">
        <f t="shared" si="12"/>
        <v>43949Secretaria Municipal de SaúdeÓculos de proteção individual21.575.301/0001-1349900100049,9https://transparencia.joaopessoa.pb.gov.br/#/licitacoes?id=4798</v>
      </c>
      <c r="Z784" s="11" t="s">
        <v>4443</v>
      </c>
      <c r="AA784" s="7">
        <v>80000</v>
      </c>
      <c r="AB784" s="1" t="s">
        <v>15253</v>
      </c>
      <c r="AC784" s="7" t="s">
        <v>14870</v>
      </c>
      <c r="AD784" s="1" t="s">
        <v>16269</v>
      </c>
    </row>
    <row r="785" spans="1:30">
      <c r="A785" s="10">
        <v>43949</v>
      </c>
      <c r="B785" s="11" t="s">
        <v>771</v>
      </c>
      <c r="C785" s="13" t="s">
        <v>2413</v>
      </c>
      <c r="D785" s="13" t="s">
        <v>2414</v>
      </c>
      <c r="E785" s="11" t="s">
        <v>16</v>
      </c>
      <c r="F785" s="11" t="s">
        <v>363</v>
      </c>
      <c r="G785" s="13" t="s">
        <v>17</v>
      </c>
      <c r="H785" s="11" t="s">
        <v>2456</v>
      </c>
      <c r="I785" s="11" t="s">
        <v>2450</v>
      </c>
      <c r="J785" s="11" t="s">
        <v>2457</v>
      </c>
      <c r="K785" s="11" t="s">
        <v>2452</v>
      </c>
      <c r="L785" s="7" t="s">
        <v>13899</v>
      </c>
      <c r="M785" s="7" t="s">
        <v>2458</v>
      </c>
      <c r="N785" s="47">
        <v>1675000</v>
      </c>
      <c r="O785" s="25">
        <v>50000</v>
      </c>
      <c r="P785" s="26">
        <v>33.5</v>
      </c>
      <c r="Q785" s="11" t="s">
        <v>18</v>
      </c>
      <c r="R785" s="11" t="s">
        <v>2455</v>
      </c>
      <c r="S785" s="11" t="s">
        <v>2422</v>
      </c>
      <c r="T785" s="11"/>
      <c r="U785" s="15" t="s">
        <v>81</v>
      </c>
      <c r="V785" s="11" t="s">
        <v>20</v>
      </c>
      <c r="W785" s="14">
        <v>33.5</v>
      </c>
      <c r="X785" s="14">
        <v>50000</v>
      </c>
      <c r="Y785" s="11" t="str">
        <f t="shared" si="12"/>
        <v>43949Secretaria Municipal de SaúdeMacacão - Vestuário proteção07.704.274/0001-0016750005000033,5https://transparencia.joaopessoa.pb.gov.br/#/licitacoes?id=4798</v>
      </c>
      <c r="Z785" s="11" t="s">
        <v>4443</v>
      </c>
      <c r="AA785" s="7">
        <v>17000</v>
      </c>
      <c r="AB785" s="1" t="s">
        <v>15254</v>
      </c>
      <c r="AC785" s="7" t="s">
        <v>14870</v>
      </c>
      <c r="AD785" s="1" t="s">
        <v>16269</v>
      </c>
    </row>
    <row r="786" spans="1:30">
      <c r="A786" s="10">
        <v>43949</v>
      </c>
      <c r="B786" s="11" t="s">
        <v>771</v>
      </c>
      <c r="C786" s="13" t="s">
        <v>2413</v>
      </c>
      <c r="D786" s="13" t="s">
        <v>2414</v>
      </c>
      <c r="E786" s="11" t="s">
        <v>16</v>
      </c>
      <c r="F786" s="11" t="s">
        <v>363</v>
      </c>
      <c r="G786" s="13" t="s">
        <v>17</v>
      </c>
      <c r="H786" s="11" t="s">
        <v>2459</v>
      </c>
      <c r="I786" s="11" t="s">
        <v>2450</v>
      </c>
      <c r="J786" s="11" t="s">
        <v>2460</v>
      </c>
      <c r="K786" s="11" t="s">
        <v>2452</v>
      </c>
      <c r="L786" s="7" t="s">
        <v>3519</v>
      </c>
      <c r="M786" s="7" t="s">
        <v>2431</v>
      </c>
      <c r="N786" s="47">
        <v>1300000</v>
      </c>
      <c r="O786" s="25">
        <v>2500000</v>
      </c>
      <c r="P786" s="26">
        <v>0.52</v>
      </c>
      <c r="Q786" s="11" t="s">
        <v>22</v>
      </c>
      <c r="R786" s="11" t="s">
        <v>2455</v>
      </c>
      <c r="S786" s="11" t="s">
        <v>2422</v>
      </c>
      <c r="T786" s="11"/>
      <c r="U786" s="19" t="s">
        <v>23</v>
      </c>
      <c r="V786" s="11" t="s">
        <v>24</v>
      </c>
      <c r="W786" s="14">
        <v>0.52</v>
      </c>
      <c r="X786" s="14">
        <v>2500000</v>
      </c>
      <c r="Y786" s="11" t="str">
        <f t="shared" si="12"/>
        <v>43949Secretaria Municipal de SaúdeLuva de procedimento não estéril tamanho G01.722.296/0001-17130000025000000,52https://transparencia.joaopessoa.pb.gov.br/#/licitacoes?id=4798</v>
      </c>
      <c r="Z786" s="11" t="s">
        <v>4443</v>
      </c>
      <c r="AA786" s="7">
        <v>2500000</v>
      </c>
      <c r="AB786" s="1" t="s">
        <v>15251</v>
      </c>
      <c r="AC786" s="7" t="s">
        <v>14869</v>
      </c>
      <c r="AD786" s="1" t="s">
        <v>16269</v>
      </c>
    </row>
    <row r="787" spans="1:30">
      <c r="A787" s="10">
        <v>43949</v>
      </c>
      <c r="B787" s="11" t="s">
        <v>771</v>
      </c>
      <c r="C787" s="13" t="s">
        <v>2413</v>
      </c>
      <c r="D787" s="13" t="s">
        <v>2414</v>
      </c>
      <c r="E787" s="11" t="s">
        <v>16</v>
      </c>
      <c r="F787" s="11" t="s">
        <v>363</v>
      </c>
      <c r="G787" s="13" t="s">
        <v>17</v>
      </c>
      <c r="H787" s="11" t="s">
        <v>2461</v>
      </c>
      <c r="I787" s="11" t="s">
        <v>2450</v>
      </c>
      <c r="J787" s="11" t="s">
        <v>2460</v>
      </c>
      <c r="K787" s="11" t="s">
        <v>2452</v>
      </c>
      <c r="L787" s="7" t="s">
        <v>3519</v>
      </c>
      <c r="M787" s="7" t="s">
        <v>2431</v>
      </c>
      <c r="N787" s="47">
        <v>1620000</v>
      </c>
      <c r="O787" s="25">
        <v>3000000</v>
      </c>
      <c r="P787" s="26">
        <v>0.54</v>
      </c>
      <c r="Q787" s="11" t="s">
        <v>22</v>
      </c>
      <c r="R787" s="11" t="s">
        <v>2455</v>
      </c>
      <c r="S787" s="11" t="s">
        <v>2422</v>
      </c>
      <c r="T787" s="11"/>
      <c r="U787" s="19" t="s">
        <v>23</v>
      </c>
      <c r="V787" s="11" t="s">
        <v>24</v>
      </c>
      <c r="W787" s="14">
        <v>0.54</v>
      </c>
      <c r="X787" s="14">
        <v>3000000</v>
      </c>
      <c r="Y787" s="11" t="str">
        <f t="shared" si="12"/>
        <v>43949Secretaria Municipal de SaúdeLuva de procedimento não estéril tamanho M01.722.296/0001-17162000030000000,54https://transparencia.joaopessoa.pb.gov.br/#/licitacoes?id=4798</v>
      </c>
      <c r="Z787" s="11" t="s">
        <v>4443</v>
      </c>
      <c r="AA787" s="7">
        <v>2500000</v>
      </c>
      <c r="AB787" s="1" t="s">
        <v>15251</v>
      </c>
      <c r="AC787" s="7" t="s">
        <v>14869</v>
      </c>
      <c r="AD787" s="1" t="s">
        <v>16269</v>
      </c>
    </row>
    <row r="788" spans="1:30">
      <c r="A788" s="10">
        <v>43949</v>
      </c>
      <c r="B788" s="11" t="s">
        <v>1319</v>
      </c>
      <c r="C788" s="11" t="s">
        <v>2413</v>
      </c>
      <c r="D788" s="11" t="s">
        <v>2414</v>
      </c>
      <c r="E788" s="11" t="s">
        <v>646</v>
      </c>
      <c r="F788" s="11" t="s">
        <v>2462</v>
      </c>
      <c r="G788" s="13" t="s">
        <v>17</v>
      </c>
      <c r="H788" s="11" t="s">
        <v>2463</v>
      </c>
      <c r="I788" s="25">
        <v>2500018035432020</v>
      </c>
      <c r="J788" s="11" t="s">
        <v>2464</v>
      </c>
      <c r="K788" s="11" t="s">
        <v>2465</v>
      </c>
      <c r="L788" s="7" t="s">
        <v>1461</v>
      </c>
      <c r="M788" s="7" t="s">
        <v>1462</v>
      </c>
      <c r="N788" s="47">
        <v>2556720</v>
      </c>
      <c r="O788" s="25">
        <v>85224</v>
      </c>
      <c r="P788" s="26">
        <v>30</v>
      </c>
      <c r="Q788" s="11" t="s">
        <v>18</v>
      </c>
      <c r="R788" s="11" t="s">
        <v>2466</v>
      </c>
      <c r="S788" s="11" t="s">
        <v>2466</v>
      </c>
      <c r="T788" s="11"/>
      <c r="U788" s="19" t="s">
        <v>4892</v>
      </c>
      <c r="V788" s="11" t="s">
        <v>20</v>
      </c>
      <c r="W788" s="14">
        <v>30</v>
      </c>
      <c r="X788" s="14">
        <v>85224</v>
      </c>
      <c r="Y788" s="11" t="str">
        <f t="shared" si="12"/>
        <v>43949SECRETARIA DE ESTADO DA SAUDEMÁSCARA respiratória, categoria PFF2 com camada de carvão ativado, com filtro tipo N9512.040.718/0001-9025567208522430http://transparencia.pb.gov.br/coronavirus/?rpt=contratoslst_covid</v>
      </c>
      <c r="Z788" s="11" t="s">
        <v>4443</v>
      </c>
      <c r="AA788" s="7">
        <v>200000</v>
      </c>
      <c r="AB788" s="1" t="s">
        <v>15103</v>
      </c>
      <c r="AC788" s="7" t="s">
        <v>14868</v>
      </c>
      <c r="AD788" s="1" t="s">
        <v>16269</v>
      </c>
    </row>
    <row r="789" spans="1:30">
      <c r="A789" s="10">
        <v>43949</v>
      </c>
      <c r="B789" s="11" t="s">
        <v>1319</v>
      </c>
      <c r="C789" s="11" t="s">
        <v>2413</v>
      </c>
      <c r="D789" s="11" t="s">
        <v>2414</v>
      </c>
      <c r="E789" s="11" t="s">
        <v>646</v>
      </c>
      <c r="F789" s="11" t="s">
        <v>2462</v>
      </c>
      <c r="G789" s="13" t="s">
        <v>17</v>
      </c>
      <c r="H789" s="11" t="s">
        <v>2467</v>
      </c>
      <c r="I789" s="25">
        <v>2500018035432020</v>
      </c>
      <c r="J789" s="11" t="s">
        <v>2464</v>
      </c>
      <c r="K789" s="11" t="s">
        <v>2465</v>
      </c>
      <c r="L789" s="7" t="s">
        <v>1461</v>
      </c>
      <c r="M789" s="7" t="s">
        <v>1462</v>
      </c>
      <c r="N789" s="47">
        <v>71742</v>
      </c>
      <c r="O789" s="25">
        <v>2174</v>
      </c>
      <c r="P789" s="26">
        <v>33</v>
      </c>
      <c r="Q789" s="11" t="s">
        <v>18</v>
      </c>
      <c r="R789" s="11" t="s">
        <v>2466</v>
      </c>
      <c r="S789" s="11" t="s">
        <v>2466</v>
      </c>
      <c r="T789" s="11"/>
      <c r="U789" s="15" t="s">
        <v>35</v>
      </c>
      <c r="V789" s="11" t="s">
        <v>20</v>
      </c>
      <c r="W789" s="14">
        <v>33</v>
      </c>
      <c r="X789" s="14">
        <v>2174</v>
      </c>
      <c r="Y789" s="11" t="str">
        <f t="shared" si="12"/>
        <v>43949SECRETARIA DE ESTADO DA SAUDEAVENTAL cirúrgico confeccionado em tecido trilaminado SMS 12.040.718/0001-9071742217433http://transparencia.pb.gov.br/coronavirus/?rpt=contratoslst_covid</v>
      </c>
      <c r="Z789" s="11" t="s">
        <v>4443</v>
      </c>
      <c r="AA789" s="7">
        <v>200000</v>
      </c>
      <c r="AB789" s="1" t="s">
        <v>15103</v>
      </c>
      <c r="AC789" s="7" t="s">
        <v>14868</v>
      </c>
      <c r="AD789" s="1" t="s">
        <v>16269</v>
      </c>
    </row>
    <row r="790" spans="1:30">
      <c r="A790" s="10">
        <v>43949</v>
      </c>
      <c r="B790" s="11" t="s">
        <v>1319</v>
      </c>
      <c r="C790" s="11" t="s">
        <v>2413</v>
      </c>
      <c r="D790" s="11" t="s">
        <v>2414</v>
      </c>
      <c r="E790" s="11" t="s">
        <v>646</v>
      </c>
      <c r="F790" s="11" t="s">
        <v>2462</v>
      </c>
      <c r="G790" s="13" t="s">
        <v>17</v>
      </c>
      <c r="H790" s="11" t="s">
        <v>2468</v>
      </c>
      <c r="I790" s="25">
        <v>2500018035432020</v>
      </c>
      <c r="J790" s="11" t="s">
        <v>2464</v>
      </c>
      <c r="K790" s="11" t="s">
        <v>2465</v>
      </c>
      <c r="L790" s="7" t="s">
        <v>1461</v>
      </c>
      <c r="M790" s="7" t="s">
        <v>1462</v>
      </c>
      <c r="N790" s="47">
        <v>253562.4</v>
      </c>
      <c r="O790" s="25">
        <v>7826</v>
      </c>
      <c r="P790" s="26">
        <v>32.4</v>
      </c>
      <c r="Q790" s="11" t="s">
        <v>18</v>
      </c>
      <c r="R790" s="11" t="s">
        <v>2466</v>
      </c>
      <c r="S790" s="11" t="s">
        <v>2466</v>
      </c>
      <c r="T790" s="11"/>
      <c r="U790" s="15" t="s">
        <v>35</v>
      </c>
      <c r="V790" s="11" t="s">
        <v>20</v>
      </c>
      <c r="W790" s="14">
        <v>3.24</v>
      </c>
      <c r="X790" s="14">
        <v>78260</v>
      </c>
      <c r="Y790" s="11" t="str">
        <f t="shared" si="12"/>
        <v>43949SECRETARIA DE ESTADO DA SAUDEAVENTAL cirúrgico, descartável, manga longa, tamanho médio, acondicionado em pacote com 10 peças12.040.718/0001-90253562,4782632,4http://transparencia.pb.gov.br/coronavirus/?rpt=contratoslst_covid</v>
      </c>
      <c r="Z790" s="11" t="s">
        <v>4443</v>
      </c>
      <c r="AA790" s="7">
        <v>200000</v>
      </c>
      <c r="AB790" s="1" t="s">
        <v>15103</v>
      </c>
      <c r="AC790" s="7" t="s">
        <v>14868</v>
      </c>
      <c r="AD790" s="1" t="s">
        <v>16269</v>
      </c>
    </row>
    <row r="791" spans="1:30">
      <c r="A791" s="10">
        <v>43949</v>
      </c>
      <c r="B791" s="11" t="s">
        <v>1319</v>
      </c>
      <c r="C791" s="11" t="s">
        <v>2413</v>
      </c>
      <c r="D791" s="11" t="s">
        <v>2414</v>
      </c>
      <c r="E791" s="11" t="s">
        <v>646</v>
      </c>
      <c r="F791" s="11" t="s">
        <v>2462</v>
      </c>
      <c r="G791" s="13" t="s">
        <v>17</v>
      </c>
      <c r="H791" s="11" t="s">
        <v>2469</v>
      </c>
      <c r="I791" s="25">
        <v>2500018035432020</v>
      </c>
      <c r="J791" s="11" t="s">
        <v>2464</v>
      </c>
      <c r="K791" s="11" t="s">
        <v>2465</v>
      </c>
      <c r="L791" s="7" t="s">
        <v>1461</v>
      </c>
      <c r="M791" s="7" t="s">
        <v>1462</v>
      </c>
      <c r="N791" s="47">
        <v>169063.2</v>
      </c>
      <c r="O791" s="25">
        <v>5218</v>
      </c>
      <c r="P791" s="26">
        <v>32.4</v>
      </c>
      <c r="Q791" s="11" t="s">
        <v>18</v>
      </c>
      <c r="R791" s="11" t="s">
        <v>2466</v>
      </c>
      <c r="S791" s="11" t="s">
        <v>2466</v>
      </c>
      <c r="T791" s="11"/>
      <c r="U791" s="15" t="s">
        <v>35</v>
      </c>
      <c r="V791" s="11" t="s">
        <v>20</v>
      </c>
      <c r="W791" s="14">
        <v>3.24</v>
      </c>
      <c r="X791" s="14">
        <v>52180</v>
      </c>
      <c r="Y791" s="11" t="str">
        <f t="shared" si="12"/>
        <v>43949SECRETARIA DE ESTADO DA SAUDEAVENTAL cirúrgico, descartável, manga longa, tamanho grande, acondicionado em pacote com 10 peças12.040.718/0001-90169063,2521832,4http://transparencia.pb.gov.br/coronavirus/?rpt=contratoslst_covid</v>
      </c>
      <c r="Z791" s="11" t="s">
        <v>4443</v>
      </c>
      <c r="AA791" s="7">
        <v>200000</v>
      </c>
      <c r="AB791" s="1" t="s">
        <v>15103</v>
      </c>
      <c r="AC791" s="7" t="s">
        <v>14868</v>
      </c>
      <c r="AD791" s="1" t="s">
        <v>16269</v>
      </c>
    </row>
    <row r="792" spans="1:30">
      <c r="A792" s="10">
        <v>43949</v>
      </c>
      <c r="B792" s="11" t="s">
        <v>1319</v>
      </c>
      <c r="C792" s="11" t="s">
        <v>2413</v>
      </c>
      <c r="D792" s="11" t="s">
        <v>2414</v>
      </c>
      <c r="E792" s="11" t="s">
        <v>646</v>
      </c>
      <c r="F792" s="11" t="s">
        <v>2462</v>
      </c>
      <c r="G792" s="13" t="s">
        <v>17</v>
      </c>
      <c r="H792" s="11" t="s">
        <v>2470</v>
      </c>
      <c r="I792" s="25">
        <v>2500018035432020</v>
      </c>
      <c r="J792" s="11" t="s">
        <v>2464</v>
      </c>
      <c r="K792" s="11" t="s">
        <v>2465</v>
      </c>
      <c r="L792" s="7" t="s">
        <v>1461</v>
      </c>
      <c r="M792" s="7" t="s">
        <v>1462</v>
      </c>
      <c r="N792" s="47">
        <v>150626.79999999999</v>
      </c>
      <c r="O792" s="25">
        <v>5212</v>
      </c>
      <c r="P792" s="26">
        <v>28.9</v>
      </c>
      <c r="Q792" s="11" t="s">
        <v>2471</v>
      </c>
      <c r="R792" s="36" t="s">
        <v>2466</v>
      </c>
      <c r="S792" s="11" t="s">
        <v>2466</v>
      </c>
      <c r="T792" s="11"/>
      <c r="U792" s="19" t="s">
        <v>23</v>
      </c>
      <c r="V792" s="11" t="s">
        <v>24</v>
      </c>
      <c r="W792" s="14">
        <v>0.28999999999999998</v>
      </c>
      <c r="X792" s="14">
        <v>521200</v>
      </c>
      <c r="Y792" s="11" t="str">
        <f t="shared" si="12"/>
        <v>43949SECRETARIA DE ESTADO DA SAUDELUVA PARA PROCEDIMENTO TAMANHO G 12.040.718/0001-90150626,8521228,9http://transparencia.pb.gov.br/coronavirus/?rpt=contratoslst_covid</v>
      </c>
      <c r="Z792" s="11" t="s">
        <v>4443</v>
      </c>
      <c r="AA792" s="7">
        <v>200000</v>
      </c>
      <c r="AB792" s="1" t="s">
        <v>15103</v>
      </c>
      <c r="AC792" s="7" t="s">
        <v>14868</v>
      </c>
      <c r="AD792" s="1" t="s">
        <v>16269</v>
      </c>
    </row>
    <row r="793" spans="1:30">
      <c r="A793" s="10">
        <v>43949</v>
      </c>
      <c r="B793" s="11" t="s">
        <v>1319</v>
      </c>
      <c r="C793" s="11" t="s">
        <v>2413</v>
      </c>
      <c r="D793" s="11" t="s">
        <v>2414</v>
      </c>
      <c r="E793" s="11" t="s">
        <v>646</v>
      </c>
      <c r="F793" s="11" t="s">
        <v>2462</v>
      </c>
      <c r="G793" s="13" t="s">
        <v>17</v>
      </c>
      <c r="H793" s="11" t="s">
        <v>2472</v>
      </c>
      <c r="I793" s="25">
        <v>2500018035432020</v>
      </c>
      <c r="J793" s="11" t="s">
        <v>2464</v>
      </c>
      <c r="K793" s="11" t="s">
        <v>2465</v>
      </c>
      <c r="L793" s="7" t="s">
        <v>1461</v>
      </c>
      <c r="M793" s="7" t="s">
        <v>1462</v>
      </c>
      <c r="N793" s="47">
        <v>150626.79999999999</v>
      </c>
      <c r="O793" s="25">
        <v>5212</v>
      </c>
      <c r="P793" s="26">
        <v>28.9</v>
      </c>
      <c r="Q793" s="11" t="s">
        <v>2471</v>
      </c>
      <c r="R793" s="11" t="s">
        <v>2466</v>
      </c>
      <c r="S793" s="11" t="s">
        <v>2466</v>
      </c>
      <c r="T793" s="11"/>
      <c r="U793" s="19" t="s">
        <v>23</v>
      </c>
      <c r="V793" s="11" t="s">
        <v>24</v>
      </c>
      <c r="W793" s="14">
        <v>0.28999999999999998</v>
      </c>
      <c r="X793" s="14">
        <v>521200</v>
      </c>
      <c r="Y793" s="11" t="str">
        <f t="shared" si="12"/>
        <v>43949SECRETARIA DE ESTADO DA SAUDELUVA PARA PROCEDIMENTO TAMANHO M12.040.718/0001-90150626,8521228,9http://transparencia.pb.gov.br/coronavirus/?rpt=contratoslst_covid</v>
      </c>
      <c r="Z793" s="11" t="s">
        <v>4443</v>
      </c>
      <c r="AA793" s="7">
        <v>200000</v>
      </c>
      <c r="AB793" s="1" t="s">
        <v>15103</v>
      </c>
      <c r="AC793" s="7" t="s">
        <v>14868</v>
      </c>
      <c r="AD793" s="1" t="s">
        <v>16269</v>
      </c>
    </row>
    <row r="794" spans="1:30">
      <c r="A794" s="10">
        <v>43949</v>
      </c>
      <c r="B794" s="11" t="s">
        <v>1319</v>
      </c>
      <c r="C794" s="11" t="s">
        <v>2413</v>
      </c>
      <c r="D794" s="11" t="s">
        <v>2414</v>
      </c>
      <c r="E794" s="11" t="s">
        <v>646</v>
      </c>
      <c r="F794" s="11" t="s">
        <v>2462</v>
      </c>
      <c r="G794" s="13" t="s">
        <v>17</v>
      </c>
      <c r="H794" s="11" t="s">
        <v>2473</v>
      </c>
      <c r="I794" s="25">
        <v>2500018035432020</v>
      </c>
      <c r="J794" s="11" t="s">
        <v>2464</v>
      </c>
      <c r="K794" s="11" t="s">
        <v>2465</v>
      </c>
      <c r="L794" s="7" t="s">
        <v>1461</v>
      </c>
      <c r="M794" s="7" t="s">
        <v>1462</v>
      </c>
      <c r="N794" s="47">
        <v>75371.199999999997</v>
      </c>
      <c r="O794" s="25">
        <v>2608</v>
      </c>
      <c r="P794" s="26">
        <v>28.9</v>
      </c>
      <c r="Q794" s="11" t="s">
        <v>2471</v>
      </c>
      <c r="R794" s="11" t="s">
        <v>2466</v>
      </c>
      <c r="S794" s="11" t="s">
        <v>2466</v>
      </c>
      <c r="T794" s="11"/>
      <c r="U794" s="19" t="s">
        <v>23</v>
      </c>
      <c r="V794" s="11" t="s">
        <v>24</v>
      </c>
      <c r="W794" s="14">
        <v>0.28999999999999998</v>
      </c>
      <c r="X794" s="14">
        <v>260800</v>
      </c>
      <c r="Y794" s="11" t="str">
        <f t="shared" si="12"/>
        <v>43949SECRETARIA DE ESTADO DA SAUDELUVA PARA PROCEDIMENTO TAMANHO P12.040.718/0001-9075371,2260828,9http://transparencia.pb.gov.br/coronavirus/?rpt=contratoslst_covid</v>
      </c>
      <c r="Z794" s="11" t="s">
        <v>4443</v>
      </c>
      <c r="AA794" s="7">
        <v>200000</v>
      </c>
      <c r="AB794" s="1" t="s">
        <v>15103</v>
      </c>
      <c r="AC794" s="7" t="s">
        <v>14868</v>
      </c>
      <c r="AD794" s="1" t="s">
        <v>16269</v>
      </c>
    </row>
    <row r="795" spans="1:30">
      <c r="A795" s="10">
        <v>43949</v>
      </c>
      <c r="B795" s="11" t="s">
        <v>1319</v>
      </c>
      <c r="C795" s="11" t="s">
        <v>2413</v>
      </c>
      <c r="D795" s="11" t="s">
        <v>2414</v>
      </c>
      <c r="E795" s="11" t="s">
        <v>646</v>
      </c>
      <c r="F795" s="11" t="s">
        <v>2462</v>
      </c>
      <c r="G795" s="13" t="s">
        <v>17</v>
      </c>
      <c r="H795" s="11" t="s">
        <v>2474</v>
      </c>
      <c r="I795" s="25">
        <v>2500018035432020</v>
      </c>
      <c r="J795" s="11" t="s">
        <v>2464</v>
      </c>
      <c r="K795" s="11" t="s">
        <v>2465</v>
      </c>
      <c r="L795" s="7" t="s">
        <v>1461</v>
      </c>
      <c r="M795" s="7" t="s">
        <v>1462</v>
      </c>
      <c r="N795" s="47">
        <v>2064750</v>
      </c>
      <c r="O795" s="25">
        <v>13765</v>
      </c>
      <c r="P795" s="26">
        <v>150</v>
      </c>
      <c r="Q795" s="11" t="s">
        <v>2471</v>
      </c>
      <c r="R795" s="11" t="s">
        <v>2466</v>
      </c>
      <c r="S795" s="11" t="s">
        <v>2466</v>
      </c>
      <c r="T795" s="11"/>
      <c r="U795" s="19" t="s">
        <v>30</v>
      </c>
      <c r="V795" s="11" t="s">
        <v>20</v>
      </c>
      <c r="W795" s="14">
        <v>3</v>
      </c>
      <c r="X795" s="14">
        <v>688250</v>
      </c>
      <c r="Y795" s="11" t="str">
        <f t="shared" si="12"/>
        <v>43949SECRETARIA DE ESTADO DA SAUDEMÁSCARA CIRÚRGICA DESCARTÁVEL12.040.718/0001-90206475013765150http://transparencia.pb.gov.br/coronavirus/?rpt=contratoslst_covid</v>
      </c>
      <c r="Z795" s="11" t="s">
        <v>4443</v>
      </c>
      <c r="AA795" s="7">
        <v>200000</v>
      </c>
      <c r="AB795" s="1" t="s">
        <v>15103</v>
      </c>
      <c r="AC795" s="7" t="s">
        <v>14868</v>
      </c>
      <c r="AD795" s="1" t="s">
        <v>16269</v>
      </c>
    </row>
    <row r="796" spans="1:30">
      <c r="A796" s="10">
        <v>43949</v>
      </c>
      <c r="B796" s="11" t="s">
        <v>1319</v>
      </c>
      <c r="C796" s="11" t="s">
        <v>2413</v>
      </c>
      <c r="D796" s="11" t="s">
        <v>2414</v>
      </c>
      <c r="E796" s="11" t="s">
        <v>646</v>
      </c>
      <c r="F796" s="11" t="s">
        <v>2462</v>
      </c>
      <c r="G796" s="13" t="s">
        <v>17</v>
      </c>
      <c r="H796" s="11" t="s">
        <v>2475</v>
      </c>
      <c r="I796" s="25">
        <v>2500018035432020</v>
      </c>
      <c r="J796" s="11" t="s">
        <v>2464</v>
      </c>
      <c r="K796" s="11" t="s">
        <v>2465</v>
      </c>
      <c r="L796" s="7" t="s">
        <v>1461</v>
      </c>
      <c r="M796" s="7" t="s">
        <v>1462</v>
      </c>
      <c r="N796" s="47">
        <v>43652</v>
      </c>
      <c r="O796" s="25">
        <v>3118</v>
      </c>
      <c r="P796" s="26">
        <v>14</v>
      </c>
      <c r="Q796" s="11" t="s">
        <v>18</v>
      </c>
      <c r="R796" s="11" t="s">
        <v>2466</v>
      </c>
      <c r="S796" s="11" t="s">
        <v>2466</v>
      </c>
      <c r="T796" s="11"/>
      <c r="U796" s="15" t="s">
        <v>25</v>
      </c>
      <c r="V796" s="11" t="s">
        <v>20</v>
      </c>
      <c r="W796" s="14">
        <v>0.14000000000000001</v>
      </c>
      <c r="X796" s="14">
        <v>311800</v>
      </c>
      <c r="Y796" s="11" t="str">
        <f t="shared" si="12"/>
        <v>43949SECRETARIA DE ESTADO DA SAUDETOUCA descartável, embalagem com 100 unidades12.040.718/0001-9043652311814http://transparencia.pb.gov.br/coronavirus/?rpt=contratoslst_covid</v>
      </c>
      <c r="Z796" s="11" t="s">
        <v>4443</v>
      </c>
      <c r="AA796" s="7">
        <v>200000</v>
      </c>
      <c r="AB796" s="1" t="s">
        <v>15103</v>
      </c>
      <c r="AC796" s="7" t="s">
        <v>14868</v>
      </c>
      <c r="AD796" s="1" t="s">
        <v>16269</v>
      </c>
    </row>
    <row r="797" spans="1:30">
      <c r="A797" s="10">
        <v>43949</v>
      </c>
      <c r="B797" s="11" t="s">
        <v>1319</v>
      </c>
      <c r="C797" s="11" t="s">
        <v>2413</v>
      </c>
      <c r="D797" s="11" t="s">
        <v>2414</v>
      </c>
      <c r="E797" s="11" t="s">
        <v>646</v>
      </c>
      <c r="F797" s="11" t="s">
        <v>2462</v>
      </c>
      <c r="G797" s="13" t="s">
        <v>17</v>
      </c>
      <c r="H797" s="11" t="s">
        <v>2476</v>
      </c>
      <c r="I797" s="25">
        <v>2500018035432020</v>
      </c>
      <c r="J797" s="11" t="s">
        <v>2464</v>
      </c>
      <c r="K797" s="11" t="s">
        <v>2465</v>
      </c>
      <c r="L797" s="7" t="s">
        <v>1461</v>
      </c>
      <c r="M797" s="7" t="s">
        <v>1462</v>
      </c>
      <c r="N797" s="47">
        <v>27420.9</v>
      </c>
      <c r="O797" s="25">
        <v>3471</v>
      </c>
      <c r="P797" s="26">
        <v>7.9</v>
      </c>
      <c r="Q797" s="11" t="s">
        <v>18</v>
      </c>
      <c r="R797" s="11" t="s">
        <v>2466</v>
      </c>
      <c r="S797" s="11" t="s">
        <v>2466</v>
      </c>
      <c r="T797" s="11"/>
      <c r="U797" s="19" t="s">
        <v>29</v>
      </c>
      <c r="V797" s="11" t="s">
        <v>20</v>
      </c>
      <c r="W797" s="14">
        <v>7.9</v>
      </c>
      <c r="X797" s="14">
        <v>3471</v>
      </c>
      <c r="Y797" s="11" t="str">
        <f t="shared" si="12"/>
        <v>43949SECRETARIA DE ESTADO DA SAUDEÓculos de proteção para proteção ocular durante a realização de procedimentos em área hospitalar12.040.718/0001-9027420,934717,9http://transparencia.pb.gov.br/coronavirus/?rpt=contratoslst_covid</v>
      </c>
      <c r="Z797" s="11" t="s">
        <v>4443</v>
      </c>
      <c r="AA797" s="7">
        <v>200000</v>
      </c>
      <c r="AB797" s="1" t="s">
        <v>15103</v>
      </c>
      <c r="AC797" s="7" t="s">
        <v>14868</v>
      </c>
      <c r="AD797" s="1" t="s">
        <v>16269</v>
      </c>
    </row>
    <row r="798" spans="1:30">
      <c r="A798" s="10">
        <v>43949</v>
      </c>
      <c r="B798" s="11" t="s">
        <v>1319</v>
      </c>
      <c r="C798" s="11" t="s">
        <v>2413</v>
      </c>
      <c r="D798" s="11" t="s">
        <v>2414</v>
      </c>
      <c r="E798" s="11" t="s">
        <v>646</v>
      </c>
      <c r="F798" s="11" t="s">
        <v>2462</v>
      </c>
      <c r="G798" s="13" t="s">
        <v>17</v>
      </c>
      <c r="H798" s="11" t="s">
        <v>2477</v>
      </c>
      <c r="I798" s="25">
        <v>2500018035432020</v>
      </c>
      <c r="J798" s="11" t="s">
        <v>2464</v>
      </c>
      <c r="K798" s="11" t="s">
        <v>2465</v>
      </c>
      <c r="L798" s="7" t="s">
        <v>1461</v>
      </c>
      <c r="M798" s="7" t="s">
        <v>1462</v>
      </c>
      <c r="N798" s="47">
        <v>24159.94</v>
      </c>
      <c r="O798" s="25">
        <v>623</v>
      </c>
      <c r="P798" s="26">
        <v>38.78</v>
      </c>
      <c r="Q798" s="11" t="s">
        <v>18</v>
      </c>
      <c r="R798" s="11" t="s">
        <v>2466</v>
      </c>
      <c r="S798" s="11" t="s">
        <v>2466</v>
      </c>
      <c r="T798" s="11"/>
      <c r="U798" s="19" t="s">
        <v>816</v>
      </c>
      <c r="V798" s="11" t="s">
        <v>20</v>
      </c>
      <c r="W798" s="14">
        <v>38.78</v>
      </c>
      <c r="X798" s="14">
        <v>623</v>
      </c>
      <c r="Y798" s="11" t="str">
        <f t="shared" si="12"/>
        <v>43949SECRETARIA DE ESTADO DA SAUDE3/4 Protetor facial/viseira cirúrgica/máscara protetora médica descartável com protetor de respingo12.040.718/0001-9024159,9462338,78http://transparencia.pb.gov.br/coronavirus/?rpt=contratoslst_covid</v>
      </c>
      <c r="Z798" s="11" t="s">
        <v>4442</v>
      </c>
      <c r="AA798" s="7">
        <v>200000</v>
      </c>
      <c r="AB798" s="1" t="s">
        <v>15103</v>
      </c>
      <c r="AC798" s="7" t="s">
        <v>14868</v>
      </c>
      <c r="AD798" s="1" t="s">
        <v>16269</v>
      </c>
    </row>
    <row r="799" spans="1:30">
      <c r="A799" s="10" t="s">
        <v>2478</v>
      </c>
      <c r="B799" s="11" t="s">
        <v>21</v>
      </c>
      <c r="C799" s="11" t="s">
        <v>2479</v>
      </c>
      <c r="D799" s="11" t="s">
        <v>2480</v>
      </c>
      <c r="E799" s="11" t="s">
        <v>646</v>
      </c>
      <c r="F799" s="11" t="s">
        <v>2481</v>
      </c>
      <c r="G799" s="11" t="s">
        <v>2482</v>
      </c>
      <c r="H799" s="11" t="s">
        <v>2483</v>
      </c>
      <c r="I799" s="11" t="s">
        <v>2484</v>
      </c>
      <c r="J799" s="11" t="s">
        <v>2485</v>
      </c>
      <c r="K799" s="11"/>
      <c r="L799" s="7" t="s">
        <v>2486</v>
      </c>
      <c r="M799" s="7" t="s">
        <v>2487</v>
      </c>
      <c r="N799" s="47">
        <v>420000</v>
      </c>
      <c r="O799" s="25"/>
      <c r="P799" s="26"/>
      <c r="Q799" s="11"/>
      <c r="R799" s="36" t="s">
        <v>2488</v>
      </c>
      <c r="S799" s="11" t="s">
        <v>2488</v>
      </c>
      <c r="T799" s="11"/>
      <c r="U799" s="19" t="s">
        <v>30</v>
      </c>
      <c r="V799" s="11" t="s">
        <v>20</v>
      </c>
      <c r="W799" s="20" t="s">
        <v>815</v>
      </c>
      <c r="X799" s="20">
        <v>0</v>
      </c>
      <c r="Y799" s="11" t="str">
        <f t="shared" si="12"/>
        <v>27.04.2020Prefeitura Municipal de SalvadorAQUISIÇÃO DE MATERIAL DE PENSO: MÁSCARA CIRÚRGICA DESCARTÁVEL 03 CAMADAS, PARA ATENDER A DEMANDA NO ATENDIMENTO AOS PACIENTES DA REDE MUNICIPAL DE SAÚDE / SMS, CONFORME CI DAS / GT DE MATERIAIS / SMS Nº 048/202018.192.961/0001-00420000http://www.transparencia.salvador.ba.gov.br/Modulos/covid19.aspx</v>
      </c>
      <c r="Z799" s="11" t="s">
        <v>4443</v>
      </c>
      <c r="AA799" s="7">
        <v>150000</v>
      </c>
      <c r="AB799" s="1" t="s">
        <v>15255</v>
      </c>
      <c r="AC799" s="7" t="s">
        <v>14869</v>
      </c>
      <c r="AD799" s="1" t="s">
        <v>16269</v>
      </c>
    </row>
    <row r="800" spans="1:30">
      <c r="A800" s="10" t="s">
        <v>2478</v>
      </c>
      <c r="B800" s="11" t="s">
        <v>21</v>
      </c>
      <c r="C800" s="11" t="s">
        <v>2479</v>
      </c>
      <c r="D800" s="11" t="s">
        <v>2480</v>
      </c>
      <c r="E800" s="11" t="s">
        <v>646</v>
      </c>
      <c r="F800" s="11" t="s">
        <v>2481</v>
      </c>
      <c r="G800" s="11" t="s">
        <v>2482</v>
      </c>
      <c r="H800" s="11" t="s">
        <v>2489</v>
      </c>
      <c r="I800" s="11" t="s">
        <v>2490</v>
      </c>
      <c r="J800" s="11" t="s">
        <v>2485</v>
      </c>
      <c r="K800" s="11"/>
      <c r="L800" s="7" t="s">
        <v>2491</v>
      </c>
      <c r="M800" s="7" t="s">
        <v>2492</v>
      </c>
      <c r="N800" s="47">
        <v>300</v>
      </c>
      <c r="O800" s="25"/>
      <c r="P800" s="26"/>
      <c r="Q800" s="11"/>
      <c r="R800" s="11" t="s">
        <v>2488</v>
      </c>
      <c r="S800" s="11" t="s">
        <v>2488</v>
      </c>
      <c r="T800" s="11"/>
      <c r="U800" s="19" t="s">
        <v>32</v>
      </c>
      <c r="V800" s="11" t="s">
        <v>33</v>
      </c>
      <c r="W800" s="20" t="s">
        <v>815</v>
      </c>
      <c r="X800" s="20">
        <v>0</v>
      </c>
      <c r="Y800" s="11" t="str">
        <f t="shared" si="12"/>
        <v>27.04.2020Prefeitura Municipal de SalvadorÁLCOOL GEL 70%03.326.448/0001-98300http://www.transparencia.salvador.ba.gov.br/Modulos/covid19.aspx</v>
      </c>
      <c r="Z800" s="11" t="s">
        <v>4443</v>
      </c>
      <c r="AA800" s="7">
        <v>1000000</v>
      </c>
      <c r="AB800" s="1" t="s">
        <v>15256</v>
      </c>
      <c r="AC800" s="7" t="s">
        <v>14869</v>
      </c>
      <c r="AD800" s="1" t="s">
        <v>16269</v>
      </c>
    </row>
    <row r="801" spans="1:30">
      <c r="A801" s="10" t="s">
        <v>2478</v>
      </c>
      <c r="B801" s="11" t="s">
        <v>21</v>
      </c>
      <c r="C801" s="11" t="s">
        <v>2479</v>
      </c>
      <c r="D801" s="11" t="s">
        <v>2480</v>
      </c>
      <c r="E801" s="11" t="s">
        <v>646</v>
      </c>
      <c r="F801" s="11" t="s">
        <v>2481</v>
      </c>
      <c r="G801" s="11" t="s">
        <v>2482</v>
      </c>
      <c r="H801" s="11" t="s">
        <v>2489</v>
      </c>
      <c r="I801" s="11" t="s">
        <v>2490</v>
      </c>
      <c r="J801" s="11" t="s">
        <v>2485</v>
      </c>
      <c r="K801" s="11"/>
      <c r="L801" s="7" t="s">
        <v>2493</v>
      </c>
      <c r="M801" s="7" t="s">
        <v>2494</v>
      </c>
      <c r="N801" s="47">
        <v>196.6</v>
      </c>
      <c r="O801" s="25"/>
      <c r="P801" s="26"/>
      <c r="Q801" s="11"/>
      <c r="R801" s="11" t="s">
        <v>2488</v>
      </c>
      <c r="S801" s="11" t="s">
        <v>2488</v>
      </c>
      <c r="T801" s="11"/>
      <c r="U801" s="19" t="s">
        <v>32</v>
      </c>
      <c r="V801" s="11" t="s">
        <v>33</v>
      </c>
      <c r="W801" s="20" t="s">
        <v>815</v>
      </c>
      <c r="X801" s="20">
        <v>0</v>
      </c>
      <c r="Y801" s="11" t="str">
        <f t="shared" si="12"/>
        <v>27.04.2020Prefeitura Municipal de SalvadorÁLCOOL GEL 70%03.275.718/0001-89196,6http://www.transparencia.salvador.ba.gov.br/Modulos/covid19.aspx</v>
      </c>
      <c r="Z801" s="11" t="s">
        <v>4443</v>
      </c>
      <c r="AA801" s="7">
        <v>400000</v>
      </c>
      <c r="AB801" s="1" t="s">
        <v>15257</v>
      </c>
      <c r="AC801" s="7" t="s">
        <v>14870</v>
      </c>
      <c r="AD801" s="1" t="s">
        <v>16269</v>
      </c>
    </row>
    <row r="802" spans="1:30">
      <c r="A802" s="10" t="s">
        <v>2478</v>
      </c>
      <c r="B802" s="11" t="s">
        <v>21</v>
      </c>
      <c r="C802" s="11" t="s">
        <v>2479</v>
      </c>
      <c r="D802" s="11" t="s">
        <v>2480</v>
      </c>
      <c r="E802" s="11" t="s">
        <v>646</v>
      </c>
      <c r="F802" s="11" t="s">
        <v>2481</v>
      </c>
      <c r="G802" s="11" t="s">
        <v>2482</v>
      </c>
      <c r="H802" s="11" t="s">
        <v>2495</v>
      </c>
      <c r="I802" s="11" t="s">
        <v>2496</v>
      </c>
      <c r="J802" s="11" t="s">
        <v>2485</v>
      </c>
      <c r="K802" s="11"/>
      <c r="L802" s="7" t="s">
        <v>2497</v>
      </c>
      <c r="M802" s="7" t="s">
        <v>2498</v>
      </c>
      <c r="N802" s="47">
        <v>14428</v>
      </c>
      <c r="O802" s="25"/>
      <c r="P802" s="26"/>
      <c r="Q802" s="11"/>
      <c r="R802" s="11" t="s">
        <v>2488</v>
      </c>
      <c r="S802" s="11" t="s">
        <v>2488</v>
      </c>
      <c r="T802" s="11"/>
      <c r="U802" s="19" t="s">
        <v>30</v>
      </c>
      <c r="V802" s="11" t="s">
        <v>20</v>
      </c>
      <c r="W802" s="20" t="s">
        <v>815</v>
      </c>
      <c r="X802" s="20">
        <v>0</v>
      </c>
      <c r="Y802" s="11" t="str">
        <f t="shared" si="12"/>
        <v>27.04.2020Prefeitura Municipal de SalvadorAQUISIÇÃO DE MATERIAIS DE DE CONSUMO, 100 LITROS (ÁLCOOL EM GEL 70%) 60 CAIXAS DE (LUVAS DESCARTÁVEIS E MASCARAS DESCARTÁVEIS) PARA PROTEÇÃO DO COVID-19.07.061.398/0001-1514428http://www.transparencia.salvador.ba.gov.br/Modulos/covid19.aspx</v>
      </c>
      <c r="Z802" s="11" t="s">
        <v>4443</v>
      </c>
      <c r="AA802" s="7">
        <v>500000</v>
      </c>
      <c r="AB802" s="1" t="s">
        <v>15258</v>
      </c>
      <c r="AC802" s="7" t="s">
        <v>14868</v>
      </c>
      <c r="AD802" s="1" t="s">
        <v>16269</v>
      </c>
    </row>
    <row r="803" spans="1:30">
      <c r="A803" s="10" t="s">
        <v>2478</v>
      </c>
      <c r="B803" s="11" t="s">
        <v>21</v>
      </c>
      <c r="C803" s="11" t="s">
        <v>2479</v>
      </c>
      <c r="D803" s="11" t="s">
        <v>2480</v>
      </c>
      <c r="E803" s="11" t="s">
        <v>646</v>
      </c>
      <c r="F803" s="11" t="s">
        <v>2481</v>
      </c>
      <c r="G803" s="11" t="s">
        <v>2482</v>
      </c>
      <c r="H803" s="11" t="s">
        <v>2499</v>
      </c>
      <c r="I803" s="11" t="s">
        <v>2500</v>
      </c>
      <c r="J803" s="11" t="s">
        <v>2485</v>
      </c>
      <c r="K803" s="11"/>
      <c r="L803" s="7" t="s">
        <v>2501</v>
      </c>
      <c r="M803" s="7" t="s">
        <v>2502</v>
      </c>
      <c r="N803" s="47">
        <v>4000000</v>
      </c>
      <c r="O803" s="25"/>
      <c r="P803" s="26"/>
      <c r="Q803" s="11"/>
      <c r="R803" s="11" t="s">
        <v>2488</v>
      </c>
      <c r="S803" s="11" t="s">
        <v>2488</v>
      </c>
      <c r="T803" s="11"/>
      <c r="U803" s="19" t="s">
        <v>30</v>
      </c>
      <c r="V803" s="11" t="s">
        <v>20</v>
      </c>
      <c r="W803" s="20" t="s">
        <v>815</v>
      </c>
      <c r="X803" s="20">
        <v>0</v>
      </c>
      <c r="Y803" s="11" t="str">
        <f t="shared" si="12"/>
        <v>27.04.2020Prefeitura Municipal de SalvadorAQUISIÇÃO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68/202019.639.422/0001-304000000http://www.transparencia.salvador.ba.gov.br/Modulos/covid19.aspx</v>
      </c>
      <c r="Z803" s="11" t="s">
        <v>4443</v>
      </c>
      <c r="AA803" s="7">
        <v>100000</v>
      </c>
      <c r="AB803" s="1" t="s">
        <v>15259</v>
      </c>
      <c r="AC803" s="7" t="s">
        <v>14868</v>
      </c>
      <c r="AD803" s="1" t="s">
        <v>16269</v>
      </c>
    </row>
    <row r="804" spans="1:30">
      <c r="A804" s="10" t="s">
        <v>2478</v>
      </c>
      <c r="B804" s="11" t="s">
        <v>21</v>
      </c>
      <c r="C804" s="11" t="s">
        <v>2479</v>
      </c>
      <c r="D804" s="11" t="s">
        <v>2480</v>
      </c>
      <c r="E804" s="11" t="s">
        <v>646</v>
      </c>
      <c r="F804" s="11" t="s">
        <v>2481</v>
      </c>
      <c r="G804" s="11" t="s">
        <v>2482</v>
      </c>
      <c r="H804" s="11" t="s">
        <v>2503</v>
      </c>
      <c r="I804" s="11" t="s">
        <v>2490</v>
      </c>
      <c r="J804" s="11" t="s">
        <v>2485</v>
      </c>
      <c r="K804" s="11"/>
      <c r="L804" s="7" t="s">
        <v>2491</v>
      </c>
      <c r="M804" s="7" t="s">
        <v>2492</v>
      </c>
      <c r="N804" s="47">
        <v>500</v>
      </c>
      <c r="O804" s="25"/>
      <c r="P804" s="26"/>
      <c r="Q804" s="11"/>
      <c r="R804" s="11" t="s">
        <v>2488</v>
      </c>
      <c r="S804" s="11" t="s">
        <v>2488</v>
      </c>
      <c r="T804" s="11"/>
      <c r="U804" s="19" t="s">
        <v>32</v>
      </c>
      <c r="V804" s="11" t="s">
        <v>33</v>
      </c>
      <c r="W804" s="20" t="s">
        <v>815</v>
      </c>
      <c r="X804" s="20">
        <v>0</v>
      </c>
      <c r="Y804" s="11" t="str">
        <f t="shared" si="12"/>
        <v>27.04.2020Prefeitura Municipal de SalvadorAQUISIÇÃO DE ÁLCOOL PARA ATENDER AS DEMANDAS DO COMBATE AO COVID-19, CONFORME SOLICITADO EM PROCESSO 809/2020 SEMPRE.03.326.448/0001-98500http://www.transparencia.salvador.ba.gov.br/Modulos/covid19.aspx</v>
      </c>
      <c r="Z804" s="11" t="s">
        <v>4443</v>
      </c>
      <c r="AA804" s="7">
        <v>1000000</v>
      </c>
      <c r="AB804" s="1" t="s">
        <v>15256</v>
      </c>
      <c r="AC804" s="7" t="s">
        <v>14869</v>
      </c>
      <c r="AD804" s="1" t="s">
        <v>16269</v>
      </c>
    </row>
    <row r="805" spans="1:30">
      <c r="A805" s="10" t="s">
        <v>2478</v>
      </c>
      <c r="B805" s="11" t="s">
        <v>21</v>
      </c>
      <c r="C805" s="11" t="s">
        <v>2479</v>
      </c>
      <c r="D805" s="11" t="s">
        <v>2480</v>
      </c>
      <c r="E805" s="11" t="s">
        <v>646</v>
      </c>
      <c r="F805" s="11" t="s">
        <v>2481</v>
      </c>
      <c r="G805" s="11" t="s">
        <v>2504</v>
      </c>
      <c r="H805" s="11" t="s">
        <v>2505</v>
      </c>
      <c r="I805" s="11" t="s">
        <v>2506</v>
      </c>
      <c r="J805" s="11" t="s">
        <v>2485</v>
      </c>
      <c r="K805" s="11"/>
      <c r="L805" s="7" t="s">
        <v>2507</v>
      </c>
      <c r="M805" s="7" t="s">
        <v>2508</v>
      </c>
      <c r="N805" s="47">
        <v>600000</v>
      </c>
      <c r="O805" s="25"/>
      <c r="P805" s="26"/>
      <c r="Q805" s="11"/>
      <c r="R805" s="11" t="s">
        <v>2488</v>
      </c>
      <c r="S805" s="11" t="s">
        <v>2488</v>
      </c>
      <c r="T805" s="11"/>
      <c r="U805" s="19" t="s">
        <v>4892</v>
      </c>
      <c r="V805" s="11" t="s">
        <v>20</v>
      </c>
      <c r="W805" s="20" t="s">
        <v>815</v>
      </c>
      <c r="X805" s="20">
        <v>0</v>
      </c>
      <c r="Y805" s="11" t="str">
        <f t="shared" si="12"/>
        <v>27.04.2020Prefeitura Municipal de SalvadorAQUISIÇÃO DE RESPIRADOR DE PROTEÇÃO FILTRO Nº95 PARA QUE NÃO HAJA SUSPENSÃO DOS ATENDIMENTOS AOS USUÁRIOS DA REDE DE SAÚDE DO MUNICÍPIO DE SALVADOR- COVID-19, CONFORME CI DAS/GT MATERIAIS Nº 062/202015.737.870/0001-15600000http://www.transparencia.salvador.ba.gov.br/Modulos/covid19.aspx</v>
      </c>
      <c r="Z805" s="11" t="s">
        <v>4443</v>
      </c>
      <c r="AA805" s="7">
        <v>20000</v>
      </c>
      <c r="AB805" s="1" t="s">
        <v>15260</v>
      </c>
      <c r="AC805" s="7" t="s">
        <v>14868</v>
      </c>
      <c r="AD805" s="1" t="s">
        <v>16269</v>
      </c>
    </row>
    <row r="806" spans="1:30">
      <c r="A806" s="10" t="s">
        <v>2478</v>
      </c>
      <c r="B806" s="11" t="s">
        <v>21</v>
      </c>
      <c r="C806" s="11" t="s">
        <v>2479</v>
      </c>
      <c r="D806" s="11" t="s">
        <v>2480</v>
      </c>
      <c r="E806" s="11" t="s">
        <v>646</v>
      </c>
      <c r="F806" s="11" t="s">
        <v>2481</v>
      </c>
      <c r="G806" s="11" t="s">
        <v>2482</v>
      </c>
      <c r="H806" s="11" t="s">
        <v>2509</v>
      </c>
      <c r="I806" s="11" t="s">
        <v>2510</v>
      </c>
      <c r="J806" s="11" t="s">
        <v>2485</v>
      </c>
      <c r="K806" s="11"/>
      <c r="L806" s="7" t="s">
        <v>2507</v>
      </c>
      <c r="M806" s="7" t="s">
        <v>2508</v>
      </c>
      <c r="N806" s="47">
        <v>4340000</v>
      </c>
      <c r="O806" s="25"/>
      <c r="P806" s="26"/>
      <c r="Q806" s="11"/>
      <c r="R806" s="11" t="s">
        <v>2488</v>
      </c>
      <c r="S806" s="11" t="s">
        <v>2488</v>
      </c>
      <c r="T806" s="11"/>
      <c r="U806" s="19" t="s">
        <v>23</v>
      </c>
      <c r="V806" s="11" t="s">
        <v>24</v>
      </c>
      <c r="W806" s="20" t="s">
        <v>815</v>
      </c>
      <c r="X806" s="20">
        <v>0</v>
      </c>
      <c r="Y806" s="11" t="str">
        <f t="shared" si="12"/>
        <v>27.04.2020Prefeitura Municipal de SalvadorAQUISIÇÃO DE LUVAS CIRÚRGICAS PARA ATENDER AS NECESSIDADES DAS UNIDADES BÁSICAS DE SAÚDE- COVID-19, CONFORME CI DAS Nº 069/202015.737.870/0001-154340000http://www.transparencia.salvador.ba.gov.br/Modulos/covid19.aspx</v>
      </c>
      <c r="Z806" s="11" t="s">
        <v>4443</v>
      </c>
      <c r="AA806" s="7">
        <v>20000</v>
      </c>
      <c r="AB806" s="1" t="s">
        <v>15260</v>
      </c>
      <c r="AC806" s="7" t="s">
        <v>14868</v>
      </c>
      <c r="AD806" s="1" t="s">
        <v>16269</v>
      </c>
    </row>
    <row r="807" spans="1:30">
      <c r="A807" s="10" t="s">
        <v>2478</v>
      </c>
      <c r="B807" s="11" t="s">
        <v>21</v>
      </c>
      <c r="C807" s="11" t="s">
        <v>2479</v>
      </c>
      <c r="D807" s="11" t="s">
        <v>2480</v>
      </c>
      <c r="E807" s="11" t="s">
        <v>646</v>
      </c>
      <c r="F807" s="11" t="s">
        <v>2481</v>
      </c>
      <c r="G807" s="11" t="s">
        <v>2482</v>
      </c>
      <c r="H807" s="11" t="s">
        <v>2511</v>
      </c>
      <c r="I807" s="11" t="s">
        <v>2512</v>
      </c>
      <c r="J807" s="11" t="s">
        <v>2513</v>
      </c>
      <c r="K807" s="11"/>
      <c r="L807" s="7" t="s">
        <v>2514</v>
      </c>
      <c r="M807" s="7" t="s">
        <v>2515</v>
      </c>
      <c r="N807" s="47">
        <v>74500</v>
      </c>
      <c r="O807" s="25"/>
      <c r="P807" s="26"/>
      <c r="Q807" s="11"/>
      <c r="R807" s="11" t="s">
        <v>2488</v>
      </c>
      <c r="S807" s="11" t="s">
        <v>2488</v>
      </c>
      <c r="T807" s="11"/>
      <c r="U807" s="19" t="s">
        <v>30</v>
      </c>
      <c r="V807" s="11" t="s">
        <v>20</v>
      </c>
      <c r="W807" s="20" t="s">
        <v>815</v>
      </c>
      <c r="X807" s="20">
        <v>0</v>
      </c>
      <c r="Y807" s="11" t="str">
        <f t="shared" si="12"/>
        <v>27.04.2020Prefeitura Municipal de SalvadorAQUISIÇÃO DE MÁSCARAS E LUVAS PARA A DPSE.01.890.228/0001-6774500http://www.transparencia.salvador.ba.gov.br/Modulos/covid19.aspx</v>
      </c>
      <c r="Z807" s="11" t="s">
        <v>4443</v>
      </c>
      <c r="AA807" s="7">
        <v>700000</v>
      </c>
      <c r="AB807" s="1" t="s">
        <v>15261</v>
      </c>
      <c r="AC807" s="7" t="s">
        <v>14869</v>
      </c>
      <c r="AD807" s="1" t="s">
        <v>16269</v>
      </c>
    </row>
    <row r="808" spans="1:30">
      <c r="A808" s="10" t="s">
        <v>2478</v>
      </c>
      <c r="B808" s="11" t="s">
        <v>21</v>
      </c>
      <c r="C808" s="11" t="s">
        <v>2479</v>
      </c>
      <c r="D808" s="11" t="s">
        <v>2480</v>
      </c>
      <c r="E808" s="11" t="s">
        <v>646</v>
      </c>
      <c r="F808" s="11" t="s">
        <v>2481</v>
      </c>
      <c r="G808" s="11" t="s">
        <v>2482</v>
      </c>
      <c r="H808" s="11" t="s">
        <v>2511</v>
      </c>
      <c r="I808" s="11" t="s">
        <v>2512</v>
      </c>
      <c r="J808" s="11" t="s">
        <v>2513</v>
      </c>
      <c r="K808" s="11"/>
      <c r="L808" s="7" t="s">
        <v>2516</v>
      </c>
      <c r="M808" s="7" t="s">
        <v>2517</v>
      </c>
      <c r="N808" s="47">
        <v>149400</v>
      </c>
      <c r="O808" s="25"/>
      <c r="P808" s="26"/>
      <c r="Q808" s="11"/>
      <c r="R808" s="11" t="s">
        <v>2488</v>
      </c>
      <c r="S808" s="11" t="s">
        <v>2488</v>
      </c>
      <c r="T808" s="11"/>
      <c r="U808" s="19" t="s">
        <v>30</v>
      </c>
      <c r="V808" s="11" t="s">
        <v>20</v>
      </c>
      <c r="W808" s="20" t="s">
        <v>815</v>
      </c>
      <c r="X808" s="20">
        <v>0</v>
      </c>
      <c r="Y808" s="11" t="str">
        <f t="shared" si="12"/>
        <v>27.04.2020Prefeitura Municipal de SalvadorAQUISIÇÃO DE MÁSCARAS E LUVAS PARA A DPSE.12.058.587/0001-79149400http://www.transparencia.salvador.ba.gov.br/Modulos/covid19.aspx</v>
      </c>
      <c r="Z808" s="11" t="s">
        <v>4443</v>
      </c>
      <c r="AA808" s="7">
        <v>480000</v>
      </c>
      <c r="AB808" s="1" t="s">
        <v>15262</v>
      </c>
      <c r="AC808" s="7" t="s">
        <v>14868</v>
      </c>
      <c r="AD808" s="1" t="s">
        <v>16269</v>
      </c>
    </row>
    <row r="809" spans="1:30">
      <c r="A809" s="10" t="s">
        <v>2478</v>
      </c>
      <c r="B809" s="11" t="s">
        <v>21</v>
      </c>
      <c r="C809" s="11" t="s">
        <v>2479</v>
      </c>
      <c r="D809" s="11" t="s">
        <v>2480</v>
      </c>
      <c r="E809" s="11" t="s">
        <v>646</v>
      </c>
      <c r="F809" s="11" t="s">
        <v>2481</v>
      </c>
      <c r="G809" s="11" t="s">
        <v>2482</v>
      </c>
      <c r="H809" s="11" t="s">
        <v>2511</v>
      </c>
      <c r="I809" s="11" t="s">
        <v>2512</v>
      </c>
      <c r="J809" s="11" t="s">
        <v>2513</v>
      </c>
      <c r="K809" s="11"/>
      <c r="L809" s="7" t="s">
        <v>2514</v>
      </c>
      <c r="M809" s="7" t="s">
        <v>2515</v>
      </c>
      <c r="N809" s="47">
        <v>149000</v>
      </c>
      <c r="O809" s="25"/>
      <c r="P809" s="26"/>
      <c r="Q809" s="11"/>
      <c r="R809" s="11" t="s">
        <v>2488</v>
      </c>
      <c r="S809" s="11" t="s">
        <v>2488</v>
      </c>
      <c r="T809" s="11"/>
      <c r="U809" s="19" t="s">
        <v>30</v>
      </c>
      <c r="V809" s="11" t="s">
        <v>20</v>
      </c>
      <c r="W809" s="20" t="s">
        <v>815</v>
      </c>
      <c r="X809" s="20">
        <v>0</v>
      </c>
      <c r="Y809" s="11" t="str">
        <f t="shared" si="12"/>
        <v>27.04.2020Prefeitura Municipal de SalvadorAQUISIÇÃO DE MÁSCARAS E LUVAS PARA A DPSE.01.890.228/0001-67149000http://www.transparencia.salvador.ba.gov.br/Modulos/covid19.aspx</v>
      </c>
      <c r="Z809" s="11" t="s">
        <v>4443</v>
      </c>
      <c r="AA809" s="7">
        <v>700000</v>
      </c>
      <c r="AB809" s="1" t="s">
        <v>15261</v>
      </c>
      <c r="AC809" s="7" t="s">
        <v>14869</v>
      </c>
      <c r="AD809" s="1" t="s">
        <v>16269</v>
      </c>
    </row>
    <row r="810" spans="1:30">
      <c r="A810" s="10" t="s">
        <v>2478</v>
      </c>
      <c r="B810" s="11" t="s">
        <v>21</v>
      </c>
      <c r="C810" s="11" t="s">
        <v>2479</v>
      </c>
      <c r="D810" s="11" t="s">
        <v>2480</v>
      </c>
      <c r="E810" s="11" t="s">
        <v>646</v>
      </c>
      <c r="F810" s="11" t="s">
        <v>2481</v>
      </c>
      <c r="G810" s="11" t="s">
        <v>2482</v>
      </c>
      <c r="H810" s="11" t="s">
        <v>2511</v>
      </c>
      <c r="I810" s="11" t="s">
        <v>2512</v>
      </c>
      <c r="J810" s="11" t="s">
        <v>2513</v>
      </c>
      <c r="K810" s="11"/>
      <c r="L810" s="7" t="s">
        <v>2516</v>
      </c>
      <c r="M810" s="7" t="s">
        <v>2517</v>
      </c>
      <c r="N810" s="47">
        <v>328680</v>
      </c>
      <c r="O810" s="25"/>
      <c r="P810" s="26"/>
      <c r="Q810" s="11"/>
      <c r="R810" s="11" t="s">
        <v>2488</v>
      </c>
      <c r="S810" s="11" t="s">
        <v>2488</v>
      </c>
      <c r="T810" s="11"/>
      <c r="U810" s="19" t="s">
        <v>30</v>
      </c>
      <c r="V810" s="11" t="s">
        <v>20</v>
      </c>
      <c r="W810" s="20" t="s">
        <v>815</v>
      </c>
      <c r="X810" s="20">
        <v>0</v>
      </c>
      <c r="Y810" s="11" t="str">
        <f t="shared" si="12"/>
        <v>27.04.2020Prefeitura Municipal de SalvadorAQUISIÇÃO DE MÁSCARAS E LUVAS PARA A DPSE.12.058.587/0001-79328680http://www.transparencia.salvador.ba.gov.br/Modulos/covid19.aspx</v>
      </c>
      <c r="Z810" s="11" t="s">
        <v>4443</v>
      </c>
      <c r="AA810" s="7">
        <v>480000</v>
      </c>
      <c r="AB810" s="1" t="s">
        <v>15262</v>
      </c>
      <c r="AC810" s="7" t="s">
        <v>14868</v>
      </c>
      <c r="AD810" s="1" t="s">
        <v>16269</v>
      </c>
    </row>
    <row r="811" spans="1:30">
      <c r="A811" s="10" t="s">
        <v>2478</v>
      </c>
      <c r="B811" s="11" t="s">
        <v>21</v>
      </c>
      <c r="C811" s="11" t="s">
        <v>2479</v>
      </c>
      <c r="D811" s="11" t="s">
        <v>2480</v>
      </c>
      <c r="E811" s="11" t="s">
        <v>646</v>
      </c>
      <c r="F811" s="11" t="s">
        <v>2481</v>
      </c>
      <c r="G811" s="11" t="s">
        <v>2482</v>
      </c>
      <c r="H811" s="11" t="s">
        <v>2518</v>
      </c>
      <c r="I811" s="11" t="s">
        <v>2519</v>
      </c>
      <c r="J811" s="11" t="s">
        <v>2485</v>
      </c>
      <c r="K811" s="11"/>
      <c r="L811" s="7" t="s">
        <v>2514</v>
      </c>
      <c r="M811" s="7" t="s">
        <v>2515</v>
      </c>
      <c r="N811" s="47">
        <v>4000000</v>
      </c>
      <c r="O811" s="25"/>
      <c r="P811" s="26"/>
      <c r="Q811" s="11"/>
      <c r="R811" s="11" t="s">
        <v>2488</v>
      </c>
      <c r="S811" s="11" t="s">
        <v>2488</v>
      </c>
      <c r="T811" s="11"/>
      <c r="U811" s="19" t="s">
        <v>30</v>
      </c>
      <c r="V811" s="11" t="s">
        <v>20</v>
      </c>
      <c r="W811" s="20" t="s">
        <v>815</v>
      </c>
      <c r="X811" s="20">
        <v>0</v>
      </c>
      <c r="Y811" s="11" t="str">
        <f t="shared" si="12"/>
        <v>27.04.2020Prefeitura Municipal de SalvadorAQUISIÇÃO DE: MÁSCARA CIRÚRGICA DESCARTÁVEL, PARA ATENDER A DEMANDA DO LABORATÓRIO CENTRAL DE SALVADOR, CONFORME CI RLAB Nº 028/2020, FL. 01 DESTE PROCESSO01.890.228/0001-674000000http://www.transparencia.salvador.ba.gov.br/Modulos/covid19.aspx</v>
      </c>
      <c r="Z811" s="11" t="s">
        <v>4443</v>
      </c>
      <c r="AA811" s="7">
        <v>700000</v>
      </c>
      <c r="AB811" s="1" t="s">
        <v>15261</v>
      </c>
      <c r="AC811" s="7" t="s">
        <v>14869</v>
      </c>
      <c r="AD811" s="1" t="s">
        <v>16269</v>
      </c>
    </row>
    <row r="812" spans="1:30">
      <c r="A812" s="10" t="s">
        <v>2478</v>
      </c>
      <c r="B812" s="11" t="s">
        <v>21</v>
      </c>
      <c r="C812" s="11" t="s">
        <v>2479</v>
      </c>
      <c r="D812" s="11" t="s">
        <v>2480</v>
      </c>
      <c r="E812" s="11" t="s">
        <v>646</v>
      </c>
      <c r="F812" s="11" t="s">
        <v>2481</v>
      </c>
      <c r="G812" s="11" t="s">
        <v>2482</v>
      </c>
      <c r="H812" s="11" t="s">
        <v>2518</v>
      </c>
      <c r="I812" s="11" t="s">
        <v>2519</v>
      </c>
      <c r="J812" s="11" t="s">
        <v>2485</v>
      </c>
      <c r="K812" s="11"/>
      <c r="L812" s="7" t="s">
        <v>2520</v>
      </c>
      <c r="M812" s="7" t="s">
        <v>2521</v>
      </c>
      <c r="N812" s="47">
        <v>2550000</v>
      </c>
      <c r="O812" s="25"/>
      <c r="P812" s="26"/>
      <c r="Q812" s="11"/>
      <c r="R812" s="11" t="s">
        <v>2488</v>
      </c>
      <c r="S812" s="11" t="s">
        <v>2488</v>
      </c>
      <c r="T812" s="11"/>
      <c r="U812" s="19" t="s">
        <v>30</v>
      </c>
      <c r="V812" s="11" t="s">
        <v>20</v>
      </c>
      <c r="W812" s="20" t="s">
        <v>815</v>
      </c>
      <c r="X812" s="20">
        <v>0</v>
      </c>
      <c r="Y812" s="11" t="str">
        <f t="shared" si="12"/>
        <v>27.04.2020Prefeitura Municipal de SalvadorAQUISIÇÃO DE: MÁSCARA CIRÚRGICA DESCARTÁVEL, PARA ATENDER A DEMANDA DO LABORATÓRIO CENTRAL DE SALVADOR, CONFORME CI RLAB Nº 028/2020, FL. 01 DESTE PROCESSO00.640.341/0001-212550000http://www.transparencia.salvador.ba.gov.br/Modulos/covid19.aspx</v>
      </c>
      <c r="Z812" s="11" t="s">
        <v>4443</v>
      </c>
      <c r="AA812" s="7">
        <v>10000000</v>
      </c>
      <c r="AB812" s="1" t="s">
        <v>15263</v>
      </c>
      <c r="AC812" s="7" t="s">
        <v>14870</v>
      </c>
      <c r="AD812" s="1" t="s">
        <v>16269</v>
      </c>
    </row>
    <row r="813" spans="1:30">
      <c r="A813" s="10" t="s">
        <v>2478</v>
      </c>
      <c r="B813" s="11" t="s">
        <v>21</v>
      </c>
      <c r="C813" s="11" t="s">
        <v>2479</v>
      </c>
      <c r="D813" s="11" t="s">
        <v>2480</v>
      </c>
      <c r="E813" s="11" t="s">
        <v>646</v>
      </c>
      <c r="F813" s="11" t="s">
        <v>2481</v>
      </c>
      <c r="G813" s="11" t="s">
        <v>2482</v>
      </c>
      <c r="H813" s="11" t="s">
        <v>2522</v>
      </c>
      <c r="I813" s="11" t="s">
        <v>2523</v>
      </c>
      <c r="J813" s="11" t="s">
        <v>2485</v>
      </c>
      <c r="K813" s="11"/>
      <c r="L813" s="7" t="s">
        <v>2514</v>
      </c>
      <c r="M813" s="7" t="s">
        <v>2515</v>
      </c>
      <c r="N813" s="47">
        <v>134100</v>
      </c>
      <c r="O813" s="25"/>
      <c r="P813" s="26"/>
      <c r="Q813" s="11"/>
      <c r="R813" s="11" t="s">
        <v>2488</v>
      </c>
      <c r="S813" s="11" t="s">
        <v>2488</v>
      </c>
      <c r="T813" s="11"/>
      <c r="U813" s="19" t="s">
        <v>30</v>
      </c>
      <c r="V813" s="11" t="s">
        <v>20</v>
      </c>
      <c r="W813" s="20" t="s">
        <v>815</v>
      </c>
      <c r="X813" s="20">
        <v>0</v>
      </c>
      <c r="Y813" s="11" t="str">
        <f t="shared" si="12"/>
        <v>27.04.2020Prefeitura Municipal de SalvadorAQUISIÇÃO DE MASCARAS CIRÚRGICA DESCARTÁVEIS TNT 02 CAMADAS.01.890.228/0001-67134100http://www.transparencia.salvador.ba.gov.br/Modulos/covid19.aspx</v>
      </c>
      <c r="Z813" s="11" t="s">
        <v>4443</v>
      </c>
      <c r="AA813" s="7">
        <v>700000</v>
      </c>
      <c r="AB813" s="1" t="s">
        <v>15261</v>
      </c>
      <c r="AC813" s="7" t="s">
        <v>14869</v>
      </c>
      <c r="AD813" s="1" t="s">
        <v>16269</v>
      </c>
    </row>
    <row r="814" spans="1:30">
      <c r="A814" s="10" t="s">
        <v>2478</v>
      </c>
      <c r="B814" s="11" t="s">
        <v>21</v>
      </c>
      <c r="C814" s="11" t="s">
        <v>2479</v>
      </c>
      <c r="D814" s="11" t="s">
        <v>2480</v>
      </c>
      <c r="E814" s="11" t="s">
        <v>646</v>
      </c>
      <c r="F814" s="11" t="s">
        <v>2481</v>
      </c>
      <c r="G814" s="11" t="s">
        <v>2482</v>
      </c>
      <c r="H814" s="11" t="s">
        <v>2524</v>
      </c>
      <c r="I814" s="11" t="s">
        <v>2490</v>
      </c>
      <c r="J814" s="11" t="s">
        <v>2485</v>
      </c>
      <c r="K814" s="11"/>
      <c r="L814" s="7" t="s">
        <v>2491</v>
      </c>
      <c r="M814" s="7" t="s">
        <v>2492</v>
      </c>
      <c r="N814" s="47">
        <v>1453.2</v>
      </c>
      <c r="O814" s="25"/>
      <c r="P814" s="26"/>
      <c r="Q814" s="11"/>
      <c r="R814" s="11" t="s">
        <v>2488</v>
      </c>
      <c r="S814" s="11" t="s">
        <v>2488</v>
      </c>
      <c r="T814" s="11"/>
      <c r="U814" s="19" t="s">
        <v>32</v>
      </c>
      <c r="V814" s="11" t="s">
        <v>33</v>
      </c>
      <c r="W814" s="20" t="s">
        <v>815</v>
      </c>
      <c r="X814" s="20">
        <v>0</v>
      </c>
      <c r="Y814" s="11" t="str">
        <f t="shared" si="12"/>
        <v>27.04.2020Prefeitura Municipal de SalvadorDESINFETANTE, ALCOOL.03.326.448/0001-981453,2http://www.transparencia.salvador.ba.gov.br/Modulos/covid19.aspx</v>
      </c>
      <c r="Z814" s="11" t="s">
        <v>4443</v>
      </c>
      <c r="AA814" s="7">
        <v>1000000</v>
      </c>
      <c r="AB814" s="1" t="s">
        <v>15256</v>
      </c>
      <c r="AC814" s="7" t="s">
        <v>14869</v>
      </c>
      <c r="AD814" s="1" t="s">
        <v>16269</v>
      </c>
    </row>
    <row r="815" spans="1:30">
      <c r="A815" s="10" t="s">
        <v>2478</v>
      </c>
      <c r="B815" s="11" t="s">
        <v>21</v>
      </c>
      <c r="C815" s="11" t="s">
        <v>2479</v>
      </c>
      <c r="D815" s="11" t="s">
        <v>2480</v>
      </c>
      <c r="E815" s="11" t="s">
        <v>646</v>
      </c>
      <c r="F815" s="11" t="s">
        <v>2481</v>
      </c>
      <c r="G815" s="11" t="s">
        <v>2482</v>
      </c>
      <c r="H815" s="11" t="s">
        <v>2525</v>
      </c>
      <c r="I815" s="11" t="s">
        <v>2526</v>
      </c>
      <c r="J815" s="11" t="s">
        <v>2485</v>
      </c>
      <c r="K815" s="11"/>
      <c r="L815" s="7" t="s">
        <v>2527</v>
      </c>
      <c r="M815" s="7" t="s">
        <v>2528</v>
      </c>
      <c r="N815" s="47">
        <v>732.96</v>
      </c>
      <c r="O815" s="25"/>
      <c r="P815" s="26"/>
      <c r="Q815" s="11"/>
      <c r="R815" s="11" t="s">
        <v>2488</v>
      </c>
      <c r="S815" s="11" t="s">
        <v>2488</v>
      </c>
      <c r="T815" s="11"/>
      <c r="U815" s="19" t="s">
        <v>32</v>
      </c>
      <c r="V815" s="11" t="s">
        <v>33</v>
      </c>
      <c r="W815" s="20" t="s">
        <v>815</v>
      </c>
      <c r="X815" s="20">
        <v>0</v>
      </c>
      <c r="Y815" s="11" t="str">
        <f t="shared" si="12"/>
        <v>27.04.2020Prefeitura Municipal de SalvadorÁLCOOL GEL 70%, REFIL26.555.846/0001-81732,96http://www.transparencia.salvador.ba.gov.br/Modulos/covid19.aspx</v>
      </c>
      <c r="Z815" s="11" t="s">
        <v>4443</v>
      </c>
      <c r="AA815" s="7">
        <v>500000</v>
      </c>
      <c r="AB815" s="1" t="s">
        <v>15264</v>
      </c>
      <c r="AC815" s="7" t="s">
        <v>14868</v>
      </c>
      <c r="AD815" s="1" t="s">
        <v>16269</v>
      </c>
    </row>
    <row r="816" spans="1:30">
      <c r="A816" s="10" t="s">
        <v>2478</v>
      </c>
      <c r="B816" s="11" t="s">
        <v>21</v>
      </c>
      <c r="C816" s="11" t="s">
        <v>2479</v>
      </c>
      <c r="D816" s="11" t="s">
        <v>2480</v>
      </c>
      <c r="E816" s="11" t="s">
        <v>646</v>
      </c>
      <c r="F816" s="11" t="s">
        <v>2481</v>
      </c>
      <c r="G816" s="11" t="s">
        <v>2482</v>
      </c>
      <c r="H816" s="11" t="s">
        <v>2529</v>
      </c>
      <c r="I816" s="11" t="s">
        <v>2526</v>
      </c>
      <c r="J816" s="11" t="s">
        <v>2485</v>
      </c>
      <c r="K816" s="11"/>
      <c r="L816" s="7" t="s">
        <v>2527</v>
      </c>
      <c r="M816" s="7" t="s">
        <v>2528</v>
      </c>
      <c r="N816" s="47">
        <v>732.96</v>
      </c>
      <c r="O816" s="25"/>
      <c r="P816" s="26"/>
      <c r="Q816" s="11"/>
      <c r="R816" s="11" t="s">
        <v>2488</v>
      </c>
      <c r="S816" s="11" t="s">
        <v>2488</v>
      </c>
      <c r="T816" s="11"/>
      <c r="U816" s="19" t="s">
        <v>32</v>
      </c>
      <c r="V816" s="11" t="s">
        <v>33</v>
      </c>
      <c r="W816" s="20" t="s">
        <v>815</v>
      </c>
      <c r="X816" s="20">
        <v>0</v>
      </c>
      <c r="Y816" s="11" t="str">
        <f t="shared" si="12"/>
        <v>27.04.2020Prefeitura Municipal de SalvadorÁLCOOL ETÍLICO GEL 70%26.555.846/0001-81732,96http://www.transparencia.salvador.ba.gov.br/Modulos/covid19.aspx</v>
      </c>
      <c r="Z816" s="11" t="s">
        <v>4443</v>
      </c>
      <c r="AA816" s="7">
        <v>500000</v>
      </c>
      <c r="AB816" s="1" t="s">
        <v>15264</v>
      </c>
      <c r="AC816" s="7" t="s">
        <v>14868</v>
      </c>
      <c r="AD816" s="1" t="s">
        <v>16269</v>
      </c>
    </row>
    <row r="817" spans="1:30">
      <c r="A817" s="10" t="s">
        <v>2478</v>
      </c>
      <c r="B817" s="11" t="s">
        <v>21</v>
      </c>
      <c r="C817" s="11" t="s">
        <v>2479</v>
      </c>
      <c r="D817" s="11" t="s">
        <v>2480</v>
      </c>
      <c r="E817" s="11" t="s">
        <v>646</v>
      </c>
      <c r="F817" s="11" t="s">
        <v>2481</v>
      </c>
      <c r="G817" s="11" t="s">
        <v>2482</v>
      </c>
      <c r="H817" s="11" t="s">
        <v>2530</v>
      </c>
      <c r="I817" s="11" t="s">
        <v>2531</v>
      </c>
      <c r="J817" s="11" t="s">
        <v>2485</v>
      </c>
      <c r="K817" s="11"/>
      <c r="L817" s="7" t="s">
        <v>2532</v>
      </c>
      <c r="M817" s="7" t="s">
        <v>2533</v>
      </c>
      <c r="N817" s="47">
        <v>79800</v>
      </c>
      <c r="O817" s="25"/>
      <c r="P817" s="26"/>
      <c r="Q817" s="11"/>
      <c r="R817" s="11" t="s">
        <v>2488</v>
      </c>
      <c r="S817" s="11" t="s">
        <v>2488</v>
      </c>
      <c r="T817" s="11"/>
      <c r="U817" s="19" t="s">
        <v>27</v>
      </c>
      <c r="V817" s="11" t="s">
        <v>20</v>
      </c>
      <c r="W817" s="20" t="s">
        <v>815</v>
      </c>
      <c r="X817" s="20">
        <v>0</v>
      </c>
      <c r="Y817" s="11" t="str">
        <f t="shared" si="12"/>
        <v>27.04.2020Prefeitura Municipal de SalvadorAQUISIÇÃO DE MATERIAL DE PENSO (TERMÔMETRO CLINICO, MEDIÇÃO A DISTÂNCIA), PARA QUE NÃO HAJA A SUSPENSÃO DOS ATENDIMENTOS AOS USUÁRIOS DE SAÚDE DO MUNICÍPIO DE SALVADOR/BA, EVITANDO O RISCO IMINENTE DE MORTE DEVIDO A LETALIDADE DO COVID-19, CONFORME CI DAS / GT DE MATERIAIS Nº 85/202009.550.793/0001-9779800http://www.transparencia.salvador.ba.gov.br/Modulos/covid19.aspx</v>
      </c>
      <c r="Z817" s="11" t="s">
        <v>4443</v>
      </c>
      <c r="AA817" s="7">
        <v>140000</v>
      </c>
      <c r="AB817" s="1" t="s">
        <v>15265</v>
      </c>
      <c r="AC817" s="7" t="s">
        <v>14868</v>
      </c>
      <c r="AD817" s="1" t="s">
        <v>16269</v>
      </c>
    </row>
    <row r="818" spans="1:30">
      <c r="A818" s="10" t="s">
        <v>2478</v>
      </c>
      <c r="B818" s="11" t="s">
        <v>21</v>
      </c>
      <c r="C818" s="11" t="s">
        <v>2479</v>
      </c>
      <c r="D818" s="11" t="s">
        <v>2480</v>
      </c>
      <c r="E818" s="11" t="s">
        <v>646</v>
      </c>
      <c r="F818" s="11" t="s">
        <v>2481</v>
      </c>
      <c r="G818" s="11" t="s">
        <v>2504</v>
      </c>
      <c r="H818" s="11" t="s">
        <v>2534</v>
      </c>
      <c r="I818" s="11" t="s">
        <v>2535</v>
      </c>
      <c r="J818" s="11" t="s">
        <v>2485</v>
      </c>
      <c r="K818" s="11"/>
      <c r="L818" s="7" t="s">
        <v>2536</v>
      </c>
      <c r="M818" s="7" t="s">
        <v>478</v>
      </c>
      <c r="N818" s="47">
        <v>120000</v>
      </c>
      <c r="O818" s="25"/>
      <c r="P818" s="26"/>
      <c r="Q818" s="11"/>
      <c r="R818" s="11" t="s">
        <v>2488</v>
      </c>
      <c r="S818" s="11" t="s">
        <v>2488</v>
      </c>
      <c r="T818" s="11"/>
      <c r="U818" s="19" t="s">
        <v>29</v>
      </c>
      <c r="V818" s="11" t="s">
        <v>20</v>
      </c>
      <c r="W818" s="20" t="s">
        <v>815</v>
      </c>
      <c r="X818" s="20">
        <v>0</v>
      </c>
      <c r="Y818" s="11" t="str">
        <f t="shared" si="12"/>
        <v>27.04.2020Prefeitura Municipal de SalvadorAQUISIÇÃO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86/202015.453.449/0001-82120000http://www.transparencia.salvador.ba.gov.br/Modulos/covid19.aspx</v>
      </c>
      <c r="Z818" s="11" t="s">
        <v>4443</v>
      </c>
      <c r="AA818" s="7">
        <v>400000</v>
      </c>
      <c r="AB818" s="1" t="s">
        <v>14950</v>
      </c>
      <c r="AC818" s="7" t="s">
        <v>14869</v>
      </c>
      <c r="AD818" s="1" t="s">
        <v>16269</v>
      </c>
    </row>
    <row r="819" spans="1:30">
      <c r="A819" s="10" t="s">
        <v>2478</v>
      </c>
      <c r="B819" s="11" t="s">
        <v>21</v>
      </c>
      <c r="C819" s="11" t="s">
        <v>2479</v>
      </c>
      <c r="D819" s="11" t="s">
        <v>2480</v>
      </c>
      <c r="E819" s="11" t="s">
        <v>646</v>
      </c>
      <c r="F819" s="11" t="s">
        <v>2481</v>
      </c>
      <c r="G819" s="11" t="s">
        <v>2482</v>
      </c>
      <c r="H819" s="11" t="s">
        <v>2537</v>
      </c>
      <c r="I819" s="11" t="s">
        <v>2526</v>
      </c>
      <c r="J819" s="11" t="s">
        <v>2485</v>
      </c>
      <c r="K819" s="11"/>
      <c r="L819" s="7" t="s">
        <v>2527</v>
      </c>
      <c r="M819" s="7" t="s">
        <v>2528</v>
      </c>
      <c r="N819" s="47">
        <v>76350</v>
      </c>
      <c r="O819" s="25"/>
      <c r="P819" s="26"/>
      <c r="Q819" s="11"/>
      <c r="R819" s="11" t="s">
        <v>2488</v>
      </c>
      <c r="S819" s="11" t="s">
        <v>2488</v>
      </c>
      <c r="T819" s="11"/>
      <c r="U819" s="19" t="s">
        <v>32</v>
      </c>
      <c r="V819" s="11" t="s">
        <v>33</v>
      </c>
      <c r="W819" s="20" t="s">
        <v>815</v>
      </c>
      <c r="X819" s="20">
        <v>0</v>
      </c>
      <c r="Y819" s="11" t="str">
        <f t="shared" si="12"/>
        <v>27.04.2020Prefeitura Municipal de SalvadorALCOOL GEL 70% USO HOSPITALAR26.555.846/0001-8176350http://www.transparencia.salvador.ba.gov.br/Modulos/covid19.aspx</v>
      </c>
      <c r="Z819" s="11" t="s">
        <v>4443</v>
      </c>
      <c r="AA819" s="7">
        <v>500000</v>
      </c>
      <c r="AB819" s="1" t="s">
        <v>15264</v>
      </c>
      <c r="AC819" s="7" t="s">
        <v>14868</v>
      </c>
      <c r="AD819" s="1" t="s">
        <v>16269</v>
      </c>
    </row>
    <row r="820" spans="1:30">
      <c r="A820" s="10" t="s">
        <v>2478</v>
      </c>
      <c r="B820" s="11" t="s">
        <v>21</v>
      </c>
      <c r="C820" s="11" t="s">
        <v>2479</v>
      </c>
      <c r="D820" s="11" t="s">
        <v>2480</v>
      </c>
      <c r="E820" s="11" t="s">
        <v>646</v>
      </c>
      <c r="F820" s="11" t="s">
        <v>2481</v>
      </c>
      <c r="G820" s="11" t="s">
        <v>2482</v>
      </c>
      <c r="H820" s="11" t="s">
        <v>2538</v>
      </c>
      <c r="I820" s="11" t="s">
        <v>2526</v>
      </c>
      <c r="J820" s="11" t="s">
        <v>2485</v>
      </c>
      <c r="K820" s="11"/>
      <c r="L820" s="7" t="s">
        <v>2527</v>
      </c>
      <c r="M820" s="7" t="s">
        <v>2528</v>
      </c>
      <c r="N820" s="47">
        <v>45810</v>
      </c>
      <c r="O820" s="25"/>
      <c r="P820" s="26"/>
      <c r="Q820" s="11"/>
      <c r="R820" s="11" t="s">
        <v>2488</v>
      </c>
      <c r="S820" s="11" t="s">
        <v>2488</v>
      </c>
      <c r="T820" s="11"/>
      <c r="U820" s="19" t="s">
        <v>32</v>
      </c>
      <c r="V820" s="11" t="s">
        <v>33</v>
      </c>
      <c r="W820" s="20" t="s">
        <v>815</v>
      </c>
      <c r="X820" s="20">
        <v>0</v>
      </c>
      <c r="Y820" s="11" t="str">
        <f t="shared" si="12"/>
        <v>27.04.2020Prefeitura Municipal de SalvadorALCOOL ETILICO GEL 70% P/ MAOS26.555.846/0001-8145810http://www.transparencia.salvador.ba.gov.br/Modulos/covid19.aspx</v>
      </c>
      <c r="Z820" s="11" t="s">
        <v>4443</v>
      </c>
      <c r="AA820" s="7">
        <v>500000</v>
      </c>
      <c r="AB820" s="1" t="s">
        <v>15264</v>
      </c>
      <c r="AC820" s="7" t="s">
        <v>14868</v>
      </c>
      <c r="AD820" s="1" t="s">
        <v>16269</v>
      </c>
    </row>
    <row r="821" spans="1:30">
      <c r="A821" s="10" t="s">
        <v>2478</v>
      </c>
      <c r="B821" s="11" t="s">
        <v>21</v>
      </c>
      <c r="C821" s="11" t="s">
        <v>2479</v>
      </c>
      <c r="D821" s="11" t="s">
        <v>2480</v>
      </c>
      <c r="E821" s="11" t="s">
        <v>646</v>
      </c>
      <c r="F821" s="11" t="s">
        <v>2481</v>
      </c>
      <c r="G821" s="11" t="s">
        <v>2482</v>
      </c>
      <c r="H821" s="11" t="s">
        <v>2539</v>
      </c>
      <c r="I821" s="11" t="s">
        <v>2526</v>
      </c>
      <c r="J821" s="11" t="s">
        <v>2485</v>
      </c>
      <c r="K821" s="11"/>
      <c r="L821" s="7" t="s">
        <v>2527</v>
      </c>
      <c r="M821" s="7" t="s">
        <v>2528</v>
      </c>
      <c r="N821" s="47">
        <v>4581</v>
      </c>
      <c r="O821" s="25"/>
      <c r="P821" s="26"/>
      <c r="Q821" s="11"/>
      <c r="R821" s="11" t="s">
        <v>2488</v>
      </c>
      <c r="S821" s="11" t="s">
        <v>2488</v>
      </c>
      <c r="T821" s="11"/>
      <c r="U821" s="19" t="s">
        <v>32</v>
      </c>
      <c r="V821" s="11" t="s">
        <v>33</v>
      </c>
      <c r="W821" s="20" t="s">
        <v>815</v>
      </c>
      <c r="X821" s="20">
        <v>0</v>
      </c>
      <c r="Y821" s="11" t="str">
        <f t="shared" si="12"/>
        <v>27.04.2020Prefeitura Municipal de SalvadorÁLCOOL GEL 70% REFIL26.555.846/0001-814581http://www.transparencia.salvador.ba.gov.br/Modulos/covid19.aspx</v>
      </c>
      <c r="Z821" s="11" t="s">
        <v>4443</v>
      </c>
      <c r="AA821" s="7">
        <v>500000</v>
      </c>
      <c r="AB821" s="1" t="s">
        <v>15264</v>
      </c>
      <c r="AC821" s="7" t="s">
        <v>14868</v>
      </c>
      <c r="AD821" s="1" t="s">
        <v>16269</v>
      </c>
    </row>
    <row r="822" spans="1:30">
      <c r="A822" s="10" t="s">
        <v>2478</v>
      </c>
      <c r="B822" s="11" t="s">
        <v>21</v>
      </c>
      <c r="C822" s="11" t="s">
        <v>2479</v>
      </c>
      <c r="D822" s="11" t="s">
        <v>2480</v>
      </c>
      <c r="E822" s="11" t="s">
        <v>646</v>
      </c>
      <c r="F822" s="11" t="s">
        <v>2481</v>
      </c>
      <c r="G822" s="11" t="s">
        <v>2482</v>
      </c>
      <c r="H822" s="11" t="s">
        <v>2529</v>
      </c>
      <c r="I822" s="11" t="s">
        <v>2526</v>
      </c>
      <c r="J822" s="11" t="s">
        <v>2485</v>
      </c>
      <c r="K822" s="11"/>
      <c r="L822" s="7" t="s">
        <v>2527</v>
      </c>
      <c r="M822" s="7" t="s">
        <v>2528</v>
      </c>
      <c r="N822" s="47">
        <v>1527</v>
      </c>
      <c r="O822" s="25"/>
      <c r="P822" s="26"/>
      <c r="Q822" s="11"/>
      <c r="R822" s="11" t="s">
        <v>2488</v>
      </c>
      <c r="S822" s="11" t="s">
        <v>2488</v>
      </c>
      <c r="T822" s="11"/>
      <c r="U822" s="19" t="s">
        <v>32</v>
      </c>
      <c r="V822" s="11" t="s">
        <v>33</v>
      </c>
      <c r="W822" s="20" t="s">
        <v>815</v>
      </c>
      <c r="X822" s="20">
        <v>0</v>
      </c>
      <c r="Y822" s="11" t="str">
        <f t="shared" si="12"/>
        <v>27.04.2020Prefeitura Municipal de SalvadorÁLCOOL ETÍLICO GEL 70%26.555.846/0001-811527http://www.transparencia.salvador.ba.gov.br/Modulos/covid19.aspx</v>
      </c>
      <c r="Z822" s="11" t="s">
        <v>4443</v>
      </c>
      <c r="AA822" s="7">
        <v>500000</v>
      </c>
      <c r="AB822" s="1" t="s">
        <v>15264</v>
      </c>
      <c r="AC822" s="7" t="s">
        <v>14868</v>
      </c>
      <c r="AD822" s="1" t="s">
        <v>16269</v>
      </c>
    </row>
    <row r="823" spans="1:30">
      <c r="A823" s="10" t="s">
        <v>2478</v>
      </c>
      <c r="B823" s="11" t="s">
        <v>21</v>
      </c>
      <c r="C823" s="11" t="s">
        <v>2479</v>
      </c>
      <c r="D823" s="11" t="s">
        <v>2480</v>
      </c>
      <c r="E823" s="11" t="s">
        <v>646</v>
      </c>
      <c r="F823" s="11" t="s">
        <v>2481</v>
      </c>
      <c r="G823" s="11" t="s">
        <v>2482</v>
      </c>
      <c r="H823" s="11" t="s">
        <v>2540</v>
      </c>
      <c r="I823" s="11" t="s">
        <v>2526</v>
      </c>
      <c r="J823" s="11" t="s">
        <v>2485</v>
      </c>
      <c r="K823" s="11"/>
      <c r="L823" s="7" t="s">
        <v>2527</v>
      </c>
      <c r="M823" s="7" t="s">
        <v>2528</v>
      </c>
      <c r="N823" s="47">
        <v>21988.880000000001</v>
      </c>
      <c r="O823" s="25"/>
      <c r="P823" s="26"/>
      <c r="Q823" s="11"/>
      <c r="R823" s="11" t="s">
        <v>2488</v>
      </c>
      <c r="S823" s="11" t="s">
        <v>2488</v>
      </c>
      <c r="T823" s="11"/>
      <c r="U823" s="19" t="s">
        <v>32</v>
      </c>
      <c r="V823" s="11" t="s">
        <v>33</v>
      </c>
      <c r="W823" s="20" t="s">
        <v>815</v>
      </c>
      <c r="X823" s="20">
        <v>0</v>
      </c>
      <c r="Y823" s="11" t="str">
        <f t="shared" si="12"/>
        <v>27.04.2020Prefeitura Municipal de SalvadorALCOOL GEL26.555.846/0001-8121988,88http://www.transparencia.salvador.ba.gov.br/Modulos/covid19.aspx</v>
      </c>
      <c r="Z823" s="11" t="s">
        <v>4443</v>
      </c>
      <c r="AA823" s="7">
        <v>500000</v>
      </c>
      <c r="AB823" s="1" t="s">
        <v>15264</v>
      </c>
      <c r="AC823" s="7" t="s">
        <v>14868</v>
      </c>
      <c r="AD823" s="1" t="s">
        <v>16269</v>
      </c>
    </row>
    <row r="824" spans="1:30">
      <c r="A824" s="10" t="s">
        <v>2478</v>
      </c>
      <c r="B824" s="11" t="s">
        <v>21</v>
      </c>
      <c r="C824" s="11" t="s">
        <v>2479</v>
      </c>
      <c r="D824" s="11" t="s">
        <v>2480</v>
      </c>
      <c r="E824" s="11" t="s">
        <v>646</v>
      </c>
      <c r="F824" s="11" t="s">
        <v>2481</v>
      </c>
      <c r="G824" s="11" t="s">
        <v>2482</v>
      </c>
      <c r="H824" s="11" t="s">
        <v>2541</v>
      </c>
      <c r="I824" s="11" t="s">
        <v>2526</v>
      </c>
      <c r="J824" s="11" t="s">
        <v>2485</v>
      </c>
      <c r="K824" s="11"/>
      <c r="L824" s="7" t="s">
        <v>2527</v>
      </c>
      <c r="M824" s="7" t="s">
        <v>2528</v>
      </c>
      <c r="N824" s="47">
        <v>22905</v>
      </c>
      <c r="O824" s="25"/>
      <c r="P824" s="26"/>
      <c r="Q824" s="11"/>
      <c r="R824" s="11" t="s">
        <v>2488</v>
      </c>
      <c r="S824" s="11" t="s">
        <v>2488</v>
      </c>
      <c r="T824" s="11"/>
      <c r="U824" s="19" t="s">
        <v>32</v>
      </c>
      <c r="V824" s="11" t="s">
        <v>33</v>
      </c>
      <c r="W824" s="20" t="s">
        <v>815</v>
      </c>
      <c r="X824" s="20">
        <v>0</v>
      </c>
      <c r="Y824" s="11" t="str">
        <f t="shared" si="12"/>
        <v>27.04.2020Prefeitura Municipal de SalvadorAQUISIÇÃO DE ALCOOL GEL PARA ATENDER AS DEMANDAS DA DPSE DURANTE O PERÍODO DE PANDEMIA DO COVID-19, CONFORME SOLICITADO EM PROCESSO 1087/2020.26.555.846/0001-8122905http://www.transparencia.salvador.ba.gov.br/Modulos/covid19.aspx</v>
      </c>
      <c r="Z824" s="11" t="s">
        <v>4443</v>
      </c>
      <c r="AA824" s="7">
        <v>500000</v>
      </c>
      <c r="AB824" s="1" t="s">
        <v>15264</v>
      </c>
      <c r="AC824" s="7" t="s">
        <v>14868</v>
      </c>
      <c r="AD824" s="1" t="s">
        <v>16269</v>
      </c>
    </row>
    <row r="825" spans="1:30">
      <c r="A825" s="10" t="s">
        <v>2478</v>
      </c>
      <c r="B825" s="11" t="s">
        <v>21</v>
      </c>
      <c r="C825" s="11" t="s">
        <v>2479</v>
      </c>
      <c r="D825" s="11" t="s">
        <v>2480</v>
      </c>
      <c r="E825" s="11" t="s">
        <v>646</v>
      </c>
      <c r="F825" s="11" t="s">
        <v>2481</v>
      </c>
      <c r="G825" s="11" t="s">
        <v>2482</v>
      </c>
      <c r="H825" s="11" t="s">
        <v>2541</v>
      </c>
      <c r="I825" s="11" t="s">
        <v>2526</v>
      </c>
      <c r="J825" s="11" t="s">
        <v>2485</v>
      </c>
      <c r="K825" s="11"/>
      <c r="L825" s="7" t="s">
        <v>2527</v>
      </c>
      <c r="M825" s="7" t="s">
        <v>2528</v>
      </c>
      <c r="N825" s="47">
        <v>4581</v>
      </c>
      <c r="O825" s="25"/>
      <c r="P825" s="26"/>
      <c r="Q825" s="11"/>
      <c r="R825" s="11" t="s">
        <v>2488</v>
      </c>
      <c r="S825" s="11" t="s">
        <v>2488</v>
      </c>
      <c r="T825" s="11"/>
      <c r="U825" s="19" t="s">
        <v>32</v>
      </c>
      <c r="V825" s="11" t="s">
        <v>33</v>
      </c>
      <c r="W825" s="20" t="s">
        <v>815</v>
      </c>
      <c r="X825" s="20">
        <v>0</v>
      </c>
      <c r="Y825" s="11" t="str">
        <f t="shared" si="12"/>
        <v>27.04.2020Prefeitura Municipal de SalvadorAQUISIÇÃO DE ALCOOL GEL PARA ATENDER AS DEMANDAS DA DPSE DURANTE O PERÍODO DE PANDEMIA DO COVID-19, CONFORME SOLICITADO EM PROCESSO 1087/2020.26.555.846/0001-814581http://www.transparencia.salvador.ba.gov.br/Modulos/covid19.aspx</v>
      </c>
      <c r="Z825" s="11" t="s">
        <v>4443</v>
      </c>
      <c r="AA825" s="7">
        <v>500000</v>
      </c>
      <c r="AB825" s="1" t="s">
        <v>15264</v>
      </c>
      <c r="AC825" s="7" t="s">
        <v>14868</v>
      </c>
      <c r="AD825" s="1" t="s">
        <v>16269</v>
      </c>
    </row>
    <row r="826" spans="1:30">
      <c r="A826" s="10" t="s">
        <v>2478</v>
      </c>
      <c r="B826" s="11" t="s">
        <v>21</v>
      </c>
      <c r="C826" s="11" t="s">
        <v>2479</v>
      </c>
      <c r="D826" s="11" t="s">
        <v>2480</v>
      </c>
      <c r="E826" s="11" t="s">
        <v>646</v>
      </c>
      <c r="F826" s="11" t="s">
        <v>2481</v>
      </c>
      <c r="G826" s="11" t="s">
        <v>2482</v>
      </c>
      <c r="H826" s="11" t="s">
        <v>2542</v>
      </c>
      <c r="I826" s="11" t="s">
        <v>2526</v>
      </c>
      <c r="J826" s="11" t="s">
        <v>2485</v>
      </c>
      <c r="K826" s="11"/>
      <c r="L826" s="7" t="s">
        <v>2527</v>
      </c>
      <c r="M826" s="7" t="s">
        <v>2528</v>
      </c>
      <c r="N826" s="47">
        <v>15270</v>
      </c>
      <c r="O826" s="25"/>
      <c r="P826" s="26"/>
      <c r="Q826" s="11"/>
      <c r="R826" s="11" t="s">
        <v>2488</v>
      </c>
      <c r="S826" s="11" t="s">
        <v>2488</v>
      </c>
      <c r="T826" s="11"/>
      <c r="U826" s="19" t="s">
        <v>32</v>
      </c>
      <c r="V826" s="11" t="s">
        <v>33</v>
      </c>
      <c r="W826" s="20" t="s">
        <v>815</v>
      </c>
      <c r="X826" s="20">
        <v>0</v>
      </c>
      <c r="Y826" s="11" t="str">
        <f t="shared" si="12"/>
        <v>27.04.2020Prefeitura Municipal de SalvadorAQUISIÇÃO DE ÁLCOOL GEL PARA ATENDER AS DEMANDAS DA CAD DURANTE O PERÍODO DE PANDEMIA DO COVID-19, CONFORME SOLICITADO EM PROCESSO 816/2020.26.555.846/0001-8115270http://www.transparencia.salvador.ba.gov.br/Modulos/covid19.aspx</v>
      </c>
      <c r="Z826" s="11" t="s">
        <v>4443</v>
      </c>
      <c r="AA826" s="7">
        <v>500000</v>
      </c>
      <c r="AB826" s="1" t="s">
        <v>15264</v>
      </c>
      <c r="AC826" s="7" t="s">
        <v>14868</v>
      </c>
      <c r="AD826" s="1" t="s">
        <v>16269</v>
      </c>
    </row>
    <row r="827" spans="1:30">
      <c r="A827" s="10" t="s">
        <v>2478</v>
      </c>
      <c r="B827" s="11" t="s">
        <v>21</v>
      </c>
      <c r="C827" s="11" t="s">
        <v>2479</v>
      </c>
      <c r="D827" s="11" t="s">
        <v>2480</v>
      </c>
      <c r="E827" s="11" t="s">
        <v>646</v>
      </c>
      <c r="F827" s="11" t="s">
        <v>2481</v>
      </c>
      <c r="G827" s="11" t="s">
        <v>2482</v>
      </c>
      <c r="H827" s="11" t="s">
        <v>2542</v>
      </c>
      <c r="I827" s="11" t="s">
        <v>2526</v>
      </c>
      <c r="J827" s="11" t="s">
        <v>2485</v>
      </c>
      <c r="K827" s="11"/>
      <c r="L827" s="7" t="s">
        <v>2527</v>
      </c>
      <c r="M827" s="7" t="s">
        <v>2528</v>
      </c>
      <c r="N827" s="47">
        <v>8398.5</v>
      </c>
      <c r="O827" s="25"/>
      <c r="P827" s="26"/>
      <c r="Q827" s="11"/>
      <c r="R827" s="11" t="s">
        <v>2488</v>
      </c>
      <c r="S827" s="11" t="s">
        <v>2488</v>
      </c>
      <c r="T827" s="11"/>
      <c r="U827" s="19" t="s">
        <v>32</v>
      </c>
      <c r="V827" s="11" t="s">
        <v>33</v>
      </c>
      <c r="W827" s="20" t="s">
        <v>815</v>
      </c>
      <c r="X827" s="20">
        <v>0</v>
      </c>
      <c r="Y827" s="11" t="str">
        <f t="shared" si="12"/>
        <v>27.04.2020Prefeitura Municipal de SalvadorAQUISIÇÃO DE ÁLCOOL GEL PARA ATENDER AS DEMANDAS DA CAD DURANTE O PERÍODO DE PANDEMIA DO COVID-19, CONFORME SOLICITADO EM PROCESSO 816/2020.26.555.846/0001-818398,5http://www.transparencia.salvador.ba.gov.br/Modulos/covid19.aspx</v>
      </c>
      <c r="Z827" s="11" t="s">
        <v>4443</v>
      </c>
      <c r="AA827" s="7">
        <v>500000</v>
      </c>
      <c r="AB827" s="1" t="s">
        <v>15264</v>
      </c>
      <c r="AC827" s="7" t="s">
        <v>14868</v>
      </c>
      <c r="AD827" s="1" t="s">
        <v>16269</v>
      </c>
    </row>
    <row r="828" spans="1:30">
      <c r="A828" s="10" t="s">
        <v>2478</v>
      </c>
      <c r="B828" s="11" t="s">
        <v>21</v>
      </c>
      <c r="C828" s="11" t="s">
        <v>2479</v>
      </c>
      <c r="D828" s="11" t="s">
        <v>2480</v>
      </c>
      <c r="E828" s="11" t="s">
        <v>646</v>
      </c>
      <c r="F828" s="11" t="s">
        <v>2481</v>
      </c>
      <c r="G828" s="11" t="s">
        <v>2482</v>
      </c>
      <c r="H828" s="11" t="s">
        <v>2543</v>
      </c>
      <c r="I828" s="11" t="s">
        <v>2526</v>
      </c>
      <c r="J828" s="11" t="s">
        <v>2485</v>
      </c>
      <c r="K828" s="11"/>
      <c r="L828" s="7" t="s">
        <v>2527</v>
      </c>
      <c r="M828" s="7" t="s">
        <v>2528</v>
      </c>
      <c r="N828" s="47">
        <v>1527</v>
      </c>
      <c r="O828" s="25"/>
      <c r="P828" s="26"/>
      <c r="Q828" s="11"/>
      <c r="R828" s="11" t="s">
        <v>2488</v>
      </c>
      <c r="S828" s="11" t="s">
        <v>2488</v>
      </c>
      <c r="T828" s="11"/>
      <c r="U828" s="19" t="s">
        <v>32</v>
      </c>
      <c r="V828" s="11" t="s">
        <v>33</v>
      </c>
      <c r="W828" s="20" t="s">
        <v>815</v>
      </c>
      <c r="X828" s="20">
        <v>0</v>
      </c>
      <c r="Y828" s="11" t="str">
        <f t="shared" si="12"/>
        <v>27.04.2020Prefeitura Municipal de SalvadorMATERIAIS E UTENSÍLIOS DE LIMPEZA (ÁLCOOL GEL 70%).26.555.846/0001-811527http://www.transparencia.salvador.ba.gov.br/Modulos/covid19.aspx</v>
      </c>
      <c r="Z828" s="11" t="s">
        <v>4443</v>
      </c>
      <c r="AA828" s="7">
        <v>500000</v>
      </c>
      <c r="AB828" s="1" t="s">
        <v>15264</v>
      </c>
      <c r="AC828" s="7" t="s">
        <v>14868</v>
      </c>
      <c r="AD828" s="1" t="s">
        <v>16269</v>
      </c>
    </row>
    <row r="829" spans="1:30">
      <c r="A829" s="10" t="s">
        <v>2478</v>
      </c>
      <c r="B829" s="11" t="s">
        <v>21</v>
      </c>
      <c r="C829" s="11" t="s">
        <v>2479</v>
      </c>
      <c r="D829" s="11" t="s">
        <v>2480</v>
      </c>
      <c r="E829" s="11" t="s">
        <v>646</v>
      </c>
      <c r="F829" s="11" t="s">
        <v>2481</v>
      </c>
      <c r="G829" s="11" t="s">
        <v>2482</v>
      </c>
      <c r="H829" s="11" t="s">
        <v>2543</v>
      </c>
      <c r="I829" s="11" t="s">
        <v>2526</v>
      </c>
      <c r="J829" s="11" t="s">
        <v>2485</v>
      </c>
      <c r="K829" s="11"/>
      <c r="L829" s="7" t="s">
        <v>2527</v>
      </c>
      <c r="M829" s="7" t="s">
        <v>2528</v>
      </c>
      <c r="N829" s="47">
        <v>2290.5</v>
      </c>
      <c r="O829" s="25"/>
      <c r="P829" s="26"/>
      <c r="Q829" s="11"/>
      <c r="R829" s="11" t="s">
        <v>2488</v>
      </c>
      <c r="S829" s="11" t="s">
        <v>2488</v>
      </c>
      <c r="T829" s="11"/>
      <c r="U829" s="19" t="s">
        <v>32</v>
      </c>
      <c r="V829" s="11" t="s">
        <v>33</v>
      </c>
      <c r="W829" s="20" t="s">
        <v>815</v>
      </c>
      <c r="X829" s="20">
        <v>0</v>
      </c>
      <c r="Y829" s="11" t="str">
        <f t="shared" si="12"/>
        <v>27.04.2020Prefeitura Municipal de SalvadorMATERIAIS E UTENSÍLIOS DE LIMPEZA (ÁLCOOL GEL 70%).26.555.846/0001-812290,5http://www.transparencia.salvador.ba.gov.br/Modulos/covid19.aspx</v>
      </c>
      <c r="Z829" s="11" t="s">
        <v>4443</v>
      </c>
      <c r="AA829" s="7">
        <v>500000</v>
      </c>
      <c r="AB829" s="1" t="s">
        <v>15264</v>
      </c>
      <c r="AC829" s="7" t="s">
        <v>14868</v>
      </c>
      <c r="AD829" s="1" t="s">
        <v>16269</v>
      </c>
    </row>
    <row r="830" spans="1:30">
      <c r="A830" s="10" t="s">
        <v>2478</v>
      </c>
      <c r="B830" s="11" t="s">
        <v>21</v>
      </c>
      <c r="C830" s="11" t="s">
        <v>2479</v>
      </c>
      <c r="D830" s="11" t="s">
        <v>2480</v>
      </c>
      <c r="E830" s="11" t="s">
        <v>646</v>
      </c>
      <c r="F830" s="11" t="s">
        <v>2481</v>
      </c>
      <c r="G830" s="11" t="s">
        <v>2482</v>
      </c>
      <c r="H830" s="11" t="s">
        <v>2544</v>
      </c>
      <c r="I830" s="11" t="s">
        <v>2526</v>
      </c>
      <c r="J830" s="11" t="s">
        <v>2485</v>
      </c>
      <c r="K830" s="11"/>
      <c r="L830" s="7" t="s">
        <v>2527</v>
      </c>
      <c r="M830" s="7" t="s">
        <v>2528</v>
      </c>
      <c r="N830" s="47">
        <v>15270</v>
      </c>
      <c r="O830" s="25"/>
      <c r="P830" s="26"/>
      <c r="Q830" s="11"/>
      <c r="R830" s="11" t="s">
        <v>2488</v>
      </c>
      <c r="S830" s="11" t="s">
        <v>2488</v>
      </c>
      <c r="T830" s="11"/>
      <c r="U830" s="19" t="s">
        <v>32</v>
      </c>
      <c r="V830" s="11" t="s">
        <v>33</v>
      </c>
      <c r="W830" s="20" t="s">
        <v>815</v>
      </c>
      <c r="X830" s="20">
        <v>0</v>
      </c>
      <c r="Y830" s="11" t="str">
        <f t="shared" si="12"/>
        <v>27.04.2020Prefeitura Municipal de SalvadorREF. A AQUISIÇÃO POR REGISTRO DE PREÇO DE ÁLCOOL ETÍLICO EM GEL 70%; PROCESSO TRANSALVADOR Nº 2589/202026.555.846/0001-8115270http://www.transparencia.salvador.ba.gov.br/Modulos/covid19.aspx</v>
      </c>
      <c r="Z830" s="11" t="s">
        <v>4443</v>
      </c>
      <c r="AA830" s="7">
        <v>500000</v>
      </c>
      <c r="AB830" s="1" t="s">
        <v>15264</v>
      </c>
      <c r="AC830" s="7" t="s">
        <v>14868</v>
      </c>
      <c r="AD830" s="1" t="s">
        <v>16269</v>
      </c>
    </row>
    <row r="831" spans="1:30">
      <c r="A831" s="10" t="s">
        <v>2478</v>
      </c>
      <c r="B831" s="11" t="s">
        <v>21</v>
      </c>
      <c r="C831" s="11" t="s">
        <v>2479</v>
      </c>
      <c r="D831" s="11" t="s">
        <v>2480</v>
      </c>
      <c r="E831" s="11" t="s">
        <v>646</v>
      </c>
      <c r="F831" s="11" t="s">
        <v>2481</v>
      </c>
      <c r="G831" s="11" t="s">
        <v>2482</v>
      </c>
      <c r="H831" s="11" t="s">
        <v>2545</v>
      </c>
      <c r="I831" s="11" t="s">
        <v>2526</v>
      </c>
      <c r="J831" s="11" t="s">
        <v>2485</v>
      </c>
      <c r="K831" s="11"/>
      <c r="L831" s="7" t="s">
        <v>2527</v>
      </c>
      <c r="M831" s="7" t="s">
        <v>2528</v>
      </c>
      <c r="N831" s="47">
        <v>4581</v>
      </c>
      <c r="O831" s="25"/>
      <c r="P831" s="26"/>
      <c r="Q831" s="11"/>
      <c r="R831" s="11" t="s">
        <v>2488</v>
      </c>
      <c r="S831" s="11" t="s">
        <v>2488</v>
      </c>
      <c r="T831" s="11"/>
      <c r="U831" s="19" t="s">
        <v>32</v>
      </c>
      <c r="V831" s="11" t="s">
        <v>33</v>
      </c>
      <c r="W831" s="20" t="s">
        <v>815</v>
      </c>
      <c r="X831" s="20">
        <v>0</v>
      </c>
      <c r="Y831" s="11" t="str">
        <f t="shared" si="12"/>
        <v>27.04.2020Prefeitura Municipal de SalvadorAQUISIÇÃO DE ÁLCOOL GEL PARA ATENDER AS DEMANDAS REFERENTE A PANDEMIA COVID-19, CONFORME SOLICITADO EM PROCESSO 1090/2020 SEMPRE.26.555.846/0001-814581http://www.transparencia.salvador.ba.gov.br/Modulos/covid19.aspx</v>
      </c>
      <c r="Z831" s="11" t="s">
        <v>4443</v>
      </c>
      <c r="AA831" s="7">
        <v>500000</v>
      </c>
      <c r="AB831" s="1" t="s">
        <v>15264</v>
      </c>
      <c r="AC831" s="7" t="s">
        <v>14868</v>
      </c>
      <c r="AD831" s="1" t="s">
        <v>16269</v>
      </c>
    </row>
    <row r="832" spans="1:30">
      <c r="A832" s="10" t="s">
        <v>2478</v>
      </c>
      <c r="B832" s="11" t="s">
        <v>21</v>
      </c>
      <c r="C832" s="11" t="s">
        <v>2479</v>
      </c>
      <c r="D832" s="11" t="s">
        <v>2480</v>
      </c>
      <c r="E832" s="11" t="s">
        <v>646</v>
      </c>
      <c r="F832" s="11" t="s">
        <v>2481</v>
      </c>
      <c r="G832" s="11" t="s">
        <v>2482</v>
      </c>
      <c r="H832" s="11" t="s">
        <v>2546</v>
      </c>
      <c r="I832" s="11" t="s">
        <v>2526</v>
      </c>
      <c r="J832" s="11" t="s">
        <v>2485</v>
      </c>
      <c r="K832" s="11"/>
      <c r="L832" s="7" t="s">
        <v>2527</v>
      </c>
      <c r="M832" s="7" t="s">
        <v>2528</v>
      </c>
      <c r="N832" s="47">
        <v>732.96</v>
      </c>
      <c r="O832" s="25"/>
      <c r="P832" s="26"/>
      <c r="Q832" s="11"/>
      <c r="R832" s="11" t="s">
        <v>2488</v>
      </c>
      <c r="S832" s="11" t="s">
        <v>2488</v>
      </c>
      <c r="T832" s="11"/>
      <c r="U832" s="19" t="s">
        <v>32</v>
      </c>
      <c r="V832" s="11" t="s">
        <v>33</v>
      </c>
      <c r="W832" s="20" t="s">
        <v>815</v>
      </c>
      <c r="X832" s="20">
        <v>0</v>
      </c>
      <c r="Y832" s="11" t="str">
        <f t="shared" si="12"/>
        <v>27.04.2020Prefeitura Municipal de SalvadorÁLCOOL ETÍLICO EM GEL 70%, EMBALAGEM 800ML.26.555.846/0001-81732,96http://www.transparencia.salvador.ba.gov.br/Modulos/covid19.aspx</v>
      </c>
      <c r="Z832" s="11" t="s">
        <v>4443</v>
      </c>
      <c r="AA832" s="7">
        <v>500000</v>
      </c>
      <c r="AB832" s="1" t="s">
        <v>15264</v>
      </c>
      <c r="AC832" s="7" t="s">
        <v>14868</v>
      </c>
      <c r="AD832" s="1" t="s">
        <v>16269</v>
      </c>
    </row>
    <row r="833" spans="1:30">
      <c r="A833" s="10" t="s">
        <v>2478</v>
      </c>
      <c r="B833" s="11" t="s">
        <v>21</v>
      </c>
      <c r="C833" s="11" t="s">
        <v>2479</v>
      </c>
      <c r="D833" s="11" t="s">
        <v>2480</v>
      </c>
      <c r="E833" s="11" t="s">
        <v>646</v>
      </c>
      <c r="F833" s="11" t="s">
        <v>2481</v>
      </c>
      <c r="G833" s="11" t="s">
        <v>2482</v>
      </c>
      <c r="H833" s="11" t="s">
        <v>2547</v>
      </c>
      <c r="I833" s="11" t="s">
        <v>2526</v>
      </c>
      <c r="J833" s="11" t="s">
        <v>2485</v>
      </c>
      <c r="K833" s="11"/>
      <c r="L833" s="7" t="s">
        <v>2527</v>
      </c>
      <c r="M833" s="7" t="s">
        <v>2528</v>
      </c>
      <c r="N833" s="47">
        <v>916.2</v>
      </c>
      <c r="O833" s="25"/>
      <c r="P833" s="26"/>
      <c r="Q833" s="11"/>
      <c r="R833" s="11" t="s">
        <v>2488</v>
      </c>
      <c r="S833" s="11" t="s">
        <v>2488</v>
      </c>
      <c r="T833" s="11"/>
      <c r="U833" s="19" t="s">
        <v>32</v>
      </c>
      <c r="V833" s="11" t="s">
        <v>33</v>
      </c>
      <c r="W833" s="20" t="s">
        <v>815</v>
      </c>
      <c r="X833" s="20">
        <v>0</v>
      </c>
      <c r="Y833" s="11" t="str">
        <f t="shared" ref="Y833:Y896" si="13">_xlfn.CONCAT(A833,F833,H833,M833,N833,O833,P833,R833)</f>
        <v>27.04.2020Prefeitura Municipal de SalvadorÁLCOOL ETÍLICO EM GEL 70%, PARA MÃOS COM VÁLVULA, REFIL DE 500ML.PR 367/202026.555.846/0001-81916,2http://www.transparencia.salvador.ba.gov.br/Modulos/covid19.aspx</v>
      </c>
      <c r="Z833" s="11" t="s">
        <v>4443</v>
      </c>
      <c r="AA833" s="7">
        <v>500000</v>
      </c>
      <c r="AB833" s="1" t="s">
        <v>15264</v>
      </c>
      <c r="AC833" s="7" t="s">
        <v>14868</v>
      </c>
      <c r="AD833" s="1" t="s">
        <v>16269</v>
      </c>
    </row>
    <row r="834" spans="1:30">
      <c r="A834" s="10" t="s">
        <v>2478</v>
      </c>
      <c r="B834" s="11" t="s">
        <v>21</v>
      </c>
      <c r="C834" s="11" t="s">
        <v>2479</v>
      </c>
      <c r="D834" s="11" t="s">
        <v>2480</v>
      </c>
      <c r="E834" s="11" t="s">
        <v>646</v>
      </c>
      <c r="F834" s="11" t="s">
        <v>2481</v>
      </c>
      <c r="G834" s="11" t="s">
        <v>2482</v>
      </c>
      <c r="H834" s="11" t="s">
        <v>2548</v>
      </c>
      <c r="I834" s="11" t="s">
        <v>2549</v>
      </c>
      <c r="J834" s="11" t="s">
        <v>2485</v>
      </c>
      <c r="K834" s="11"/>
      <c r="L834" s="7" t="s">
        <v>2550</v>
      </c>
      <c r="M834" s="7" t="s">
        <v>2551</v>
      </c>
      <c r="N834" s="47">
        <v>15640</v>
      </c>
      <c r="O834" s="25"/>
      <c r="P834" s="26"/>
      <c r="Q834" s="11"/>
      <c r="R834" s="11" t="s">
        <v>2488</v>
      </c>
      <c r="S834" s="11" t="s">
        <v>2488</v>
      </c>
      <c r="T834" s="11"/>
      <c r="U834" s="15" t="s">
        <v>25</v>
      </c>
      <c r="V834" s="11" t="s">
        <v>20</v>
      </c>
      <c r="W834" s="20" t="s">
        <v>815</v>
      </c>
      <c r="X834" s="20">
        <v>0</v>
      </c>
      <c r="Y834" s="11" t="str">
        <f t="shared" si="13"/>
        <v>27.04.2020Prefeitura Municipal de SalvadorAQUISIÇÃO DE TOUCA DESCARTÁVEL  COM ELÁSTICO NA NUCA, BRANCO, PARA ATENDER DEMANDA DA REDE MUNICIPAL DE SAÚDE EM COMBATE AO COVID-19, CONFORME CI DAS-GT DE MATERIAIS Nº 87/202071.505.564/0001-2415640http://www.transparencia.salvador.ba.gov.br/Modulos/covid19.aspx</v>
      </c>
      <c r="Z834" s="11" t="s">
        <v>4443</v>
      </c>
      <c r="AA834" s="7">
        <v>500000</v>
      </c>
      <c r="AB834" s="1" t="s">
        <v>15266</v>
      </c>
      <c r="AC834" s="7" t="s">
        <v>14869</v>
      </c>
      <c r="AD834" s="1" t="s">
        <v>16269</v>
      </c>
    </row>
    <row r="835" spans="1:30">
      <c r="A835" s="10" t="s">
        <v>2478</v>
      </c>
      <c r="B835" s="11" t="s">
        <v>21</v>
      </c>
      <c r="C835" s="11" t="s">
        <v>2479</v>
      </c>
      <c r="D835" s="11" t="s">
        <v>2480</v>
      </c>
      <c r="E835" s="11" t="s">
        <v>646</v>
      </c>
      <c r="F835" s="11" t="s">
        <v>2481</v>
      </c>
      <c r="G835" s="11" t="s">
        <v>2482</v>
      </c>
      <c r="H835" s="11" t="s">
        <v>2552</v>
      </c>
      <c r="I835" s="11" t="s">
        <v>2553</v>
      </c>
      <c r="J835" s="11" t="s">
        <v>2485</v>
      </c>
      <c r="K835" s="11"/>
      <c r="L835" s="7" t="s">
        <v>2486</v>
      </c>
      <c r="M835" s="7" t="s">
        <v>2487</v>
      </c>
      <c r="N835" s="47">
        <v>3896000</v>
      </c>
      <c r="O835" s="25"/>
      <c r="P835" s="26"/>
      <c r="Q835" s="11"/>
      <c r="R835" s="11" t="s">
        <v>2488</v>
      </c>
      <c r="S835" s="11" t="s">
        <v>2488</v>
      </c>
      <c r="T835" s="11"/>
      <c r="U835" s="15" t="s">
        <v>35</v>
      </c>
      <c r="V835" s="11" t="s">
        <v>20</v>
      </c>
      <c r="W835" s="20" t="s">
        <v>815</v>
      </c>
      <c r="X835" s="20">
        <v>0</v>
      </c>
      <c r="Y835" s="11" t="str">
        <f t="shared" si="13"/>
        <v>27.04.2020Prefeitura Municipal de SalvadorAQUISIÇÃO DE: AVENTAL PARA PROCEDIMENTOS DESCARTÁVEL, NÃO-ESTÉRIL, PARA QUE NÃO HAJA A SUSPENSÃO DOS ATENDIMENTOS AOS USUÁRIOS DE SAÚDE DO MUNICÍPIO DE SALVADOR E EVITARMOS O RISCO IMINENTE DE MORTE, DEVIDO A LETALIDADE DA COVID-19, CONFORME CI DAS/GT DE MATERIAIS Nº 72/202018.192.961/0001-003896000http://www.transparencia.salvador.ba.gov.br/Modulos/covid19.aspx</v>
      </c>
      <c r="Z835" s="11" t="s">
        <v>4443</v>
      </c>
      <c r="AA835" s="7">
        <v>150000</v>
      </c>
      <c r="AB835" s="1" t="s">
        <v>15255</v>
      </c>
      <c r="AC835" s="7" t="s">
        <v>14869</v>
      </c>
      <c r="AD835" s="1" t="s">
        <v>16269</v>
      </c>
    </row>
    <row r="836" spans="1:30">
      <c r="A836" s="10" t="s">
        <v>2478</v>
      </c>
      <c r="B836" s="11" t="s">
        <v>21</v>
      </c>
      <c r="C836" s="11" t="s">
        <v>2479</v>
      </c>
      <c r="D836" s="11" t="s">
        <v>2480</v>
      </c>
      <c r="E836" s="11" t="s">
        <v>646</v>
      </c>
      <c r="F836" s="11" t="s">
        <v>2481</v>
      </c>
      <c r="G836" s="11" t="s">
        <v>2482</v>
      </c>
      <c r="H836" s="11" t="s">
        <v>2554</v>
      </c>
      <c r="I836" s="11" t="s">
        <v>2555</v>
      </c>
      <c r="J836" s="11" t="s">
        <v>2485</v>
      </c>
      <c r="K836" s="11"/>
      <c r="L836" s="7" t="s">
        <v>2556</v>
      </c>
      <c r="M836" s="7" t="s">
        <v>2557</v>
      </c>
      <c r="N836" s="47">
        <v>4720</v>
      </c>
      <c r="O836" s="25"/>
      <c r="P836" s="26"/>
      <c r="Q836" s="11"/>
      <c r="R836" s="11" t="s">
        <v>2488</v>
      </c>
      <c r="S836" s="11" t="s">
        <v>2488</v>
      </c>
      <c r="T836" s="11"/>
      <c r="U836" s="19" t="s">
        <v>30</v>
      </c>
      <c r="V836" s="11" t="s">
        <v>20</v>
      </c>
      <c r="W836" s="20" t="s">
        <v>815</v>
      </c>
      <c r="X836" s="20">
        <v>0</v>
      </c>
      <c r="Y836" s="11" t="str">
        <f t="shared" si="13"/>
        <v>27.04.2020Prefeitura Municipal de SalvadorAQUISIÇÃO DE 800 (OITOCENTAS) MÁSCARAS DE PROTEÇÃO DE TECIDO ALGODÃO DUPLO.28.518.573/0001-204720http://www.transparencia.salvador.ba.gov.br/Modulos/covid19.aspx</v>
      </c>
      <c r="Z836" s="11" t="s">
        <v>4443</v>
      </c>
      <c r="AA836" s="7">
        <v>30000</v>
      </c>
      <c r="AB836" s="1" t="s">
        <v>15267</v>
      </c>
      <c r="AC836" s="7" t="s">
        <v>14868</v>
      </c>
      <c r="AD836" s="1" t="s">
        <v>16269</v>
      </c>
    </row>
    <row r="837" spans="1:30">
      <c r="A837" s="10" t="s">
        <v>2478</v>
      </c>
      <c r="B837" s="11" t="s">
        <v>21</v>
      </c>
      <c r="C837" s="11" t="s">
        <v>2479</v>
      </c>
      <c r="D837" s="11" t="s">
        <v>2480</v>
      </c>
      <c r="E837" s="11" t="s">
        <v>646</v>
      </c>
      <c r="F837" s="11" t="s">
        <v>2481</v>
      </c>
      <c r="G837" s="11" t="s">
        <v>2504</v>
      </c>
      <c r="H837" s="11" t="s">
        <v>2558</v>
      </c>
      <c r="I837" s="11" t="s">
        <v>2559</v>
      </c>
      <c r="J837" s="11" t="s">
        <v>2485</v>
      </c>
      <c r="K837" s="11"/>
      <c r="L837" s="7" t="s">
        <v>2560</v>
      </c>
      <c r="M837" s="7" t="s">
        <v>2561</v>
      </c>
      <c r="N837" s="47">
        <v>5940000</v>
      </c>
      <c r="O837" s="25"/>
      <c r="P837" s="26"/>
      <c r="Q837" s="11"/>
      <c r="R837" s="11" t="s">
        <v>2488</v>
      </c>
      <c r="S837" s="11" t="s">
        <v>2488</v>
      </c>
      <c r="T837" s="11"/>
      <c r="U837" s="19" t="s">
        <v>30</v>
      </c>
      <c r="V837" s="11" t="s">
        <v>20</v>
      </c>
      <c r="W837" s="20" t="s">
        <v>815</v>
      </c>
      <c r="X837" s="20">
        <v>0</v>
      </c>
      <c r="Y837" s="11" t="str">
        <f t="shared" si="13"/>
        <v>27.04.2020Prefeitura Municipal de SalvadorAQUISIÇÃO DE: EQUIPAMENTO DE PROTEÇÃO INDIVIDUAL ¿ EPI, NA ESPÉCIE DE MÁSCARAS CIRÚRGICAS DESCARTÁVEIS, PARA UTILIZAÇÃO DOS SERVIDORES DAS DIVERSAS ÁREAS DA REDE MUNICIPAL DE SAÚDE, CONFORME CI DAS Nº 101/202017.362.378/0001-385940000http://www.transparencia.salvador.ba.gov.br/Modulos/covid19.aspx</v>
      </c>
      <c r="Z837" s="11" t="s">
        <v>4443</v>
      </c>
      <c r="AA837" s="7">
        <v>100000</v>
      </c>
      <c r="AB837" s="1" t="s">
        <v>15268</v>
      </c>
      <c r="AC837" s="7" t="s">
        <v>14868</v>
      </c>
      <c r="AD837" s="1" t="s">
        <v>16269</v>
      </c>
    </row>
    <row r="838" spans="1:30">
      <c r="A838" s="10" t="s">
        <v>2478</v>
      </c>
      <c r="B838" s="11" t="s">
        <v>21</v>
      </c>
      <c r="C838" s="11" t="s">
        <v>2479</v>
      </c>
      <c r="D838" s="11" t="s">
        <v>2480</v>
      </c>
      <c r="E838" s="11" t="s">
        <v>646</v>
      </c>
      <c r="F838" s="11" t="s">
        <v>2481</v>
      </c>
      <c r="G838" s="11" t="s">
        <v>2482</v>
      </c>
      <c r="H838" s="11" t="s">
        <v>2562</v>
      </c>
      <c r="I838" s="11" t="s">
        <v>2563</v>
      </c>
      <c r="J838" s="11" t="s">
        <v>2485</v>
      </c>
      <c r="K838" s="11"/>
      <c r="L838" s="7" t="s">
        <v>2564</v>
      </c>
      <c r="M838" s="7" t="s">
        <v>2162</v>
      </c>
      <c r="N838" s="47">
        <v>9960</v>
      </c>
      <c r="O838" s="25"/>
      <c r="P838" s="26"/>
      <c r="Q838" s="11"/>
      <c r="R838" s="11" t="s">
        <v>2488</v>
      </c>
      <c r="S838" s="11" t="s">
        <v>2488</v>
      </c>
      <c r="T838" s="11"/>
      <c r="U838" s="19" t="s">
        <v>30</v>
      </c>
      <c r="V838" s="11" t="s">
        <v>20</v>
      </c>
      <c r="W838" s="20" t="s">
        <v>815</v>
      </c>
      <c r="X838" s="20">
        <v>0</v>
      </c>
      <c r="Y838" s="11" t="str">
        <f t="shared" si="13"/>
        <v>27.04.2020Prefeitura Municipal de SalvadorMÁSCARA DESCARTÁVEL - MEDLIFE09.315.202/0001-059960http://www.transparencia.salvador.ba.gov.br/Modulos/covid19.aspx</v>
      </c>
      <c r="Z838" s="11" t="s">
        <v>4443</v>
      </c>
      <c r="AA838" s="7">
        <v>1000000</v>
      </c>
      <c r="AB838" s="1" t="s">
        <v>15213</v>
      </c>
      <c r="AC838" s="7" t="s">
        <v>14870</v>
      </c>
      <c r="AD838" s="1" t="s">
        <v>16269</v>
      </c>
    </row>
    <row r="839" spans="1:30">
      <c r="A839" s="10">
        <v>43928</v>
      </c>
      <c r="B839" s="11" t="s">
        <v>15</v>
      </c>
      <c r="C839" s="12" t="s">
        <v>2565</v>
      </c>
      <c r="D839" s="12" t="s">
        <v>2480</v>
      </c>
      <c r="E839" s="11" t="s">
        <v>646</v>
      </c>
      <c r="F839" s="11" t="s">
        <v>2566</v>
      </c>
      <c r="G839" s="11" t="s">
        <v>2567</v>
      </c>
      <c r="H839" s="11" t="s">
        <v>2568</v>
      </c>
      <c r="I839" s="11" t="s">
        <v>2569</v>
      </c>
      <c r="J839" s="11" t="s">
        <v>1290</v>
      </c>
      <c r="K839" s="11" t="s">
        <v>2570</v>
      </c>
      <c r="L839" s="7" t="s">
        <v>13900</v>
      </c>
      <c r="M839" s="7" t="s">
        <v>2571</v>
      </c>
      <c r="N839" s="47">
        <v>161760</v>
      </c>
      <c r="O839" s="25"/>
      <c r="P839" s="26"/>
      <c r="Q839" s="11"/>
      <c r="R839" s="11" t="s">
        <v>2572</v>
      </c>
      <c r="S839" s="11" t="s">
        <v>2572</v>
      </c>
      <c r="T839" s="11"/>
      <c r="U839" s="19" t="s">
        <v>816</v>
      </c>
      <c r="V839" s="11" t="s">
        <v>20</v>
      </c>
      <c r="W839" s="14">
        <v>1685</v>
      </c>
      <c r="X839" s="14">
        <v>96</v>
      </c>
      <c r="Y839" s="11" t="str">
        <f t="shared" si="13"/>
        <v>43928SECRETARIA DO ESTADO DA BAHIA - SESABManutenção preventiva e Corretiva de Ventilador Pulmonar da marca Drager, Monitor Multiparametrico da marca Drager e Carro de Anestesia.02.535.707/0001-28161760http://www.saude.ba.gov.br/temasdesaude/coronavirus/contratacoes-covid19/</v>
      </c>
      <c r="Z839" s="11" t="s">
        <v>4442</v>
      </c>
      <c r="AA839" s="7">
        <v>28131521</v>
      </c>
      <c r="AB839" s="1" t="s">
        <v>15269</v>
      </c>
      <c r="AC839" s="7" t="s">
        <v>14869</v>
      </c>
      <c r="AD839" s="1" t="s">
        <v>16269</v>
      </c>
    </row>
    <row r="840" spans="1:30">
      <c r="A840" s="10">
        <v>43928</v>
      </c>
      <c r="B840" s="11" t="s">
        <v>15</v>
      </c>
      <c r="C840" s="12" t="s">
        <v>2565</v>
      </c>
      <c r="D840" s="12" t="s">
        <v>2480</v>
      </c>
      <c r="E840" s="11" t="s">
        <v>646</v>
      </c>
      <c r="F840" s="11" t="s">
        <v>2566</v>
      </c>
      <c r="G840" s="11" t="s">
        <v>2567</v>
      </c>
      <c r="H840" s="11" t="s">
        <v>2568</v>
      </c>
      <c r="I840" s="11" t="s">
        <v>2569</v>
      </c>
      <c r="J840" s="11" t="s">
        <v>1290</v>
      </c>
      <c r="K840" s="11" t="s">
        <v>2570</v>
      </c>
      <c r="L840" s="7" t="s">
        <v>13900</v>
      </c>
      <c r="M840" s="7" t="s">
        <v>2571</v>
      </c>
      <c r="N840" s="47">
        <v>88060</v>
      </c>
      <c r="O840" s="25"/>
      <c r="P840" s="26"/>
      <c r="Q840" s="11"/>
      <c r="R840" s="11" t="s">
        <v>2572</v>
      </c>
      <c r="S840" s="11" t="s">
        <v>2572</v>
      </c>
      <c r="T840" s="11"/>
      <c r="U840" s="19" t="s">
        <v>816</v>
      </c>
      <c r="V840" s="11" t="s">
        <v>20</v>
      </c>
      <c r="W840" s="14">
        <v>1190</v>
      </c>
      <c r="X840" s="14">
        <v>74</v>
      </c>
      <c r="Y840" s="11" t="str">
        <f t="shared" si="13"/>
        <v>43928SECRETARIA DO ESTADO DA BAHIA - SESABManutenção preventiva e Corretiva de Ventilador Pulmonar da marca Drager, Monitor Multiparametrico da marca Drager e Carro de Anestesia.02.535.707/0001-2888060http://www.saude.ba.gov.br/temasdesaude/coronavirus/contratacoes-covid19/</v>
      </c>
      <c r="Z840" s="11" t="s">
        <v>4442</v>
      </c>
      <c r="AA840" s="7">
        <v>28131521</v>
      </c>
      <c r="AB840" s="1" t="s">
        <v>15269</v>
      </c>
      <c r="AC840" s="7" t="s">
        <v>14869</v>
      </c>
      <c r="AD840" s="1" t="s">
        <v>16269</v>
      </c>
    </row>
    <row r="841" spans="1:30">
      <c r="A841" s="10">
        <v>43928</v>
      </c>
      <c r="B841" s="11" t="s">
        <v>15</v>
      </c>
      <c r="C841" s="12" t="s">
        <v>2565</v>
      </c>
      <c r="D841" s="12" t="s">
        <v>2480</v>
      </c>
      <c r="E841" s="11" t="s">
        <v>646</v>
      </c>
      <c r="F841" s="11" t="s">
        <v>2566</v>
      </c>
      <c r="G841" s="11" t="s">
        <v>2567</v>
      </c>
      <c r="H841" s="11" t="s">
        <v>2568</v>
      </c>
      <c r="I841" s="11" t="s">
        <v>2569</v>
      </c>
      <c r="J841" s="11" t="s">
        <v>1290</v>
      </c>
      <c r="K841" s="11" t="s">
        <v>2570</v>
      </c>
      <c r="L841" s="7" t="s">
        <v>13900</v>
      </c>
      <c r="M841" s="7" t="s">
        <v>2571</v>
      </c>
      <c r="N841" s="47">
        <v>120460</v>
      </c>
      <c r="O841" s="25"/>
      <c r="P841" s="26"/>
      <c r="Q841" s="11"/>
      <c r="R841" s="11" t="s">
        <v>2572</v>
      </c>
      <c r="S841" s="11" t="s">
        <v>2572</v>
      </c>
      <c r="T841" s="11"/>
      <c r="U841" s="19" t="s">
        <v>816</v>
      </c>
      <c r="V841" s="11" t="s">
        <v>20</v>
      </c>
      <c r="W841" s="14">
        <v>3170</v>
      </c>
      <c r="X841" s="14">
        <v>38</v>
      </c>
      <c r="Y841" s="11" t="str">
        <f t="shared" si="13"/>
        <v>43928SECRETARIA DO ESTADO DA BAHIA - SESABManutenção preventiva e Corretiva de Ventilador Pulmonar da marca Drager, Monitor Multiparametrico da marca Drager e Carro de Anestesia.02.535.707/0001-28120460http://www.saude.ba.gov.br/temasdesaude/coronavirus/contratacoes-covid19/</v>
      </c>
      <c r="Z841" s="11" t="s">
        <v>4442</v>
      </c>
      <c r="AA841" s="7">
        <v>28131521</v>
      </c>
      <c r="AB841" s="1" t="s">
        <v>15269</v>
      </c>
      <c r="AC841" s="7" t="s">
        <v>14869</v>
      </c>
      <c r="AD841" s="1" t="s">
        <v>16269</v>
      </c>
    </row>
    <row r="842" spans="1:30">
      <c r="A842" s="10">
        <v>43928</v>
      </c>
      <c r="B842" s="11" t="s">
        <v>15</v>
      </c>
      <c r="C842" s="12" t="s">
        <v>2565</v>
      </c>
      <c r="D842" s="12" t="s">
        <v>2480</v>
      </c>
      <c r="E842" s="11" t="s">
        <v>646</v>
      </c>
      <c r="F842" s="11" t="s">
        <v>2566</v>
      </c>
      <c r="G842" s="11" t="s">
        <v>2567</v>
      </c>
      <c r="H842" s="11" t="s">
        <v>2568</v>
      </c>
      <c r="I842" s="11" t="s">
        <v>2569</v>
      </c>
      <c r="J842" s="11" t="s">
        <v>1290</v>
      </c>
      <c r="K842" s="11" t="s">
        <v>2570</v>
      </c>
      <c r="L842" s="7" t="s">
        <v>13900</v>
      </c>
      <c r="M842" s="7" t="s">
        <v>2571</v>
      </c>
      <c r="N842" s="47">
        <v>243818.51</v>
      </c>
      <c r="O842" s="25"/>
      <c r="P842" s="26"/>
      <c r="Q842" s="11"/>
      <c r="R842" s="11" t="s">
        <v>2572</v>
      </c>
      <c r="S842" s="11" t="s">
        <v>2572</v>
      </c>
      <c r="T842" s="11"/>
      <c r="U842" s="15" t="s">
        <v>816</v>
      </c>
      <c r="V842" s="11" t="s">
        <v>20</v>
      </c>
      <c r="W842" s="20" t="s">
        <v>815</v>
      </c>
      <c r="X842" s="20">
        <v>0</v>
      </c>
      <c r="Y842" s="11" t="str">
        <f t="shared" si="13"/>
        <v>43928SECRETARIA DO ESTADO DA BAHIA - SESABManutenção preventiva e Corretiva de Ventilador Pulmonar da marca Drager, Monitor Multiparametrico da marca Drager e Carro de Anestesia.02.535.707/0001-28243818,51http://www.saude.ba.gov.br/temasdesaude/coronavirus/contratacoes-covid19/</v>
      </c>
      <c r="Z842" s="11" t="s">
        <v>4442</v>
      </c>
      <c r="AA842" s="7">
        <v>28131521</v>
      </c>
      <c r="AB842" s="1" t="s">
        <v>15269</v>
      </c>
      <c r="AC842" s="7" t="s">
        <v>14869</v>
      </c>
      <c r="AD842" s="1" t="s">
        <v>16269</v>
      </c>
    </row>
    <row r="843" spans="1:30">
      <c r="A843" s="10">
        <v>43928</v>
      </c>
      <c r="B843" s="11" t="s">
        <v>15</v>
      </c>
      <c r="C843" s="12" t="s">
        <v>2565</v>
      </c>
      <c r="D843" s="12" t="s">
        <v>2480</v>
      </c>
      <c r="E843" s="11" t="s">
        <v>646</v>
      </c>
      <c r="F843" s="11" t="s">
        <v>2566</v>
      </c>
      <c r="G843" s="11" t="s">
        <v>2567</v>
      </c>
      <c r="H843" s="11" t="s">
        <v>2568</v>
      </c>
      <c r="I843" s="11" t="s">
        <v>2569</v>
      </c>
      <c r="J843" s="11" t="s">
        <v>1290</v>
      </c>
      <c r="K843" s="11" t="s">
        <v>2570</v>
      </c>
      <c r="L843" s="7" t="s">
        <v>13900</v>
      </c>
      <c r="M843" s="7" t="s">
        <v>2571</v>
      </c>
      <c r="N843" s="47">
        <v>373402.19</v>
      </c>
      <c r="O843" s="25"/>
      <c r="P843" s="26"/>
      <c r="Q843" s="11"/>
      <c r="R843" s="11" t="s">
        <v>2572</v>
      </c>
      <c r="S843" s="11" t="s">
        <v>2572</v>
      </c>
      <c r="T843" s="11"/>
      <c r="U843" s="15" t="s">
        <v>816</v>
      </c>
      <c r="V843" s="11" t="s">
        <v>20</v>
      </c>
      <c r="W843" s="20" t="s">
        <v>815</v>
      </c>
      <c r="X843" s="20">
        <v>0</v>
      </c>
      <c r="Y843" s="11" t="str">
        <f t="shared" si="13"/>
        <v>43928SECRETARIA DO ESTADO DA BAHIA - SESABManutenção preventiva e Corretiva de Ventilador Pulmonar da marca Drager, Monitor Multiparametrico da marca Drager e Carro de Anestesia.02.535.707/0001-28373402,19http://www.saude.ba.gov.br/temasdesaude/coronavirus/contratacoes-covid19/</v>
      </c>
      <c r="Z843" s="11" t="s">
        <v>4442</v>
      </c>
      <c r="AA843" s="7">
        <v>28131521</v>
      </c>
      <c r="AB843" s="1" t="s">
        <v>15269</v>
      </c>
      <c r="AC843" s="7" t="s">
        <v>14869</v>
      </c>
      <c r="AD843" s="1" t="s">
        <v>16269</v>
      </c>
    </row>
    <row r="844" spans="1:30">
      <c r="A844" s="10">
        <v>43928</v>
      </c>
      <c r="B844" s="11" t="s">
        <v>15</v>
      </c>
      <c r="C844" s="12" t="s">
        <v>2565</v>
      </c>
      <c r="D844" s="12" t="s">
        <v>2480</v>
      </c>
      <c r="E844" s="11" t="s">
        <v>646</v>
      </c>
      <c r="F844" s="11" t="s">
        <v>2566</v>
      </c>
      <c r="G844" s="11" t="s">
        <v>2567</v>
      </c>
      <c r="H844" s="11" t="s">
        <v>2568</v>
      </c>
      <c r="I844" s="11" t="s">
        <v>2569</v>
      </c>
      <c r="J844" s="11" t="s">
        <v>1290</v>
      </c>
      <c r="K844" s="11" t="s">
        <v>2570</v>
      </c>
      <c r="L844" s="7" t="s">
        <v>13900</v>
      </c>
      <c r="M844" s="7" t="s">
        <v>2571</v>
      </c>
      <c r="N844" s="47">
        <v>177374.79</v>
      </c>
      <c r="O844" s="25"/>
      <c r="P844" s="26"/>
      <c r="Q844" s="11"/>
      <c r="R844" s="11" t="s">
        <v>2572</v>
      </c>
      <c r="S844" s="11" t="s">
        <v>2572</v>
      </c>
      <c r="T844" s="11"/>
      <c r="U844" s="15" t="s">
        <v>816</v>
      </c>
      <c r="V844" s="11" t="s">
        <v>20</v>
      </c>
      <c r="W844" s="20" t="s">
        <v>815</v>
      </c>
      <c r="X844" s="20">
        <v>0</v>
      </c>
      <c r="Y844" s="11" t="str">
        <f t="shared" si="13"/>
        <v>43928SECRETARIA DO ESTADO DA BAHIA - SESABManutenção preventiva e Corretiva de Ventilador Pulmonar da marca Drager, Monitor Multiparametrico da marca Drager e Carro de Anestesia.02.535.707/0001-28177374,79http://www.saude.ba.gov.br/temasdesaude/coronavirus/contratacoes-covid19/</v>
      </c>
      <c r="Z844" s="11" t="s">
        <v>4442</v>
      </c>
      <c r="AA844" s="7">
        <v>28131521</v>
      </c>
      <c r="AB844" s="1" t="s">
        <v>15269</v>
      </c>
      <c r="AC844" s="7" t="s">
        <v>14869</v>
      </c>
      <c r="AD844" s="1" t="s">
        <v>16269</v>
      </c>
    </row>
    <row r="845" spans="1:30">
      <c r="A845" s="10">
        <v>43928</v>
      </c>
      <c r="B845" s="11" t="s">
        <v>15</v>
      </c>
      <c r="C845" s="12" t="s">
        <v>2565</v>
      </c>
      <c r="D845" s="12" t="s">
        <v>2480</v>
      </c>
      <c r="E845" s="11" t="s">
        <v>646</v>
      </c>
      <c r="F845" s="11" t="s">
        <v>2566</v>
      </c>
      <c r="G845" s="11" t="s">
        <v>2567</v>
      </c>
      <c r="H845" s="11" t="s">
        <v>2573</v>
      </c>
      <c r="I845" s="11" t="s">
        <v>2574</v>
      </c>
      <c r="J845" s="11" t="s">
        <v>2575</v>
      </c>
      <c r="K845" s="11" t="s">
        <v>2576</v>
      </c>
      <c r="L845" s="7" t="s">
        <v>13901</v>
      </c>
      <c r="M845" s="7" t="s">
        <v>2577</v>
      </c>
      <c r="N845" s="47">
        <v>1441560</v>
      </c>
      <c r="O845" s="25"/>
      <c r="P845" s="26"/>
      <c r="Q845" s="11"/>
      <c r="R845" s="11" t="s">
        <v>2572</v>
      </c>
      <c r="S845" s="11" t="s">
        <v>2572</v>
      </c>
      <c r="T845" s="11"/>
      <c r="U845" s="15" t="s">
        <v>142</v>
      </c>
      <c r="V845" s="11" t="s">
        <v>20</v>
      </c>
      <c r="W845" s="20" t="s">
        <v>815</v>
      </c>
      <c r="X845" s="20">
        <v>0</v>
      </c>
      <c r="Y845" s="11" t="str">
        <f t="shared" si="13"/>
        <v>43928SECRETARIA DO ESTADO DA BAHIA - SESABManutenção preventiva e Corretiva de Ventilador Pulmonar da marca Alfamed, Monitor Multiparametrico da marca Alfamed.19.685.685/0001-851441560http://www.saude.ba.gov.br/temasdesaude/coronavirus/contratacoes-covid19/</v>
      </c>
      <c r="Z845" s="11" t="s">
        <v>4443</v>
      </c>
      <c r="AA845" s="7">
        <v>150000</v>
      </c>
      <c r="AB845" s="1" t="s">
        <v>15270</v>
      </c>
      <c r="AC845" s="7" t="s">
        <v>14870</v>
      </c>
      <c r="AD845" s="1" t="s">
        <v>16269</v>
      </c>
    </row>
    <row r="846" spans="1:30">
      <c r="A846" s="10">
        <v>43928</v>
      </c>
      <c r="B846" s="11" t="s">
        <v>15</v>
      </c>
      <c r="C846" s="12" t="s">
        <v>2565</v>
      </c>
      <c r="D846" s="12" t="s">
        <v>2480</v>
      </c>
      <c r="E846" s="11" t="s">
        <v>646</v>
      </c>
      <c r="F846" s="11" t="s">
        <v>2566</v>
      </c>
      <c r="G846" s="11" t="s">
        <v>2567</v>
      </c>
      <c r="H846" s="11" t="s">
        <v>2578</v>
      </c>
      <c r="I846" s="11" t="s">
        <v>2579</v>
      </c>
      <c r="J846" s="11" t="s">
        <v>2580</v>
      </c>
      <c r="K846" s="11" t="s">
        <v>2581</v>
      </c>
      <c r="L846" s="7" t="s">
        <v>13902</v>
      </c>
      <c r="M846" s="7" t="s">
        <v>2582</v>
      </c>
      <c r="N846" s="47">
        <v>4962000</v>
      </c>
      <c r="O846" s="25"/>
      <c r="P846" s="26"/>
      <c r="Q846" s="11"/>
      <c r="R846" s="11" t="s">
        <v>2572</v>
      </c>
      <c r="S846" s="11" t="s">
        <v>2572</v>
      </c>
      <c r="T846" s="11"/>
      <c r="U846" s="15" t="s">
        <v>142</v>
      </c>
      <c r="V846" s="11" t="s">
        <v>20</v>
      </c>
      <c r="W846" s="20" t="s">
        <v>815</v>
      </c>
      <c r="X846" s="20">
        <v>0</v>
      </c>
      <c r="Y846" s="11" t="str">
        <f t="shared" si="13"/>
        <v>43928SECRETARIA DO ESTADO DA BAHIA - SESABManutenção preventiva e Corretiva de Ventilador Pulmonar da marca Avea e Vela, Monitor Multiparametrico da marca Globaltec.11.386.336/0001-504962000http://www.saude.ba.gov.br/temasdesaude/coronavirus/contratacoes-covid19/</v>
      </c>
      <c r="Z846" s="11" t="s">
        <v>4443</v>
      </c>
      <c r="AA846" s="7">
        <v>105000</v>
      </c>
      <c r="AB846" s="1" t="s">
        <v>15271</v>
      </c>
      <c r="AC846" s="7" t="s">
        <v>14870</v>
      </c>
      <c r="AD846" s="1" t="s">
        <v>16269</v>
      </c>
    </row>
    <row r="847" spans="1:30">
      <c r="A847" s="10">
        <v>43928</v>
      </c>
      <c r="B847" s="11" t="s">
        <v>15</v>
      </c>
      <c r="C847" s="12" t="s">
        <v>2565</v>
      </c>
      <c r="D847" s="12" t="s">
        <v>2480</v>
      </c>
      <c r="E847" s="11" t="s">
        <v>646</v>
      </c>
      <c r="F847" s="11" t="s">
        <v>2566</v>
      </c>
      <c r="G847" s="11" t="s">
        <v>2567</v>
      </c>
      <c r="H847" s="11" t="s">
        <v>2583</v>
      </c>
      <c r="I847" s="11" t="s">
        <v>2584</v>
      </c>
      <c r="J847" s="11" t="s">
        <v>1373</v>
      </c>
      <c r="K847" s="11" t="s">
        <v>2585</v>
      </c>
      <c r="L847" s="7" t="s">
        <v>13903</v>
      </c>
      <c r="M847" s="7" t="s">
        <v>2586</v>
      </c>
      <c r="N847" s="47">
        <v>696950</v>
      </c>
      <c r="O847" s="25"/>
      <c r="P847" s="26"/>
      <c r="Q847" s="11"/>
      <c r="R847" s="11" t="s">
        <v>2572</v>
      </c>
      <c r="S847" s="11" t="s">
        <v>2572</v>
      </c>
      <c r="T847" s="11"/>
      <c r="U847" s="15" t="s">
        <v>142</v>
      </c>
      <c r="V847" s="11" t="s">
        <v>20</v>
      </c>
      <c r="W847" s="20" t="s">
        <v>815</v>
      </c>
      <c r="X847" s="20">
        <v>0</v>
      </c>
      <c r="Y847" s="11" t="str">
        <f t="shared" si="13"/>
        <v>43928SECRETARIA DO ESTADO DA BAHIA - SESABManutenção preventiva e Corretiva de Monitor Multirapametrico da marca Mindray.09.342.946/0001-00696950http://www.saude.ba.gov.br/temasdesaude/coronavirus/contratacoes-covid19/</v>
      </c>
      <c r="Z847" s="11" t="s">
        <v>4443</v>
      </c>
      <c r="AA847" s="7">
        <v>500000</v>
      </c>
      <c r="AB847" s="1" t="s">
        <v>15272</v>
      </c>
      <c r="AC847" s="7" t="s">
        <v>14869</v>
      </c>
      <c r="AD847" s="1" t="s">
        <v>16269</v>
      </c>
    </row>
    <row r="848" spans="1:30">
      <c r="A848" s="10">
        <v>43928</v>
      </c>
      <c r="B848" s="11" t="s">
        <v>15</v>
      </c>
      <c r="C848" s="12" t="s">
        <v>2565</v>
      </c>
      <c r="D848" s="12" t="s">
        <v>2480</v>
      </c>
      <c r="E848" s="11" t="s">
        <v>646</v>
      </c>
      <c r="F848" s="11" t="s">
        <v>2566</v>
      </c>
      <c r="G848" s="11" t="s">
        <v>2504</v>
      </c>
      <c r="H848" s="11" t="s">
        <v>2587</v>
      </c>
      <c r="I848" s="11" t="s">
        <v>2588</v>
      </c>
      <c r="J848" s="11" t="s">
        <v>2589</v>
      </c>
      <c r="K848" s="11" t="s">
        <v>2590</v>
      </c>
      <c r="L848" s="7" t="s">
        <v>13904</v>
      </c>
      <c r="M848" s="7" t="s">
        <v>2591</v>
      </c>
      <c r="N848" s="47">
        <v>499666.4</v>
      </c>
      <c r="O848" s="25"/>
      <c r="P848" s="26"/>
      <c r="Q848" s="11"/>
      <c r="R848" s="11" t="s">
        <v>2572</v>
      </c>
      <c r="S848" s="11" t="s">
        <v>2572</v>
      </c>
      <c r="T848" s="11"/>
      <c r="U848" s="19" t="s">
        <v>13627</v>
      </c>
      <c r="V848" s="11" t="s">
        <v>20</v>
      </c>
      <c r="W848" s="20" t="s">
        <v>815</v>
      </c>
      <c r="X848" s="20">
        <v>0</v>
      </c>
      <c r="Y848" s="11" t="str">
        <f t="shared" si="13"/>
        <v>43928SECRETARIA DO ESTADO DA BAHIA - SESABDesfibrilador09.058.456/0001-87499666,4http://www.saude.ba.gov.br/temasdesaude/coronavirus/contratacoes-covid19/</v>
      </c>
      <c r="Z848" s="11" t="s">
        <v>4443</v>
      </c>
      <c r="AA848" s="7">
        <v>7013740</v>
      </c>
      <c r="AB848" s="1" t="s">
        <v>15273</v>
      </c>
      <c r="AC848" s="7" t="s">
        <v>14869</v>
      </c>
      <c r="AD848" s="1" t="s">
        <v>16269</v>
      </c>
    </row>
    <row r="849" spans="1:30">
      <c r="A849" s="10">
        <v>43928</v>
      </c>
      <c r="B849" s="11" t="s">
        <v>15</v>
      </c>
      <c r="C849" s="12" t="s">
        <v>2565</v>
      </c>
      <c r="D849" s="12" t="s">
        <v>2480</v>
      </c>
      <c r="E849" s="11" t="s">
        <v>646</v>
      </c>
      <c r="F849" s="11" t="s">
        <v>2566</v>
      </c>
      <c r="G849" s="11" t="s">
        <v>2504</v>
      </c>
      <c r="H849" s="11" t="s">
        <v>2592</v>
      </c>
      <c r="I849" s="11" t="s">
        <v>2593</v>
      </c>
      <c r="J849" s="11" t="s">
        <v>2594</v>
      </c>
      <c r="K849" s="11" t="s">
        <v>2590</v>
      </c>
      <c r="L849" s="7" t="s">
        <v>643</v>
      </c>
      <c r="M849" s="7" t="s">
        <v>644</v>
      </c>
      <c r="N849" s="47">
        <v>1035000</v>
      </c>
      <c r="O849" s="25">
        <v>100</v>
      </c>
      <c r="P849" s="26">
        <v>10350</v>
      </c>
      <c r="Q849" s="11"/>
      <c r="R849" s="11" t="s">
        <v>2572</v>
      </c>
      <c r="S849" s="11" t="s">
        <v>2572</v>
      </c>
      <c r="T849" s="11"/>
      <c r="U849" s="15" t="s">
        <v>142</v>
      </c>
      <c r="V849" s="11" t="s">
        <v>20</v>
      </c>
      <c r="W849" s="14">
        <v>10350</v>
      </c>
      <c r="X849" s="14">
        <v>100</v>
      </c>
      <c r="Y849" s="11" t="str">
        <f t="shared" si="13"/>
        <v>43928SECRETARIA DO ESTADO DA BAHIA - SESABMonitor Multiparamétrico Completo11.405.384/0001-49103500010010350http://www.saude.ba.gov.br/temasdesaude/coronavirus/contratacoes-covid19/</v>
      </c>
      <c r="Z849" s="11" t="s">
        <v>4443</v>
      </c>
      <c r="AA849" s="7">
        <v>9000000</v>
      </c>
      <c r="AB849" s="1" t="s">
        <v>14983</v>
      </c>
      <c r="AC849" s="7" t="s">
        <v>14869</v>
      </c>
      <c r="AD849" s="1" t="s">
        <v>16269</v>
      </c>
    </row>
    <row r="850" spans="1:30">
      <c r="A850" s="10">
        <v>43928</v>
      </c>
      <c r="B850" s="11" t="s">
        <v>15</v>
      </c>
      <c r="C850" s="12" t="s">
        <v>2565</v>
      </c>
      <c r="D850" s="12" t="s">
        <v>2480</v>
      </c>
      <c r="E850" s="11" t="s">
        <v>646</v>
      </c>
      <c r="F850" s="11" t="s">
        <v>2566</v>
      </c>
      <c r="G850" s="11" t="s">
        <v>2504</v>
      </c>
      <c r="H850" s="11" t="s">
        <v>2592</v>
      </c>
      <c r="I850" s="11" t="s">
        <v>2595</v>
      </c>
      <c r="J850" s="11" t="s">
        <v>2596</v>
      </c>
      <c r="K850" s="11" t="s">
        <v>2590</v>
      </c>
      <c r="L850" s="7" t="s">
        <v>643</v>
      </c>
      <c r="M850" s="7" t="s">
        <v>644</v>
      </c>
      <c r="N850" s="47">
        <v>1035000</v>
      </c>
      <c r="O850" s="25">
        <v>1</v>
      </c>
      <c r="P850" s="26">
        <v>1275000</v>
      </c>
      <c r="Q850" s="11" t="s">
        <v>2597</v>
      </c>
      <c r="R850" s="11" t="s">
        <v>2572</v>
      </c>
      <c r="S850" s="11" t="s">
        <v>2572</v>
      </c>
      <c r="T850" s="11"/>
      <c r="U850" s="15" t="s">
        <v>142</v>
      </c>
      <c r="V850" s="11" t="s">
        <v>20</v>
      </c>
      <c r="W850" s="20" t="s">
        <v>815</v>
      </c>
      <c r="X850" s="20">
        <v>0</v>
      </c>
      <c r="Y850" s="11" t="str">
        <f t="shared" si="13"/>
        <v>43928SECRETARIA DO ESTADO DA BAHIA - SESABMonitor Multiparamétrico Completo11.405.384/0001-49103500011275000http://www.saude.ba.gov.br/temasdesaude/coronavirus/contratacoes-covid19/</v>
      </c>
      <c r="Z850" s="11" t="s">
        <v>4443</v>
      </c>
      <c r="AA850" s="7">
        <v>9000000</v>
      </c>
      <c r="AB850" s="1" t="s">
        <v>14983</v>
      </c>
      <c r="AC850" s="7" t="s">
        <v>14869</v>
      </c>
      <c r="AD850" s="1" t="s">
        <v>16269</v>
      </c>
    </row>
    <row r="851" spans="1:30">
      <c r="A851" s="10">
        <v>43928</v>
      </c>
      <c r="B851" s="11" t="s">
        <v>15</v>
      </c>
      <c r="C851" s="12" t="s">
        <v>2565</v>
      </c>
      <c r="D851" s="12" t="s">
        <v>2480</v>
      </c>
      <c r="E851" s="11" t="s">
        <v>646</v>
      </c>
      <c r="F851" s="11" t="s">
        <v>2566</v>
      </c>
      <c r="G851" s="11" t="s">
        <v>2504</v>
      </c>
      <c r="H851" s="11" t="s">
        <v>2598</v>
      </c>
      <c r="I851" s="11" t="s">
        <v>2599</v>
      </c>
      <c r="J851" s="11" t="s">
        <v>2600</v>
      </c>
      <c r="K851" s="11" t="s">
        <v>2590</v>
      </c>
      <c r="L851" s="7" t="s">
        <v>13905</v>
      </c>
      <c r="M851" s="7" t="s">
        <v>2601</v>
      </c>
      <c r="N851" s="47">
        <v>3408</v>
      </c>
      <c r="O851" s="25"/>
      <c r="P851" s="26"/>
      <c r="Q851" s="11"/>
      <c r="R851" s="11" t="s">
        <v>2572</v>
      </c>
      <c r="S851" s="11" t="s">
        <v>2572</v>
      </c>
      <c r="T851" s="11"/>
      <c r="U851" s="19" t="s">
        <v>27</v>
      </c>
      <c r="V851" s="11" t="s">
        <v>20</v>
      </c>
      <c r="W851" s="20" t="s">
        <v>815</v>
      </c>
      <c r="X851" s="20">
        <v>0</v>
      </c>
      <c r="Y851" s="11" t="str">
        <f t="shared" si="13"/>
        <v>43928SECRETARIA DO ESTADO DA BAHIA - SESABTermômetro de Testa13.434.626/0001-583408http://www.saude.ba.gov.br/temasdesaude/coronavirus/contratacoes-covid19/</v>
      </c>
      <c r="Z851" s="11" t="s">
        <v>4443</v>
      </c>
      <c r="AA851" s="7">
        <v>100000</v>
      </c>
      <c r="AB851" s="1" t="s">
        <v>15274</v>
      </c>
      <c r="AC851" s="7" t="s">
        <v>14870</v>
      </c>
      <c r="AD851" s="1" t="s">
        <v>16269</v>
      </c>
    </row>
    <row r="852" spans="1:30">
      <c r="A852" s="10">
        <v>43928</v>
      </c>
      <c r="B852" s="11" t="s">
        <v>15</v>
      </c>
      <c r="C852" s="12" t="s">
        <v>2565</v>
      </c>
      <c r="D852" s="12" t="s">
        <v>2480</v>
      </c>
      <c r="E852" s="11" t="s">
        <v>646</v>
      </c>
      <c r="F852" s="11" t="s">
        <v>2566</v>
      </c>
      <c r="G852" s="11" t="s">
        <v>2504</v>
      </c>
      <c r="H852" s="11" t="s">
        <v>2598</v>
      </c>
      <c r="I852" s="11" t="s">
        <v>2602</v>
      </c>
      <c r="J852" s="11" t="s">
        <v>2603</v>
      </c>
      <c r="K852" s="11" t="s">
        <v>2590</v>
      </c>
      <c r="L852" s="7" t="s">
        <v>13905</v>
      </c>
      <c r="M852" s="7" t="s">
        <v>2601</v>
      </c>
      <c r="N852" s="47">
        <v>34700</v>
      </c>
      <c r="O852" s="25"/>
      <c r="P852" s="26"/>
      <c r="Q852" s="11"/>
      <c r="R852" s="11" t="s">
        <v>2572</v>
      </c>
      <c r="S852" s="11" t="s">
        <v>2572</v>
      </c>
      <c r="T852" s="11"/>
      <c r="U852" s="19" t="s">
        <v>27</v>
      </c>
      <c r="V852" s="11" t="s">
        <v>20</v>
      </c>
      <c r="W852" s="20" t="s">
        <v>815</v>
      </c>
      <c r="X852" s="20">
        <v>0</v>
      </c>
      <c r="Y852" s="11" t="str">
        <f t="shared" si="13"/>
        <v>43928SECRETARIA DO ESTADO DA BAHIA - SESABTermômetro de Testa13.434.626/0001-5834700http://www.saude.ba.gov.br/temasdesaude/coronavirus/contratacoes-covid19/</v>
      </c>
      <c r="Z852" s="11" t="s">
        <v>4443</v>
      </c>
      <c r="AA852" s="7">
        <v>100000</v>
      </c>
      <c r="AB852" s="1" t="s">
        <v>15274</v>
      </c>
      <c r="AC852" s="7" t="s">
        <v>14870</v>
      </c>
      <c r="AD852" s="1" t="s">
        <v>16269</v>
      </c>
    </row>
    <row r="853" spans="1:30">
      <c r="A853" s="10">
        <v>43928</v>
      </c>
      <c r="B853" s="11" t="s">
        <v>15</v>
      </c>
      <c r="C853" s="12" t="s">
        <v>2565</v>
      </c>
      <c r="D853" s="12" t="s">
        <v>2480</v>
      </c>
      <c r="E853" s="11" t="s">
        <v>646</v>
      </c>
      <c r="F853" s="11" t="s">
        <v>2566</v>
      </c>
      <c r="G853" s="11" t="s">
        <v>2482</v>
      </c>
      <c r="H853" s="11" t="s">
        <v>2604</v>
      </c>
      <c r="I853" s="11" t="s">
        <v>2605</v>
      </c>
      <c r="J853" s="11" t="s">
        <v>2606</v>
      </c>
      <c r="K853" s="11" t="s">
        <v>2590</v>
      </c>
      <c r="L853" s="7" t="s">
        <v>2564</v>
      </c>
      <c r="M853" s="7" t="s">
        <v>2162</v>
      </c>
      <c r="N853" s="47">
        <v>53050</v>
      </c>
      <c r="O853" s="25">
        <v>2500</v>
      </c>
      <c r="P853" s="26">
        <v>21.22</v>
      </c>
      <c r="Q853" s="11" t="s">
        <v>2607</v>
      </c>
      <c r="R853" s="11" t="s">
        <v>2572</v>
      </c>
      <c r="S853" s="11" t="s">
        <v>2572</v>
      </c>
      <c r="T853" s="11"/>
      <c r="U853" s="19" t="s">
        <v>23</v>
      </c>
      <c r="V853" s="11" t="s">
        <v>24</v>
      </c>
      <c r="W853" s="14">
        <v>21.22</v>
      </c>
      <c r="X853" s="14">
        <v>2500</v>
      </c>
      <c r="Y853" s="11" t="str">
        <f t="shared" si="13"/>
        <v>43928SECRETARIA DO ESTADO DA BAHIA - SESABLuva de Procedimento P – CX.C/100und (Saque RP)09.315.202/0001-0553050250021,22http://www.saude.ba.gov.br/temasdesaude/coronavirus/contratacoes-covid19/</v>
      </c>
      <c r="Z853" s="11" t="s">
        <v>4443</v>
      </c>
      <c r="AA853" s="7">
        <v>1000000</v>
      </c>
      <c r="AB853" s="1" t="s">
        <v>15213</v>
      </c>
      <c r="AC853" s="7" t="s">
        <v>14870</v>
      </c>
      <c r="AD853" s="1" t="s">
        <v>16269</v>
      </c>
    </row>
    <row r="854" spans="1:30">
      <c r="A854" s="10">
        <v>43928</v>
      </c>
      <c r="B854" s="11" t="s">
        <v>15</v>
      </c>
      <c r="C854" s="12" t="s">
        <v>2565</v>
      </c>
      <c r="D854" s="12" t="s">
        <v>2480</v>
      </c>
      <c r="E854" s="11" t="s">
        <v>646</v>
      </c>
      <c r="F854" s="11" t="s">
        <v>2566</v>
      </c>
      <c r="G854" s="11" t="s">
        <v>2482</v>
      </c>
      <c r="H854" s="11" t="s">
        <v>2608</v>
      </c>
      <c r="I854" s="11" t="s">
        <v>2605</v>
      </c>
      <c r="J854" s="11" t="s">
        <v>2609</v>
      </c>
      <c r="K854" s="11" t="s">
        <v>2590</v>
      </c>
      <c r="L854" s="7" t="s">
        <v>2564</v>
      </c>
      <c r="M854" s="7" t="s">
        <v>2162</v>
      </c>
      <c r="N854" s="47">
        <v>212200</v>
      </c>
      <c r="O854" s="25">
        <v>10000</v>
      </c>
      <c r="P854" s="26">
        <v>21.22</v>
      </c>
      <c r="Q854" s="11" t="s">
        <v>2607</v>
      </c>
      <c r="R854" s="11" t="s">
        <v>2572</v>
      </c>
      <c r="S854" s="11" t="s">
        <v>2572</v>
      </c>
      <c r="T854" s="11"/>
      <c r="U854" s="19" t="s">
        <v>23</v>
      </c>
      <c r="V854" s="11" t="s">
        <v>24</v>
      </c>
      <c r="W854" s="14">
        <v>21.22</v>
      </c>
      <c r="X854" s="14">
        <v>10000</v>
      </c>
      <c r="Y854" s="11" t="str">
        <f t="shared" si="13"/>
        <v>43928SECRETARIA DO ESTADO DA BAHIA - SESABLuva de Procedimento M – CX.C/100und (Saque RP)09.315.202/0001-052122001000021,22http://www.saude.ba.gov.br/temasdesaude/coronavirus/contratacoes-covid19/</v>
      </c>
      <c r="Z854" s="11" t="s">
        <v>4443</v>
      </c>
      <c r="AA854" s="7">
        <v>1000000</v>
      </c>
      <c r="AB854" s="1" t="s">
        <v>15213</v>
      </c>
      <c r="AC854" s="7" t="s">
        <v>14870</v>
      </c>
      <c r="AD854" s="1" t="s">
        <v>16269</v>
      </c>
    </row>
    <row r="855" spans="1:30">
      <c r="A855" s="10">
        <v>43928</v>
      </c>
      <c r="B855" s="11" t="s">
        <v>15</v>
      </c>
      <c r="C855" s="12" t="s">
        <v>2565</v>
      </c>
      <c r="D855" s="12" t="s">
        <v>2480</v>
      </c>
      <c r="E855" s="11" t="s">
        <v>646</v>
      </c>
      <c r="F855" s="11" t="s">
        <v>2566</v>
      </c>
      <c r="G855" s="11" t="s">
        <v>2482</v>
      </c>
      <c r="H855" s="11" t="s">
        <v>2610</v>
      </c>
      <c r="I855" s="11" t="s">
        <v>2605</v>
      </c>
      <c r="J855" s="11" t="s">
        <v>2611</v>
      </c>
      <c r="K855" s="11" t="s">
        <v>2590</v>
      </c>
      <c r="L855" s="7" t="s">
        <v>2564</v>
      </c>
      <c r="M855" s="7" t="s">
        <v>2162</v>
      </c>
      <c r="N855" s="47">
        <v>125198</v>
      </c>
      <c r="O855" s="25">
        <v>5900</v>
      </c>
      <c r="P855" s="26">
        <v>21.22</v>
      </c>
      <c r="Q855" s="11" t="s">
        <v>2607</v>
      </c>
      <c r="R855" s="11" t="s">
        <v>2572</v>
      </c>
      <c r="S855" s="11" t="s">
        <v>2572</v>
      </c>
      <c r="T855" s="11"/>
      <c r="U855" s="19" t="s">
        <v>23</v>
      </c>
      <c r="V855" s="11" t="s">
        <v>24</v>
      </c>
      <c r="W855" s="14">
        <v>21.22</v>
      </c>
      <c r="X855" s="14">
        <v>5900</v>
      </c>
      <c r="Y855" s="11" t="str">
        <f t="shared" si="13"/>
        <v>43928SECRETARIA DO ESTADO DA BAHIA - SESABLuva de Procedimento G – CX.C/100und (Saque RP)09.315.202/0001-05125198590021,22http://www.saude.ba.gov.br/temasdesaude/coronavirus/contratacoes-covid19/</v>
      </c>
      <c r="Z855" s="11" t="s">
        <v>4443</v>
      </c>
      <c r="AA855" s="7">
        <v>1000000</v>
      </c>
      <c r="AB855" s="1" t="s">
        <v>15213</v>
      </c>
      <c r="AC855" s="7" t="s">
        <v>14870</v>
      </c>
      <c r="AD855" s="1" t="s">
        <v>16269</v>
      </c>
    </row>
    <row r="856" spans="1:30">
      <c r="A856" s="10">
        <v>43928</v>
      </c>
      <c r="B856" s="11" t="s">
        <v>15</v>
      </c>
      <c r="C856" s="12" t="s">
        <v>2565</v>
      </c>
      <c r="D856" s="12" t="s">
        <v>2480</v>
      </c>
      <c r="E856" s="11" t="s">
        <v>646</v>
      </c>
      <c r="F856" s="11" t="s">
        <v>2566</v>
      </c>
      <c r="G856" s="11" t="s">
        <v>2567</v>
      </c>
      <c r="H856" s="11" t="s">
        <v>2612</v>
      </c>
      <c r="I856" s="11" t="s">
        <v>2613</v>
      </c>
      <c r="J856" s="11" t="s">
        <v>2614</v>
      </c>
      <c r="K856" s="11" t="s">
        <v>2615</v>
      </c>
      <c r="L856" s="7" t="s">
        <v>13906</v>
      </c>
      <c r="M856" s="7" t="s">
        <v>2616</v>
      </c>
      <c r="N856" s="47">
        <v>237081.66</v>
      </c>
      <c r="O856" s="25">
        <v>34</v>
      </c>
      <c r="P856" s="26">
        <v>6972.99</v>
      </c>
      <c r="Q856" s="11"/>
      <c r="R856" s="11" t="s">
        <v>2572</v>
      </c>
      <c r="S856" s="11" t="s">
        <v>2572</v>
      </c>
      <c r="T856" s="11"/>
      <c r="U856" s="19" t="s">
        <v>816</v>
      </c>
      <c r="V856" s="11" t="s">
        <v>20</v>
      </c>
      <c r="W856" s="14">
        <v>6972.99</v>
      </c>
      <c r="X856" s="14">
        <v>34</v>
      </c>
      <c r="Y856" s="11" t="str">
        <f t="shared" si="13"/>
        <v>43928SECRETARIA DO ESTADO DA BAHIA - SESABManutenção preventiva e Corretiva de Ventilador Pulmonar e Monitor Multiparametrico sem marca definida13.184.330/0001-26237081,66346972,99http://www.saude.ba.gov.br/temasdesaude/coronavirus/contratacoes-covid19/</v>
      </c>
      <c r="Z856" s="11" t="s">
        <v>4442</v>
      </c>
      <c r="AA856" s="7">
        <v>120000</v>
      </c>
      <c r="AB856" s="1" t="s">
        <v>15275</v>
      </c>
      <c r="AC856" s="7" t="s">
        <v>14870</v>
      </c>
      <c r="AD856" s="1" t="s">
        <v>16269</v>
      </c>
    </row>
    <row r="857" spans="1:30">
      <c r="A857" s="10">
        <v>43928</v>
      </c>
      <c r="B857" s="11" t="s">
        <v>15</v>
      </c>
      <c r="C857" s="12" t="s">
        <v>2565</v>
      </c>
      <c r="D857" s="12" t="s">
        <v>2480</v>
      </c>
      <c r="E857" s="11" t="s">
        <v>646</v>
      </c>
      <c r="F857" s="11" t="s">
        <v>2566</v>
      </c>
      <c r="G857" s="11" t="s">
        <v>2567</v>
      </c>
      <c r="H857" s="11" t="s">
        <v>2612</v>
      </c>
      <c r="I857" s="11" t="s">
        <v>2613</v>
      </c>
      <c r="J857" s="11" t="s">
        <v>2614</v>
      </c>
      <c r="K857" s="11" t="s">
        <v>2615</v>
      </c>
      <c r="L857" s="7" t="s">
        <v>13906</v>
      </c>
      <c r="M857" s="7" t="s">
        <v>2616</v>
      </c>
      <c r="N857" s="47">
        <v>1593683.52</v>
      </c>
      <c r="O857" s="25">
        <v>156</v>
      </c>
      <c r="P857" s="26">
        <v>10215.92</v>
      </c>
      <c r="Q857" s="11"/>
      <c r="R857" s="11" t="s">
        <v>2572</v>
      </c>
      <c r="S857" s="11" t="s">
        <v>2572</v>
      </c>
      <c r="T857" s="11"/>
      <c r="U857" s="19" t="s">
        <v>816</v>
      </c>
      <c r="V857" s="11" t="s">
        <v>20</v>
      </c>
      <c r="W857" s="14">
        <v>10215.92</v>
      </c>
      <c r="X857" s="14">
        <v>156</v>
      </c>
      <c r="Y857" s="11" t="str">
        <f t="shared" si="13"/>
        <v>43928SECRETARIA DO ESTADO DA BAHIA - SESABManutenção preventiva e Corretiva de Ventilador Pulmonar e Monitor Multiparametrico sem marca definida13.184.330/0001-261593683,5215610215,92http://www.saude.ba.gov.br/temasdesaude/coronavirus/contratacoes-covid19/</v>
      </c>
      <c r="Z857" s="11" t="s">
        <v>4442</v>
      </c>
      <c r="AA857" s="7">
        <v>120000</v>
      </c>
      <c r="AB857" s="1" t="s">
        <v>15275</v>
      </c>
      <c r="AC857" s="7" t="s">
        <v>14870</v>
      </c>
      <c r="AD857" s="1" t="s">
        <v>16269</v>
      </c>
    </row>
    <row r="858" spans="1:30">
      <c r="A858" s="10">
        <v>43928</v>
      </c>
      <c r="B858" s="11" t="s">
        <v>15</v>
      </c>
      <c r="C858" s="12" t="s">
        <v>2565</v>
      </c>
      <c r="D858" s="12" t="s">
        <v>2480</v>
      </c>
      <c r="E858" s="11" t="s">
        <v>646</v>
      </c>
      <c r="F858" s="11" t="s">
        <v>2566</v>
      </c>
      <c r="G858" s="11" t="s">
        <v>2567</v>
      </c>
      <c r="H858" s="11" t="s">
        <v>2612</v>
      </c>
      <c r="I858" s="11" t="s">
        <v>2613</v>
      </c>
      <c r="J858" s="11" t="s">
        <v>2614</v>
      </c>
      <c r="K858" s="11" t="s">
        <v>2615</v>
      </c>
      <c r="L858" s="7" t="s">
        <v>13906</v>
      </c>
      <c r="M858" s="7" t="s">
        <v>2616</v>
      </c>
      <c r="N858" s="47">
        <v>300000</v>
      </c>
      <c r="O858" s="25"/>
      <c r="P858" s="26"/>
      <c r="Q858" s="11"/>
      <c r="R858" s="11" t="s">
        <v>2572</v>
      </c>
      <c r="S858" s="11" t="s">
        <v>2572</v>
      </c>
      <c r="T858" s="11"/>
      <c r="U858" s="15" t="s">
        <v>816</v>
      </c>
      <c r="V858" s="11" t="s">
        <v>20</v>
      </c>
      <c r="W858" s="20" t="s">
        <v>815</v>
      </c>
      <c r="X858" s="20">
        <v>0</v>
      </c>
      <c r="Y858" s="11" t="str">
        <f t="shared" si="13"/>
        <v>43928SECRETARIA DO ESTADO DA BAHIA - SESABManutenção preventiva e Corretiva de Ventilador Pulmonar e Monitor Multiparametrico sem marca definida13.184.330/0001-26300000http://www.saude.ba.gov.br/temasdesaude/coronavirus/contratacoes-covid19/</v>
      </c>
      <c r="Z858" s="11" t="s">
        <v>4442</v>
      </c>
      <c r="AA858" s="7">
        <v>120000</v>
      </c>
      <c r="AB858" s="1" t="s">
        <v>15275</v>
      </c>
      <c r="AC858" s="7" t="s">
        <v>14870</v>
      </c>
      <c r="AD858" s="1" t="s">
        <v>16269</v>
      </c>
    </row>
    <row r="859" spans="1:30">
      <c r="A859" s="10">
        <v>43928</v>
      </c>
      <c r="B859" s="11" t="s">
        <v>15</v>
      </c>
      <c r="C859" s="12" t="s">
        <v>2565</v>
      </c>
      <c r="D859" s="12" t="s">
        <v>2480</v>
      </c>
      <c r="E859" s="11" t="s">
        <v>646</v>
      </c>
      <c r="F859" s="11" t="s">
        <v>2566</v>
      </c>
      <c r="G859" s="11" t="s">
        <v>2567</v>
      </c>
      <c r="H859" s="11" t="s">
        <v>2612</v>
      </c>
      <c r="I859" s="11" t="s">
        <v>2613</v>
      </c>
      <c r="J859" s="11" t="s">
        <v>2614</v>
      </c>
      <c r="K859" s="11" t="s">
        <v>2615</v>
      </c>
      <c r="L859" s="7" t="s">
        <v>13906</v>
      </c>
      <c r="M859" s="7" t="s">
        <v>2616</v>
      </c>
      <c r="N859" s="47">
        <v>700000</v>
      </c>
      <c r="O859" s="25"/>
      <c r="P859" s="26"/>
      <c r="Q859" s="11"/>
      <c r="R859" s="11" t="s">
        <v>2572</v>
      </c>
      <c r="S859" s="11" t="s">
        <v>2572</v>
      </c>
      <c r="T859" s="11"/>
      <c r="U859" s="15" t="s">
        <v>816</v>
      </c>
      <c r="V859" s="11" t="s">
        <v>20</v>
      </c>
      <c r="W859" s="20" t="s">
        <v>815</v>
      </c>
      <c r="X859" s="20">
        <v>0</v>
      </c>
      <c r="Y859" s="11" t="str">
        <f t="shared" si="13"/>
        <v>43928SECRETARIA DO ESTADO DA BAHIA - SESABManutenção preventiva e Corretiva de Ventilador Pulmonar e Monitor Multiparametrico sem marca definida13.184.330/0001-26700000http://www.saude.ba.gov.br/temasdesaude/coronavirus/contratacoes-covid19/</v>
      </c>
      <c r="Z859" s="11" t="s">
        <v>4442</v>
      </c>
      <c r="AA859" s="7">
        <v>120000</v>
      </c>
      <c r="AB859" s="1" t="s">
        <v>15275</v>
      </c>
      <c r="AC859" s="7" t="s">
        <v>14870</v>
      </c>
      <c r="AD859" s="1" t="s">
        <v>16269</v>
      </c>
    </row>
    <row r="860" spans="1:30">
      <c r="A860" s="10">
        <v>43929</v>
      </c>
      <c r="B860" s="11" t="s">
        <v>15</v>
      </c>
      <c r="C860" s="12" t="s">
        <v>2565</v>
      </c>
      <c r="D860" s="12" t="s">
        <v>2480</v>
      </c>
      <c r="E860" s="11" t="s">
        <v>646</v>
      </c>
      <c r="F860" s="11" t="s">
        <v>2566</v>
      </c>
      <c r="G860" s="11" t="s">
        <v>2482</v>
      </c>
      <c r="H860" s="11" t="s">
        <v>2617</v>
      </c>
      <c r="I860" s="11" t="s">
        <v>2618</v>
      </c>
      <c r="J860" s="11" t="s">
        <v>2619</v>
      </c>
      <c r="K860" s="11" t="s">
        <v>2590</v>
      </c>
      <c r="L860" s="7" t="s">
        <v>8355</v>
      </c>
      <c r="M860" s="7" t="s">
        <v>2620</v>
      </c>
      <c r="N860" s="47">
        <v>8350</v>
      </c>
      <c r="O860" s="25">
        <v>5000</v>
      </c>
      <c r="P860" s="26">
        <v>167</v>
      </c>
      <c r="Q860" s="11" t="s">
        <v>2621</v>
      </c>
      <c r="R860" s="11" t="s">
        <v>2572</v>
      </c>
      <c r="S860" s="11" t="s">
        <v>2572</v>
      </c>
      <c r="T860" s="11"/>
      <c r="U860" s="19" t="s">
        <v>30</v>
      </c>
      <c r="V860" s="11" t="s">
        <v>20</v>
      </c>
      <c r="W860" s="14">
        <v>1.67</v>
      </c>
      <c r="X860" s="14">
        <v>5000</v>
      </c>
      <c r="Y860" s="11" t="str">
        <f t="shared" si="13"/>
        <v>43929SECRETARIA DO ESTADO DA BAHIA - SESABMáscara de proteção *61.418.042/0001-3183505000167http://www.saude.ba.gov.br/temasdesaude/coronavirus/contratacoes-covid19/</v>
      </c>
      <c r="Z860" s="11" t="s">
        <v>4443</v>
      </c>
      <c r="AA860" s="7">
        <v>40000000</v>
      </c>
      <c r="AB860" s="1" t="s">
        <v>15276</v>
      </c>
      <c r="AC860" s="7" t="s">
        <v>14869</v>
      </c>
      <c r="AD860" s="1" t="s">
        <v>16269</v>
      </c>
    </row>
    <row r="861" spans="1:30">
      <c r="A861" s="10">
        <v>43929</v>
      </c>
      <c r="B861" s="11" t="s">
        <v>15</v>
      </c>
      <c r="C861" s="12" t="s">
        <v>2565</v>
      </c>
      <c r="D861" s="12" t="s">
        <v>2480</v>
      </c>
      <c r="E861" s="11" t="s">
        <v>646</v>
      </c>
      <c r="F861" s="11" t="s">
        <v>2566</v>
      </c>
      <c r="G861" s="11" t="s">
        <v>2482</v>
      </c>
      <c r="H861" s="11" t="s">
        <v>2622</v>
      </c>
      <c r="I861" s="11" t="s">
        <v>2623</v>
      </c>
      <c r="J861" s="11" t="s">
        <v>2624</v>
      </c>
      <c r="K861" s="11" t="s">
        <v>2590</v>
      </c>
      <c r="L861" s="7" t="s">
        <v>2514</v>
      </c>
      <c r="M861" s="7" t="s">
        <v>2515</v>
      </c>
      <c r="N861" s="47">
        <v>21000</v>
      </c>
      <c r="O861" s="25">
        <v>1000</v>
      </c>
      <c r="P861" s="26">
        <v>21</v>
      </c>
      <c r="Q861" s="11" t="s">
        <v>2621</v>
      </c>
      <c r="R861" s="11" t="s">
        <v>2572</v>
      </c>
      <c r="S861" s="11" t="s">
        <v>2572</v>
      </c>
      <c r="T861" s="11"/>
      <c r="U861" s="15" t="s">
        <v>35</v>
      </c>
      <c r="V861" s="11" t="s">
        <v>20</v>
      </c>
      <c r="W861" s="14">
        <v>21</v>
      </c>
      <c r="X861" s="14">
        <v>1000</v>
      </c>
      <c r="Y861" s="11" t="str">
        <f t="shared" si="13"/>
        <v>43929SECRETARIA DO ESTADO DA BAHIA - SESABAvental cirúrgico *01.890.228/0001-6721000100021http://www.saude.ba.gov.br/temasdesaude/coronavirus/contratacoes-covid19/</v>
      </c>
      <c r="Z861" s="11" t="s">
        <v>4443</v>
      </c>
      <c r="AA861" s="7">
        <v>700000</v>
      </c>
      <c r="AB861" s="1" t="s">
        <v>15261</v>
      </c>
      <c r="AC861" s="7" t="s">
        <v>14869</v>
      </c>
      <c r="AD861" s="1" t="s">
        <v>16269</v>
      </c>
    </row>
    <row r="862" spans="1:30">
      <c r="A862" s="10">
        <v>43929</v>
      </c>
      <c r="B862" s="11" t="s">
        <v>15</v>
      </c>
      <c r="C862" s="12" t="s">
        <v>2565</v>
      </c>
      <c r="D862" s="12" t="s">
        <v>2480</v>
      </c>
      <c r="E862" s="11" t="s">
        <v>646</v>
      </c>
      <c r="F862" s="11" t="s">
        <v>2566</v>
      </c>
      <c r="G862" s="11" t="s">
        <v>2482</v>
      </c>
      <c r="H862" s="11" t="s">
        <v>2625</v>
      </c>
      <c r="I862" s="11" t="s">
        <v>2626</v>
      </c>
      <c r="J862" s="11" t="s">
        <v>2627</v>
      </c>
      <c r="K862" s="11" t="s">
        <v>2590</v>
      </c>
      <c r="L862" s="7" t="s">
        <v>13907</v>
      </c>
      <c r="M862" s="7" t="s">
        <v>2628</v>
      </c>
      <c r="N862" s="47">
        <v>365</v>
      </c>
      <c r="O862" s="25">
        <v>100</v>
      </c>
      <c r="P862" s="26">
        <v>3.65</v>
      </c>
      <c r="Q862" s="11" t="s">
        <v>2621</v>
      </c>
      <c r="R862" s="11" t="s">
        <v>2572</v>
      </c>
      <c r="S862" s="11" t="s">
        <v>2572</v>
      </c>
      <c r="T862" s="11"/>
      <c r="U862" s="19" t="s">
        <v>29</v>
      </c>
      <c r="V862" s="11" t="s">
        <v>20</v>
      </c>
      <c r="W862" s="14">
        <v>3.65</v>
      </c>
      <c r="X862" s="14">
        <v>100</v>
      </c>
      <c r="Y862" s="11" t="str">
        <f t="shared" si="13"/>
        <v>43929SECRETARIA DO ESTADO DA BAHIA - SESABÓculos de proteção *28.248.388/0001-633651003,65http://www.saude.ba.gov.br/temasdesaude/coronavirus/contratacoes-covid19/</v>
      </c>
      <c r="Z862" s="11" t="s">
        <v>4443</v>
      </c>
      <c r="AA862" s="7">
        <v>93700</v>
      </c>
      <c r="AB862" s="1" t="s">
        <v>15277</v>
      </c>
      <c r="AC862" s="7" t="s">
        <v>14868</v>
      </c>
      <c r="AD862" s="1" t="s">
        <v>16269</v>
      </c>
    </row>
    <row r="863" spans="1:30">
      <c r="A863" s="10">
        <v>43929</v>
      </c>
      <c r="B863" s="11" t="s">
        <v>15</v>
      </c>
      <c r="C863" s="12" t="s">
        <v>2565</v>
      </c>
      <c r="D863" s="12" t="s">
        <v>2480</v>
      </c>
      <c r="E863" s="11" t="s">
        <v>646</v>
      </c>
      <c r="F863" s="11" t="s">
        <v>2566</v>
      </c>
      <c r="G863" s="11" t="s">
        <v>2482</v>
      </c>
      <c r="H863" s="11" t="s">
        <v>2629</v>
      </c>
      <c r="I863" s="11" t="s">
        <v>2630</v>
      </c>
      <c r="J863" s="11" t="s">
        <v>2631</v>
      </c>
      <c r="K863" s="11" t="s">
        <v>2590</v>
      </c>
      <c r="L863" s="7" t="s">
        <v>1875</v>
      </c>
      <c r="M863" s="7" t="s">
        <v>1876</v>
      </c>
      <c r="N863" s="47">
        <v>3950</v>
      </c>
      <c r="O863" s="25">
        <v>5000</v>
      </c>
      <c r="P863" s="26">
        <v>0.79</v>
      </c>
      <c r="Q863" s="11" t="s">
        <v>39</v>
      </c>
      <c r="R863" s="11" t="s">
        <v>2572</v>
      </c>
      <c r="S863" s="11" t="s">
        <v>2572</v>
      </c>
      <c r="T863" s="11"/>
      <c r="U863" s="19" t="s">
        <v>23</v>
      </c>
      <c r="V863" s="11" t="s">
        <v>24</v>
      </c>
      <c r="W863" s="14">
        <v>0.79</v>
      </c>
      <c r="X863" s="14">
        <v>5000</v>
      </c>
      <c r="Y863" s="11" t="str">
        <f t="shared" si="13"/>
        <v>43929SECRETARIA DO ESTADO DA BAHIA - SESABLuva cirúrgica *70.939.574/0001-05395050000,79http://www.saude.ba.gov.br/temasdesaude/coronavirus/contratacoes-covid19/</v>
      </c>
      <c r="Z863" s="11" t="s">
        <v>4443</v>
      </c>
      <c r="AA863" s="7">
        <v>30000000</v>
      </c>
      <c r="AB863" s="1" t="s">
        <v>15174</v>
      </c>
      <c r="AC863" s="7" t="s">
        <v>14869</v>
      </c>
      <c r="AD863" s="1" t="s">
        <v>16269</v>
      </c>
    </row>
    <row r="864" spans="1:30">
      <c r="A864" s="10">
        <v>43929</v>
      </c>
      <c r="B864" s="11" t="s">
        <v>15</v>
      </c>
      <c r="C864" s="12" t="s">
        <v>2565</v>
      </c>
      <c r="D864" s="12" t="s">
        <v>2480</v>
      </c>
      <c r="E864" s="11" t="s">
        <v>646</v>
      </c>
      <c r="F864" s="11" t="s">
        <v>2566</v>
      </c>
      <c r="G864" s="11" t="s">
        <v>2482</v>
      </c>
      <c r="H864" s="11" t="s">
        <v>2632</v>
      </c>
      <c r="I864" s="11" t="s">
        <v>2633</v>
      </c>
      <c r="J864" s="11" t="s">
        <v>2634</v>
      </c>
      <c r="K864" s="11" t="s">
        <v>2590</v>
      </c>
      <c r="L864" s="7" t="s">
        <v>13908</v>
      </c>
      <c r="M864" s="7" t="s">
        <v>2635</v>
      </c>
      <c r="N864" s="47">
        <v>250</v>
      </c>
      <c r="O864" s="25">
        <v>5000</v>
      </c>
      <c r="P864" s="26">
        <v>0.05</v>
      </c>
      <c r="Q864" s="11" t="s">
        <v>2621</v>
      </c>
      <c r="R864" s="11" t="s">
        <v>2572</v>
      </c>
      <c r="S864" s="11" t="s">
        <v>2572</v>
      </c>
      <c r="T864" s="11"/>
      <c r="U864" s="15" t="s">
        <v>25</v>
      </c>
      <c r="V864" s="11" t="s">
        <v>20</v>
      </c>
      <c r="W864" s="14">
        <v>0.05</v>
      </c>
      <c r="X864" s="14">
        <v>5000</v>
      </c>
      <c r="Y864" s="11" t="str">
        <f t="shared" si="13"/>
        <v>43929SECRETARIA DO ESTADO DA BAHIA - SESABTouca descartável *03.353.759/0001-4625050000,05http://www.saude.ba.gov.br/temasdesaude/coronavirus/contratacoes-covid19/</v>
      </c>
      <c r="Z864" s="11" t="s">
        <v>4443</v>
      </c>
      <c r="AA864" s="7">
        <v>100000</v>
      </c>
      <c r="AB864" s="1" t="s">
        <v>15278</v>
      </c>
      <c r="AC864" s="7" t="s">
        <v>14868</v>
      </c>
      <c r="AD864" s="1" t="s">
        <v>16269</v>
      </c>
    </row>
    <row r="865" spans="1:30">
      <c r="A865" s="10">
        <v>43929</v>
      </c>
      <c r="B865" s="11" t="s">
        <v>15</v>
      </c>
      <c r="C865" s="12" t="s">
        <v>2565</v>
      </c>
      <c r="D865" s="12" t="s">
        <v>2480</v>
      </c>
      <c r="E865" s="11" t="s">
        <v>646</v>
      </c>
      <c r="F865" s="11" t="s">
        <v>2566</v>
      </c>
      <c r="G865" s="11" t="s">
        <v>2482</v>
      </c>
      <c r="H865" s="11" t="s">
        <v>2636</v>
      </c>
      <c r="I865" s="11" t="s">
        <v>2637</v>
      </c>
      <c r="J865" s="11" t="s">
        <v>2638</v>
      </c>
      <c r="K865" s="11" t="s">
        <v>2590</v>
      </c>
      <c r="L865" s="7" t="s">
        <v>8355</v>
      </c>
      <c r="M865" s="7" t="s">
        <v>2620</v>
      </c>
      <c r="N865" s="47">
        <v>4110</v>
      </c>
      <c r="O865" s="25">
        <v>5000</v>
      </c>
      <c r="P865" s="26">
        <v>0.05</v>
      </c>
      <c r="Q865" s="11" t="s">
        <v>2621</v>
      </c>
      <c r="R865" s="11" t="s">
        <v>2572</v>
      </c>
      <c r="S865" s="11" t="s">
        <v>2572</v>
      </c>
      <c r="T865" s="11"/>
      <c r="U865" s="19" t="s">
        <v>30</v>
      </c>
      <c r="V865" s="11" t="s">
        <v>20</v>
      </c>
      <c r="W865" s="14">
        <v>0.05</v>
      </c>
      <c r="X865" s="14">
        <v>5000</v>
      </c>
      <c r="Y865" s="11" t="str">
        <f t="shared" si="13"/>
        <v>43929SECRETARIA DO ESTADO DA BAHIA - SESABMáscara cirúrgica descartável *61.418.042/0001-31411050000,05http://www.saude.ba.gov.br/temasdesaude/coronavirus/contratacoes-covid19/</v>
      </c>
      <c r="Z865" s="11" t="s">
        <v>4443</v>
      </c>
      <c r="AA865" s="7">
        <v>40000000</v>
      </c>
      <c r="AB865" s="1" t="s">
        <v>15276</v>
      </c>
      <c r="AC865" s="7" t="s">
        <v>14869</v>
      </c>
      <c r="AD865" s="1" t="s">
        <v>16269</v>
      </c>
    </row>
    <row r="866" spans="1:30">
      <c r="A866" s="10">
        <v>43942</v>
      </c>
      <c r="B866" s="11" t="s">
        <v>15</v>
      </c>
      <c r="C866" s="12" t="s">
        <v>2565</v>
      </c>
      <c r="D866" s="12" t="s">
        <v>2480</v>
      </c>
      <c r="E866" s="11" t="s">
        <v>646</v>
      </c>
      <c r="F866" s="11" t="s">
        <v>2566</v>
      </c>
      <c r="G866" s="11" t="s">
        <v>2482</v>
      </c>
      <c r="H866" s="11" t="s">
        <v>2639</v>
      </c>
      <c r="I866" s="11" t="s">
        <v>2640</v>
      </c>
      <c r="J866" s="11" t="s">
        <v>2641</v>
      </c>
      <c r="K866" s="11" t="s">
        <v>2590</v>
      </c>
      <c r="L866" s="7" t="s">
        <v>13905</v>
      </c>
      <c r="M866" s="7" t="s">
        <v>2601</v>
      </c>
      <c r="N866" s="47">
        <v>3470</v>
      </c>
      <c r="O866" s="25">
        <v>10</v>
      </c>
      <c r="P866" s="26">
        <v>347</v>
      </c>
      <c r="Q866" s="11" t="s">
        <v>2621</v>
      </c>
      <c r="R866" s="11" t="s">
        <v>2572</v>
      </c>
      <c r="S866" s="11" t="s">
        <v>2572</v>
      </c>
      <c r="T866" s="11"/>
      <c r="U866" s="19" t="s">
        <v>27</v>
      </c>
      <c r="V866" s="11" t="s">
        <v>20</v>
      </c>
      <c r="W866" s="14">
        <v>347</v>
      </c>
      <c r="X866" s="14">
        <v>10</v>
      </c>
      <c r="Y866" s="11" t="str">
        <f t="shared" si="13"/>
        <v>43942SECRETARIA DO ESTADO DA BAHIA - SESABTermômetros Clínicos, multifuncionais, de não contato, para aferição de temperatura a distância sem contato direto na pele.13.434.626/0001-58347010347http://www.saude.ba.gov.br/temasdesaude/coronavirus/contratacoes-covid19/</v>
      </c>
      <c r="Z866" s="11" t="s">
        <v>4443</v>
      </c>
      <c r="AA866" s="7">
        <v>100000</v>
      </c>
      <c r="AB866" s="1" t="s">
        <v>15274</v>
      </c>
      <c r="AC866" s="7" t="s">
        <v>14870</v>
      </c>
      <c r="AD866" s="1" t="s">
        <v>16269</v>
      </c>
    </row>
    <row r="867" spans="1:30">
      <c r="A867" s="10">
        <v>43942</v>
      </c>
      <c r="B867" s="11" t="s">
        <v>15</v>
      </c>
      <c r="C867" s="12" t="s">
        <v>2565</v>
      </c>
      <c r="D867" s="12" t="s">
        <v>2480</v>
      </c>
      <c r="E867" s="11" t="s">
        <v>646</v>
      </c>
      <c r="F867" s="11" t="s">
        <v>2566</v>
      </c>
      <c r="G867" s="11" t="s">
        <v>2567</v>
      </c>
      <c r="H867" s="11" t="s">
        <v>2642</v>
      </c>
      <c r="I867" s="11" t="s">
        <v>2643</v>
      </c>
      <c r="J867" s="11" t="s">
        <v>283</v>
      </c>
      <c r="K867" s="11" t="s">
        <v>2644</v>
      </c>
      <c r="L867" s="7" t="s">
        <v>13900</v>
      </c>
      <c r="M867" s="7" t="s">
        <v>2571</v>
      </c>
      <c r="N867" s="47">
        <v>67746.080000000002</v>
      </c>
      <c r="O867" s="25"/>
      <c r="P867" s="26"/>
      <c r="Q867" s="11"/>
      <c r="R867" s="11" t="s">
        <v>2572</v>
      </c>
      <c r="S867" s="11" t="s">
        <v>2572</v>
      </c>
      <c r="T867" s="11"/>
      <c r="U867" s="15" t="s">
        <v>142</v>
      </c>
      <c r="V867" s="11" t="s">
        <v>20</v>
      </c>
      <c r="W867" s="20" t="s">
        <v>815</v>
      </c>
      <c r="X867" s="20">
        <v>0</v>
      </c>
      <c r="Y867" s="11" t="str">
        <f t="shared" si="13"/>
        <v>43942SECRETARIA DO ESTADO DA BAHIA - SESABManutenção Preventiva e Corretiva de Ventilador Pulmonar e Monitor Multiparamétrico – Hospital Espanhol02.535.707/0001-2867746,08http://www.saude.ba.gov.br/temasdesaude/coronavirus/contratacoes-covid19/</v>
      </c>
      <c r="Z867" s="11" t="s">
        <v>4443</v>
      </c>
      <c r="AA867" s="7">
        <v>28131521</v>
      </c>
      <c r="AB867" s="1" t="s">
        <v>15269</v>
      </c>
      <c r="AC867" s="7" t="s">
        <v>14869</v>
      </c>
      <c r="AD867" s="1" t="s">
        <v>16269</v>
      </c>
    </row>
    <row r="868" spans="1:30">
      <c r="A868" s="10">
        <v>43942</v>
      </c>
      <c r="B868" s="11" t="s">
        <v>15</v>
      </c>
      <c r="C868" s="12" t="s">
        <v>2565</v>
      </c>
      <c r="D868" s="12" t="s">
        <v>2480</v>
      </c>
      <c r="E868" s="11" t="s">
        <v>646</v>
      </c>
      <c r="F868" s="11" t="s">
        <v>2566</v>
      </c>
      <c r="G868" s="11" t="s">
        <v>2567</v>
      </c>
      <c r="H868" s="11" t="s">
        <v>2645</v>
      </c>
      <c r="I868" s="11" t="s">
        <v>2646</v>
      </c>
      <c r="J868" s="11" t="s">
        <v>295</v>
      </c>
      <c r="K868" s="11" t="s">
        <v>2647</v>
      </c>
      <c r="L868" s="7" t="s">
        <v>13900</v>
      </c>
      <c r="M868" s="7" t="s">
        <v>2571</v>
      </c>
      <c r="N868" s="47">
        <v>367495.96</v>
      </c>
      <c r="O868" s="25"/>
      <c r="P868" s="26"/>
      <c r="Q868" s="11"/>
      <c r="R868" s="11" t="s">
        <v>2572</v>
      </c>
      <c r="S868" s="11" t="s">
        <v>2572</v>
      </c>
      <c r="T868" s="11"/>
      <c r="U868" s="15" t="s">
        <v>142</v>
      </c>
      <c r="V868" s="11" t="s">
        <v>20</v>
      </c>
      <c r="W868" s="20" t="s">
        <v>815</v>
      </c>
      <c r="X868" s="20">
        <v>0</v>
      </c>
      <c r="Y868" s="11" t="str">
        <f t="shared" si="13"/>
        <v>43942SECRETARIA DO ESTADO DA BAHIA - SESABManutenção Preventiva e Corretiva de Ventilador Pulmonar e Monitor Multiparamétrico – Prado Valadares02.535.707/0001-28367495,96http://www.saude.ba.gov.br/temasdesaude/coronavirus/contratacoes-covid19/</v>
      </c>
      <c r="Z868" s="11" t="s">
        <v>4443</v>
      </c>
      <c r="AA868" s="7">
        <v>28131521</v>
      </c>
      <c r="AB868" s="1" t="s">
        <v>15269</v>
      </c>
      <c r="AC868" s="7" t="s">
        <v>14869</v>
      </c>
      <c r="AD868" s="1" t="s">
        <v>16269</v>
      </c>
    </row>
    <row r="869" spans="1:30">
      <c r="A869" s="10">
        <v>43941</v>
      </c>
      <c r="B869" s="11" t="s">
        <v>771</v>
      </c>
      <c r="C869" s="11" t="s">
        <v>2648</v>
      </c>
      <c r="D869" s="11" t="s">
        <v>3952</v>
      </c>
      <c r="E869" s="11" t="s">
        <v>646</v>
      </c>
      <c r="F869" s="11" t="s">
        <v>2649</v>
      </c>
      <c r="G869" s="11" t="s">
        <v>2650</v>
      </c>
      <c r="H869" s="11" t="s">
        <v>2651</v>
      </c>
      <c r="I869" s="39">
        <v>9040000000000</v>
      </c>
      <c r="J869" s="11"/>
      <c r="K869" s="11" t="s">
        <v>2652</v>
      </c>
      <c r="L869" s="7"/>
      <c r="M869" s="7"/>
      <c r="N869" s="47">
        <v>1800</v>
      </c>
      <c r="O869" s="25"/>
      <c r="P869" s="26"/>
      <c r="Q869" s="11"/>
      <c r="R869" s="11" t="s">
        <v>2653</v>
      </c>
      <c r="S869" s="11" t="s">
        <v>2654</v>
      </c>
      <c r="T869" s="11"/>
      <c r="U869" s="19" t="s">
        <v>30</v>
      </c>
      <c r="V869" s="11" t="s">
        <v>20</v>
      </c>
      <c r="W869" s="20" t="s">
        <v>815</v>
      </c>
      <c r="X869" s="20">
        <v>0</v>
      </c>
      <c r="Y869" s="11" t="str">
        <f t="shared" si="13"/>
        <v>43941Coordenadoria Geral de Atenção Primária da AP4AQUISIÇÃO DE MASCARAS PARA PREVENÇÃO DO CORONAVIRUS - 024/20201800http://www.rio.rj.gov.br/web/contasrio/dados-abertos#titulo</v>
      </c>
      <c r="Z869" s="11" t="s">
        <v>4443</v>
      </c>
      <c r="AA869" s="7"/>
      <c r="AB869" s="1" t="s">
        <v>14871</v>
      </c>
      <c r="AC869" s="7"/>
      <c r="AD869" s="1" t="s">
        <v>16269</v>
      </c>
    </row>
    <row r="870" spans="1:30">
      <c r="A870" s="10">
        <v>43941</v>
      </c>
      <c r="B870" s="11" t="s">
        <v>771</v>
      </c>
      <c r="C870" s="11" t="s">
        <v>2648</v>
      </c>
      <c r="D870" s="11" t="s">
        <v>3952</v>
      </c>
      <c r="E870" s="11" t="s">
        <v>646</v>
      </c>
      <c r="F870" s="11" t="s">
        <v>2649</v>
      </c>
      <c r="G870" s="11" t="s">
        <v>2650</v>
      </c>
      <c r="H870" s="11" t="s">
        <v>2655</v>
      </c>
      <c r="I870" s="39">
        <v>9040000000000</v>
      </c>
      <c r="J870" s="11"/>
      <c r="K870" s="11" t="s">
        <v>2656</v>
      </c>
      <c r="L870" s="7" t="s">
        <v>2657</v>
      </c>
      <c r="M870" s="7" t="s">
        <v>9475</v>
      </c>
      <c r="N870" s="47">
        <v>51536.36</v>
      </c>
      <c r="O870" s="25"/>
      <c r="P870" s="26"/>
      <c r="Q870" s="11"/>
      <c r="R870" s="11" t="s">
        <v>2653</v>
      </c>
      <c r="S870" s="11" t="s">
        <v>2658</v>
      </c>
      <c r="T870" s="11"/>
      <c r="U870" s="19" t="s">
        <v>23</v>
      </c>
      <c r="V870" s="11" t="s">
        <v>24</v>
      </c>
      <c r="W870" s="20" t="s">
        <v>815</v>
      </c>
      <c r="X870" s="20">
        <v>0</v>
      </c>
      <c r="Y870" s="11" t="str">
        <f t="shared" si="13"/>
        <v>43941Coordenadoria Geral de Atenção Primária da AP4AQUISIÇÃO DE LUVAS PARA PREVENÇÃO DO CORONAVIRUS - NAD 022/202017.700.763/0001-4851536,36http://www.rio.rj.gov.br/web/contasrio/dados-abertos#titulo</v>
      </c>
      <c r="Z870" s="11" t="s">
        <v>4443</v>
      </c>
      <c r="AA870" s="7">
        <v>3000000</v>
      </c>
      <c r="AB870" s="1" t="s">
        <v>15279</v>
      </c>
      <c r="AC870" s="7" t="s">
        <v>14869</v>
      </c>
      <c r="AD870" s="1" t="s">
        <v>16269</v>
      </c>
    </row>
    <row r="871" spans="1:30">
      <c r="A871" s="10">
        <v>43941</v>
      </c>
      <c r="B871" s="11" t="s">
        <v>771</v>
      </c>
      <c r="C871" s="11" t="s">
        <v>2648</v>
      </c>
      <c r="D871" s="11" t="s">
        <v>3952</v>
      </c>
      <c r="E871" s="11" t="s">
        <v>646</v>
      </c>
      <c r="F871" s="11" t="s">
        <v>2649</v>
      </c>
      <c r="G871" s="11" t="s">
        <v>2650</v>
      </c>
      <c r="H871" s="11" t="s">
        <v>2659</v>
      </c>
      <c r="I871" s="39">
        <v>9040000000000</v>
      </c>
      <c r="J871" s="11"/>
      <c r="K871" s="11" t="s">
        <v>2660</v>
      </c>
      <c r="L871" s="7"/>
      <c r="M871" s="7"/>
      <c r="N871" s="47">
        <v>1441.44</v>
      </c>
      <c r="O871" s="25"/>
      <c r="P871" s="26"/>
      <c r="Q871" s="11"/>
      <c r="R871" s="11" t="s">
        <v>2653</v>
      </c>
      <c r="S871" s="11" t="s">
        <v>2661</v>
      </c>
      <c r="T871" s="11"/>
      <c r="U871" s="19" t="s">
        <v>29</v>
      </c>
      <c r="V871" s="11" t="s">
        <v>20</v>
      </c>
      <c r="W871" s="20" t="s">
        <v>815</v>
      </c>
      <c r="X871" s="20">
        <v>0</v>
      </c>
      <c r="Y871" s="11" t="str">
        <f t="shared" si="13"/>
        <v>43941Coordenadoria Geral de Atenção Primária da AP4AQUISIÇÃO DE ÓCULOS PARA PREVENÇÃO DE CORONA VIRUS - 23/20201441,44http://www.rio.rj.gov.br/web/contasrio/dados-abertos#titulo</v>
      </c>
      <c r="Z871" s="11" t="s">
        <v>4443</v>
      </c>
      <c r="AA871" s="7"/>
      <c r="AB871" s="1" t="s">
        <v>14871</v>
      </c>
      <c r="AC871" s="7"/>
      <c r="AD871" s="1" t="s">
        <v>16269</v>
      </c>
    </row>
    <row r="872" spans="1:30">
      <c r="A872" s="10">
        <v>43941</v>
      </c>
      <c r="B872" s="11" t="s">
        <v>771</v>
      </c>
      <c r="C872" s="11" t="s">
        <v>2648</v>
      </c>
      <c r="D872" s="11" t="s">
        <v>3952</v>
      </c>
      <c r="E872" s="11" t="s">
        <v>646</v>
      </c>
      <c r="F872" s="11" t="s">
        <v>2649</v>
      </c>
      <c r="G872" s="11" t="s">
        <v>2650</v>
      </c>
      <c r="H872" s="11" t="s">
        <v>2662</v>
      </c>
      <c r="I872" s="39">
        <v>9040000000000</v>
      </c>
      <c r="J872" s="11"/>
      <c r="K872" s="11" t="s">
        <v>2656</v>
      </c>
      <c r="L872" s="7" t="s">
        <v>2657</v>
      </c>
      <c r="M872" s="7" t="s">
        <v>9475</v>
      </c>
      <c r="N872" s="47">
        <v>51615.74</v>
      </c>
      <c r="O872" s="25"/>
      <c r="P872" s="26"/>
      <c r="Q872" s="11"/>
      <c r="R872" s="11" t="s">
        <v>2653</v>
      </c>
      <c r="S872" s="11" t="s">
        <v>2663</v>
      </c>
      <c r="T872" s="11"/>
      <c r="U872" s="19" t="s">
        <v>23</v>
      </c>
      <c r="V872" s="11" t="s">
        <v>24</v>
      </c>
      <c r="W872" s="20" t="s">
        <v>815</v>
      </c>
      <c r="X872" s="20">
        <v>0</v>
      </c>
      <c r="Y872" s="11" t="str">
        <f t="shared" si="13"/>
        <v>43941Coordenadoria Geral de Atenção Primária da AP4AQUISIÇÃO DE LUVAS PARA AS UNIDADES DA CAP 4.0 - CORONAVIRUS17.700.763/0001-4851615,74http://www.rio.rj.gov.br/web/contasrio/dados-abertos#titulo</v>
      </c>
      <c r="Z872" s="11" t="s">
        <v>4443</v>
      </c>
      <c r="AA872" s="7">
        <v>3000000</v>
      </c>
      <c r="AB872" s="1" t="s">
        <v>15279</v>
      </c>
      <c r="AC872" s="7" t="s">
        <v>14869</v>
      </c>
      <c r="AD872" s="1" t="s">
        <v>16269</v>
      </c>
    </row>
    <row r="873" spans="1:30">
      <c r="A873" s="10">
        <v>43941</v>
      </c>
      <c r="B873" s="11" t="s">
        <v>771</v>
      </c>
      <c r="C873" s="11" t="s">
        <v>2648</v>
      </c>
      <c r="D873" s="11" t="s">
        <v>3952</v>
      </c>
      <c r="E873" s="11" t="s">
        <v>646</v>
      </c>
      <c r="F873" s="11" t="s">
        <v>2649</v>
      </c>
      <c r="G873" s="11" t="s">
        <v>2650</v>
      </c>
      <c r="H873" s="11" t="s">
        <v>2664</v>
      </c>
      <c r="I873" s="39">
        <v>9040000000000</v>
      </c>
      <c r="J873" s="11"/>
      <c r="K873" s="11" t="s">
        <v>2652</v>
      </c>
      <c r="L873" s="7"/>
      <c r="M873" s="7"/>
      <c r="N873" s="47">
        <v>1800</v>
      </c>
      <c r="O873" s="25"/>
      <c r="P873" s="26"/>
      <c r="Q873" s="11"/>
      <c r="R873" s="11" t="s">
        <v>2653</v>
      </c>
      <c r="S873" s="11" t="s">
        <v>2665</v>
      </c>
      <c r="T873" s="11"/>
      <c r="U873" s="19" t="s">
        <v>30</v>
      </c>
      <c r="V873" s="11" t="s">
        <v>20</v>
      </c>
      <c r="W873" s="20" t="s">
        <v>815</v>
      </c>
      <c r="X873" s="20">
        <v>0</v>
      </c>
      <c r="Y873" s="11" t="str">
        <f t="shared" si="13"/>
        <v>43941Coordenadoria Geral de Atenção Primária da AP4AQUISIÇÃO DE MASCARAS PARA A PREVENÇÃO DO CORONAVIRUS - NAD 026/20201800http://www.rio.rj.gov.br/web/contasrio/dados-abertos#titulo</v>
      </c>
      <c r="Z873" s="11" t="s">
        <v>4443</v>
      </c>
      <c r="AA873" s="7"/>
      <c r="AB873" s="1" t="s">
        <v>14871</v>
      </c>
      <c r="AC873" s="7"/>
      <c r="AD873" s="1" t="s">
        <v>16269</v>
      </c>
    </row>
    <row r="874" spans="1:30">
      <c r="A874" s="10">
        <v>43941</v>
      </c>
      <c r="B874" s="11" t="s">
        <v>771</v>
      </c>
      <c r="C874" s="11" t="s">
        <v>2648</v>
      </c>
      <c r="D874" s="11" t="s">
        <v>3952</v>
      </c>
      <c r="E874" s="11" t="s">
        <v>646</v>
      </c>
      <c r="F874" s="11" t="s">
        <v>2666</v>
      </c>
      <c r="G874" s="11" t="s">
        <v>2650</v>
      </c>
      <c r="H874" s="11" t="s">
        <v>2667</v>
      </c>
      <c r="I874" s="39">
        <v>9320000000000</v>
      </c>
      <c r="J874" s="11"/>
      <c r="K874" s="11" t="s">
        <v>2668</v>
      </c>
      <c r="L874" s="7"/>
      <c r="M874" s="7"/>
      <c r="N874" s="47">
        <v>2233.1999999999998</v>
      </c>
      <c r="O874" s="25"/>
      <c r="P874" s="26"/>
      <c r="Q874" s="11"/>
      <c r="R874" s="11" t="s">
        <v>2653</v>
      </c>
      <c r="S874" s="11" t="s">
        <v>2669</v>
      </c>
      <c r="T874" s="11"/>
      <c r="U874" s="15" t="s">
        <v>25</v>
      </c>
      <c r="V874" s="11" t="s">
        <v>20</v>
      </c>
      <c r="W874" s="20" t="s">
        <v>815</v>
      </c>
      <c r="X874" s="20">
        <v>0</v>
      </c>
      <c r="Y874" s="11" t="str">
        <f t="shared" si="13"/>
        <v>43941Coordenadoria Geral de Atenção Primária da AP3.2AQUISIÇÃO DE MARCARAS CIRURGICAS E TOUCAS DESCARTAVEIS PARA A POLICLINICA RODOLPHO ROCCO E CENTRO MUNICIPAL DE REABILITAÇÃO DO ENGENHO DE DENTRO, TENDO EM VISTA O SURTO DA COVID-19, POR ADESÃO AO PROCESSO 09/004.959/2017.2233,2http://www.rio.rj.gov.br/web/contasrio/dados-abertos#titulo</v>
      </c>
      <c r="Z874" s="11" t="s">
        <v>4443</v>
      </c>
      <c r="AA874" s="7"/>
      <c r="AB874" s="1" t="s">
        <v>14871</v>
      </c>
      <c r="AC874" s="7"/>
      <c r="AD874" s="1" t="s">
        <v>16269</v>
      </c>
    </row>
    <row r="875" spans="1:30">
      <c r="A875" s="10">
        <v>43941</v>
      </c>
      <c r="B875" s="11" t="s">
        <v>771</v>
      </c>
      <c r="C875" s="11" t="s">
        <v>2648</v>
      </c>
      <c r="D875" s="11" t="s">
        <v>3952</v>
      </c>
      <c r="E875" s="11" t="s">
        <v>646</v>
      </c>
      <c r="F875" s="11" t="s">
        <v>2670</v>
      </c>
      <c r="G875" s="11" t="s">
        <v>2650</v>
      </c>
      <c r="H875" s="11" t="s">
        <v>2671</v>
      </c>
      <c r="I875" s="39">
        <v>9530000000000</v>
      </c>
      <c r="J875" s="11"/>
      <c r="K875" s="11" t="s">
        <v>2672</v>
      </c>
      <c r="L875" s="7"/>
      <c r="M875" s="7"/>
      <c r="N875" s="47">
        <v>14400</v>
      </c>
      <c r="O875" s="25"/>
      <c r="P875" s="26"/>
      <c r="Q875" s="11"/>
      <c r="R875" s="11" t="s">
        <v>2653</v>
      </c>
      <c r="S875" s="11" t="s">
        <v>2673</v>
      </c>
      <c r="T875" s="11"/>
      <c r="U875" s="19" t="s">
        <v>4892</v>
      </c>
      <c r="V875" s="11" t="s">
        <v>20</v>
      </c>
      <c r="W875" s="20" t="s">
        <v>815</v>
      </c>
      <c r="X875" s="20">
        <v>0</v>
      </c>
      <c r="Y875" s="11" t="str">
        <f t="shared" si="13"/>
        <v>43941Coordenadoria Geral de Atenção Primária da AP5.3AQUISIÇÃO DE RESPIRADOR FACIAL 95%           CONSIDERANDO O DECRETO RIO 47263 DE 17 DE MARÇO DE 2020 QUE DECLARA SITUAÇÃO DE EMERGÊNCIA NO MUNICÍPIO DO RIO DE JANEIRO EM FACE DA PANDEMIA DO CORONAVÍRUS ¿ COVID 19 E DÁ OUTRAS PROVIDENCIAS E A NECESSIDADE IMEDIATA DE AQUISIÇÃO DE RESPIRADOR FACIAL 95% PARA SER UTILIZADA PELOS PROFISSIONAIS QUE FARÃO O ATENDIMENTO, PREVENÇÃO E CONTROLE DE INFECÇÃO - NAD 74/202014400http://www.rio.rj.gov.br/web/contasrio/dados-abertos#titulo</v>
      </c>
      <c r="Z875" s="11" t="s">
        <v>4443</v>
      </c>
      <c r="AA875" s="7"/>
      <c r="AB875" s="1" t="s">
        <v>14871</v>
      </c>
      <c r="AC875" s="7"/>
      <c r="AD875" s="1" t="s">
        <v>16269</v>
      </c>
    </row>
    <row r="876" spans="1:30">
      <c r="A876" s="10">
        <v>43941</v>
      </c>
      <c r="B876" s="11" t="s">
        <v>771</v>
      </c>
      <c r="C876" s="11" t="s">
        <v>2648</v>
      </c>
      <c r="D876" s="11" t="s">
        <v>3952</v>
      </c>
      <c r="E876" s="11" t="s">
        <v>646</v>
      </c>
      <c r="F876" s="11" t="s">
        <v>2670</v>
      </c>
      <c r="G876" s="11" t="s">
        <v>2650</v>
      </c>
      <c r="H876" s="11" t="s">
        <v>2674</v>
      </c>
      <c r="I876" s="39">
        <v>9530000000000</v>
      </c>
      <c r="J876" s="11"/>
      <c r="K876" s="11" t="s">
        <v>2672</v>
      </c>
      <c r="L876" s="7"/>
      <c r="M876" s="7"/>
      <c r="N876" s="47">
        <v>14400</v>
      </c>
      <c r="O876" s="25"/>
      <c r="P876" s="26"/>
      <c r="Q876" s="11"/>
      <c r="R876" s="11" t="s">
        <v>2653</v>
      </c>
      <c r="S876" s="11" t="s">
        <v>2675</v>
      </c>
      <c r="T876" s="11"/>
      <c r="U876" s="19" t="s">
        <v>4892</v>
      </c>
      <c r="V876" s="11" t="s">
        <v>20</v>
      </c>
      <c r="W876" s="20" t="s">
        <v>815</v>
      </c>
      <c r="X876" s="20">
        <v>0</v>
      </c>
      <c r="Y876" s="11" t="str">
        <f t="shared" si="13"/>
        <v>43941Coordenadoria Geral de Atenção Primária da AP5.3AQUISIÇÃO DE RESPIRADOR FACIAL 95% - ATENDIMENTO AOS CASOS DE CORONAVIRUS - NAD 75/202014400http://www.rio.rj.gov.br/web/contasrio/dados-abertos#titulo</v>
      </c>
      <c r="Z876" s="11" t="s">
        <v>4443</v>
      </c>
      <c r="AA876" s="7"/>
      <c r="AB876" s="1" t="s">
        <v>14871</v>
      </c>
      <c r="AC876" s="7"/>
      <c r="AD876" s="1" t="s">
        <v>16269</v>
      </c>
    </row>
    <row r="877" spans="1:30">
      <c r="A877" s="10">
        <v>43941</v>
      </c>
      <c r="B877" s="11" t="s">
        <v>771</v>
      </c>
      <c r="C877" s="11" t="s">
        <v>2648</v>
      </c>
      <c r="D877" s="11" t="s">
        <v>3952</v>
      </c>
      <c r="E877" s="11" t="s">
        <v>646</v>
      </c>
      <c r="F877" s="11" t="s">
        <v>2676</v>
      </c>
      <c r="G877" s="11" t="s">
        <v>2650</v>
      </c>
      <c r="H877" s="11" t="s">
        <v>2677</v>
      </c>
      <c r="I877" s="39">
        <v>9770000000000</v>
      </c>
      <c r="J877" s="11"/>
      <c r="K877" s="11" t="s">
        <v>2678</v>
      </c>
      <c r="L877" s="7" t="s">
        <v>2679</v>
      </c>
      <c r="M877" s="7" t="s">
        <v>13909</v>
      </c>
      <c r="N877" s="47">
        <v>15600</v>
      </c>
      <c r="O877" s="25"/>
      <c r="P877" s="26"/>
      <c r="Q877" s="11"/>
      <c r="R877" s="11" t="s">
        <v>2653</v>
      </c>
      <c r="S877" s="11" t="s">
        <v>2680</v>
      </c>
      <c r="T877" s="11"/>
      <c r="U877" s="19" t="s">
        <v>4892</v>
      </c>
      <c r="V877" s="11" t="s">
        <v>20</v>
      </c>
      <c r="W877" s="20" t="s">
        <v>815</v>
      </c>
      <c r="X877" s="20">
        <v>0</v>
      </c>
      <c r="Y877" s="11" t="str">
        <f t="shared" si="13"/>
        <v>43941Hospital Municipal Nossa Senhora do LoretoAQUISIÇÃO DE MASCARAS N95  PARA ATENDER SURTO DE COVID-19 - DISPENSA28.754.511/0001-1815600http://www.rio.rj.gov.br/web/contasrio/dados-abertos#titulo</v>
      </c>
      <c r="Z877" s="11" t="s">
        <v>4443</v>
      </c>
      <c r="AA877" s="7">
        <v>250000</v>
      </c>
      <c r="AB877" s="1" t="s">
        <v>15238</v>
      </c>
      <c r="AC877" s="7" t="s">
        <v>14868</v>
      </c>
      <c r="AD877" s="1" t="s">
        <v>16269</v>
      </c>
    </row>
    <row r="878" spans="1:30">
      <c r="A878" s="10">
        <v>43941</v>
      </c>
      <c r="B878" s="11" t="s">
        <v>771</v>
      </c>
      <c r="C878" s="11" t="s">
        <v>2648</v>
      </c>
      <c r="D878" s="11" t="s">
        <v>3952</v>
      </c>
      <c r="E878" s="11" t="s">
        <v>646</v>
      </c>
      <c r="F878" s="11" t="s">
        <v>2676</v>
      </c>
      <c r="G878" s="11" t="s">
        <v>2650</v>
      </c>
      <c r="H878" s="11" t="s">
        <v>2681</v>
      </c>
      <c r="I878" s="39">
        <v>9770000000000</v>
      </c>
      <c r="J878" s="11"/>
      <c r="K878" s="11" t="s">
        <v>2682</v>
      </c>
      <c r="L878" s="7"/>
      <c r="M878" s="7"/>
      <c r="N878" s="47">
        <v>3500</v>
      </c>
      <c r="O878" s="25"/>
      <c r="P878" s="26"/>
      <c r="Q878" s="11"/>
      <c r="R878" s="11" t="s">
        <v>2653</v>
      </c>
      <c r="S878" s="11" t="s">
        <v>2683</v>
      </c>
      <c r="T878" s="11"/>
      <c r="U878" s="19" t="s">
        <v>23</v>
      </c>
      <c r="V878" s="11" t="s">
        <v>24</v>
      </c>
      <c r="W878" s="20" t="s">
        <v>815</v>
      </c>
      <c r="X878" s="20">
        <v>0</v>
      </c>
      <c r="Y878" s="11" t="str">
        <f t="shared" si="13"/>
        <v>43941Hospital Municipal Nossa Senhora do LoretoAQUISIÇÃO DE LUVAS P - ATENDIMENTO A DEMANDA DO SURTO COVID- 19. - DISPENSA3500http://www.rio.rj.gov.br/web/contasrio/dados-abertos#titulo</v>
      </c>
      <c r="Z878" s="11" t="s">
        <v>4443</v>
      </c>
      <c r="AA878" s="7"/>
      <c r="AB878" s="1" t="s">
        <v>14871</v>
      </c>
      <c r="AC878" s="7"/>
      <c r="AD878" s="1" t="s">
        <v>16269</v>
      </c>
    </row>
    <row r="879" spans="1:30">
      <c r="A879" s="10">
        <v>43941</v>
      </c>
      <c r="B879" s="11" t="s">
        <v>771</v>
      </c>
      <c r="C879" s="11" t="s">
        <v>2648</v>
      </c>
      <c r="D879" s="11" t="s">
        <v>3952</v>
      </c>
      <c r="E879" s="11" t="s">
        <v>646</v>
      </c>
      <c r="F879" s="11" t="s">
        <v>2666</v>
      </c>
      <c r="G879" s="11" t="s">
        <v>2650</v>
      </c>
      <c r="H879" s="11" t="s">
        <v>2684</v>
      </c>
      <c r="I879" s="39">
        <v>9320000000000</v>
      </c>
      <c r="J879" s="11"/>
      <c r="K879" s="11" t="s">
        <v>2685</v>
      </c>
      <c r="L879" s="7"/>
      <c r="M879" s="7"/>
      <c r="N879" s="47">
        <v>7000</v>
      </c>
      <c r="O879" s="25"/>
      <c r="P879" s="26"/>
      <c r="Q879" s="11"/>
      <c r="R879" s="11" t="s">
        <v>2653</v>
      </c>
      <c r="S879" s="11" t="s">
        <v>2686</v>
      </c>
      <c r="T879" s="11"/>
      <c r="U879" s="19" t="s">
        <v>23</v>
      </c>
      <c r="V879" s="11" t="s">
        <v>24</v>
      </c>
      <c r="W879" s="20" t="s">
        <v>815</v>
      </c>
      <c r="X879" s="20">
        <v>0</v>
      </c>
      <c r="Y879" s="11" t="str">
        <f t="shared" si="13"/>
        <v>43941Coordenadoria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25/03/2020.7000http://www.rio.rj.gov.br/web/contasrio/dados-abertos#titulo</v>
      </c>
      <c r="Z879" s="11" t="s">
        <v>4443</v>
      </c>
      <c r="AA879" s="7"/>
      <c r="AB879" s="1" t="s">
        <v>14871</v>
      </c>
      <c r="AC879" s="7"/>
      <c r="AD879" s="1" t="s">
        <v>16269</v>
      </c>
    </row>
    <row r="880" spans="1:30">
      <c r="A880" s="10">
        <v>43941</v>
      </c>
      <c r="B880" s="11" t="s">
        <v>771</v>
      </c>
      <c r="C880" s="11" t="s">
        <v>2648</v>
      </c>
      <c r="D880" s="11" t="s">
        <v>3952</v>
      </c>
      <c r="E880" s="11" t="s">
        <v>646</v>
      </c>
      <c r="F880" s="11" t="s">
        <v>2666</v>
      </c>
      <c r="G880" s="11" t="s">
        <v>2650</v>
      </c>
      <c r="H880" s="11" t="s">
        <v>2684</v>
      </c>
      <c r="I880" s="39">
        <v>9320000000000</v>
      </c>
      <c r="J880" s="11"/>
      <c r="K880" s="11" t="s">
        <v>2685</v>
      </c>
      <c r="L880" s="7"/>
      <c r="M880" s="7"/>
      <c r="N880" s="47">
        <v>3712.5</v>
      </c>
      <c r="O880" s="25"/>
      <c r="P880" s="26"/>
      <c r="Q880" s="11"/>
      <c r="R880" s="11" t="s">
        <v>2653</v>
      </c>
      <c r="S880" s="11" t="s">
        <v>2687</v>
      </c>
      <c r="T880" s="11"/>
      <c r="U880" s="19" t="s">
        <v>23</v>
      </c>
      <c r="V880" s="11" t="s">
        <v>24</v>
      </c>
      <c r="W880" s="20" t="s">
        <v>815</v>
      </c>
      <c r="X880" s="20">
        <v>0</v>
      </c>
      <c r="Y880" s="11" t="str">
        <f t="shared" si="13"/>
        <v>43941Coordenadoria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25/03/2020.3712,5http://www.rio.rj.gov.br/web/contasrio/dados-abertos#titulo</v>
      </c>
      <c r="Z880" s="11" t="s">
        <v>4443</v>
      </c>
      <c r="AA880" s="7"/>
      <c r="AB880" s="1" t="s">
        <v>14871</v>
      </c>
      <c r="AC880" s="7"/>
      <c r="AD880" s="1" t="s">
        <v>16269</v>
      </c>
    </row>
    <row r="881" spans="1:30">
      <c r="A881" s="10">
        <v>43941</v>
      </c>
      <c r="B881" s="11" t="s">
        <v>771</v>
      </c>
      <c r="C881" s="11" t="s">
        <v>2648</v>
      </c>
      <c r="D881" s="11" t="s">
        <v>3952</v>
      </c>
      <c r="E881" s="11" t="s">
        <v>651</v>
      </c>
      <c r="F881" s="11" t="s">
        <v>2688</v>
      </c>
      <c r="G881" s="11" t="s">
        <v>2650</v>
      </c>
      <c r="H881" s="11" t="s">
        <v>2689</v>
      </c>
      <c r="I881" s="11">
        <v>32006912020</v>
      </c>
      <c r="J881" s="11"/>
      <c r="K881" s="11" t="s">
        <v>2690</v>
      </c>
      <c r="L881" s="7"/>
      <c r="M881" s="7"/>
      <c r="N881" s="47">
        <v>3900</v>
      </c>
      <c r="O881" s="25"/>
      <c r="P881" s="26"/>
      <c r="Q881" s="11"/>
      <c r="R881" s="11" t="s">
        <v>2653</v>
      </c>
      <c r="S881" s="11" t="s">
        <v>2691</v>
      </c>
      <c r="T881" s="11"/>
      <c r="U881" s="19" t="s">
        <v>32</v>
      </c>
      <c r="V881" s="11" t="s">
        <v>33</v>
      </c>
      <c r="W881" s="20" t="s">
        <v>815</v>
      </c>
      <c r="X881" s="20">
        <v>0</v>
      </c>
      <c r="Y881" s="11" t="str">
        <f t="shared" si="13"/>
        <v>43941Companhia de Engenharia de Tráfego do Rio de JaneiroAquisição de ÁLCOOL ETÍLICO 70 % PARA COMBATE AO COVID-19 - RD 2020/2733900http://www.rio.rj.gov.br/web/contasrio/dados-abertos#titulo</v>
      </c>
      <c r="Z881" s="11" t="s">
        <v>4443</v>
      </c>
      <c r="AA881" s="7"/>
      <c r="AB881" s="1" t="s">
        <v>14871</v>
      </c>
      <c r="AC881" s="7"/>
      <c r="AD881" s="1" t="s">
        <v>16269</v>
      </c>
    </row>
    <row r="882" spans="1:30">
      <c r="A882" s="10">
        <v>43941</v>
      </c>
      <c r="B882" s="11" t="s">
        <v>771</v>
      </c>
      <c r="C882" s="11" t="s">
        <v>2648</v>
      </c>
      <c r="D882" s="11" t="s">
        <v>3952</v>
      </c>
      <c r="E882" s="11" t="s">
        <v>646</v>
      </c>
      <c r="F882" s="11" t="s">
        <v>2666</v>
      </c>
      <c r="G882" s="11" t="s">
        <v>2650</v>
      </c>
      <c r="H882" s="11" t="s">
        <v>2692</v>
      </c>
      <c r="I882" s="39">
        <v>9320000000000</v>
      </c>
      <c r="J882" s="11"/>
      <c r="K882" s="11" t="s">
        <v>2668</v>
      </c>
      <c r="L882" s="7"/>
      <c r="M882" s="7"/>
      <c r="N882" s="47">
        <v>150</v>
      </c>
      <c r="O882" s="25"/>
      <c r="P882" s="26"/>
      <c r="Q882" s="11"/>
      <c r="R882" s="11" t="s">
        <v>2653</v>
      </c>
      <c r="S882" s="11" t="s">
        <v>2693</v>
      </c>
      <c r="T882" s="11"/>
      <c r="U882" s="15" t="s">
        <v>25</v>
      </c>
      <c r="V882" s="11" t="s">
        <v>20</v>
      </c>
      <c r="W882" s="20" t="s">
        <v>815</v>
      </c>
      <c r="X882" s="20">
        <v>0</v>
      </c>
      <c r="Y882" s="11" t="str">
        <f t="shared" si="13"/>
        <v>43941Coordenadoria Geral de Atenção Primária da AP3.2AQUISIÇÃO DE TOUCAS CIRÚRGICAS PARA A POLICLÍNICA RODOLPHO ROCCO E CMR-ED, TENDO EM VISTA O SURTO DA COVID-19, POR ADESÃO AO PROCESSO 09/004959/2017150http://www.rio.rj.gov.br/web/contasrio/dados-abertos#titulo</v>
      </c>
      <c r="Z882" s="11" t="s">
        <v>4443</v>
      </c>
      <c r="AA882" s="7"/>
      <c r="AB882" s="1" t="s">
        <v>14871</v>
      </c>
      <c r="AC882" s="7"/>
      <c r="AD882" s="1" t="s">
        <v>16269</v>
      </c>
    </row>
    <row r="883" spans="1:30">
      <c r="A883" s="10">
        <v>43938</v>
      </c>
      <c r="B883" s="11" t="s">
        <v>21</v>
      </c>
      <c r="C883" s="11" t="s">
        <v>2694</v>
      </c>
      <c r="D883" s="11" t="s">
        <v>2695</v>
      </c>
      <c r="E883" s="11" t="s">
        <v>16</v>
      </c>
      <c r="F883" s="11" t="s">
        <v>2696</v>
      </c>
      <c r="G883" s="13" t="s">
        <v>17</v>
      </c>
      <c r="H883" s="11" t="s">
        <v>2697</v>
      </c>
      <c r="I883" s="11" t="s">
        <v>2698</v>
      </c>
      <c r="J883" s="11" t="s">
        <v>2699</v>
      </c>
      <c r="K883" s="11" t="s">
        <v>2700</v>
      </c>
      <c r="L883" s="7" t="s">
        <v>13910</v>
      </c>
      <c r="M883" s="7" t="s">
        <v>2701</v>
      </c>
      <c r="N883" s="47">
        <v>291000</v>
      </c>
      <c r="O883" s="25">
        <v>30000</v>
      </c>
      <c r="P883" s="26">
        <v>9.6999999999999993</v>
      </c>
      <c r="Q883" s="27" t="s">
        <v>31</v>
      </c>
      <c r="R883" s="11" t="s">
        <v>2702</v>
      </c>
      <c r="S883" s="11" t="s">
        <v>314</v>
      </c>
      <c r="T883" s="11" t="s">
        <v>867</v>
      </c>
      <c r="U883" s="19" t="s">
        <v>32</v>
      </c>
      <c r="V883" s="11" t="s">
        <v>33</v>
      </c>
      <c r="W883" s="41">
        <v>9.6999999999999993</v>
      </c>
      <c r="X883" s="14">
        <v>30000</v>
      </c>
      <c r="Y883" s="11" t="str">
        <f t="shared" si="13"/>
        <v>43938Prefeitura Municipal de São LuísAquisição de álcool, 70% em gel, embalagem pet de 1L, registrado no MS27.145.426/0001-90291000300009,7http://site.tce.ma.gov.br/index.php/mural-de-contratos</v>
      </c>
      <c r="Z883" s="11" t="s">
        <v>4443</v>
      </c>
      <c r="AA883" s="7">
        <v>100000</v>
      </c>
      <c r="AB883" s="1" t="s">
        <v>15280</v>
      </c>
      <c r="AC883" s="7" t="s">
        <v>14870</v>
      </c>
      <c r="AD883" s="1" t="s">
        <v>16269</v>
      </c>
    </row>
    <row r="884" spans="1:30">
      <c r="A884" s="10">
        <v>43938</v>
      </c>
      <c r="B884" s="11" t="s">
        <v>21</v>
      </c>
      <c r="C884" s="11" t="s">
        <v>2694</v>
      </c>
      <c r="D884" s="11" t="s">
        <v>2695</v>
      </c>
      <c r="E884" s="11" t="s">
        <v>16</v>
      </c>
      <c r="F884" s="11" t="s">
        <v>2696</v>
      </c>
      <c r="G884" s="13" t="s">
        <v>17</v>
      </c>
      <c r="H884" s="11" t="s">
        <v>2703</v>
      </c>
      <c r="I884" s="11" t="s">
        <v>2698</v>
      </c>
      <c r="J884" s="11" t="s">
        <v>2699</v>
      </c>
      <c r="K884" s="11" t="s">
        <v>2700</v>
      </c>
      <c r="L884" s="7" t="s">
        <v>13910</v>
      </c>
      <c r="M884" s="7" t="s">
        <v>2701</v>
      </c>
      <c r="N884" s="47">
        <v>449700</v>
      </c>
      <c r="O884" s="25">
        <v>30000</v>
      </c>
      <c r="P884" s="26">
        <v>14.99</v>
      </c>
      <c r="Q884" s="27" t="s">
        <v>31</v>
      </c>
      <c r="R884" s="11" t="s">
        <v>2702</v>
      </c>
      <c r="S884" s="11" t="s">
        <v>314</v>
      </c>
      <c r="T884" s="11" t="s">
        <v>867</v>
      </c>
      <c r="U884" s="19" t="s">
        <v>32</v>
      </c>
      <c r="V884" s="11" t="s">
        <v>33</v>
      </c>
      <c r="W884" s="41">
        <v>14.99</v>
      </c>
      <c r="X884" s="14">
        <v>30000</v>
      </c>
      <c r="Y884" s="11" t="str">
        <f t="shared" si="13"/>
        <v>43938Prefeitura Municipal de São LuísAquisição de álcool 70%, embalagem pet de 1L, registrado no MS27.145.426/0001-904497003000014,99http://site.tce.ma.gov.br/index.php/mural-de-contratos</v>
      </c>
      <c r="Z884" s="11" t="s">
        <v>4443</v>
      </c>
      <c r="AA884" s="7">
        <v>100000</v>
      </c>
      <c r="AB884" s="1" t="s">
        <v>15280</v>
      </c>
      <c r="AC884" s="7" t="s">
        <v>14870</v>
      </c>
      <c r="AD884" s="1" t="s">
        <v>16269</v>
      </c>
    </row>
    <row r="885" spans="1:30">
      <c r="A885" s="10">
        <v>43938</v>
      </c>
      <c r="B885" s="11" t="s">
        <v>21</v>
      </c>
      <c r="C885" s="11" t="s">
        <v>2694</v>
      </c>
      <c r="D885" s="11" t="s">
        <v>2695</v>
      </c>
      <c r="E885" s="11" t="s">
        <v>16</v>
      </c>
      <c r="F885" s="11" t="s">
        <v>2696</v>
      </c>
      <c r="G885" s="13" t="s">
        <v>17</v>
      </c>
      <c r="H885" s="11" t="s">
        <v>2704</v>
      </c>
      <c r="I885" s="11" t="s">
        <v>2705</v>
      </c>
      <c r="J885" s="11" t="s">
        <v>2279</v>
      </c>
      <c r="K885" s="11" t="s">
        <v>2700</v>
      </c>
      <c r="L885" s="7" t="s">
        <v>13817</v>
      </c>
      <c r="M885" s="7" t="s">
        <v>1497</v>
      </c>
      <c r="N885" s="47">
        <v>238800</v>
      </c>
      <c r="O885" s="25">
        <v>12000</v>
      </c>
      <c r="P885" s="26">
        <v>19.899999999999999</v>
      </c>
      <c r="Q885" s="27" t="s">
        <v>31</v>
      </c>
      <c r="R885" s="11" t="s">
        <v>2702</v>
      </c>
      <c r="S885" s="11" t="s">
        <v>314</v>
      </c>
      <c r="T885" s="11" t="s">
        <v>867</v>
      </c>
      <c r="U885" s="19" t="s">
        <v>32</v>
      </c>
      <c r="V885" s="11" t="s">
        <v>33</v>
      </c>
      <c r="W885" s="41">
        <v>19.899999999999999</v>
      </c>
      <c r="X885" s="14">
        <v>12000</v>
      </c>
      <c r="Y885" s="11" t="str">
        <f t="shared" si="13"/>
        <v>43938Prefeitura Municipal de São LuísAQUISIÇÃO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lilro.21.297.758/0001-032388001200019,9http://site.tce.ma.gov.br/index.php/mural-de-contratos</v>
      </c>
      <c r="Z885" s="11" t="s">
        <v>4443</v>
      </c>
      <c r="AA885" s="7">
        <v>1000000</v>
      </c>
      <c r="AB885" s="1" t="s">
        <v>15107</v>
      </c>
      <c r="AC885" s="7" t="s">
        <v>14869</v>
      </c>
      <c r="AD885" s="1" t="s">
        <v>16269</v>
      </c>
    </row>
    <row r="886" spans="1:30">
      <c r="A886" s="10">
        <v>43938</v>
      </c>
      <c r="B886" s="11" t="s">
        <v>21</v>
      </c>
      <c r="C886" s="11" t="s">
        <v>2694</v>
      </c>
      <c r="D886" s="11" t="s">
        <v>2695</v>
      </c>
      <c r="E886" s="11" t="s">
        <v>16</v>
      </c>
      <c r="F886" s="11" t="s">
        <v>2696</v>
      </c>
      <c r="G886" s="13" t="s">
        <v>17</v>
      </c>
      <c r="H886" s="11" t="s">
        <v>2706</v>
      </c>
      <c r="I886" s="11" t="s">
        <v>2705</v>
      </c>
      <c r="J886" s="11" t="s">
        <v>2707</v>
      </c>
      <c r="K886" s="11" t="s">
        <v>2700</v>
      </c>
      <c r="L886" s="7" t="s">
        <v>13817</v>
      </c>
      <c r="M886" s="7" t="s">
        <v>1497</v>
      </c>
      <c r="N886" s="47">
        <v>249000</v>
      </c>
      <c r="O886" s="25">
        <v>10000</v>
      </c>
      <c r="P886" s="26">
        <v>24.9</v>
      </c>
      <c r="Q886" s="27" t="s">
        <v>998</v>
      </c>
      <c r="R886" s="11" t="s">
        <v>2702</v>
      </c>
      <c r="S886" s="11" t="s">
        <v>314</v>
      </c>
      <c r="T886" s="11" t="s">
        <v>867</v>
      </c>
      <c r="U886" s="19" t="s">
        <v>32</v>
      </c>
      <c r="V886" s="11" t="s">
        <v>33</v>
      </c>
      <c r="W886" s="41">
        <v>49.8</v>
      </c>
      <c r="X886" s="14">
        <v>5000</v>
      </c>
      <c r="Y886" s="11" t="str">
        <f t="shared" si="13"/>
        <v>43938Prefeitura Municipal de São LuísAQUISIÇÃO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competente21.297.758/0001-032490001000024,9http://site.tce.ma.gov.br/index.php/mural-de-contratos</v>
      </c>
      <c r="Z886" s="11" t="s">
        <v>4443</v>
      </c>
      <c r="AA886" s="7">
        <v>1000000</v>
      </c>
      <c r="AB886" s="1" t="s">
        <v>15107</v>
      </c>
      <c r="AC886" s="7" t="s">
        <v>14869</v>
      </c>
      <c r="AD886" s="1" t="s">
        <v>16269</v>
      </c>
    </row>
    <row r="887" spans="1:30">
      <c r="A887" s="10">
        <v>43938</v>
      </c>
      <c r="B887" s="11" t="s">
        <v>21</v>
      </c>
      <c r="C887" s="11" t="s">
        <v>2694</v>
      </c>
      <c r="D887" s="11" t="s">
        <v>2695</v>
      </c>
      <c r="E887" s="11" t="s">
        <v>16</v>
      </c>
      <c r="F887" s="11" t="s">
        <v>2696</v>
      </c>
      <c r="G887" s="13" t="s">
        <v>17</v>
      </c>
      <c r="H887" s="11" t="s">
        <v>2708</v>
      </c>
      <c r="I887" s="11" t="s">
        <v>2705</v>
      </c>
      <c r="J887" s="11" t="s">
        <v>2709</v>
      </c>
      <c r="K887" s="11" t="s">
        <v>2700</v>
      </c>
      <c r="L887" s="7" t="s">
        <v>13817</v>
      </c>
      <c r="M887" s="7" t="s">
        <v>1497</v>
      </c>
      <c r="N887" s="47">
        <v>10200</v>
      </c>
      <c r="O887" s="25">
        <v>100000</v>
      </c>
      <c r="P887" s="26">
        <v>0.1</v>
      </c>
      <c r="Q887" s="11" t="s">
        <v>18</v>
      </c>
      <c r="R887" s="11" t="s">
        <v>2702</v>
      </c>
      <c r="S887" s="11" t="s">
        <v>314</v>
      </c>
      <c r="T887" s="11" t="s">
        <v>1453</v>
      </c>
      <c r="U887" s="15" t="s">
        <v>25</v>
      </c>
      <c r="V887" s="11" t="s">
        <v>20</v>
      </c>
      <c r="W887" s="41">
        <v>0.1</v>
      </c>
      <c r="X887" s="14">
        <v>100000</v>
      </c>
      <c r="Y887" s="11" t="str">
        <f t="shared" si="13"/>
        <v>43938Prefeitura Municipal de São LuísAQUISIÇÃO DE PROTETOR DE CABELO DESCARTAVEL (TOUCA), diametro minimo de 45 cm, com elastico sanfonada em toda a volta, gramatura de 30g, não esteri-l. Embalagem conterido dados de identificagao, procedencia, validade, numero do lole e procedencia.21.297.758/0001-03102001000000,1http://site.tce.ma.gov.br/index.php/mural-de-contratos</v>
      </c>
      <c r="Z887" s="11" t="s">
        <v>4443</v>
      </c>
      <c r="AA887" s="7">
        <v>1000000</v>
      </c>
      <c r="AB887" s="1" t="s">
        <v>15107</v>
      </c>
      <c r="AC887" s="7" t="s">
        <v>14869</v>
      </c>
      <c r="AD887" s="1" t="s">
        <v>16269</v>
      </c>
    </row>
    <row r="888" spans="1:30">
      <c r="A888" s="10">
        <v>43938</v>
      </c>
      <c r="B888" s="11" t="s">
        <v>21</v>
      </c>
      <c r="C888" s="11" t="s">
        <v>2694</v>
      </c>
      <c r="D888" s="11" t="s">
        <v>2695</v>
      </c>
      <c r="E888" s="11" t="s">
        <v>16</v>
      </c>
      <c r="F888" s="11" t="s">
        <v>2696</v>
      </c>
      <c r="G888" s="13" t="s">
        <v>17</v>
      </c>
      <c r="H888" s="11" t="s">
        <v>2710</v>
      </c>
      <c r="I888" s="11" t="s">
        <v>2705</v>
      </c>
      <c r="J888" s="11" t="s">
        <v>2711</v>
      </c>
      <c r="K888" s="11" t="s">
        <v>2700</v>
      </c>
      <c r="L888" s="7" t="s">
        <v>13817</v>
      </c>
      <c r="M888" s="7" t="s">
        <v>1497</v>
      </c>
      <c r="N888" s="47">
        <v>646200</v>
      </c>
      <c r="O888" s="25">
        <v>18000</v>
      </c>
      <c r="P888" s="26">
        <v>35.9</v>
      </c>
      <c r="Q888" s="11" t="s">
        <v>22</v>
      </c>
      <c r="R888" s="11" t="s">
        <v>2702</v>
      </c>
      <c r="S888" s="11" t="s">
        <v>314</v>
      </c>
      <c r="T888" s="11" t="s">
        <v>841</v>
      </c>
      <c r="U888" s="19" t="s">
        <v>23</v>
      </c>
      <c r="V888" s="11" t="s">
        <v>24</v>
      </c>
      <c r="W888" s="41">
        <v>0.35899999999999999</v>
      </c>
      <c r="X888" s="14">
        <v>1800000</v>
      </c>
      <c r="Y888" s="11" t="str">
        <f t="shared" si="13"/>
        <v>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(P).21.297.758/0001-036462001800035,9http://site.tce.ma.gov.br/index.php/mural-de-contratos</v>
      </c>
      <c r="Z888" s="11" t="s">
        <v>4443</v>
      </c>
      <c r="AA888" s="7">
        <v>1000000</v>
      </c>
      <c r="AB888" s="1" t="s">
        <v>15107</v>
      </c>
      <c r="AC888" s="7" t="s">
        <v>14869</v>
      </c>
      <c r="AD888" s="1" t="s">
        <v>16269</v>
      </c>
    </row>
    <row r="889" spans="1:30">
      <c r="A889" s="10">
        <v>43938</v>
      </c>
      <c r="B889" s="11" t="s">
        <v>21</v>
      </c>
      <c r="C889" s="11" t="s">
        <v>2694</v>
      </c>
      <c r="D889" s="11" t="s">
        <v>2695</v>
      </c>
      <c r="E889" s="11" t="s">
        <v>16</v>
      </c>
      <c r="F889" s="11" t="s">
        <v>2696</v>
      </c>
      <c r="G889" s="13" t="s">
        <v>17</v>
      </c>
      <c r="H889" s="11" t="s">
        <v>2712</v>
      </c>
      <c r="I889" s="11" t="s">
        <v>2705</v>
      </c>
      <c r="J889" s="11" t="s">
        <v>2713</v>
      </c>
      <c r="K889" s="11" t="s">
        <v>2700</v>
      </c>
      <c r="L889" s="7" t="s">
        <v>13817</v>
      </c>
      <c r="M889" s="7" t="s">
        <v>1497</v>
      </c>
      <c r="N889" s="47">
        <v>646200</v>
      </c>
      <c r="O889" s="25">
        <v>18000</v>
      </c>
      <c r="P889" s="26">
        <v>35.9</v>
      </c>
      <c r="Q889" s="11" t="s">
        <v>22</v>
      </c>
      <c r="R889" s="11" t="s">
        <v>2702</v>
      </c>
      <c r="S889" s="11" t="s">
        <v>314</v>
      </c>
      <c r="T889" s="11" t="s">
        <v>841</v>
      </c>
      <c r="U889" s="19" t="s">
        <v>23</v>
      </c>
      <c r="V889" s="11" t="s">
        <v>24</v>
      </c>
      <c r="W889" s="41">
        <v>0.35899999999999999</v>
      </c>
      <c r="X889" s="14">
        <v>1800000</v>
      </c>
      <c r="Y889" s="11" t="str">
        <f t="shared" si="13"/>
        <v>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MÉDIO (M).21.297.758/0001-036462001800035,9http://site.tce.ma.gov.br/index.php/mural-de-contratos</v>
      </c>
      <c r="Z889" s="11" t="s">
        <v>4443</v>
      </c>
      <c r="AA889" s="7">
        <v>1000000</v>
      </c>
      <c r="AB889" s="1" t="s">
        <v>15107</v>
      </c>
      <c r="AC889" s="7" t="s">
        <v>14869</v>
      </c>
      <c r="AD889" s="1" t="s">
        <v>16269</v>
      </c>
    </row>
    <row r="890" spans="1:30">
      <c r="A890" s="10">
        <v>43938</v>
      </c>
      <c r="B890" s="11" t="s">
        <v>21</v>
      </c>
      <c r="C890" s="11" t="s">
        <v>2694</v>
      </c>
      <c r="D890" s="11" t="s">
        <v>2695</v>
      </c>
      <c r="E890" s="11" t="s">
        <v>16</v>
      </c>
      <c r="F890" s="11" t="s">
        <v>2696</v>
      </c>
      <c r="G890" s="13" t="s">
        <v>17</v>
      </c>
      <c r="H890" s="11" t="s">
        <v>2714</v>
      </c>
      <c r="I890" s="11" t="s">
        <v>2705</v>
      </c>
      <c r="J890" s="11" t="s">
        <v>2715</v>
      </c>
      <c r="K890" s="11" t="s">
        <v>2700</v>
      </c>
      <c r="L890" s="7" t="s">
        <v>13817</v>
      </c>
      <c r="M890" s="7" t="s">
        <v>1497</v>
      </c>
      <c r="N890" s="47">
        <v>215400</v>
      </c>
      <c r="O890" s="25">
        <v>6000</v>
      </c>
      <c r="P890" s="26">
        <v>35.9</v>
      </c>
      <c r="Q890" s="11" t="s">
        <v>22</v>
      </c>
      <c r="R890" s="11" t="s">
        <v>2702</v>
      </c>
      <c r="S890" s="11" t="s">
        <v>314</v>
      </c>
      <c r="T890" s="11" t="s">
        <v>841</v>
      </c>
      <c r="U890" s="19" t="s">
        <v>23</v>
      </c>
      <c r="V890" s="11" t="s">
        <v>24</v>
      </c>
      <c r="W890" s="41">
        <v>0.35899999999999999</v>
      </c>
      <c r="X890" s="14">
        <v>600000</v>
      </c>
      <c r="Y890" s="11" t="str">
        <f t="shared" si="13"/>
        <v>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(G).21.297.758/0001-03215400600035,9http://site.tce.ma.gov.br/index.php/mural-de-contratos</v>
      </c>
      <c r="Z890" s="11" t="s">
        <v>4443</v>
      </c>
      <c r="AA890" s="7">
        <v>1000000</v>
      </c>
      <c r="AB890" s="1" t="s">
        <v>15107</v>
      </c>
      <c r="AC890" s="7" t="s">
        <v>14869</v>
      </c>
      <c r="AD890" s="1" t="s">
        <v>16269</v>
      </c>
    </row>
    <row r="891" spans="1:30">
      <c r="A891" s="10">
        <v>43938</v>
      </c>
      <c r="B891" s="11" t="s">
        <v>21</v>
      </c>
      <c r="C891" s="11" t="s">
        <v>2694</v>
      </c>
      <c r="D891" s="11" t="s">
        <v>2695</v>
      </c>
      <c r="E891" s="11" t="s">
        <v>16</v>
      </c>
      <c r="F891" s="11" t="s">
        <v>2696</v>
      </c>
      <c r="G891" s="13" t="s">
        <v>17</v>
      </c>
      <c r="H891" s="11" t="s">
        <v>2716</v>
      </c>
      <c r="I891" s="11" t="s">
        <v>2705</v>
      </c>
      <c r="J891" s="11" t="s">
        <v>2717</v>
      </c>
      <c r="K891" s="11" t="s">
        <v>2700</v>
      </c>
      <c r="L891" s="7" t="s">
        <v>13817</v>
      </c>
      <c r="M891" s="7" t="s">
        <v>1497</v>
      </c>
      <c r="N891" s="47">
        <v>290000</v>
      </c>
      <c r="O891" s="25">
        <v>100000</v>
      </c>
      <c r="P891" s="26">
        <v>2.9</v>
      </c>
      <c r="Q891" s="11" t="s">
        <v>2471</v>
      </c>
      <c r="R891" s="11" t="s">
        <v>2702</v>
      </c>
      <c r="S891" s="11" t="s">
        <v>314</v>
      </c>
      <c r="T891" s="11" t="s">
        <v>836</v>
      </c>
      <c r="U891" s="19" t="s">
        <v>30</v>
      </c>
      <c r="V891" s="11" t="s">
        <v>20</v>
      </c>
      <c r="W891" s="41">
        <v>2.9</v>
      </c>
      <c r="X891" s="14">
        <v>100000</v>
      </c>
      <c r="Y891" s="11" t="str">
        <f t="shared" si="13"/>
        <v>43938Prefeitura Municipal de São LuísAQUISIÇÃO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competente.21.297.758/0001-032900001000002,9http://site.tce.ma.gov.br/index.php/mural-de-contratos</v>
      </c>
      <c r="Z891" s="11" t="s">
        <v>4443</v>
      </c>
      <c r="AA891" s="7">
        <v>1000000</v>
      </c>
      <c r="AB891" s="1" t="s">
        <v>15107</v>
      </c>
      <c r="AC891" s="7" t="s">
        <v>14869</v>
      </c>
      <c r="AD891" s="1" t="s">
        <v>16269</v>
      </c>
    </row>
    <row r="892" spans="1:30">
      <c r="A892" s="10">
        <v>43938</v>
      </c>
      <c r="B892" s="11" t="s">
        <v>21</v>
      </c>
      <c r="C892" s="11" t="s">
        <v>2694</v>
      </c>
      <c r="D892" s="11" t="s">
        <v>2695</v>
      </c>
      <c r="E892" s="11" t="s">
        <v>16</v>
      </c>
      <c r="F892" s="11" t="s">
        <v>2696</v>
      </c>
      <c r="G892" s="13" t="s">
        <v>17</v>
      </c>
      <c r="H892" s="11" t="s">
        <v>2718</v>
      </c>
      <c r="I892" s="11" t="s">
        <v>2705</v>
      </c>
      <c r="J892" s="11" t="s">
        <v>2719</v>
      </c>
      <c r="K892" s="11" t="s">
        <v>2700</v>
      </c>
      <c r="L892" s="7" t="s">
        <v>13817</v>
      </c>
      <c r="M892" s="7" t="s">
        <v>1497</v>
      </c>
      <c r="N892" s="47">
        <v>899700</v>
      </c>
      <c r="O892" s="25">
        <v>30000</v>
      </c>
      <c r="P892" s="26">
        <v>29.99</v>
      </c>
      <c r="Q892" s="27" t="s">
        <v>28</v>
      </c>
      <c r="R892" s="11" t="s">
        <v>2702</v>
      </c>
      <c r="S892" s="11" t="s">
        <v>314</v>
      </c>
      <c r="T892" s="11" t="s">
        <v>825</v>
      </c>
      <c r="U892" s="19" t="s">
        <v>4892</v>
      </c>
      <c r="V892" s="11" t="s">
        <v>20</v>
      </c>
      <c r="W892" s="41">
        <v>29.99</v>
      </c>
      <c r="X892" s="14">
        <v>30000</v>
      </c>
      <c r="Y892" s="11" t="str">
        <f t="shared" si="13"/>
        <v>43938Prefeitura Municipal de São LuísAQUISIÇÃO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PFF221.297.758/0001-038997003000029,99http://site.tce.ma.gov.br/index.php/mural-de-contratos</v>
      </c>
      <c r="Z892" s="11" t="s">
        <v>4443</v>
      </c>
      <c r="AA892" s="7">
        <v>1000000</v>
      </c>
      <c r="AB892" s="1" t="s">
        <v>15107</v>
      </c>
      <c r="AC892" s="7" t="s">
        <v>14869</v>
      </c>
      <c r="AD892" s="1" t="s">
        <v>16269</v>
      </c>
    </row>
    <row r="893" spans="1:30">
      <c r="A893" s="10">
        <v>43938</v>
      </c>
      <c r="B893" s="11" t="s">
        <v>21</v>
      </c>
      <c r="C893" s="11" t="s">
        <v>2694</v>
      </c>
      <c r="D893" s="11" t="s">
        <v>2695</v>
      </c>
      <c r="E893" s="11" t="s">
        <v>16</v>
      </c>
      <c r="F893" s="11" t="s">
        <v>2696</v>
      </c>
      <c r="G893" s="13" t="s">
        <v>17</v>
      </c>
      <c r="H893" s="11" t="s">
        <v>2720</v>
      </c>
      <c r="I893" s="11" t="s">
        <v>2705</v>
      </c>
      <c r="J893" s="11" t="s">
        <v>2721</v>
      </c>
      <c r="K893" s="11" t="s">
        <v>2700</v>
      </c>
      <c r="L893" s="7" t="s">
        <v>13817</v>
      </c>
      <c r="M893" s="7" t="s">
        <v>1497</v>
      </c>
      <c r="N893" s="47">
        <v>559600</v>
      </c>
      <c r="O893" s="25">
        <v>40000</v>
      </c>
      <c r="P893" s="26">
        <v>13.99</v>
      </c>
      <c r="Q893" s="11" t="s">
        <v>18</v>
      </c>
      <c r="R893" s="11" t="s">
        <v>2702</v>
      </c>
      <c r="S893" s="11" t="s">
        <v>314</v>
      </c>
      <c r="T893" s="11" t="s">
        <v>889</v>
      </c>
      <c r="U893" s="19" t="s">
        <v>29</v>
      </c>
      <c r="V893" s="11" t="s">
        <v>20</v>
      </c>
      <c r="W893" s="41">
        <v>13.99</v>
      </c>
      <c r="X893" s="14">
        <v>40000</v>
      </c>
      <c r="Y893" s="11" t="str">
        <f t="shared" si="13"/>
        <v>43938Prefeitura Municipal de São LuísAQUISIÇÃO DE ÓCULOS DE PROTEÇÃO INDIVIDUAL, armagao e lente em policarbonato, tipo anti-embagante, antirisco com protepao I a te ral.21.297.758/0001-035596004000013,99http://site.tce.ma.gov.br/index.php/mural-de-contratos</v>
      </c>
      <c r="Z893" s="11" t="s">
        <v>4443</v>
      </c>
      <c r="AA893" s="7">
        <v>1000000</v>
      </c>
      <c r="AB893" s="1" t="s">
        <v>15107</v>
      </c>
      <c r="AC893" s="7" t="s">
        <v>14869</v>
      </c>
      <c r="AD893" s="1" t="s">
        <v>16269</v>
      </c>
    </row>
    <row r="894" spans="1:30">
      <c r="A894" s="10">
        <v>43938</v>
      </c>
      <c r="B894" s="11" t="s">
        <v>21</v>
      </c>
      <c r="C894" s="11" t="s">
        <v>2694</v>
      </c>
      <c r="D894" s="11" t="s">
        <v>2695</v>
      </c>
      <c r="E894" s="11" t="s">
        <v>16</v>
      </c>
      <c r="F894" s="11" t="s">
        <v>2696</v>
      </c>
      <c r="G894" s="13" t="s">
        <v>17</v>
      </c>
      <c r="H894" s="11" t="s">
        <v>2722</v>
      </c>
      <c r="I894" s="11" t="s">
        <v>2705</v>
      </c>
      <c r="J894" s="11" t="s">
        <v>2723</v>
      </c>
      <c r="K894" s="11" t="s">
        <v>2700</v>
      </c>
      <c r="L894" s="7" t="s">
        <v>13817</v>
      </c>
      <c r="M894" s="7" t="s">
        <v>1497</v>
      </c>
      <c r="N894" s="47">
        <v>699438</v>
      </c>
      <c r="O894" s="25">
        <v>5422</v>
      </c>
      <c r="P894" s="26">
        <v>129</v>
      </c>
      <c r="Q894" s="11" t="s">
        <v>18</v>
      </c>
      <c r="R894" s="11" t="s">
        <v>2702</v>
      </c>
      <c r="S894" s="11" t="s">
        <v>314</v>
      </c>
      <c r="T894" s="11" t="s">
        <v>839</v>
      </c>
      <c r="U894" s="15" t="s">
        <v>81</v>
      </c>
      <c r="V894" s="11" t="s">
        <v>20</v>
      </c>
      <c r="W894" s="41">
        <v>129</v>
      </c>
      <c r="X894" s="14">
        <v>5422</v>
      </c>
      <c r="Y894" s="11" t="str">
        <f t="shared" si="13"/>
        <v>43938Prefeitura Municipal de São LuísAQUISIÇÃO DE MACACÃO DE SEGURANÇA DE TECIDO LAMINADO RESPIRÁVEL COM FACE ABSORVENTE E IMPERMEAVEL.21.297.758/0001-036994385422129http://site.tce.ma.gov.br/index.php/mural-de-contratos</v>
      </c>
      <c r="Z894" s="11" t="s">
        <v>4443</v>
      </c>
      <c r="AA894" s="7">
        <v>1000000</v>
      </c>
      <c r="AB894" s="1" t="s">
        <v>15107</v>
      </c>
      <c r="AC894" s="7" t="s">
        <v>14869</v>
      </c>
      <c r="AD894" s="1" t="s">
        <v>16269</v>
      </c>
    </row>
    <row r="895" spans="1:30">
      <c r="A895" s="10">
        <v>43938</v>
      </c>
      <c r="B895" s="11" t="s">
        <v>15</v>
      </c>
      <c r="C895" s="12" t="s">
        <v>2724</v>
      </c>
      <c r="D895" s="12" t="s">
        <v>2695</v>
      </c>
      <c r="E895" s="11" t="s">
        <v>16</v>
      </c>
      <c r="F895" s="11" t="s">
        <v>2725</v>
      </c>
      <c r="G895" s="13" t="s">
        <v>17</v>
      </c>
      <c r="H895" s="11" t="s">
        <v>2726</v>
      </c>
      <c r="I895" s="11" t="s">
        <v>2727</v>
      </c>
      <c r="J895" s="11" t="s">
        <v>245</v>
      </c>
      <c r="K895" s="11" t="s">
        <v>2700</v>
      </c>
      <c r="L895" s="7"/>
      <c r="M895" s="7" t="s">
        <v>2728</v>
      </c>
      <c r="N895" s="47">
        <v>30000</v>
      </c>
      <c r="O895" s="25">
        <v>2500</v>
      </c>
      <c r="P895" s="26">
        <v>12</v>
      </c>
      <c r="Q895" s="27" t="s">
        <v>28</v>
      </c>
      <c r="R895" s="11" t="s">
        <v>2702</v>
      </c>
      <c r="S895" s="11" t="s">
        <v>314</v>
      </c>
      <c r="T895" s="11" t="s">
        <v>825</v>
      </c>
      <c r="U895" s="19" t="s">
        <v>4892</v>
      </c>
      <c r="V895" s="11" t="s">
        <v>20</v>
      </c>
      <c r="W895" s="41">
        <v>12</v>
      </c>
      <c r="X895" s="14">
        <v>2500</v>
      </c>
      <c r="Y895" s="11" t="str">
        <f t="shared" si="13"/>
        <v>43938EMSERH - Empresa Maranhense de Serviços HospitalaresAquisição de Equipamentos de Proteção Individual (EPI’s) Mascara Respirador, para atender as necessidades das Unidades de Saúde Administrada pela EMSERH. Respirador PFF2 MSA AFFINITY PLUS COM VÁLCULA CA 3922835.398.959/0001-0130000250012http://site.tce.ma.gov.br/index.php/mural-de-contratos</v>
      </c>
      <c r="Z895" s="11" t="s">
        <v>4443</v>
      </c>
      <c r="AA895" s="7"/>
      <c r="AB895" s="71" t="s">
        <v>16263</v>
      </c>
      <c r="AC895" s="7"/>
      <c r="AD895" s="1" t="s">
        <v>16269</v>
      </c>
    </row>
    <row r="896" spans="1:30">
      <c r="A896" s="10">
        <v>43938</v>
      </c>
      <c r="B896" s="11" t="s">
        <v>15</v>
      </c>
      <c r="C896" s="12" t="s">
        <v>2724</v>
      </c>
      <c r="D896" s="12" t="s">
        <v>2695</v>
      </c>
      <c r="E896" s="11" t="s">
        <v>16</v>
      </c>
      <c r="F896" s="11" t="s">
        <v>2725</v>
      </c>
      <c r="G896" s="13" t="s">
        <v>34</v>
      </c>
      <c r="H896" s="11" t="s">
        <v>2729</v>
      </c>
      <c r="I896" s="11" t="s">
        <v>2730</v>
      </c>
      <c r="J896" s="11" t="s">
        <v>106</v>
      </c>
      <c r="K896" s="11" t="s">
        <v>2700</v>
      </c>
      <c r="L896" s="7" t="s">
        <v>13911</v>
      </c>
      <c r="M896" s="7" t="s">
        <v>2731</v>
      </c>
      <c r="N896" s="47">
        <v>69000</v>
      </c>
      <c r="O896" s="25">
        <v>300</v>
      </c>
      <c r="P896" s="26">
        <v>230</v>
      </c>
      <c r="Q896" s="11" t="s">
        <v>18</v>
      </c>
      <c r="R896" s="11" t="s">
        <v>2702</v>
      </c>
      <c r="S896" s="11" t="s">
        <v>314</v>
      </c>
      <c r="T896" s="11" t="s">
        <v>2732</v>
      </c>
      <c r="U896" s="15" t="s">
        <v>4438</v>
      </c>
      <c r="V896" s="11" t="s">
        <v>20</v>
      </c>
      <c r="W896" s="41">
        <v>230</v>
      </c>
      <c r="X896" s="14">
        <v>300</v>
      </c>
      <c r="Y896" s="11" t="str">
        <f t="shared" si="13"/>
        <v>43938EMSERH - Empresa Maranhense de Serviços HospitalaresContratação de exames para Diagnósticos por Ultrassonografia – Ecocardiografia Transtorácica, equipamentos, materiais, insumos, bem como a equipe técnico-operacional e obrigações inerentes à atividade para atender a demanda do HCI – Hospital das Clinicas Integradas de São Luís – MA. Valor pago por exame.04.430.794/0001-8469000300230http://site.tce.ma.gov.br/index.php/mural-de-contratos</v>
      </c>
      <c r="Z896" s="11" t="s">
        <v>4443</v>
      </c>
      <c r="AA896" s="7">
        <v>0</v>
      </c>
      <c r="AB896" s="1" t="s">
        <v>15281</v>
      </c>
      <c r="AC896" s="7" t="s">
        <v>14869</v>
      </c>
      <c r="AD896" s="1" t="s">
        <v>16269</v>
      </c>
    </row>
    <row r="897" spans="1:30">
      <c r="A897" s="10">
        <v>43938</v>
      </c>
      <c r="B897" s="11" t="s">
        <v>15</v>
      </c>
      <c r="C897" s="12" t="s">
        <v>2724</v>
      </c>
      <c r="D897" s="12" t="s">
        <v>2695</v>
      </c>
      <c r="E897" s="11" t="s">
        <v>16</v>
      </c>
      <c r="F897" s="11" t="s">
        <v>2725</v>
      </c>
      <c r="G897" s="11" t="s">
        <v>37</v>
      </c>
      <c r="H897" s="11" t="s">
        <v>2733</v>
      </c>
      <c r="I897" s="11" t="s">
        <v>2734</v>
      </c>
      <c r="J897" s="11" t="s">
        <v>2735</v>
      </c>
      <c r="K897" s="11" t="s">
        <v>2700</v>
      </c>
      <c r="L897" s="7" t="s">
        <v>13912</v>
      </c>
      <c r="M897" s="7" t="s">
        <v>2736</v>
      </c>
      <c r="N897" s="47">
        <v>129988</v>
      </c>
      <c r="O897" s="25">
        <v>200</v>
      </c>
      <c r="P897" s="26">
        <v>694.94</v>
      </c>
      <c r="Q897" s="11" t="s">
        <v>18</v>
      </c>
      <c r="R897" s="11" t="s">
        <v>2702</v>
      </c>
      <c r="S897" s="11" t="s">
        <v>314</v>
      </c>
      <c r="T897" s="11" t="s">
        <v>911</v>
      </c>
      <c r="U897" s="19" t="s">
        <v>816</v>
      </c>
      <c r="V897" s="11" t="s">
        <v>20</v>
      </c>
      <c r="W897" s="41">
        <v>694.94</v>
      </c>
      <c r="X897" s="14">
        <v>200</v>
      </c>
      <c r="Y897" s="11" t="str">
        <f t="shared" ref="Y897:Y960" si="14">_xlfn.CONCAT(A897,F897,H897,M897,N897,O897,P897,R897)</f>
        <v>43938EMSERH - Empresa Maranhense de Serviços HospitalaresAquisição de Circuito para ventilação respiratória adulto/pediástrico29.544.048/0001-42129988200694,94http://site.tce.ma.gov.br/index.php/mural-de-contratos</v>
      </c>
      <c r="Z897" s="11" t="s">
        <v>4443</v>
      </c>
      <c r="AA897" s="7">
        <v>199000</v>
      </c>
      <c r="AB897" s="1" t="s">
        <v>15282</v>
      </c>
      <c r="AC897" s="7" t="s">
        <v>14868</v>
      </c>
      <c r="AD897" s="1" t="s">
        <v>16269</v>
      </c>
    </row>
    <row r="898" spans="1:30">
      <c r="A898" s="10">
        <v>43938</v>
      </c>
      <c r="B898" s="11" t="s">
        <v>15</v>
      </c>
      <c r="C898" s="12" t="s">
        <v>2724</v>
      </c>
      <c r="D898" s="12" t="s">
        <v>2695</v>
      </c>
      <c r="E898" s="11" t="s">
        <v>16</v>
      </c>
      <c r="F898" s="11" t="s">
        <v>2725</v>
      </c>
      <c r="G898" s="11" t="s">
        <v>37</v>
      </c>
      <c r="H898" s="11" t="s">
        <v>2737</v>
      </c>
      <c r="I898" s="11" t="s">
        <v>2734</v>
      </c>
      <c r="J898" s="11" t="s">
        <v>2735</v>
      </c>
      <c r="K898" s="11" t="s">
        <v>2700</v>
      </c>
      <c r="L898" s="7" t="s">
        <v>13912</v>
      </c>
      <c r="M898" s="7" t="s">
        <v>2736</v>
      </c>
      <c r="N898" s="47">
        <v>68919</v>
      </c>
      <c r="O898" s="25">
        <v>100</v>
      </c>
      <c r="P898" s="26">
        <v>689.19</v>
      </c>
      <c r="Q898" s="11" t="s">
        <v>18</v>
      </c>
      <c r="R898" s="11" t="s">
        <v>2702</v>
      </c>
      <c r="S898" s="11" t="s">
        <v>314</v>
      </c>
      <c r="T898" s="11" t="s">
        <v>911</v>
      </c>
      <c r="U898" s="19" t="s">
        <v>816</v>
      </c>
      <c r="V898" s="11" t="s">
        <v>20</v>
      </c>
      <c r="W898" s="41">
        <v>689.19</v>
      </c>
      <c r="X898" s="14">
        <v>100</v>
      </c>
      <c r="Y898" s="11" t="str">
        <f t="shared" si="14"/>
        <v>43938EMSERH - Empresa Maranhense de Serviços HospitalaresAquisição de Circuito para ventilação respiratória neonatal29.544.048/0001-4268919100689,19http://site.tce.ma.gov.br/index.php/mural-de-contratos</v>
      </c>
      <c r="Z898" s="11" t="s">
        <v>4443</v>
      </c>
      <c r="AA898" s="7">
        <v>199000</v>
      </c>
      <c r="AB898" s="1" t="s">
        <v>15282</v>
      </c>
      <c r="AC898" s="7" t="s">
        <v>14868</v>
      </c>
      <c r="AD898" s="1" t="s">
        <v>16269</v>
      </c>
    </row>
    <row r="899" spans="1:30">
      <c r="A899" s="10">
        <v>43938</v>
      </c>
      <c r="B899" s="11" t="s">
        <v>15</v>
      </c>
      <c r="C899" s="12" t="s">
        <v>2724</v>
      </c>
      <c r="D899" s="12" t="s">
        <v>2695</v>
      </c>
      <c r="E899" s="11" t="s">
        <v>16</v>
      </c>
      <c r="F899" s="11" t="s">
        <v>2725</v>
      </c>
      <c r="G899" s="13" t="s">
        <v>17</v>
      </c>
      <c r="H899" s="11" t="s">
        <v>2738</v>
      </c>
      <c r="I899" s="11" t="s">
        <v>2739</v>
      </c>
      <c r="J899" s="11" t="s">
        <v>2740</v>
      </c>
      <c r="K899" s="11" t="s">
        <v>2700</v>
      </c>
      <c r="L899" s="7" t="s">
        <v>8500</v>
      </c>
      <c r="M899" s="7" t="s">
        <v>2741</v>
      </c>
      <c r="N899" s="47">
        <v>324000</v>
      </c>
      <c r="O899" s="25">
        <v>1200000</v>
      </c>
      <c r="P899" s="26">
        <v>0.27</v>
      </c>
      <c r="Q899" s="11" t="s">
        <v>22</v>
      </c>
      <c r="R899" s="11" t="s">
        <v>2702</v>
      </c>
      <c r="S899" s="11" t="s">
        <v>314</v>
      </c>
      <c r="T899" s="11" t="s">
        <v>841</v>
      </c>
      <c r="U899" s="19" t="s">
        <v>23</v>
      </c>
      <c r="V899" s="11" t="s">
        <v>24</v>
      </c>
      <c r="W899" s="41">
        <v>0.27</v>
      </c>
      <c r="X899" s="14">
        <v>1200000</v>
      </c>
      <c r="Y899" s="11" t="str">
        <f t="shared" si="14"/>
        <v>43938EMSERH - Empresa Maranhense de Serviços HospitalaresAquisição de luva para procedimento não cirúrgico, latex natutal íntegro e uniforme, tamanho GRANDE, atóxica, ambidestra, descartável, formato anatômico resistente à tração. Marca Descarpack00.602.864/0001-8332400012000000,27http://site.tce.ma.gov.br/index.php/mural-de-contratos</v>
      </c>
      <c r="Z899" s="11" t="s">
        <v>4443</v>
      </c>
      <c r="AA899" s="7">
        <v>400000</v>
      </c>
      <c r="AB899" s="1" t="s">
        <v>15283</v>
      </c>
      <c r="AC899" s="7" t="s">
        <v>14869</v>
      </c>
      <c r="AD899" s="1" t="s">
        <v>16269</v>
      </c>
    </row>
    <row r="900" spans="1:30">
      <c r="A900" s="10">
        <v>43938</v>
      </c>
      <c r="B900" s="11" t="s">
        <v>15</v>
      </c>
      <c r="C900" s="12" t="s">
        <v>2724</v>
      </c>
      <c r="D900" s="12" t="s">
        <v>2695</v>
      </c>
      <c r="E900" s="11" t="s">
        <v>16</v>
      </c>
      <c r="F900" s="11" t="s">
        <v>2725</v>
      </c>
      <c r="G900" s="13" t="s">
        <v>17</v>
      </c>
      <c r="H900" s="11" t="s">
        <v>2742</v>
      </c>
      <c r="I900" s="11" t="s">
        <v>2739</v>
      </c>
      <c r="J900" s="11" t="s">
        <v>2740</v>
      </c>
      <c r="K900" s="11" t="s">
        <v>2700</v>
      </c>
      <c r="L900" s="7" t="s">
        <v>8500</v>
      </c>
      <c r="M900" s="7" t="s">
        <v>2741</v>
      </c>
      <c r="N900" s="47">
        <v>1485000</v>
      </c>
      <c r="O900" s="25">
        <v>5500000</v>
      </c>
      <c r="P900" s="26">
        <v>0.27</v>
      </c>
      <c r="Q900" s="11" t="s">
        <v>22</v>
      </c>
      <c r="R900" s="11" t="s">
        <v>2702</v>
      </c>
      <c r="S900" s="11" t="s">
        <v>314</v>
      </c>
      <c r="T900" s="11" t="s">
        <v>841</v>
      </c>
      <c r="U900" s="19" t="s">
        <v>23</v>
      </c>
      <c r="V900" s="11" t="s">
        <v>24</v>
      </c>
      <c r="W900" s="41">
        <v>0.27</v>
      </c>
      <c r="X900" s="14">
        <v>5500000</v>
      </c>
      <c r="Y900" s="11" t="str">
        <f t="shared" si="14"/>
        <v>43938EMSERH - Empresa Maranhense de Serviços HospitalaresAquisição de luva para procedimento não cirúrgico, latex natutal íntegro e uniforme, tamanho MÉDIA, atóxica, ambidestra, descartável, formato anatômico resistente à tração. Marca Descarpack00.602.864/0001-83148500055000000,27http://site.tce.ma.gov.br/index.php/mural-de-contratos</v>
      </c>
      <c r="Z900" s="11" t="s">
        <v>4443</v>
      </c>
      <c r="AA900" s="7">
        <v>400000</v>
      </c>
      <c r="AB900" s="1" t="s">
        <v>15283</v>
      </c>
      <c r="AC900" s="7" t="s">
        <v>14869</v>
      </c>
      <c r="AD900" s="1" t="s">
        <v>16269</v>
      </c>
    </row>
    <row r="901" spans="1:30">
      <c r="A901" s="10">
        <v>43938</v>
      </c>
      <c r="B901" s="11" t="s">
        <v>15</v>
      </c>
      <c r="C901" s="12" t="s">
        <v>2724</v>
      </c>
      <c r="D901" s="12" t="s">
        <v>2695</v>
      </c>
      <c r="E901" s="11" t="s">
        <v>16</v>
      </c>
      <c r="F901" s="11" t="s">
        <v>2725</v>
      </c>
      <c r="G901" s="13" t="s">
        <v>17</v>
      </c>
      <c r="H901" s="11" t="s">
        <v>2743</v>
      </c>
      <c r="I901" s="11" t="s">
        <v>2739</v>
      </c>
      <c r="J901" s="11" t="s">
        <v>2740</v>
      </c>
      <c r="K901" s="11" t="s">
        <v>2700</v>
      </c>
      <c r="L901" s="7" t="s">
        <v>8500</v>
      </c>
      <c r="M901" s="7" t="s">
        <v>2741</v>
      </c>
      <c r="N901" s="47">
        <v>980000</v>
      </c>
      <c r="O901" s="25">
        <v>3500000</v>
      </c>
      <c r="P901" s="26">
        <v>0.28000000000000003</v>
      </c>
      <c r="Q901" s="11" t="s">
        <v>22</v>
      </c>
      <c r="R901" s="11" t="s">
        <v>2702</v>
      </c>
      <c r="S901" s="11" t="s">
        <v>314</v>
      </c>
      <c r="T901" s="11" t="s">
        <v>841</v>
      </c>
      <c r="U901" s="19" t="s">
        <v>23</v>
      </c>
      <c r="V901" s="11" t="s">
        <v>24</v>
      </c>
      <c r="W901" s="41">
        <v>0.28000000000000003</v>
      </c>
      <c r="X901" s="14">
        <v>3500000</v>
      </c>
      <c r="Y901" s="11" t="str">
        <f t="shared" si="14"/>
        <v>43938EMSERH - Empresa Maranhense de Serviços HospitalaresAquisição de luva para procedimento não cirúrgico, latex natutal íntegro e uniforme, tamanho PEQUENA, atóxica, ambidestra, descartável, formato anatômico resistente à tração. Marca Descarpack00.602.864/0001-8398000035000000,28http://site.tce.ma.gov.br/index.php/mural-de-contratos</v>
      </c>
      <c r="Z901" s="11" t="s">
        <v>4443</v>
      </c>
      <c r="AA901" s="7">
        <v>400000</v>
      </c>
      <c r="AB901" s="1" t="s">
        <v>15283</v>
      </c>
      <c r="AC901" s="7" t="s">
        <v>14869</v>
      </c>
      <c r="AD901" s="1" t="s">
        <v>16269</v>
      </c>
    </row>
    <row r="902" spans="1:30">
      <c r="A902" s="10">
        <v>43938</v>
      </c>
      <c r="B902" s="11" t="s">
        <v>15</v>
      </c>
      <c r="C902" s="12" t="s">
        <v>2724</v>
      </c>
      <c r="D902" s="12" t="s">
        <v>2695</v>
      </c>
      <c r="E902" s="11" t="s">
        <v>16</v>
      </c>
      <c r="F902" s="11" t="s">
        <v>2725</v>
      </c>
      <c r="G902" s="13" t="s">
        <v>34</v>
      </c>
      <c r="H902" s="11" t="s">
        <v>2744</v>
      </c>
      <c r="I902" s="11" t="s">
        <v>2730</v>
      </c>
      <c r="J902" s="11" t="s">
        <v>106</v>
      </c>
      <c r="K902" s="11" t="s">
        <v>2700</v>
      </c>
      <c r="L902" s="7" t="s">
        <v>13911</v>
      </c>
      <c r="M902" s="7" t="s">
        <v>2731</v>
      </c>
      <c r="N902" s="47">
        <v>69000</v>
      </c>
      <c r="O902" s="25">
        <v>300</v>
      </c>
      <c r="P902" s="26">
        <v>230</v>
      </c>
      <c r="Q902" s="11" t="s">
        <v>18</v>
      </c>
      <c r="R902" s="11" t="s">
        <v>2702</v>
      </c>
      <c r="S902" s="11" t="s">
        <v>314</v>
      </c>
      <c r="T902" s="11" t="s">
        <v>2732</v>
      </c>
      <c r="U902" s="15" t="s">
        <v>4438</v>
      </c>
      <c r="V902" s="11" t="s">
        <v>20</v>
      </c>
      <c r="W902" s="41">
        <v>230</v>
      </c>
      <c r="X902" s="14">
        <v>300</v>
      </c>
      <c r="Y902" s="11" t="str">
        <f t="shared" si="14"/>
        <v>43938EMSERH - Empresa Maranhense de Serviços HospitalaresContratação de Exames de Ultrassonografia – Ecocardiograma Transtorácica, equipamentos, materiais, insumos, bem como a equipe técnico-operacional e obrigações inerentes à atividade para atender a demanda do HCI – Hospital das Clínicas Integradas de São Luís/MA.04.430.794/0001-8469000300230http://site.tce.ma.gov.br/index.php/mural-de-contratos</v>
      </c>
      <c r="Z902" s="11" t="s">
        <v>4443</v>
      </c>
      <c r="AA902" s="7">
        <v>0</v>
      </c>
      <c r="AB902" s="1" t="s">
        <v>15281</v>
      </c>
      <c r="AC902" s="7" t="s">
        <v>14869</v>
      </c>
      <c r="AD902" s="1" t="s">
        <v>16269</v>
      </c>
    </row>
    <row r="903" spans="1:30">
      <c r="A903" s="10">
        <v>43938</v>
      </c>
      <c r="B903" s="11" t="s">
        <v>15</v>
      </c>
      <c r="C903" s="12" t="s">
        <v>2724</v>
      </c>
      <c r="D903" s="12" t="s">
        <v>2695</v>
      </c>
      <c r="E903" s="11" t="s">
        <v>16</v>
      </c>
      <c r="F903" s="11" t="s">
        <v>2745</v>
      </c>
      <c r="G903" s="13" t="s">
        <v>17</v>
      </c>
      <c r="H903" s="11" t="s">
        <v>2746</v>
      </c>
      <c r="I903" s="11" t="s">
        <v>2747</v>
      </c>
      <c r="J903" s="11" t="s">
        <v>2748</v>
      </c>
      <c r="K903" s="11" t="s">
        <v>2700</v>
      </c>
      <c r="L903" s="7" t="s">
        <v>13820</v>
      </c>
      <c r="M903" s="7" t="s">
        <v>1534</v>
      </c>
      <c r="N903" s="47">
        <v>19980</v>
      </c>
      <c r="O903" s="25">
        <v>10</v>
      </c>
      <c r="P903" s="26">
        <v>1998</v>
      </c>
      <c r="Q903" s="11" t="s">
        <v>18</v>
      </c>
      <c r="R903" s="11" t="s">
        <v>2702</v>
      </c>
      <c r="S903" s="11" t="s">
        <v>314</v>
      </c>
      <c r="T903" s="11" t="s">
        <v>961</v>
      </c>
      <c r="U903" s="19" t="s">
        <v>19</v>
      </c>
      <c r="V903" s="11" t="s">
        <v>20</v>
      </c>
      <c r="W903" s="41">
        <v>1998</v>
      </c>
      <c r="X903" s="14">
        <v>10</v>
      </c>
      <c r="Y903" s="11" t="str">
        <f t="shared" si="14"/>
        <v>43938Secretaria de Saúde do MaranhãoAquisição de KIT COM 4 ENSAIOS PARA PCR EM TEMPO REAL. MARCA IDT. COD FABRICANTE 1000671313.545.241/0001-6819980101998http://site.tce.ma.gov.br/index.php/mural-de-contratos</v>
      </c>
      <c r="Z903" s="11" t="s">
        <v>4443</v>
      </c>
      <c r="AA903" s="7">
        <v>90000</v>
      </c>
      <c r="AB903" s="1" t="s">
        <v>15113</v>
      </c>
      <c r="AC903" s="7" t="s">
        <v>14869</v>
      </c>
      <c r="AD903" s="1" t="s">
        <v>16269</v>
      </c>
    </row>
    <row r="904" spans="1:30">
      <c r="A904" s="10">
        <v>43938</v>
      </c>
      <c r="B904" s="11" t="s">
        <v>15</v>
      </c>
      <c r="C904" s="12" t="s">
        <v>2724</v>
      </c>
      <c r="D904" s="12" t="s">
        <v>2695</v>
      </c>
      <c r="E904" s="11" t="s">
        <v>16</v>
      </c>
      <c r="F904" s="11" t="s">
        <v>2745</v>
      </c>
      <c r="G904" s="13" t="s">
        <v>17</v>
      </c>
      <c r="H904" s="11" t="s">
        <v>2749</v>
      </c>
      <c r="I904" s="11" t="s">
        <v>2747</v>
      </c>
      <c r="J904" s="11" t="s">
        <v>2748</v>
      </c>
      <c r="K904" s="11" t="s">
        <v>2700</v>
      </c>
      <c r="L904" s="7" t="s">
        <v>13820</v>
      </c>
      <c r="M904" s="7" t="s">
        <v>1534</v>
      </c>
      <c r="N904" s="47">
        <v>8780</v>
      </c>
      <c r="O904" s="25">
        <v>10</v>
      </c>
      <c r="P904" s="26">
        <v>878</v>
      </c>
      <c r="Q904" s="11" t="s">
        <v>18</v>
      </c>
      <c r="R904" s="11" t="s">
        <v>2702</v>
      </c>
      <c r="S904" s="11" t="s">
        <v>314</v>
      </c>
      <c r="T904" s="11" t="s">
        <v>961</v>
      </c>
      <c r="U904" s="19" t="s">
        <v>19</v>
      </c>
      <c r="V904" s="11" t="s">
        <v>20</v>
      </c>
      <c r="W904" s="41">
        <v>878</v>
      </c>
      <c r="X904" s="14">
        <v>10</v>
      </c>
      <c r="Y904" s="11" t="str">
        <f t="shared" si="14"/>
        <v>43938Secretaria de Saúde do MaranhãoAquisição de 2019-NCOV_N POSITIVE CONTROL KIT. MARCA IDT. COD FABRICANTE 1000662513.545.241/0001-68878010878http://site.tce.ma.gov.br/index.php/mural-de-contratos</v>
      </c>
      <c r="Z904" s="11" t="s">
        <v>4443</v>
      </c>
      <c r="AA904" s="7">
        <v>90000</v>
      </c>
      <c r="AB904" s="1" t="s">
        <v>15113</v>
      </c>
      <c r="AC904" s="7" t="s">
        <v>14869</v>
      </c>
      <c r="AD904" s="1" t="s">
        <v>16269</v>
      </c>
    </row>
    <row r="905" spans="1:30">
      <c r="A905" s="10">
        <v>43938</v>
      </c>
      <c r="B905" s="11" t="s">
        <v>15</v>
      </c>
      <c r="C905" s="12" t="s">
        <v>2724</v>
      </c>
      <c r="D905" s="12" t="s">
        <v>2695</v>
      </c>
      <c r="E905" s="11" t="s">
        <v>16</v>
      </c>
      <c r="F905" s="11" t="s">
        <v>2745</v>
      </c>
      <c r="G905" s="13" t="s">
        <v>17</v>
      </c>
      <c r="H905" s="11" t="s">
        <v>2750</v>
      </c>
      <c r="I905" s="11" t="s">
        <v>2747</v>
      </c>
      <c r="J905" s="11" t="s">
        <v>2748</v>
      </c>
      <c r="K905" s="11" t="s">
        <v>2700</v>
      </c>
      <c r="L905" s="7" t="s">
        <v>13820</v>
      </c>
      <c r="M905" s="7" t="s">
        <v>1534</v>
      </c>
      <c r="N905" s="47">
        <v>7065</v>
      </c>
      <c r="O905" s="25">
        <v>10</v>
      </c>
      <c r="P905" s="26">
        <v>706.5</v>
      </c>
      <c r="Q905" s="11" t="s">
        <v>18</v>
      </c>
      <c r="R905" s="11" t="s">
        <v>2702</v>
      </c>
      <c r="S905" s="11" t="s">
        <v>314</v>
      </c>
      <c r="T905" s="11" t="s">
        <v>961</v>
      </c>
      <c r="U905" s="19" t="s">
        <v>19</v>
      </c>
      <c r="V905" s="11" t="s">
        <v>20</v>
      </c>
      <c r="W905" s="41">
        <v>706.5</v>
      </c>
      <c r="X905" s="14">
        <v>10</v>
      </c>
      <c r="Y905" s="11" t="str">
        <f t="shared" si="14"/>
        <v>43938Secretaria de Saúde do MaranhãoAquisição de HS RPP30 CONTROL KIT. MARCA IDT. COD FABRICANTE 1000662613.545.241/0001-68706510706,5http://site.tce.ma.gov.br/index.php/mural-de-contratos</v>
      </c>
      <c r="Z905" s="11" t="s">
        <v>4443</v>
      </c>
      <c r="AA905" s="7">
        <v>90000</v>
      </c>
      <c r="AB905" s="1" t="s">
        <v>15113</v>
      </c>
      <c r="AC905" s="7" t="s">
        <v>14869</v>
      </c>
      <c r="AD905" s="1" t="s">
        <v>16269</v>
      </c>
    </row>
    <row r="906" spans="1:30">
      <c r="A906" s="10">
        <v>43938</v>
      </c>
      <c r="B906" s="11" t="s">
        <v>15</v>
      </c>
      <c r="C906" s="12" t="s">
        <v>2724</v>
      </c>
      <c r="D906" s="12" t="s">
        <v>2695</v>
      </c>
      <c r="E906" s="11" t="s">
        <v>16</v>
      </c>
      <c r="F906" s="11" t="s">
        <v>2745</v>
      </c>
      <c r="G906" s="13" t="s">
        <v>17</v>
      </c>
      <c r="H906" s="11" t="s">
        <v>2751</v>
      </c>
      <c r="I906" s="11" t="s">
        <v>2752</v>
      </c>
      <c r="J906" s="11" t="s">
        <v>288</v>
      </c>
      <c r="K906" s="11" t="s">
        <v>2700</v>
      </c>
      <c r="L906" s="7" t="s">
        <v>13709</v>
      </c>
      <c r="M906" s="7" t="s">
        <v>1646</v>
      </c>
      <c r="N906" s="47">
        <v>41405</v>
      </c>
      <c r="O906" s="25">
        <v>5</v>
      </c>
      <c r="P906" s="26">
        <v>8281</v>
      </c>
      <c r="Q906" s="11" t="s">
        <v>18</v>
      </c>
      <c r="R906" s="11" t="s">
        <v>2702</v>
      </c>
      <c r="S906" s="11" t="s">
        <v>314</v>
      </c>
      <c r="T906" s="11" t="s">
        <v>961</v>
      </c>
      <c r="U906" s="19" t="s">
        <v>816</v>
      </c>
      <c r="V906" s="11" t="s">
        <v>20</v>
      </c>
      <c r="W906" s="41">
        <v>8281</v>
      </c>
      <c r="X906" s="14">
        <v>5</v>
      </c>
      <c r="Y906" s="11" t="str">
        <f t="shared" si="14"/>
        <v>43938Secretaria de Saúde do MaranhãoAquisição  de materiais e insumos indispensáveis para a realização de exames de RT-PCR . Kit para realização da transcrição reversa, amplificação e detecção de RNA viral em uma etapa por PCR em tempo real11.909.227/0002-514140558281http://site.tce.ma.gov.br/index.php/mural-de-contratos</v>
      </c>
      <c r="Z906" s="11" t="s">
        <v>4442</v>
      </c>
      <c r="AA906" s="7">
        <v>0</v>
      </c>
      <c r="AB906" s="1" t="s">
        <v>15135</v>
      </c>
      <c r="AC906" s="7" t="s">
        <v>14869</v>
      </c>
      <c r="AD906" s="1" t="s">
        <v>16269</v>
      </c>
    </row>
    <row r="907" spans="1:30">
      <c r="A907" s="10">
        <v>43938</v>
      </c>
      <c r="B907" s="11" t="s">
        <v>15</v>
      </c>
      <c r="C907" s="12" t="s">
        <v>2724</v>
      </c>
      <c r="D907" s="12" t="s">
        <v>2695</v>
      </c>
      <c r="E907" s="11" t="s">
        <v>16</v>
      </c>
      <c r="F907" s="11" t="s">
        <v>2745</v>
      </c>
      <c r="G907" s="13" t="s">
        <v>17</v>
      </c>
      <c r="H907" s="11" t="s">
        <v>2753</v>
      </c>
      <c r="I907" s="11" t="s">
        <v>2752</v>
      </c>
      <c r="J907" s="11" t="s">
        <v>288</v>
      </c>
      <c r="K907" s="11" t="s">
        <v>2700</v>
      </c>
      <c r="L907" s="7" t="s">
        <v>13709</v>
      </c>
      <c r="M907" s="7" t="s">
        <v>1646</v>
      </c>
      <c r="N907" s="47">
        <v>22625</v>
      </c>
      <c r="O907" s="25">
        <v>5</v>
      </c>
      <c r="P907" s="26">
        <v>4525</v>
      </c>
      <c r="Q907" s="11" t="s">
        <v>18</v>
      </c>
      <c r="R907" s="11" t="s">
        <v>2702</v>
      </c>
      <c r="S907" s="11" t="s">
        <v>314</v>
      </c>
      <c r="T907" s="11" t="s">
        <v>961</v>
      </c>
      <c r="U907" s="19" t="s">
        <v>816</v>
      </c>
      <c r="V907" s="11" t="s">
        <v>20</v>
      </c>
      <c r="W907" s="41">
        <v>4525</v>
      </c>
      <c r="X907" s="14">
        <v>5</v>
      </c>
      <c r="Y907" s="11" t="str">
        <f t="shared" si="14"/>
        <v>43938Secretaria de Saúde do MaranhãoAquisição de Kit para extração de RNA viral de swabs nasofaringe (mínimo de 250 testes)11.909.227/0002-512262554525http://site.tce.ma.gov.br/index.php/mural-de-contratos</v>
      </c>
      <c r="Z907" s="11" t="s">
        <v>4442</v>
      </c>
      <c r="AA907" s="7">
        <v>0</v>
      </c>
      <c r="AB907" s="1" t="s">
        <v>15135</v>
      </c>
      <c r="AC907" s="7" t="s">
        <v>14869</v>
      </c>
      <c r="AD907" s="1" t="s">
        <v>16269</v>
      </c>
    </row>
    <row r="908" spans="1:30">
      <c r="A908" s="10">
        <v>43938</v>
      </c>
      <c r="B908" s="11" t="s">
        <v>15</v>
      </c>
      <c r="C908" s="12" t="s">
        <v>2724</v>
      </c>
      <c r="D908" s="12" t="s">
        <v>2695</v>
      </c>
      <c r="E908" s="11" t="s">
        <v>16</v>
      </c>
      <c r="F908" s="11" t="s">
        <v>2745</v>
      </c>
      <c r="G908" s="13" t="s">
        <v>17</v>
      </c>
      <c r="H908" s="11" t="s">
        <v>2754</v>
      </c>
      <c r="I908" s="11" t="s">
        <v>2755</v>
      </c>
      <c r="J908" s="11" t="s">
        <v>2756</v>
      </c>
      <c r="K908" s="11" t="s">
        <v>2700</v>
      </c>
      <c r="L908" s="7" t="s">
        <v>2757</v>
      </c>
      <c r="M908" s="7" t="s">
        <v>2758</v>
      </c>
      <c r="N908" s="47">
        <v>740000</v>
      </c>
      <c r="O908" s="25">
        <v>5000</v>
      </c>
      <c r="P908" s="26">
        <v>148</v>
      </c>
      <c r="Q908" s="11" t="s">
        <v>18</v>
      </c>
      <c r="R908" s="11" t="s">
        <v>2702</v>
      </c>
      <c r="S908" s="11" t="s">
        <v>314</v>
      </c>
      <c r="T908" s="11" t="s">
        <v>961</v>
      </c>
      <c r="U908" s="19" t="s">
        <v>19</v>
      </c>
      <c r="V908" s="11" t="s">
        <v>20</v>
      </c>
      <c r="W908" s="41">
        <v>148</v>
      </c>
      <c r="X908" s="14">
        <v>5000</v>
      </c>
      <c r="Y908" s="11" t="str">
        <f t="shared" si="14"/>
        <v>43938Secretaria de Saúde do MaranhãoAquisição de Teste rápido para Covid-19.12.844.060/0001-707400005000148http://site.tce.ma.gov.br/index.php/mural-de-contratos</v>
      </c>
      <c r="Z908" s="11" t="s">
        <v>4443</v>
      </c>
      <c r="AA908" s="7">
        <v>1000000</v>
      </c>
      <c r="AB908" s="1" t="s">
        <v>15284</v>
      </c>
      <c r="AC908" s="7" t="s">
        <v>14870</v>
      </c>
      <c r="AD908" s="1" t="s">
        <v>16269</v>
      </c>
    </row>
    <row r="909" spans="1:30">
      <c r="A909" s="10">
        <v>43941</v>
      </c>
      <c r="B909" s="11" t="s">
        <v>15</v>
      </c>
      <c r="C909" s="12" t="s">
        <v>2724</v>
      </c>
      <c r="D909" s="12" t="s">
        <v>2695</v>
      </c>
      <c r="E909" s="11" t="s">
        <v>16</v>
      </c>
      <c r="F909" s="11" t="s">
        <v>2745</v>
      </c>
      <c r="G909" s="13" t="s">
        <v>34</v>
      </c>
      <c r="H909" s="11" t="s">
        <v>2759</v>
      </c>
      <c r="I909" s="11" t="s">
        <v>2760</v>
      </c>
      <c r="J909" s="11" t="s">
        <v>2761</v>
      </c>
      <c r="K909" s="11" t="s">
        <v>2762</v>
      </c>
      <c r="L909" s="7" t="s">
        <v>13913</v>
      </c>
      <c r="M909" s="7" t="s">
        <v>2763</v>
      </c>
      <c r="N909" s="47">
        <v>13357944.51</v>
      </c>
      <c r="O909" s="25">
        <v>24</v>
      </c>
      <c r="P909" s="26">
        <v>13357944.51</v>
      </c>
      <c r="Q909" s="11" t="s">
        <v>18</v>
      </c>
      <c r="R909" s="68" t="s">
        <v>2702</v>
      </c>
      <c r="S909" s="11" t="s">
        <v>314</v>
      </c>
      <c r="T909" s="11" t="s">
        <v>2764</v>
      </c>
      <c r="U909" s="15" t="s">
        <v>757</v>
      </c>
      <c r="V909" s="11" t="s">
        <v>20</v>
      </c>
      <c r="W909" s="14">
        <v>5569.81</v>
      </c>
      <c r="X909" s="41">
        <v>24</v>
      </c>
      <c r="Y909" s="11" t="str">
        <f t="shared" si="14"/>
        <v>43941Secretaria de Saúde do MaranhãoAditivo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Aditivo03.254.082/0001-9913357944,512413357944,51http://site.tce.ma.gov.br/index.php/mural-de-contratos</v>
      </c>
      <c r="Z909" s="11" t="s">
        <v>4443</v>
      </c>
      <c r="AA909" s="7">
        <v>0</v>
      </c>
      <c r="AB909" s="1" t="s">
        <v>15285</v>
      </c>
      <c r="AC909" s="7" t="s">
        <v>14869</v>
      </c>
      <c r="AD909" s="1" t="s">
        <v>16269</v>
      </c>
    </row>
    <row r="910" spans="1:30">
      <c r="A910" s="10">
        <v>43941</v>
      </c>
      <c r="B910" s="11" t="s">
        <v>771</v>
      </c>
      <c r="C910" s="11" t="s">
        <v>2765</v>
      </c>
      <c r="D910" s="11" t="s">
        <v>2766</v>
      </c>
      <c r="E910" s="11" t="s">
        <v>16</v>
      </c>
      <c r="F910" s="11" t="s">
        <v>2767</v>
      </c>
      <c r="G910" s="11" t="s">
        <v>37</v>
      </c>
      <c r="H910" s="11" t="s">
        <v>2768</v>
      </c>
      <c r="I910" s="11" t="s">
        <v>797</v>
      </c>
      <c r="J910" s="11" t="s">
        <v>797</v>
      </c>
      <c r="K910" s="11" t="s">
        <v>184</v>
      </c>
      <c r="L910" s="7" t="s">
        <v>13914</v>
      </c>
      <c r="M910" s="7" t="s">
        <v>2769</v>
      </c>
      <c r="N910" s="47">
        <v>234000</v>
      </c>
      <c r="O910" s="25" t="s">
        <v>797</v>
      </c>
      <c r="P910" s="26" t="s">
        <v>797</v>
      </c>
      <c r="Q910" s="11" t="s">
        <v>797</v>
      </c>
      <c r="R910" s="11" t="s">
        <v>2770</v>
      </c>
      <c r="S910" s="36" t="s">
        <v>2771</v>
      </c>
      <c r="T910" s="11"/>
      <c r="U910" s="15" t="s">
        <v>142</v>
      </c>
      <c r="V910" s="11" t="s">
        <v>20</v>
      </c>
      <c r="W910" s="20" t="s">
        <v>815</v>
      </c>
      <c r="X910" s="20">
        <v>0</v>
      </c>
      <c r="Y910" s="11" t="str">
        <f t="shared" si="14"/>
        <v>43941Fundo Municipal de Saúde - Recife/PEMonitor multiparamétrico74.160.490/0001-20234000--Portal da Transparência do Município.</v>
      </c>
      <c r="Z910" s="11" t="s">
        <v>4443</v>
      </c>
      <c r="AA910" s="7">
        <v>100000</v>
      </c>
      <c r="AB910" s="1" t="s">
        <v>15286</v>
      </c>
      <c r="AC910" s="7" t="s">
        <v>14868</v>
      </c>
      <c r="AD910" s="1" t="s">
        <v>16269</v>
      </c>
    </row>
    <row r="911" spans="1:30">
      <c r="A911" s="10">
        <v>43941</v>
      </c>
      <c r="B911" s="11" t="s">
        <v>771</v>
      </c>
      <c r="C911" s="11" t="s">
        <v>2765</v>
      </c>
      <c r="D911" s="11" t="s">
        <v>2766</v>
      </c>
      <c r="E911" s="11" t="s">
        <v>16</v>
      </c>
      <c r="F911" s="11" t="s">
        <v>2767</v>
      </c>
      <c r="G911" s="11" t="s">
        <v>37</v>
      </c>
      <c r="H911" s="11" t="s">
        <v>2772</v>
      </c>
      <c r="I911" s="11" t="s">
        <v>797</v>
      </c>
      <c r="J911" s="11" t="s">
        <v>797</v>
      </c>
      <c r="K911" s="11" t="s">
        <v>299</v>
      </c>
      <c r="L911" s="7" t="s">
        <v>13915</v>
      </c>
      <c r="M911" s="7" t="s">
        <v>2773</v>
      </c>
      <c r="N911" s="47">
        <v>1743770</v>
      </c>
      <c r="O911" s="25" t="s">
        <v>797</v>
      </c>
      <c r="P911" s="26" t="s">
        <v>797</v>
      </c>
      <c r="Q911" s="11" t="s">
        <v>797</v>
      </c>
      <c r="R911" s="11" t="s">
        <v>2770</v>
      </c>
      <c r="S911" s="11" t="s">
        <v>2774</v>
      </c>
      <c r="T911" s="11"/>
      <c r="U911" s="15" t="s">
        <v>142</v>
      </c>
      <c r="V911" s="11" t="s">
        <v>20</v>
      </c>
      <c r="W911" s="20" t="s">
        <v>815</v>
      </c>
      <c r="X911" s="20">
        <v>0</v>
      </c>
      <c r="Y911" s="11" t="str">
        <f t="shared" si="14"/>
        <v>43941Fundo Municipal de Saúde - Recife/PEMonitor básico10.859.287/0001-631743770--Portal da Transparência do Município.</v>
      </c>
      <c r="Z911" s="11" t="s">
        <v>4443</v>
      </c>
      <c r="AA911" s="7">
        <v>200000</v>
      </c>
      <c r="AB911" s="1" t="s">
        <v>14937</v>
      </c>
      <c r="AC911" s="7" t="s">
        <v>14868</v>
      </c>
      <c r="AD911" s="1" t="s">
        <v>16269</v>
      </c>
    </row>
    <row r="912" spans="1:30">
      <c r="A912" s="10">
        <v>43942</v>
      </c>
      <c r="B912" s="11" t="s">
        <v>771</v>
      </c>
      <c r="C912" s="11" t="s">
        <v>2765</v>
      </c>
      <c r="D912" s="11" t="s">
        <v>2766</v>
      </c>
      <c r="E912" s="11" t="s">
        <v>16</v>
      </c>
      <c r="F912" s="11" t="s">
        <v>2767</v>
      </c>
      <c r="G912" s="13" t="s">
        <v>17</v>
      </c>
      <c r="H912" s="11" t="s">
        <v>2775</v>
      </c>
      <c r="I912" s="11" t="s">
        <v>797</v>
      </c>
      <c r="J912" s="11" t="s">
        <v>797</v>
      </c>
      <c r="K912" s="11" t="s">
        <v>192</v>
      </c>
      <c r="L912" s="7" t="s">
        <v>2776</v>
      </c>
      <c r="M912" s="7" t="s">
        <v>2777</v>
      </c>
      <c r="N912" s="47">
        <v>179100</v>
      </c>
      <c r="O912" s="25">
        <v>111000</v>
      </c>
      <c r="P912" s="26" t="s">
        <v>797</v>
      </c>
      <c r="Q912" s="11" t="s">
        <v>797</v>
      </c>
      <c r="R912" s="11" t="s">
        <v>2770</v>
      </c>
      <c r="S912" s="36" t="s">
        <v>2778</v>
      </c>
      <c r="T912" s="11"/>
      <c r="U912" s="19" t="s">
        <v>29</v>
      </c>
      <c r="V912" s="11" t="s">
        <v>20</v>
      </c>
      <c r="W912" s="20" t="s">
        <v>815</v>
      </c>
      <c r="X912" s="20">
        <v>0</v>
      </c>
      <c r="Y912" s="11" t="str">
        <f t="shared" si="14"/>
        <v>43942Fundo Municipal de Saúde - Recife/PEÓculos de proteção27.970.162/0001-09179100111000-Portal da Transparência do Município.</v>
      </c>
      <c r="Z912" s="11" t="s">
        <v>4443</v>
      </c>
      <c r="AA912" s="7">
        <v>100000</v>
      </c>
      <c r="AB912" s="1" t="s">
        <v>15287</v>
      </c>
      <c r="AC912" s="7" t="s">
        <v>14868</v>
      </c>
      <c r="AD912" s="1" t="s">
        <v>16269</v>
      </c>
    </row>
    <row r="913" spans="1:30">
      <c r="A913" s="10">
        <v>43942</v>
      </c>
      <c r="B913" s="11" t="s">
        <v>771</v>
      </c>
      <c r="C913" s="11" t="s">
        <v>2765</v>
      </c>
      <c r="D913" s="11" t="s">
        <v>2766</v>
      </c>
      <c r="E913" s="11" t="s">
        <v>16</v>
      </c>
      <c r="F913" s="11" t="s">
        <v>2767</v>
      </c>
      <c r="G913" s="13" t="s">
        <v>17</v>
      </c>
      <c r="H913" s="11" t="s">
        <v>2779</v>
      </c>
      <c r="I913" s="11" t="s">
        <v>797</v>
      </c>
      <c r="J913" s="11" t="s">
        <v>797</v>
      </c>
      <c r="K913" s="11" t="s">
        <v>188</v>
      </c>
      <c r="L913" s="7" t="s">
        <v>2780</v>
      </c>
      <c r="M913" s="7" t="s">
        <v>2781</v>
      </c>
      <c r="N913" s="47">
        <v>7114500</v>
      </c>
      <c r="O913" s="25" t="s">
        <v>797</v>
      </c>
      <c r="P913" s="26" t="s">
        <v>797</v>
      </c>
      <c r="Q913" s="11" t="s">
        <v>797</v>
      </c>
      <c r="R913" s="11" t="s">
        <v>2770</v>
      </c>
      <c r="S913" s="11" t="s">
        <v>2782</v>
      </c>
      <c r="T913" s="11"/>
      <c r="U913" s="15" t="s">
        <v>35</v>
      </c>
      <c r="V913" s="11" t="s">
        <v>20</v>
      </c>
      <c r="W913" s="20" t="s">
        <v>815</v>
      </c>
      <c r="X913" s="20">
        <v>0</v>
      </c>
      <c r="Y913" s="11" t="str">
        <f t="shared" si="14"/>
        <v>43942Fundo Municipal de Saúde - Recife/PEAvental descartável05.932.624/0001-607114500--Portal da Transparência do Município.</v>
      </c>
      <c r="Z913" s="11" t="s">
        <v>4443</v>
      </c>
      <c r="AA913" s="7">
        <v>150000</v>
      </c>
      <c r="AB913" s="1" t="s">
        <v>15288</v>
      </c>
      <c r="AC913" s="7" t="s">
        <v>14870</v>
      </c>
      <c r="AD913" s="1" t="s">
        <v>16269</v>
      </c>
    </row>
    <row r="914" spans="1:30">
      <c r="A914" s="10">
        <v>43941</v>
      </c>
      <c r="B914" s="11" t="s">
        <v>771</v>
      </c>
      <c r="C914" s="11" t="s">
        <v>2765</v>
      </c>
      <c r="D914" s="11" t="s">
        <v>2766</v>
      </c>
      <c r="E914" s="11" t="s">
        <v>16</v>
      </c>
      <c r="F914" s="11" t="s">
        <v>2767</v>
      </c>
      <c r="G914" s="13" t="s">
        <v>17</v>
      </c>
      <c r="H914" s="11" t="s">
        <v>2783</v>
      </c>
      <c r="I914" s="11" t="s">
        <v>797</v>
      </c>
      <c r="J914" s="11" t="s">
        <v>797</v>
      </c>
      <c r="K914" s="11" t="s">
        <v>198</v>
      </c>
      <c r="L914" s="7" t="s">
        <v>13916</v>
      </c>
      <c r="M914" s="7" t="s">
        <v>2784</v>
      </c>
      <c r="N914" s="47">
        <v>18916571</v>
      </c>
      <c r="O914" s="25" t="s">
        <v>797</v>
      </c>
      <c r="P914" s="26" t="s">
        <v>797</v>
      </c>
      <c r="Q914" s="11" t="s">
        <v>797</v>
      </c>
      <c r="R914" s="11" t="s">
        <v>2770</v>
      </c>
      <c r="S914" s="11" t="s">
        <v>2785</v>
      </c>
      <c r="T914" s="11"/>
      <c r="U914" s="15" t="s">
        <v>25</v>
      </c>
      <c r="V914" s="11" t="s">
        <v>20</v>
      </c>
      <c r="W914" s="20" t="s">
        <v>815</v>
      </c>
      <c r="X914" s="20">
        <v>0</v>
      </c>
      <c r="Y914" s="11" t="str">
        <f t="shared" si="14"/>
        <v>43941Fundo Municipal de Saúde - Recife/PEi Máscara cirúrgica
ii Touca
iii Avental11.157.952/0001-3018916571--Portal da Transparência do Município.</v>
      </c>
      <c r="Z914" s="11" t="s">
        <v>4443</v>
      </c>
      <c r="AA914" s="7">
        <v>300000</v>
      </c>
      <c r="AB914" s="1" t="s">
        <v>15289</v>
      </c>
      <c r="AC914" s="7" t="s">
        <v>14870</v>
      </c>
      <c r="AD914" s="1" t="s">
        <v>16269</v>
      </c>
    </row>
    <row r="915" spans="1:30">
      <c r="A915" s="10">
        <v>43942</v>
      </c>
      <c r="B915" s="11" t="s">
        <v>771</v>
      </c>
      <c r="C915" s="11" t="s">
        <v>2765</v>
      </c>
      <c r="D915" s="11" t="s">
        <v>2766</v>
      </c>
      <c r="E915" s="11" t="s">
        <v>16</v>
      </c>
      <c r="F915" s="11" t="s">
        <v>2767</v>
      </c>
      <c r="G915" s="13" t="s">
        <v>17</v>
      </c>
      <c r="H915" s="11" t="s">
        <v>2786</v>
      </c>
      <c r="I915" s="11" t="s">
        <v>797</v>
      </c>
      <c r="J915" s="11" t="s">
        <v>797</v>
      </c>
      <c r="K915" s="11" t="s">
        <v>203</v>
      </c>
      <c r="L915" s="7" t="s">
        <v>2776</v>
      </c>
      <c r="M915" s="7" t="s">
        <v>2777</v>
      </c>
      <c r="N915" s="47">
        <v>1890000</v>
      </c>
      <c r="O915" s="25" t="s">
        <v>797</v>
      </c>
      <c r="P915" s="26" t="s">
        <v>797</v>
      </c>
      <c r="Q915" s="11" t="s">
        <v>797</v>
      </c>
      <c r="R915" s="11" t="s">
        <v>2770</v>
      </c>
      <c r="S915" s="11" t="s">
        <v>2787</v>
      </c>
      <c r="T915" s="11"/>
      <c r="U915" s="19" t="s">
        <v>23</v>
      </c>
      <c r="V915" s="11" t="s">
        <v>24</v>
      </c>
      <c r="W915" s="20" t="s">
        <v>815</v>
      </c>
      <c r="X915" s="20">
        <v>0</v>
      </c>
      <c r="Y915" s="11" t="str">
        <f t="shared" si="14"/>
        <v>43942Fundo Municipal de Saúde - Recife/PELuva não Cirúrgica27.970.162/0001-091890000--Portal da Transparência do Município.</v>
      </c>
      <c r="Z915" s="11" t="s">
        <v>4443</v>
      </c>
      <c r="AA915" s="7">
        <v>100000</v>
      </c>
      <c r="AB915" s="1" t="s">
        <v>15287</v>
      </c>
      <c r="AC915" s="7" t="s">
        <v>14868</v>
      </c>
      <c r="AD915" s="1" t="s">
        <v>16269</v>
      </c>
    </row>
    <row r="916" spans="1:30">
      <c r="A916" s="10">
        <v>43942</v>
      </c>
      <c r="B916" s="11" t="s">
        <v>771</v>
      </c>
      <c r="C916" s="11" t="s">
        <v>2765</v>
      </c>
      <c r="D916" s="11" t="s">
        <v>2766</v>
      </c>
      <c r="E916" s="11" t="s">
        <v>16</v>
      </c>
      <c r="F916" s="11" t="s">
        <v>2767</v>
      </c>
      <c r="G916" s="13" t="s">
        <v>17</v>
      </c>
      <c r="H916" s="11" t="s">
        <v>2788</v>
      </c>
      <c r="I916" s="11" t="s">
        <v>797</v>
      </c>
      <c r="J916" s="11" t="s">
        <v>797</v>
      </c>
      <c r="K916" s="11" t="s">
        <v>2789</v>
      </c>
      <c r="L916" s="7" t="s">
        <v>2776</v>
      </c>
      <c r="M916" s="7" t="s">
        <v>2777</v>
      </c>
      <c r="N916" s="47">
        <v>12600000</v>
      </c>
      <c r="O916" s="25" t="s">
        <v>797</v>
      </c>
      <c r="P916" s="26" t="s">
        <v>797</v>
      </c>
      <c r="Q916" s="11" t="s">
        <v>797</v>
      </c>
      <c r="R916" s="11" t="s">
        <v>2770</v>
      </c>
      <c r="S916" s="11" t="s">
        <v>2790</v>
      </c>
      <c r="T916" s="11"/>
      <c r="U916" s="19" t="s">
        <v>23</v>
      </c>
      <c r="V916" s="11" t="s">
        <v>24</v>
      </c>
      <c r="W916" s="20" t="s">
        <v>815</v>
      </c>
      <c r="X916" s="20">
        <v>0</v>
      </c>
      <c r="Y916" s="11" t="str">
        <f t="shared" si="14"/>
        <v>43942Fundo Municipal de Saúde - Recife/PELuva não cirúrgica27.970.162/0001-0912600000--Portal da Transparência do Município.</v>
      </c>
      <c r="Z916" s="11" t="s">
        <v>4443</v>
      </c>
      <c r="AA916" s="7">
        <v>100000</v>
      </c>
      <c r="AB916" s="1" t="s">
        <v>15287</v>
      </c>
      <c r="AC916" s="7" t="s">
        <v>14868</v>
      </c>
      <c r="AD916" s="1" t="s">
        <v>16269</v>
      </c>
    </row>
    <row r="917" spans="1:30">
      <c r="A917" s="10">
        <v>43942</v>
      </c>
      <c r="B917" s="11" t="s">
        <v>771</v>
      </c>
      <c r="C917" s="11" t="s">
        <v>2765</v>
      </c>
      <c r="D917" s="11" t="s">
        <v>2766</v>
      </c>
      <c r="E917" s="11" t="s">
        <v>16</v>
      </c>
      <c r="F917" s="11" t="s">
        <v>2767</v>
      </c>
      <c r="G917" s="13" t="s">
        <v>17</v>
      </c>
      <c r="H917" s="11" t="s">
        <v>2788</v>
      </c>
      <c r="I917" s="11" t="s">
        <v>797</v>
      </c>
      <c r="J917" s="11" t="s">
        <v>797</v>
      </c>
      <c r="K917" s="11" t="s">
        <v>1290</v>
      </c>
      <c r="L917" s="7" t="s">
        <v>2776</v>
      </c>
      <c r="M917" s="7" t="s">
        <v>2777</v>
      </c>
      <c r="N917" s="47">
        <v>84000</v>
      </c>
      <c r="O917" s="25" t="s">
        <v>797</v>
      </c>
      <c r="P917" s="26" t="s">
        <v>797</v>
      </c>
      <c r="Q917" s="11" t="s">
        <v>797</v>
      </c>
      <c r="R917" s="11" t="s">
        <v>2770</v>
      </c>
      <c r="S917" s="11" t="s">
        <v>2791</v>
      </c>
      <c r="T917" s="11"/>
      <c r="U917" s="19" t="s">
        <v>23</v>
      </c>
      <c r="V917" s="11" t="s">
        <v>24</v>
      </c>
      <c r="W917" s="20" t="s">
        <v>815</v>
      </c>
      <c r="X917" s="20">
        <v>0</v>
      </c>
      <c r="Y917" s="11" t="str">
        <f t="shared" si="14"/>
        <v>43942Fundo Municipal de Saúde - Recife/PELuva não cirúrgica27.970.162/0001-0984000--Portal da Transparência do Município.</v>
      </c>
      <c r="Z917" s="11" t="s">
        <v>4443</v>
      </c>
      <c r="AA917" s="7">
        <v>100000</v>
      </c>
      <c r="AB917" s="1" t="s">
        <v>15287</v>
      </c>
      <c r="AC917" s="7" t="s">
        <v>14868</v>
      </c>
      <c r="AD917" s="1" t="s">
        <v>16269</v>
      </c>
    </row>
    <row r="918" spans="1:30">
      <c r="A918" s="10">
        <v>43942</v>
      </c>
      <c r="B918" s="11" t="s">
        <v>771</v>
      </c>
      <c r="C918" s="11" t="s">
        <v>2765</v>
      </c>
      <c r="D918" s="11" t="s">
        <v>2766</v>
      </c>
      <c r="E918" s="11" t="s">
        <v>16</v>
      </c>
      <c r="F918" s="11" t="s">
        <v>2767</v>
      </c>
      <c r="G918" s="13" t="s">
        <v>17</v>
      </c>
      <c r="H918" s="11" t="s">
        <v>2788</v>
      </c>
      <c r="I918" s="11" t="s">
        <v>797</v>
      </c>
      <c r="J918" s="11" t="s">
        <v>797</v>
      </c>
      <c r="K918" s="11" t="s">
        <v>1299</v>
      </c>
      <c r="L918" s="7" t="s">
        <v>2776</v>
      </c>
      <c r="M918" s="7" t="s">
        <v>2777</v>
      </c>
      <c r="N918" s="47">
        <v>1260000</v>
      </c>
      <c r="O918" s="25" t="s">
        <v>797</v>
      </c>
      <c r="P918" s="26" t="s">
        <v>797</v>
      </c>
      <c r="Q918" s="11" t="s">
        <v>797</v>
      </c>
      <c r="R918" s="11" t="s">
        <v>2770</v>
      </c>
      <c r="S918" s="11" t="s">
        <v>2792</v>
      </c>
      <c r="T918" s="11"/>
      <c r="U918" s="19" t="s">
        <v>23</v>
      </c>
      <c r="V918" s="11" t="s">
        <v>24</v>
      </c>
      <c r="W918" s="20" t="s">
        <v>815</v>
      </c>
      <c r="X918" s="20">
        <v>0</v>
      </c>
      <c r="Y918" s="11" t="str">
        <f t="shared" si="14"/>
        <v>43942Fundo Municipal de Saúde - Recife/PELuva não cirúrgica27.970.162/0001-091260000--Portal da Transparência do Município.</v>
      </c>
      <c r="Z918" s="11" t="s">
        <v>4443</v>
      </c>
      <c r="AA918" s="7">
        <v>100000</v>
      </c>
      <c r="AB918" s="1" t="s">
        <v>15287</v>
      </c>
      <c r="AC918" s="7" t="s">
        <v>14868</v>
      </c>
      <c r="AD918" s="1" t="s">
        <v>16269</v>
      </c>
    </row>
    <row r="919" spans="1:30">
      <c r="A919" s="10">
        <v>43942</v>
      </c>
      <c r="B919" s="11" t="s">
        <v>21</v>
      </c>
      <c r="C919" s="11" t="s">
        <v>2765</v>
      </c>
      <c r="D919" s="11" t="s">
        <v>2766</v>
      </c>
      <c r="E919" s="11" t="s">
        <v>16</v>
      </c>
      <c r="F919" s="11" t="s">
        <v>2767</v>
      </c>
      <c r="G919" s="13" t="s">
        <v>17</v>
      </c>
      <c r="H919" s="11" t="s">
        <v>2793</v>
      </c>
      <c r="I919" s="11" t="s">
        <v>797</v>
      </c>
      <c r="J919" s="11" t="s">
        <v>797</v>
      </c>
      <c r="K919" s="11" t="s">
        <v>931</v>
      </c>
      <c r="L919" s="7" t="s">
        <v>13914</v>
      </c>
      <c r="M919" s="7" t="s">
        <v>2769</v>
      </c>
      <c r="N919" s="47">
        <v>680000</v>
      </c>
      <c r="O919" s="25" t="s">
        <v>797</v>
      </c>
      <c r="P919" s="26" t="s">
        <v>797</v>
      </c>
      <c r="Q919" s="11" t="s">
        <v>797</v>
      </c>
      <c r="R919" s="11" t="s">
        <v>2770</v>
      </c>
      <c r="S919" s="11" t="s">
        <v>2794</v>
      </c>
      <c r="T919" s="11" t="s">
        <v>1029</v>
      </c>
      <c r="U919" s="15" t="s">
        <v>142</v>
      </c>
      <c r="V919" s="11" t="s">
        <v>20</v>
      </c>
      <c r="W919" s="20" t="s">
        <v>815</v>
      </c>
      <c r="X919" s="20">
        <v>0</v>
      </c>
      <c r="Y919" s="11" t="str">
        <f t="shared" si="14"/>
        <v>43942Fundo Municipal de Saúde - Recife/PEMonitor multiparamétrico de transporte74.160.490/0001-20680000--Portal da Transparência do Município.</v>
      </c>
      <c r="Z919" s="11" t="s">
        <v>4443</v>
      </c>
      <c r="AA919" s="7">
        <v>100000</v>
      </c>
      <c r="AB919" s="1" t="s">
        <v>15286</v>
      </c>
      <c r="AC919" s="7" t="s">
        <v>14868</v>
      </c>
      <c r="AD919" s="1" t="s">
        <v>16269</v>
      </c>
    </row>
    <row r="920" spans="1:30">
      <c r="A920" s="10">
        <v>43941</v>
      </c>
      <c r="B920" s="11" t="s">
        <v>771</v>
      </c>
      <c r="C920" s="11" t="s">
        <v>2765</v>
      </c>
      <c r="D920" s="11" t="s">
        <v>2766</v>
      </c>
      <c r="E920" s="11" t="s">
        <v>646</v>
      </c>
      <c r="F920" s="11" t="s">
        <v>2767</v>
      </c>
      <c r="G920" s="11" t="s">
        <v>37</v>
      </c>
      <c r="H920" s="11" t="s">
        <v>2795</v>
      </c>
      <c r="I920" s="11" t="s">
        <v>797</v>
      </c>
      <c r="J920" s="11" t="s">
        <v>797</v>
      </c>
      <c r="K920" s="11" t="s">
        <v>291</v>
      </c>
      <c r="L920" s="7" t="s">
        <v>13917</v>
      </c>
      <c r="M920" s="7" t="s">
        <v>2796</v>
      </c>
      <c r="N920" s="47">
        <v>1153000</v>
      </c>
      <c r="O920" s="25" t="s">
        <v>797</v>
      </c>
      <c r="P920" s="26" t="s">
        <v>797</v>
      </c>
      <c r="Q920" s="11" t="s">
        <v>797</v>
      </c>
      <c r="R920" s="11" t="s">
        <v>2770</v>
      </c>
      <c r="S920" s="11" t="s">
        <v>2797</v>
      </c>
      <c r="T920" s="11"/>
      <c r="U920" s="19" t="s">
        <v>236</v>
      </c>
      <c r="V920" s="11" t="s">
        <v>20</v>
      </c>
      <c r="W920" s="20" t="s">
        <v>815</v>
      </c>
      <c r="X920" s="20">
        <v>0</v>
      </c>
      <c r="Y920" s="11" t="str">
        <f t="shared" si="14"/>
        <v>43941Fundo Municipal de Saúde - Recife/PEi Ventilador pulmonar
ii Oxímetro de pulso de mesa
iii Oxímetro de pulso20.782.880/0001-021153000--Portal da Transparência do Município.</v>
      </c>
      <c r="Z920" s="11" t="s">
        <v>4443</v>
      </c>
      <c r="AA920" s="7">
        <v>100000</v>
      </c>
      <c r="AB920" s="1" t="s">
        <v>15290</v>
      </c>
      <c r="AC920" s="7" t="s">
        <v>14870</v>
      </c>
      <c r="AD920" s="1" t="s">
        <v>16269</v>
      </c>
    </row>
    <row r="921" spans="1:30">
      <c r="A921" s="10">
        <v>43942</v>
      </c>
      <c r="B921" s="11" t="s">
        <v>771</v>
      </c>
      <c r="C921" s="11" t="s">
        <v>2765</v>
      </c>
      <c r="D921" s="11" t="s">
        <v>2766</v>
      </c>
      <c r="E921" s="11" t="s">
        <v>646</v>
      </c>
      <c r="F921" s="11" t="s">
        <v>2767</v>
      </c>
      <c r="G921" s="13" t="s">
        <v>17</v>
      </c>
      <c r="H921" s="11" t="s">
        <v>2798</v>
      </c>
      <c r="I921" s="11" t="s">
        <v>797</v>
      </c>
      <c r="J921" s="11" t="s">
        <v>797</v>
      </c>
      <c r="K921" s="11" t="s">
        <v>920</v>
      </c>
      <c r="L921" s="7" t="s">
        <v>2373</v>
      </c>
      <c r="M921" s="7" t="s">
        <v>822</v>
      </c>
      <c r="N921" s="47">
        <v>9500000</v>
      </c>
      <c r="O921" s="25" t="s">
        <v>797</v>
      </c>
      <c r="P921" s="26" t="s">
        <v>797</v>
      </c>
      <c r="Q921" s="11" t="s">
        <v>797</v>
      </c>
      <c r="R921" s="11" t="s">
        <v>2770</v>
      </c>
      <c r="S921" s="11" t="s">
        <v>2799</v>
      </c>
      <c r="T921" s="11"/>
      <c r="U921" s="19" t="s">
        <v>4892</v>
      </c>
      <c r="V921" s="11" t="s">
        <v>20</v>
      </c>
      <c r="W921" s="20" t="s">
        <v>815</v>
      </c>
      <c r="X921" s="20">
        <v>0</v>
      </c>
      <c r="Y921" s="11" t="str">
        <f t="shared" si="14"/>
        <v>43942Fundo Municipal de Saúde - Recife/PE"iMáscaras N95
iiRespirador
iiiFiltro mecânico de TNT"07.642.426/0001-989500000--Portal da Transparência do Município.</v>
      </c>
      <c r="Z921" s="11" t="s">
        <v>4443</v>
      </c>
      <c r="AA921" s="7">
        <v>580000</v>
      </c>
      <c r="AB921" s="1" t="s">
        <v>15006</v>
      </c>
      <c r="AC921" s="7" t="s">
        <v>14869</v>
      </c>
      <c r="AD921" s="1" t="s">
        <v>16269</v>
      </c>
    </row>
    <row r="922" spans="1:30">
      <c r="A922" s="10">
        <v>43942</v>
      </c>
      <c r="B922" s="11" t="s">
        <v>771</v>
      </c>
      <c r="C922" s="11" t="s">
        <v>2765</v>
      </c>
      <c r="D922" s="11" t="s">
        <v>2766</v>
      </c>
      <c r="E922" s="11" t="s">
        <v>646</v>
      </c>
      <c r="F922" s="11" t="s">
        <v>2767</v>
      </c>
      <c r="G922" s="11" t="s">
        <v>37</v>
      </c>
      <c r="H922" s="11" t="s">
        <v>2800</v>
      </c>
      <c r="I922" s="11" t="s">
        <v>797</v>
      </c>
      <c r="J922" s="11" t="s">
        <v>797</v>
      </c>
      <c r="K922" s="11" t="s">
        <v>2801</v>
      </c>
      <c r="L922" s="7" t="s">
        <v>13915</v>
      </c>
      <c r="M922" s="7" t="s">
        <v>2773</v>
      </c>
      <c r="N922" s="47">
        <v>342000</v>
      </c>
      <c r="O922" s="25" t="s">
        <v>797</v>
      </c>
      <c r="P922" s="26" t="s">
        <v>797</v>
      </c>
      <c r="Q922" s="11" t="s">
        <v>797</v>
      </c>
      <c r="R922" s="11" t="s">
        <v>2770</v>
      </c>
      <c r="S922" s="11" t="s">
        <v>2802</v>
      </c>
      <c r="T922" s="11"/>
      <c r="U922" s="19" t="s">
        <v>236</v>
      </c>
      <c r="V922" s="11" t="s">
        <v>20</v>
      </c>
      <c r="W922" s="20" t="s">
        <v>815</v>
      </c>
      <c r="X922" s="20">
        <v>0</v>
      </c>
      <c r="Y922" s="11" t="str">
        <f t="shared" si="14"/>
        <v>43942Fundo Municipal de Saúde - Recife/PE"i Estetoscópio adulto tipo II
ii Oxímetros
iii Ressuscitador manual em silicone
iv Tensiômetro adulto"10.859.287/0001-63342000--Portal da Transparência do Município.</v>
      </c>
      <c r="Z922" s="11" t="s">
        <v>4443</v>
      </c>
      <c r="AA922" s="7">
        <v>200000</v>
      </c>
      <c r="AB922" s="1" t="s">
        <v>14937</v>
      </c>
      <c r="AC922" s="7" t="s">
        <v>14868</v>
      </c>
      <c r="AD922" s="1" t="s">
        <v>16269</v>
      </c>
    </row>
    <row r="923" spans="1:30">
      <c r="A923" s="10">
        <v>43942</v>
      </c>
      <c r="B923" s="11" t="s">
        <v>771</v>
      </c>
      <c r="C923" s="11" t="s">
        <v>2765</v>
      </c>
      <c r="D923" s="11" t="s">
        <v>2766</v>
      </c>
      <c r="E923" s="11" t="s">
        <v>646</v>
      </c>
      <c r="F923" s="11" t="s">
        <v>2767</v>
      </c>
      <c r="G923" s="11" t="s">
        <v>37</v>
      </c>
      <c r="H923" s="11" t="s">
        <v>2803</v>
      </c>
      <c r="I923" s="11" t="s">
        <v>797</v>
      </c>
      <c r="J923" s="11" t="s">
        <v>797</v>
      </c>
      <c r="K923" s="11" t="s">
        <v>2804</v>
      </c>
      <c r="L923" s="7" t="s">
        <v>643</v>
      </c>
      <c r="M923" s="7" t="s">
        <v>644</v>
      </c>
      <c r="N923" s="47">
        <v>4906000</v>
      </c>
      <c r="O923" s="25" t="s">
        <v>797</v>
      </c>
      <c r="P923" s="26" t="s">
        <v>797</v>
      </c>
      <c r="Q923" s="11" t="s">
        <v>797</v>
      </c>
      <c r="R923" s="11" t="s">
        <v>2770</v>
      </c>
      <c r="S923" s="11" t="s">
        <v>2805</v>
      </c>
      <c r="T923" s="11"/>
      <c r="U923" s="15" t="s">
        <v>142</v>
      </c>
      <c r="V923" s="11" t="s">
        <v>20</v>
      </c>
      <c r="W923" s="20" t="s">
        <v>815</v>
      </c>
      <c r="X923" s="20">
        <v>0</v>
      </c>
      <c r="Y923" s="11" t="str">
        <f t="shared" si="14"/>
        <v>43942Fundo Municipal de Saúde - Recife/PE"i Monitor multiparamétrico de transporte
ii Monitor multiparamétrico com capnografia"11.405.384/0001-494906000--Portal da Transparência do Município.</v>
      </c>
      <c r="Z923" s="11" t="s">
        <v>4443</v>
      </c>
      <c r="AA923" s="7">
        <v>9000000</v>
      </c>
      <c r="AB923" s="1" t="s">
        <v>14983</v>
      </c>
      <c r="AC923" s="7" t="s">
        <v>14869</v>
      </c>
      <c r="AD923" s="1" t="s">
        <v>16269</v>
      </c>
    </row>
    <row r="924" spans="1:30">
      <c r="A924" s="10">
        <v>43943</v>
      </c>
      <c r="B924" s="11" t="s">
        <v>21</v>
      </c>
      <c r="C924" s="11" t="s">
        <v>2765</v>
      </c>
      <c r="D924" s="11" t="s">
        <v>2766</v>
      </c>
      <c r="E924" s="11" t="s">
        <v>16</v>
      </c>
      <c r="F924" s="11" t="s">
        <v>2767</v>
      </c>
      <c r="G924" s="11" t="s">
        <v>37</v>
      </c>
      <c r="H924" s="11" t="s">
        <v>2806</v>
      </c>
      <c r="I924" s="11" t="s">
        <v>797</v>
      </c>
      <c r="J924" s="11" t="s">
        <v>797</v>
      </c>
      <c r="K924" s="11" t="s">
        <v>2807</v>
      </c>
      <c r="L924" s="7" t="s">
        <v>713</v>
      </c>
      <c r="M924" s="7" t="s">
        <v>714</v>
      </c>
      <c r="N924" s="47">
        <v>1829000</v>
      </c>
      <c r="O924" s="25" t="s">
        <v>797</v>
      </c>
      <c r="P924" s="26" t="s">
        <v>797</v>
      </c>
      <c r="Q924" s="11" t="s">
        <v>18</v>
      </c>
      <c r="R924" s="11" t="s">
        <v>2770</v>
      </c>
      <c r="S924" s="11" t="s">
        <v>2808</v>
      </c>
      <c r="T924" s="11" t="s">
        <v>911</v>
      </c>
      <c r="U924" s="19" t="s">
        <v>4439</v>
      </c>
      <c r="V924" s="11" t="s">
        <v>20</v>
      </c>
      <c r="W924" s="20" t="s">
        <v>815</v>
      </c>
      <c r="X924" s="20">
        <v>0</v>
      </c>
      <c r="Y924" s="11" t="str">
        <f t="shared" si="14"/>
        <v>43943Fundo Municipal de Saúde - Recife/PEVentilador adulto e pediátrico01.298.443/0002-541829000--Portal da Transparência do Município.</v>
      </c>
      <c r="Z924" s="11" t="s">
        <v>4443</v>
      </c>
      <c r="AA924" s="7">
        <v>0</v>
      </c>
      <c r="AB924" s="1" t="s">
        <v>14991</v>
      </c>
      <c r="AC924" s="7" t="s">
        <v>14869</v>
      </c>
      <c r="AD924" s="1" t="s">
        <v>16269</v>
      </c>
    </row>
    <row r="925" spans="1:30">
      <c r="A925" s="10">
        <v>43942</v>
      </c>
      <c r="B925" s="11" t="s">
        <v>771</v>
      </c>
      <c r="C925" s="11" t="s">
        <v>2765</v>
      </c>
      <c r="D925" s="11" t="s">
        <v>2766</v>
      </c>
      <c r="E925" s="11" t="s">
        <v>646</v>
      </c>
      <c r="F925" s="11" t="s">
        <v>2767</v>
      </c>
      <c r="G925" s="13" t="s">
        <v>34</v>
      </c>
      <c r="H925" s="11" t="s">
        <v>2809</v>
      </c>
      <c r="I925" s="11" t="s">
        <v>797</v>
      </c>
      <c r="J925" s="11" t="s">
        <v>797</v>
      </c>
      <c r="K925" s="11" t="s">
        <v>2810</v>
      </c>
      <c r="L925" s="7" t="s">
        <v>2811</v>
      </c>
      <c r="M925" s="7" t="s">
        <v>13918</v>
      </c>
      <c r="N925" s="47">
        <v>776059.74</v>
      </c>
      <c r="O925" s="25" t="s">
        <v>797</v>
      </c>
      <c r="P925" s="26" t="s">
        <v>797</v>
      </c>
      <c r="Q925" s="11" t="s">
        <v>797</v>
      </c>
      <c r="R925" s="11" t="s">
        <v>2770</v>
      </c>
      <c r="S925" s="11" t="s">
        <v>797</v>
      </c>
      <c r="T925" s="11"/>
      <c r="U925" s="19" t="s">
        <v>30</v>
      </c>
      <c r="V925" s="11" t="s">
        <v>20</v>
      </c>
      <c r="W925" s="20" t="s">
        <v>815</v>
      </c>
      <c r="X925" s="20">
        <v>0</v>
      </c>
      <c r="Y925" s="11" t="str">
        <f t="shared" si="14"/>
        <v>43942Fundo Municipal de Saúde - Recife/PE"Locação de imóvel (06 meses)
Av. Mascarenha de Moraes, 1788"05.377.229/0001-63776059,74--Portal da Transparência do Município.</v>
      </c>
      <c r="Z925" s="11" t="s">
        <v>4443</v>
      </c>
      <c r="AA925" s="7">
        <v>110588275</v>
      </c>
      <c r="AB925" s="1" t="s">
        <v>15291</v>
      </c>
      <c r="AC925" s="7" t="s">
        <v>14869</v>
      </c>
      <c r="AD925" s="1" t="s">
        <v>16269</v>
      </c>
    </row>
    <row r="926" spans="1:30">
      <c r="A926" s="10">
        <v>43942</v>
      </c>
      <c r="B926" s="11" t="s">
        <v>771</v>
      </c>
      <c r="C926" s="11" t="s">
        <v>2765</v>
      </c>
      <c r="D926" s="11" t="s">
        <v>2766</v>
      </c>
      <c r="E926" s="11" t="s">
        <v>646</v>
      </c>
      <c r="F926" s="11" t="s">
        <v>2767</v>
      </c>
      <c r="G926" s="13" t="s">
        <v>17</v>
      </c>
      <c r="H926" s="11" t="s">
        <v>2812</v>
      </c>
      <c r="I926" s="11"/>
      <c r="J926" s="11"/>
      <c r="K926" s="11" t="s">
        <v>1036</v>
      </c>
      <c r="L926" s="7" t="s">
        <v>13919</v>
      </c>
      <c r="M926" s="7" t="s">
        <v>2813</v>
      </c>
      <c r="N926" s="47">
        <v>122200</v>
      </c>
      <c r="O926" s="25" t="s">
        <v>797</v>
      </c>
      <c r="P926" s="26" t="s">
        <v>797</v>
      </c>
      <c r="Q926" s="11" t="s">
        <v>797</v>
      </c>
      <c r="R926" s="11" t="s">
        <v>2770</v>
      </c>
      <c r="S926" s="11" t="s">
        <v>2814</v>
      </c>
      <c r="T926" s="11"/>
      <c r="U926" s="19" t="s">
        <v>30</v>
      </c>
      <c r="V926" s="11" t="s">
        <v>20</v>
      </c>
      <c r="W926" s="20" t="s">
        <v>815</v>
      </c>
      <c r="X926" s="20">
        <v>0</v>
      </c>
      <c r="Y926" s="11" t="str">
        <f t="shared" si="14"/>
        <v>43942Fundo Municipal de Saúde - Recife/PEMáscara respiratória tipo Venturi07.199.135/0001-77122200--Portal da Transparência do Município.</v>
      </c>
      <c r="Z926" s="11" t="s">
        <v>4443</v>
      </c>
      <c r="AA926" s="7">
        <v>0</v>
      </c>
      <c r="AB926" s="1" t="s">
        <v>15292</v>
      </c>
      <c r="AC926" s="7" t="s">
        <v>14870</v>
      </c>
      <c r="AD926" s="1" t="s">
        <v>16269</v>
      </c>
    </row>
    <row r="927" spans="1:30">
      <c r="A927" s="10">
        <v>43943</v>
      </c>
      <c r="B927" s="11" t="s">
        <v>21</v>
      </c>
      <c r="C927" s="11" t="s">
        <v>2765</v>
      </c>
      <c r="D927" s="11" t="s">
        <v>2766</v>
      </c>
      <c r="E927" s="11" t="s">
        <v>16</v>
      </c>
      <c r="F927" s="11" t="s">
        <v>2767</v>
      </c>
      <c r="G927" s="11" t="s">
        <v>37</v>
      </c>
      <c r="H927" s="11" t="s">
        <v>2815</v>
      </c>
      <c r="I927" s="11" t="s">
        <v>797</v>
      </c>
      <c r="J927" s="11" t="s">
        <v>797</v>
      </c>
      <c r="K927" s="11" t="s">
        <v>2816</v>
      </c>
      <c r="L927" s="7" t="s">
        <v>13920</v>
      </c>
      <c r="M927" s="7" t="s">
        <v>2817</v>
      </c>
      <c r="N927" s="47">
        <v>145000</v>
      </c>
      <c r="O927" s="25" t="s">
        <v>797</v>
      </c>
      <c r="P927" s="26" t="s">
        <v>797</v>
      </c>
      <c r="Q927" s="11" t="s">
        <v>797</v>
      </c>
      <c r="R927" s="11" t="s">
        <v>2770</v>
      </c>
      <c r="S927" s="11" t="s">
        <v>2818</v>
      </c>
      <c r="T927" s="11" t="s">
        <v>859</v>
      </c>
      <c r="U927" s="19" t="s">
        <v>30</v>
      </c>
      <c r="V927" s="11" t="s">
        <v>20</v>
      </c>
      <c r="W927" s="20" t="s">
        <v>815</v>
      </c>
      <c r="X927" s="20">
        <v>0</v>
      </c>
      <c r="Y927" s="11" t="str">
        <f t="shared" si="14"/>
        <v>43943Fundo Municipal de Saúde - Recife/PEEspaçador com máscara infantil12.889.035/0001-02145000--Portal da Transparência do Município.</v>
      </c>
      <c r="Z927" s="11" t="s">
        <v>4443</v>
      </c>
      <c r="AA927" s="7">
        <v>600000</v>
      </c>
      <c r="AB927" s="1" t="s">
        <v>15293</v>
      </c>
      <c r="AC927" s="7" t="s">
        <v>14869</v>
      </c>
      <c r="AD927" s="1" t="s">
        <v>16269</v>
      </c>
    </row>
    <row r="928" spans="1:30">
      <c r="A928" s="10">
        <v>43942</v>
      </c>
      <c r="B928" s="11" t="s">
        <v>771</v>
      </c>
      <c r="C928" s="11" t="s">
        <v>2765</v>
      </c>
      <c r="D928" s="11" t="s">
        <v>2766</v>
      </c>
      <c r="E928" s="11" t="s">
        <v>646</v>
      </c>
      <c r="F928" s="11" t="s">
        <v>2767</v>
      </c>
      <c r="G928" s="11" t="s">
        <v>37</v>
      </c>
      <c r="H928" s="11" t="s">
        <v>2819</v>
      </c>
      <c r="I928" s="11" t="s">
        <v>797</v>
      </c>
      <c r="J928" s="11" t="s">
        <v>797</v>
      </c>
      <c r="K928" s="11" t="s">
        <v>2820</v>
      </c>
      <c r="L928" s="7" t="s">
        <v>1486</v>
      </c>
      <c r="M928" s="7" t="s">
        <v>612</v>
      </c>
      <c r="N928" s="47">
        <v>22400</v>
      </c>
      <c r="O928" s="25" t="s">
        <v>797</v>
      </c>
      <c r="P928" s="26" t="s">
        <v>797</v>
      </c>
      <c r="Q928" s="11" t="s">
        <v>797</v>
      </c>
      <c r="R928" s="11" t="s">
        <v>2770</v>
      </c>
      <c r="S928" s="11" t="s">
        <v>2821</v>
      </c>
      <c r="T928" s="11"/>
      <c r="U928" s="19" t="s">
        <v>27</v>
      </c>
      <c r="V928" s="11" t="s">
        <v>20</v>
      </c>
      <c r="W928" s="20" t="s">
        <v>815</v>
      </c>
      <c r="X928" s="20">
        <v>0</v>
      </c>
      <c r="Y928" s="11" t="str">
        <f t="shared" si="14"/>
        <v>43942Fundo Municipal de Saúde - Recife/PETermomêtro digital05.343.029/0001-9022400--Portal da Transparência do Município.</v>
      </c>
      <c r="Z928" s="11" t="s">
        <v>4443</v>
      </c>
      <c r="AA928" s="7">
        <v>1500000</v>
      </c>
      <c r="AB928" s="1" t="s">
        <v>14977</v>
      </c>
      <c r="AC928" s="7" t="s">
        <v>14869</v>
      </c>
      <c r="AD928" s="1" t="s">
        <v>16269</v>
      </c>
    </row>
    <row r="929" spans="1:30">
      <c r="A929" s="10">
        <v>43942</v>
      </c>
      <c r="B929" s="11" t="s">
        <v>771</v>
      </c>
      <c r="C929" s="11" t="s">
        <v>2765</v>
      </c>
      <c r="D929" s="11" t="s">
        <v>2766</v>
      </c>
      <c r="E929" s="11" t="s">
        <v>646</v>
      </c>
      <c r="F929" s="11" t="s">
        <v>2767</v>
      </c>
      <c r="G929" s="11" t="s">
        <v>37</v>
      </c>
      <c r="H929" s="11" t="s">
        <v>2822</v>
      </c>
      <c r="I929" s="11" t="s">
        <v>797</v>
      </c>
      <c r="J929" s="11" t="s">
        <v>797</v>
      </c>
      <c r="K929" s="11" t="s">
        <v>2823</v>
      </c>
      <c r="L929" s="7" t="s">
        <v>13921</v>
      </c>
      <c r="M929" s="7" t="s">
        <v>2824</v>
      </c>
      <c r="N929" s="47">
        <v>43100</v>
      </c>
      <c r="O929" s="25" t="s">
        <v>797</v>
      </c>
      <c r="P929" s="26" t="s">
        <v>797</v>
      </c>
      <c r="Q929" s="11" t="s">
        <v>797</v>
      </c>
      <c r="R929" s="11" t="s">
        <v>2770</v>
      </c>
      <c r="S929" s="11" t="s">
        <v>2825</v>
      </c>
      <c r="T929" s="11"/>
      <c r="U929" s="15" t="s">
        <v>35</v>
      </c>
      <c r="V929" s="11" t="s">
        <v>20</v>
      </c>
      <c r="W929" s="20" t="s">
        <v>815</v>
      </c>
      <c r="X929" s="20">
        <v>0</v>
      </c>
      <c r="Y929" s="11" t="str">
        <f t="shared" si="14"/>
        <v>43942Fundo Municipal de Saúde - Recife/PE"i Avental protetor de raio-X
ii Protetores de tireoide"11.758.108/0001-6443100--Portal da Transparência do Município.</v>
      </c>
      <c r="Z929" s="11" t="s">
        <v>4443</v>
      </c>
      <c r="AA929" s="7">
        <v>200000</v>
      </c>
      <c r="AB929" s="1" t="s">
        <v>15294</v>
      </c>
      <c r="AC929" s="7" t="s">
        <v>14870</v>
      </c>
      <c r="AD929" s="1" t="s">
        <v>16269</v>
      </c>
    </row>
    <row r="930" spans="1:30">
      <c r="A930" s="10">
        <v>43943</v>
      </c>
      <c r="B930" s="11" t="s">
        <v>771</v>
      </c>
      <c r="C930" s="11" t="s">
        <v>2765</v>
      </c>
      <c r="D930" s="11" t="s">
        <v>2766</v>
      </c>
      <c r="E930" s="11" t="s">
        <v>646</v>
      </c>
      <c r="F930" s="11" t="s">
        <v>2767</v>
      </c>
      <c r="G930" s="13" t="s">
        <v>17</v>
      </c>
      <c r="H930" s="11" t="s">
        <v>2826</v>
      </c>
      <c r="I930" s="11" t="s">
        <v>797</v>
      </c>
      <c r="J930" s="11" t="s">
        <v>797</v>
      </c>
      <c r="K930" s="11" t="s">
        <v>2827</v>
      </c>
      <c r="L930" s="7"/>
      <c r="M930" s="7" t="s">
        <v>2828</v>
      </c>
      <c r="N930" s="47">
        <v>700000</v>
      </c>
      <c r="O930" s="25" t="s">
        <v>797</v>
      </c>
      <c r="P930" s="26" t="s">
        <v>797</v>
      </c>
      <c r="Q930" s="11" t="s">
        <v>797</v>
      </c>
      <c r="R930" s="11" t="s">
        <v>2770</v>
      </c>
      <c r="S930" s="11" t="s">
        <v>2829</v>
      </c>
      <c r="T930" s="11"/>
      <c r="U930" s="19" t="s">
        <v>30</v>
      </c>
      <c r="V930" s="11" t="s">
        <v>20</v>
      </c>
      <c r="W930" s="20" t="s">
        <v>815</v>
      </c>
      <c r="X930" s="20">
        <v>0</v>
      </c>
      <c r="Y930" s="11" t="str">
        <f t="shared" si="14"/>
        <v>43943Fundo Municipal de Saúde - Recife/PEMáscara de não reinalação34.680.592/0001-51700000--Portal da Transparência do Município.</v>
      </c>
      <c r="Z930" s="11" t="s">
        <v>4443</v>
      </c>
      <c r="AA930" s="7"/>
      <c r="AB930" s="71" t="s">
        <v>16263</v>
      </c>
      <c r="AC930" s="7"/>
      <c r="AD930" s="1" t="s">
        <v>16269</v>
      </c>
    </row>
    <row r="931" spans="1:30">
      <c r="A931" s="10">
        <v>43943</v>
      </c>
      <c r="B931" s="11" t="s">
        <v>771</v>
      </c>
      <c r="C931" s="11" t="s">
        <v>2765</v>
      </c>
      <c r="D931" s="11" t="s">
        <v>2766</v>
      </c>
      <c r="E931" s="11" t="s">
        <v>646</v>
      </c>
      <c r="F931" s="11" t="s">
        <v>2767</v>
      </c>
      <c r="G931" s="13" t="s">
        <v>34</v>
      </c>
      <c r="H931" s="11" t="s">
        <v>2830</v>
      </c>
      <c r="I931" s="11" t="s">
        <v>797</v>
      </c>
      <c r="J931" s="11" t="s">
        <v>797</v>
      </c>
      <c r="K931" s="11" t="s">
        <v>2831</v>
      </c>
      <c r="L931" s="7" t="s">
        <v>13922</v>
      </c>
      <c r="M931" s="7" t="s">
        <v>2832</v>
      </c>
      <c r="N931" s="47">
        <v>5189952</v>
      </c>
      <c r="O931" s="25" t="s">
        <v>797</v>
      </c>
      <c r="P931" s="26" t="s">
        <v>797</v>
      </c>
      <c r="Q931" s="11" t="s">
        <v>797</v>
      </c>
      <c r="R931" s="11" t="s">
        <v>2770</v>
      </c>
      <c r="S931" s="11" t="s">
        <v>2833</v>
      </c>
      <c r="T931" s="11"/>
      <c r="U931" s="15" t="s">
        <v>757</v>
      </c>
      <c r="V931" s="11" t="s">
        <v>20</v>
      </c>
      <c r="W931" s="20" t="s">
        <v>815</v>
      </c>
      <c r="X931" s="20">
        <v>0</v>
      </c>
      <c r="Y931" s="11" t="str">
        <f t="shared" si="14"/>
        <v>43943Fundo Municipal de Saúde - Recife/PELocação de estrutura temporária de leitos nas policlínicas, maternidade e Hospital da Mulher41.246.265/0001-515189952--Portal da Transparência do Município.</v>
      </c>
      <c r="Z931" s="11" t="s">
        <v>4443</v>
      </c>
      <c r="AA931" s="7">
        <v>700000</v>
      </c>
      <c r="AB931" s="1" t="s">
        <v>15295</v>
      </c>
      <c r="AC931" s="7" t="s">
        <v>14870</v>
      </c>
      <c r="AD931" s="1" t="s">
        <v>16269</v>
      </c>
    </row>
    <row r="932" spans="1:30">
      <c r="A932" s="10">
        <v>43943</v>
      </c>
      <c r="B932" s="11" t="s">
        <v>21</v>
      </c>
      <c r="C932" s="11" t="s">
        <v>2765</v>
      </c>
      <c r="D932" s="11" t="s">
        <v>2766</v>
      </c>
      <c r="E932" s="11" t="s">
        <v>16</v>
      </c>
      <c r="F932" s="11" t="s">
        <v>2767</v>
      </c>
      <c r="G932" s="11" t="s">
        <v>37</v>
      </c>
      <c r="H932" s="11" t="s">
        <v>2834</v>
      </c>
      <c r="I932" s="11" t="s">
        <v>797</v>
      </c>
      <c r="J932" s="11" t="s">
        <v>797</v>
      </c>
      <c r="K932" s="11" t="s">
        <v>260</v>
      </c>
      <c r="L932" s="7" t="s">
        <v>13900</v>
      </c>
      <c r="M932" s="7" t="s">
        <v>2571</v>
      </c>
      <c r="N932" s="47">
        <v>718500</v>
      </c>
      <c r="O932" s="25" t="s">
        <v>797</v>
      </c>
      <c r="P932" s="26" t="s">
        <v>797</v>
      </c>
      <c r="Q932" s="11" t="s">
        <v>18</v>
      </c>
      <c r="R932" s="11" t="s">
        <v>2770</v>
      </c>
      <c r="S932" s="11" t="s">
        <v>2835</v>
      </c>
      <c r="T932" s="11" t="s">
        <v>911</v>
      </c>
      <c r="U932" s="19" t="s">
        <v>4439</v>
      </c>
      <c r="V932" s="11" t="s">
        <v>20</v>
      </c>
      <c r="W932" s="20" t="s">
        <v>815</v>
      </c>
      <c r="X932" s="20">
        <v>0</v>
      </c>
      <c r="Y932" s="11" t="str">
        <f t="shared" si="14"/>
        <v>43943Fundo Municipal de Saúde - Recife/PEVentilador de transporte adulto e pediátrico02.535.707/0001-28718500--Portal da Transparência do Município.</v>
      </c>
      <c r="Z932" s="11" t="s">
        <v>4443</v>
      </c>
      <c r="AA932" s="7">
        <v>28131521</v>
      </c>
      <c r="AB932" s="1" t="s">
        <v>15269</v>
      </c>
      <c r="AC932" s="7" t="s">
        <v>14869</v>
      </c>
      <c r="AD932" s="1" t="s">
        <v>16269</v>
      </c>
    </row>
    <row r="933" spans="1:30">
      <c r="A933" s="10">
        <v>43943</v>
      </c>
      <c r="B933" s="11" t="s">
        <v>21</v>
      </c>
      <c r="C933" s="11" t="s">
        <v>2765</v>
      </c>
      <c r="D933" s="11" t="s">
        <v>2766</v>
      </c>
      <c r="E933" s="11" t="s">
        <v>16</v>
      </c>
      <c r="F933" s="11" t="s">
        <v>2767</v>
      </c>
      <c r="G933" s="11" t="s">
        <v>37</v>
      </c>
      <c r="H933" s="11" t="s">
        <v>2836</v>
      </c>
      <c r="I933" s="11" t="s">
        <v>797</v>
      </c>
      <c r="J933" s="11" t="s">
        <v>797</v>
      </c>
      <c r="K933" s="11" t="s">
        <v>2837</v>
      </c>
      <c r="L933" s="7"/>
      <c r="M933" s="7" t="s">
        <v>2838</v>
      </c>
      <c r="N933" s="47">
        <v>28000</v>
      </c>
      <c r="O933" s="25" t="s">
        <v>797</v>
      </c>
      <c r="P933" s="26" t="s">
        <v>797</v>
      </c>
      <c r="Q933" s="11" t="s">
        <v>797</v>
      </c>
      <c r="R933" s="11" t="s">
        <v>2770</v>
      </c>
      <c r="S933" s="11" t="s">
        <v>2839</v>
      </c>
      <c r="T933" s="11" t="s">
        <v>859</v>
      </c>
      <c r="U933" s="19" t="s">
        <v>27</v>
      </c>
      <c r="V933" s="11" t="s">
        <v>20</v>
      </c>
      <c r="W933" s="20" t="s">
        <v>815</v>
      </c>
      <c r="X933" s="20">
        <v>0</v>
      </c>
      <c r="Y933" s="11" t="str">
        <f t="shared" si="14"/>
        <v>43943Fundo Municipal de Saúde - Recife/PETermômetro digital36.441.494/0001-9728000--Portal da Transparência do Município.</v>
      </c>
      <c r="Z933" s="11" t="s">
        <v>4443</v>
      </c>
      <c r="AA933" s="7"/>
      <c r="AB933" s="71" t="s">
        <v>16263</v>
      </c>
      <c r="AC933" s="7"/>
      <c r="AD933" s="1" t="s">
        <v>16269</v>
      </c>
    </row>
    <row r="934" spans="1:30">
      <c r="A934" s="10">
        <v>43943</v>
      </c>
      <c r="B934" s="11" t="s">
        <v>771</v>
      </c>
      <c r="C934" s="11" t="s">
        <v>2765</v>
      </c>
      <c r="D934" s="11" t="s">
        <v>2766</v>
      </c>
      <c r="E934" s="11" t="s">
        <v>646</v>
      </c>
      <c r="F934" s="11" t="s">
        <v>2767</v>
      </c>
      <c r="G934" s="13" t="s">
        <v>34</v>
      </c>
      <c r="H934" s="11" t="s">
        <v>2840</v>
      </c>
      <c r="I934" s="11" t="s">
        <v>797</v>
      </c>
      <c r="J934" s="11" t="s">
        <v>797</v>
      </c>
      <c r="K934" s="11" t="s">
        <v>2841</v>
      </c>
      <c r="L934" s="7" t="s">
        <v>13923</v>
      </c>
      <c r="M934" s="7" t="s">
        <v>2842</v>
      </c>
      <c r="N934" s="47">
        <v>130944</v>
      </c>
      <c r="O934" s="25" t="s">
        <v>797</v>
      </c>
      <c r="P934" s="26" t="s">
        <v>797</v>
      </c>
      <c r="Q934" s="11" t="s">
        <v>797</v>
      </c>
      <c r="R934" s="11" t="s">
        <v>2770</v>
      </c>
      <c r="S934" s="11" t="s">
        <v>2843</v>
      </c>
      <c r="T934" s="11"/>
      <c r="U934" s="19" t="s">
        <v>13627</v>
      </c>
      <c r="V934" s="11" t="s">
        <v>20</v>
      </c>
      <c r="W934" s="20" t="s">
        <v>815</v>
      </c>
      <c r="X934" s="20">
        <v>0</v>
      </c>
      <c r="Y934" s="11" t="str">
        <f t="shared" si="14"/>
        <v>43943Fundo Municipal de Saúde - Recife/PELocação de desfibriladores01.985.366/0001-20130944--Portal da Transparência do Município.</v>
      </c>
      <c r="Z934" s="11" t="s">
        <v>4443</v>
      </c>
      <c r="AA934" s="7">
        <v>800000</v>
      </c>
      <c r="AB934" s="1" t="s">
        <v>15296</v>
      </c>
      <c r="AC934" s="7" t="s">
        <v>14869</v>
      </c>
      <c r="AD934" s="1" t="s">
        <v>16269</v>
      </c>
    </row>
    <row r="935" spans="1:30">
      <c r="A935" s="10">
        <v>43943</v>
      </c>
      <c r="B935" s="11" t="s">
        <v>771</v>
      </c>
      <c r="C935" s="11" t="s">
        <v>2765</v>
      </c>
      <c r="D935" s="11" t="s">
        <v>2766</v>
      </c>
      <c r="E935" s="11" t="s">
        <v>646</v>
      </c>
      <c r="F935" s="11" t="s">
        <v>2767</v>
      </c>
      <c r="G935" s="11" t="s">
        <v>37</v>
      </c>
      <c r="H935" s="11" t="s">
        <v>2844</v>
      </c>
      <c r="I935" s="11" t="s">
        <v>797</v>
      </c>
      <c r="J935" s="11" t="s">
        <v>797</v>
      </c>
      <c r="K935" s="11" t="s">
        <v>2465</v>
      </c>
      <c r="L935" s="7" t="s">
        <v>13924</v>
      </c>
      <c r="M935" s="7" t="s">
        <v>2845</v>
      </c>
      <c r="N935" s="47">
        <v>933000</v>
      </c>
      <c r="O935" s="25" t="s">
        <v>797</v>
      </c>
      <c r="P935" s="26" t="s">
        <v>797</v>
      </c>
      <c r="Q935" s="11" t="s">
        <v>797</v>
      </c>
      <c r="R935" s="11" t="s">
        <v>2770</v>
      </c>
      <c r="S935" s="11" t="s">
        <v>2846</v>
      </c>
      <c r="T935" s="11"/>
      <c r="U935" s="19" t="s">
        <v>236</v>
      </c>
      <c r="V935" s="11" t="s">
        <v>20</v>
      </c>
      <c r="W935" s="20" t="s">
        <v>815</v>
      </c>
      <c r="X935" s="20">
        <v>0</v>
      </c>
      <c r="Y935" s="11" t="str">
        <f t="shared" si="14"/>
        <v>43943Fundo Municipal de Saúde - Recife/PESensor de oximentria e oxímetro de pulso de mesa27.705.997/0001-31933000--Portal da Transparência do Município.</v>
      </c>
      <c r="Z935" s="11" t="s">
        <v>4443</v>
      </c>
      <c r="AA935" s="7">
        <v>90000</v>
      </c>
      <c r="AB935" s="1" t="s">
        <v>15075</v>
      </c>
      <c r="AC935" s="7" t="s">
        <v>14868</v>
      </c>
      <c r="AD935" s="1" t="s">
        <v>16269</v>
      </c>
    </row>
    <row r="936" spans="1:30">
      <c r="A936" s="10">
        <v>43943</v>
      </c>
      <c r="B936" s="11" t="s">
        <v>771</v>
      </c>
      <c r="C936" s="11" t="s">
        <v>2765</v>
      </c>
      <c r="D936" s="11" t="s">
        <v>2766</v>
      </c>
      <c r="E936" s="11" t="s">
        <v>646</v>
      </c>
      <c r="F936" s="11" t="s">
        <v>2767</v>
      </c>
      <c r="G936" s="11" t="s">
        <v>37</v>
      </c>
      <c r="H936" s="11" t="s">
        <v>2847</v>
      </c>
      <c r="I936" s="11" t="s">
        <v>797</v>
      </c>
      <c r="J936" s="11" t="s">
        <v>797</v>
      </c>
      <c r="K936" s="11" t="s">
        <v>2247</v>
      </c>
      <c r="L936" s="7" t="s">
        <v>13916</v>
      </c>
      <c r="M936" s="7" t="s">
        <v>2784</v>
      </c>
      <c r="N936" s="47">
        <v>642500</v>
      </c>
      <c r="O936" s="25" t="s">
        <v>797</v>
      </c>
      <c r="P936" s="26" t="s">
        <v>797</v>
      </c>
      <c r="Q936" s="11" t="s">
        <v>797</v>
      </c>
      <c r="R936" s="11" t="s">
        <v>2770</v>
      </c>
      <c r="S936" s="11" t="s">
        <v>2848</v>
      </c>
      <c r="T936" s="11"/>
      <c r="U936" s="19" t="s">
        <v>13628</v>
      </c>
      <c r="V936" s="11" t="s">
        <v>20</v>
      </c>
      <c r="W936" s="20" t="s">
        <v>815</v>
      </c>
      <c r="X936" s="20">
        <v>0</v>
      </c>
      <c r="Y936" s="11" t="str">
        <f t="shared" si="14"/>
        <v>43943Fundo Municipal de Saúde - Recife/PECama hospitalar11.157.952/0001-30642500--Portal da Transparência do Município.</v>
      </c>
      <c r="Z936" s="11" t="s">
        <v>4443</v>
      </c>
      <c r="AA936" s="7">
        <v>300000</v>
      </c>
      <c r="AB936" s="1" t="s">
        <v>15289</v>
      </c>
      <c r="AC936" s="7" t="s">
        <v>14870</v>
      </c>
      <c r="AD936" s="1" t="s">
        <v>16269</v>
      </c>
    </row>
    <row r="937" spans="1:30">
      <c r="A937" s="10">
        <v>43943</v>
      </c>
      <c r="B937" s="11" t="s">
        <v>771</v>
      </c>
      <c r="C937" s="11" t="s">
        <v>2765</v>
      </c>
      <c r="D937" s="11" t="s">
        <v>2766</v>
      </c>
      <c r="E937" s="11" t="s">
        <v>646</v>
      </c>
      <c r="F937" s="11" t="s">
        <v>2767</v>
      </c>
      <c r="G937" s="11" t="s">
        <v>37</v>
      </c>
      <c r="H937" s="11" t="s">
        <v>2849</v>
      </c>
      <c r="I937" s="11" t="s">
        <v>797</v>
      </c>
      <c r="J937" s="11" t="s">
        <v>797</v>
      </c>
      <c r="K937" s="11" t="s">
        <v>2258</v>
      </c>
      <c r="L937" s="7" t="s">
        <v>13924</v>
      </c>
      <c r="M937" s="7" t="s">
        <v>2845</v>
      </c>
      <c r="N937" s="47">
        <v>159600</v>
      </c>
      <c r="O937" s="25" t="s">
        <v>797</v>
      </c>
      <c r="P937" s="26" t="s">
        <v>797</v>
      </c>
      <c r="Q937" s="11" t="s">
        <v>797</v>
      </c>
      <c r="R937" s="11" t="s">
        <v>2770</v>
      </c>
      <c r="S937" s="11" t="s">
        <v>2850</v>
      </c>
      <c r="T937" s="11"/>
      <c r="U937" s="15" t="s">
        <v>620</v>
      </c>
      <c r="V937" s="11" t="s">
        <v>20</v>
      </c>
      <c r="W937" s="20" t="s">
        <v>815</v>
      </c>
      <c r="X937" s="20">
        <v>0</v>
      </c>
      <c r="Y937" s="11" t="str">
        <f t="shared" si="14"/>
        <v>43943Fundo Municipal de Saúde - Recife/PEEletrocardiógrafo27.705.997/0001-31159600--Portal da Transparência do Município.</v>
      </c>
      <c r="Z937" s="11" t="s">
        <v>4443</v>
      </c>
      <c r="AA937" s="7">
        <v>90000</v>
      </c>
      <c r="AB937" s="1" t="s">
        <v>15075</v>
      </c>
      <c r="AC937" s="7" t="s">
        <v>14868</v>
      </c>
      <c r="AD937" s="1" t="s">
        <v>16269</v>
      </c>
    </row>
    <row r="938" spans="1:30">
      <c r="A938" s="10">
        <v>43943</v>
      </c>
      <c r="B938" s="11" t="s">
        <v>21</v>
      </c>
      <c r="C938" s="11" t="s">
        <v>2765</v>
      </c>
      <c r="D938" s="11" t="s">
        <v>2766</v>
      </c>
      <c r="E938" s="11" t="s">
        <v>16</v>
      </c>
      <c r="F938" s="11" t="s">
        <v>2767</v>
      </c>
      <c r="G938" s="11" t="s">
        <v>37</v>
      </c>
      <c r="H938" s="11" t="s">
        <v>2788</v>
      </c>
      <c r="I938" s="11" t="s">
        <v>797</v>
      </c>
      <c r="J938" s="11" t="s">
        <v>797</v>
      </c>
      <c r="K938" s="11" t="s">
        <v>2851</v>
      </c>
      <c r="L938" s="7" t="s">
        <v>2776</v>
      </c>
      <c r="M938" s="7" t="s">
        <v>2777</v>
      </c>
      <c r="N938" s="47">
        <v>4500000</v>
      </c>
      <c r="O938" s="25" t="s">
        <v>797</v>
      </c>
      <c r="P938" s="26" t="s">
        <v>797</v>
      </c>
      <c r="Q938" s="11" t="s">
        <v>797</v>
      </c>
      <c r="R938" s="11" t="s">
        <v>2770</v>
      </c>
      <c r="S938" s="11" t="s">
        <v>2852</v>
      </c>
      <c r="T938" s="11" t="s">
        <v>859</v>
      </c>
      <c r="U938" s="19" t="s">
        <v>23</v>
      </c>
      <c r="V938" s="11" t="s">
        <v>24</v>
      </c>
      <c r="W938" s="20" t="s">
        <v>815</v>
      </c>
      <c r="X938" s="20">
        <v>0</v>
      </c>
      <c r="Y938" s="11" t="str">
        <f t="shared" si="14"/>
        <v>43943Fundo Municipal de Saúde - Recife/PELuva não cirúrgica27.970.162/0001-094500000--Portal da Transparência do Município.</v>
      </c>
      <c r="Z938" s="11" t="s">
        <v>4443</v>
      </c>
      <c r="AA938" s="7">
        <v>100000</v>
      </c>
      <c r="AB938" s="1" t="s">
        <v>15287</v>
      </c>
      <c r="AC938" s="7" t="s">
        <v>14868</v>
      </c>
      <c r="AD938" s="1" t="s">
        <v>16269</v>
      </c>
    </row>
    <row r="939" spans="1:30">
      <c r="A939" s="10">
        <v>43943</v>
      </c>
      <c r="B939" s="11" t="s">
        <v>771</v>
      </c>
      <c r="C939" s="11" t="s">
        <v>2765</v>
      </c>
      <c r="D939" s="11" t="s">
        <v>2766</v>
      </c>
      <c r="E939" s="11" t="s">
        <v>646</v>
      </c>
      <c r="F939" s="11" t="s">
        <v>2767</v>
      </c>
      <c r="G939" s="13" t="s">
        <v>17</v>
      </c>
      <c r="H939" s="11" t="s">
        <v>2853</v>
      </c>
      <c r="I939" s="11" t="s">
        <v>797</v>
      </c>
      <c r="J939" s="11" t="s">
        <v>797</v>
      </c>
      <c r="K939" s="11" t="s">
        <v>2854</v>
      </c>
      <c r="L939" s="7" t="s">
        <v>8862</v>
      </c>
      <c r="M939" s="7" t="s">
        <v>2855</v>
      </c>
      <c r="N939" s="47">
        <v>24908</v>
      </c>
      <c r="O939" s="25" t="s">
        <v>797</v>
      </c>
      <c r="P939" s="26" t="s">
        <v>797</v>
      </c>
      <c r="Q939" s="11" t="s">
        <v>797</v>
      </c>
      <c r="R939" s="11" t="s">
        <v>2770</v>
      </c>
      <c r="S939" s="11" t="s">
        <v>2856</v>
      </c>
      <c r="T939" s="11"/>
      <c r="U939" s="19" t="s">
        <v>23</v>
      </c>
      <c r="V939" s="11" t="s">
        <v>24</v>
      </c>
      <c r="W939" s="20" t="s">
        <v>815</v>
      </c>
      <c r="X939" s="20">
        <v>0</v>
      </c>
      <c r="Y939" s="11" t="str">
        <f t="shared" si="14"/>
        <v>43943Fundo Municipal de Saúde - Recife/PELuva anti-alérgica08.778.201/0001-2624908--Portal da Transparência do Município.</v>
      </c>
      <c r="Z939" s="11" t="s">
        <v>4443</v>
      </c>
      <c r="AA939" s="7">
        <v>6000000</v>
      </c>
      <c r="AB939" s="1" t="s">
        <v>15297</v>
      </c>
      <c r="AC939" s="7" t="s">
        <v>14869</v>
      </c>
      <c r="AD939" s="1" t="s">
        <v>16269</v>
      </c>
    </row>
    <row r="940" spans="1:30">
      <c r="A940" s="10">
        <v>43943</v>
      </c>
      <c r="B940" s="11" t="s">
        <v>21</v>
      </c>
      <c r="C940" s="11" t="s">
        <v>2765</v>
      </c>
      <c r="D940" s="11" t="s">
        <v>2766</v>
      </c>
      <c r="E940" s="11" t="s">
        <v>16</v>
      </c>
      <c r="F940" s="11" t="s">
        <v>2767</v>
      </c>
      <c r="G940" s="11" t="s">
        <v>37</v>
      </c>
      <c r="H940" s="11" t="s">
        <v>2857</v>
      </c>
      <c r="I940" s="11" t="s">
        <v>797</v>
      </c>
      <c r="J940" s="11" t="s">
        <v>797</v>
      </c>
      <c r="K940" s="11" t="s">
        <v>2858</v>
      </c>
      <c r="L940" s="7" t="s">
        <v>161</v>
      </c>
      <c r="M940" s="7" t="s">
        <v>2859</v>
      </c>
      <c r="N940" s="47">
        <v>1736100</v>
      </c>
      <c r="O940" s="25" t="s">
        <v>797</v>
      </c>
      <c r="P940" s="26" t="s">
        <v>797</v>
      </c>
      <c r="Q940" s="11" t="s">
        <v>797</v>
      </c>
      <c r="R940" s="11" t="s">
        <v>2770</v>
      </c>
      <c r="S940" s="11" t="s">
        <v>2860</v>
      </c>
      <c r="T940" s="11" t="s">
        <v>859</v>
      </c>
      <c r="U940" s="15" t="s">
        <v>142</v>
      </c>
      <c r="V940" s="11" t="s">
        <v>20</v>
      </c>
      <c r="W940" s="20" t="s">
        <v>815</v>
      </c>
      <c r="X940" s="20">
        <v>0</v>
      </c>
      <c r="Y940" s="11" t="str">
        <f t="shared" si="14"/>
        <v>43943Fundo Municipal de Saúde - Recife/PECarro de emergência e monitor multiparamétrico07.626.776/0001-601736100--Portal da Transparência do Município.</v>
      </c>
      <c r="Z940" s="11" t="s">
        <v>4443</v>
      </c>
      <c r="AA940" s="7">
        <v>100000</v>
      </c>
      <c r="AB940" s="1" t="s">
        <v>14886</v>
      </c>
      <c r="AC940" s="7" t="s">
        <v>14870</v>
      </c>
      <c r="AD940" s="1" t="s">
        <v>16269</v>
      </c>
    </row>
    <row r="941" spans="1:30">
      <c r="A941" s="10">
        <v>43943</v>
      </c>
      <c r="B941" s="11" t="s">
        <v>771</v>
      </c>
      <c r="C941" s="11" t="s">
        <v>2765</v>
      </c>
      <c r="D941" s="11" t="s">
        <v>2766</v>
      </c>
      <c r="E941" s="11" t="s">
        <v>646</v>
      </c>
      <c r="F941" s="11" t="s">
        <v>2767</v>
      </c>
      <c r="G941" s="13" t="s">
        <v>17</v>
      </c>
      <c r="H941" s="11" t="s">
        <v>1051</v>
      </c>
      <c r="I941" s="11" t="s">
        <v>797</v>
      </c>
      <c r="J941" s="11" t="s">
        <v>797</v>
      </c>
      <c r="K941" s="11" t="s">
        <v>2756</v>
      </c>
      <c r="L941" s="7" t="s">
        <v>13925</v>
      </c>
      <c r="M941" s="7" t="s">
        <v>2861</v>
      </c>
      <c r="N941" s="47">
        <v>30000</v>
      </c>
      <c r="O941" s="25" t="s">
        <v>797</v>
      </c>
      <c r="P941" s="26" t="s">
        <v>797</v>
      </c>
      <c r="Q941" s="11" t="s">
        <v>797</v>
      </c>
      <c r="R941" s="11" t="s">
        <v>2770</v>
      </c>
      <c r="S941" s="11" t="s">
        <v>2862</v>
      </c>
      <c r="T941" s="11"/>
      <c r="U941" s="19" t="s">
        <v>30</v>
      </c>
      <c r="V941" s="11" t="s">
        <v>20</v>
      </c>
      <c r="W941" s="20" t="s">
        <v>815</v>
      </c>
      <c r="X941" s="20">
        <v>0</v>
      </c>
      <c r="Y941" s="11" t="str">
        <f t="shared" si="14"/>
        <v>43943Fundo Municipal de Saúde - Recife/PEMáscara cirúrgica00.165.933/0001-3930000--Portal da Transparência do Município.</v>
      </c>
      <c r="Z941" s="11" t="s">
        <v>4443</v>
      </c>
      <c r="AA941" s="7">
        <v>150000</v>
      </c>
      <c r="AB941" s="1" t="s">
        <v>15298</v>
      </c>
      <c r="AC941" s="7" t="s">
        <v>14869</v>
      </c>
      <c r="AD941" s="1" t="s">
        <v>16269</v>
      </c>
    </row>
    <row r="942" spans="1:30">
      <c r="A942" s="10">
        <v>43943</v>
      </c>
      <c r="B942" s="11" t="s">
        <v>21</v>
      </c>
      <c r="C942" s="11" t="s">
        <v>2765</v>
      </c>
      <c r="D942" s="11" t="s">
        <v>2766</v>
      </c>
      <c r="E942" s="11" t="s">
        <v>16</v>
      </c>
      <c r="F942" s="11" t="s">
        <v>2767</v>
      </c>
      <c r="G942" s="11" t="s">
        <v>37</v>
      </c>
      <c r="H942" s="11" t="s">
        <v>2779</v>
      </c>
      <c r="I942" s="11" t="s">
        <v>797</v>
      </c>
      <c r="J942" s="11" t="s">
        <v>797</v>
      </c>
      <c r="K942" s="11" t="s">
        <v>2863</v>
      </c>
      <c r="L942" s="7" t="s">
        <v>2536</v>
      </c>
      <c r="M942" s="7" t="s">
        <v>478</v>
      </c>
      <c r="N942" s="47">
        <v>36000</v>
      </c>
      <c r="O942" s="25" t="s">
        <v>797</v>
      </c>
      <c r="P942" s="26" t="s">
        <v>797</v>
      </c>
      <c r="Q942" s="11" t="s">
        <v>797</v>
      </c>
      <c r="R942" s="11" t="s">
        <v>2770</v>
      </c>
      <c r="S942" s="11" t="s">
        <v>2864</v>
      </c>
      <c r="T942" s="11" t="s">
        <v>859</v>
      </c>
      <c r="U942" s="15" t="s">
        <v>35</v>
      </c>
      <c r="V942" s="11" t="s">
        <v>20</v>
      </c>
      <c r="W942" s="20" t="s">
        <v>815</v>
      </c>
      <c r="X942" s="20">
        <v>0</v>
      </c>
      <c r="Y942" s="11" t="str">
        <f t="shared" si="14"/>
        <v>43943Fundo Municipal de Saúde - Recife/PEAvental descartável15.453.449/0001-8236000--Portal da Transparência do Município.</v>
      </c>
      <c r="Z942" s="11" t="s">
        <v>4443</v>
      </c>
      <c r="AA942" s="7">
        <v>400000</v>
      </c>
      <c r="AB942" s="1" t="s">
        <v>14950</v>
      </c>
      <c r="AC942" s="7" t="s">
        <v>14869</v>
      </c>
      <c r="AD942" s="1" t="s">
        <v>16269</v>
      </c>
    </row>
    <row r="943" spans="1:30">
      <c r="A943" s="10">
        <v>43943</v>
      </c>
      <c r="B943" s="11" t="s">
        <v>771</v>
      </c>
      <c r="C943" s="11" t="s">
        <v>2765</v>
      </c>
      <c r="D943" s="11" t="s">
        <v>2766</v>
      </c>
      <c r="E943" s="11" t="s">
        <v>646</v>
      </c>
      <c r="F943" s="11" t="s">
        <v>2767</v>
      </c>
      <c r="G943" s="11" t="s">
        <v>37</v>
      </c>
      <c r="H943" s="11" t="s">
        <v>2793</v>
      </c>
      <c r="I943" s="11" t="s">
        <v>797</v>
      </c>
      <c r="J943" s="11" t="s">
        <v>797</v>
      </c>
      <c r="K943" s="11" t="s">
        <v>2865</v>
      </c>
      <c r="L943" s="7" t="s">
        <v>13924</v>
      </c>
      <c r="M943" s="7" t="s">
        <v>2845</v>
      </c>
      <c r="N943" s="47">
        <v>930000</v>
      </c>
      <c r="O943" s="25" t="s">
        <v>797</v>
      </c>
      <c r="P943" s="26" t="s">
        <v>797</v>
      </c>
      <c r="Q943" s="11" t="s">
        <v>797</v>
      </c>
      <c r="R943" s="11" t="s">
        <v>2770</v>
      </c>
      <c r="S943" s="11" t="s">
        <v>2866</v>
      </c>
      <c r="T943" s="11"/>
      <c r="U943" s="15" t="s">
        <v>142</v>
      </c>
      <c r="V943" s="11" t="s">
        <v>20</v>
      </c>
      <c r="W943" s="20" t="s">
        <v>815</v>
      </c>
      <c r="X943" s="20">
        <v>0</v>
      </c>
      <c r="Y943" s="11" t="str">
        <f t="shared" si="14"/>
        <v>43943Fundo Municipal de Saúde - Recife/PEMonitor multiparamétrico de transporte27.705.997/0001-31930000--Portal da Transparência do Município.</v>
      </c>
      <c r="Z943" s="11" t="s">
        <v>4443</v>
      </c>
      <c r="AA943" s="7">
        <v>90000</v>
      </c>
      <c r="AB943" s="1" t="s">
        <v>15075</v>
      </c>
      <c r="AC943" s="7" t="s">
        <v>14868</v>
      </c>
      <c r="AD943" s="1" t="s">
        <v>16269</v>
      </c>
    </row>
    <row r="944" spans="1:30">
      <c r="A944" s="10">
        <v>43943</v>
      </c>
      <c r="B944" s="11" t="s">
        <v>21</v>
      </c>
      <c r="C944" s="11" t="s">
        <v>2765</v>
      </c>
      <c r="D944" s="11" t="s">
        <v>2766</v>
      </c>
      <c r="E944" s="11" t="s">
        <v>16</v>
      </c>
      <c r="F944" s="11" t="s">
        <v>2767</v>
      </c>
      <c r="G944" s="11" t="s">
        <v>37</v>
      </c>
      <c r="H944" s="11" t="s">
        <v>2867</v>
      </c>
      <c r="I944" s="11" t="s">
        <v>797</v>
      </c>
      <c r="J944" s="11" t="s">
        <v>797</v>
      </c>
      <c r="K944" s="11" t="s">
        <v>2868</v>
      </c>
      <c r="L944" s="7" t="s">
        <v>13926</v>
      </c>
      <c r="M944" s="7" t="s">
        <v>2869</v>
      </c>
      <c r="N944" s="47">
        <v>1229050</v>
      </c>
      <c r="O944" s="25" t="s">
        <v>797</v>
      </c>
      <c r="P944" s="26" t="s">
        <v>797</v>
      </c>
      <c r="Q944" s="11" t="s">
        <v>797</v>
      </c>
      <c r="R944" s="11" t="s">
        <v>2770</v>
      </c>
      <c r="S944" s="11" t="s">
        <v>2870</v>
      </c>
      <c r="T944" s="11" t="s">
        <v>859</v>
      </c>
      <c r="U944" s="19" t="s">
        <v>13628</v>
      </c>
      <c r="V944" s="11" t="s">
        <v>20</v>
      </c>
      <c r="W944" s="20" t="s">
        <v>815</v>
      </c>
      <c r="X944" s="20">
        <v>0</v>
      </c>
      <c r="Y944" s="11" t="str">
        <f t="shared" si="14"/>
        <v>43943Fundo Municipal de Saúde - Recife/PEiCarro maca hospitalar
iiCama hospitalar
iiiBiombo
ivMesa auxiliar27.985.682/0001-951229050--Portal da Transparência do Município.</v>
      </c>
      <c r="Z944" s="11" t="s">
        <v>4443</v>
      </c>
      <c r="AA944" s="7">
        <v>100000</v>
      </c>
      <c r="AB944" s="1" t="s">
        <v>15299</v>
      </c>
      <c r="AC944" s="7" t="s">
        <v>14868</v>
      </c>
      <c r="AD944" s="1" t="s">
        <v>16269</v>
      </c>
    </row>
    <row r="945" spans="1:30">
      <c r="A945" s="10">
        <v>43943</v>
      </c>
      <c r="B945" s="11" t="s">
        <v>21</v>
      </c>
      <c r="C945" s="11" t="s">
        <v>2765</v>
      </c>
      <c r="D945" s="11" t="s">
        <v>2766</v>
      </c>
      <c r="E945" s="11" t="s">
        <v>16</v>
      </c>
      <c r="F945" s="11" t="s">
        <v>2767</v>
      </c>
      <c r="G945" s="11" t="s">
        <v>37</v>
      </c>
      <c r="H945" s="11" t="s">
        <v>2871</v>
      </c>
      <c r="I945" s="11" t="s">
        <v>797</v>
      </c>
      <c r="J945" s="11" t="s">
        <v>797</v>
      </c>
      <c r="K945" s="11" t="s">
        <v>2872</v>
      </c>
      <c r="L945" s="7" t="s">
        <v>2776</v>
      </c>
      <c r="M945" s="7" t="s">
        <v>2777</v>
      </c>
      <c r="N945" s="47">
        <v>40000</v>
      </c>
      <c r="O945" s="25" t="s">
        <v>797</v>
      </c>
      <c r="P945" s="26" t="s">
        <v>797</v>
      </c>
      <c r="Q945" s="11" t="s">
        <v>797</v>
      </c>
      <c r="R945" s="11" t="s">
        <v>2770</v>
      </c>
      <c r="S945" s="11" t="s">
        <v>2873</v>
      </c>
      <c r="T945" s="11" t="s">
        <v>859</v>
      </c>
      <c r="U945" s="15" t="s">
        <v>35</v>
      </c>
      <c r="V945" s="11" t="s">
        <v>20</v>
      </c>
      <c r="W945" s="20" t="s">
        <v>815</v>
      </c>
      <c r="X945" s="20">
        <v>0</v>
      </c>
      <c r="Y945" s="11" t="str">
        <f t="shared" si="14"/>
        <v>43943Fundo Municipal de Saúde - Recife/PEAvental plumbífero27.970.162/0001-0940000--Portal da Transparência do Município.</v>
      </c>
      <c r="Z945" s="11" t="s">
        <v>4443</v>
      </c>
      <c r="AA945" s="7">
        <v>100000</v>
      </c>
      <c r="AB945" s="1" t="s">
        <v>15287</v>
      </c>
      <c r="AC945" s="7" t="s">
        <v>14868</v>
      </c>
      <c r="AD945" s="1" t="s">
        <v>16269</v>
      </c>
    </row>
    <row r="946" spans="1:30">
      <c r="A946" s="10">
        <v>43943</v>
      </c>
      <c r="B946" s="11" t="s">
        <v>21</v>
      </c>
      <c r="C946" s="11" t="s">
        <v>2765</v>
      </c>
      <c r="D946" s="11" t="s">
        <v>2766</v>
      </c>
      <c r="E946" s="11" t="s">
        <v>16</v>
      </c>
      <c r="F946" s="11" t="s">
        <v>2767</v>
      </c>
      <c r="G946" s="11" t="s">
        <v>37</v>
      </c>
      <c r="H946" s="11" t="s">
        <v>2815</v>
      </c>
      <c r="I946" s="11" t="s">
        <v>797</v>
      </c>
      <c r="J946" s="11" t="s">
        <v>797</v>
      </c>
      <c r="K946" s="11" t="s">
        <v>2874</v>
      </c>
      <c r="L946" s="7" t="s">
        <v>13920</v>
      </c>
      <c r="M946" s="7" t="s">
        <v>2817</v>
      </c>
      <c r="N946" s="47">
        <v>493000</v>
      </c>
      <c r="O946" s="25" t="s">
        <v>797</v>
      </c>
      <c r="P946" s="26" t="s">
        <v>797</v>
      </c>
      <c r="Q946" s="11" t="s">
        <v>797</v>
      </c>
      <c r="R946" s="11" t="s">
        <v>2770</v>
      </c>
      <c r="S946" s="11" t="s">
        <v>2875</v>
      </c>
      <c r="T946" s="11" t="s">
        <v>859</v>
      </c>
      <c r="U946" s="19" t="s">
        <v>30</v>
      </c>
      <c r="V946" s="11" t="s">
        <v>20</v>
      </c>
      <c r="W946" s="20" t="s">
        <v>815</v>
      </c>
      <c r="X946" s="20">
        <v>0</v>
      </c>
      <c r="Y946" s="11" t="str">
        <f t="shared" si="14"/>
        <v>43943Fundo Municipal de Saúde - Recife/PEEspaçador com máscara infantil12.889.035/0001-02493000--Portal da Transparência do Município.</v>
      </c>
      <c r="Z946" s="11" t="s">
        <v>4443</v>
      </c>
      <c r="AA946" s="7">
        <v>600000</v>
      </c>
      <c r="AB946" s="1" t="s">
        <v>15293</v>
      </c>
      <c r="AC946" s="7" t="s">
        <v>14869</v>
      </c>
      <c r="AD946" s="1" t="s">
        <v>16269</v>
      </c>
    </row>
    <row r="947" spans="1:30">
      <c r="A947" s="10">
        <v>43931</v>
      </c>
      <c r="B947" s="11" t="s">
        <v>21</v>
      </c>
      <c r="C947" s="11" t="s">
        <v>2876</v>
      </c>
      <c r="D947" s="11" t="s">
        <v>2877</v>
      </c>
      <c r="E947" s="11" t="s">
        <v>16</v>
      </c>
      <c r="F947" s="11" t="s">
        <v>2878</v>
      </c>
      <c r="G947" s="13" t="s">
        <v>17</v>
      </c>
      <c r="H947" s="11" t="s">
        <v>2879</v>
      </c>
      <c r="I947" s="11"/>
      <c r="J947" s="11"/>
      <c r="K947" s="11" t="s">
        <v>2880</v>
      </c>
      <c r="L947" s="7" t="s">
        <v>1486</v>
      </c>
      <c r="M947" s="7" t="s">
        <v>612</v>
      </c>
      <c r="N947" s="47">
        <v>1550000</v>
      </c>
      <c r="O947" s="25" t="s">
        <v>2881</v>
      </c>
      <c r="P947" s="26" t="s">
        <v>2881</v>
      </c>
      <c r="Q947" s="11" t="s">
        <v>18</v>
      </c>
      <c r="R947" s="11" t="s">
        <v>2882</v>
      </c>
      <c r="S947" s="11"/>
      <c r="T947" s="11" t="s">
        <v>961</v>
      </c>
      <c r="U947" s="19" t="s">
        <v>19</v>
      </c>
      <c r="V947" s="11" t="s">
        <v>20</v>
      </c>
      <c r="W947" s="20" t="s">
        <v>815</v>
      </c>
      <c r="X947" s="20">
        <v>0</v>
      </c>
      <c r="Y947" s="11" t="str">
        <f t="shared" si="14"/>
        <v>43931FLORIANOPOLISContratação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COVID-1905.343.029/0001-901550000Informação não disponível no Diário Oficial e no Portal da TransparênciaInformação não disponível no Diário Oficial e no Portal da TransparênciaPUBLICADO NO DIÁRIO OFICIAL DA UNIÃO EM 06 DE ABRIL DE 2020 e também no Diário Oficial de Florianópolis neste mesmo dia.</v>
      </c>
      <c r="Z947" s="11" t="s">
        <v>4443</v>
      </c>
      <c r="AA947" s="7">
        <v>1500000</v>
      </c>
      <c r="AB947" s="1" t="s">
        <v>14977</v>
      </c>
      <c r="AC947" s="7" t="s">
        <v>14869</v>
      </c>
      <c r="AD947" s="1" t="s">
        <v>16269</v>
      </c>
    </row>
    <row r="948" spans="1:30">
      <c r="A948" s="10">
        <v>43931</v>
      </c>
      <c r="B948" s="11" t="s">
        <v>15</v>
      </c>
      <c r="C948" s="12" t="s">
        <v>2883</v>
      </c>
      <c r="D948" s="12" t="s">
        <v>2877</v>
      </c>
      <c r="E948" s="11" t="s">
        <v>16</v>
      </c>
      <c r="F948" s="11" t="s">
        <v>2884</v>
      </c>
      <c r="G948" s="13" t="s">
        <v>17</v>
      </c>
      <c r="H948" s="11" t="s">
        <v>2885</v>
      </c>
      <c r="I948" s="11"/>
      <c r="J948" s="11"/>
      <c r="K948" s="11" t="s">
        <v>2886</v>
      </c>
      <c r="L948" s="7" t="s">
        <v>13927</v>
      </c>
      <c r="M948" s="7" t="s">
        <v>2887</v>
      </c>
      <c r="N948" s="47">
        <v>545000</v>
      </c>
      <c r="O948" s="25" t="s">
        <v>2888</v>
      </c>
      <c r="P948" s="26" t="s">
        <v>2888</v>
      </c>
      <c r="Q948" s="27" t="s">
        <v>31</v>
      </c>
      <c r="R948" s="11" t="s">
        <v>2889</v>
      </c>
      <c r="S948" s="11" t="s">
        <v>2890</v>
      </c>
      <c r="T948" s="11" t="s">
        <v>867</v>
      </c>
      <c r="U948" s="19" t="s">
        <v>32</v>
      </c>
      <c r="V948" s="11" t="s">
        <v>33</v>
      </c>
      <c r="W948" s="20" t="s">
        <v>815</v>
      </c>
      <c r="X948" s="20">
        <v>0</v>
      </c>
      <c r="Y948" s="11" t="str">
        <f t="shared" si="14"/>
        <v>43931GOVERNO DE SCAQUISIÇÃO EMERGENCIAL DE ÁLCOOL 70% de 1 litro14.012.375/0001-86545000Informação não disponível no Diário Oficial e na Nota de Empenho do Portal da Transparência.Informação não disponível no Diário Oficial e na Nota de Empenho do Portal da Transparência.PUBLICADO NO DIÁRIO OFICIAL DE SC DE 03 DE ABRIL DE 2020 e http://www.transparencia.sc.gov.br/documentos/extrato/doc/empenho?empenhofiltro[]=480091|2020NE010434</v>
      </c>
      <c r="Z948" s="11" t="s">
        <v>4443</v>
      </c>
      <c r="AA948" s="7">
        <v>700000</v>
      </c>
      <c r="AB948" s="1" t="s">
        <v>15300</v>
      </c>
      <c r="AC948" s="7" t="s">
        <v>14870</v>
      </c>
      <c r="AD948" s="1" t="s">
        <v>16269</v>
      </c>
    </row>
    <row r="949" spans="1:30">
      <c r="A949" s="10">
        <v>43931</v>
      </c>
      <c r="B949" s="11" t="s">
        <v>15</v>
      </c>
      <c r="C949" s="12" t="s">
        <v>2883</v>
      </c>
      <c r="D949" s="12" t="s">
        <v>2877</v>
      </c>
      <c r="E949" s="11" t="s">
        <v>16</v>
      </c>
      <c r="F949" s="11" t="s">
        <v>2884</v>
      </c>
      <c r="G949" s="13" t="s">
        <v>17</v>
      </c>
      <c r="H949" s="11" t="s">
        <v>2891</v>
      </c>
      <c r="I949" s="11"/>
      <c r="J949" s="11"/>
      <c r="K949" s="11" t="s">
        <v>2892</v>
      </c>
      <c r="L949" s="7" t="s">
        <v>2893</v>
      </c>
      <c r="M949" s="7" t="s">
        <v>13928</v>
      </c>
      <c r="N949" s="47">
        <v>2080000</v>
      </c>
      <c r="O949" s="25" t="s">
        <v>2888</v>
      </c>
      <c r="P949" s="26" t="s">
        <v>2888</v>
      </c>
      <c r="Q949" s="11"/>
      <c r="R949" s="11" t="s">
        <v>2894</v>
      </c>
      <c r="S949" s="11" t="s">
        <v>2890</v>
      </c>
      <c r="T949" s="11" t="s">
        <v>836</v>
      </c>
      <c r="U949" s="19" t="s">
        <v>30</v>
      </c>
      <c r="V949" s="11" t="s">
        <v>20</v>
      </c>
      <c r="W949" s="20" t="s">
        <v>815</v>
      </c>
      <c r="X949" s="20">
        <v>0</v>
      </c>
      <c r="Y949" s="11" t="str">
        <f t="shared" si="14"/>
        <v>43931GOVERNO DE SCAquisição emergencial de máscaras cirúrgicas. 26.291.613/0001-192080000Informação não disponível no Diário Oficial e na Nota de Empenho do Portal da Transparência.Informação não disponível no Diário Oficial e na Nota de Empenho do Portal da Transparência.PUBLICADO NO DIÁRIO OFICIAL DE SC DE 03 DE ABRIL DE 2020 e http://www.transparencia.sc.gov.br/documentos/extrato/doc/empenho?empenhofiltro[]=480091|2020NE010352</v>
      </c>
      <c r="Z949" s="11" t="s">
        <v>4443</v>
      </c>
      <c r="AA949" s="7">
        <v>88000</v>
      </c>
      <c r="AB949" s="1" t="s">
        <v>15301</v>
      </c>
      <c r="AC949" s="7" t="s">
        <v>14870</v>
      </c>
      <c r="AD949" s="1" t="s">
        <v>16269</v>
      </c>
    </row>
    <row r="950" spans="1:30">
      <c r="A950" s="10">
        <v>43931</v>
      </c>
      <c r="B950" s="11" t="s">
        <v>15</v>
      </c>
      <c r="C950" s="12" t="s">
        <v>2883</v>
      </c>
      <c r="D950" s="12" t="s">
        <v>2877</v>
      </c>
      <c r="E950" s="11" t="s">
        <v>16</v>
      </c>
      <c r="F950" s="11" t="s">
        <v>2884</v>
      </c>
      <c r="G950" s="11" t="s">
        <v>37</v>
      </c>
      <c r="H950" s="11" t="s">
        <v>2895</v>
      </c>
      <c r="I950" s="11"/>
      <c r="J950" s="11"/>
      <c r="K950" s="11" t="s">
        <v>2896</v>
      </c>
      <c r="L950" s="7" t="s">
        <v>2893</v>
      </c>
      <c r="M950" s="7" t="s">
        <v>13928</v>
      </c>
      <c r="N950" s="47">
        <v>3453100</v>
      </c>
      <c r="O950" s="25" t="s">
        <v>2888</v>
      </c>
      <c r="P950" s="26" t="s">
        <v>2888</v>
      </c>
      <c r="Q950" s="11"/>
      <c r="R950" s="11" t="s">
        <v>2897</v>
      </c>
      <c r="S950" s="11" t="s">
        <v>2890</v>
      </c>
      <c r="T950" s="11" t="s">
        <v>859</v>
      </c>
      <c r="U950" s="15" t="s">
        <v>142</v>
      </c>
      <c r="V950" s="11" t="s">
        <v>20</v>
      </c>
      <c r="W950" s="20" t="s">
        <v>815</v>
      </c>
      <c r="X950" s="20">
        <v>0</v>
      </c>
      <c r="Y950" s="11" t="str">
        <f t="shared" si="14"/>
        <v xml:space="preserve">43931GOVERNO DE SCAquisição emergencial de monitores multiparâmetros, ventiladores pulmonares e camas hospitalares26.291.613/0001-193453100Informação não disponível no Diário Oficial e na Nota de Empenho do Portal da Transparência.Informação não disponível no Diário Oficial e na Nota de Empenho do Portal da Transparência.PUBLICADO NO DIÁRIO OFICIAL DE SC DE 03 DE ABRIL DE 2020 e http://www.transparencia.sc.gov.br/documentos/extrato/doc/empenho?empenhofiltro[]=480091|2020NE009969 e http://www.transparencia.sc.gov.br/documentos/extrato/doc/empenho?empenhofiltro[]=480091|2020NE009970 </v>
      </c>
      <c r="Z950" s="11" t="s">
        <v>4443</v>
      </c>
      <c r="AA950" s="7">
        <v>88000</v>
      </c>
      <c r="AB950" s="1" t="s">
        <v>15301</v>
      </c>
      <c r="AC950" s="7" t="s">
        <v>14870</v>
      </c>
      <c r="AD950" s="1" t="s">
        <v>16269</v>
      </c>
    </row>
    <row r="951" spans="1:30">
      <c r="A951" s="10">
        <v>43931</v>
      </c>
      <c r="B951" s="11" t="s">
        <v>15</v>
      </c>
      <c r="C951" s="12" t="s">
        <v>2883</v>
      </c>
      <c r="D951" s="12" t="s">
        <v>2877</v>
      </c>
      <c r="E951" s="11" t="s">
        <v>117</v>
      </c>
      <c r="F951" s="11" t="s">
        <v>2884</v>
      </c>
      <c r="G951" s="13" t="s">
        <v>34</v>
      </c>
      <c r="H951" s="11" t="s">
        <v>2898</v>
      </c>
      <c r="I951" s="11"/>
      <c r="J951" s="11"/>
      <c r="K951" s="11" t="s">
        <v>2899</v>
      </c>
      <c r="L951" s="7" t="s">
        <v>13929</v>
      </c>
      <c r="M951" s="7" t="s">
        <v>2900</v>
      </c>
      <c r="N951" s="47">
        <v>76944253.579999998</v>
      </c>
      <c r="O951" s="25"/>
      <c r="P951" s="26"/>
      <c r="Q951" s="11"/>
      <c r="R951" s="11" t="s">
        <v>2901</v>
      </c>
      <c r="S951" s="11" t="s">
        <v>2890</v>
      </c>
      <c r="T951" s="11" t="s">
        <v>2168</v>
      </c>
      <c r="U951" s="15" t="s">
        <v>757</v>
      </c>
      <c r="V951" s="11" t="s">
        <v>20</v>
      </c>
      <c r="W951" s="20" t="s">
        <v>815</v>
      </c>
      <c r="X951" s="20">
        <v>0</v>
      </c>
      <c r="Y951" s="11" t="str">
        <f t="shared" si="14"/>
        <v>43931GOVERNO DE SCFornecimento de hospital de campanha com 100 leitos de UTI para tratamento de pacientes com COVID-19, incluindo equipamentos, pessoal, estruturas físicas (com as adequações necessárias de locais preexistentes ou em estruturas completas), manutenção, operacionalização, insumos e outros para um período de funcionamento de até 180 (cento e oitenta) dias, em regime de 24 (vinte e quatro) horas por dia, de casos de coronavírus e/ou síndromes respiratórias agudas que necessitem de internação.47.078.019/0001-1476944253,58PUBLICADO NO DIÁRIO OFICIAL DE SC DE 08 DE ABRIL DE 2020</v>
      </c>
      <c r="Z951" s="11" t="s">
        <v>4443</v>
      </c>
      <c r="AA951" s="7">
        <v>0</v>
      </c>
      <c r="AB951" s="1" t="s">
        <v>15302</v>
      </c>
      <c r="AC951" s="7" t="s">
        <v>14869</v>
      </c>
      <c r="AD951" s="1" t="s">
        <v>16269</v>
      </c>
    </row>
    <row r="952" spans="1:30">
      <c r="A952" s="10">
        <v>43935</v>
      </c>
      <c r="B952" s="11" t="s">
        <v>21</v>
      </c>
      <c r="C952" s="13" t="s">
        <v>2876</v>
      </c>
      <c r="D952" s="13" t="s">
        <v>2877</v>
      </c>
      <c r="E952" s="11" t="s">
        <v>16</v>
      </c>
      <c r="F952" s="11" t="s">
        <v>2878</v>
      </c>
      <c r="G952" s="13" t="s">
        <v>17</v>
      </c>
      <c r="H952" s="11" t="s">
        <v>2879</v>
      </c>
      <c r="I952" s="11"/>
      <c r="J952" s="11"/>
      <c r="K952" s="11" t="s">
        <v>2902</v>
      </c>
      <c r="L952" s="7" t="s">
        <v>13930</v>
      </c>
      <c r="M952" s="7" t="s">
        <v>2903</v>
      </c>
      <c r="N952" s="47">
        <v>4000000</v>
      </c>
      <c r="O952" s="25" t="s">
        <v>2881</v>
      </c>
      <c r="P952" s="26" t="s">
        <v>2881</v>
      </c>
      <c r="Q952" s="11" t="s">
        <v>18</v>
      </c>
      <c r="R952" s="11" t="s">
        <v>2904</v>
      </c>
      <c r="S952" s="11"/>
      <c r="T952" s="11" t="s">
        <v>961</v>
      </c>
      <c r="U952" s="19" t="s">
        <v>19</v>
      </c>
      <c r="V952" s="11" t="s">
        <v>20</v>
      </c>
      <c r="W952" s="20" t="s">
        <v>815</v>
      </c>
      <c r="X952" s="20">
        <v>0</v>
      </c>
      <c r="Y952" s="11" t="str">
        <f t="shared" si="14"/>
        <v>43935FLORIANOPOLISContratação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COVID-1914.829.987/0001-664000000Informação não disponível no Diário Oficial e no Portal da TransparênciaInformação não disponível no Diário Oficial e no Portal da TransparênciaPUBLICADO NO DIÁRIO OFICIAL DA UNIÃO EM 14 DE ABRIL DE 2020 e no Diário Oficial de Florianópolis também neste dia.</v>
      </c>
      <c r="Z952" s="11" t="s">
        <v>4443</v>
      </c>
      <c r="AA952" s="7">
        <v>550000</v>
      </c>
      <c r="AB952" s="1" t="s">
        <v>15303</v>
      </c>
      <c r="AC952" s="7" t="s">
        <v>14870</v>
      </c>
      <c r="AD952" s="1" t="s">
        <v>16269</v>
      </c>
    </row>
    <row r="953" spans="1:30">
      <c r="A953" s="10">
        <v>43935</v>
      </c>
      <c r="B953" s="11" t="s">
        <v>15</v>
      </c>
      <c r="C953" s="12" t="s">
        <v>2883</v>
      </c>
      <c r="D953" s="12" t="s">
        <v>2877</v>
      </c>
      <c r="E953" s="11" t="s">
        <v>16</v>
      </c>
      <c r="F953" s="11" t="s">
        <v>2884</v>
      </c>
      <c r="G953" s="11" t="s">
        <v>37</v>
      </c>
      <c r="H953" s="11" t="s">
        <v>2905</v>
      </c>
      <c r="I953" s="11"/>
      <c r="J953" s="11"/>
      <c r="K953" s="11" t="s">
        <v>2906</v>
      </c>
      <c r="L953" s="7"/>
      <c r="M953" s="7"/>
      <c r="N953" s="47">
        <v>163097.03</v>
      </c>
      <c r="O953" s="25"/>
      <c r="P953" s="26"/>
      <c r="Q953" s="11" t="s">
        <v>18</v>
      </c>
      <c r="R953" s="11" t="s">
        <v>2907</v>
      </c>
      <c r="S953" s="11" t="s">
        <v>2890</v>
      </c>
      <c r="T953" s="11" t="s">
        <v>911</v>
      </c>
      <c r="U953" s="19" t="s">
        <v>4439</v>
      </c>
      <c r="V953" s="11" t="s">
        <v>20</v>
      </c>
      <c r="W953" s="20" t="s">
        <v>815</v>
      </c>
      <c r="X953" s="20">
        <v>0</v>
      </c>
      <c r="Y953" s="11" t="str">
        <f t="shared" si="14"/>
        <v>43935GOVERNO DE SCAquisição de peças para manutenção de 12 ventiladores pulmonares da marca Maquet163097,03PUBLICADO NO DIÁRIO OFICIAL DE SC DE 13 DE ABRIL</v>
      </c>
      <c r="Z953" s="11" t="s">
        <v>4443</v>
      </c>
      <c r="AA953" s="7"/>
      <c r="AB953" s="1" t="s">
        <v>14871</v>
      </c>
      <c r="AC953" s="7"/>
      <c r="AD953" s="1" t="s">
        <v>16269</v>
      </c>
    </row>
    <row r="954" spans="1:30">
      <c r="A954" s="10">
        <v>43935</v>
      </c>
      <c r="B954" s="11" t="s">
        <v>15</v>
      </c>
      <c r="C954" s="12" t="s">
        <v>2883</v>
      </c>
      <c r="D954" s="12" t="s">
        <v>2877</v>
      </c>
      <c r="E954" s="11" t="s">
        <v>16</v>
      </c>
      <c r="F954" s="11" t="s">
        <v>2884</v>
      </c>
      <c r="G954" s="13" t="s">
        <v>34</v>
      </c>
      <c r="H954" s="11" t="s">
        <v>2908</v>
      </c>
      <c r="I954" s="11"/>
      <c r="J954" s="11"/>
      <c r="K954" s="11" t="s">
        <v>2909</v>
      </c>
      <c r="L954" s="7"/>
      <c r="M954" s="7"/>
      <c r="N954" s="47">
        <v>23249.55</v>
      </c>
      <c r="O954" s="25"/>
      <c r="P954" s="26"/>
      <c r="Q954" s="11" t="s">
        <v>18</v>
      </c>
      <c r="R954" s="11" t="s">
        <v>2907</v>
      </c>
      <c r="S954" s="11" t="s">
        <v>2890</v>
      </c>
      <c r="T954" s="11" t="s">
        <v>911</v>
      </c>
      <c r="U954" s="19" t="s">
        <v>4439</v>
      </c>
      <c r="V954" s="11" t="s">
        <v>20</v>
      </c>
      <c r="W954" s="20" t="s">
        <v>815</v>
      </c>
      <c r="X954" s="20">
        <v>0</v>
      </c>
      <c r="Y954" s="11" t="str">
        <f t="shared" si="14"/>
        <v>43935GOVERNO DE SCManutenção corretiva de ventilador pulmonar da marca Maquet.23249,55PUBLICADO NO DIÁRIO OFICIAL DE SC DE 13 DE ABRIL</v>
      </c>
      <c r="Z954" s="11" t="s">
        <v>4443</v>
      </c>
      <c r="AA954" s="7"/>
      <c r="AB954" s="1" t="s">
        <v>14871</v>
      </c>
      <c r="AC954" s="7"/>
      <c r="AD954" s="1" t="s">
        <v>16269</v>
      </c>
    </row>
    <row r="955" spans="1:30">
      <c r="A955" s="10">
        <v>43936</v>
      </c>
      <c r="B955" s="11" t="s">
        <v>21</v>
      </c>
      <c r="C955" s="11" t="s">
        <v>2876</v>
      </c>
      <c r="D955" s="11" t="s">
        <v>2877</v>
      </c>
      <c r="E955" s="11" t="s">
        <v>16</v>
      </c>
      <c r="F955" s="11" t="s">
        <v>2910</v>
      </c>
      <c r="G955" s="13" t="s">
        <v>17</v>
      </c>
      <c r="H955" s="11" t="s">
        <v>2879</v>
      </c>
      <c r="I955" s="11"/>
      <c r="J955" s="11"/>
      <c r="K955" s="11" t="s">
        <v>2911</v>
      </c>
      <c r="L955" s="7" t="s">
        <v>1486</v>
      </c>
      <c r="M955" s="7" t="s">
        <v>612</v>
      </c>
      <c r="N955" s="47">
        <v>1550000</v>
      </c>
      <c r="O955" s="25"/>
      <c r="P955" s="26"/>
      <c r="Q955" s="11" t="s">
        <v>18</v>
      </c>
      <c r="R955" s="11" t="s">
        <v>2912</v>
      </c>
      <c r="S955" s="11"/>
      <c r="T955" s="11" t="s">
        <v>961</v>
      </c>
      <c r="U955" s="19" t="s">
        <v>19</v>
      </c>
      <c r="V955" s="11" t="s">
        <v>20</v>
      </c>
      <c r="W955" s="20" t="s">
        <v>815</v>
      </c>
      <c r="X955" s="20">
        <v>0</v>
      </c>
      <c r="Y955" s="11" t="str">
        <f t="shared" si="14"/>
        <v>43936FlorianópolisContratação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COVID-1905.343.029/0001-901550000Diário Oficial de Florianópolis de 06 de abril de 2020</v>
      </c>
      <c r="Z955" s="11" t="s">
        <v>4443</v>
      </c>
      <c r="AA955" s="7">
        <v>1500000</v>
      </c>
      <c r="AB955" s="1" t="s">
        <v>14977</v>
      </c>
      <c r="AC955" s="7" t="s">
        <v>14869</v>
      </c>
      <c r="AD955" s="1" t="s">
        <v>16269</v>
      </c>
    </row>
    <row r="956" spans="1:30">
      <c r="A956" s="10">
        <v>43936</v>
      </c>
      <c r="B956" s="11" t="s">
        <v>15</v>
      </c>
      <c r="C956" s="12" t="s">
        <v>2883</v>
      </c>
      <c r="D956" s="12" t="s">
        <v>2877</v>
      </c>
      <c r="E956" s="11" t="s">
        <v>16</v>
      </c>
      <c r="F956" s="11" t="s">
        <v>2913</v>
      </c>
      <c r="G956" s="13" t="s">
        <v>17</v>
      </c>
      <c r="H956" s="11" t="s">
        <v>2914</v>
      </c>
      <c r="I956" s="11"/>
      <c r="J956" s="11"/>
      <c r="K956" s="11" t="s">
        <v>2915</v>
      </c>
      <c r="L956" s="7" t="s">
        <v>8316</v>
      </c>
      <c r="M956" s="7" t="s">
        <v>193</v>
      </c>
      <c r="N956" s="47">
        <v>3389100</v>
      </c>
      <c r="O956" s="25" t="s">
        <v>2888</v>
      </c>
      <c r="P956" s="26" t="s">
        <v>2888</v>
      </c>
      <c r="Q956" s="11"/>
      <c r="R956" s="11" t="s">
        <v>2916</v>
      </c>
      <c r="S956" s="11" t="s">
        <v>2890</v>
      </c>
      <c r="T956" s="11" t="s">
        <v>836</v>
      </c>
      <c r="U956" s="19" t="s">
        <v>30</v>
      </c>
      <c r="V956" s="11" t="s">
        <v>20</v>
      </c>
      <c r="W956" s="20" t="s">
        <v>815</v>
      </c>
      <c r="X956" s="20">
        <v>0</v>
      </c>
      <c r="Y956" s="11" t="str">
        <f t="shared" si="14"/>
        <v>43936A SECRETARIA DE ESTADO DA SAÚDE/FESAquisição emergencial de máscaras cirúrgicas.82.641.325/0043-773389100Informação não disponível no Diário Oficial e na Nota de Empenho do Portal da Transparência.Informação não disponível no Diário Oficial e na Nota de Empenho do Portal da Transparência.Página 20 do Diário Oficial de SC de 06 de abril de 2020 e http://www.transparencia.sc.gov.br/documentos/extrato/doc/empenho?empenhofiltro[]=480091|2020NE012526</v>
      </c>
      <c r="Z956" s="11" t="s">
        <v>4443</v>
      </c>
      <c r="AA956" s="7">
        <v>0</v>
      </c>
      <c r="AB956" s="1" t="s">
        <v>14905</v>
      </c>
      <c r="AC956" s="7" t="s">
        <v>14869</v>
      </c>
      <c r="AD956" s="1" t="s">
        <v>16269</v>
      </c>
    </row>
    <row r="957" spans="1:30">
      <c r="A957" s="10">
        <v>43936</v>
      </c>
      <c r="B957" s="11" t="s">
        <v>15</v>
      </c>
      <c r="C957" s="12" t="s">
        <v>2883</v>
      </c>
      <c r="D957" s="12" t="s">
        <v>2877</v>
      </c>
      <c r="E957" s="11" t="s">
        <v>16</v>
      </c>
      <c r="F957" s="11" t="s">
        <v>2917</v>
      </c>
      <c r="G957" s="13" t="s">
        <v>17</v>
      </c>
      <c r="H957" s="11" t="s">
        <v>2918</v>
      </c>
      <c r="I957" s="11"/>
      <c r="J957" s="11"/>
      <c r="K957" s="11" t="s">
        <v>2919</v>
      </c>
      <c r="L957" s="7"/>
      <c r="M957" s="7"/>
      <c r="N957" s="47">
        <v>159938</v>
      </c>
      <c r="O957" s="25"/>
      <c r="P957" s="26"/>
      <c r="Q957" s="11" t="s">
        <v>18</v>
      </c>
      <c r="R957" s="11" t="s">
        <v>2920</v>
      </c>
      <c r="S957" s="11" t="s">
        <v>2890</v>
      </c>
      <c r="T957" s="11" t="s">
        <v>961</v>
      </c>
      <c r="U957" s="19" t="s">
        <v>19</v>
      </c>
      <c r="V957" s="11" t="s">
        <v>20</v>
      </c>
      <c r="W957" s="20" t="s">
        <v>815</v>
      </c>
      <c r="X957" s="20">
        <v>0</v>
      </c>
      <c r="Y957" s="11" t="str">
        <f t="shared" si="14"/>
        <v>43936A SECRETARIA DE ESTADO DA SAÚDE/FES.Aquisição de kit de testes rápido para análise de dengue, chikungunya e zika vírus (Covid-19).159938Página 20 do Diário Oficial de SC de 06 de abril de 2020.</v>
      </c>
      <c r="Z957" s="11" t="s">
        <v>4443</v>
      </c>
      <c r="AA957" s="7"/>
      <c r="AB957" s="1" t="s">
        <v>14871</v>
      </c>
      <c r="AC957" s="7"/>
      <c r="AD957" s="1" t="s">
        <v>16269</v>
      </c>
    </row>
    <row r="958" spans="1:30">
      <c r="A958" s="10">
        <v>43937</v>
      </c>
      <c r="B958" s="11" t="s">
        <v>15</v>
      </c>
      <c r="C958" s="12" t="s">
        <v>2883</v>
      </c>
      <c r="D958" s="12" t="s">
        <v>2877</v>
      </c>
      <c r="E958" s="11" t="s">
        <v>16</v>
      </c>
      <c r="F958" s="11" t="s">
        <v>2917</v>
      </c>
      <c r="G958" s="13" t="s">
        <v>17</v>
      </c>
      <c r="H958" s="11" t="s">
        <v>2921</v>
      </c>
      <c r="I958" s="11"/>
      <c r="J958" s="11"/>
      <c r="K958" s="11" t="s">
        <v>2922</v>
      </c>
      <c r="L958" s="7" t="s">
        <v>1941</v>
      </c>
      <c r="M958" s="7" t="s">
        <v>1942</v>
      </c>
      <c r="N958" s="47">
        <v>140800</v>
      </c>
      <c r="O958" s="25" t="s">
        <v>2888</v>
      </c>
      <c r="P958" s="26" t="s">
        <v>2888</v>
      </c>
      <c r="Q958" s="11"/>
      <c r="R958" s="11" t="s">
        <v>2923</v>
      </c>
      <c r="S958" s="11" t="s">
        <v>2890</v>
      </c>
      <c r="T958" s="11" t="s">
        <v>859</v>
      </c>
      <c r="U958" s="19" t="s">
        <v>30</v>
      </c>
      <c r="V958" s="11" t="s">
        <v>20</v>
      </c>
      <c r="W958" s="20" t="s">
        <v>815</v>
      </c>
      <c r="X958" s="20">
        <v>0</v>
      </c>
      <c r="Y958" s="11" t="str">
        <f t="shared" si="14"/>
        <v>43937A SECRETARIA DE ESTADO DA SAÚDE/FES.Aquisição emergencial de máscaras respiradoras semi-facial.33.578.004/0001-00140800Informação não disponível no Diário Oficial e na Nota de Empenho do Portal da Transparência.Informação não disponível no Diário Oficial e na Nota de Empenho do Portal da Transparência.Página 20 do Diário Oficial de SC de 06 de abril de 2020 e http://www.transparencia.sc.gov.br/documentos/extrato/doc/empenho?empenhofiltro[]=480091|2020NE011444</v>
      </c>
      <c r="Z958" s="11" t="s">
        <v>4443</v>
      </c>
      <c r="AA958" s="7">
        <v>10000</v>
      </c>
      <c r="AB958" s="1" t="s">
        <v>15063</v>
      </c>
      <c r="AC958" s="7" t="s">
        <v>14869</v>
      </c>
      <c r="AD958" s="1" t="s">
        <v>16269</v>
      </c>
    </row>
    <row r="959" spans="1:30">
      <c r="A959" s="10">
        <v>43937</v>
      </c>
      <c r="B959" s="11" t="s">
        <v>15</v>
      </c>
      <c r="C959" s="12" t="s">
        <v>2883</v>
      </c>
      <c r="D959" s="12" t="s">
        <v>2877</v>
      </c>
      <c r="E959" s="11" t="s">
        <v>128</v>
      </c>
      <c r="F959" s="11" t="s">
        <v>2924</v>
      </c>
      <c r="G959" s="13" t="s">
        <v>17</v>
      </c>
      <c r="H959" s="11" t="s">
        <v>2925</v>
      </c>
      <c r="I959" s="11"/>
      <c r="J959" s="11"/>
      <c r="K959" s="11" t="s">
        <v>2926</v>
      </c>
      <c r="L959" s="7"/>
      <c r="M959" s="7"/>
      <c r="N959" s="47">
        <v>137000</v>
      </c>
      <c r="O959" s="25"/>
      <c r="P959" s="26"/>
      <c r="Q959" s="11" t="s">
        <v>22</v>
      </c>
      <c r="R959" s="11" t="s">
        <v>2920</v>
      </c>
      <c r="S959" s="11" t="s">
        <v>2890</v>
      </c>
      <c r="T959" s="11" t="s">
        <v>841</v>
      </c>
      <c r="U959" s="19" t="s">
        <v>30</v>
      </c>
      <c r="V959" s="11" t="s">
        <v>20</v>
      </c>
      <c r="W959" s="20" t="s">
        <v>815</v>
      </c>
      <c r="X959" s="20">
        <v>0</v>
      </c>
      <c r="Y959" s="11" t="str">
        <f t="shared" si="14"/>
        <v>43937SECRETARIA DE ESTADO DA SEGURANÇA PÚBLICA POLÍCIA MILITAR DE SANTA CATARINAContratação de empresa para fornecimento de LUVAS E MÁSCARAS DESCARTÁVEIS para uso do efetivo da Polícia Militar.137000Página 20 do Diário Oficial de SC de 06 de abril de 2020.</v>
      </c>
      <c r="Z959" s="11" t="s">
        <v>4443</v>
      </c>
      <c r="AA959" s="7"/>
      <c r="AB959" s="1" t="s">
        <v>14871</v>
      </c>
      <c r="AC959" s="7"/>
      <c r="AD959" s="1" t="s">
        <v>16269</v>
      </c>
    </row>
    <row r="960" spans="1:30">
      <c r="A960" s="10">
        <v>43937</v>
      </c>
      <c r="B960" s="11" t="s">
        <v>15</v>
      </c>
      <c r="C960" s="12" t="s">
        <v>2883</v>
      </c>
      <c r="D960" s="12" t="s">
        <v>2877</v>
      </c>
      <c r="E960" s="11" t="s">
        <v>128</v>
      </c>
      <c r="F960" s="11" t="s">
        <v>2927</v>
      </c>
      <c r="G960" s="13" t="s">
        <v>17</v>
      </c>
      <c r="H960" s="11" t="s">
        <v>2928</v>
      </c>
      <c r="I960" s="11"/>
      <c r="J960" s="11"/>
      <c r="K960" s="11" t="s">
        <v>2929</v>
      </c>
      <c r="L960" s="7" t="s">
        <v>2973</v>
      </c>
      <c r="M960" s="7" t="s">
        <v>2200</v>
      </c>
      <c r="N960" s="47">
        <v>60000</v>
      </c>
      <c r="O960" s="25">
        <v>10000</v>
      </c>
      <c r="P960" s="26">
        <v>6</v>
      </c>
      <c r="Q960" s="27" t="s">
        <v>998</v>
      </c>
      <c r="R960" s="11" t="s">
        <v>2930</v>
      </c>
      <c r="S960" s="11" t="s">
        <v>2890</v>
      </c>
      <c r="T960" s="11" t="s">
        <v>867</v>
      </c>
      <c r="U960" s="19" t="s">
        <v>32</v>
      </c>
      <c r="V960" s="11" t="s">
        <v>33</v>
      </c>
      <c r="W960" s="41">
        <v>12</v>
      </c>
      <c r="X960" s="14">
        <v>5000</v>
      </c>
      <c r="Y960" s="11" t="str">
        <f t="shared" si="14"/>
        <v>43937Fundo de Melhoria da Polícia Civil.AQUISIÇÃO DE ÁLCOOL EM GEL, FRASCO DE 500 ML,01.648.513/0001-7660000100006http://www.transparencia.sc.gov.br/contratos/extratosigef?gestaofiltro[]=16084&amp;unidadegestorafiltro[]=160084&amp;nucontratofiltro[]=2020CT002440</v>
      </c>
      <c r="Z960" s="11" t="s">
        <v>4443</v>
      </c>
      <c r="AA960" s="7">
        <v>200000</v>
      </c>
      <c r="AB960" s="1" t="s">
        <v>15217</v>
      </c>
      <c r="AC960" s="7" t="s">
        <v>14870</v>
      </c>
      <c r="AD960" s="1" t="s">
        <v>16269</v>
      </c>
    </row>
    <row r="961" spans="1:30">
      <c r="A961" s="10">
        <v>43937</v>
      </c>
      <c r="B961" s="11" t="s">
        <v>15</v>
      </c>
      <c r="C961" s="12" t="s">
        <v>2883</v>
      </c>
      <c r="D961" s="12" t="s">
        <v>2877</v>
      </c>
      <c r="E961" s="11" t="s">
        <v>16</v>
      </c>
      <c r="F961" s="11" t="s">
        <v>2931</v>
      </c>
      <c r="G961" s="13" t="s">
        <v>17</v>
      </c>
      <c r="H961" s="11" t="s">
        <v>2932</v>
      </c>
      <c r="I961" s="11"/>
      <c r="J961" s="11"/>
      <c r="K961" s="11" t="s">
        <v>2933</v>
      </c>
      <c r="L961" s="7"/>
      <c r="M961" s="7"/>
      <c r="N961" s="47">
        <v>2380923.2999999998</v>
      </c>
      <c r="O961" s="25"/>
      <c r="P961" s="26"/>
      <c r="Q961" s="11" t="s">
        <v>18</v>
      </c>
      <c r="R961" s="11" t="s">
        <v>2934</v>
      </c>
      <c r="S961" s="11" t="s">
        <v>2890</v>
      </c>
      <c r="T961" s="11" t="s">
        <v>961</v>
      </c>
      <c r="U961" s="19" t="s">
        <v>19</v>
      </c>
      <c r="V961" s="11" t="s">
        <v>20</v>
      </c>
      <c r="W961" s="20" t="s">
        <v>815</v>
      </c>
      <c r="X961" s="20">
        <v>0</v>
      </c>
      <c r="Y961" s="11" t="str">
        <f t="shared" ref="Y961:Y1024" si="15">_xlfn.CONCAT(A961,F961,H961,M961,N961,O961,P961,R961)</f>
        <v>43937SECRETARIA DE ESTADO DA SAÚDE/FESAquisição de Exames de Análises Clínicas – HRSJ, HST e ICSC.2380923,3Página 16 do Diário Oficial de SC de 07 de abril de 2020.</v>
      </c>
      <c r="Z961" s="11" t="s">
        <v>4443</v>
      </c>
      <c r="AA961" s="7"/>
      <c r="AB961" s="1" t="s">
        <v>14871</v>
      </c>
      <c r="AC961" s="7"/>
      <c r="AD961" s="1" t="s">
        <v>16269</v>
      </c>
    </row>
    <row r="962" spans="1:30">
      <c r="A962" s="10">
        <v>43937</v>
      </c>
      <c r="B962" s="11" t="s">
        <v>15</v>
      </c>
      <c r="C962" s="12" t="s">
        <v>2883</v>
      </c>
      <c r="D962" s="12" t="s">
        <v>2877</v>
      </c>
      <c r="E962" s="11" t="s">
        <v>16</v>
      </c>
      <c r="F962" s="11" t="s">
        <v>2931</v>
      </c>
      <c r="G962" s="13" t="s">
        <v>17</v>
      </c>
      <c r="H962" s="11" t="s">
        <v>2935</v>
      </c>
      <c r="I962" s="11"/>
      <c r="J962" s="11"/>
      <c r="K962" s="11" t="s">
        <v>2936</v>
      </c>
      <c r="L962" s="7" t="s">
        <v>4840</v>
      </c>
      <c r="M962" s="7" t="s">
        <v>2937</v>
      </c>
      <c r="N962" s="47">
        <v>2490000</v>
      </c>
      <c r="O962" s="25" t="s">
        <v>2888</v>
      </c>
      <c r="P962" s="26" t="s">
        <v>2888</v>
      </c>
      <c r="Q962" s="27" t="s">
        <v>28</v>
      </c>
      <c r="R962" s="11" t="s">
        <v>2938</v>
      </c>
      <c r="S962" s="11" t="s">
        <v>2890</v>
      </c>
      <c r="T962" s="11" t="s">
        <v>825</v>
      </c>
      <c r="U962" s="19" t="s">
        <v>4892</v>
      </c>
      <c r="V962" s="11" t="s">
        <v>20</v>
      </c>
      <c r="W962" s="20" t="s">
        <v>815</v>
      </c>
      <c r="X962" s="20">
        <v>0</v>
      </c>
      <c r="Y962" s="11" t="str">
        <f t="shared" si="15"/>
        <v>43937SECRETARIA DE ESTADO DA SAÚDE/FESAquisição emergencial de máscaras N95.31.180.745/0001-032490000Informação não disponível no Diário Oficial e na Nota de Empenho do Portal da Transparência.Informação não disponível no Diário Oficial e na Nota de Empenho do Portal da Transparência.Página 18 do Diário Oficial de SC de 01 de abril de 2020 e http://www.transparencia.sc.gov.br/documentos/extrato/doc/empenho?empenhofiltro[]=480091|2020NE011013</v>
      </c>
      <c r="Z962" s="11" t="s">
        <v>4443</v>
      </c>
      <c r="AA962" s="7">
        <v>20000</v>
      </c>
      <c r="AB962" s="1" t="s">
        <v>15304</v>
      </c>
      <c r="AC962" s="7" t="s">
        <v>14868</v>
      </c>
      <c r="AD962" s="1" t="s">
        <v>16269</v>
      </c>
    </row>
    <row r="963" spans="1:30">
      <c r="A963" s="10">
        <v>43937</v>
      </c>
      <c r="B963" s="11" t="s">
        <v>15</v>
      </c>
      <c r="C963" s="12" t="s">
        <v>2883</v>
      </c>
      <c r="D963" s="12" t="s">
        <v>2877</v>
      </c>
      <c r="E963" s="11" t="s">
        <v>16</v>
      </c>
      <c r="F963" s="11" t="s">
        <v>2931</v>
      </c>
      <c r="G963" s="13" t="s">
        <v>17</v>
      </c>
      <c r="H963" s="11" t="s">
        <v>2939</v>
      </c>
      <c r="I963" s="11"/>
      <c r="J963" s="11"/>
      <c r="K963" s="11" t="s">
        <v>2940</v>
      </c>
      <c r="L963" s="7" t="s">
        <v>13636</v>
      </c>
      <c r="M963" s="7" t="s">
        <v>2941</v>
      </c>
      <c r="N963" s="47">
        <v>90000</v>
      </c>
      <c r="O963" s="25" t="s">
        <v>2888</v>
      </c>
      <c r="P963" s="26" t="s">
        <v>2888</v>
      </c>
      <c r="Q963" s="11"/>
      <c r="R963" s="11" t="s">
        <v>2942</v>
      </c>
      <c r="S963" s="11" t="s">
        <v>2890</v>
      </c>
      <c r="T963" s="11" t="s">
        <v>836</v>
      </c>
      <c r="U963" s="19" t="s">
        <v>30</v>
      </c>
      <c r="V963" s="11" t="s">
        <v>20</v>
      </c>
      <c r="W963" s="20" t="s">
        <v>815</v>
      </c>
      <c r="X963" s="20">
        <v>0</v>
      </c>
      <c r="Y963" s="11" t="str">
        <f t="shared" si="15"/>
        <v>43937SECRETARIA DE ESTADO DA SAÚDE/FESAquisição emergencial de máscara/protetor facial de proteção.04.626.152/0001-5590000Informação não disponível no Diário Oficial e na Nota de Empenho do Portal da Transparência.Informação não disponível no Diário Oficial e na Nota de Empenho do Portal da Transparência.Página 18 do Diário Oficial de SC de 01 de abril de 2020 e http://www.transparencia.sc.gov.br/documentos/extrato/doc/empenho?empenhofiltro[]=480091|2020NE011018</v>
      </c>
      <c r="Z963" s="11" t="s">
        <v>4443</v>
      </c>
      <c r="AA963" s="7">
        <v>2610000</v>
      </c>
      <c r="AB963" s="1" t="s">
        <v>14876</v>
      </c>
      <c r="AC963" s="7" t="s">
        <v>14869</v>
      </c>
      <c r="AD963" s="1" t="s">
        <v>16269</v>
      </c>
    </row>
    <row r="964" spans="1:30">
      <c r="A964" s="10">
        <v>43938</v>
      </c>
      <c r="B964" s="11" t="s">
        <v>15</v>
      </c>
      <c r="C964" s="12" t="s">
        <v>2883</v>
      </c>
      <c r="D964" s="12" t="s">
        <v>2877</v>
      </c>
      <c r="E964" s="11"/>
      <c r="F964" s="11"/>
      <c r="G964" s="13" t="s">
        <v>17</v>
      </c>
      <c r="H964" s="11" t="s">
        <v>2943</v>
      </c>
      <c r="I964" s="11"/>
      <c r="J964" s="11"/>
      <c r="K964" s="11" t="s">
        <v>2944</v>
      </c>
      <c r="L964" s="7" t="s">
        <v>13927</v>
      </c>
      <c r="M964" s="7" t="s">
        <v>2887</v>
      </c>
      <c r="N964" s="47">
        <v>119600</v>
      </c>
      <c r="O964" s="25">
        <v>2000</v>
      </c>
      <c r="P964" s="26">
        <v>59.8</v>
      </c>
      <c r="Q964" s="27" t="s">
        <v>989</v>
      </c>
      <c r="R964" s="11" t="s">
        <v>2945</v>
      </c>
      <c r="S964" s="11" t="s">
        <v>2890</v>
      </c>
      <c r="T964" s="11" t="s">
        <v>867</v>
      </c>
      <c r="U964" s="19" t="s">
        <v>32</v>
      </c>
      <c r="V964" s="11" t="s">
        <v>33</v>
      </c>
      <c r="W964" s="41">
        <v>11.959999999999999</v>
      </c>
      <c r="X964" s="14">
        <v>10000</v>
      </c>
      <c r="Y964" s="11" t="str">
        <f t="shared" si="15"/>
        <v>43938Galão de 5 litros de Álcool Gel 70%14.012.375/0001-86119600200059,8http://www.transparencia.sc.gov.br/contratos/extratosigef?gestaofiltro[]=54096&amp;unidadegestorafiltro[]=540096&amp;nucontratofiltro[]=2020CT002382</v>
      </c>
      <c r="Z964" s="11" t="s">
        <v>4443</v>
      </c>
      <c r="AA964" s="7">
        <v>700000</v>
      </c>
      <c r="AB964" s="1" t="s">
        <v>15300</v>
      </c>
      <c r="AC964" s="7" t="s">
        <v>14870</v>
      </c>
      <c r="AD964" s="1" t="s">
        <v>16269</v>
      </c>
    </row>
    <row r="965" spans="1:30">
      <c r="A965" s="10">
        <v>43938</v>
      </c>
      <c r="B965" s="11" t="s">
        <v>15</v>
      </c>
      <c r="C965" s="12" t="s">
        <v>2883</v>
      </c>
      <c r="D965" s="12" t="s">
        <v>2877</v>
      </c>
      <c r="E965" s="11"/>
      <c r="F965" s="11"/>
      <c r="G965" s="13" t="s">
        <v>17</v>
      </c>
      <c r="H965" s="11" t="s">
        <v>2946</v>
      </c>
      <c r="I965" s="11"/>
      <c r="J965" s="11"/>
      <c r="K965" s="11"/>
      <c r="L965" s="7"/>
      <c r="M965" s="7"/>
      <c r="N965" s="47">
        <v>338910</v>
      </c>
      <c r="O965" s="25" t="s">
        <v>2947</v>
      </c>
      <c r="P965" s="26">
        <v>130.35</v>
      </c>
      <c r="Q965" s="11"/>
      <c r="R965" s="11" t="s">
        <v>2948</v>
      </c>
      <c r="S965" s="11" t="s">
        <v>2890</v>
      </c>
      <c r="T965" s="11" t="s">
        <v>836</v>
      </c>
      <c r="U965" s="19" t="s">
        <v>30</v>
      </c>
      <c r="V965" s="11" t="s">
        <v>20</v>
      </c>
      <c r="W965" s="20" t="s">
        <v>815</v>
      </c>
      <c r="X965" s="20">
        <v>0</v>
      </c>
      <c r="Y965" s="11" t="str">
        <f t="shared" si="15"/>
        <v>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MS.3389102600 pacotes sem especificação130,35http://www.transparencia.sc.gov.br/contratos/extratosigef?gestaofiltro[]=54096&amp;unidadegestorafiltro[]=540096&amp;nucontratofiltro[]=2020CT002421</v>
      </c>
      <c r="Z965" s="11" t="s">
        <v>4443</v>
      </c>
      <c r="AA965" s="7"/>
      <c r="AB965" s="1" t="s">
        <v>14871</v>
      </c>
      <c r="AC965" s="7"/>
      <c r="AD965" s="1" t="s">
        <v>16269</v>
      </c>
    </row>
    <row r="966" spans="1:30">
      <c r="A966" s="10">
        <v>43938</v>
      </c>
      <c r="B966" s="11" t="s">
        <v>15</v>
      </c>
      <c r="C966" s="12" t="s">
        <v>2883</v>
      </c>
      <c r="D966" s="12" t="s">
        <v>2877</v>
      </c>
      <c r="E966" s="11" t="s">
        <v>128</v>
      </c>
      <c r="F966" s="11" t="s">
        <v>2949</v>
      </c>
      <c r="G966" s="13" t="s">
        <v>17</v>
      </c>
      <c r="H966" s="11" t="s">
        <v>2950</v>
      </c>
      <c r="I966" s="11"/>
      <c r="J966" s="11"/>
      <c r="K966" s="11" t="s">
        <v>2951</v>
      </c>
      <c r="L966" s="7"/>
      <c r="M966" s="7"/>
      <c r="N966" s="47">
        <v>56034</v>
      </c>
      <c r="O966" s="25"/>
      <c r="P966" s="26"/>
      <c r="Q966" s="11" t="s">
        <v>22</v>
      </c>
      <c r="R966" s="11" t="s">
        <v>2952</v>
      </c>
      <c r="S966" s="11" t="s">
        <v>2890</v>
      </c>
      <c r="T966" s="11" t="s">
        <v>841</v>
      </c>
      <c r="U966" s="19" t="s">
        <v>23</v>
      </c>
      <c r="V966" s="11" t="s">
        <v>24</v>
      </c>
      <c r="W966" s="20" t="s">
        <v>815</v>
      </c>
      <c r="X966" s="20">
        <v>0</v>
      </c>
      <c r="Y966" s="11" t="str">
        <f t="shared" si="15"/>
        <v>43938POLÍCIA MILITAR DE SANTA CATARINAaquisição de luvas em látex descartáveis para uso da PMSC56034Página 18 do Diário Oficial de SC de 31 de março de 2020.</v>
      </c>
      <c r="Z966" s="11" t="s">
        <v>4443</v>
      </c>
      <c r="AA966" s="7"/>
      <c r="AB966" s="1" t="s">
        <v>14871</v>
      </c>
      <c r="AC966" s="7"/>
      <c r="AD966" s="1" t="s">
        <v>16269</v>
      </c>
    </row>
    <row r="967" spans="1:30">
      <c r="A967" s="10">
        <v>43938</v>
      </c>
      <c r="B967" s="11" t="s">
        <v>15</v>
      </c>
      <c r="C967" s="12" t="s">
        <v>2883</v>
      </c>
      <c r="D967" s="12" t="s">
        <v>2877</v>
      </c>
      <c r="E967" s="11" t="s">
        <v>128</v>
      </c>
      <c r="F967" s="11" t="s">
        <v>2949</v>
      </c>
      <c r="G967" s="13" t="s">
        <v>17</v>
      </c>
      <c r="H967" s="11" t="s">
        <v>2953</v>
      </c>
      <c r="I967" s="11"/>
      <c r="J967" s="11"/>
      <c r="K967" s="11" t="s">
        <v>2954</v>
      </c>
      <c r="L967" s="7"/>
      <c r="M967" s="7"/>
      <c r="N967" s="47">
        <v>87000</v>
      </c>
      <c r="O967" s="25"/>
      <c r="P967" s="26"/>
      <c r="Q967" s="11"/>
      <c r="R967" s="11" t="s">
        <v>2952</v>
      </c>
      <c r="S967" s="11" t="s">
        <v>2890</v>
      </c>
      <c r="T967" s="11" t="s">
        <v>836</v>
      </c>
      <c r="U967" s="19" t="s">
        <v>30</v>
      </c>
      <c r="V967" s="11" t="s">
        <v>20</v>
      </c>
      <c r="W967" s="20" t="s">
        <v>815</v>
      </c>
      <c r="X967" s="20">
        <v>0</v>
      </c>
      <c r="Y967" s="11" t="str">
        <f t="shared" si="15"/>
        <v>43938POLÍCIA MILITAR DE SANTA CATARINAaquisição de máscaras descartáveis para PMSC87000Página 18 do Diário Oficial de SC de 31 de março de 2020.</v>
      </c>
      <c r="Z967" s="11" t="s">
        <v>4443</v>
      </c>
      <c r="AA967" s="7"/>
      <c r="AB967" s="1" t="s">
        <v>14871</v>
      </c>
      <c r="AC967" s="7"/>
      <c r="AD967" s="1" t="s">
        <v>16269</v>
      </c>
    </row>
    <row r="968" spans="1:30">
      <c r="A968" s="10">
        <v>43938</v>
      </c>
      <c r="B968" s="11" t="s">
        <v>15</v>
      </c>
      <c r="C968" s="12" t="s">
        <v>2883</v>
      </c>
      <c r="D968" s="12" t="s">
        <v>2877</v>
      </c>
      <c r="E968" s="11" t="s">
        <v>128</v>
      </c>
      <c r="F968" s="11" t="s">
        <v>2955</v>
      </c>
      <c r="G968" s="13" t="s">
        <v>17</v>
      </c>
      <c r="H968" s="11" t="s">
        <v>2956</v>
      </c>
      <c r="I968" s="11"/>
      <c r="J968" s="11"/>
      <c r="K968" s="11" t="s">
        <v>2957</v>
      </c>
      <c r="L968" s="7" t="s">
        <v>13931</v>
      </c>
      <c r="M968" s="7" t="s">
        <v>2958</v>
      </c>
      <c r="N968" s="47">
        <v>37366.000000000007</v>
      </c>
      <c r="O968" s="25">
        <v>1400</v>
      </c>
      <c r="P968" s="26">
        <v>26.69</v>
      </c>
      <c r="Q968" s="11" t="s">
        <v>22</v>
      </c>
      <c r="R968" s="11" t="s">
        <v>2959</v>
      </c>
      <c r="S968" s="11" t="s">
        <v>2890</v>
      </c>
      <c r="T968" s="11" t="s">
        <v>942</v>
      </c>
      <c r="U968" s="19" t="s">
        <v>23</v>
      </c>
      <c r="V968" s="11" t="s">
        <v>24</v>
      </c>
      <c r="W968" s="41">
        <v>0.26690000000000003</v>
      </c>
      <c r="X968" s="14">
        <v>140000</v>
      </c>
      <c r="Y968" s="11" t="str">
        <f t="shared" si="15"/>
        <v>43938FUNDO DE MELHORIA DA POLÍCIA CIVILLUVA DE LATEX, TAMANHO GRANDE, CAIXA COM 100 UNIDADES  - MARCA: BOMPACK09.006.278/0001-4037366140026,69Página 14 do Diário Oficial de SC de 25 de março de 2020 e http://www.transparencia.sc.gov.br/contratos/extratosigef?gestaofiltro[]=16084&amp;unidadegestorafiltro[]=160084&amp;nucontratofiltro[]=2020CT002314</v>
      </c>
      <c r="Z968" s="11" t="s">
        <v>4443</v>
      </c>
      <c r="AA968" s="7">
        <v>100000</v>
      </c>
      <c r="AB968" s="1" t="s">
        <v>15305</v>
      </c>
      <c r="AC968" s="7" t="s">
        <v>14869</v>
      </c>
      <c r="AD968" s="1" t="s">
        <v>16269</v>
      </c>
    </row>
    <row r="969" spans="1:30">
      <c r="A969" s="10">
        <v>43938</v>
      </c>
      <c r="B969" s="11" t="s">
        <v>15</v>
      </c>
      <c r="C969" s="12" t="s">
        <v>2883</v>
      </c>
      <c r="D969" s="12" t="s">
        <v>2877</v>
      </c>
      <c r="E969" s="11"/>
      <c r="F969" s="11"/>
      <c r="G969" s="13" t="s">
        <v>17</v>
      </c>
      <c r="H969" s="11" t="s">
        <v>2960</v>
      </c>
      <c r="I969" s="11"/>
      <c r="J969" s="11"/>
      <c r="K969" s="11" t="s">
        <v>2957</v>
      </c>
      <c r="L969" s="7" t="s">
        <v>13931</v>
      </c>
      <c r="M969" s="7" t="s">
        <v>2958</v>
      </c>
      <c r="N969" s="47">
        <v>37366.000000000007</v>
      </c>
      <c r="O969" s="25">
        <v>1200</v>
      </c>
      <c r="P969" s="26">
        <v>26.69</v>
      </c>
      <c r="Q969" s="11" t="s">
        <v>22</v>
      </c>
      <c r="R969" s="11" t="s">
        <v>2959</v>
      </c>
      <c r="S969" s="11" t="s">
        <v>2890</v>
      </c>
      <c r="T969" s="11" t="s">
        <v>942</v>
      </c>
      <c r="U969" s="19" t="s">
        <v>23</v>
      </c>
      <c r="V969" s="11" t="s">
        <v>24</v>
      </c>
      <c r="W969" s="41">
        <v>0.26690000000000003</v>
      </c>
      <c r="X969" s="14">
        <v>120000</v>
      </c>
      <c r="Y969" s="11" t="str">
        <f t="shared" si="15"/>
        <v>43938LUVA DE LATEX, TAMANHO MEDIO, CAIXA COM 100 UNIDADES - MARCA: BOMPACK09.006.278/0001-4037366120026,69Página 14 do Diário Oficial de SC de 25 de março de 2020 e http://www.transparencia.sc.gov.br/contratos/extratosigef?gestaofiltro[]=16084&amp;unidadegestorafiltro[]=160084&amp;nucontratofiltro[]=2020CT002314</v>
      </c>
      <c r="Z969" s="11" t="s">
        <v>4443</v>
      </c>
      <c r="AA969" s="7">
        <v>100000</v>
      </c>
      <c r="AB969" s="1" t="s">
        <v>15305</v>
      </c>
      <c r="AC969" s="7" t="s">
        <v>14869</v>
      </c>
      <c r="AD969" s="1" t="s">
        <v>16269</v>
      </c>
    </row>
    <row r="970" spans="1:30">
      <c r="A970" s="10">
        <v>43938</v>
      </c>
      <c r="B970" s="11" t="s">
        <v>15</v>
      </c>
      <c r="C970" s="12" t="s">
        <v>2883</v>
      </c>
      <c r="D970" s="12" t="s">
        <v>2877</v>
      </c>
      <c r="E970" s="11"/>
      <c r="F970" s="11"/>
      <c r="G970" s="13" t="s">
        <v>17</v>
      </c>
      <c r="H970" s="11" t="s">
        <v>2961</v>
      </c>
      <c r="I970" s="11"/>
      <c r="J970" s="11"/>
      <c r="K970" s="11" t="s">
        <v>2957</v>
      </c>
      <c r="L970" s="7" t="s">
        <v>13931</v>
      </c>
      <c r="M970" s="7" t="s">
        <v>2958</v>
      </c>
      <c r="N970" s="47">
        <v>37366.000000000007</v>
      </c>
      <c r="O970" s="25">
        <v>400</v>
      </c>
      <c r="P970" s="26">
        <v>26.69</v>
      </c>
      <c r="Q970" s="11" t="s">
        <v>22</v>
      </c>
      <c r="R970" s="11" t="s">
        <v>2959</v>
      </c>
      <c r="S970" s="11" t="s">
        <v>2890</v>
      </c>
      <c r="T970" s="11" t="s">
        <v>942</v>
      </c>
      <c r="U970" s="19" t="s">
        <v>23</v>
      </c>
      <c r="V970" s="11" t="s">
        <v>24</v>
      </c>
      <c r="W970" s="41">
        <v>0.26690000000000003</v>
      </c>
      <c r="X970" s="14">
        <v>40000</v>
      </c>
      <c r="Y970" s="11" t="str">
        <f t="shared" si="15"/>
        <v>43938LUVA DE LATEX, TAMANHO PEQUENO, CAIXA COM 100 UNIDADES - MARCA: BOMPACK09.006.278/0001-403736640026,69Página 14 do Diário Oficial de SC de 25 de março de 2020 e http://www.transparencia.sc.gov.br/contratos/extratosigef?gestaofiltro[]=16084&amp;unidadegestorafiltro[]=160084&amp;nucontratofiltro[]=2020CT002314</v>
      </c>
      <c r="Z970" s="11" t="s">
        <v>4443</v>
      </c>
      <c r="AA970" s="7">
        <v>100000</v>
      </c>
      <c r="AB970" s="1" t="s">
        <v>15305</v>
      </c>
      <c r="AC970" s="7" t="s">
        <v>14869</v>
      </c>
      <c r="AD970" s="1" t="s">
        <v>16269</v>
      </c>
    </row>
    <row r="971" spans="1:30">
      <c r="A971" s="10">
        <v>43941</v>
      </c>
      <c r="B971" s="11" t="s">
        <v>15</v>
      </c>
      <c r="C971" s="12" t="s">
        <v>2883</v>
      </c>
      <c r="D971" s="12" t="s">
        <v>2877</v>
      </c>
      <c r="E971" s="11" t="s">
        <v>128</v>
      </c>
      <c r="F971" s="11" t="s">
        <v>2962</v>
      </c>
      <c r="G971" s="13" t="s">
        <v>17</v>
      </c>
      <c r="H971" s="11" t="s">
        <v>2963</v>
      </c>
      <c r="I971" s="11"/>
      <c r="J971" s="11"/>
      <c r="K971" s="11" t="s">
        <v>2964</v>
      </c>
      <c r="L971" s="7" t="s">
        <v>13933</v>
      </c>
      <c r="M971" s="7" t="s">
        <v>13932</v>
      </c>
      <c r="N971" s="47">
        <v>256456.2</v>
      </c>
      <c r="O971" s="25" t="s">
        <v>2965</v>
      </c>
      <c r="P971" s="26">
        <v>2.44</v>
      </c>
      <c r="Q971" s="11" t="s">
        <v>2966</v>
      </c>
      <c r="R971" s="11" t="s">
        <v>2967</v>
      </c>
      <c r="S971" s="11" t="s">
        <v>2890</v>
      </c>
      <c r="T971" s="11" t="s">
        <v>1699</v>
      </c>
      <c r="U971" s="19" t="s">
        <v>30</v>
      </c>
      <c r="V971" s="11" t="s">
        <v>20</v>
      </c>
      <c r="W971" s="41">
        <v>2.44</v>
      </c>
      <c r="X971" s="14">
        <v>105105</v>
      </c>
      <c r="Y971" s="11" t="str">
        <f t="shared" si="15"/>
        <v>43941Secretaria de Estado da Administração Prisional e Socioeducativa - SAPCONTRATA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solicitada.84.951.649/0001-88256456,2105105 m22,44Página 125 do Diário Oficial de SC de 17 de abril de 2020  e http://www.transparencia.sc.gov.br/contratos/extratosigef?gestaofiltro[]=54095&amp;unidadegestorafiltro[]=540095&amp;nucontratofiltro[]=2020CT002466</v>
      </c>
      <c r="Z971" s="11" t="s">
        <v>4443</v>
      </c>
      <c r="AA971" s="7">
        <v>0</v>
      </c>
      <c r="AB971" s="1" t="s">
        <v>15306</v>
      </c>
      <c r="AC971" s="7" t="s">
        <v>14869</v>
      </c>
      <c r="AD971" s="1" t="s">
        <v>16269</v>
      </c>
    </row>
    <row r="972" spans="1:30">
      <c r="A972" s="10">
        <v>43941</v>
      </c>
      <c r="B972" s="11" t="s">
        <v>15</v>
      </c>
      <c r="C972" s="12" t="s">
        <v>2883</v>
      </c>
      <c r="D972" s="12" t="s">
        <v>2877</v>
      </c>
      <c r="E972" s="11" t="s">
        <v>128</v>
      </c>
      <c r="F972" s="11" t="s">
        <v>2968</v>
      </c>
      <c r="G972" s="13" t="s">
        <v>17</v>
      </c>
      <c r="H972" s="11" t="s">
        <v>2969</v>
      </c>
      <c r="I972" s="11"/>
      <c r="J972" s="11"/>
      <c r="K972" s="11" t="s">
        <v>2970</v>
      </c>
      <c r="L972" s="7" t="s">
        <v>2971</v>
      </c>
      <c r="M972" s="7" t="s">
        <v>13934</v>
      </c>
      <c r="N972" s="47">
        <v>43820</v>
      </c>
      <c r="O972" s="25">
        <v>14000</v>
      </c>
      <c r="P972" s="26">
        <v>3.13</v>
      </c>
      <c r="Q972" s="27" t="s">
        <v>31</v>
      </c>
      <c r="R972" s="11" t="s">
        <v>2972</v>
      </c>
      <c r="S972" s="11" t="s">
        <v>2890</v>
      </c>
      <c r="T972" s="11" t="s">
        <v>867</v>
      </c>
      <c r="U972" s="19" t="s">
        <v>32</v>
      </c>
      <c r="V972" s="11" t="s">
        <v>33</v>
      </c>
      <c r="W972" s="41">
        <v>3.13</v>
      </c>
      <c r="X972" s="14">
        <v>14000</v>
      </c>
      <c r="Y972" s="11" t="str">
        <f t="shared" si="15"/>
        <v>43941Fundo Penitenciário do Estado de Santa Catarina - FUPESCREFERENTE A AQUISIÇÃO DE ALCOOL PARA USO GERAL ALCOOL COM 70 INPM/LITRO, EMBALAGEM FRASCO 1 LITRO18.712.730/0001-8043820140003,13http://www.transparencia.sc.gov.br/contratos/extratosigef?gestaofiltro[]=54096&amp;unidadegestorafiltro[]=540096&amp;nucontratofiltro[]=2019CT004509</v>
      </c>
      <c r="Z972" s="11" t="s">
        <v>4443</v>
      </c>
      <c r="AA972" s="7">
        <v>95400</v>
      </c>
      <c r="AB972" s="1" t="s">
        <v>15307</v>
      </c>
      <c r="AC972" s="7" t="s">
        <v>14870</v>
      </c>
      <c r="AD972" s="1" t="s">
        <v>16269</v>
      </c>
    </row>
    <row r="973" spans="1:30">
      <c r="A973" s="10">
        <v>43941</v>
      </c>
      <c r="B973" s="11" t="s">
        <v>15</v>
      </c>
      <c r="C973" s="12" t="s">
        <v>2883</v>
      </c>
      <c r="D973" s="12" t="s">
        <v>2877</v>
      </c>
      <c r="E973" s="11" t="s">
        <v>128</v>
      </c>
      <c r="F973" s="11" t="s">
        <v>2968</v>
      </c>
      <c r="G973" s="13" t="s">
        <v>17</v>
      </c>
      <c r="H973" s="11" t="s">
        <v>2969</v>
      </c>
      <c r="I973" s="11"/>
      <c r="J973" s="11"/>
      <c r="K973" s="11" t="s">
        <v>2970</v>
      </c>
      <c r="L973" s="7" t="s">
        <v>2973</v>
      </c>
      <c r="M973" s="7" t="s">
        <v>2200</v>
      </c>
      <c r="N973" s="47">
        <v>35300</v>
      </c>
      <c r="O973" s="25">
        <v>10000</v>
      </c>
      <c r="P973" s="26">
        <v>3.53</v>
      </c>
      <c r="Q973" s="27" t="s">
        <v>31</v>
      </c>
      <c r="R973" s="11" t="s">
        <v>2974</v>
      </c>
      <c r="S973" s="11" t="s">
        <v>2890</v>
      </c>
      <c r="T973" s="11" t="s">
        <v>867</v>
      </c>
      <c r="U973" s="19" t="s">
        <v>32</v>
      </c>
      <c r="V973" s="11" t="s">
        <v>33</v>
      </c>
      <c r="W973" s="41">
        <v>3.53</v>
      </c>
      <c r="X973" s="14">
        <v>10000</v>
      </c>
      <c r="Y973" s="11" t="str">
        <f t="shared" si="15"/>
        <v>43941Fundo Penitenciário do Estado de Santa Catarina - FUPESCREFERENTE A AQUISIÇÃO DE ALCOOL PARA USO GERAL ALCOOL COM 70 INPM/LITRO, EMBALAGEM FRASCO 1 LITRO01.648.513/0001-7635300100003,53http://www.transparencia.sc.gov.br/contratos/extratosigef?gestaofiltro[]=54096&amp;unidadegestorafiltro[]=540096&amp;nucontratofiltro[]=2019CT004510</v>
      </c>
      <c r="Z973" s="11" t="s">
        <v>4443</v>
      </c>
      <c r="AA973" s="7">
        <v>200000</v>
      </c>
      <c r="AB973" s="1" t="s">
        <v>15217</v>
      </c>
      <c r="AC973" s="7" t="s">
        <v>14870</v>
      </c>
      <c r="AD973" s="1" t="s">
        <v>16269</v>
      </c>
    </row>
    <row r="974" spans="1:30">
      <c r="A974" s="10">
        <v>43941</v>
      </c>
      <c r="B974" s="11" t="s">
        <v>15</v>
      </c>
      <c r="C974" s="12" t="s">
        <v>2883</v>
      </c>
      <c r="D974" s="12" t="s">
        <v>2877</v>
      </c>
      <c r="E974" s="11" t="s">
        <v>128</v>
      </c>
      <c r="F974" s="11" t="s">
        <v>2975</v>
      </c>
      <c r="G974" s="13" t="s">
        <v>17</v>
      </c>
      <c r="H974" s="11" t="s">
        <v>2976</v>
      </c>
      <c r="I974" s="11"/>
      <c r="J974" s="11"/>
      <c r="K974" s="11"/>
      <c r="L974" s="7" t="s">
        <v>2973</v>
      </c>
      <c r="M974" s="7" t="s">
        <v>2200</v>
      </c>
      <c r="N974" s="47">
        <v>33480</v>
      </c>
      <c r="O974" s="25">
        <v>12000</v>
      </c>
      <c r="P974" s="26">
        <v>2.79</v>
      </c>
      <c r="Q974" s="27" t="s">
        <v>31</v>
      </c>
      <c r="R974" s="29" t="s">
        <v>2977</v>
      </c>
      <c r="S974" s="11" t="s">
        <v>2890</v>
      </c>
      <c r="T974" s="11" t="s">
        <v>867</v>
      </c>
      <c r="U974" s="19" t="s">
        <v>32</v>
      </c>
      <c r="V974" s="11" t="s">
        <v>33</v>
      </c>
      <c r="W974" s="41">
        <v>2.79</v>
      </c>
      <c r="X974" s="14">
        <v>12000</v>
      </c>
      <c r="Y974" s="11" t="str">
        <f t="shared" si="15"/>
        <v>43941Policia CivilALCOOL PARA USO GERAL ALCOOL GEL,CONCENT.DE 70%,P/HIGIEN.C/ACAO ANTIMICROBIANA01.648.513/0001-7633480120002,79http://www.transparencia.sc.gov.br/contratos/extratosigef?gestaofiltro[]=16084&amp;unidadegestorafiltro[]=160084&amp;nucontratofiltro[]=2019CT005931</v>
      </c>
      <c r="Z974" s="11" t="s">
        <v>4443</v>
      </c>
      <c r="AA974" s="7">
        <v>200000</v>
      </c>
      <c r="AB974" s="1" t="s">
        <v>15217</v>
      </c>
      <c r="AC974" s="7" t="s">
        <v>14870</v>
      </c>
      <c r="AD974" s="1" t="s">
        <v>16269</v>
      </c>
    </row>
    <row r="975" spans="1:30">
      <c r="A975" s="10">
        <v>43941</v>
      </c>
      <c r="B975" s="11" t="s">
        <v>15</v>
      </c>
      <c r="C975" s="12" t="s">
        <v>2883</v>
      </c>
      <c r="D975" s="12" t="s">
        <v>2877</v>
      </c>
      <c r="E975" s="11" t="s">
        <v>16</v>
      </c>
      <c r="F975" s="11" t="s">
        <v>2978</v>
      </c>
      <c r="G975" s="13" t="s">
        <v>17</v>
      </c>
      <c r="H975" s="11" t="s">
        <v>2979</v>
      </c>
      <c r="I975" s="11"/>
      <c r="J975" s="11"/>
      <c r="K975" s="11" t="s">
        <v>2911</v>
      </c>
      <c r="L975" s="7" t="s">
        <v>2980</v>
      </c>
      <c r="M975" s="7" t="s">
        <v>2981</v>
      </c>
      <c r="N975" s="47">
        <v>2474640</v>
      </c>
      <c r="O975" s="25" t="s">
        <v>2888</v>
      </c>
      <c r="P975" s="26" t="s">
        <v>2888</v>
      </c>
      <c r="Q975" s="11" t="s">
        <v>22</v>
      </c>
      <c r="R975" s="11" t="s">
        <v>2982</v>
      </c>
      <c r="S975" s="11" t="s">
        <v>2890</v>
      </c>
      <c r="T975" s="11" t="s">
        <v>841</v>
      </c>
      <c r="U975" s="19" t="s">
        <v>23</v>
      </c>
      <c r="V975" s="11" t="s">
        <v>24</v>
      </c>
      <c r="W975" s="20" t="s">
        <v>815</v>
      </c>
      <c r="X975" s="20">
        <v>0</v>
      </c>
      <c r="Y975" s="11" t="str">
        <f t="shared" si="15"/>
        <v>43941Secretaria de Estado da SaúdeLuva de procedimento descartável,tamanho P, M,G10.842.393/0001-342474640Informação não disponível no Diário Oficial e na Nota de Empenho do Portal da Transparência.Informação não disponível no Diário Oficial e na Nota de Empenho do Portal da Transparência.Sem publicação no Diário Oficial de SC e da União http://www.transparencia.sc.gov.br/documentos/extrato/doc/empenho?empenhofiltro[]=480091|2020NE010225</v>
      </c>
      <c r="Z975" s="11" t="s">
        <v>4443</v>
      </c>
      <c r="AA975" s="7">
        <v>200000</v>
      </c>
      <c r="AB975" s="1" t="s">
        <v>15308</v>
      </c>
      <c r="AC975" s="7" t="s">
        <v>14869</v>
      </c>
      <c r="AD975" s="1" t="s">
        <v>16269</v>
      </c>
    </row>
    <row r="976" spans="1:30">
      <c r="A976" s="10">
        <v>43941</v>
      </c>
      <c r="B976" s="11" t="s">
        <v>15</v>
      </c>
      <c r="C976" s="12" t="s">
        <v>2883</v>
      </c>
      <c r="D976" s="12" t="s">
        <v>2877</v>
      </c>
      <c r="E976" s="11" t="s">
        <v>16</v>
      </c>
      <c r="F976" s="11" t="s">
        <v>2978</v>
      </c>
      <c r="G976" s="13" t="s">
        <v>17</v>
      </c>
      <c r="H976" s="11" t="s">
        <v>2983</v>
      </c>
      <c r="I976" s="11"/>
      <c r="J976" s="11"/>
      <c r="K976" s="11" t="s">
        <v>2911</v>
      </c>
      <c r="L976" s="7" t="s">
        <v>2984</v>
      </c>
      <c r="M976" s="7" t="s">
        <v>13935</v>
      </c>
      <c r="N976" s="47">
        <v>1710828</v>
      </c>
      <c r="O976" s="25" t="s">
        <v>2888</v>
      </c>
      <c r="P976" s="26" t="s">
        <v>2888</v>
      </c>
      <c r="Q976" s="11" t="s">
        <v>22</v>
      </c>
      <c r="R976" s="11" t="s">
        <v>2985</v>
      </c>
      <c r="S976" s="11" t="s">
        <v>2890</v>
      </c>
      <c r="T976" s="11" t="s">
        <v>841</v>
      </c>
      <c r="U976" s="19" t="s">
        <v>23</v>
      </c>
      <c r="V976" s="11" t="s">
        <v>24</v>
      </c>
      <c r="W976" s="20" t="s">
        <v>815</v>
      </c>
      <c r="X976" s="20">
        <v>0</v>
      </c>
      <c r="Y976" s="11" t="str">
        <f t="shared" si="15"/>
        <v>43941Secretaria de Estado da SaúdeLuva de procedimento descartáveltamanho pequeno( P,M,G)10.241.516/0001-811710828Informação não disponível no Diário Oficial e na Nota de Empenho do Portal da Transparência.Informação não disponível no Diário Oficial e na Nota de Empenho do Portal da Transparência.Sem publicação no Diário Oficial da União e http://www.transparencia.sc.gov.br/documentos/extrato/doc/empenho?empenhofiltro[]=480091|2020NE010325</v>
      </c>
      <c r="Z976" s="11" t="s">
        <v>4443</v>
      </c>
      <c r="AA976" s="7">
        <v>2507500</v>
      </c>
      <c r="AB976" s="1" t="s">
        <v>15309</v>
      </c>
      <c r="AC976" s="7" t="s">
        <v>14869</v>
      </c>
      <c r="AD976" s="1" t="s">
        <v>16269</v>
      </c>
    </row>
    <row r="977" spans="1:30">
      <c r="A977" s="10">
        <v>43941</v>
      </c>
      <c r="B977" s="11" t="s">
        <v>15</v>
      </c>
      <c r="C977" s="12" t="s">
        <v>2883</v>
      </c>
      <c r="D977" s="12" t="s">
        <v>2877</v>
      </c>
      <c r="E977" s="11" t="s">
        <v>16</v>
      </c>
      <c r="F977" s="11" t="s">
        <v>2978</v>
      </c>
      <c r="G977" s="11" t="s">
        <v>37</v>
      </c>
      <c r="H977" s="11" t="s">
        <v>2986</v>
      </c>
      <c r="I977" s="11"/>
      <c r="J977" s="11"/>
      <c r="K977" s="11" t="s">
        <v>2911</v>
      </c>
      <c r="L977" s="7" t="s">
        <v>2987</v>
      </c>
      <c r="M977" s="7" t="s">
        <v>2988</v>
      </c>
      <c r="N977" s="47">
        <v>1216000</v>
      </c>
      <c r="O977" s="25" t="s">
        <v>2888</v>
      </c>
      <c r="P977" s="26" t="s">
        <v>2888</v>
      </c>
      <c r="Q977" s="11"/>
      <c r="R977" s="11" t="s">
        <v>2989</v>
      </c>
      <c r="S977" s="11" t="s">
        <v>2890</v>
      </c>
      <c r="T977" s="11" t="s">
        <v>1029</v>
      </c>
      <c r="U977" s="15" t="s">
        <v>142</v>
      </c>
      <c r="V977" s="11" t="s">
        <v>20</v>
      </c>
      <c r="W977" s="20" t="s">
        <v>815</v>
      </c>
      <c r="X977" s="20">
        <v>0</v>
      </c>
      <c r="Y977" s="11" t="str">
        <f t="shared" si="15"/>
        <v>43941Secretaria de Estado da SaúdeMONITOR MULTIPARÂMETROS Marca:GE Healthcare04.078.043/0001-401216000Informação não disponível no Diário Oficial e na Nota de Empenho do Portal da Transparência.Informação não disponível no Diário Oficial e na Nota de Empenho do Portal da Transparência.Sem publicação no Diário Oficial da União e SC e http://www.transparencia.sc.gov.br/documentos/extrato/doc/empenho?empenhofiltro[]=480091|2020NE010675</v>
      </c>
      <c r="Z977" s="11" t="s">
        <v>4443</v>
      </c>
      <c r="AA977" s="7">
        <v>2044000</v>
      </c>
      <c r="AB977" s="1" t="s">
        <v>15310</v>
      </c>
      <c r="AC977" s="7" t="s">
        <v>14869</v>
      </c>
      <c r="AD977" s="1" t="s">
        <v>16269</v>
      </c>
    </row>
    <row r="978" spans="1:30">
      <c r="A978" s="10">
        <v>43941</v>
      </c>
      <c r="B978" s="11" t="s">
        <v>15</v>
      </c>
      <c r="C978" s="12" t="s">
        <v>2883</v>
      </c>
      <c r="D978" s="12" t="s">
        <v>2877</v>
      </c>
      <c r="E978" s="11" t="s">
        <v>16</v>
      </c>
      <c r="F978" s="11" t="s">
        <v>2978</v>
      </c>
      <c r="G978" s="11" t="s">
        <v>37</v>
      </c>
      <c r="H978" s="11" t="s">
        <v>2990</v>
      </c>
      <c r="I978" s="11"/>
      <c r="J978" s="11"/>
      <c r="K978" s="11" t="s">
        <v>2911</v>
      </c>
      <c r="L978" s="7" t="s">
        <v>643</v>
      </c>
      <c r="M978" s="7" t="s">
        <v>644</v>
      </c>
      <c r="N978" s="47">
        <v>748000</v>
      </c>
      <c r="O978" s="25"/>
      <c r="P978" s="26"/>
      <c r="Q978" s="11"/>
      <c r="R978" s="11" t="s">
        <v>2991</v>
      </c>
      <c r="S978" s="11" t="s">
        <v>2890</v>
      </c>
      <c r="T978" s="11" t="s">
        <v>1029</v>
      </c>
      <c r="U978" s="15" t="s">
        <v>142</v>
      </c>
      <c r="V978" s="11" t="s">
        <v>20</v>
      </c>
      <c r="W978" s="20" t="s">
        <v>815</v>
      </c>
      <c r="X978" s="20">
        <v>0</v>
      </c>
      <c r="Y978" s="11" t="str">
        <f t="shared" si="15"/>
        <v>43941Secretaria de Estado da SaúdeMONITOR MULTIPARÂMETROSMarca/Modelo: Alfamed - VITA 400ebásico11.405.384/0001-49748000Sem publicação nos Diários Oficiais e http://www.transparencia.sc.gov.br/documentos/extrato/doc/empenho?empenhofiltro[]=480091|2020NE010680</v>
      </c>
      <c r="Z978" s="11" t="s">
        <v>4443</v>
      </c>
      <c r="AA978" s="7">
        <v>9000000</v>
      </c>
      <c r="AB978" s="1" t="s">
        <v>14983</v>
      </c>
      <c r="AC978" s="7" t="s">
        <v>14869</v>
      </c>
      <c r="AD978" s="1" t="s">
        <v>16269</v>
      </c>
    </row>
    <row r="979" spans="1:30">
      <c r="A979" s="10">
        <v>43941</v>
      </c>
      <c r="B979" s="11" t="s">
        <v>15</v>
      </c>
      <c r="C979" s="12" t="s">
        <v>2883</v>
      </c>
      <c r="D979" s="12" t="s">
        <v>2877</v>
      </c>
      <c r="E979" s="11" t="s">
        <v>16</v>
      </c>
      <c r="F979" s="11" t="s">
        <v>2978</v>
      </c>
      <c r="G979" s="13" t="s">
        <v>17</v>
      </c>
      <c r="H979" s="11" t="s">
        <v>2992</v>
      </c>
      <c r="I979" s="11"/>
      <c r="J979" s="11"/>
      <c r="K979" s="11"/>
      <c r="L979" s="7" t="s">
        <v>2973</v>
      </c>
      <c r="M979" s="7" t="s">
        <v>2200</v>
      </c>
      <c r="N979" s="47">
        <v>120000</v>
      </c>
      <c r="O979" s="25" t="s">
        <v>2888</v>
      </c>
      <c r="P979" s="26" t="s">
        <v>2888</v>
      </c>
      <c r="Q979" s="27" t="s">
        <v>31</v>
      </c>
      <c r="R979" s="11" t="s">
        <v>2993</v>
      </c>
      <c r="S979" s="11" t="s">
        <v>2890</v>
      </c>
      <c r="T979" s="11" t="s">
        <v>867</v>
      </c>
      <c r="U979" s="19" t="s">
        <v>32</v>
      </c>
      <c r="V979" s="11" t="s">
        <v>33</v>
      </c>
      <c r="W979" s="20" t="s">
        <v>815</v>
      </c>
      <c r="X979" s="20">
        <v>0</v>
      </c>
      <c r="Y979" s="11" t="str">
        <f t="shared" si="15"/>
        <v>43941Secretaria de Estado da SaúdeAQUISIÇÃO DE ALMOTOLIAS DESCARTÁVEL COM ÁLCOOL GEL 70% GLICERINADO PARA HIGIENIZAÇÃO DAS MÃOS01.648.513/0001-76120000Informação não disponível no Diário Oficial e na Nota de Empenho do Portal da Transparência.Informação não disponível no Diário Oficial e na Nota de Empenho do Portal da Transparência.http://www.transparencia.sc.gov.br/documentos/extrato/doc/empenho?empenhofiltro[]=480091|2020NE011338</v>
      </c>
      <c r="Z979" s="11" t="s">
        <v>4443</v>
      </c>
      <c r="AA979" s="7">
        <v>200000</v>
      </c>
      <c r="AB979" s="1" t="s">
        <v>15217</v>
      </c>
      <c r="AC979" s="7" t="s">
        <v>14870</v>
      </c>
      <c r="AD979" s="1" t="s">
        <v>16269</v>
      </c>
    </row>
    <row r="980" spans="1:30">
      <c r="A980" s="10">
        <v>43941</v>
      </c>
      <c r="B980" s="11" t="s">
        <v>15</v>
      </c>
      <c r="C980" s="12" t="s">
        <v>2883</v>
      </c>
      <c r="D980" s="12" t="s">
        <v>2877</v>
      </c>
      <c r="E980" s="11" t="s">
        <v>16</v>
      </c>
      <c r="F980" s="11" t="s">
        <v>2978</v>
      </c>
      <c r="G980" s="11" t="s">
        <v>37</v>
      </c>
      <c r="H980" s="11" t="s">
        <v>2994</v>
      </c>
      <c r="I980" s="11"/>
      <c r="J980" s="11"/>
      <c r="K980" s="11" t="s">
        <v>2911</v>
      </c>
      <c r="L980" s="7" t="s">
        <v>2995</v>
      </c>
      <c r="M980" s="7" t="s">
        <v>2996</v>
      </c>
      <c r="N980" s="47">
        <v>33000000</v>
      </c>
      <c r="O980" s="25">
        <v>200</v>
      </c>
      <c r="P980" s="26">
        <v>165000</v>
      </c>
      <c r="Q980" s="11" t="s">
        <v>18</v>
      </c>
      <c r="R980" s="11" t="s">
        <v>2997</v>
      </c>
      <c r="S980" s="11" t="s">
        <v>2890</v>
      </c>
      <c r="T980" s="11" t="s">
        <v>911</v>
      </c>
      <c r="U980" s="19" t="s">
        <v>4439</v>
      </c>
      <c r="V980" s="11" t="s">
        <v>20</v>
      </c>
      <c r="W980" s="41">
        <v>165000</v>
      </c>
      <c r="X980" s="14">
        <v>200</v>
      </c>
      <c r="Y980" s="11" t="str">
        <f t="shared" si="15"/>
        <v>43941Secretaria de Estado da SaúdeVENTILADOR PULMONAR MARCA/MODELO: Respirador medical C3502.482.618/0001-6033000000200165000http://www.tce.sc.gov.br/sites/default/files/Boletim_DIE_Aquisi%C3%A7%C3%A3o_Respiradores_2020_04_28.pdf &gt;&gt;&gt;Sem publicação nos Diários oficiais e http://www.transparencia.sc.gov.br/documentos/extrato/doc/empenho?empenhofiltro[]=480091|2020NE011422 e http://www.transparencia.sc.gov.br/documentos/extrato/doc/empenho?empenhofiltro[]=480091|2020NE012029</v>
      </c>
      <c r="Z980" s="11" t="s">
        <v>4443</v>
      </c>
      <c r="AA980" s="7">
        <v>1600000</v>
      </c>
      <c r="AB980" s="1" t="s">
        <v>15311</v>
      </c>
      <c r="AC980" s="7" t="s">
        <v>14868</v>
      </c>
      <c r="AD980" s="1" t="s">
        <v>16269</v>
      </c>
    </row>
    <row r="981" spans="1:30">
      <c r="A981" s="10">
        <v>43941</v>
      </c>
      <c r="B981" s="11" t="s">
        <v>15</v>
      </c>
      <c r="C981" s="12" t="s">
        <v>2883</v>
      </c>
      <c r="D981" s="12" t="s">
        <v>2877</v>
      </c>
      <c r="E981" s="11" t="s">
        <v>16</v>
      </c>
      <c r="F981" s="11" t="s">
        <v>2978</v>
      </c>
      <c r="G981" s="13" t="s">
        <v>17</v>
      </c>
      <c r="H981" s="11" t="s">
        <v>2998</v>
      </c>
      <c r="I981" s="11"/>
      <c r="J981" s="11"/>
      <c r="K981" s="11" t="s">
        <v>2911</v>
      </c>
      <c r="L981" s="7" t="s">
        <v>1941</v>
      </c>
      <c r="M981" s="7" t="s">
        <v>1942</v>
      </c>
      <c r="N981" s="47">
        <v>65268</v>
      </c>
      <c r="O981" s="25" t="s">
        <v>2888</v>
      </c>
      <c r="P981" s="26" t="s">
        <v>2888</v>
      </c>
      <c r="Q981" s="11"/>
      <c r="R981" s="36" t="s">
        <v>2999</v>
      </c>
      <c r="S981" s="11" t="s">
        <v>2890</v>
      </c>
      <c r="T981" s="11" t="s">
        <v>836</v>
      </c>
      <c r="U981" s="19" t="s">
        <v>30</v>
      </c>
      <c r="V981" s="11" t="s">
        <v>20</v>
      </c>
      <c r="W981" s="20" t="s">
        <v>815</v>
      </c>
      <c r="X981" s="20">
        <v>0</v>
      </c>
      <c r="Y981" s="11" t="str">
        <f t="shared" si="15"/>
        <v>43941Secretaria de Estado da SaúdeAQUISIÇÃO DE MÁSCARA FACIAL SEM VISEIRA33.578.004/0001-0065268Informação não disponível no Diário Oficial e na Nota de Empenho do Portal da Transparência.Informação não disponível no Diário Oficial e na Nota de Empenho do Portal da Transparência.http://www.transparencia.sc.gov.br/documentos/extrato/doc/empenho?empenhofiltro[]=480091|2020NE011442</v>
      </c>
      <c r="Z981" s="11" t="s">
        <v>4443</v>
      </c>
      <c r="AA981" s="7">
        <v>10000</v>
      </c>
      <c r="AB981" s="1" t="s">
        <v>15063</v>
      </c>
      <c r="AC981" s="7" t="s">
        <v>14869</v>
      </c>
      <c r="AD981" s="1" t="s">
        <v>16269</v>
      </c>
    </row>
    <row r="982" spans="1:30">
      <c r="A982" s="10">
        <v>43941</v>
      </c>
      <c r="B982" s="11" t="s">
        <v>15</v>
      </c>
      <c r="C982" s="12" t="s">
        <v>2883</v>
      </c>
      <c r="D982" s="12" t="s">
        <v>2877</v>
      </c>
      <c r="E982" s="11"/>
      <c r="F982" s="11"/>
      <c r="G982" s="13" t="s">
        <v>17</v>
      </c>
      <c r="H982" s="11" t="s">
        <v>3000</v>
      </c>
      <c r="I982" s="11" t="s">
        <v>3001</v>
      </c>
      <c r="J982" s="11"/>
      <c r="K982" s="11" t="s">
        <v>3002</v>
      </c>
      <c r="L982" s="7" t="s">
        <v>3003</v>
      </c>
      <c r="M982" s="7" t="s">
        <v>3004</v>
      </c>
      <c r="N982" s="47">
        <v>27600</v>
      </c>
      <c r="O982" s="25">
        <v>20000</v>
      </c>
      <c r="P982" s="26">
        <v>1.38</v>
      </c>
      <c r="Q982" s="11"/>
      <c r="R982" s="11" t="s">
        <v>3005</v>
      </c>
      <c r="S982" s="11" t="s">
        <v>2890</v>
      </c>
      <c r="T982" s="11" t="s">
        <v>836</v>
      </c>
      <c r="U982" s="19" t="s">
        <v>30</v>
      </c>
      <c r="V982" s="11" t="s">
        <v>20</v>
      </c>
      <c r="W982" s="41">
        <v>1.38</v>
      </c>
      <c r="X982" s="14">
        <v>20000</v>
      </c>
      <c r="Y982" s="11" t="str">
        <f t="shared" si="15"/>
        <v>43941Aquisição de 20mil máscaras cirúrgicas descartáveis para a Polícia Civil (enfrentamento à Covid-19),79.846.465/0001-1827600200001,38http://www.transparencia.sc.gov.br/documentos/extrato/doc/empenho?empenhofiltro[]=160084|2020NE000925</v>
      </c>
      <c r="Z982" s="11" t="s">
        <v>4443</v>
      </c>
      <c r="AA982" s="7">
        <v>3400000</v>
      </c>
      <c r="AB982" s="1" t="s">
        <v>15312</v>
      </c>
      <c r="AC982" s="7" t="s">
        <v>14869</v>
      </c>
      <c r="AD982" s="1" t="s">
        <v>16269</v>
      </c>
    </row>
    <row r="983" spans="1:30">
      <c r="A983" s="10">
        <v>43941</v>
      </c>
      <c r="B983" s="11" t="s">
        <v>15</v>
      </c>
      <c r="C983" s="12" t="s">
        <v>2883</v>
      </c>
      <c r="D983" s="12" t="s">
        <v>2877</v>
      </c>
      <c r="E983" s="11" t="s">
        <v>16</v>
      </c>
      <c r="F983" s="11" t="s">
        <v>2978</v>
      </c>
      <c r="G983" s="11" t="s">
        <v>37</v>
      </c>
      <c r="H983" s="11" t="s">
        <v>3006</v>
      </c>
      <c r="I983" s="11"/>
      <c r="J983" s="11"/>
      <c r="K983" s="11" t="s">
        <v>2911</v>
      </c>
      <c r="L983" s="7" t="s">
        <v>13936</v>
      </c>
      <c r="M983" s="7" t="s">
        <v>3007</v>
      </c>
      <c r="N983" s="47">
        <v>6835501.5</v>
      </c>
      <c r="O983" s="25">
        <v>100</v>
      </c>
      <c r="P983" s="26">
        <v>68355.02</v>
      </c>
      <c r="Q983" s="11" t="s">
        <v>18</v>
      </c>
      <c r="R983" s="11" t="s">
        <v>3008</v>
      </c>
      <c r="S983" s="11" t="s">
        <v>2890</v>
      </c>
      <c r="T983" s="11" t="s">
        <v>911</v>
      </c>
      <c r="U983" s="19" t="s">
        <v>4439</v>
      </c>
      <c r="V983" s="11" t="s">
        <v>20</v>
      </c>
      <c r="W983" s="41">
        <v>68355.02</v>
      </c>
      <c r="X983" s="14">
        <v>100</v>
      </c>
      <c r="Y983" s="11" t="str">
        <f t="shared" si="15"/>
        <v>43941Secretaria de Estado da SaúdeAQUISIÇÃO ATRAVÉS DE IMPORTAÇÃO DE 100 EQUIPAMENTOS RESPIRADORES P/ SUH82.901.000/0001-276835501,510068355,02http://www.transparencia.sc.gov.br/documentos/extrato/doc/empenho?empenhofiltro[]=480091|2020NE012514</v>
      </c>
      <c r="Z983" s="11" t="s">
        <v>4443</v>
      </c>
      <c r="AA983" s="7">
        <v>350000000</v>
      </c>
      <c r="AB983" s="1" t="s">
        <v>15313</v>
      </c>
      <c r="AC983" s="7" t="s">
        <v>14869</v>
      </c>
      <c r="AD983" s="1" t="s">
        <v>16269</v>
      </c>
    </row>
    <row r="984" spans="1:30">
      <c r="A984" s="10">
        <v>43941</v>
      </c>
      <c r="B984" s="11" t="s">
        <v>15</v>
      </c>
      <c r="C984" s="12" t="s">
        <v>2883</v>
      </c>
      <c r="D984" s="12" t="s">
        <v>2877</v>
      </c>
      <c r="E984" s="11" t="s">
        <v>16</v>
      </c>
      <c r="F984" s="11" t="s">
        <v>2978</v>
      </c>
      <c r="G984" s="13" t="s">
        <v>17</v>
      </c>
      <c r="H984" s="11" t="s">
        <v>3009</v>
      </c>
      <c r="I984" s="11" t="s">
        <v>3010</v>
      </c>
      <c r="J984" s="11"/>
      <c r="K984" s="11" t="s">
        <v>2911</v>
      </c>
      <c r="L984" s="7" t="s">
        <v>1941</v>
      </c>
      <c r="M984" s="7" t="s">
        <v>1942</v>
      </c>
      <c r="N984" s="47">
        <v>220000</v>
      </c>
      <c r="O984" s="25" t="s">
        <v>2888</v>
      </c>
      <c r="P984" s="26" t="s">
        <v>2888</v>
      </c>
      <c r="Q984" s="11"/>
      <c r="R984" s="36" t="s">
        <v>3011</v>
      </c>
      <c r="S984" s="11" t="s">
        <v>2890</v>
      </c>
      <c r="T984" s="11" t="s">
        <v>859</v>
      </c>
      <c r="U984" s="19" t="s">
        <v>30</v>
      </c>
      <c r="V984" s="11" t="s">
        <v>20</v>
      </c>
      <c r="W984" s="20" t="s">
        <v>815</v>
      </c>
      <c r="X984" s="20">
        <v>0</v>
      </c>
      <c r="Y984" s="11" t="str">
        <f t="shared" si="15"/>
        <v>43941Secretaria de Estado da SaúdeMáscara respiradora semi-facial, paraproteção de agentesbiológicos33.578.004/0001-00220000Informação não disponível no Diário Oficial e na Nota de Empenho do Portal da Transparência.Informação não disponível no Diário Oficial e na Nota de Empenho do Portal da Transparência.http://www.transparencia.sc.gov.br/documentos/extrato/doc/empenho?empenhofiltro[]=480091|2020NE012839</v>
      </c>
      <c r="Z984" s="11" t="s">
        <v>4443</v>
      </c>
      <c r="AA984" s="7">
        <v>10000</v>
      </c>
      <c r="AB984" s="1" t="s">
        <v>15063</v>
      </c>
      <c r="AC984" s="7" t="s">
        <v>14869</v>
      </c>
      <c r="AD984" s="1" t="s">
        <v>16269</v>
      </c>
    </row>
    <row r="985" spans="1:30">
      <c r="A985" s="10">
        <v>43941</v>
      </c>
      <c r="B985" s="11" t="s">
        <v>15</v>
      </c>
      <c r="C985" s="12" t="s">
        <v>2883</v>
      </c>
      <c r="D985" s="12" t="s">
        <v>2877</v>
      </c>
      <c r="E985" s="11" t="s">
        <v>16</v>
      </c>
      <c r="F985" s="11" t="s">
        <v>2978</v>
      </c>
      <c r="G985" s="13" t="s">
        <v>17</v>
      </c>
      <c r="H985" s="11" t="s">
        <v>3012</v>
      </c>
      <c r="I985" s="11" t="s">
        <v>3013</v>
      </c>
      <c r="J985" s="11"/>
      <c r="K985" s="11" t="s">
        <v>3013</v>
      </c>
      <c r="L985" s="7" t="s">
        <v>9897</v>
      </c>
      <c r="M985" s="7" t="s">
        <v>3014</v>
      </c>
      <c r="N985" s="47">
        <v>151457.28</v>
      </c>
      <c r="O985" s="25" t="s">
        <v>2888</v>
      </c>
      <c r="P985" s="26" t="s">
        <v>2888</v>
      </c>
      <c r="Q985" s="11" t="s">
        <v>22</v>
      </c>
      <c r="R985" s="11" t="s">
        <v>3015</v>
      </c>
      <c r="S985" s="11" t="s">
        <v>2890</v>
      </c>
      <c r="T985" s="11" t="s">
        <v>841</v>
      </c>
      <c r="U985" s="19" t="s">
        <v>23</v>
      </c>
      <c r="V985" s="11" t="s">
        <v>24</v>
      </c>
      <c r="W985" s="20" t="s">
        <v>815</v>
      </c>
      <c r="X985" s="20">
        <v>0</v>
      </c>
      <c r="Y985" s="11" t="str">
        <f t="shared" si="15"/>
        <v>43941Secretaria de Estado da SaúdeLuva de procedimento descartável E OUTROS05.531.725/0001-20151457,28Informação não disponível no Diário Oficial e na Nota de Empenho do Portal da Transparência.Informação não disponível no Diário Oficial e na Nota de Empenho do Portal da Transparência.http://www.transparencia.sc.gov.br/documentos/extrato/doc/empenho?empenhofiltro[]=480091|2020NE012890</v>
      </c>
      <c r="Z985" s="11" t="s">
        <v>4443</v>
      </c>
      <c r="AA985" s="7">
        <v>2000000</v>
      </c>
      <c r="AB985" s="1" t="s">
        <v>15002</v>
      </c>
      <c r="AC985" s="7" t="s">
        <v>14869</v>
      </c>
      <c r="AD985" s="1" t="s">
        <v>16269</v>
      </c>
    </row>
    <row r="986" spans="1:30">
      <c r="A986" s="10">
        <v>43941</v>
      </c>
      <c r="B986" s="11" t="s">
        <v>15</v>
      </c>
      <c r="C986" s="12" t="s">
        <v>2883</v>
      </c>
      <c r="D986" s="12" t="s">
        <v>2877</v>
      </c>
      <c r="E986" s="11" t="s">
        <v>16</v>
      </c>
      <c r="F986" s="11" t="s">
        <v>2978</v>
      </c>
      <c r="G986" s="13" t="s">
        <v>17</v>
      </c>
      <c r="H986" s="11" t="s">
        <v>3016</v>
      </c>
      <c r="I986" s="11" t="s">
        <v>3017</v>
      </c>
      <c r="J986" s="11"/>
      <c r="K986" s="11" t="s">
        <v>2911</v>
      </c>
      <c r="L986" s="7" t="s">
        <v>3018</v>
      </c>
      <c r="M986" s="7" t="s">
        <v>3019</v>
      </c>
      <c r="N986" s="47">
        <v>1716000</v>
      </c>
      <c r="O986" s="25" t="s">
        <v>2888</v>
      </c>
      <c r="P986" s="26" t="s">
        <v>2888</v>
      </c>
      <c r="Q986" s="11" t="s">
        <v>22</v>
      </c>
      <c r="R986" s="36" t="s">
        <v>3020</v>
      </c>
      <c r="S986" s="11" t="s">
        <v>2890</v>
      </c>
      <c r="T986" s="11" t="s">
        <v>841</v>
      </c>
      <c r="U986" s="19" t="s">
        <v>23</v>
      </c>
      <c r="V986" s="11" t="s">
        <v>24</v>
      </c>
      <c r="W986" s="20" t="s">
        <v>815</v>
      </c>
      <c r="X986" s="20">
        <v>0</v>
      </c>
      <c r="Y986" s="11" t="str">
        <f t="shared" si="15"/>
        <v>43941Secretaria de Estado da SaúdeLuvas M de látex e Luvas P sem látexitens 9598075 e 959802701.057.428/0002-141716000Informação não disponível no Diário Oficial e na Nota de Empenho do Portal da Transparência.Informação não disponível no Diário Oficial e na Nota de Empenho do Portal da Transparência.http://www.transparencia.sc.gov.br/documentos/extrato/doc/empenho?empenhofiltro[]=480091|2020NE013024</v>
      </c>
      <c r="Z986" s="11" t="s">
        <v>4443</v>
      </c>
      <c r="AA986" s="7">
        <v>0</v>
      </c>
      <c r="AB986" s="1" t="s">
        <v>15314</v>
      </c>
      <c r="AC986" s="7" t="s">
        <v>14869</v>
      </c>
      <c r="AD986" s="1" t="s">
        <v>16269</v>
      </c>
    </row>
    <row r="987" spans="1:30">
      <c r="A987" s="10">
        <v>43941</v>
      </c>
      <c r="B987" s="11" t="s">
        <v>15</v>
      </c>
      <c r="C987" s="12" t="s">
        <v>2883</v>
      </c>
      <c r="D987" s="12" t="s">
        <v>2877</v>
      </c>
      <c r="E987" s="11" t="s">
        <v>16</v>
      </c>
      <c r="F987" s="11" t="s">
        <v>2978</v>
      </c>
      <c r="G987" s="13" t="s">
        <v>17</v>
      </c>
      <c r="H987" s="11" t="s">
        <v>3021</v>
      </c>
      <c r="I987" s="11" t="s">
        <v>3017</v>
      </c>
      <c r="J987" s="11"/>
      <c r="K987" s="11" t="s">
        <v>2911</v>
      </c>
      <c r="L987" s="7" t="s">
        <v>3018</v>
      </c>
      <c r="M987" s="7" t="s">
        <v>3019</v>
      </c>
      <c r="N987" s="47">
        <v>3732000</v>
      </c>
      <c r="O987" s="25" t="s">
        <v>2888</v>
      </c>
      <c r="P987" s="26" t="s">
        <v>2888</v>
      </c>
      <c r="Q987" s="11" t="s">
        <v>22</v>
      </c>
      <c r="R987" s="11" t="s">
        <v>3022</v>
      </c>
      <c r="S987" s="11" t="s">
        <v>2890</v>
      </c>
      <c r="T987" s="11" t="s">
        <v>841</v>
      </c>
      <c r="U987" s="19" t="s">
        <v>23</v>
      </c>
      <c r="V987" s="11" t="s">
        <v>24</v>
      </c>
      <c r="W987" s="20" t="s">
        <v>815</v>
      </c>
      <c r="X987" s="20">
        <v>0</v>
      </c>
      <c r="Y987" s="11" t="str">
        <f t="shared" si="15"/>
        <v>43941Secretaria de Estado da SaúdeLuvas: P e G de látex e M e G sem látex itens 9598074, 9598076, 9598028 e 959802901.057.428/0002-143732000Informação não disponível no Diário Oficial e na Nota de Empenho do Portal da Transparência.Informação não disponível no Diário Oficial e na Nota de Empenho do Portal da Transparência.http://www.transparencia.sc.gov.br/documentos/extrato/doc/empenho?empenhofiltro[]=480091|2020NE013027</v>
      </c>
      <c r="Z987" s="11" t="s">
        <v>4443</v>
      </c>
      <c r="AA987" s="7">
        <v>0</v>
      </c>
      <c r="AB987" s="1" t="s">
        <v>15314</v>
      </c>
      <c r="AC987" s="7" t="s">
        <v>14869</v>
      </c>
      <c r="AD987" s="1" t="s">
        <v>16269</v>
      </c>
    </row>
    <row r="988" spans="1:30">
      <c r="A988" s="10">
        <v>43943</v>
      </c>
      <c r="B988" s="11" t="s">
        <v>15</v>
      </c>
      <c r="C988" s="12" t="s">
        <v>2883</v>
      </c>
      <c r="D988" s="12" t="s">
        <v>2877</v>
      </c>
      <c r="E988" s="11" t="s">
        <v>128</v>
      </c>
      <c r="F988" s="11" t="s">
        <v>3023</v>
      </c>
      <c r="G988" s="13" t="s">
        <v>17</v>
      </c>
      <c r="H988" s="11" t="s">
        <v>3024</v>
      </c>
      <c r="I988" s="11" t="s">
        <v>3025</v>
      </c>
      <c r="J988" s="11"/>
      <c r="K988" s="11" t="s">
        <v>3026</v>
      </c>
      <c r="L988" s="7" t="s">
        <v>3027</v>
      </c>
      <c r="M988" s="7" t="s">
        <v>3028</v>
      </c>
      <c r="N988" s="47">
        <v>56832.800000000003</v>
      </c>
      <c r="O988" s="25"/>
      <c r="P988" s="26"/>
      <c r="Q988" s="11" t="s">
        <v>22</v>
      </c>
      <c r="R988" s="11" t="s">
        <v>3029</v>
      </c>
      <c r="S988" s="11" t="s">
        <v>2890</v>
      </c>
      <c r="T988" s="11" t="s">
        <v>841</v>
      </c>
      <c r="U988" s="19" t="s">
        <v>23</v>
      </c>
      <c r="V988" s="11" t="s">
        <v>24</v>
      </c>
      <c r="W988" s="20" t="s">
        <v>815</v>
      </c>
      <c r="X988" s="20">
        <v>0</v>
      </c>
      <c r="Y988" s="11" t="str">
        <f t="shared" si="15"/>
        <v>43943Secretaria de Estado da Segurança PúblicaAQUISIÇÃO DE MATERIAL DE EXPEDIENTE - LUVAS DESCARTÁVEIS04.176.836/0001-0056832,8http://www.transparencia.sc.gov.br/documentos/extrato/doc/empenho?empenhofiltro[]=160097|2020NE002737</v>
      </c>
      <c r="Z988" s="11" t="s">
        <v>4443</v>
      </c>
      <c r="AA988" s="7">
        <v>0</v>
      </c>
      <c r="AB988" s="1" t="s">
        <v>15315</v>
      </c>
      <c r="AC988" s="7" t="s">
        <v>14870</v>
      </c>
      <c r="AD988" s="1" t="s">
        <v>16269</v>
      </c>
    </row>
    <row r="989" spans="1:30">
      <c r="A989" s="10">
        <v>43943</v>
      </c>
      <c r="B989" s="11" t="s">
        <v>15</v>
      </c>
      <c r="C989" s="12" t="s">
        <v>2883</v>
      </c>
      <c r="D989" s="12" t="s">
        <v>2877</v>
      </c>
      <c r="E989" s="11" t="s">
        <v>128</v>
      </c>
      <c r="F989" s="11" t="s">
        <v>3023</v>
      </c>
      <c r="G989" s="13" t="s">
        <v>17</v>
      </c>
      <c r="H989" s="11" t="s">
        <v>3030</v>
      </c>
      <c r="I989" s="11"/>
      <c r="J989" s="11"/>
      <c r="K989" s="11"/>
      <c r="L989" s="7" t="s">
        <v>3031</v>
      </c>
      <c r="M989" s="7" t="s">
        <v>3032</v>
      </c>
      <c r="N989" s="47">
        <v>18900</v>
      </c>
      <c r="O989" s="25" t="s">
        <v>2888</v>
      </c>
      <c r="P989" s="26" t="s">
        <v>2888</v>
      </c>
      <c r="Q989" s="11" t="s">
        <v>22</v>
      </c>
      <c r="R989" s="11" t="s">
        <v>3033</v>
      </c>
      <c r="S989" s="11" t="s">
        <v>2890</v>
      </c>
      <c r="T989" s="11" t="s">
        <v>841</v>
      </c>
      <c r="U989" s="19" t="s">
        <v>23</v>
      </c>
      <c r="V989" s="11" t="s">
        <v>24</v>
      </c>
      <c r="W989" s="20" t="s">
        <v>815</v>
      </c>
      <c r="X989" s="20">
        <v>0</v>
      </c>
      <c r="Y989" s="11" t="str">
        <f t="shared" si="15"/>
        <v>43943Secretaria de Estado da Segurança PúblicaIndenização conforme Parecer Jurídico e Despacho do Diretor da DALF SIGEF 17559/2020 necessidade de aquisição de (700) Caixas de luva descartável.16.912.866/0001-0918900Informação não disponível no Diário Oficial e na Nota de Empenho do Portal da Transparência.Informação não disponível no Diário Oficial e na Nota de Empenho do Portal da Transparência.http://www.transparencia.sc.gov.br/documentos/extrato/doc/empenho?empenhofiltro[]=160097|2020NE002190</v>
      </c>
      <c r="Z989" s="11" t="s">
        <v>4443</v>
      </c>
      <c r="AA989" s="7">
        <v>80000</v>
      </c>
      <c r="AB989" s="1" t="s">
        <v>15316</v>
      </c>
      <c r="AC989" s="7" t="s">
        <v>14868</v>
      </c>
      <c r="AD989" s="1" t="s">
        <v>16269</v>
      </c>
    </row>
    <row r="990" spans="1:30">
      <c r="A990" s="10">
        <v>43943</v>
      </c>
      <c r="B990" s="11" t="s">
        <v>15</v>
      </c>
      <c r="C990" s="12" t="s">
        <v>2883</v>
      </c>
      <c r="D990" s="12" t="s">
        <v>2877</v>
      </c>
      <c r="E990" s="11" t="s">
        <v>128</v>
      </c>
      <c r="F990" s="11" t="s">
        <v>3023</v>
      </c>
      <c r="G990" s="13" t="s">
        <v>17</v>
      </c>
      <c r="H990" s="11" t="s">
        <v>3034</v>
      </c>
      <c r="I990" s="11"/>
      <c r="J990" s="11"/>
      <c r="K990" s="11"/>
      <c r="L990" s="7" t="s">
        <v>3035</v>
      </c>
      <c r="M990" s="7" t="s">
        <v>13937</v>
      </c>
      <c r="N990" s="47">
        <v>60000</v>
      </c>
      <c r="O990" s="25" t="s">
        <v>2888</v>
      </c>
      <c r="P990" s="26" t="s">
        <v>2888</v>
      </c>
      <c r="Q990" s="27" t="s">
        <v>28</v>
      </c>
      <c r="R990" s="11" t="s">
        <v>3036</v>
      </c>
      <c r="S990" s="11" t="s">
        <v>2890</v>
      </c>
      <c r="T990" s="11" t="s">
        <v>836</v>
      </c>
      <c r="U990" s="19" t="s">
        <v>30</v>
      </c>
      <c r="V990" s="11" t="s">
        <v>20</v>
      </c>
      <c r="W990" s="20" t="s">
        <v>815</v>
      </c>
      <c r="X990" s="20">
        <v>0</v>
      </c>
      <c r="Y990" s="11" t="str">
        <f t="shared" si="15"/>
        <v>43943Secretaria de Estado da Segurança PúblicaIndenização conforme Parecer Jurídico e Despacho do Diretor da DALF SIGEF 17561/2020 necessidade de aquisição de (500) Caixas de máscaras.34.064.557/0001-0860000Informação não disponível no Diário Oficial e na Nota de Empenho do Portal da Transparência.Informação não disponível no Diário Oficial e na Nota de Empenho do Portal da Transparência.http://www.transparencia.sc.gov.br/documentos/extrato/doc/empenho?empenhofiltro[]=160097|2020NE002210</v>
      </c>
      <c r="Z990" s="11" t="s">
        <v>4443</v>
      </c>
      <c r="AA990" s="7">
        <v>150000</v>
      </c>
      <c r="AB990" s="1" t="s">
        <v>15317</v>
      </c>
      <c r="AC990" s="7" t="s">
        <v>14870</v>
      </c>
      <c r="AD990" s="1" t="s">
        <v>16269</v>
      </c>
    </row>
    <row r="991" spans="1:30">
      <c r="A991" s="10">
        <v>43943</v>
      </c>
      <c r="B991" s="11" t="s">
        <v>15</v>
      </c>
      <c r="C991" s="12" t="s">
        <v>2883</v>
      </c>
      <c r="D991" s="12" t="s">
        <v>2877</v>
      </c>
      <c r="E991" s="11" t="s">
        <v>128</v>
      </c>
      <c r="F991" s="11" t="s">
        <v>3023</v>
      </c>
      <c r="G991" s="13" t="s">
        <v>17</v>
      </c>
      <c r="H991" s="11" t="s">
        <v>3037</v>
      </c>
      <c r="I991" s="11"/>
      <c r="J991" s="11"/>
      <c r="K991" s="11" t="s">
        <v>2911</v>
      </c>
      <c r="L991" s="7" t="s">
        <v>3035</v>
      </c>
      <c r="M991" s="7" t="s">
        <v>13937</v>
      </c>
      <c r="N991" s="47">
        <v>102500</v>
      </c>
      <c r="O991" s="25">
        <v>50000</v>
      </c>
      <c r="P991" s="26">
        <v>2.0499999999999998</v>
      </c>
      <c r="Q991" s="27" t="s">
        <v>28</v>
      </c>
      <c r="R991" s="11" t="s">
        <v>3038</v>
      </c>
      <c r="S991" s="11" t="s">
        <v>2890</v>
      </c>
      <c r="T991" s="11" t="s">
        <v>836</v>
      </c>
      <c r="U991" s="19" t="s">
        <v>30</v>
      </c>
      <c r="V991" s="11" t="s">
        <v>20</v>
      </c>
      <c r="W991" s="41">
        <v>2.0499999999999998</v>
      </c>
      <c r="X991" s="14">
        <v>50000</v>
      </c>
      <c r="Y991" s="11" t="str">
        <f t="shared" si="15"/>
        <v>43943Secretaria de Estado da Segurança PúblicaMASCARA PROTETORA DESCARTAVEL34.064.557/0001-08102500500002,05http://www.transparencia.sc.gov.br/documentos/extrato/doc/empenho?empenhofiltro[]=160097|2020NE002387</v>
      </c>
      <c r="Z991" s="11" t="s">
        <v>4443</v>
      </c>
      <c r="AA991" s="7">
        <v>150000</v>
      </c>
      <c r="AB991" s="1" t="s">
        <v>15317</v>
      </c>
      <c r="AC991" s="7" t="s">
        <v>14870</v>
      </c>
      <c r="AD991" s="1" t="s">
        <v>16269</v>
      </c>
    </row>
    <row r="992" spans="1:30">
      <c r="A992" s="10">
        <v>43941</v>
      </c>
      <c r="B992" s="11" t="s">
        <v>1319</v>
      </c>
      <c r="C992" s="11" t="s">
        <v>3039</v>
      </c>
      <c r="D992" s="11" t="s">
        <v>3040</v>
      </c>
      <c r="E992" s="11" t="s">
        <v>16</v>
      </c>
      <c r="F992" s="11" t="s">
        <v>3041</v>
      </c>
      <c r="G992" s="11" t="s">
        <v>37</v>
      </c>
      <c r="H992" s="11" t="s">
        <v>3042</v>
      </c>
      <c r="I992" s="11" t="s">
        <v>3043</v>
      </c>
      <c r="J992" s="11" t="s">
        <v>3044</v>
      </c>
      <c r="K992" s="11" t="s">
        <v>3045</v>
      </c>
      <c r="L992" s="7" t="s">
        <v>13938</v>
      </c>
      <c r="M992" s="7" t="s">
        <v>3046</v>
      </c>
      <c r="N992" s="47">
        <v>1010000</v>
      </c>
      <c r="O992" s="25" t="s">
        <v>3043</v>
      </c>
      <c r="P992" s="26" t="s">
        <v>3043</v>
      </c>
      <c r="Q992" s="11" t="s">
        <v>3043</v>
      </c>
      <c r="R992" s="11" t="s">
        <v>3047</v>
      </c>
      <c r="S992" s="11"/>
      <c r="T992" s="11"/>
      <c r="U992" s="15" t="s">
        <v>142</v>
      </c>
      <c r="V992" s="11" t="s">
        <v>20</v>
      </c>
      <c r="W992" s="20" t="s">
        <v>815</v>
      </c>
      <c r="X992" s="20">
        <v>0</v>
      </c>
      <c r="Y992" s="11" t="str">
        <f t="shared" si="15"/>
        <v>43941HOSPITAL INFANTIL LUCIDIO PORTELA (HILP)CONTRATAÇÃO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NACIONAL.14.779.196/0001-791010000????http://www.diariooficial.pi.gov.br/index.php</v>
      </c>
      <c r="Z992" s="11" t="s">
        <v>4443</v>
      </c>
      <c r="AA992" s="7">
        <v>300000</v>
      </c>
      <c r="AB992" s="1" t="s">
        <v>15318</v>
      </c>
      <c r="AC992" s="7" t="s">
        <v>14870</v>
      </c>
      <c r="AD992" s="1" t="s">
        <v>16269</v>
      </c>
    </row>
    <row r="993" spans="1:30">
      <c r="A993" s="10">
        <v>43941</v>
      </c>
      <c r="B993" s="11" t="s">
        <v>1319</v>
      </c>
      <c r="C993" s="11" t="s">
        <v>3039</v>
      </c>
      <c r="D993" s="11" t="s">
        <v>3040</v>
      </c>
      <c r="E993" s="11" t="s">
        <v>16</v>
      </c>
      <c r="F993" s="11" t="s">
        <v>3041</v>
      </c>
      <c r="G993" s="13" t="s">
        <v>34</v>
      </c>
      <c r="H993" s="11" t="s">
        <v>3048</v>
      </c>
      <c r="I993" s="11" t="s">
        <v>3043</v>
      </c>
      <c r="J993" s="11" t="s">
        <v>3049</v>
      </c>
      <c r="K993" s="11" t="s">
        <v>3050</v>
      </c>
      <c r="L993" s="7" t="s">
        <v>13939</v>
      </c>
      <c r="M993" s="7" t="s">
        <v>3051</v>
      </c>
      <c r="N993" s="47">
        <v>419250</v>
      </c>
      <c r="O993" s="25" t="s">
        <v>3043</v>
      </c>
      <c r="P993" s="26" t="s">
        <v>3043</v>
      </c>
      <c r="Q993" s="11" t="s">
        <v>3043</v>
      </c>
      <c r="R993" s="11" t="s">
        <v>3047</v>
      </c>
      <c r="S993" s="11"/>
      <c r="T993" s="11"/>
      <c r="U993" s="15" t="s">
        <v>4438</v>
      </c>
      <c r="V993" s="11" t="s">
        <v>20</v>
      </c>
      <c r="W993" s="20" t="s">
        <v>815</v>
      </c>
      <c r="X993" s="20">
        <v>0</v>
      </c>
      <c r="Y993" s="11" t="str">
        <f t="shared" si="15"/>
        <v>43941HOSPITAL INFANTIL LUCIDIO PORTELA (HILP)"CONTRATAÇÃO DE EMPRESA ESPECIALIZADA EM CARÁTER DE URGÊNCIA, PARALOCAÇÃO DE EQUIPAMENTOS - RAIO - X MÓVEL, ULTRASSOM MÓVEL E SISTEMACR DE DIGITALIZAÇÃO DE IMAGENS RADIOGRÁFICAS,
EQUIPAMENTO DE ECOCARDIOGRAMA E RADIOLOGIA DE ALTA EFINIÇÃO - PARA USO EXCLUSIVO DE PACIENTES INFECTADOS PELOVIRUS COVID-19, PELO PERÍODO DETRÊS MESES, VISANDO COMPOR A MONTAGEM DE LEITOS DE RETARGUADA NO HOSPITAL INFANTIL LUCÍDIO PORTELA HILP, PARA PREPARAR O HOSPITAL, BEM COMO DAR ESTRUTURA PARA ATENDER OS PACIENTES INFECTADOS PELO COVID - 19 (NOVO CORONAVÍRUS)"11.897.718/0001-49419250????http://www.diariooficial.pi.gov.br/index.php</v>
      </c>
      <c r="Z993" s="11" t="s">
        <v>4443</v>
      </c>
      <c r="AA993" s="7">
        <v>100000</v>
      </c>
      <c r="AB993" s="1" t="s">
        <v>15319</v>
      </c>
      <c r="AC993" s="7" t="s">
        <v>14868</v>
      </c>
      <c r="AD993" s="1" t="s">
        <v>16269</v>
      </c>
    </row>
    <row r="994" spans="1:30">
      <c r="A994" s="10">
        <v>43941</v>
      </c>
      <c r="B994" s="11" t="s">
        <v>1319</v>
      </c>
      <c r="C994" s="11" t="s">
        <v>3039</v>
      </c>
      <c r="D994" s="11" t="s">
        <v>3040</v>
      </c>
      <c r="E994" s="11" t="s">
        <v>16</v>
      </c>
      <c r="F994" s="11" t="s">
        <v>3041</v>
      </c>
      <c r="G994" s="11" t="s">
        <v>37</v>
      </c>
      <c r="H994" s="11" t="s">
        <v>3052</v>
      </c>
      <c r="I994" s="11" t="s">
        <v>3053</v>
      </c>
      <c r="J994" s="11" t="s">
        <v>3054</v>
      </c>
      <c r="K994" s="11" t="s">
        <v>931</v>
      </c>
      <c r="L994" s="7" t="s">
        <v>3055</v>
      </c>
      <c r="M994" s="7" t="s">
        <v>3056</v>
      </c>
      <c r="N994" s="47">
        <v>625000</v>
      </c>
      <c r="O994" s="25" t="s">
        <v>3043</v>
      </c>
      <c r="P994" s="26" t="s">
        <v>3043</v>
      </c>
      <c r="Q994" s="11" t="s">
        <v>3043</v>
      </c>
      <c r="R994" s="11" t="s">
        <v>3047</v>
      </c>
      <c r="S994" s="11"/>
      <c r="T994" s="11"/>
      <c r="U994" s="15" t="s">
        <v>142</v>
      </c>
      <c r="V994" s="11" t="s">
        <v>20</v>
      </c>
      <c r="W994" s="20" t="s">
        <v>815</v>
      </c>
      <c r="X994" s="20">
        <v>0</v>
      </c>
      <c r="Y994" s="11" t="str">
        <f t="shared" si="15"/>
        <v>43941HOSPITAL INFANTIL LUCIDIO PORTELA (HILP)CONTRATAÇÃO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NACIONAL.10.645.510/0001-70625000????http://www.diariooficial.pi.gov.br/index.php</v>
      </c>
      <c r="Z994" s="11" t="s">
        <v>4443</v>
      </c>
      <c r="AA994" s="7">
        <v>500000</v>
      </c>
      <c r="AB994" s="1" t="s">
        <v>15320</v>
      </c>
      <c r="AC994" s="7" t="s">
        <v>14869</v>
      </c>
      <c r="AD994" s="1" t="s">
        <v>16269</v>
      </c>
    </row>
    <row r="995" spans="1:30">
      <c r="A995" s="10">
        <v>43941</v>
      </c>
      <c r="B995" s="11" t="s">
        <v>1319</v>
      </c>
      <c r="C995" s="11" t="s">
        <v>3039</v>
      </c>
      <c r="D995" s="11" t="s">
        <v>3040</v>
      </c>
      <c r="E995" s="11" t="s">
        <v>16</v>
      </c>
      <c r="F995" s="11" t="s">
        <v>3057</v>
      </c>
      <c r="G995" s="13" t="s">
        <v>17</v>
      </c>
      <c r="H995" s="11" t="s">
        <v>3058</v>
      </c>
      <c r="I995" s="11" t="s">
        <v>3059</v>
      </c>
      <c r="J995" s="11" t="s">
        <v>920</v>
      </c>
      <c r="K995" s="11" t="s">
        <v>1373</v>
      </c>
      <c r="L995" s="7" t="s">
        <v>13940</v>
      </c>
      <c r="M995" s="7" t="s">
        <v>3060</v>
      </c>
      <c r="N995" s="47">
        <v>234000</v>
      </c>
      <c r="O995" s="25" t="s">
        <v>3043</v>
      </c>
      <c r="P995" s="26" t="s">
        <v>3043</v>
      </c>
      <c r="Q995" s="11" t="s">
        <v>3043</v>
      </c>
      <c r="R995" s="11" t="s">
        <v>3047</v>
      </c>
      <c r="S995" s="11"/>
      <c r="T995" s="11"/>
      <c r="U995" s="19" t="s">
        <v>23</v>
      </c>
      <c r="V995" s="11" t="s">
        <v>24</v>
      </c>
      <c r="W995" s="20" t="s">
        <v>815</v>
      </c>
      <c r="X995" s="20">
        <v>0</v>
      </c>
      <c r="Y995" s="11" t="str">
        <f t="shared" si="15"/>
        <v>43941MATERNIDADE DONA EVANGELINA ROSAAQUISIAÇÃO DE MEDICAMENTOS E INSUMOS (ÁLCOOL GEL, AVENTAL CIRÚRGICO, FILTRO, LUVA CIRÚRGICA, LUVA PARA PROCEDIEMENTOS ETC)06.553.564/0106-05234000????http://www.diariooficial.pi.gov.br/index.php</v>
      </c>
      <c r="Z995" s="11" t="s">
        <v>4443</v>
      </c>
      <c r="AA995" s="7">
        <v>0</v>
      </c>
      <c r="AB995" s="1" t="s">
        <v>15321</v>
      </c>
      <c r="AC995" s="7" t="s">
        <v>14869</v>
      </c>
      <c r="AD995" s="1" t="s">
        <v>16269</v>
      </c>
    </row>
    <row r="996" spans="1:30">
      <c r="A996" s="10">
        <v>43941</v>
      </c>
      <c r="B996" s="11" t="s">
        <v>1319</v>
      </c>
      <c r="C996" s="11" t="s">
        <v>3039</v>
      </c>
      <c r="D996" s="11" t="s">
        <v>3040</v>
      </c>
      <c r="E996" s="11" t="s">
        <v>16</v>
      </c>
      <c r="F996" s="11" t="s">
        <v>3057</v>
      </c>
      <c r="G996" s="13" t="s">
        <v>17</v>
      </c>
      <c r="H996" s="11" t="s">
        <v>3058</v>
      </c>
      <c r="I996" s="11" t="s">
        <v>3043</v>
      </c>
      <c r="J996" s="11" t="s">
        <v>1285</v>
      </c>
      <c r="K996" s="11" t="s">
        <v>981</v>
      </c>
      <c r="L996" s="7" t="s">
        <v>3061</v>
      </c>
      <c r="M996" s="7" t="s">
        <v>3062</v>
      </c>
      <c r="N996" s="47">
        <v>1118550</v>
      </c>
      <c r="O996" s="25" t="s">
        <v>3043</v>
      </c>
      <c r="P996" s="26" t="s">
        <v>3043</v>
      </c>
      <c r="Q996" s="11" t="s">
        <v>3043</v>
      </c>
      <c r="R996" s="11" t="s">
        <v>3047</v>
      </c>
      <c r="S996" s="11"/>
      <c r="T996" s="11"/>
      <c r="U996" s="19" t="s">
        <v>23</v>
      </c>
      <c r="V996" s="11" t="s">
        <v>24</v>
      </c>
      <c r="W996" s="20" t="s">
        <v>815</v>
      </c>
      <c r="X996" s="20">
        <v>0</v>
      </c>
      <c r="Y996" s="11" t="str">
        <f t="shared" si="15"/>
        <v>43941MATERNIDADE DONA EVANGELINA ROSAAQUISIAÇÃO DE MEDICAMENTOS E INSUMOS (ÁLCOOL GEL, AVENTAL CIRÚRGICO, FILTRO, LUVA CIRÚRGICA, LUVA PARA PROCEDIEMENTOS ETC)11.401.085/0001-361118550????http://www.diariooficial.pi.gov.br/index.php</v>
      </c>
      <c r="Z996" s="11" t="s">
        <v>4443</v>
      </c>
      <c r="AA996" s="7">
        <v>150000</v>
      </c>
      <c r="AB996" s="1" t="s">
        <v>15322</v>
      </c>
      <c r="AC996" s="7" t="s">
        <v>14870</v>
      </c>
      <c r="AD996" s="1" t="s">
        <v>16269</v>
      </c>
    </row>
    <row r="997" spans="1:30">
      <c r="A997" s="10">
        <v>43941</v>
      </c>
      <c r="B997" s="11" t="s">
        <v>1319</v>
      </c>
      <c r="C997" s="11" t="s">
        <v>3039</v>
      </c>
      <c r="D997" s="11" t="s">
        <v>3040</v>
      </c>
      <c r="E997" s="11" t="s">
        <v>16</v>
      </c>
      <c r="F997" s="11" t="s">
        <v>3057</v>
      </c>
      <c r="G997" s="13" t="s">
        <v>17</v>
      </c>
      <c r="H997" s="11" t="s">
        <v>3063</v>
      </c>
      <c r="I997" s="11" t="s">
        <v>3043</v>
      </c>
      <c r="J997" s="11" t="s">
        <v>1361</v>
      </c>
      <c r="K997" s="11" t="s">
        <v>2801</v>
      </c>
      <c r="L997" s="7" t="s">
        <v>13940</v>
      </c>
      <c r="M997" s="7" t="s">
        <v>3060</v>
      </c>
      <c r="N997" s="47">
        <v>490000</v>
      </c>
      <c r="O997" s="25" t="s">
        <v>3043</v>
      </c>
      <c r="P997" s="26" t="s">
        <v>3043</v>
      </c>
      <c r="Q997" s="11" t="s">
        <v>3043</v>
      </c>
      <c r="R997" s="11" t="s">
        <v>3047</v>
      </c>
      <c r="S997" s="11"/>
      <c r="T997" s="11"/>
      <c r="U997" s="19" t="s">
        <v>30</v>
      </c>
      <c r="V997" s="11" t="s">
        <v>20</v>
      </c>
      <c r="W997" s="20" t="s">
        <v>815</v>
      </c>
      <c r="X997" s="20">
        <v>0</v>
      </c>
      <c r="Y997" s="11" t="str">
        <f t="shared" si="15"/>
        <v>43941MATERNIDADE DONA EVANGELINA ROSAAQUISIÇÃO DE MEDICAMENTOS E INSUMOS ( FILTRO, LUVA CIRÚRGICA, LUVA, MÁSCARA, SAPATILHA E SISTEMA FECHADO DE ASPIRAÇÃO)06.553.564/0106-05490000????http://www.diariooficial.pi.gov.br/index.php</v>
      </c>
      <c r="Z997" s="11" t="s">
        <v>4443</v>
      </c>
      <c r="AA997" s="7">
        <v>0</v>
      </c>
      <c r="AB997" s="1" t="s">
        <v>15321</v>
      </c>
      <c r="AC997" s="7" t="s">
        <v>14869</v>
      </c>
      <c r="AD997" s="1" t="s">
        <v>16269</v>
      </c>
    </row>
    <row r="998" spans="1:30">
      <c r="A998" s="10">
        <v>43941</v>
      </c>
      <c r="B998" s="11" t="s">
        <v>1319</v>
      </c>
      <c r="C998" s="11" t="s">
        <v>3039</v>
      </c>
      <c r="D998" s="11" t="s">
        <v>3040</v>
      </c>
      <c r="E998" s="11" t="s">
        <v>16</v>
      </c>
      <c r="F998" s="11" t="s">
        <v>3057</v>
      </c>
      <c r="G998" s="13" t="s">
        <v>17</v>
      </c>
      <c r="H998" s="11" t="s">
        <v>3058</v>
      </c>
      <c r="I998" s="11" t="s">
        <v>3043</v>
      </c>
      <c r="J998" s="11" t="s">
        <v>978</v>
      </c>
      <c r="K998" s="11" t="s">
        <v>981</v>
      </c>
      <c r="L998" s="7" t="s">
        <v>3055</v>
      </c>
      <c r="M998" s="7" t="s">
        <v>3056</v>
      </c>
      <c r="N998" s="47">
        <v>748750</v>
      </c>
      <c r="O998" s="25" t="s">
        <v>3043</v>
      </c>
      <c r="P998" s="26" t="s">
        <v>3043</v>
      </c>
      <c r="Q998" s="11" t="s">
        <v>3043</v>
      </c>
      <c r="R998" s="11" t="s">
        <v>3047</v>
      </c>
      <c r="S998" s="11"/>
      <c r="T998" s="11"/>
      <c r="U998" s="19" t="s">
        <v>23</v>
      </c>
      <c r="V998" s="11" t="s">
        <v>24</v>
      </c>
      <c r="W998" s="20" t="s">
        <v>815</v>
      </c>
      <c r="X998" s="20">
        <v>0</v>
      </c>
      <c r="Y998" s="11" t="str">
        <f t="shared" si="15"/>
        <v>43941MATERNIDADE DONA EVANGELINA ROSAAQUISIAÇÃO DE MEDICAMENTOS E INSUMOS (ÁLCOOL GEL, AVENTAL CIRÚRGICO, FILTRO, LUVA CIRÚRGICA, LUVA PARA PROCEDIEMENTOS ETC)10.645.510/0001-70748750????http://www.diariooficial.pi.gov.br/index.php</v>
      </c>
      <c r="Z998" s="11" t="s">
        <v>4443</v>
      </c>
      <c r="AA998" s="7">
        <v>500000</v>
      </c>
      <c r="AB998" s="1" t="s">
        <v>15320</v>
      </c>
      <c r="AC998" s="7" t="s">
        <v>14869</v>
      </c>
      <c r="AD998" s="1" t="s">
        <v>16269</v>
      </c>
    </row>
    <row r="999" spans="1:30">
      <c r="A999" s="10">
        <v>43941</v>
      </c>
      <c r="B999" s="11" t="s">
        <v>771</v>
      </c>
      <c r="C999" s="11" t="s">
        <v>3039</v>
      </c>
      <c r="D999" s="11" t="s">
        <v>3040</v>
      </c>
      <c r="E999" s="11" t="s">
        <v>16</v>
      </c>
      <c r="F999" s="11" t="s">
        <v>3064</v>
      </c>
      <c r="G999" s="13" t="s">
        <v>34</v>
      </c>
      <c r="H999" s="11" t="s">
        <v>3065</v>
      </c>
      <c r="I999" s="11" t="s">
        <v>3043</v>
      </c>
      <c r="J999" s="11" t="s">
        <v>2614</v>
      </c>
      <c r="K999" s="11" t="s">
        <v>3043</v>
      </c>
      <c r="L999" s="7" t="s">
        <v>1675</v>
      </c>
      <c r="M999" s="7" t="s">
        <v>1676</v>
      </c>
      <c r="N999" s="47">
        <v>469500</v>
      </c>
      <c r="O999" s="25" t="s">
        <v>3043</v>
      </c>
      <c r="P999" s="26" t="s">
        <v>3043</v>
      </c>
      <c r="Q999" s="11" t="s">
        <v>3043</v>
      </c>
      <c r="R999" s="11" t="s">
        <v>3066</v>
      </c>
      <c r="S999" s="11" t="s">
        <v>3067</v>
      </c>
      <c r="T999" s="11"/>
      <c r="U999" s="15" t="s">
        <v>142</v>
      </c>
      <c r="V999" s="11" t="s">
        <v>20</v>
      </c>
      <c r="W999" s="20" t="s">
        <v>815</v>
      </c>
      <c r="X999" s="20">
        <v>0</v>
      </c>
      <c r="Y999" s="11" t="str">
        <f t="shared" si="15"/>
        <v>43941Fundação Municipal de Saúde de Teresina/PILOCAÇÃO DE MONITOR MULTIPARAMÉTRICO E VENTILADOR MECÂNICO, DESTINADOS A ATENDER AS NECESSIDADES DA FUNDAÇÃO MUNICIPAL DE SAÚDE - FMS04.238.951/0001-54469500????http://transparencia.teresina.pi.gov.br/covid19.jsf; http://dom.pmt.pi.gov.br/lista_diario.php</v>
      </c>
      <c r="Z999" s="11" t="s">
        <v>4443</v>
      </c>
      <c r="AA999" s="7">
        <v>300000</v>
      </c>
      <c r="AB999" s="1" t="s">
        <v>15142</v>
      </c>
      <c r="AC999" s="7" t="s">
        <v>14869</v>
      </c>
      <c r="AD999" s="1" t="s">
        <v>16269</v>
      </c>
    </row>
    <row r="1000" spans="1:30">
      <c r="A1000" s="10">
        <v>43944</v>
      </c>
      <c r="B1000" s="11" t="s">
        <v>771</v>
      </c>
      <c r="C1000" s="11" t="s">
        <v>3068</v>
      </c>
      <c r="D1000" s="11" t="s">
        <v>2766</v>
      </c>
      <c r="E1000" s="11" t="s">
        <v>2318</v>
      </c>
      <c r="F1000" s="11" t="s">
        <v>3069</v>
      </c>
      <c r="G1000" s="11" t="s">
        <v>2482</v>
      </c>
      <c r="H1000" s="11" t="s">
        <v>3070</v>
      </c>
      <c r="I1000" s="11" t="s">
        <v>797</v>
      </c>
      <c r="J1000" s="11" t="s">
        <v>797</v>
      </c>
      <c r="K1000" s="11" t="s">
        <v>3071</v>
      </c>
      <c r="L1000" s="7" t="s">
        <v>13941</v>
      </c>
      <c r="M1000" s="7" t="s">
        <v>3072</v>
      </c>
      <c r="N1000" s="47">
        <v>15000</v>
      </c>
      <c r="O1000" s="25">
        <v>100</v>
      </c>
      <c r="P1000" s="26">
        <v>150</v>
      </c>
      <c r="Q1000" s="11" t="s">
        <v>2471</v>
      </c>
      <c r="R1000" s="11" t="s">
        <v>2770</v>
      </c>
      <c r="S1000" s="11" t="s">
        <v>3073</v>
      </c>
      <c r="T1000" s="11"/>
      <c r="U1000" s="19" t="s">
        <v>30</v>
      </c>
      <c r="V1000" s="11" t="s">
        <v>20</v>
      </c>
      <c r="W1000" s="20" t="s">
        <v>815</v>
      </c>
      <c r="X1000" s="20">
        <v>0</v>
      </c>
      <c r="Y1000" s="11" t="str">
        <f t="shared" si="15"/>
        <v>43944Secretaria Municipal de Educação - Jaboatão dos Guararapes/PEMáscara com proteção dupla02.871.166/0001-0915000100150Portal da Transparência do Município.</v>
      </c>
      <c r="Z1000" s="11" t="s">
        <v>4443</v>
      </c>
      <c r="AA1000" s="7">
        <v>5053800</v>
      </c>
      <c r="AB1000" s="1" t="s">
        <v>15323</v>
      </c>
      <c r="AC1000" s="7" t="s">
        <v>14870</v>
      </c>
      <c r="AD1000" s="1" t="s">
        <v>16269</v>
      </c>
    </row>
    <row r="1001" spans="1:30">
      <c r="A1001" s="10">
        <v>43943</v>
      </c>
      <c r="B1001" s="11" t="s">
        <v>1319</v>
      </c>
      <c r="C1001" s="12" t="s">
        <v>3074</v>
      </c>
      <c r="D1001" s="12" t="s">
        <v>2766</v>
      </c>
      <c r="E1001" s="11" t="s">
        <v>646</v>
      </c>
      <c r="F1001" s="11" t="s">
        <v>2132</v>
      </c>
      <c r="G1001" s="11" t="s">
        <v>2482</v>
      </c>
      <c r="H1001" s="11" t="s">
        <v>3075</v>
      </c>
      <c r="I1001" s="11" t="s">
        <v>3076</v>
      </c>
      <c r="J1001" s="11" t="s">
        <v>797</v>
      </c>
      <c r="K1001" s="11" t="s">
        <v>3077</v>
      </c>
      <c r="L1001" s="7" t="s">
        <v>2373</v>
      </c>
      <c r="M1001" s="7" t="s">
        <v>822</v>
      </c>
      <c r="N1001" s="47">
        <v>1533680</v>
      </c>
      <c r="O1001" s="25">
        <v>80720</v>
      </c>
      <c r="P1001" s="26">
        <v>19</v>
      </c>
      <c r="Q1001" s="11" t="s">
        <v>797</v>
      </c>
      <c r="R1001" s="11" t="s">
        <v>3078</v>
      </c>
      <c r="S1001" s="11" t="s">
        <v>3079</v>
      </c>
      <c r="T1001" s="11"/>
      <c r="U1001" s="19" t="s">
        <v>30</v>
      </c>
      <c r="V1001" s="11" t="s">
        <v>20</v>
      </c>
      <c r="W1001" s="20" t="s">
        <v>815</v>
      </c>
      <c r="X1001" s="20">
        <v>0</v>
      </c>
      <c r="Y1001" s="11" t="str">
        <f t="shared" si="15"/>
        <v>43943Fundo Estadual de SaúdeMÁSCARAS DE PROTEÇÃO07.642.426/0001-9815336808072019Portal da Transparência do Governo de Pernambuco</v>
      </c>
      <c r="Z1001" s="11" t="s">
        <v>4443</v>
      </c>
      <c r="AA1001" s="7">
        <v>580000</v>
      </c>
      <c r="AB1001" s="1" t="s">
        <v>15006</v>
      </c>
      <c r="AC1001" s="7" t="s">
        <v>14869</v>
      </c>
      <c r="AD1001" s="1" t="s">
        <v>16269</v>
      </c>
    </row>
    <row r="1002" spans="1:30">
      <c r="A1002" s="10">
        <v>43943</v>
      </c>
      <c r="B1002" s="11" t="s">
        <v>1319</v>
      </c>
      <c r="C1002" s="12" t="s">
        <v>3074</v>
      </c>
      <c r="D1002" s="12" t="s">
        <v>2766</v>
      </c>
      <c r="E1002" s="11" t="s">
        <v>646</v>
      </c>
      <c r="F1002" s="11" t="s">
        <v>2132</v>
      </c>
      <c r="G1002" s="11" t="s">
        <v>2482</v>
      </c>
      <c r="H1002" s="11" t="s">
        <v>3080</v>
      </c>
      <c r="I1002" s="11" t="s">
        <v>3081</v>
      </c>
      <c r="J1002" s="11" t="s">
        <v>797</v>
      </c>
      <c r="K1002" s="11" t="s">
        <v>3082</v>
      </c>
      <c r="L1002" s="7" t="s">
        <v>13942</v>
      </c>
      <c r="M1002" s="7" t="s">
        <v>3083</v>
      </c>
      <c r="N1002" s="47">
        <v>12180</v>
      </c>
      <c r="O1002" s="25">
        <v>1740</v>
      </c>
      <c r="P1002" s="26">
        <v>7</v>
      </c>
      <c r="Q1002" s="11" t="s">
        <v>797</v>
      </c>
      <c r="R1002" s="11" t="s">
        <v>3078</v>
      </c>
      <c r="S1002" s="11" t="s">
        <v>3079</v>
      </c>
      <c r="T1002" s="11"/>
      <c r="U1002" s="19" t="s">
        <v>32</v>
      </c>
      <c r="V1002" s="11" t="s">
        <v>33</v>
      </c>
      <c r="W1002" s="20" t="s">
        <v>815</v>
      </c>
      <c r="X1002" s="20">
        <v>0</v>
      </c>
      <c r="Y1002" s="11" t="str">
        <f t="shared" si="15"/>
        <v>43943Fundo Estadual de SaúdeÁLCOOL EM GEL A 70% 500ML05.552.477/0001-011218017407Portal da Transparência do Governo de Pernambuco</v>
      </c>
      <c r="Z1002" s="11" t="s">
        <v>4443</v>
      </c>
      <c r="AA1002" s="7">
        <v>100000</v>
      </c>
      <c r="AB1002" s="1" t="s">
        <v>15324</v>
      </c>
      <c r="AC1002" s="7" t="s">
        <v>14870</v>
      </c>
      <c r="AD1002" s="1" t="s">
        <v>16269</v>
      </c>
    </row>
    <row r="1003" spans="1:30">
      <c r="A1003" s="10">
        <v>43943</v>
      </c>
      <c r="B1003" s="11" t="s">
        <v>1319</v>
      </c>
      <c r="C1003" s="12" t="s">
        <v>3074</v>
      </c>
      <c r="D1003" s="12" t="s">
        <v>2766</v>
      </c>
      <c r="E1003" s="11" t="s">
        <v>646</v>
      </c>
      <c r="F1003" s="11" t="s">
        <v>2132</v>
      </c>
      <c r="G1003" s="11" t="s">
        <v>2482</v>
      </c>
      <c r="H1003" s="11" t="s">
        <v>3084</v>
      </c>
      <c r="I1003" s="11" t="s">
        <v>3085</v>
      </c>
      <c r="J1003" s="11" t="s">
        <v>797</v>
      </c>
      <c r="K1003" s="11" t="s">
        <v>3086</v>
      </c>
      <c r="L1003" s="7" t="s">
        <v>13943</v>
      </c>
      <c r="M1003" s="7" t="s">
        <v>3087</v>
      </c>
      <c r="N1003" s="47">
        <v>210000</v>
      </c>
      <c r="O1003" s="25">
        <v>30000</v>
      </c>
      <c r="P1003" s="26">
        <v>7</v>
      </c>
      <c r="Q1003" s="11" t="s">
        <v>797</v>
      </c>
      <c r="R1003" s="11" t="s">
        <v>3078</v>
      </c>
      <c r="S1003" s="11" t="s">
        <v>3079</v>
      </c>
      <c r="T1003" s="11"/>
      <c r="U1003" s="19" t="s">
        <v>29</v>
      </c>
      <c r="V1003" s="11" t="s">
        <v>20</v>
      </c>
      <c r="W1003" s="20" t="s">
        <v>815</v>
      </c>
      <c r="X1003" s="20">
        <v>0</v>
      </c>
      <c r="Y1003" s="11" t="str">
        <f t="shared" si="15"/>
        <v>43943Fundo Estadual de SaúdeÓCULOS DE SEGURANÇA INDIVIDUAL13.265.564/0001-06210000300007Portal da Transparência do Governo de Pernambuco</v>
      </c>
      <c r="Z1003" s="11" t="s">
        <v>4443</v>
      </c>
      <c r="AA1003" s="7">
        <v>70000</v>
      </c>
      <c r="AB1003" s="1" t="s">
        <v>15325</v>
      </c>
      <c r="AC1003" s="7" t="s">
        <v>14870</v>
      </c>
      <c r="AD1003" s="1" t="s">
        <v>16269</v>
      </c>
    </row>
    <row r="1004" spans="1:30">
      <c r="A1004" s="10">
        <v>43943</v>
      </c>
      <c r="B1004" s="11" t="s">
        <v>1319</v>
      </c>
      <c r="C1004" s="12" t="s">
        <v>3074</v>
      </c>
      <c r="D1004" s="12" t="s">
        <v>2766</v>
      </c>
      <c r="E1004" s="11" t="s">
        <v>646</v>
      </c>
      <c r="F1004" s="11" t="s">
        <v>2132</v>
      </c>
      <c r="G1004" s="11" t="s">
        <v>2482</v>
      </c>
      <c r="H1004" s="11" t="s">
        <v>3088</v>
      </c>
      <c r="I1004" s="11" t="s">
        <v>3089</v>
      </c>
      <c r="J1004" s="11" t="s">
        <v>797</v>
      </c>
      <c r="K1004" s="11" t="s">
        <v>3090</v>
      </c>
      <c r="L1004" s="7" t="s">
        <v>13944</v>
      </c>
      <c r="M1004" s="7" t="s">
        <v>3091</v>
      </c>
      <c r="N1004" s="47">
        <v>12060</v>
      </c>
      <c r="O1004" s="25" t="s">
        <v>797</v>
      </c>
      <c r="P1004" s="26" t="s">
        <v>797</v>
      </c>
      <c r="Q1004" s="11" t="s">
        <v>797</v>
      </c>
      <c r="R1004" s="11" t="s">
        <v>3078</v>
      </c>
      <c r="S1004" s="11" t="s">
        <v>3079</v>
      </c>
      <c r="T1004" s="11"/>
      <c r="U1004" s="19" t="s">
        <v>29</v>
      </c>
      <c r="V1004" s="11" t="s">
        <v>20</v>
      </c>
      <c r="W1004" s="20" t="s">
        <v>815</v>
      </c>
      <c r="X1004" s="20">
        <v>0</v>
      </c>
      <c r="Y1004" s="11" t="str">
        <f t="shared" si="15"/>
        <v>43943Fundo Estadual de SaúdeÓculos cirúrgico de proteção03.666.136/0001-2312060--Portal da Transparência do Governo de Pernambuco</v>
      </c>
      <c r="Z1004" s="11" t="s">
        <v>4443</v>
      </c>
      <c r="AA1004" s="7">
        <v>200000</v>
      </c>
      <c r="AB1004" s="1" t="s">
        <v>15326</v>
      </c>
      <c r="AC1004" s="7" t="s">
        <v>14869</v>
      </c>
      <c r="AD1004" s="1" t="s">
        <v>16269</v>
      </c>
    </row>
    <row r="1005" spans="1:30">
      <c r="A1005" s="10">
        <v>43943</v>
      </c>
      <c r="B1005" s="11" t="s">
        <v>1319</v>
      </c>
      <c r="C1005" s="12" t="s">
        <v>3074</v>
      </c>
      <c r="D1005" s="12" t="s">
        <v>2766</v>
      </c>
      <c r="E1005" s="11" t="s">
        <v>646</v>
      </c>
      <c r="F1005" s="11" t="s">
        <v>2132</v>
      </c>
      <c r="G1005" s="11" t="s">
        <v>2482</v>
      </c>
      <c r="H1005" s="11" t="s">
        <v>3092</v>
      </c>
      <c r="I1005" s="11" t="s">
        <v>3093</v>
      </c>
      <c r="J1005" s="11" t="s">
        <v>797</v>
      </c>
      <c r="K1005" s="11" t="s">
        <v>3094</v>
      </c>
      <c r="L1005" s="7" t="s">
        <v>2373</v>
      </c>
      <c r="M1005" s="7" t="s">
        <v>822</v>
      </c>
      <c r="N1005" s="47">
        <v>1900000</v>
      </c>
      <c r="O1005" s="25">
        <v>100000</v>
      </c>
      <c r="P1005" s="26">
        <v>19</v>
      </c>
      <c r="Q1005" s="11" t="s">
        <v>797</v>
      </c>
      <c r="R1005" s="11" t="s">
        <v>3078</v>
      </c>
      <c r="S1005" s="11" t="s">
        <v>3079</v>
      </c>
      <c r="T1005" s="11"/>
      <c r="U1005" s="19" t="s">
        <v>4892</v>
      </c>
      <c r="V1005" s="11" t="s">
        <v>20</v>
      </c>
      <c r="W1005" s="41">
        <v>19</v>
      </c>
      <c r="X1005" s="14">
        <v>100000</v>
      </c>
      <c r="Y1005" s="11" t="str">
        <f t="shared" si="15"/>
        <v>43943Fundo Estadual de SaúdeMÁSCARA DE PROTEÇÃO DESCARTÁVEL - PARTE EXTERNA COMPOSTA  POR  UM  NÃO  TECIDO,CONCHA07.642.426/0001-98190000010000019Portal da Transparência do Governo de Pernambuco</v>
      </c>
      <c r="Z1005" s="11" t="s">
        <v>4443</v>
      </c>
      <c r="AA1005" s="7">
        <v>580000</v>
      </c>
      <c r="AB1005" s="1" t="s">
        <v>15006</v>
      </c>
      <c r="AC1005" s="7" t="s">
        <v>14869</v>
      </c>
      <c r="AD1005" s="1" t="s">
        <v>16269</v>
      </c>
    </row>
    <row r="1006" spans="1:30">
      <c r="A1006" s="10">
        <v>43943</v>
      </c>
      <c r="B1006" s="11" t="s">
        <v>1319</v>
      </c>
      <c r="C1006" s="12" t="s">
        <v>3074</v>
      </c>
      <c r="D1006" s="12" t="s">
        <v>2766</v>
      </c>
      <c r="E1006" s="11" t="s">
        <v>646</v>
      </c>
      <c r="F1006" s="11" t="s">
        <v>2132</v>
      </c>
      <c r="G1006" s="11" t="s">
        <v>2482</v>
      </c>
      <c r="H1006" s="11" t="s">
        <v>3095</v>
      </c>
      <c r="I1006" s="11" t="s">
        <v>3096</v>
      </c>
      <c r="J1006" s="11" t="s">
        <v>797</v>
      </c>
      <c r="K1006" s="11" t="s">
        <v>3097</v>
      </c>
      <c r="L1006" s="7" t="s">
        <v>13945</v>
      </c>
      <c r="M1006" s="7" t="s">
        <v>3098</v>
      </c>
      <c r="N1006" s="47">
        <v>45738</v>
      </c>
      <c r="O1006" s="25">
        <v>9240</v>
      </c>
      <c r="P1006" s="26">
        <v>4.95</v>
      </c>
      <c r="Q1006" s="11" t="s">
        <v>797</v>
      </c>
      <c r="R1006" s="11" t="s">
        <v>3078</v>
      </c>
      <c r="S1006" s="11" t="s">
        <v>3079</v>
      </c>
      <c r="T1006" s="11"/>
      <c r="U1006" s="19" t="s">
        <v>32</v>
      </c>
      <c r="V1006" s="11" t="s">
        <v>33</v>
      </c>
      <c r="W1006" s="41">
        <v>4.95</v>
      </c>
      <c r="X1006" s="14">
        <v>9240</v>
      </c>
      <c r="Y1006" s="11" t="str">
        <f t="shared" si="15"/>
        <v>43943Fundo Estadual de SaúdeÁLCOOL ETÍLICO 70% - 01 Litro10.645.075/0001-834573892404,95Portal da Transparência do Governo de Pernambuco</v>
      </c>
      <c r="Z1006" s="11" t="s">
        <v>4443</v>
      </c>
      <c r="AA1006" s="7">
        <v>166419176.28</v>
      </c>
      <c r="AB1006" s="1" t="s">
        <v>15327</v>
      </c>
      <c r="AC1006" s="7" t="s">
        <v>14869</v>
      </c>
      <c r="AD1006" s="1" t="s">
        <v>16269</v>
      </c>
    </row>
    <row r="1007" spans="1:30">
      <c r="A1007" s="10">
        <v>43943</v>
      </c>
      <c r="B1007" s="11" t="s">
        <v>1319</v>
      </c>
      <c r="C1007" s="12" t="s">
        <v>3074</v>
      </c>
      <c r="D1007" s="12" t="s">
        <v>2766</v>
      </c>
      <c r="E1007" s="11" t="s">
        <v>646</v>
      </c>
      <c r="F1007" s="11" t="s">
        <v>2132</v>
      </c>
      <c r="G1007" s="11" t="s">
        <v>2504</v>
      </c>
      <c r="H1007" s="11" t="s">
        <v>3099</v>
      </c>
      <c r="I1007" s="11" t="s">
        <v>3100</v>
      </c>
      <c r="J1007" s="11" t="s">
        <v>797</v>
      </c>
      <c r="K1007" s="11" t="s">
        <v>3101</v>
      </c>
      <c r="L1007" s="7" t="s">
        <v>643</v>
      </c>
      <c r="M1007" s="7" t="s">
        <v>644</v>
      </c>
      <c r="N1007" s="47">
        <v>74000</v>
      </c>
      <c r="O1007" s="25">
        <v>10</v>
      </c>
      <c r="P1007" s="26">
        <v>7400</v>
      </c>
      <c r="Q1007" s="11" t="s">
        <v>797</v>
      </c>
      <c r="R1007" s="11" t="s">
        <v>3078</v>
      </c>
      <c r="S1007" s="11" t="s">
        <v>3079</v>
      </c>
      <c r="T1007" s="11"/>
      <c r="U1007" s="15" t="s">
        <v>142</v>
      </c>
      <c r="V1007" s="11" t="s">
        <v>20</v>
      </c>
      <c r="W1007" s="41">
        <v>7400</v>
      </c>
      <c r="X1007" s="14">
        <v>10</v>
      </c>
      <c r="Y1007" s="11" t="str">
        <f t="shared" si="15"/>
        <v>43943Fundo Estadual de SaúdeMONITORES MULTIPARÂMETROS11.405.384/0001-4974000107400Portal da Transparência do Governo de Pernambuco</v>
      </c>
      <c r="Z1007" s="11" t="s">
        <v>4443</v>
      </c>
      <c r="AA1007" s="7">
        <v>9000000</v>
      </c>
      <c r="AB1007" s="1" t="s">
        <v>14983</v>
      </c>
      <c r="AC1007" s="7" t="s">
        <v>14869</v>
      </c>
      <c r="AD1007" s="1" t="s">
        <v>16269</v>
      </c>
    </row>
    <row r="1008" spans="1:30">
      <c r="A1008" s="10">
        <v>43943</v>
      </c>
      <c r="B1008" s="11" t="s">
        <v>1319</v>
      </c>
      <c r="C1008" s="12" t="s">
        <v>3074</v>
      </c>
      <c r="D1008" s="12" t="s">
        <v>2766</v>
      </c>
      <c r="E1008" s="11" t="s">
        <v>646</v>
      </c>
      <c r="F1008" s="11" t="s">
        <v>2132</v>
      </c>
      <c r="G1008" s="11" t="s">
        <v>2482</v>
      </c>
      <c r="H1008" s="11" t="s">
        <v>3102</v>
      </c>
      <c r="I1008" s="11" t="s">
        <v>3103</v>
      </c>
      <c r="J1008" s="11" t="s">
        <v>797</v>
      </c>
      <c r="K1008" s="11" t="s">
        <v>3104</v>
      </c>
      <c r="L1008" s="7" t="s">
        <v>13925</v>
      </c>
      <c r="M1008" s="7" t="s">
        <v>2861</v>
      </c>
      <c r="N1008" s="47">
        <v>350000</v>
      </c>
      <c r="O1008" s="25" t="s">
        <v>797</v>
      </c>
      <c r="P1008" s="26" t="s">
        <v>797</v>
      </c>
      <c r="Q1008" s="11" t="s">
        <v>797</v>
      </c>
      <c r="R1008" s="11" t="s">
        <v>3078</v>
      </c>
      <c r="S1008" s="11" t="s">
        <v>3079</v>
      </c>
      <c r="T1008" s="11"/>
      <c r="U1008" s="15" t="s">
        <v>25</v>
      </c>
      <c r="V1008" s="11" t="s">
        <v>20</v>
      </c>
      <c r="W1008" s="20" t="s">
        <v>815</v>
      </c>
      <c r="X1008" s="20">
        <v>0</v>
      </c>
      <c r="Y1008" s="11" t="str">
        <f t="shared" si="15"/>
        <v>43943Fundo Estadual de SaúdeMÁSCARAS TRIPLAS, AVENTAIS E TOUCAS00.165.933/0001-39350000--Portal da Transparência do Governo de Pernambuco</v>
      </c>
      <c r="Z1008" s="11" t="s">
        <v>4443</v>
      </c>
      <c r="AA1008" s="7">
        <v>150000</v>
      </c>
      <c r="AB1008" s="1" t="s">
        <v>15298</v>
      </c>
      <c r="AC1008" s="7" t="s">
        <v>14869</v>
      </c>
      <c r="AD1008" s="1" t="s">
        <v>16269</v>
      </c>
    </row>
    <row r="1009" spans="1:30">
      <c r="A1009" s="10">
        <v>43943</v>
      </c>
      <c r="B1009" s="11" t="s">
        <v>1319</v>
      </c>
      <c r="C1009" s="12" t="s">
        <v>3074</v>
      </c>
      <c r="D1009" s="12" t="s">
        <v>2766</v>
      </c>
      <c r="E1009" s="11" t="s">
        <v>646</v>
      </c>
      <c r="F1009" s="11" t="s">
        <v>2132</v>
      </c>
      <c r="G1009" s="11" t="s">
        <v>2482</v>
      </c>
      <c r="H1009" s="11" t="s">
        <v>68</v>
      </c>
      <c r="I1009" s="11" t="s">
        <v>3105</v>
      </c>
      <c r="J1009" s="11" t="s">
        <v>797</v>
      </c>
      <c r="K1009" s="11" t="s">
        <v>3106</v>
      </c>
      <c r="L1009" s="7" t="s">
        <v>13946</v>
      </c>
      <c r="M1009" s="7" t="s">
        <v>3107</v>
      </c>
      <c r="N1009" s="47">
        <v>2850000</v>
      </c>
      <c r="O1009" s="25">
        <v>150000</v>
      </c>
      <c r="P1009" s="26">
        <v>19</v>
      </c>
      <c r="Q1009" s="11" t="s">
        <v>797</v>
      </c>
      <c r="R1009" s="11" t="s">
        <v>3078</v>
      </c>
      <c r="S1009" s="11" t="s">
        <v>3079</v>
      </c>
      <c r="T1009" s="11"/>
      <c r="U1009" s="19" t="s">
        <v>4892</v>
      </c>
      <c r="V1009" s="11" t="s">
        <v>20</v>
      </c>
      <c r="W1009" s="41">
        <v>19</v>
      </c>
      <c r="X1009" s="14">
        <v>150000</v>
      </c>
      <c r="Y1009" s="11" t="str">
        <f t="shared" si="15"/>
        <v>43943Fundo Estadual de SaúdeMÁSCARAS N9508.140.532/0001-36285000015000019Portal da Transparência do Governo de Pernambuco</v>
      </c>
      <c r="Z1009" s="11" t="s">
        <v>4443</v>
      </c>
      <c r="AA1009" s="7">
        <v>200000</v>
      </c>
      <c r="AB1009" s="1" t="s">
        <v>15328</v>
      </c>
      <c r="AC1009" s="7" t="s">
        <v>14868</v>
      </c>
      <c r="AD1009" s="1" t="s">
        <v>16269</v>
      </c>
    </row>
    <row r="1010" spans="1:30">
      <c r="A1010" s="10">
        <v>43943</v>
      </c>
      <c r="B1010" s="11" t="s">
        <v>1319</v>
      </c>
      <c r="C1010" s="12" t="s">
        <v>3074</v>
      </c>
      <c r="D1010" s="12" t="s">
        <v>2766</v>
      </c>
      <c r="E1010" s="11" t="s">
        <v>646</v>
      </c>
      <c r="F1010" s="11" t="s">
        <v>2132</v>
      </c>
      <c r="G1010" s="11" t="s">
        <v>2504</v>
      </c>
      <c r="H1010" s="11" t="s">
        <v>3108</v>
      </c>
      <c r="I1010" s="11" t="s">
        <v>3109</v>
      </c>
      <c r="J1010" s="11" t="s">
        <v>797</v>
      </c>
      <c r="K1010" s="11" t="s">
        <v>3110</v>
      </c>
      <c r="L1010" s="7" t="s">
        <v>733</v>
      </c>
      <c r="M1010" s="7" t="s">
        <v>3111</v>
      </c>
      <c r="N1010" s="47">
        <v>832500</v>
      </c>
      <c r="O1010" s="25" t="s">
        <v>3112</v>
      </c>
      <c r="P1010" s="26" t="s">
        <v>797</v>
      </c>
      <c r="Q1010" s="11" t="s">
        <v>797</v>
      </c>
      <c r="R1010" s="11" t="s">
        <v>3078</v>
      </c>
      <c r="S1010" s="11" t="s">
        <v>3079</v>
      </c>
      <c r="T1010" s="11"/>
      <c r="U1010" s="15" t="s">
        <v>142</v>
      </c>
      <c r="V1010" s="11" t="s">
        <v>20</v>
      </c>
      <c r="W1010" s="20" t="s">
        <v>815</v>
      </c>
      <c r="X1010" s="20">
        <v>0</v>
      </c>
      <c r="Y1010" s="11" t="str">
        <f t="shared" si="15"/>
        <v>43943Fundo Estadual de SaúdeMONITORES MULTIPARAMÉTRICOS e ELETROCARDIOGRÁFOS01.405.834/0001-4083250090 monitores
10 eletrocardiógrafos-Portal da Transparência do Governo de Pernambuco</v>
      </c>
      <c r="Z1010" s="11" t="s">
        <v>4443</v>
      </c>
      <c r="AA1010" s="7">
        <v>100000</v>
      </c>
      <c r="AB1010" s="1" t="s">
        <v>14994</v>
      </c>
      <c r="AC1010" s="7" t="s">
        <v>14870</v>
      </c>
      <c r="AD1010" s="1" t="s">
        <v>16269</v>
      </c>
    </row>
    <row r="1011" spans="1:30">
      <c r="A1011" s="10">
        <v>43943</v>
      </c>
      <c r="B1011" s="11" t="s">
        <v>1319</v>
      </c>
      <c r="C1011" s="12" t="s">
        <v>3074</v>
      </c>
      <c r="D1011" s="12" t="s">
        <v>2766</v>
      </c>
      <c r="E1011" s="11" t="s">
        <v>646</v>
      </c>
      <c r="F1011" s="11" t="s">
        <v>2132</v>
      </c>
      <c r="G1011" s="11" t="s">
        <v>2482</v>
      </c>
      <c r="H1011" s="11" t="s">
        <v>3113</v>
      </c>
      <c r="I1011" s="11" t="s">
        <v>3114</v>
      </c>
      <c r="J1011" s="11" t="s">
        <v>797</v>
      </c>
      <c r="K1011" s="11" t="s">
        <v>3115</v>
      </c>
      <c r="L1011" s="7" t="s">
        <v>13947</v>
      </c>
      <c r="M1011" s="7" t="s">
        <v>3116</v>
      </c>
      <c r="N1011" s="47">
        <v>598282</v>
      </c>
      <c r="O1011" s="25"/>
      <c r="P1011" s="26"/>
      <c r="Q1011" s="11" t="s">
        <v>797</v>
      </c>
      <c r="R1011" s="11" t="s">
        <v>3078</v>
      </c>
      <c r="S1011" s="11" t="s">
        <v>3079</v>
      </c>
      <c r="T1011" s="11"/>
      <c r="U1011" s="19" t="s">
        <v>23</v>
      </c>
      <c r="V1011" s="11" t="s">
        <v>24</v>
      </c>
      <c r="W1011" s="20" t="s">
        <v>815</v>
      </c>
      <c r="X1011" s="20">
        <v>0</v>
      </c>
      <c r="Y1011" s="11" t="str">
        <f t="shared" si="15"/>
        <v>43943Fundo Estadual de SaúdeLUVAS e AVENTAIS05.295.083/0001-07598282Portal da Transparência do Governo de Pernambuco</v>
      </c>
      <c r="Z1011" s="11" t="s">
        <v>4443</v>
      </c>
      <c r="AA1011" s="7">
        <v>250000</v>
      </c>
      <c r="AB1011" s="1" t="s">
        <v>15329</v>
      </c>
      <c r="AC1011" s="7" t="s">
        <v>14870</v>
      </c>
      <c r="AD1011" s="1" t="s">
        <v>16269</v>
      </c>
    </row>
    <row r="1012" spans="1:30">
      <c r="A1012" s="10">
        <v>43943</v>
      </c>
      <c r="B1012" s="11" t="s">
        <v>1319</v>
      </c>
      <c r="C1012" s="12" t="s">
        <v>3074</v>
      </c>
      <c r="D1012" s="12" t="s">
        <v>2766</v>
      </c>
      <c r="E1012" s="11" t="s">
        <v>646</v>
      </c>
      <c r="F1012" s="11" t="s">
        <v>2132</v>
      </c>
      <c r="G1012" s="11" t="s">
        <v>2504</v>
      </c>
      <c r="H1012" s="11" t="s">
        <v>3117</v>
      </c>
      <c r="I1012" s="11" t="s">
        <v>3118</v>
      </c>
      <c r="J1012" s="11" t="s">
        <v>797</v>
      </c>
      <c r="K1012" s="11" t="s">
        <v>3119</v>
      </c>
      <c r="L1012" s="7" t="s">
        <v>13948</v>
      </c>
      <c r="M1012" s="7" t="s">
        <v>3120</v>
      </c>
      <c r="N1012" s="47">
        <v>87950</v>
      </c>
      <c r="O1012" s="25"/>
      <c r="P1012" s="26"/>
      <c r="Q1012" s="11" t="s">
        <v>797</v>
      </c>
      <c r="R1012" s="11" t="s">
        <v>3078</v>
      </c>
      <c r="S1012" s="11" t="s">
        <v>3079</v>
      </c>
      <c r="T1012" s="11"/>
      <c r="U1012" s="19" t="s">
        <v>32</v>
      </c>
      <c r="V1012" s="11" t="s">
        <v>33</v>
      </c>
      <c r="W1012" s="20" t="s">
        <v>815</v>
      </c>
      <c r="X1012" s="20">
        <v>0</v>
      </c>
      <c r="Y1012" s="11" t="str">
        <f t="shared" si="15"/>
        <v>43943Fundo Estadual de SaúdeEQUIPAMENTOS DE PROTEÇÃO INDIVIDUAL-EPI E ÁLCOOL A 70%09.607.807/0001-6187950Portal da Transparência do Governo de Pernambuco</v>
      </c>
      <c r="Z1012" s="11" t="s">
        <v>4443</v>
      </c>
      <c r="AA1012" s="7">
        <v>250000</v>
      </c>
      <c r="AB1012" s="1" t="s">
        <v>15330</v>
      </c>
      <c r="AC1012" s="7" t="s">
        <v>14870</v>
      </c>
      <c r="AD1012" s="1" t="s">
        <v>16269</v>
      </c>
    </row>
    <row r="1013" spans="1:30">
      <c r="A1013" s="10">
        <v>43943</v>
      </c>
      <c r="B1013" s="11" t="s">
        <v>1319</v>
      </c>
      <c r="C1013" s="12" t="s">
        <v>3074</v>
      </c>
      <c r="D1013" s="12" t="s">
        <v>2766</v>
      </c>
      <c r="E1013" s="11" t="s">
        <v>646</v>
      </c>
      <c r="F1013" s="11" t="s">
        <v>2132</v>
      </c>
      <c r="G1013" s="11" t="s">
        <v>2482</v>
      </c>
      <c r="H1013" s="11" t="s">
        <v>3121</v>
      </c>
      <c r="I1013" s="11" t="s">
        <v>3122</v>
      </c>
      <c r="J1013" s="11" t="s">
        <v>797</v>
      </c>
      <c r="K1013" s="11" t="s">
        <v>3123</v>
      </c>
      <c r="L1013" s="7" t="s">
        <v>9611</v>
      </c>
      <c r="M1013" s="7" t="s">
        <v>3124</v>
      </c>
      <c r="N1013" s="47">
        <v>6627.2</v>
      </c>
      <c r="O1013" s="25" t="s">
        <v>797</v>
      </c>
      <c r="P1013" s="26" t="s">
        <v>797</v>
      </c>
      <c r="Q1013" s="11" t="s">
        <v>797</v>
      </c>
      <c r="R1013" s="11" t="s">
        <v>3078</v>
      </c>
      <c r="S1013" s="11" t="s">
        <v>3079</v>
      </c>
      <c r="T1013" s="11"/>
      <c r="U1013" s="15" t="s">
        <v>25</v>
      </c>
      <c r="V1013" s="11" t="s">
        <v>20</v>
      </c>
      <c r="W1013" s="20" t="s">
        <v>815</v>
      </c>
      <c r="X1013" s="20">
        <v>0</v>
      </c>
      <c r="Y1013" s="11" t="str">
        <f t="shared" si="15"/>
        <v>43943Fundo Estadual de SaúdeLUVAS, TOUCAS e ÁLCOOL 70% 23.039.218/0001-556627,2--Portal da Transparência do Governo de Pernambuco</v>
      </c>
      <c r="Z1013" s="11" t="s">
        <v>4443</v>
      </c>
      <c r="AA1013" s="7">
        <v>100000</v>
      </c>
      <c r="AB1013" s="1" t="s">
        <v>15331</v>
      </c>
      <c r="AC1013" s="7" t="s">
        <v>14868</v>
      </c>
      <c r="AD1013" s="1" t="s">
        <v>16269</v>
      </c>
    </row>
    <row r="1014" spans="1:30">
      <c r="A1014" s="10">
        <v>43943</v>
      </c>
      <c r="B1014" s="11" t="s">
        <v>1319</v>
      </c>
      <c r="C1014" s="12" t="s">
        <v>3074</v>
      </c>
      <c r="D1014" s="12" t="s">
        <v>2766</v>
      </c>
      <c r="E1014" s="11" t="s">
        <v>646</v>
      </c>
      <c r="F1014" s="11" t="s">
        <v>2132</v>
      </c>
      <c r="G1014" s="11" t="s">
        <v>2504</v>
      </c>
      <c r="H1014" s="11" t="s">
        <v>3125</v>
      </c>
      <c r="I1014" s="11" t="s">
        <v>3126</v>
      </c>
      <c r="J1014" s="11" t="s">
        <v>797</v>
      </c>
      <c r="K1014" s="11"/>
      <c r="L1014" s="7" t="s">
        <v>3552</v>
      </c>
      <c r="M1014" s="7" t="s">
        <v>3127</v>
      </c>
      <c r="N1014" s="47">
        <v>483000</v>
      </c>
      <c r="O1014" s="25" t="s">
        <v>797</v>
      </c>
      <c r="P1014" s="26" t="s">
        <v>797</v>
      </c>
      <c r="Q1014" s="11" t="s">
        <v>797</v>
      </c>
      <c r="R1014" s="11" t="s">
        <v>3078</v>
      </c>
      <c r="S1014" s="11" t="s">
        <v>3079</v>
      </c>
      <c r="T1014" s="11"/>
      <c r="U1014" s="15" t="s">
        <v>142</v>
      </c>
      <c r="V1014" s="11" t="s">
        <v>20</v>
      </c>
      <c r="W1014" s="20" t="s">
        <v>815</v>
      </c>
      <c r="X1014" s="20">
        <v>0</v>
      </c>
      <c r="Y1014" s="11" t="str">
        <f t="shared" si="15"/>
        <v>43943Fundo Estadual de SaúdeMONITORES DE PARÂMETROS FISIOLÓGICOS BÁSICO; COM CAPNOGRAFIA E DE TRANSPORTE08.675.394/0001-90483000--Portal da Transparência do Governo de Pernambuco</v>
      </c>
      <c r="Z1014" s="11" t="s">
        <v>4443</v>
      </c>
      <c r="AA1014" s="7">
        <v>400000</v>
      </c>
      <c r="AB1014" s="1" t="s">
        <v>15332</v>
      </c>
      <c r="AC1014" s="7" t="s">
        <v>14869</v>
      </c>
      <c r="AD1014" s="1" t="s">
        <v>16269</v>
      </c>
    </row>
    <row r="1015" spans="1:30">
      <c r="A1015" s="10">
        <v>43943</v>
      </c>
      <c r="B1015" s="11" t="s">
        <v>1319</v>
      </c>
      <c r="C1015" s="12" t="s">
        <v>3074</v>
      </c>
      <c r="D1015" s="12" t="s">
        <v>2766</v>
      </c>
      <c r="E1015" s="11" t="s">
        <v>646</v>
      </c>
      <c r="F1015" s="11" t="s">
        <v>2132</v>
      </c>
      <c r="G1015" s="11" t="s">
        <v>2504</v>
      </c>
      <c r="H1015" s="11" t="s">
        <v>543</v>
      </c>
      <c r="I1015" s="11" t="s">
        <v>3128</v>
      </c>
      <c r="J1015" s="11" t="s">
        <v>797</v>
      </c>
      <c r="K1015" s="11"/>
      <c r="L1015" s="7" t="s">
        <v>13949</v>
      </c>
      <c r="M1015" s="7" t="s">
        <v>3129</v>
      </c>
      <c r="N1015" s="47">
        <v>161400</v>
      </c>
      <c r="O1015" s="25" t="s">
        <v>797</v>
      </c>
      <c r="P1015" s="26" t="s">
        <v>797</v>
      </c>
      <c r="Q1015" s="11" t="s">
        <v>797</v>
      </c>
      <c r="R1015" s="11" t="s">
        <v>3078</v>
      </c>
      <c r="S1015" s="11" t="s">
        <v>3079</v>
      </c>
      <c r="T1015" s="11"/>
      <c r="U1015" s="19" t="s">
        <v>236</v>
      </c>
      <c r="V1015" s="11" t="s">
        <v>20</v>
      </c>
      <c r="W1015" s="20" t="s">
        <v>815</v>
      </c>
      <c r="X1015" s="20">
        <v>0</v>
      </c>
      <c r="Y1015" s="11" t="str">
        <f t="shared" si="15"/>
        <v>43943Fundo Estadual de SaúdeOXÍMETRO DE PULSO20.008.831/0001-17161400--Portal da Transparência do Governo de Pernambuco</v>
      </c>
      <c r="Z1015" s="11" t="s">
        <v>4443</v>
      </c>
      <c r="AA1015" s="7">
        <v>250000</v>
      </c>
      <c r="AB1015" s="1" t="s">
        <v>15333</v>
      </c>
      <c r="AC1015" s="7" t="s">
        <v>14868</v>
      </c>
      <c r="AD1015" s="1" t="s">
        <v>16269</v>
      </c>
    </row>
    <row r="1016" spans="1:30">
      <c r="A1016" s="10">
        <v>43944</v>
      </c>
      <c r="B1016" s="11" t="s">
        <v>1319</v>
      </c>
      <c r="C1016" s="12" t="s">
        <v>3074</v>
      </c>
      <c r="D1016" s="12" t="s">
        <v>2766</v>
      </c>
      <c r="E1016" s="11" t="s">
        <v>646</v>
      </c>
      <c r="F1016" s="11" t="s">
        <v>2132</v>
      </c>
      <c r="G1016" s="11" t="s">
        <v>2567</v>
      </c>
      <c r="H1016" s="11" t="s">
        <v>3130</v>
      </c>
      <c r="I1016" s="11" t="s">
        <v>3131</v>
      </c>
      <c r="J1016" s="11" t="s">
        <v>797</v>
      </c>
      <c r="K1016" s="11" t="s">
        <v>3132</v>
      </c>
      <c r="L1016" s="7" t="s">
        <v>13950</v>
      </c>
      <c r="M1016" s="7" t="s">
        <v>3133</v>
      </c>
      <c r="N1016" s="47">
        <f>(W1016*X1016)*30</f>
        <v>600000</v>
      </c>
      <c r="O1016" s="25" t="s">
        <v>3134</v>
      </c>
      <c r="P1016" s="26">
        <v>2000</v>
      </c>
      <c r="Q1016" s="11" t="s">
        <v>3135</v>
      </c>
      <c r="R1016" s="11" t="s">
        <v>3078</v>
      </c>
      <c r="S1016" s="11" t="s">
        <v>3079</v>
      </c>
      <c r="T1016" s="11"/>
      <c r="U1016" s="15" t="s">
        <v>757</v>
      </c>
      <c r="V1016" s="11" t="s">
        <v>20</v>
      </c>
      <c r="W1016" s="41">
        <v>2000</v>
      </c>
      <c r="X1016" s="14">
        <v>10</v>
      </c>
      <c r="Y1016" s="11" t="str">
        <f t="shared" si="15"/>
        <v>43944Fundo Estadual de SaúdeHabilitação de Leitos em UTIs. Diárias de leitos de UTI em hospitais privados para pacientes do SUS02.284.062/0004-40600000Máximo de 10 diárias por dia2000Portal da Transparência do Governo de Pernambuco</v>
      </c>
      <c r="Z1016" s="11" t="s">
        <v>4443</v>
      </c>
      <c r="AA1016" s="7">
        <v>0</v>
      </c>
      <c r="AB1016" s="1" t="s">
        <v>15334</v>
      </c>
      <c r="AC1016" s="7" t="s">
        <v>14869</v>
      </c>
      <c r="AD1016" s="1" t="s">
        <v>16269</v>
      </c>
    </row>
    <row r="1017" spans="1:30">
      <c r="A1017" s="10">
        <v>43944</v>
      </c>
      <c r="B1017" s="11" t="s">
        <v>1319</v>
      </c>
      <c r="C1017" s="12" t="s">
        <v>3074</v>
      </c>
      <c r="D1017" s="12" t="s">
        <v>2766</v>
      </c>
      <c r="E1017" s="11" t="s">
        <v>646</v>
      </c>
      <c r="F1017" s="11" t="s">
        <v>2132</v>
      </c>
      <c r="G1017" s="11" t="s">
        <v>2567</v>
      </c>
      <c r="H1017" s="11" t="s">
        <v>3136</v>
      </c>
      <c r="I1017" s="11" t="s">
        <v>3131</v>
      </c>
      <c r="J1017" s="11" t="s">
        <v>797</v>
      </c>
      <c r="K1017" s="11" t="s">
        <v>3132</v>
      </c>
      <c r="L1017" s="7" t="s">
        <v>13951</v>
      </c>
      <c r="M1017" s="7" t="s">
        <v>3137</v>
      </c>
      <c r="N1017" s="47">
        <f t="shared" ref="N1017:N1026" si="16">(W1017*X1017)*30</f>
        <v>300000</v>
      </c>
      <c r="O1017" s="25" t="s">
        <v>3138</v>
      </c>
      <c r="P1017" s="26">
        <v>2000</v>
      </c>
      <c r="Q1017" s="11" t="s">
        <v>3135</v>
      </c>
      <c r="R1017" s="11" t="s">
        <v>3078</v>
      </c>
      <c r="S1017" s="11" t="s">
        <v>3079</v>
      </c>
      <c r="T1017" s="11"/>
      <c r="U1017" s="15" t="s">
        <v>757</v>
      </c>
      <c r="V1017" s="11" t="s">
        <v>20</v>
      </c>
      <c r="W1017" s="41">
        <v>2000</v>
      </c>
      <c r="X1017" s="14">
        <v>5</v>
      </c>
      <c r="Y1017" s="11" t="str">
        <f t="shared" si="15"/>
        <v>43944Fundo Estadual de SaúdeHabilitação de Leitos em UTIs. Diárias de leitos de UTI em hospitais privados para pacientes do SUS.10.839.561/0001-32300000Máximo de 5 diárias de UTI por dia
2000Portal da Transparência do Governo de Pernambuco</v>
      </c>
      <c r="Z1017" s="11" t="s">
        <v>4443</v>
      </c>
      <c r="AA1017" s="7">
        <v>1240504</v>
      </c>
      <c r="AB1017" s="1" t="s">
        <v>15335</v>
      </c>
      <c r="AC1017" s="7" t="s">
        <v>14869</v>
      </c>
      <c r="AD1017" s="1" t="s">
        <v>16269</v>
      </c>
    </row>
    <row r="1018" spans="1:30">
      <c r="A1018" s="10">
        <v>43944</v>
      </c>
      <c r="B1018" s="11" t="s">
        <v>1319</v>
      </c>
      <c r="C1018" s="12" t="s">
        <v>3074</v>
      </c>
      <c r="D1018" s="12" t="s">
        <v>2766</v>
      </c>
      <c r="E1018" s="11" t="s">
        <v>646</v>
      </c>
      <c r="F1018" s="11" t="s">
        <v>2132</v>
      </c>
      <c r="G1018" s="11" t="s">
        <v>2567</v>
      </c>
      <c r="H1018" s="11" t="s">
        <v>3139</v>
      </c>
      <c r="I1018" s="11" t="s">
        <v>3131</v>
      </c>
      <c r="J1018" s="11" t="s">
        <v>797</v>
      </c>
      <c r="K1018" s="11" t="s">
        <v>3132</v>
      </c>
      <c r="L1018" s="7" t="s">
        <v>13951</v>
      </c>
      <c r="M1018" s="7" t="s">
        <v>3137</v>
      </c>
      <c r="N1018" s="47">
        <f t="shared" si="16"/>
        <v>120000</v>
      </c>
      <c r="O1018" s="25" t="s">
        <v>3140</v>
      </c>
      <c r="P1018" s="26">
        <v>800</v>
      </c>
      <c r="Q1018" s="11" t="s">
        <v>3141</v>
      </c>
      <c r="R1018" s="11" t="s">
        <v>3078</v>
      </c>
      <c r="S1018" s="11" t="s">
        <v>3079</v>
      </c>
      <c r="T1018" s="11"/>
      <c r="U1018" s="15" t="s">
        <v>757</v>
      </c>
      <c r="V1018" s="11" t="s">
        <v>20</v>
      </c>
      <c r="W1018" s="41">
        <v>800</v>
      </c>
      <c r="X1018" s="14">
        <v>5</v>
      </c>
      <c r="Y1018" s="11" t="str">
        <f t="shared" si="15"/>
        <v>43944Fundo Estadual de SaúdeHabilitação de Leitos em enfermaria. Diárias de leitos de enfermaria em hospitais privados para pacientes do SUS.10.839.561/0001-32120000Máximo de 5 diárias de enfermaria por dia
800Portal da Transparência do Governo de Pernambuco</v>
      </c>
      <c r="Z1018" s="11" t="s">
        <v>4443</v>
      </c>
      <c r="AA1018" s="7">
        <v>1240504</v>
      </c>
      <c r="AB1018" s="1" t="s">
        <v>15335</v>
      </c>
      <c r="AC1018" s="7" t="s">
        <v>14869</v>
      </c>
      <c r="AD1018" s="1" t="s">
        <v>16269</v>
      </c>
    </row>
    <row r="1019" spans="1:30">
      <c r="A1019" s="10">
        <v>43944</v>
      </c>
      <c r="B1019" s="11" t="s">
        <v>1319</v>
      </c>
      <c r="C1019" s="12" t="s">
        <v>3074</v>
      </c>
      <c r="D1019" s="12" t="s">
        <v>2766</v>
      </c>
      <c r="E1019" s="11" t="s">
        <v>646</v>
      </c>
      <c r="F1019" s="11" t="s">
        <v>2132</v>
      </c>
      <c r="G1019" s="11" t="s">
        <v>2567</v>
      </c>
      <c r="H1019" s="11" t="s">
        <v>3130</v>
      </c>
      <c r="I1019" s="11" t="s">
        <v>3131</v>
      </c>
      <c r="J1019" s="11" t="s">
        <v>797</v>
      </c>
      <c r="K1019" s="11" t="s">
        <v>3142</v>
      </c>
      <c r="L1019" s="7" t="s">
        <v>13952</v>
      </c>
      <c r="M1019" s="7" t="s">
        <v>3143</v>
      </c>
      <c r="N1019" s="47">
        <f t="shared" si="16"/>
        <v>600000</v>
      </c>
      <c r="O1019" s="25" t="s">
        <v>3144</v>
      </c>
      <c r="P1019" s="26">
        <v>2000</v>
      </c>
      <c r="Q1019" s="11" t="s">
        <v>3135</v>
      </c>
      <c r="R1019" s="11" t="s">
        <v>3078</v>
      </c>
      <c r="S1019" s="11" t="s">
        <v>3079</v>
      </c>
      <c r="T1019" s="11"/>
      <c r="U1019" s="15" t="s">
        <v>757</v>
      </c>
      <c r="V1019" s="11" t="s">
        <v>20</v>
      </c>
      <c r="W1019" s="41">
        <v>2000</v>
      </c>
      <c r="X1019" s="14">
        <v>10</v>
      </c>
      <c r="Y1019" s="11" t="str">
        <f t="shared" si="15"/>
        <v>43944Fundo Estadual de SaúdeHabilitação de Leitos em UTIs. Diárias de leitos de UTI em hospitais privados para pacientes do SUS10.892.164/0001-24600000Máximo de 10 diárias de UTI por dia
2000Portal da Transparência do Governo de Pernambuco</v>
      </c>
      <c r="Z1019" s="11" t="s">
        <v>4443</v>
      </c>
      <c r="AA1019" s="7">
        <v>0</v>
      </c>
      <c r="AB1019" s="1" t="s">
        <v>15336</v>
      </c>
      <c r="AC1019" s="7" t="s">
        <v>14869</v>
      </c>
      <c r="AD1019" s="1" t="s">
        <v>16269</v>
      </c>
    </row>
    <row r="1020" spans="1:30">
      <c r="A1020" s="10">
        <v>43944</v>
      </c>
      <c r="B1020" s="11" t="s">
        <v>1319</v>
      </c>
      <c r="C1020" s="12" t="s">
        <v>3074</v>
      </c>
      <c r="D1020" s="12" t="s">
        <v>2766</v>
      </c>
      <c r="E1020" s="11" t="s">
        <v>646</v>
      </c>
      <c r="F1020" s="11" t="s">
        <v>2132</v>
      </c>
      <c r="G1020" s="11" t="s">
        <v>2567</v>
      </c>
      <c r="H1020" s="11" t="s">
        <v>3130</v>
      </c>
      <c r="I1020" s="11" t="s">
        <v>3131</v>
      </c>
      <c r="J1020" s="11" t="s">
        <v>797</v>
      </c>
      <c r="K1020" s="11" t="s">
        <v>3142</v>
      </c>
      <c r="L1020" s="7" t="s">
        <v>13953</v>
      </c>
      <c r="M1020" s="7" t="s">
        <v>3145</v>
      </c>
      <c r="N1020" s="47">
        <f t="shared" si="16"/>
        <v>300000</v>
      </c>
      <c r="O1020" s="25" t="s">
        <v>3138</v>
      </c>
      <c r="P1020" s="26">
        <v>2000</v>
      </c>
      <c r="Q1020" s="11" t="s">
        <v>3135</v>
      </c>
      <c r="R1020" s="11" t="s">
        <v>3078</v>
      </c>
      <c r="S1020" s="11" t="s">
        <v>3079</v>
      </c>
      <c r="T1020" s="11"/>
      <c r="U1020" s="15" t="s">
        <v>757</v>
      </c>
      <c r="V1020" s="11" t="s">
        <v>20</v>
      </c>
      <c r="W1020" s="41">
        <v>2000</v>
      </c>
      <c r="X1020" s="14">
        <v>5</v>
      </c>
      <c r="Y1020" s="11" t="str">
        <f t="shared" si="15"/>
        <v>43944Fundo Estadual de SaúdeHabilitação de Leitos em UTIs. Diárias de leitos de UTI em hospitais privados para pacientes do SUS11.473.378/0001-29300000Máximo de 5 diárias de UTI por dia
2000Portal da Transparência do Governo de Pernambuco</v>
      </c>
      <c r="Z1020" s="11" t="s">
        <v>4443</v>
      </c>
      <c r="AA1020" s="7">
        <v>3260000</v>
      </c>
      <c r="AB1020" s="1" t="s">
        <v>15337</v>
      </c>
      <c r="AC1020" s="7" t="s">
        <v>14869</v>
      </c>
      <c r="AD1020" s="1" t="s">
        <v>16269</v>
      </c>
    </row>
    <row r="1021" spans="1:30">
      <c r="A1021" s="10">
        <v>43944</v>
      </c>
      <c r="B1021" s="11" t="s">
        <v>1319</v>
      </c>
      <c r="C1021" s="12" t="s">
        <v>3074</v>
      </c>
      <c r="D1021" s="12" t="s">
        <v>2766</v>
      </c>
      <c r="E1021" s="11" t="s">
        <v>646</v>
      </c>
      <c r="F1021" s="11" t="s">
        <v>2132</v>
      </c>
      <c r="G1021" s="11" t="s">
        <v>2567</v>
      </c>
      <c r="H1021" s="11" t="s">
        <v>3130</v>
      </c>
      <c r="I1021" s="11" t="s">
        <v>3131</v>
      </c>
      <c r="J1021" s="11" t="s">
        <v>797</v>
      </c>
      <c r="K1021" s="11" t="s">
        <v>3142</v>
      </c>
      <c r="L1021" s="7" t="s">
        <v>13954</v>
      </c>
      <c r="M1021" s="7" t="s">
        <v>3146</v>
      </c>
      <c r="N1021" s="47">
        <f t="shared" si="16"/>
        <v>420000</v>
      </c>
      <c r="O1021" s="25" t="s">
        <v>3147</v>
      </c>
      <c r="P1021" s="26">
        <v>2000</v>
      </c>
      <c r="Q1021" s="11" t="s">
        <v>3135</v>
      </c>
      <c r="R1021" s="11" t="s">
        <v>3078</v>
      </c>
      <c r="S1021" s="11" t="s">
        <v>3079</v>
      </c>
      <c r="T1021" s="11"/>
      <c r="U1021" s="15" t="s">
        <v>757</v>
      </c>
      <c r="V1021" s="11" t="s">
        <v>20</v>
      </c>
      <c r="W1021" s="41">
        <v>2000</v>
      </c>
      <c r="X1021" s="14">
        <v>7</v>
      </c>
      <c r="Y1021" s="11" t="str">
        <f t="shared" si="15"/>
        <v>43944Fundo Estadual de SaúdeHabilitação de Leitos em UTIs. Diárias de leitos de UTI em hospitais privados para pacientes do SUS02.748.506/0003-70420000Máximo de 7 diárias de UTI por dia
2000Portal da Transparência do Governo de Pernambuco</v>
      </c>
      <c r="Z1021" s="11" t="s">
        <v>4443</v>
      </c>
      <c r="AA1021" s="7">
        <v>0</v>
      </c>
      <c r="AB1021" s="1" t="s">
        <v>15338</v>
      </c>
      <c r="AC1021" s="7" t="s">
        <v>14869</v>
      </c>
      <c r="AD1021" s="1" t="s">
        <v>16269</v>
      </c>
    </row>
    <row r="1022" spans="1:30">
      <c r="A1022" s="10">
        <v>43944</v>
      </c>
      <c r="B1022" s="11" t="s">
        <v>1319</v>
      </c>
      <c r="C1022" s="12" t="s">
        <v>3074</v>
      </c>
      <c r="D1022" s="12" t="s">
        <v>2766</v>
      </c>
      <c r="E1022" s="11" t="s">
        <v>646</v>
      </c>
      <c r="F1022" s="11" t="s">
        <v>2132</v>
      </c>
      <c r="G1022" s="11" t="s">
        <v>2567</v>
      </c>
      <c r="H1022" s="11" t="s">
        <v>3139</v>
      </c>
      <c r="I1022" s="11" t="s">
        <v>3131</v>
      </c>
      <c r="J1022" s="11" t="s">
        <v>797</v>
      </c>
      <c r="K1022" s="11" t="s">
        <v>3142</v>
      </c>
      <c r="L1022" s="7" t="s">
        <v>13954</v>
      </c>
      <c r="M1022" s="7" t="s">
        <v>3146</v>
      </c>
      <c r="N1022" s="47">
        <f t="shared" si="16"/>
        <v>180000</v>
      </c>
      <c r="O1022" s="25" t="s">
        <v>3148</v>
      </c>
      <c r="P1022" s="26">
        <v>600</v>
      </c>
      <c r="Q1022" s="11" t="s">
        <v>3141</v>
      </c>
      <c r="R1022" s="11" t="s">
        <v>3078</v>
      </c>
      <c r="S1022" s="11" t="s">
        <v>3079</v>
      </c>
      <c r="T1022" s="11"/>
      <c r="U1022" s="15" t="s">
        <v>757</v>
      </c>
      <c r="V1022" s="11" t="s">
        <v>20</v>
      </c>
      <c r="W1022" s="41">
        <v>600</v>
      </c>
      <c r="X1022" s="14">
        <v>10</v>
      </c>
      <c r="Y1022" s="11" t="str">
        <f t="shared" si="15"/>
        <v>43944Fundo Estadual de SaúdeHabilitação de Leitos em enfermaria. Diárias de leitos de enfermaria em hospitais privados para pacientes do SUS.02.748.506/0003-70180000Máximo de 10 diárias de enfermaria por dia
600Portal da Transparência do Governo de Pernambuco</v>
      </c>
      <c r="Z1022" s="11" t="s">
        <v>4443</v>
      </c>
      <c r="AA1022" s="7">
        <v>0</v>
      </c>
      <c r="AB1022" s="1" t="s">
        <v>15338</v>
      </c>
      <c r="AC1022" s="7" t="s">
        <v>14869</v>
      </c>
      <c r="AD1022" s="1" t="s">
        <v>16269</v>
      </c>
    </row>
    <row r="1023" spans="1:30">
      <c r="A1023" s="10">
        <v>43944</v>
      </c>
      <c r="B1023" s="11" t="s">
        <v>1319</v>
      </c>
      <c r="C1023" s="12" t="s">
        <v>3074</v>
      </c>
      <c r="D1023" s="12" t="s">
        <v>2766</v>
      </c>
      <c r="E1023" s="11" t="s">
        <v>646</v>
      </c>
      <c r="F1023" s="11" t="s">
        <v>2132</v>
      </c>
      <c r="G1023" s="11" t="s">
        <v>2567</v>
      </c>
      <c r="H1023" s="11" t="s">
        <v>3130</v>
      </c>
      <c r="I1023" s="11" t="s">
        <v>3131</v>
      </c>
      <c r="J1023" s="11" t="s">
        <v>797</v>
      </c>
      <c r="K1023" s="11" t="s">
        <v>3142</v>
      </c>
      <c r="L1023" s="7" t="s">
        <v>13954</v>
      </c>
      <c r="M1023" s="7" t="s">
        <v>3146</v>
      </c>
      <c r="N1023" s="47">
        <f t="shared" si="16"/>
        <v>1080000</v>
      </c>
      <c r="O1023" s="25" t="s">
        <v>3149</v>
      </c>
      <c r="P1023" s="26">
        <v>2000</v>
      </c>
      <c r="Q1023" s="11" t="s">
        <v>3135</v>
      </c>
      <c r="R1023" s="11" t="s">
        <v>3078</v>
      </c>
      <c r="S1023" s="11" t="s">
        <v>3079</v>
      </c>
      <c r="T1023" s="11"/>
      <c r="U1023" s="15" t="s">
        <v>757</v>
      </c>
      <c r="V1023" s="11" t="s">
        <v>20</v>
      </c>
      <c r="W1023" s="41">
        <v>2000</v>
      </c>
      <c r="X1023" s="14">
        <v>18</v>
      </c>
      <c r="Y1023" s="11" t="str">
        <f t="shared" si="15"/>
        <v>43944Fundo Estadual de SaúdeHabilitação de Leitos em UTIs. Diárias de leitos de UTI em hospitais privados para pacientes do SUS02.748.506/0003-701080000Máximo de 18 diárias de UTI por dia
2000Portal da Transparência do Governo de Pernambuco</v>
      </c>
      <c r="Z1023" s="11" t="s">
        <v>4443</v>
      </c>
      <c r="AA1023" s="7">
        <v>0</v>
      </c>
      <c r="AB1023" s="1" t="s">
        <v>15338</v>
      </c>
      <c r="AC1023" s="7" t="s">
        <v>14869</v>
      </c>
      <c r="AD1023" s="1" t="s">
        <v>16269</v>
      </c>
    </row>
    <row r="1024" spans="1:30">
      <c r="A1024" s="10">
        <v>43944</v>
      </c>
      <c r="B1024" s="11" t="s">
        <v>1319</v>
      </c>
      <c r="C1024" s="12" t="s">
        <v>3074</v>
      </c>
      <c r="D1024" s="12" t="s">
        <v>2766</v>
      </c>
      <c r="E1024" s="11" t="s">
        <v>646</v>
      </c>
      <c r="F1024" s="11" t="s">
        <v>2132</v>
      </c>
      <c r="G1024" s="11" t="s">
        <v>2567</v>
      </c>
      <c r="H1024" s="11" t="s">
        <v>3139</v>
      </c>
      <c r="I1024" s="11" t="s">
        <v>3131</v>
      </c>
      <c r="J1024" s="11" t="s">
        <v>797</v>
      </c>
      <c r="K1024" s="11" t="s">
        <v>3142</v>
      </c>
      <c r="L1024" s="7" t="s">
        <v>13954</v>
      </c>
      <c r="M1024" s="7" t="s">
        <v>3150</v>
      </c>
      <c r="N1024" s="47">
        <f t="shared" si="16"/>
        <v>90000</v>
      </c>
      <c r="O1024" s="25" t="s">
        <v>3140</v>
      </c>
      <c r="P1024" s="26">
        <v>600</v>
      </c>
      <c r="Q1024" s="11" t="s">
        <v>3141</v>
      </c>
      <c r="R1024" s="11" t="s">
        <v>3078</v>
      </c>
      <c r="S1024" s="11" t="s">
        <v>3079</v>
      </c>
      <c r="T1024" s="11"/>
      <c r="U1024" s="15" t="s">
        <v>757</v>
      </c>
      <c r="V1024" s="11" t="s">
        <v>20</v>
      </c>
      <c r="W1024" s="41">
        <v>600</v>
      </c>
      <c r="X1024" s="14">
        <v>5</v>
      </c>
      <c r="Y1024" s="11" t="str">
        <f t="shared" si="15"/>
        <v>43944Fundo Estadual de SaúdeHabilitação de Leitos em enfermaria. Diárias de leitos de enfermaria em hospitais privados para pacientes do SUS.02.748.506/0002-9090000Máximo de 5 diárias de enfermaria por dia
600Portal da Transparência do Governo de Pernambuco</v>
      </c>
      <c r="Z1024" s="11" t="s">
        <v>4443</v>
      </c>
      <c r="AA1024" s="7">
        <v>0</v>
      </c>
      <c r="AB1024" s="1" t="s">
        <v>15339</v>
      </c>
      <c r="AC1024" s="7" t="s">
        <v>14869</v>
      </c>
      <c r="AD1024" s="1" t="s">
        <v>16269</v>
      </c>
    </row>
    <row r="1025" spans="1:30">
      <c r="A1025" s="10">
        <v>43944</v>
      </c>
      <c r="B1025" s="11" t="s">
        <v>1319</v>
      </c>
      <c r="C1025" s="12" t="s">
        <v>3074</v>
      </c>
      <c r="D1025" s="12" t="s">
        <v>2766</v>
      </c>
      <c r="E1025" s="11" t="s">
        <v>646</v>
      </c>
      <c r="F1025" s="11" t="s">
        <v>2132</v>
      </c>
      <c r="G1025" s="11" t="s">
        <v>2567</v>
      </c>
      <c r="H1025" s="11" t="s">
        <v>3130</v>
      </c>
      <c r="I1025" s="11" t="s">
        <v>3131</v>
      </c>
      <c r="J1025" s="11" t="s">
        <v>797</v>
      </c>
      <c r="K1025" s="11" t="s">
        <v>3151</v>
      </c>
      <c r="L1025" s="7" t="s">
        <v>13955</v>
      </c>
      <c r="M1025" s="7" t="s">
        <v>3152</v>
      </c>
      <c r="N1025" s="47">
        <f t="shared" si="16"/>
        <v>540000</v>
      </c>
      <c r="O1025" s="25" t="s">
        <v>3153</v>
      </c>
      <c r="P1025" s="26">
        <v>2000</v>
      </c>
      <c r="Q1025" s="11" t="s">
        <v>3135</v>
      </c>
      <c r="R1025" s="11" t="s">
        <v>3078</v>
      </c>
      <c r="S1025" s="11" t="s">
        <v>3079</v>
      </c>
      <c r="T1025" s="11"/>
      <c r="U1025" s="15" t="s">
        <v>757</v>
      </c>
      <c r="V1025" s="11" t="s">
        <v>20</v>
      </c>
      <c r="W1025" s="41">
        <v>2000</v>
      </c>
      <c r="X1025" s="14">
        <v>9</v>
      </c>
      <c r="Y1025" s="11" t="str">
        <f t="shared" ref="Y1025:Y1088" si="17">_xlfn.CONCAT(A1025,F1025,H1025,M1025,N1025,O1025,P1025,R1025)</f>
        <v>43944Fundo Estadual de SaúdeHabilitação de Leitos em UTIs. Diárias de leitos de UTI em hospitais privados para pacientes do SUS09.866.294/0001-03540000Máximo de 09 diárias de UTI por dia
2000Portal da Transparência do Governo de Pernambuco</v>
      </c>
      <c r="Z1025" s="11" t="s">
        <v>4443</v>
      </c>
      <c r="AA1025" s="7">
        <v>0</v>
      </c>
      <c r="AB1025" s="1" t="s">
        <v>15340</v>
      </c>
      <c r="AC1025" s="7" t="s">
        <v>14869</v>
      </c>
      <c r="AD1025" s="1" t="s">
        <v>16269</v>
      </c>
    </row>
    <row r="1026" spans="1:30">
      <c r="A1026" s="10">
        <v>43944</v>
      </c>
      <c r="B1026" s="11" t="s">
        <v>1319</v>
      </c>
      <c r="C1026" s="12" t="s">
        <v>3074</v>
      </c>
      <c r="D1026" s="12" t="s">
        <v>2766</v>
      </c>
      <c r="E1026" s="11" t="s">
        <v>646</v>
      </c>
      <c r="F1026" s="11" t="s">
        <v>2132</v>
      </c>
      <c r="G1026" s="11" t="s">
        <v>2567</v>
      </c>
      <c r="H1026" s="11" t="s">
        <v>3139</v>
      </c>
      <c r="I1026" s="11" t="s">
        <v>3131</v>
      </c>
      <c r="J1026" s="11" t="s">
        <v>797</v>
      </c>
      <c r="K1026" s="11" t="s">
        <v>3151</v>
      </c>
      <c r="L1026" s="7" t="s">
        <v>13955</v>
      </c>
      <c r="M1026" s="7" t="s">
        <v>3152</v>
      </c>
      <c r="N1026" s="47">
        <f t="shared" si="16"/>
        <v>180000</v>
      </c>
      <c r="O1026" s="25" t="s">
        <v>3148</v>
      </c>
      <c r="P1026" s="26">
        <v>600</v>
      </c>
      <c r="Q1026" s="11" t="s">
        <v>3141</v>
      </c>
      <c r="R1026" s="11" t="s">
        <v>3078</v>
      </c>
      <c r="S1026" s="11" t="s">
        <v>3079</v>
      </c>
      <c r="T1026" s="11"/>
      <c r="U1026" s="15" t="s">
        <v>757</v>
      </c>
      <c r="V1026" s="11" t="s">
        <v>20</v>
      </c>
      <c r="W1026" s="41">
        <v>600</v>
      </c>
      <c r="X1026" s="14">
        <v>10</v>
      </c>
      <c r="Y1026" s="11" t="str">
        <f t="shared" si="17"/>
        <v>43944Fundo Estadual de SaúdeHabilitação de Leitos em enfermaria. Diárias de leitos de enfermaria em hospitais privados para pacientes do SUS.09.866.294/0001-03180000Máximo de 10 diárias de enfermaria por dia
600Portal da Transparência do Governo de Pernambuco</v>
      </c>
      <c r="Z1026" s="11" t="s">
        <v>4443</v>
      </c>
      <c r="AA1026" s="7">
        <v>0</v>
      </c>
      <c r="AB1026" s="1" t="s">
        <v>15340</v>
      </c>
      <c r="AC1026" s="7" t="s">
        <v>14869</v>
      </c>
      <c r="AD1026" s="1" t="s">
        <v>16269</v>
      </c>
    </row>
    <row r="1027" spans="1:30">
      <c r="A1027" s="10">
        <v>43938</v>
      </c>
      <c r="B1027" s="11" t="s">
        <v>15</v>
      </c>
      <c r="C1027" s="12" t="s">
        <v>3154</v>
      </c>
      <c r="D1027" s="12" t="s">
        <v>3155</v>
      </c>
      <c r="E1027" s="11" t="s">
        <v>16</v>
      </c>
      <c r="F1027" s="11" t="s">
        <v>3156</v>
      </c>
      <c r="G1027" s="11" t="s">
        <v>37</v>
      </c>
      <c r="H1027" s="11" t="s">
        <v>3157</v>
      </c>
      <c r="I1027" s="11" t="s">
        <v>3158</v>
      </c>
      <c r="J1027" s="11" t="s">
        <v>3159</v>
      </c>
      <c r="K1027" s="11"/>
      <c r="L1027" s="7" t="s">
        <v>2136</v>
      </c>
      <c r="M1027" s="7" t="s">
        <v>2137</v>
      </c>
      <c r="N1027" s="47">
        <v>3712500</v>
      </c>
      <c r="O1027" s="25">
        <v>75</v>
      </c>
      <c r="P1027" s="26">
        <v>49500</v>
      </c>
      <c r="Q1027" s="11" t="s">
        <v>18</v>
      </c>
      <c r="R1027" s="11" t="s">
        <v>3160</v>
      </c>
      <c r="S1027" s="11"/>
      <c r="T1027" s="11" t="s">
        <v>911</v>
      </c>
      <c r="U1027" s="19" t="s">
        <v>4439</v>
      </c>
      <c r="V1027" s="11" t="s">
        <v>20</v>
      </c>
      <c r="W1027" s="14">
        <v>49500</v>
      </c>
      <c r="X1027" s="14">
        <v>75</v>
      </c>
      <c r="Y1027" s="11" t="str">
        <f t="shared" si="17"/>
        <v>43938 SECRETARIA DE ESTADO DA SAÚDEVENTILADOR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49.520.521/0001-6937125007549500http://transparencia.al.gov.br/despesa/empenho/510524/2020NE02009/undefined/</v>
      </c>
      <c r="Z1027" s="11" t="s">
        <v>4443</v>
      </c>
      <c r="AA1027" s="7">
        <v>183406304</v>
      </c>
      <c r="AB1027" s="1" t="s">
        <v>15211</v>
      </c>
      <c r="AC1027" s="7" t="s">
        <v>14869</v>
      </c>
      <c r="AD1027" s="1" t="s">
        <v>16269</v>
      </c>
    </row>
    <row r="1028" spans="1:30">
      <c r="A1028" s="10">
        <v>43938</v>
      </c>
      <c r="B1028" s="11" t="s">
        <v>15</v>
      </c>
      <c r="C1028" s="12" t="s">
        <v>3154</v>
      </c>
      <c r="D1028" s="12" t="s">
        <v>3155</v>
      </c>
      <c r="E1028" s="11" t="s">
        <v>16</v>
      </c>
      <c r="F1028" s="11" t="s">
        <v>3156</v>
      </c>
      <c r="G1028" s="13" t="s">
        <v>17</v>
      </c>
      <c r="H1028" s="11" t="s">
        <v>3161</v>
      </c>
      <c r="I1028" s="11" t="s">
        <v>3162</v>
      </c>
      <c r="J1028" s="11" t="s">
        <v>3163</v>
      </c>
      <c r="K1028" s="11"/>
      <c r="L1028" s="7" t="s">
        <v>13956</v>
      </c>
      <c r="M1028" s="7" t="s">
        <v>3164</v>
      </c>
      <c r="N1028" s="47">
        <v>42000</v>
      </c>
      <c r="O1028" s="25">
        <v>500</v>
      </c>
      <c r="P1028" s="26">
        <v>84</v>
      </c>
      <c r="Q1028" s="11" t="s">
        <v>2377</v>
      </c>
      <c r="R1028" s="11" t="s">
        <v>3165</v>
      </c>
      <c r="S1028" s="11"/>
      <c r="T1028" s="11" t="s">
        <v>839</v>
      </c>
      <c r="U1028" s="15" t="s">
        <v>81</v>
      </c>
      <c r="V1028" s="11" t="s">
        <v>20</v>
      </c>
      <c r="W1028" s="14">
        <v>84</v>
      </c>
      <c r="X1028" s="14">
        <v>500</v>
      </c>
      <c r="Y1028" s="11" t="str">
        <f t="shared" si="17"/>
        <v>43938 SECRETARIA DE ESTADO DA SAÚDEMACACÃO COMPONENTES FIBRAS DE POLIETILENO NÃO TECIDO TIPO USO FITOSSANITÁRIO COR BRANCA TAMANHOMÉDIO CARACTERÍSTICAS ADICIONAIS CAPUZ30.109.731/0001-304200050084http://transparencia.al.gov.br/despesa/empenho/510524/2020NE02044/2020OB02597/</v>
      </c>
      <c r="Z1028" s="11" t="s">
        <v>4443</v>
      </c>
      <c r="AA1028" s="7">
        <v>200000</v>
      </c>
      <c r="AB1028" s="1" t="s">
        <v>15341</v>
      </c>
      <c r="AC1028" s="7" t="s">
        <v>14868</v>
      </c>
      <c r="AD1028" s="1" t="s">
        <v>16269</v>
      </c>
    </row>
    <row r="1029" spans="1:30">
      <c r="A1029" s="10">
        <v>43938</v>
      </c>
      <c r="B1029" s="11" t="s">
        <v>15</v>
      </c>
      <c r="C1029" s="12" t="s">
        <v>3154</v>
      </c>
      <c r="D1029" s="12" t="s">
        <v>3155</v>
      </c>
      <c r="E1029" s="11" t="s">
        <v>16</v>
      </c>
      <c r="F1029" s="11" t="s">
        <v>3156</v>
      </c>
      <c r="G1029" s="13" t="s">
        <v>17</v>
      </c>
      <c r="H1029" s="11" t="s">
        <v>3166</v>
      </c>
      <c r="I1029" s="11" t="s">
        <v>3162</v>
      </c>
      <c r="J1029" s="11" t="s">
        <v>3163</v>
      </c>
      <c r="K1029" s="11"/>
      <c r="L1029" s="7" t="s">
        <v>13956</v>
      </c>
      <c r="M1029" s="7" t="s">
        <v>3164</v>
      </c>
      <c r="N1029" s="47">
        <v>42000</v>
      </c>
      <c r="O1029" s="25">
        <v>500</v>
      </c>
      <c r="P1029" s="26">
        <v>84</v>
      </c>
      <c r="Q1029" s="11" t="s">
        <v>2377</v>
      </c>
      <c r="R1029" s="11" t="s">
        <v>3165</v>
      </c>
      <c r="S1029" s="11"/>
      <c r="T1029" s="11" t="s">
        <v>839</v>
      </c>
      <c r="U1029" s="15" t="s">
        <v>81</v>
      </c>
      <c r="V1029" s="11" t="s">
        <v>20</v>
      </c>
      <c r="W1029" s="14">
        <v>84</v>
      </c>
      <c r="X1029" s="14">
        <v>500</v>
      </c>
      <c r="Y1029" s="11" t="str">
        <f t="shared" si="17"/>
        <v>43938 SECRETARIA DE ESTADO DA SAÚDEMACACÃO MATERIAL TYVER COR BRANCA TAMANHO G CARACTERÍSTICAS ADICIONAIS UNISSEX TIPO PADRÃO COMZÍPER30.109.731/0001-304200050084http://transparencia.al.gov.br/despesa/empenho/510524/2020NE02044/2020OB02597/</v>
      </c>
      <c r="Z1029" s="11" t="s">
        <v>4443</v>
      </c>
      <c r="AA1029" s="7">
        <v>200000</v>
      </c>
      <c r="AB1029" s="1" t="s">
        <v>15341</v>
      </c>
      <c r="AC1029" s="7" t="s">
        <v>14868</v>
      </c>
      <c r="AD1029" s="1" t="s">
        <v>16269</v>
      </c>
    </row>
    <row r="1030" spans="1:30">
      <c r="A1030" s="10">
        <v>43938</v>
      </c>
      <c r="B1030" s="11" t="s">
        <v>15</v>
      </c>
      <c r="C1030" s="12" t="s">
        <v>3154</v>
      </c>
      <c r="D1030" s="12" t="s">
        <v>3155</v>
      </c>
      <c r="E1030" s="11" t="s">
        <v>16</v>
      </c>
      <c r="F1030" s="11" t="s">
        <v>3156</v>
      </c>
      <c r="G1030" s="13" t="s">
        <v>17</v>
      </c>
      <c r="H1030" s="11" t="s">
        <v>3167</v>
      </c>
      <c r="I1030" s="11" t="s">
        <v>3162</v>
      </c>
      <c r="J1030" s="11" t="s">
        <v>3163</v>
      </c>
      <c r="K1030" s="11"/>
      <c r="L1030" s="7" t="s">
        <v>13956</v>
      </c>
      <c r="M1030" s="7" t="s">
        <v>3164</v>
      </c>
      <c r="N1030" s="47">
        <v>8400</v>
      </c>
      <c r="O1030" s="25">
        <v>100</v>
      </c>
      <c r="P1030" s="26">
        <v>84</v>
      </c>
      <c r="Q1030" s="11" t="s">
        <v>2377</v>
      </c>
      <c r="R1030" s="11" t="s">
        <v>3165</v>
      </c>
      <c r="S1030" s="11"/>
      <c r="T1030" s="11" t="s">
        <v>839</v>
      </c>
      <c r="U1030" s="15" t="s">
        <v>81</v>
      </c>
      <c r="V1030" s="11" t="s">
        <v>20</v>
      </c>
      <c r="W1030" s="14">
        <v>84</v>
      </c>
      <c r="X1030" s="14">
        <v>100</v>
      </c>
      <c r="Y1030" s="11" t="str">
        <f t="shared" si="17"/>
        <v>43938 SECRETARIA DE ESTADO DA SAÚDEMACACÃO MATERIAL TYVER COR BRANCA TAMANHO XG CARACTERÍSTICAS ADICIONAIS UNISSEX TIPO PADRÃO COMZÍPER30.109.731/0001-30840010084http://transparencia.al.gov.br/despesa/empenho/510524/2020NE02044/2020OB02597/</v>
      </c>
      <c r="Z1030" s="11" t="s">
        <v>4443</v>
      </c>
      <c r="AA1030" s="7">
        <v>200000</v>
      </c>
      <c r="AB1030" s="1" t="s">
        <v>15341</v>
      </c>
      <c r="AC1030" s="7" t="s">
        <v>14868</v>
      </c>
      <c r="AD1030" s="1" t="s">
        <v>16269</v>
      </c>
    </row>
    <row r="1031" spans="1:30">
      <c r="A1031" s="10">
        <v>43938</v>
      </c>
      <c r="B1031" s="11" t="s">
        <v>15</v>
      </c>
      <c r="C1031" s="12" t="s">
        <v>3154</v>
      </c>
      <c r="D1031" s="12" t="s">
        <v>3155</v>
      </c>
      <c r="E1031" s="11" t="s">
        <v>16</v>
      </c>
      <c r="F1031" s="11" t="s">
        <v>3156</v>
      </c>
      <c r="G1031" s="13" t="s">
        <v>17</v>
      </c>
      <c r="H1031" s="11" t="s">
        <v>3168</v>
      </c>
      <c r="I1031" s="11" t="s">
        <v>3162</v>
      </c>
      <c r="J1031" s="11" t="s">
        <v>3163</v>
      </c>
      <c r="K1031" s="11"/>
      <c r="L1031" s="7" t="s">
        <v>13956</v>
      </c>
      <c r="M1031" s="7" t="s">
        <v>3164</v>
      </c>
      <c r="N1031" s="47">
        <v>1760000</v>
      </c>
      <c r="O1031" s="25">
        <v>800000</v>
      </c>
      <c r="P1031" s="26">
        <v>2.2000000000000002</v>
      </c>
      <c r="Q1031" s="11" t="s">
        <v>2377</v>
      </c>
      <c r="R1031" s="11" t="s">
        <v>3165</v>
      </c>
      <c r="S1031" s="11"/>
      <c r="T1031" s="11" t="s">
        <v>836</v>
      </c>
      <c r="U1031" s="19" t="s">
        <v>30</v>
      </c>
      <c r="V1031" s="11" t="s">
        <v>20</v>
      </c>
      <c r="W1031" s="14">
        <v>2.2000000000000002</v>
      </c>
      <c r="X1031" s="14">
        <v>800000</v>
      </c>
      <c r="Y1031" s="11" t="str">
        <f t="shared" si="17"/>
        <v>43938 SECRETARIA DE ESTADO DA SAÚDEMÁSCARA CIRÚRGICA TIPO NÃO TECIDO3 CAMADASPREGAS HORIZONTAISATÓXICA TIPO FIXAÇÃO COM ELÁSTICOCARACTERÍSTICAS ADICIONAIS CLIP NASAL EMBUTIDOHIPOALERGÊNICA TIPO USO DESCARTÁVEL30.109.731/0001-3017600008000002,2http://transparencia.al.gov.br/despesa/empenho/510524/2020NE02044/2020OB02597/</v>
      </c>
      <c r="Z1031" s="11" t="s">
        <v>4443</v>
      </c>
      <c r="AA1031" s="7">
        <v>200000</v>
      </c>
      <c r="AB1031" s="1" t="s">
        <v>15341</v>
      </c>
      <c r="AC1031" s="7" t="s">
        <v>14868</v>
      </c>
      <c r="AD1031" s="1" t="s">
        <v>16269</v>
      </c>
    </row>
    <row r="1032" spans="1:30">
      <c r="A1032" s="10">
        <v>43938</v>
      </c>
      <c r="B1032" s="11" t="s">
        <v>15</v>
      </c>
      <c r="C1032" s="12" t="s">
        <v>3154</v>
      </c>
      <c r="D1032" s="12" t="s">
        <v>3155</v>
      </c>
      <c r="E1032" s="11" t="s">
        <v>16</v>
      </c>
      <c r="F1032" s="11" t="s">
        <v>3156</v>
      </c>
      <c r="G1032" s="13" t="s">
        <v>17</v>
      </c>
      <c r="H1032" s="11" t="s">
        <v>3169</v>
      </c>
      <c r="I1032" s="11" t="s">
        <v>3162</v>
      </c>
      <c r="J1032" s="11" t="s">
        <v>3163</v>
      </c>
      <c r="K1032" s="11"/>
      <c r="L1032" s="7" t="s">
        <v>13956</v>
      </c>
      <c r="M1032" s="7" t="s">
        <v>3164</v>
      </c>
      <c r="N1032" s="47">
        <v>58000</v>
      </c>
      <c r="O1032" s="25">
        <v>2000</v>
      </c>
      <c r="P1032" s="26">
        <v>29</v>
      </c>
      <c r="Q1032" s="27" t="s">
        <v>28</v>
      </c>
      <c r="R1032" s="11" t="s">
        <v>3165</v>
      </c>
      <c r="S1032" s="11"/>
      <c r="T1032" s="11" t="s">
        <v>825</v>
      </c>
      <c r="U1032" s="19" t="s">
        <v>4892</v>
      </c>
      <c r="V1032" s="11" t="s">
        <v>20</v>
      </c>
      <c r="W1032" s="14">
        <v>29</v>
      </c>
      <c r="X1032" s="14">
        <v>2000</v>
      </c>
      <c r="Y1032" s="11" t="str">
        <f t="shared" si="17"/>
        <v>43938 SECRETARIA DE ESTADO DA SAÚDEMÁSCARA TIPO RESPIRADOR TIPO USO CARVÃO ATIVADO TIPO FIXAÇÃO DUPLO SISTEMA TIRAS ELÁSTICASCLIP NASALVÁLVULA CARACTERÍSTICAS ADICIONAIS CLASSE PFF2POEIRASFUMOSNÉVOASVAPORGÂNICOS FORMATO CONCHASEMIFACIAL TAMANHO REGULAR30.109.731/0001-3058000200029http://transparencia.al.gov.br/despesa/empenho/510524/2020NE02044/2020OB02597/</v>
      </c>
      <c r="Z1032" s="11" t="s">
        <v>4443</v>
      </c>
      <c r="AA1032" s="7">
        <v>200000</v>
      </c>
      <c r="AB1032" s="1" t="s">
        <v>15341</v>
      </c>
      <c r="AC1032" s="7" t="s">
        <v>14868</v>
      </c>
      <c r="AD1032" s="1" t="s">
        <v>16269</v>
      </c>
    </row>
    <row r="1033" spans="1:30">
      <c r="A1033" s="10">
        <v>43938</v>
      </c>
      <c r="B1033" s="11" t="s">
        <v>15</v>
      </c>
      <c r="C1033" s="12" t="s">
        <v>3154</v>
      </c>
      <c r="D1033" s="12" t="s">
        <v>3155</v>
      </c>
      <c r="E1033" s="11" t="s">
        <v>16</v>
      </c>
      <c r="F1033" s="11" t="s">
        <v>3156</v>
      </c>
      <c r="G1033" s="13" t="s">
        <v>17</v>
      </c>
      <c r="H1033" s="11" t="s">
        <v>3170</v>
      </c>
      <c r="I1033" s="11" t="s">
        <v>3162</v>
      </c>
      <c r="J1033" s="11" t="s">
        <v>3163</v>
      </c>
      <c r="K1033" s="11"/>
      <c r="L1033" s="7" t="s">
        <v>13956</v>
      </c>
      <c r="M1033" s="7" t="s">
        <v>3164</v>
      </c>
      <c r="N1033" s="47">
        <v>17000</v>
      </c>
      <c r="O1033" s="25">
        <v>1000</v>
      </c>
      <c r="P1033" s="26">
        <v>17</v>
      </c>
      <c r="Q1033" s="11" t="s">
        <v>2377</v>
      </c>
      <c r="R1033" s="11" t="s">
        <v>3165</v>
      </c>
      <c r="S1033" s="11"/>
      <c r="T1033" s="11" t="s">
        <v>889</v>
      </c>
      <c r="U1033" s="19" t="s">
        <v>29</v>
      </c>
      <c r="V1033" s="11" t="s">
        <v>20</v>
      </c>
      <c r="W1033" s="14">
        <v>17</v>
      </c>
      <c r="X1033" s="14">
        <v>1000</v>
      </c>
      <c r="Y1033" s="11" t="str">
        <f t="shared" si="17"/>
        <v>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ULTRAVIOLETA30.109.731/0001-3017000100017http://transparencia.al.gov.br/despesa/empenho/510524/2020NE02044/2020OB02597/</v>
      </c>
      <c r="Z1033" s="11" t="s">
        <v>4443</v>
      </c>
      <c r="AA1033" s="7">
        <v>200000</v>
      </c>
      <c r="AB1033" s="1" t="s">
        <v>15341</v>
      </c>
      <c r="AC1033" s="7" t="s">
        <v>14868</v>
      </c>
      <c r="AD1033" s="1" t="s">
        <v>16269</v>
      </c>
    </row>
    <row r="1034" spans="1:30">
      <c r="A1034" s="10">
        <v>43938</v>
      </c>
      <c r="B1034" s="11" t="s">
        <v>15</v>
      </c>
      <c r="C1034" s="12" t="s">
        <v>3154</v>
      </c>
      <c r="D1034" s="12" t="s">
        <v>3155</v>
      </c>
      <c r="E1034" s="11" t="s">
        <v>16</v>
      </c>
      <c r="F1034" s="11" t="s">
        <v>3156</v>
      </c>
      <c r="G1034" s="13" t="s">
        <v>17</v>
      </c>
      <c r="H1034" s="11" t="s">
        <v>3171</v>
      </c>
      <c r="I1034" s="11" t="s">
        <v>3162</v>
      </c>
      <c r="J1034" s="11" t="s">
        <v>3163</v>
      </c>
      <c r="K1034" s="11"/>
      <c r="L1034" s="7" t="s">
        <v>13956</v>
      </c>
      <c r="M1034" s="7" t="s">
        <v>3164</v>
      </c>
      <c r="N1034" s="47">
        <v>180000</v>
      </c>
      <c r="O1034" s="25">
        <v>300000</v>
      </c>
      <c r="P1034" s="26">
        <v>0.6</v>
      </c>
      <c r="Q1034" s="11" t="s">
        <v>2377</v>
      </c>
      <c r="R1034" s="11" t="s">
        <v>3165</v>
      </c>
      <c r="S1034" s="11"/>
      <c r="T1034" s="11" t="s">
        <v>3172</v>
      </c>
      <c r="U1034" s="15" t="s">
        <v>816</v>
      </c>
      <c r="V1034" s="11" t="s">
        <v>20</v>
      </c>
      <c r="W1034" s="14">
        <v>0.6</v>
      </c>
      <c r="X1034" s="14">
        <v>330000</v>
      </c>
      <c r="Y1034" s="11" t="str">
        <f t="shared" si="17"/>
        <v>43938 SECRETARIA DE ESTADO DA SAÚDESAPATILHA MATERIAL TNT COR BRANCA APLICAÇÃO USO LABORATÓRIO TIPO CANO CURTO TAMANHO ÚNICO30.109.731/0001-301800003000000,6http://transparencia.al.gov.br/despesa/empenho/510524/2020NE02044/2020OB02597/</v>
      </c>
      <c r="Z1034" s="11" t="s">
        <v>4442</v>
      </c>
      <c r="AA1034" s="7">
        <v>200000</v>
      </c>
      <c r="AB1034" s="1" t="s">
        <v>15341</v>
      </c>
      <c r="AC1034" s="7" t="s">
        <v>14868</v>
      </c>
      <c r="AD1034" s="1" t="s">
        <v>16269</v>
      </c>
    </row>
    <row r="1035" spans="1:30">
      <c r="A1035" s="10">
        <v>43938</v>
      </c>
      <c r="B1035" s="11" t="s">
        <v>15</v>
      </c>
      <c r="C1035" s="12" t="s">
        <v>3154</v>
      </c>
      <c r="D1035" s="12" t="s">
        <v>3155</v>
      </c>
      <c r="E1035" s="11" t="s">
        <v>16</v>
      </c>
      <c r="F1035" s="11" t="s">
        <v>3156</v>
      </c>
      <c r="G1035" s="13" t="s">
        <v>17</v>
      </c>
      <c r="H1035" s="11" t="s">
        <v>3173</v>
      </c>
      <c r="I1035" s="11" t="s">
        <v>3162</v>
      </c>
      <c r="J1035" s="11" t="s">
        <v>3163</v>
      </c>
      <c r="K1035" s="11"/>
      <c r="L1035" s="7" t="s">
        <v>13956</v>
      </c>
      <c r="M1035" s="7" t="s">
        <v>3164</v>
      </c>
      <c r="N1035" s="47">
        <v>52800</v>
      </c>
      <c r="O1035" s="25">
        <v>330000</v>
      </c>
      <c r="P1035" s="26">
        <v>0.16</v>
      </c>
      <c r="Q1035" s="11" t="s">
        <v>2377</v>
      </c>
      <c r="R1035" s="11" t="s">
        <v>3165</v>
      </c>
      <c r="S1035" s="11"/>
      <c r="T1035" s="11" t="s">
        <v>3174</v>
      </c>
      <c r="U1035" s="15" t="s">
        <v>25</v>
      </c>
      <c r="V1035" s="11" t="s">
        <v>20</v>
      </c>
      <c r="W1035" s="14">
        <v>0.16</v>
      </c>
      <c r="X1035" s="14">
        <v>330000</v>
      </c>
      <c r="Y1035" s="11" t="str">
        <f t="shared" si="17"/>
        <v>43938 SECRETARIA DE ESTADO DA SAÚDETOUCA TIPO DESCARTÁVEL MATERIAL POLIPROPILENO COR BRANCA CARACTERÍSTICAS ADICIONAIS TAMANHO ÚNICOCOM ELÁSTICO30.109.731/0001-30528003300000,16http://transparencia.al.gov.br/despesa/empenho/510524/2020NE02044/2020OB02597/</v>
      </c>
      <c r="Z1035" s="11" t="s">
        <v>4443</v>
      </c>
      <c r="AA1035" s="7">
        <v>200000</v>
      </c>
      <c r="AB1035" s="1" t="s">
        <v>15341</v>
      </c>
      <c r="AC1035" s="7" t="s">
        <v>14868</v>
      </c>
      <c r="AD1035" s="1" t="s">
        <v>16269</v>
      </c>
    </row>
    <row r="1036" spans="1:30">
      <c r="A1036" s="10">
        <v>43938</v>
      </c>
      <c r="B1036" s="11" t="s">
        <v>15</v>
      </c>
      <c r="C1036" s="12" t="s">
        <v>3154</v>
      </c>
      <c r="D1036" s="12" t="s">
        <v>3155</v>
      </c>
      <c r="E1036" s="11" t="s">
        <v>16</v>
      </c>
      <c r="F1036" s="11" t="s">
        <v>3156</v>
      </c>
      <c r="G1036" s="11" t="s">
        <v>37</v>
      </c>
      <c r="H1036" s="11" t="s">
        <v>3175</v>
      </c>
      <c r="I1036" s="11" t="s">
        <v>3158</v>
      </c>
      <c r="J1036" s="11" t="s">
        <v>3176</v>
      </c>
      <c r="K1036" s="11"/>
      <c r="L1036" s="7" t="s">
        <v>13957</v>
      </c>
      <c r="M1036" s="7" t="s">
        <v>3177</v>
      </c>
      <c r="N1036" s="47">
        <v>2527562</v>
      </c>
      <c r="O1036" s="25">
        <v>23</v>
      </c>
      <c r="P1036" s="26">
        <v>109894</v>
      </c>
      <c r="Q1036" s="11" t="s">
        <v>18</v>
      </c>
      <c r="R1036" s="11" t="s">
        <v>3178</v>
      </c>
      <c r="S1036" s="11"/>
      <c r="T1036" s="11" t="s">
        <v>911</v>
      </c>
      <c r="U1036" s="19" t="s">
        <v>4439</v>
      </c>
      <c r="V1036" s="11" t="s">
        <v>20</v>
      </c>
      <c r="W1036" s="14">
        <v>109894</v>
      </c>
      <c r="X1036" s="14">
        <v>23</v>
      </c>
      <c r="Y1036" s="11" t="str">
        <f t="shared" si="17"/>
        <v>43938 SECRETARIA DE ESTADO DA SAÚDEVENTILADOR ARTIFICIAL ELETRÔNICO TIPO 01 TRANSPORTE MODELO PEDIÁTRICOADULTO MODOS VENTILAÇÃO VCV SIMVCPAPPS AC PARÂMETROS VENTILATÓRIOS PARÂMETROS VC FR FIO2 PEEP COMPONENTES VÁLVULAS REGULADORAS DE PRESSÃO ALARMES ALARMES AUDIOVISUAIS29.795.338/0001-69252756223109894http://transparencia.al.gov.br/despesa/empenho/510524/2020NE02012/undefined/</v>
      </c>
      <c r="Z1036" s="11" t="s">
        <v>4443</v>
      </c>
      <c r="AA1036" s="7">
        <v>800000</v>
      </c>
      <c r="AB1036" s="1" t="s">
        <v>15342</v>
      </c>
      <c r="AC1036" s="7" t="s">
        <v>14870</v>
      </c>
      <c r="AD1036" s="1" t="s">
        <v>16269</v>
      </c>
    </row>
    <row r="1037" spans="1:30">
      <c r="A1037" s="10">
        <v>43938</v>
      </c>
      <c r="B1037" s="11" t="s">
        <v>15</v>
      </c>
      <c r="C1037" s="12" t="s">
        <v>3154</v>
      </c>
      <c r="D1037" s="12" t="s">
        <v>3155</v>
      </c>
      <c r="E1037" s="11" t="s">
        <v>16</v>
      </c>
      <c r="F1037" s="11" t="s">
        <v>3156</v>
      </c>
      <c r="G1037" s="11" t="s">
        <v>37</v>
      </c>
      <c r="H1037" s="11" t="s">
        <v>3179</v>
      </c>
      <c r="I1037" s="11" t="s">
        <v>3158</v>
      </c>
      <c r="J1037" s="11" t="s">
        <v>3176</v>
      </c>
      <c r="K1037" s="11"/>
      <c r="L1037" s="7" t="s">
        <v>13957</v>
      </c>
      <c r="M1037" s="7" t="s">
        <v>3177</v>
      </c>
      <c r="N1037" s="47">
        <v>2432</v>
      </c>
      <c r="O1037" s="25">
        <v>38</v>
      </c>
      <c r="P1037" s="26">
        <v>64</v>
      </c>
      <c r="Q1037" s="11" t="s">
        <v>18</v>
      </c>
      <c r="R1037" s="11" t="s">
        <v>3178</v>
      </c>
      <c r="S1037" s="11"/>
      <c r="T1037" s="11"/>
      <c r="U1037" s="19" t="s">
        <v>816</v>
      </c>
      <c r="V1037" s="11" t="s">
        <v>20</v>
      </c>
      <c r="W1037" s="14">
        <v>64</v>
      </c>
      <c r="X1037" s="14">
        <v>38</v>
      </c>
      <c r="Y1037" s="11" t="str">
        <f t="shared" si="17"/>
        <v>43938 SECRETARIA DE ESTADO DA SAÚDELANTERNA NÃO ELÉTRICA TIPO FOCO REGULÁVEL CARACTERÍSTICAS ADICIONAIS LANTERNA CLÍNICA COM LUZ BRANCA APLICAÇÃO HOSPITALAR29.795.338/0001-6924323864http://transparencia.al.gov.br/despesa/empenho/510524/2020NE02012/undefined/</v>
      </c>
      <c r="Z1037" s="11" t="s">
        <v>4442</v>
      </c>
      <c r="AA1037" s="7">
        <v>800000</v>
      </c>
      <c r="AB1037" s="1" t="s">
        <v>15342</v>
      </c>
      <c r="AC1037" s="7" t="s">
        <v>14870</v>
      </c>
      <c r="AD1037" s="1" t="s">
        <v>16269</v>
      </c>
    </row>
    <row r="1038" spans="1:30">
      <c r="A1038" s="10">
        <v>43938</v>
      </c>
      <c r="B1038" s="11" t="s">
        <v>15</v>
      </c>
      <c r="C1038" s="12" t="s">
        <v>3154</v>
      </c>
      <c r="D1038" s="12" t="s">
        <v>3155</v>
      </c>
      <c r="E1038" s="11" t="s">
        <v>16</v>
      </c>
      <c r="F1038" s="11" t="s">
        <v>3156</v>
      </c>
      <c r="G1038" s="11" t="s">
        <v>37</v>
      </c>
      <c r="H1038" s="11" t="s">
        <v>3180</v>
      </c>
      <c r="I1038" s="11" t="s">
        <v>3158</v>
      </c>
      <c r="J1038" s="11" t="s">
        <v>3176</v>
      </c>
      <c r="K1038" s="11"/>
      <c r="L1038" s="7" t="s">
        <v>13957</v>
      </c>
      <c r="M1038" s="7" t="s">
        <v>3177</v>
      </c>
      <c r="N1038" s="47">
        <v>47700</v>
      </c>
      <c r="O1038" s="25">
        <v>150</v>
      </c>
      <c r="P1038" s="26">
        <v>318</v>
      </c>
      <c r="Q1038" s="11" t="s">
        <v>18</v>
      </c>
      <c r="R1038" s="11" t="s">
        <v>3178</v>
      </c>
      <c r="S1038" s="11"/>
      <c r="T1038" s="11"/>
      <c r="U1038" s="15" t="s">
        <v>816</v>
      </c>
      <c r="V1038" s="11" t="s">
        <v>20</v>
      </c>
      <c r="W1038" s="14">
        <v>318</v>
      </c>
      <c r="X1038" s="14">
        <v>150</v>
      </c>
      <c r="Y1038" s="11" t="str">
        <f t="shared" si="17"/>
        <v>43938 SECRETARIA DE ESTADO DA SAÚDEVÁLVULA TIPO REGULADORA APLICAÇÃO P REDE DE O2 E AR COMPRIMIDO29.795.338/0001-6947700150318http://transparencia.al.gov.br/despesa/empenho/510524/2020NE02012/undefined/</v>
      </c>
      <c r="Z1038" s="11" t="s">
        <v>4442</v>
      </c>
      <c r="AA1038" s="7">
        <v>800000</v>
      </c>
      <c r="AB1038" s="1" t="s">
        <v>15342</v>
      </c>
      <c r="AC1038" s="7" t="s">
        <v>14870</v>
      </c>
      <c r="AD1038" s="1" t="s">
        <v>16269</v>
      </c>
    </row>
    <row r="1039" spans="1:30">
      <c r="A1039" s="10">
        <v>43938</v>
      </c>
      <c r="B1039" s="11" t="s">
        <v>15</v>
      </c>
      <c r="C1039" s="12" t="s">
        <v>3154</v>
      </c>
      <c r="D1039" s="12" t="s">
        <v>3155</v>
      </c>
      <c r="E1039" s="11" t="s">
        <v>16</v>
      </c>
      <c r="F1039" s="11" t="s">
        <v>3156</v>
      </c>
      <c r="G1039" s="11" t="s">
        <v>37</v>
      </c>
      <c r="H1039" s="11" t="s">
        <v>3181</v>
      </c>
      <c r="I1039" s="11" t="s">
        <v>3182</v>
      </c>
      <c r="J1039" s="11" t="s">
        <v>3183</v>
      </c>
      <c r="K1039" s="11"/>
      <c r="L1039" s="7" t="s">
        <v>602</v>
      </c>
      <c r="M1039" s="7" t="s">
        <v>603</v>
      </c>
      <c r="N1039" s="47">
        <v>937500</v>
      </c>
      <c r="O1039" s="25">
        <v>75</v>
      </c>
      <c r="P1039" s="26">
        <v>12500</v>
      </c>
      <c r="Q1039" s="11" t="s">
        <v>2377</v>
      </c>
      <c r="R1039" s="11" t="s">
        <v>3184</v>
      </c>
      <c r="S1039" s="11"/>
      <c r="T1039" s="11" t="s">
        <v>1029</v>
      </c>
      <c r="U1039" s="15" t="s">
        <v>142</v>
      </c>
      <c r="V1039" s="11" t="s">
        <v>20</v>
      </c>
      <c r="W1039" s="14">
        <v>12500</v>
      </c>
      <c r="X1039" s="14">
        <v>75</v>
      </c>
      <c r="Y1039" s="11" t="str">
        <f t="shared" si="17"/>
        <v>43938 SECRETARIA DE ESTADO DA SAÚDEMONITOR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CEN58.426.628/0001-339375007512500http://transparencia.al.gov.br/despesa/empenho/510524/2020NE02011/undefined/</v>
      </c>
      <c r="Z1039" s="11" t="s">
        <v>4443</v>
      </c>
      <c r="AA1039" s="7">
        <v>2000000</v>
      </c>
      <c r="AB1039" s="1" t="s">
        <v>14975</v>
      </c>
      <c r="AC1039" s="7" t="s">
        <v>14869</v>
      </c>
      <c r="AD1039" s="1" t="s">
        <v>16269</v>
      </c>
    </row>
    <row r="1040" spans="1:30">
      <c r="A1040" s="10">
        <v>43938</v>
      </c>
      <c r="B1040" s="11" t="s">
        <v>15</v>
      </c>
      <c r="C1040" s="12" t="s">
        <v>3154</v>
      </c>
      <c r="D1040" s="12" t="s">
        <v>3155</v>
      </c>
      <c r="E1040" s="11" t="s">
        <v>16</v>
      </c>
      <c r="F1040" s="11" t="s">
        <v>3156</v>
      </c>
      <c r="G1040" s="13" t="s">
        <v>17</v>
      </c>
      <c r="H1040" s="11" t="s">
        <v>3185</v>
      </c>
      <c r="I1040" s="11" t="s">
        <v>3186</v>
      </c>
      <c r="J1040" s="11"/>
      <c r="K1040" s="11"/>
      <c r="L1040" s="7" t="s">
        <v>13956</v>
      </c>
      <c r="M1040" s="7" t="s">
        <v>3164</v>
      </c>
      <c r="N1040" s="47">
        <v>16800</v>
      </c>
      <c r="O1040" s="25">
        <v>200</v>
      </c>
      <c r="P1040" s="26">
        <v>84</v>
      </c>
      <c r="Q1040" s="11" t="s">
        <v>2377</v>
      </c>
      <c r="R1040" s="11" t="s">
        <v>3187</v>
      </c>
      <c r="S1040" s="11"/>
      <c r="T1040" s="11" t="s">
        <v>839</v>
      </c>
      <c r="U1040" s="15" t="s">
        <v>81</v>
      </c>
      <c r="V1040" s="11" t="s">
        <v>20</v>
      </c>
      <c r="W1040" s="14">
        <v>84</v>
      </c>
      <c r="X1040" s="14">
        <v>200</v>
      </c>
      <c r="Y1040" s="11" t="str">
        <f t="shared" si="17"/>
        <v>43938 SECRETARIA DE ESTADO DA SAÚDEMACACÃO COMPONENTES FIBRAS DE POLIETILENO NÃO TECIDO TIPO USO FITOSSANITÁRIO COR BRANCA TAMANHOMÉDIO CARACTERÍSTICAS ADICIONAIS CAPUZDOTAÇÃO ORÇAMENTÁRIA Nº 18162020 REFERENTE AO PROCESSO QUE ORIGINOU O CONTRATO 200005485202030.109.731/0001-301680020084http://transparencia.al.gov.br/despesa/empenho/510524/2020NE02197/undefined/</v>
      </c>
      <c r="Z1040" s="11" t="s">
        <v>4443</v>
      </c>
      <c r="AA1040" s="7">
        <v>200000</v>
      </c>
      <c r="AB1040" s="1" t="s">
        <v>15341</v>
      </c>
      <c r="AC1040" s="7" t="s">
        <v>14868</v>
      </c>
      <c r="AD1040" s="1" t="s">
        <v>16269</v>
      </c>
    </row>
    <row r="1041" spans="1:30">
      <c r="A1041" s="10">
        <v>43938</v>
      </c>
      <c r="B1041" s="11" t="s">
        <v>15</v>
      </c>
      <c r="C1041" s="12" t="s">
        <v>3154</v>
      </c>
      <c r="D1041" s="12" t="s">
        <v>3155</v>
      </c>
      <c r="E1041" s="11" t="s">
        <v>16</v>
      </c>
      <c r="F1041" s="11" t="s">
        <v>3156</v>
      </c>
      <c r="G1041" s="13" t="s">
        <v>17</v>
      </c>
      <c r="H1041" s="11" t="s">
        <v>3166</v>
      </c>
      <c r="I1041" s="11" t="s">
        <v>3186</v>
      </c>
      <c r="J1041" s="11"/>
      <c r="K1041" s="11"/>
      <c r="L1041" s="7" t="s">
        <v>13956</v>
      </c>
      <c r="M1041" s="7" t="s">
        <v>3164</v>
      </c>
      <c r="N1041" s="47">
        <v>25200</v>
      </c>
      <c r="O1041" s="25">
        <v>300</v>
      </c>
      <c r="P1041" s="26">
        <v>84</v>
      </c>
      <c r="Q1041" s="11" t="s">
        <v>2377</v>
      </c>
      <c r="R1041" s="11" t="s">
        <v>3187</v>
      </c>
      <c r="S1041" s="11"/>
      <c r="T1041" s="11" t="s">
        <v>839</v>
      </c>
      <c r="U1041" s="15" t="s">
        <v>81</v>
      </c>
      <c r="V1041" s="11" t="s">
        <v>20</v>
      </c>
      <c r="W1041" s="14">
        <v>84</v>
      </c>
      <c r="X1041" s="14">
        <v>300</v>
      </c>
      <c r="Y1041" s="11" t="str">
        <f t="shared" si="17"/>
        <v>43938 SECRETARIA DE ESTADO DA SAÚDEMACACÃO MATERIAL TYVER COR BRANCA TAMANHO G CARACTERÍSTICAS ADICIONAIS UNISSEX TIPO PADRÃO COMZÍPER30.109.731/0001-302520030084http://transparencia.al.gov.br/despesa/empenho/510524/2020NE02197/undefined/</v>
      </c>
      <c r="Z1041" s="11" t="s">
        <v>4443</v>
      </c>
      <c r="AA1041" s="7">
        <v>200000</v>
      </c>
      <c r="AB1041" s="1" t="s">
        <v>15341</v>
      </c>
      <c r="AC1041" s="7" t="s">
        <v>14868</v>
      </c>
      <c r="AD1041" s="1" t="s">
        <v>16269</v>
      </c>
    </row>
    <row r="1042" spans="1:30">
      <c r="A1042" s="10">
        <v>43938</v>
      </c>
      <c r="B1042" s="11" t="s">
        <v>15</v>
      </c>
      <c r="C1042" s="12" t="s">
        <v>3154</v>
      </c>
      <c r="D1042" s="12" t="s">
        <v>3155</v>
      </c>
      <c r="E1042" s="11" t="s">
        <v>16</v>
      </c>
      <c r="F1042" s="11" t="s">
        <v>3156</v>
      </c>
      <c r="G1042" s="13" t="s">
        <v>17</v>
      </c>
      <c r="H1042" s="11" t="s">
        <v>3167</v>
      </c>
      <c r="I1042" s="11" t="s">
        <v>3186</v>
      </c>
      <c r="J1042" s="11"/>
      <c r="K1042" s="11"/>
      <c r="L1042" s="7" t="s">
        <v>13956</v>
      </c>
      <c r="M1042" s="7" t="s">
        <v>3164</v>
      </c>
      <c r="N1042" s="47">
        <v>8400</v>
      </c>
      <c r="O1042" s="25">
        <v>100</v>
      </c>
      <c r="P1042" s="26">
        <v>84</v>
      </c>
      <c r="Q1042" s="11" t="s">
        <v>2377</v>
      </c>
      <c r="R1042" s="11" t="s">
        <v>3187</v>
      </c>
      <c r="S1042" s="11"/>
      <c r="T1042" s="11" t="s">
        <v>839</v>
      </c>
      <c r="U1042" s="15" t="s">
        <v>81</v>
      </c>
      <c r="V1042" s="11" t="s">
        <v>20</v>
      </c>
      <c r="W1042" s="14">
        <v>84</v>
      </c>
      <c r="X1042" s="14">
        <v>100</v>
      </c>
      <c r="Y1042" s="11" t="str">
        <f t="shared" si="17"/>
        <v>43938 SECRETARIA DE ESTADO DA SAÚDEMACACÃO MATERIAL TYVER COR BRANCA TAMANHO XG CARACTERÍSTICAS ADICIONAIS UNISSEX TIPO PADRÃO COMZÍPER30.109.731/0001-30840010084http://transparencia.al.gov.br/despesa/empenho/510524/2020NE02197/undefined/</v>
      </c>
      <c r="Z1042" s="11" t="s">
        <v>4443</v>
      </c>
      <c r="AA1042" s="7">
        <v>200000</v>
      </c>
      <c r="AB1042" s="1" t="s">
        <v>15341</v>
      </c>
      <c r="AC1042" s="7" t="s">
        <v>14868</v>
      </c>
      <c r="AD1042" s="1" t="s">
        <v>16269</v>
      </c>
    </row>
    <row r="1043" spans="1:30">
      <c r="A1043" s="10">
        <v>43938</v>
      </c>
      <c r="B1043" s="11" t="s">
        <v>15</v>
      </c>
      <c r="C1043" s="12" t="s">
        <v>3154</v>
      </c>
      <c r="D1043" s="12" t="s">
        <v>3155</v>
      </c>
      <c r="E1043" s="11" t="s">
        <v>16</v>
      </c>
      <c r="F1043" s="11" t="s">
        <v>3156</v>
      </c>
      <c r="G1043" s="11" t="s">
        <v>37</v>
      </c>
      <c r="H1043" s="11" t="s">
        <v>3168</v>
      </c>
      <c r="I1043" s="11" t="s">
        <v>3186</v>
      </c>
      <c r="J1043" s="11"/>
      <c r="K1043" s="11"/>
      <c r="L1043" s="7" t="s">
        <v>13956</v>
      </c>
      <c r="M1043" s="7" t="s">
        <v>3164</v>
      </c>
      <c r="N1043" s="47">
        <v>440000</v>
      </c>
      <c r="O1043" s="25">
        <v>200000</v>
      </c>
      <c r="P1043" s="26">
        <v>2.2000000000000002</v>
      </c>
      <c r="Q1043" s="11" t="s">
        <v>2377</v>
      </c>
      <c r="R1043" s="11" t="s">
        <v>3187</v>
      </c>
      <c r="S1043" s="11"/>
      <c r="T1043" s="11" t="s">
        <v>836</v>
      </c>
      <c r="U1043" s="19" t="s">
        <v>30</v>
      </c>
      <c r="V1043" s="11" t="s">
        <v>20</v>
      </c>
      <c r="W1043" s="14">
        <v>2.2000000000000002</v>
      </c>
      <c r="X1043" s="14">
        <v>200000</v>
      </c>
      <c r="Y1043" s="11" t="str">
        <f t="shared" si="17"/>
        <v>43938 SECRETARIA DE ESTADO DA SAÚDEMÁSCARA CIRÚRGICA TIPO NÃO TECIDO3 CAMADASPREGAS HORIZONTAISATÓXICA TIPO FIXAÇÃO COM ELÁSTICOCARACTERÍSTICAS ADICIONAIS CLIP NASAL EMBUTIDOHIPOALERGÊNICA TIPO USO DESCARTÁVEL30.109.731/0001-304400002000002,2http://transparencia.al.gov.br/despesa/empenho/510524/2020NE02197/undefined/</v>
      </c>
      <c r="Z1043" s="11" t="s">
        <v>4443</v>
      </c>
      <c r="AA1043" s="7">
        <v>200000</v>
      </c>
      <c r="AB1043" s="1" t="s">
        <v>15341</v>
      </c>
      <c r="AC1043" s="7" t="s">
        <v>14868</v>
      </c>
      <c r="AD1043" s="1" t="s">
        <v>16269</v>
      </c>
    </row>
    <row r="1044" spans="1:30">
      <c r="A1044" s="10">
        <v>43938</v>
      </c>
      <c r="B1044" s="11" t="s">
        <v>15</v>
      </c>
      <c r="C1044" s="12" t="s">
        <v>3154</v>
      </c>
      <c r="D1044" s="12" t="s">
        <v>3155</v>
      </c>
      <c r="E1044" s="11" t="s">
        <v>16</v>
      </c>
      <c r="F1044" s="11" t="s">
        <v>3156</v>
      </c>
      <c r="G1044" s="11" t="s">
        <v>37</v>
      </c>
      <c r="H1044" s="11" t="s">
        <v>3169</v>
      </c>
      <c r="I1044" s="11" t="s">
        <v>3186</v>
      </c>
      <c r="J1044" s="11"/>
      <c r="K1044" s="11"/>
      <c r="L1044" s="7" t="s">
        <v>13956</v>
      </c>
      <c r="M1044" s="7" t="s">
        <v>3164</v>
      </c>
      <c r="N1044" s="47">
        <v>145000</v>
      </c>
      <c r="O1044" s="25">
        <v>5000</v>
      </c>
      <c r="P1044" s="26">
        <v>29</v>
      </c>
      <c r="Q1044" s="27" t="s">
        <v>28</v>
      </c>
      <c r="R1044" s="11" t="s">
        <v>3187</v>
      </c>
      <c r="S1044" s="11"/>
      <c r="T1044" s="11" t="s">
        <v>825</v>
      </c>
      <c r="U1044" s="19" t="s">
        <v>4892</v>
      </c>
      <c r="V1044" s="11" t="s">
        <v>20</v>
      </c>
      <c r="W1044" s="14">
        <v>29</v>
      </c>
      <c r="X1044" s="14">
        <v>5000</v>
      </c>
      <c r="Y1044" s="11" t="str">
        <f t="shared" si="17"/>
        <v>43938 SECRETARIA DE ESTADO DA SAÚDEMÁSCARA TIPO RESPIRADOR TIPO USO CARVÃO ATIVADO TIPO FIXAÇÃO DUPLO SISTEMA TIRAS ELÁSTICASCLIP NASALVÁLVULA CARACTERÍSTICAS ADICIONAIS CLASSE PFF2POEIRASFUMOSNÉVOASVAPORGÂNICOS FORMATO CONCHASEMIFACIAL TAMANHO REGULAR30.109.731/0001-30145000500029http://transparencia.al.gov.br/despesa/empenho/510524/2020NE02197/undefined/</v>
      </c>
      <c r="Z1044" s="11" t="s">
        <v>4443</v>
      </c>
      <c r="AA1044" s="7">
        <v>200000</v>
      </c>
      <c r="AB1044" s="1" t="s">
        <v>15341</v>
      </c>
      <c r="AC1044" s="7" t="s">
        <v>14868</v>
      </c>
      <c r="AD1044" s="1" t="s">
        <v>16269</v>
      </c>
    </row>
    <row r="1045" spans="1:30">
      <c r="A1045" s="10">
        <v>43938</v>
      </c>
      <c r="B1045" s="11" t="s">
        <v>15</v>
      </c>
      <c r="C1045" s="12" t="s">
        <v>3154</v>
      </c>
      <c r="D1045" s="12" t="s">
        <v>3155</v>
      </c>
      <c r="E1045" s="11" t="s">
        <v>16</v>
      </c>
      <c r="F1045" s="11" t="s">
        <v>3156</v>
      </c>
      <c r="G1045" s="13" t="s">
        <v>17</v>
      </c>
      <c r="H1045" s="11" t="s">
        <v>3170</v>
      </c>
      <c r="I1045" s="11" t="s">
        <v>3186</v>
      </c>
      <c r="J1045" s="11"/>
      <c r="K1045" s="11"/>
      <c r="L1045" s="7" t="s">
        <v>13956</v>
      </c>
      <c r="M1045" s="7" t="s">
        <v>3164</v>
      </c>
      <c r="N1045" s="47">
        <v>42500</v>
      </c>
      <c r="O1045" s="25">
        <v>2500</v>
      </c>
      <c r="P1045" s="26">
        <v>17</v>
      </c>
      <c r="Q1045" s="11" t="s">
        <v>2377</v>
      </c>
      <c r="R1045" s="11" t="s">
        <v>3187</v>
      </c>
      <c r="S1045" s="11"/>
      <c r="T1045" s="11" t="s">
        <v>889</v>
      </c>
      <c r="U1045" s="19" t="s">
        <v>29</v>
      </c>
      <c r="V1045" s="11" t="s">
        <v>20</v>
      </c>
      <c r="W1045" s="14">
        <v>17</v>
      </c>
      <c r="X1045" s="14">
        <v>2500</v>
      </c>
      <c r="Y1045" s="11" t="str">
        <f t="shared" si="17"/>
        <v>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ULTRAVIOLETA30.109.731/0001-3042500250017http://transparencia.al.gov.br/despesa/empenho/510524/2020NE02197/undefined/</v>
      </c>
      <c r="Z1045" s="11" t="s">
        <v>4443</v>
      </c>
      <c r="AA1045" s="7">
        <v>200000</v>
      </c>
      <c r="AB1045" s="1" t="s">
        <v>15341</v>
      </c>
      <c r="AC1045" s="7" t="s">
        <v>14868</v>
      </c>
      <c r="AD1045" s="1" t="s">
        <v>16269</v>
      </c>
    </row>
    <row r="1046" spans="1:30">
      <c r="A1046" s="10">
        <v>43938</v>
      </c>
      <c r="B1046" s="11" t="s">
        <v>15</v>
      </c>
      <c r="C1046" s="12" t="s">
        <v>3154</v>
      </c>
      <c r="D1046" s="12" t="s">
        <v>3155</v>
      </c>
      <c r="E1046" s="11" t="s">
        <v>16</v>
      </c>
      <c r="F1046" s="11" t="s">
        <v>3156</v>
      </c>
      <c r="G1046" s="11" t="s">
        <v>37</v>
      </c>
      <c r="H1046" s="11" t="s">
        <v>3188</v>
      </c>
      <c r="I1046" s="11" t="s">
        <v>3189</v>
      </c>
      <c r="J1046" s="11"/>
      <c r="K1046" s="11"/>
      <c r="L1046" s="7" t="s">
        <v>2136</v>
      </c>
      <c r="M1046" s="7" t="s">
        <v>2137</v>
      </c>
      <c r="N1046" s="47">
        <v>347522</v>
      </c>
      <c r="O1046" s="25">
        <v>7</v>
      </c>
      <c r="P1046" s="26">
        <v>49646</v>
      </c>
      <c r="Q1046" s="11" t="s">
        <v>18</v>
      </c>
      <c r="R1046" s="11" t="s">
        <v>3190</v>
      </c>
      <c r="S1046" s="11"/>
      <c r="T1046" s="11" t="s">
        <v>911</v>
      </c>
      <c r="U1046" s="19" t="s">
        <v>4439</v>
      </c>
      <c r="V1046" s="11" t="s">
        <v>20</v>
      </c>
      <c r="W1046" s="14">
        <v>49646</v>
      </c>
      <c r="X1046" s="14">
        <v>7</v>
      </c>
      <c r="Y1046" s="11" t="str">
        <f t="shared" si="17"/>
        <v>43938 SECRETARIA DE ESTADO DA SAÚDEVENTILADOR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FREQUÊNCI49.520.521/0001-69347522749646http://transparencia.al.gov.br/despesa/empenho/510524/2020NE01447/undefined/</v>
      </c>
      <c r="Z1046" s="11" t="s">
        <v>4443</v>
      </c>
      <c r="AA1046" s="7">
        <v>183406304</v>
      </c>
      <c r="AB1046" s="1" t="s">
        <v>15211</v>
      </c>
      <c r="AC1046" s="7" t="s">
        <v>14869</v>
      </c>
      <c r="AD1046" s="1" t="s">
        <v>16269</v>
      </c>
    </row>
    <row r="1047" spans="1:30">
      <c r="A1047" s="10">
        <v>43938</v>
      </c>
      <c r="B1047" s="11" t="s">
        <v>21</v>
      </c>
      <c r="C1047" s="13" t="s">
        <v>3191</v>
      </c>
      <c r="D1047" s="13" t="s">
        <v>3155</v>
      </c>
      <c r="E1047" s="11" t="s">
        <v>16</v>
      </c>
      <c r="F1047" s="11" t="s">
        <v>3192</v>
      </c>
      <c r="G1047" s="13" t="s">
        <v>17</v>
      </c>
      <c r="H1047" s="11" t="s">
        <v>3193</v>
      </c>
      <c r="I1047" s="11" t="s">
        <v>3194</v>
      </c>
      <c r="J1047" s="11"/>
      <c r="K1047" s="11" t="s">
        <v>3195</v>
      </c>
      <c r="L1047" s="7" t="s">
        <v>13956</v>
      </c>
      <c r="M1047" s="7" t="s">
        <v>3164</v>
      </c>
      <c r="N1047" s="47">
        <v>300000</v>
      </c>
      <c r="O1047" s="25">
        <v>100000</v>
      </c>
      <c r="P1047" s="26">
        <v>3</v>
      </c>
      <c r="Q1047" s="11" t="s">
        <v>2377</v>
      </c>
      <c r="R1047" s="11" t="s">
        <v>3196</v>
      </c>
      <c r="S1047" s="11"/>
      <c r="T1047" s="11" t="s">
        <v>836</v>
      </c>
      <c r="U1047" s="19" t="s">
        <v>30</v>
      </c>
      <c r="V1047" s="11" t="s">
        <v>20</v>
      </c>
      <c r="W1047" s="14">
        <v>3</v>
      </c>
      <c r="X1047" s="14">
        <v>100000</v>
      </c>
      <c r="Y1047" s="11" t="str">
        <f t="shared" si="17"/>
        <v>43938 SECRETARIA MUCICIPAL DE SAÚDEMáscara cirúrgicas não tecido 3 camadas pregas horizontais atóxicas com elástico clipe nasal embutido hipoalergênica.30.109.731/0001-303000001000003http://www.licitacao.maceio.al.gov.br/visualizar/1659</v>
      </c>
      <c r="Z1047" s="11" t="s">
        <v>4443</v>
      </c>
      <c r="AA1047" s="7">
        <v>200000</v>
      </c>
      <c r="AB1047" s="1" t="s">
        <v>15341</v>
      </c>
      <c r="AC1047" s="7" t="s">
        <v>14868</v>
      </c>
      <c r="AD1047" s="1" t="s">
        <v>16269</v>
      </c>
    </row>
    <row r="1048" spans="1:30">
      <c r="A1048" s="10">
        <v>43938</v>
      </c>
      <c r="B1048" s="11" t="s">
        <v>15</v>
      </c>
      <c r="C1048" s="12" t="s">
        <v>3154</v>
      </c>
      <c r="D1048" s="12" t="s">
        <v>3155</v>
      </c>
      <c r="E1048" s="11" t="s">
        <v>16</v>
      </c>
      <c r="F1048" s="11" t="s">
        <v>3156</v>
      </c>
      <c r="G1048" s="11" t="s">
        <v>37</v>
      </c>
      <c r="H1048" s="11" t="s">
        <v>3197</v>
      </c>
      <c r="I1048" s="11" t="s">
        <v>3198</v>
      </c>
      <c r="J1048" s="11"/>
      <c r="K1048" s="11"/>
      <c r="L1048" s="7" t="s">
        <v>8355</v>
      </c>
      <c r="M1048" s="7" t="s">
        <v>2620</v>
      </c>
      <c r="N1048" s="47">
        <v>89596.800000000003</v>
      </c>
      <c r="O1048" s="25">
        <v>1500</v>
      </c>
      <c r="P1048" s="26">
        <v>59.73</v>
      </c>
      <c r="Q1048" s="11" t="s">
        <v>18</v>
      </c>
      <c r="R1048" s="11" t="s">
        <v>3199</v>
      </c>
      <c r="S1048" s="11"/>
      <c r="T1048" s="11" t="s">
        <v>911</v>
      </c>
      <c r="U1048" s="15" t="s">
        <v>816</v>
      </c>
      <c r="V1048" s="11" t="s">
        <v>20</v>
      </c>
      <c r="W1048" s="14">
        <v>59.73</v>
      </c>
      <c r="X1048" s="14">
        <v>1500</v>
      </c>
      <c r="Y1048" s="11" t="str">
        <f t="shared" si="17"/>
        <v>43938 SECRETARIA DE ESTADO DA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61.418.042/0001-3189596,8150059,73http://transparencia.al.gov.br/despesa/empenho/510524/2020NE02050/undefined/</v>
      </c>
      <c r="Z1048" s="11" t="s">
        <v>4442</v>
      </c>
      <c r="AA1048" s="7">
        <v>40000000</v>
      </c>
      <c r="AB1048" s="1" t="s">
        <v>15276</v>
      </c>
      <c r="AC1048" s="7" t="s">
        <v>14869</v>
      </c>
      <c r="AD1048" s="1" t="s">
        <v>16269</v>
      </c>
    </row>
    <row r="1049" spans="1:30">
      <c r="A1049" s="10">
        <v>43938</v>
      </c>
      <c r="B1049" s="11" t="s">
        <v>15</v>
      </c>
      <c r="C1049" s="12" t="s">
        <v>3154</v>
      </c>
      <c r="D1049" s="12" t="s">
        <v>3155</v>
      </c>
      <c r="E1049" s="11" t="s">
        <v>16</v>
      </c>
      <c r="F1049" s="11" t="s">
        <v>3156</v>
      </c>
      <c r="G1049" s="11" t="s">
        <v>37</v>
      </c>
      <c r="H1049" s="11" t="s">
        <v>3200</v>
      </c>
      <c r="I1049" s="11" t="s">
        <v>3198</v>
      </c>
      <c r="J1049" s="11"/>
      <c r="K1049" s="11"/>
      <c r="L1049" s="7" t="s">
        <v>8355</v>
      </c>
      <c r="M1049" s="7" t="s">
        <v>2620</v>
      </c>
      <c r="N1049" s="47">
        <v>89596.800000000003</v>
      </c>
      <c r="O1049" s="25">
        <v>1500</v>
      </c>
      <c r="P1049" s="26">
        <v>59.73</v>
      </c>
      <c r="Q1049" s="11" t="s">
        <v>18</v>
      </c>
      <c r="R1049" s="11" t="s">
        <v>3199</v>
      </c>
      <c r="S1049" s="11"/>
      <c r="T1049" s="11" t="s">
        <v>911</v>
      </c>
      <c r="U1049" s="15" t="s">
        <v>816</v>
      </c>
      <c r="V1049" s="11" t="s">
        <v>20</v>
      </c>
      <c r="W1049" s="14">
        <v>59.73</v>
      </c>
      <c r="X1049" s="14">
        <v>1500</v>
      </c>
      <c r="Y1049" s="11" t="str">
        <f t="shared" si="17"/>
        <v>43938 SECRETARIA DE ESTADO DA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1261.418.042/0001-3189596,8150059,73http://transparencia.al.gov.br/despesa/empenho/510524/2020NE02050/undefined/</v>
      </c>
      <c r="Z1049" s="11" t="s">
        <v>4442</v>
      </c>
      <c r="AA1049" s="7">
        <v>40000000</v>
      </c>
      <c r="AB1049" s="1" t="s">
        <v>15276</v>
      </c>
      <c r="AC1049" s="7" t="s">
        <v>14869</v>
      </c>
      <c r="AD1049" s="1" t="s">
        <v>16269</v>
      </c>
    </row>
    <row r="1050" spans="1:30">
      <c r="A1050" s="10">
        <v>43938</v>
      </c>
      <c r="B1050" s="11" t="s">
        <v>15</v>
      </c>
      <c r="C1050" s="12" t="s">
        <v>3154</v>
      </c>
      <c r="D1050" s="12" t="s">
        <v>3155</v>
      </c>
      <c r="E1050" s="11" t="s">
        <v>16</v>
      </c>
      <c r="F1050" s="11" t="s">
        <v>3156</v>
      </c>
      <c r="G1050" s="11" t="s">
        <v>37</v>
      </c>
      <c r="H1050" s="11" t="s">
        <v>3201</v>
      </c>
      <c r="I1050" s="11" t="s">
        <v>3198</v>
      </c>
      <c r="J1050" s="11"/>
      <c r="K1050" s="11"/>
      <c r="L1050" s="7" t="s">
        <v>8355</v>
      </c>
      <c r="M1050" s="7" t="s">
        <v>2620</v>
      </c>
      <c r="N1050" s="47">
        <v>119462.39999999999</v>
      </c>
      <c r="O1050" s="25">
        <v>2000</v>
      </c>
      <c r="P1050" s="26">
        <v>59.73</v>
      </c>
      <c r="Q1050" s="11" t="s">
        <v>18</v>
      </c>
      <c r="R1050" s="11" t="s">
        <v>3199</v>
      </c>
      <c r="S1050" s="11"/>
      <c r="T1050" s="11" t="s">
        <v>911</v>
      </c>
      <c r="U1050" s="15" t="s">
        <v>816</v>
      </c>
      <c r="V1050" s="11" t="s">
        <v>20</v>
      </c>
      <c r="W1050" s="14">
        <v>59.73</v>
      </c>
      <c r="X1050" s="14">
        <v>2000</v>
      </c>
      <c r="Y1050" s="11" t="str">
        <f t="shared" si="17"/>
        <v>43938 SECRETARIA DE ESTADO DA SAÚDESistema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individualTRACHCARE TAMANHO nº 14 61.418.042/0001-31119462,4200059,73http://transparencia.al.gov.br/despesa/empenho/510524/2020NE02050/undefined/</v>
      </c>
      <c r="Z1050" s="11" t="s">
        <v>4442</v>
      </c>
      <c r="AA1050" s="7">
        <v>40000000</v>
      </c>
      <c r="AB1050" s="1" t="s">
        <v>15276</v>
      </c>
      <c r="AC1050" s="7" t="s">
        <v>14869</v>
      </c>
      <c r="AD1050" s="1" t="s">
        <v>16269</v>
      </c>
    </row>
    <row r="1051" spans="1:30">
      <c r="A1051" s="10">
        <v>43938</v>
      </c>
      <c r="B1051" s="11" t="s">
        <v>21</v>
      </c>
      <c r="C1051" s="13" t="s">
        <v>3191</v>
      </c>
      <c r="D1051" s="13" t="s">
        <v>3155</v>
      </c>
      <c r="E1051" s="11" t="s">
        <v>16</v>
      </c>
      <c r="F1051" s="11" t="s">
        <v>3202</v>
      </c>
      <c r="G1051" s="13" t="s">
        <v>17</v>
      </c>
      <c r="H1051" s="11" t="s">
        <v>3203</v>
      </c>
      <c r="I1051" s="11" t="s">
        <v>3194</v>
      </c>
      <c r="J1051" s="11"/>
      <c r="K1051" s="11" t="s">
        <v>3195</v>
      </c>
      <c r="L1051" s="7" t="s">
        <v>13958</v>
      </c>
      <c r="M1051" s="7" t="s">
        <v>3204</v>
      </c>
      <c r="N1051" s="47">
        <v>200000</v>
      </c>
      <c r="O1051" s="25">
        <v>10000</v>
      </c>
      <c r="P1051" s="26">
        <v>20</v>
      </c>
      <c r="Q1051" s="27" t="s">
        <v>31</v>
      </c>
      <c r="R1051" s="11" t="s">
        <v>3196</v>
      </c>
      <c r="S1051" s="11"/>
      <c r="T1051" s="11" t="s">
        <v>3205</v>
      </c>
      <c r="U1051" s="19" t="s">
        <v>32</v>
      </c>
      <c r="V1051" s="11" t="s">
        <v>33</v>
      </c>
      <c r="W1051" s="14">
        <v>22</v>
      </c>
      <c r="X1051" s="14">
        <v>9090.9</v>
      </c>
      <c r="Y1051" s="11" t="str">
        <f t="shared" si="17"/>
        <v>43938 SECRETARIA MUNICIPAL DE SAÚDEÁlcool etílico em gel, concentração: 70%  (Frasco 800 g)09.327.149/0001-542000001000020http://www.licitacao.maceio.al.gov.br/visualizar/1659</v>
      </c>
      <c r="Z1051" s="11" t="s">
        <v>4443</v>
      </c>
      <c r="AA1051" s="7">
        <v>100000</v>
      </c>
      <c r="AB1051" s="1" t="s">
        <v>15343</v>
      </c>
      <c r="AC1051" s="7" t="s">
        <v>14870</v>
      </c>
      <c r="AD1051" s="1" t="s">
        <v>16269</v>
      </c>
    </row>
    <row r="1052" spans="1:30">
      <c r="A1052" s="10">
        <v>43938</v>
      </c>
      <c r="B1052" s="11" t="s">
        <v>15</v>
      </c>
      <c r="C1052" s="12" t="s">
        <v>3154</v>
      </c>
      <c r="D1052" s="12" t="s">
        <v>3155</v>
      </c>
      <c r="E1052" s="11" t="s">
        <v>16</v>
      </c>
      <c r="F1052" s="11" t="s">
        <v>3156</v>
      </c>
      <c r="G1052" s="13" t="s">
        <v>34</v>
      </c>
      <c r="H1052" s="11" t="s">
        <v>3206</v>
      </c>
      <c r="I1052" s="11" t="s">
        <v>3207</v>
      </c>
      <c r="J1052" s="11" t="s">
        <v>3208</v>
      </c>
      <c r="K1052" s="11" t="s">
        <v>3209</v>
      </c>
      <c r="L1052" s="7" t="s">
        <v>13959</v>
      </c>
      <c r="M1052" s="7" t="s">
        <v>3210</v>
      </c>
      <c r="N1052" s="47">
        <v>38250</v>
      </c>
      <c r="O1052" s="25">
        <v>15</v>
      </c>
      <c r="P1052" s="26">
        <v>2550</v>
      </c>
      <c r="Q1052" s="11" t="s">
        <v>3211</v>
      </c>
      <c r="R1052" s="11" t="s">
        <v>3212</v>
      </c>
      <c r="S1052" s="11"/>
      <c r="T1052" s="11" t="s">
        <v>3213</v>
      </c>
      <c r="U1052" s="15" t="s">
        <v>142</v>
      </c>
      <c r="V1052" s="11" t="s">
        <v>20</v>
      </c>
      <c r="W1052" s="14">
        <v>2550</v>
      </c>
      <c r="X1052" s="14">
        <v>15</v>
      </c>
      <c r="Y1052" s="11" t="str">
        <f t="shared" si="17"/>
        <v>43938 SECRETARIA DE ESTADO DA SAÚDESONORIZAÇÃO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CADA18.899.026/0001-8938250152550http://transparencia.al.gov.br/despesa/empenho/510524/2020NE00423/2020OB02560/</v>
      </c>
      <c r="Z1052" s="11" t="s">
        <v>4443</v>
      </c>
      <c r="AA1052" s="7">
        <v>100000</v>
      </c>
      <c r="AB1052" s="1" t="s">
        <v>15344</v>
      </c>
      <c r="AC1052" s="7" t="s">
        <v>14868</v>
      </c>
      <c r="AD1052" s="1" t="s">
        <v>16269</v>
      </c>
    </row>
    <row r="1053" spans="1:30">
      <c r="A1053" s="10">
        <v>43938</v>
      </c>
      <c r="B1053" s="11" t="s">
        <v>15</v>
      </c>
      <c r="C1053" s="12" t="s">
        <v>3154</v>
      </c>
      <c r="D1053" s="12" t="s">
        <v>3155</v>
      </c>
      <c r="E1053" s="11" t="s">
        <v>16</v>
      </c>
      <c r="F1053" s="11" t="s">
        <v>3156</v>
      </c>
      <c r="G1053" s="13" t="s">
        <v>34</v>
      </c>
      <c r="H1053" s="11" t="s">
        <v>3214</v>
      </c>
      <c r="I1053" s="11" t="s">
        <v>3207</v>
      </c>
      <c r="J1053" s="11" t="s">
        <v>3208</v>
      </c>
      <c r="K1053" s="11" t="s">
        <v>3209</v>
      </c>
      <c r="L1053" s="7" t="s">
        <v>13959</v>
      </c>
      <c r="M1053" s="7" t="s">
        <v>3210</v>
      </c>
      <c r="N1053" s="47">
        <v>700</v>
      </c>
      <c r="O1053" s="25">
        <v>10</v>
      </c>
      <c r="P1053" s="26">
        <v>70</v>
      </c>
      <c r="Q1053" s="11" t="s">
        <v>3215</v>
      </c>
      <c r="R1053" s="11" t="s">
        <v>3212</v>
      </c>
      <c r="S1053" s="11"/>
      <c r="T1053" s="11" t="s">
        <v>3216</v>
      </c>
      <c r="U1053" s="15" t="s">
        <v>142</v>
      </c>
      <c r="V1053" s="11" t="s">
        <v>20</v>
      </c>
      <c r="W1053" s="14">
        <v>70</v>
      </c>
      <c r="X1053" s="14">
        <v>10</v>
      </c>
      <c r="Y1053" s="11" t="str">
        <f t="shared" si="17"/>
        <v>43938 SECRETARIA DE ESTADO DA SAÚDESERVIÇOS DE EVENTOS CONFORME SEGUNDO TERMO ADITIVO AO CONTRATO 1892017 SESAU E SEUS RESPECTIVOS TERMOS DE APOSTILAMENTO ARP Nº 3712016 PREGÃO ELETRÔNICO AMGESP Nº 130882016 DOTAÇÃO ORÇAMENTÁRIA Nº 5112020 SENDO COORDENAÇÃO ACOMPANHAMENTO E MONITORAMENTO DE TODOS OS SERVIÇOS A SEREM REALIZADOS ANTES DURANTE E DEPOIS DO EVENTO INCLUSIVE NA REALIZAÇÃO DE PLENÁRIAS18.899.026/0001-897001070http://transparencia.al.gov.br/despesa/empenho/510524/2020NE00423/2020OB02560/</v>
      </c>
      <c r="Z1053" s="11" t="s">
        <v>4443</v>
      </c>
      <c r="AA1053" s="7">
        <v>100000</v>
      </c>
      <c r="AB1053" s="1" t="s">
        <v>15344</v>
      </c>
      <c r="AC1053" s="7" t="s">
        <v>14868</v>
      </c>
      <c r="AD1053" s="1" t="s">
        <v>16269</v>
      </c>
    </row>
    <row r="1054" spans="1:30">
      <c r="A1054" s="10">
        <v>43938</v>
      </c>
      <c r="B1054" s="11" t="s">
        <v>15</v>
      </c>
      <c r="C1054" s="12" t="s">
        <v>3154</v>
      </c>
      <c r="D1054" s="12" t="s">
        <v>3155</v>
      </c>
      <c r="E1054" s="11" t="s">
        <v>16</v>
      </c>
      <c r="F1054" s="11" t="s">
        <v>3156</v>
      </c>
      <c r="G1054" s="11" t="s">
        <v>37</v>
      </c>
      <c r="H1054" s="11" t="s">
        <v>3217</v>
      </c>
      <c r="I1054" s="11" t="s">
        <v>3182</v>
      </c>
      <c r="J1054" s="11" t="s">
        <v>3218</v>
      </c>
      <c r="K1054" s="11"/>
      <c r="L1054" s="7" t="s">
        <v>643</v>
      </c>
      <c r="M1054" s="7" t="s">
        <v>644</v>
      </c>
      <c r="N1054" s="47">
        <v>138920</v>
      </c>
      <c r="O1054" s="25">
        <v>23</v>
      </c>
      <c r="P1054" s="26">
        <v>6040</v>
      </c>
      <c r="Q1054" s="11" t="s">
        <v>2377</v>
      </c>
      <c r="R1054" s="11" t="s">
        <v>3219</v>
      </c>
      <c r="S1054" s="11"/>
      <c r="T1054" s="11" t="s">
        <v>1029</v>
      </c>
      <c r="U1054" s="15" t="s">
        <v>620</v>
      </c>
      <c r="V1054" s="11" t="s">
        <v>20</v>
      </c>
      <c r="W1054" s="14">
        <v>6040</v>
      </c>
      <c r="X1054" s="14">
        <v>23</v>
      </c>
      <c r="Y1054" s="11" t="str">
        <f t="shared" si="17"/>
        <v>43938 SECRETARIA DE ESTADO DA SAÚDEELETROCARDIÓGRAFO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K11.405.384/0001-49138920236040http://transparencia.al.gov.br/despesa/empenho/510524/2020NE02010/undefined/</v>
      </c>
      <c r="Z1054" s="11" t="s">
        <v>4443</v>
      </c>
      <c r="AA1054" s="7">
        <v>9000000</v>
      </c>
      <c r="AB1054" s="1" t="s">
        <v>14983</v>
      </c>
      <c r="AC1054" s="7" t="s">
        <v>14869</v>
      </c>
      <c r="AD1054" s="1" t="s">
        <v>16269</v>
      </c>
    </row>
    <row r="1055" spans="1:30">
      <c r="A1055" s="10">
        <v>43938</v>
      </c>
      <c r="B1055" s="11" t="s">
        <v>15</v>
      </c>
      <c r="C1055" s="12" t="s">
        <v>3154</v>
      </c>
      <c r="D1055" s="12" t="s">
        <v>3155</v>
      </c>
      <c r="E1055" s="11" t="s">
        <v>16</v>
      </c>
      <c r="F1055" s="11" t="s">
        <v>3156</v>
      </c>
      <c r="G1055" s="11" t="s">
        <v>37</v>
      </c>
      <c r="H1055" s="11" t="s">
        <v>3220</v>
      </c>
      <c r="I1055" s="11" t="s">
        <v>3182</v>
      </c>
      <c r="J1055" s="11" t="s">
        <v>3218</v>
      </c>
      <c r="K1055" s="11"/>
      <c r="L1055" s="7" t="s">
        <v>643</v>
      </c>
      <c r="M1055" s="7" t="s">
        <v>644</v>
      </c>
      <c r="N1055" s="47">
        <v>33120</v>
      </c>
      <c r="O1055" s="25">
        <v>23</v>
      </c>
      <c r="P1055" s="26">
        <v>1440</v>
      </c>
      <c r="Q1055" s="11" t="s">
        <v>2377</v>
      </c>
      <c r="R1055" s="11" t="s">
        <v>3219</v>
      </c>
      <c r="S1055" s="11"/>
      <c r="T1055" s="11" t="s">
        <v>1029</v>
      </c>
      <c r="U1055" s="19" t="s">
        <v>236</v>
      </c>
      <c r="V1055" s="11" t="s">
        <v>20</v>
      </c>
      <c r="W1055" s="14">
        <v>1440</v>
      </c>
      <c r="X1055" s="14">
        <v>23</v>
      </c>
      <c r="Y1055" s="11" t="str">
        <f t="shared" si="17"/>
        <v>43938 SECRETARIA DE ESTADO DA SAÚDEOXÍMETRO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00108811.405.384/0001-4933120231440http://transparencia.al.gov.br/despesa/empenho/510524/2020NE02010/undefined/</v>
      </c>
      <c r="Z1055" s="11" t="s">
        <v>4443</v>
      </c>
      <c r="AA1055" s="7">
        <v>9000000</v>
      </c>
      <c r="AB1055" s="1" t="s">
        <v>14983</v>
      </c>
      <c r="AC1055" s="7" t="s">
        <v>14869</v>
      </c>
      <c r="AD1055" s="1" t="s">
        <v>16269</v>
      </c>
    </row>
    <row r="1056" spans="1:30">
      <c r="A1056" s="10">
        <v>43938</v>
      </c>
      <c r="B1056" s="11" t="s">
        <v>15</v>
      </c>
      <c r="C1056" s="12" t="s">
        <v>3154</v>
      </c>
      <c r="D1056" s="12" t="s">
        <v>3155</v>
      </c>
      <c r="E1056" s="11" t="s">
        <v>16</v>
      </c>
      <c r="F1056" s="11" t="s">
        <v>3156</v>
      </c>
      <c r="G1056" s="11" t="s">
        <v>37</v>
      </c>
      <c r="H1056" s="11" t="s">
        <v>3221</v>
      </c>
      <c r="I1056" s="11" t="s">
        <v>3222</v>
      </c>
      <c r="J1056" s="11" t="s">
        <v>3223</v>
      </c>
      <c r="K1056" s="11"/>
      <c r="L1056" s="7" t="s">
        <v>13960</v>
      </c>
      <c r="M1056" s="7" t="s">
        <v>3224</v>
      </c>
      <c r="N1056" s="47">
        <v>102350</v>
      </c>
      <c r="O1056" s="25">
        <v>23</v>
      </c>
      <c r="P1056" s="26">
        <v>4450</v>
      </c>
      <c r="Q1056" s="11" t="s">
        <v>2377</v>
      </c>
      <c r="R1056" s="11" t="s">
        <v>3225</v>
      </c>
      <c r="S1056" s="11"/>
      <c r="T1056" s="11" t="s">
        <v>859</v>
      </c>
      <c r="U1056" s="15" t="s">
        <v>816</v>
      </c>
      <c r="V1056" s="11" t="s">
        <v>20</v>
      </c>
      <c r="W1056" s="14">
        <v>4450</v>
      </c>
      <c r="X1056" s="14">
        <v>23</v>
      </c>
      <c r="Y1056" s="11" t="str">
        <f t="shared" si="17"/>
        <v>43938 SECRETARIA DE ESTADO DA SAÚDECARRO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79.805.263/0001-28102350234450http://transparencia.al.gov.br/despesa/empenho/510524/2020NE02013/undefined/</v>
      </c>
      <c r="Z1056" s="11" t="s">
        <v>4442</v>
      </c>
      <c r="AA1056" s="7">
        <v>827843.5</v>
      </c>
      <c r="AB1056" s="1" t="s">
        <v>15345</v>
      </c>
      <c r="AC1056" s="7" t="s">
        <v>14869</v>
      </c>
      <c r="AD1056" s="1" t="s">
        <v>16269</v>
      </c>
    </row>
    <row r="1057" spans="1:30">
      <c r="A1057" s="10">
        <v>43938</v>
      </c>
      <c r="B1057" s="11" t="s">
        <v>21</v>
      </c>
      <c r="C1057" s="13" t="s">
        <v>3191</v>
      </c>
      <c r="D1057" s="13" t="s">
        <v>3155</v>
      </c>
      <c r="E1057" s="11" t="s">
        <v>16</v>
      </c>
      <c r="F1057" s="11" t="s">
        <v>3192</v>
      </c>
      <c r="G1057" s="13" t="s">
        <v>17</v>
      </c>
      <c r="H1057" s="11" t="s">
        <v>3226</v>
      </c>
      <c r="I1057" s="11" t="s">
        <v>3227</v>
      </c>
      <c r="J1057" s="11"/>
      <c r="K1057" s="11"/>
      <c r="L1057" s="7" t="s">
        <v>13956</v>
      </c>
      <c r="M1057" s="7" t="s">
        <v>3164</v>
      </c>
      <c r="N1057" s="47">
        <v>303526.02</v>
      </c>
      <c r="O1057" s="25"/>
      <c r="P1057" s="26"/>
      <c r="Q1057" s="11"/>
      <c r="R1057" s="11" t="s">
        <v>3228</v>
      </c>
      <c r="S1057" s="11"/>
      <c r="T1057" s="11" t="s">
        <v>859</v>
      </c>
      <c r="U1057" s="19" t="s">
        <v>30</v>
      </c>
      <c r="V1057" s="11" t="s">
        <v>20</v>
      </c>
      <c r="W1057" s="20" t="s">
        <v>815</v>
      </c>
      <c r="X1057" s="20">
        <v>0</v>
      </c>
      <c r="Y1057" s="11" t="str">
        <f t="shared" si="17"/>
        <v xml:space="preserve">43938 SECRETARIA MUCICIPAL DE SAÚDEMedicamentos e fraldas, e outros, exceto máscaras compradas por dispensa e pagas no dia 07/04/2020 por R$ 200.00030.109.731/0001-30303526,02http://www.transparencia.maceio.al.gov.br/pages/servicos.faces#v-pills-despesas-panel  e   11 atas em http://www.licitacao.maceio.al.gov.br/atas?arp=&amp;cnpj=&amp;empresa=impacto&amp;numero=&amp;objeto=    </v>
      </c>
      <c r="Z1057" s="11" t="s">
        <v>4443</v>
      </c>
      <c r="AA1057" s="7">
        <v>200000</v>
      </c>
      <c r="AB1057" s="1" t="s">
        <v>15341</v>
      </c>
      <c r="AC1057" s="7" t="s">
        <v>14868</v>
      </c>
      <c r="AD1057" s="1" t="s">
        <v>16269</v>
      </c>
    </row>
    <row r="1058" spans="1:30">
      <c r="A1058" s="10">
        <v>43943</v>
      </c>
      <c r="B1058" s="11" t="s">
        <v>15</v>
      </c>
      <c r="C1058" s="12" t="s">
        <v>2883</v>
      </c>
      <c r="D1058" s="12" t="s">
        <v>2877</v>
      </c>
      <c r="E1058" s="11" t="s">
        <v>128</v>
      </c>
      <c r="F1058" s="11" t="s">
        <v>3023</v>
      </c>
      <c r="G1058" s="13" t="s">
        <v>17</v>
      </c>
      <c r="H1058" s="11" t="s">
        <v>3229</v>
      </c>
      <c r="I1058" s="11"/>
      <c r="J1058" s="11"/>
      <c r="K1058" s="11" t="s">
        <v>2911</v>
      </c>
      <c r="L1058" s="7" t="s">
        <v>3035</v>
      </c>
      <c r="M1058" s="7" t="s">
        <v>13937</v>
      </c>
      <c r="N1058" s="47">
        <v>34500</v>
      </c>
      <c r="O1058" s="25">
        <v>1000</v>
      </c>
      <c r="P1058" s="26">
        <v>34.5</v>
      </c>
      <c r="Q1058" s="11" t="s">
        <v>22</v>
      </c>
      <c r="R1058" s="11" t="s">
        <v>3230</v>
      </c>
      <c r="S1058" s="11" t="s">
        <v>2890</v>
      </c>
      <c r="T1058" s="11" t="s">
        <v>841</v>
      </c>
      <c r="U1058" s="19" t="s">
        <v>23</v>
      </c>
      <c r="V1058" s="11" t="s">
        <v>24</v>
      </c>
      <c r="W1058" s="14">
        <v>0.69</v>
      </c>
      <c r="X1058" s="14">
        <v>50000</v>
      </c>
      <c r="Y1058" s="11" t="str">
        <f t="shared" si="17"/>
        <v>43943Secretaria de Estado da Segurança PúblicaLUVAS DE PROCEDIMENTOS DESCARTAVEL LUVA LATEX, TAMANHO M e G cartucho com 100 unidades34.064.557/0001-0834500100034,5http://www.transparencia.sc.gov.br/documentos/extrato/doc/empenho?empenhofiltro[]=160097|2020NE002388</v>
      </c>
      <c r="Z1058" s="11" t="s">
        <v>4443</v>
      </c>
      <c r="AA1058" s="7">
        <v>150000</v>
      </c>
      <c r="AB1058" s="1" t="s">
        <v>15317</v>
      </c>
      <c r="AC1058" s="7" t="s">
        <v>14870</v>
      </c>
      <c r="AD1058" s="1" t="s">
        <v>16269</v>
      </c>
    </row>
    <row r="1059" spans="1:30">
      <c r="A1059" s="10">
        <v>43943</v>
      </c>
      <c r="B1059" s="11" t="s">
        <v>15</v>
      </c>
      <c r="C1059" s="12" t="s">
        <v>2883</v>
      </c>
      <c r="D1059" s="12" t="s">
        <v>2877</v>
      </c>
      <c r="E1059" s="11" t="s">
        <v>128</v>
      </c>
      <c r="F1059" s="11" t="s">
        <v>3023</v>
      </c>
      <c r="G1059" s="13" t="s">
        <v>17</v>
      </c>
      <c r="H1059" s="11" t="s">
        <v>3231</v>
      </c>
      <c r="I1059" s="11"/>
      <c r="J1059" s="11"/>
      <c r="K1059" s="11" t="s">
        <v>2911</v>
      </c>
      <c r="L1059" s="7" t="s">
        <v>3031</v>
      </c>
      <c r="M1059" s="7" t="s">
        <v>3032</v>
      </c>
      <c r="N1059" s="47">
        <v>56034</v>
      </c>
      <c r="O1059" s="25">
        <v>1698</v>
      </c>
      <c r="P1059" s="26">
        <v>33</v>
      </c>
      <c r="Q1059" s="11" t="s">
        <v>22</v>
      </c>
      <c r="R1059" s="11" t="s">
        <v>3232</v>
      </c>
      <c r="S1059" s="11" t="s">
        <v>2890</v>
      </c>
      <c r="T1059" s="11" t="s">
        <v>841</v>
      </c>
      <c r="U1059" s="19" t="s">
        <v>23</v>
      </c>
      <c r="V1059" s="11" t="s">
        <v>24</v>
      </c>
      <c r="W1059" s="14">
        <v>0.66</v>
      </c>
      <c r="X1059" s="14">
        <v>84900</v>
      </c>
      <c r="Y1059" s="11" t="str">
        <f t="shared" si="17"/>
        <v>43943Secretaria de Estado da Segurança PúblicaCAIXA DE LUVAS LÁTEX C/100 UNIDADES16.912.866/0001-0956034169833http://www.transparencia.sc.gov.br/documentos/extrato/doc/empenho?empenhofiltro[]=160097|2020NE002128</v>
      </c>
      <c r="Z1059" s="11" t="s">
        <v>4443</v>
      </c>
      <c r="AA1059" s="7">
        <v>80000</v>
      </c>
      <c r="AB1059" s="1" t="s">
        <v>15316</v>
      </c>
      <c r="AC1059" s="7" t="s">
        <v>14868</v>
      </c>
      <c r="AD1059" s="1" t="s">
        <v>16269</v>
      </c>
    </row>
    <row r="1060" spans="1:30">
      <c r="A1060" s="10">
        <v>43943</v>
      </c>
      <c r="B1060" s="11" t="s">
        <v>15</v>
      </c>
      <c r="C1060" s="12" t="s">
        <v>2883</v>
      </c>
      <c r="D1060" s="12" t="s">
        <v>2877</v>
      </c>
      <c r="E1060" s="11" t="s">
        <v>128</v>
      </c>
      <c r="F1060" s="11" t="s">
        <v>3023</v>
      </c>
      <c r="G1060" s="13" t="s">
        <v>17</v>
      </c>
      <c r="H1060" s="11" t="s">
        <v>3233</v>
      </c>
      <c r="I1060" s="11"/>
      <c r="J1060" s="11"/>
      <c r="K1060" s="11" t="s">
        <v>2911</v>
      </c>
      <c r="L1060" s="7" t="s">
        <v>3035</v>
      </c>
      <c r="M1060" s="7" t="s">
        <v>13937</v>
      </c>
      <c r="N1060" s="47">
        <v>87000</v>
      </c>
      <c r="O1060" s="25">
        <v>600</v>
      </c>
      <c r="P1060" s="26">
        <v>145</v>
      </c>
      <c r="Q1060" s="27" t="s">
        <v>28</v>
      </c>
      <c r="R1060" s="11" t="s">
        <v>3234</v>
      </c>
      <c r="S1060" s="11" t="s">
        <v>2890</v>
      </c>
      <c r="T1060" s="11" t="s">
        <v>836</v>
      </c>
      <c r="U1060" s="19" t="s">
        <v>30</v>
      </c>
      <c r="V1060" s="11" t="s">
        <v>20</v>
      </c>
      <c r="W1060" s="14">
        <v>1.45</v>
      </c>
      <c r="X1060" s="14">
        <v>60000</v>
      </c>
      <c r="Y1060" s="11" t="str">
        <f t="shared" si="17"/>
        <v>43943Secretaria de Estado da Segurança PúblicaCx MASCARA PROTETORA DESCARTAVEL34.064.557/0001-0887000600145http://www.transparencia.sc.gov.br/documentos/extrato/doc/empenho?empenhofiltro[]=160097|2020NE002126</v>
      </c>
      <c r="Z1060" s="11" t="s">
        <v>4443</v>
      </c>
      <c r="AA1060" s="7">
        <v>150000</v>
      </c>
      <c r="AB1060" s="1" t="s">
        <v>15317</v>
      </c>
      <c r="AC1060" s="7" t="s">
        <v>14870</v>
      </c>
      <c r="AD1060" s="1" t="s">
        <v>16269</v>
      </c>
    </row>
    <row r="1061" spans="1:30">
      <c r="A1061" s="10">
        <v>43943</v>
      </c>
      <c r="B1061" s="11" t="s">
        <v>15</v>
      </c>
      <c r="C1061" s="12" t="s">
        <v>2883</v>
      </c>
      <c r="D1061" s="12" t="s">
        <v>2877</v>
      </c>
      <c r="E1061" s="11" t="s">
        <v>128</v>
      </c>
      <c r="F1061" s="11" t="s">
        <v>3023</v>
      </c>
      <c r="G1061" s="13" t="s">
        <v>17</v>
      </c>
      <c r="H1061" s="11" t="s">
        <v>3235</v>
      </c>
      <c r="I1061" s="11" t="s">
        <v>3236</v>
      </c>
      <c r="J1061" s="11"/>
      <c r="K1061" s="11" t="s">
        <v>2911</v>
      </c>
      <c r="L1061" s="7" t="s">
        <v>3237</v>
      </c>
      <c r="M1061" s="7" t="s">
        <v>3238</v>
      </c>
      <c r="N1061" s="47">
        <v>27230</v>
      </c>
      <c r="O1061" s="25">
        <v>700</v>
      </c>
      <c r="P1061" s="26">
        <v>38.9</v>
      </c>
      <c r="Q1061" s="27" t="s">
        <v>31</v>
      </c>
      <c r="R1061" s="11" t="s">
        <v>3239</v>
      </c>
      <c r="S1061" s="11" t="s">
        <v>2890</v>
      </c>
      <c r="T1061" s="11" t="s">
        <v>867</v>
      </c>
      <c r="U1061" s="19" t="s">
        <v>32</v>
      </c>
      <c r="V1061" s="11" t="s">
        <v>33</v>
      </c>
      <c r="W1061" s="14">
        <v>7.78</v>
      </c>
      <c r="X1061" s="14">
        <v>3500</v>
      </c>
      <c r="Y1061" s="11" t="str">
        <f t="shared" si="17"/>
        <v>43943Secretaria de Estado da Segurança PúblicaÁlcool 70% glicerinado para higienização das mãos. Frasco de 5l e a presentar registro do MS.17.778.957/0001-662723070038,9http://www.transparencia.sc.gov.br/documentos/extrato/doc/empenho?empenhofiltro[]=160099|2020NE000431</v>
      </c>
      <c r="Z1061" s="11" t="s">
        <v>4443</v>
      </c>
      <c r="AA1061" s="7">
        <v>1000</v>
      </c>
      <c r="AB1061" s="1" t="s">
        <v>15346</v>
      </c>
      <c r="AC1061" s="7" t="s">
        <v>14868</v>
      </c>
      <c r="AD1061" s="1" t="s">
        <v>16269</v>
      </c>
    </row>
    <row r="1062" spans="1:30">
      <c r="A1062" s="10">
        <v>43943</v>
      </c>
      <c r="B1062" s="11" t="s">
        <v>15</v>
      </c>
      <c r="C1062" s="12" t="s">
        <v>2883</v>
      </c>
      <c r="D1062" s="12" t="s">
        <v>2877</v>
      </c>
      <c r="E1062" s="11" t="s">
        <v>128</v>
      </c>
      <c r="F1062" s="11" t="s">
        <v>3023</v>
      </c>
      <c r="G1062" s="13" t="s">
        <v>17</v>
      </c>
      <c r="H1062" s="11" t="s">
        <v>3240</v>
      </c>
      <c r="I1062" s="11" t="s">
        <v>3241</v>
      </c>
      <c r="J1062" s="11"/>
      <c r="K1062" s="11" t="s">
        <v>3242</v>
      </c>
      <c r="L1062" s="7" t="s">
        <v>3018</v>
      </c>
      <c r="M1062" s="7" t="s">
        <v>3019</v>
      </c>
      <c r="N1062" s="47">
        <v>75600</v>
      </c>
      <c r="O1062" s="25">
        <v>252000</v>
      </c>
      <c r="P1062" s="26">
        <v>0.3</v>
      </c>
      <c r="Q1062" s="11" t="s">
        <v>22</v>
      </c>
      <c r="R1062" s="11" t="s">
        <v>3243</v>
      </c>
      <c r="S1062" s="11" t="s">
        <v>2890</v>
      </c>
      <c r="T1062" s="11" t="s">
        <v>841</v>
      </c>
      <c r="U1062" s="19" t="s">
        <v>23</v>
      </c>
      <c r="V1062" s="11" t="s">
        <v>24</v>
      </c>
      <c r="W1062" s="14">
        <v>0.6</v>
      </c>
      <c r="X1062" s="14">
        <v>151000</v>
      </c>
      <c r="Y1062" s="11" t="str">
        <f t="shared" si="17"/>
        <v>43943Secretaria de Estado da Segurança Públicaluvas descartáveis: confeccionadas em látex natural, tamanhos P, M, G; e confeccionadas em nitrílica (isenta de látex, não estéril e isenta de talco), tamanhos P, M, G.01.057.428/0002-14756002520000,3http://www.transparencia.sc.gov.br/documentos/extrato/doc/empenho?empenhofiltro[]=160099|2020NE000408</v>
      </c>
      <c r="Z1062" s="11" t="s">
        <v>4443</v>
      </c>
      <c r="AA1062" s="7">
        <v>0</v>
      </c>
      <c r="AB1062" s="1" t="s">
        <v>15314</v>
      </c>
      <c r="AC1062" s="7" t="s">
        <v>14869</v>
      </c>
      <c r="AD1062" s="1" t="s">
        <v>16269</v>
      </c>
    </row>
    <row r="1063" spans="1:30">
      <c r="A1063" s="10">
        <v>43943</v>
      </c>
      <c r="B1063" s="11" t="s">
        <v>15</v>
      </c>
      <c r="C1063" s="12" t="s">
        <v>2883</v>
      </c>
      <c r="D1063" s="12" t="s">
        <v>2877</v>
      </c>
      <c r="E1063" s="11" t="s">
        <v>16</v>
      </c>
      <c r="F1063" s="11" t="s">
        <v>2978</v>
      </c>
      <c r="G1063" s="13" t="s">
        <v>17</v>
      </c>
      <c r="H1063" s="11" t="s">
        <v>3244</v>
      </c>
      <c r="I1063" s="11" t="s">
        <v>3245</v>
      </c>
      <c r="J1063" s="11"/>
      <c r="K1063" s="11" t="s">
        <v>3242</v>
      </c>
      <c r="L1063" s="7" t="s">
        <v>3246</v>
      </c>
      <c r="M1063" s="7" t="s">
        <v>272</v>
      </c>
      <c r="N1063" s="47">
        <v>1386000</v>
      </c>
      <c r="O1063" s="25" t="s">
        <v>2888</v>
      </c>
      <c r="P1063" s="26" t="s">
        <v>2888</v>
      </c>
      <c r="Q1063" s="11"/>
      <c r="R1063" s="11" t="s">
        <v>3247</v>
      </c>
      <c r="S1063" s="11" t="s">
        <v>2890</v>
      </c>
      <c r="T1063" s="11" t="s">
        <v>859</v>
      </c>
      <c r="U1063" s="19" t="s">
        <v>30</v>
      </c>
      <c r="V1063" s="11" t="s">
        <v>20</v>
      </c>
      <c r="W1063" s="20" t="s">
        <v>815</v>
      </c>
      <c r="X1063" s="20">
        <v>0</v>
      </c>
      <c r="Y1063" s="11" t="str">
        <f t="shared" si="17"/>
        <v>43943Secretaria de Estado da SaúdeAQUISIÇÃO DE MÁSCARA RESPIRADORA SEMI-FACIAL, PARA PROTEÇÃO DE AGENTES BIOLÓGICOS02.527.107/0001-181386000Informação não disponível no Diário Oficial e na Nota de Empenho do Portal da Transparência.Informação não disponível no Diário Oficial e na Nota de Empenho do Portal da Transparência.http://www.transparencia.sc.gov.br/documentos/extrato/doc/empenho?empenhofiltro[]=480091|2020NE013823</v>
      </c>
      <c r="Z1063" s="11" t="s">
        <v>4443</v>
      </c>
      <c r="AA1063" s="7">
        <v>20755226</v>
      </c>
      <c r="AB1063" s="1" t="s">
        <v>14919</v>
      </c>
      <c r="AC1063" s="7" t="s">
        <v>14869</v>
      </c>
      <c r="AD1063" s="1" t="s">
        <v>16269</v>
      </c>
    </row>
    <row r="1064" spans="1:30">
      <c r="A1064" s="10">
        <v>43943</v>
      </c>
      <c r="B1064" s="11" t="s">
        <v>15</v>
      </c>
      <c r="C1064" s="12" t="s">
        <v>2883</v>
      </c>
      <c r="D1064" s="12" t="s">
        <v>2877</v>
      </c>
      <c r="E1064" s="11" t="s">
        <v>16</v>
      </c>
      <c r="F1064" s="11" t="s">
        <v>2978</v>
      </c>
      <c r="G1064" s="13" t="s">
        <v>17</v>
      </c>
      <c r="H1064" s="11" t="s">
        <v>3248</v>
      </c>
      <c r="I1064" s="11" t="s">
        <v>3249</v>
      </c>
      <c r="J1064" s="11"/>
      <c r="K1064" s="11" t="s">
        <v>3242</v>
      </c>
      <c r="L1064" s="7" t="s">
        <v>3250</v>
      </c>
      <c r="M1064" s="7" t="s">
        <v>3251</v>
      </c>
      <c r="N1064" s="47">
        <v>84500</v>
      </c>
      <c r="O1064" s="25" t="s">
        <v>2888</v>
      </c>
      <c r="P1064" s="26" t="s">
        <v>2888</v>
      </c>
      <c r="Q1064" s="27" t="s">
        <v>31</v>
      </c>
      <c r="R1064" s="11" t="s">
        <v>3252</v>
      </c>
      <c r="S1064" s="11" t="s">
        <v>2890</v>
      </c>
      <c r="T1064" s="11" t="s">
        <v>3205</v>
      </c>
      <c r="U1064" s="19" t="s">
        <v>32</v>
      </c>
      <c r="V1064" s="11" t="s">
        <v>33</v>
      </c>
      <c r="W1064" s="20" t="s">
        <v>815</v>
      </c>
      <c r="X1064" s="20">
        <v>0</v>
      </c>
      <c r="Y1064" s="11" t="str">
        <f t="shared" si="17"/>
        <v>43943Secretaria de Estado da SaúdeAQUISIÇÃO DE ANTISSÉPTICO A BASE DE ÁLCOOL ETÍLICO, COM APRESENTAÇÃO EM GEL, ESPUMA OU SPRAY COM INTERVALO DE CONCENTRAÇÃO DE 68% DE 70%06.220.022/0001-4384500Informação não disponível no Diário Oficial e na Nota de Empenho do Portal da Transparência.Informação não disponível no Diário Oficial e na Nota de Empenho do Portal da Transparência.http://www.transparencia.sc.gov.br/documentos/extrato/doc/empenho?empenhofiltro[]=480091|2020NE013919</v>
      </c>
      <c r="Z1064" s="11" t="s">
        <v>4443</v>
      </c>
      <c r="AA1064" s="7">
        <v>160000</v>
      </c>
      <c r="AB1064" s="1" t="s">
        <v>15347</v>
      </c>
      <c r="AC1064" s="7" t="s">
        <v>14870</v>
      </c>
      <c r="AD1064" s="1" t="s">
        <v>16269</v>
      </c>
    </row>
    <row r="1065" spans="1:30">
      <c r="A1065" s="10">
        <v>43943</v>
      </c>
      <c r="B1065" s="11" t="s">
        <v>15</v>
      </c>
      <c r="C1065" s="12" t="s">
        <v>2883</v>
      </c>
      <c r="D1065" s="12" t="s">
        <v>2877</v>
      </c>
      <c r="E1065" s="11" t="s">
        <v>16</v>
      </c>
      <c r="F1065" s="11" t="s">
        <v>2978</v>
      </c>
      <c r="G1065" s="11" t="s">
        <v>37</v>
      </c>
      <c r="H1065" s="11" t="s">
        <v>3253</v>
      </c>
      <c r="I1065" s="11" t="s">
        <v>3254</v>
      </c>
      <c r="J1065" s="11"/>
      <c r="K1065" s="11" t="s">
        <v>3013</v>
      </c>
      <c r="L1065" s="7" t="s">
        <v>1486</v>
      </c>
      <c r="M1065" s="7" t="s">
        <v>612</v>
      </c>
      <c r="N1065" s="47">
        <v>71750</v>
      </c>
      <c r="O1065" s="25" t="s">
        <v>2888</v>
      </c>
      <c r="P1065" s="26" t="s">
        <v>2888</v>
      </c>
      <c r="Q1065" s="11"/>
      <c r="R1065" s="11" t="s">
        <v>3255</v>
      </c>
      <c r="S1065" s="11" t="s">
        <v>2890</v>
      </c>
      <c r="T1065" s="11" t="s">
        <v>859</v>
      </c>
      <c r="U1065" s="15" t="s">
        <v>142</v>
      </c>
      <c r="V1065" s="11" t="s">
        <v>20</v>
      </c>
      <c r="W1065" s="20" t="s">
        <v>815</v>
      </c>
      <c r="X1065" s="20">
        <v>0</v>
      </c>
      <c r="Y1065" s="11" t="str">
        <f t="shared" si="17"/>
        <v>43943Secretaria de Estado da SaúdeEletrodo para monitorização cardíaca adulto/pediátrico descartável05.343.029/0001-9071750Informação não disponível no Diário Oficial e na Nota de Empenho do Portal da Transparência.Informação não disponível no Diário Oficial e na Nota de Empenho do Portal da Transparência.http://www.transparencia.sc.gov.br/documentos/extrato/doc/empenho?empenhofiltro[]=480091|2020NE013717</v>
      </c>
      <c r="Z1065" s="11" t="s">
        <v>4443</v>
      </c>
      <c r="AA1065" s="7">
        <v>1500000</v>
      </c>
      <c r="AB1065" s="1" t="s">
        <v>14977</v>
      </c>
      <c r="AC1065" s="7" t="s">
        <v>14869</v>
      </c>
      <c r="AD1065" s="1" t="s">
        <v>16269</v>
      </c>
    </row>
    <row r="1066" spans="1:30">
      <c r="A1066" s="10">
        <v>43943</v>
      </c>
      <c r="B1066" s="11" t="s">
        <v>15</v>
      </c>
      <c r="C1066" s="12" t="s">
        <v>2883</v>
      </c>
      <c r="D1066" s="12" t="s">
        <v>2877</v>
      </c>
      <c r="E1066" s="11" t="s">
        <v>16</v>
      </c>
      <c r="F1066" s="11" t="s">
        <v>2978</v>
      </c>
      <c r="G1066" s="11" t="s">
        <v>37</v>
      </c>
      <c r="H1066" s="11" t="s">
        <v>3256</v>
      </c>
      <c r="I1066" s="11" t="s">
        <v>3257</v>
      </c>
      <c r="J1066" s="11"/>
      <c r="K1066" s="11" t="s">
        <v>2911</v>
      </c>
      <c r="L1066" s="7" t="s">
        <v>3258</v>
      </c>
      <c r="M1066" s="7" t="s">
        <v>3259</v>
      </c>
      <c r="N1066" s="47">
        <v>10935.55</v>
      </c>
      <c r="O1066" s="25" t="s">
        <v>2888</v>
      </c>
      <c r="P1066" s="26" t="s">
        <v>2888</v>
      </c>
      <c r="Q1066" s="11" t="s">
        <v>18</v>
      </c>
      <c r="R1066" s="11" t="s">
        <v>3260</v>
      </c>
      <c r="S1066" s="11" t="s">
        <v>2890</v>
      </c>
      <c r="T1066" s="11" t="s">
        <v>911</v>
      </c>
      <c r="U1066" s="19" t="s">
        <v>4439</v>
      </c>
      <c r="V1066" s="11" t="s">
        <v>20</v>
      </c>
      <c r="W1066" s="20" t="s">
        <v>815</v>
      </c>
      <c r="X1066" s="20">
        <v>0</v>
      </c>
      <c r="Y1066" s="11" t="str">
        <f t="shared" si="17"/>
        <v>43943Secretaria de Estado da SaúdePEÇAS E COMPONENTES PARA MANUTENÇÃO - VENTILADOR PULMONAR CÉLULA DE OXIGÊNIO DESTINADA AOS EQUIPAMENTOS E OUTROS P/ ICSC -02.994.122/0001-7610935,55Informação não disponível no Diário Oficial e na Nota de Empenho do Portal da Transparência.Informação não disponível no Diário Oficial e na Nota de Empenho do Portal da Transparência.http://www.transparencia.sc.gov.br/documentos/extrato/doc/empenho?empenhofiltro[]=480091|2020NE013665</v>
      </c>
      <c r="Z1066" s="11" t="s">
        <v>4443</v>
      </c>
      <c r="AA1066" s="7">
        <v>200000</v>
      </c>
      <c r="AB1066" s="1" t="s">
        <v>15348</v>
      </c>
      <c r="AC1066" s="7" t="s">
        <v>14870</v>
      </c>
      <c r="AD1066" s="1" t="s">
        <v>16269</v>
      </c>
    </row>
    <row r="1067" spans="1:30">
      <c r="A1067" s="10">
        <v>43944</v>
      </c>
      <c r="B1067" s="11" t="s">
        <v>21</v>
      </c>
      <c r="C1067" s="11" t="s">
        <v>3261</v>
      </c>
      <c r="D1067" s="11" t="s">
        <v>2877</v>
      </c>
      <c r="E1067" s="11" t="s">
        <v>16</v>
      </c>
      <c r="F1067" s="11" t="s">
        <v>3262</v>
      </c>
      <c r="G1067" s="13" t="s">
        <v>17</v>
      </c>
      <c r="H1067" s="11" t="s">
        <v>3263</v>
      </c>
      <c r="I1067" s="11" t="s">
        <v>3264</v>
      </c>
      <c r="J1067" s="11"/>
      <c r="K1067" s="11" t="s">
        <v>3265</v>
      </c>
      <c r="L1067" s="7" t="s">
        <v>8316</v>
      </c>
      <c r="M1067" s="7" t="s">
        <v>193</v>
      </c>
      <c r="N1067" s="47">
        <v>1320000</v>
      </c>
      <c r="O1067" s="25">
        <v>400000</v>
      </c>
      <c r="P1067" s="26">
        <v>3.3</v>
      </c>
      <c r="Q1067" s="27" t="s">
        <v>28</v>
      </c>
      <c r="R1067" s="11" t="s">
        <v>3266</v>
      </c>
      <c r="S1067" s="11"/>
      <c r="T1067" s="11" t="s">
        <v>836</v>
      </c>
      <c r="U1067" s="19" t="s">
        <v>30</v>
      </c>
      <c r="V1067" s="11" t="s">
        <v>20</v>
      </c>
      <c r="W1067" s="14">
        <v>3.3</v>
      </c>
      <c r="X1067" s="14">
        <v>400000</v>
      </c>
      <c r="Y1067" s="11" t="str">
        <f t="shared" si="17"/>
        <v>43944Fundo Municipal de Saúde de JoinvilleAquisição Emergencial de Máscaras Cirúrgica Descartável82.641.325/0043-7713200004000003,3Página 51 do Diário Oficial de Joinville de 17 de abril de 2020 e https://transparencia.joinville.sc.gov.br/?p=3.3.1&amp;inicio=01/01/2020&amp;fim=31/12/2020&amp;param=%2BUt1tqbOSlpLLO0P1d1oTr6cdz28ncfU%2FWcxA%2BRiGac%3D#ConteudoItens e https://transparencia.joinville.sc.gov.br/?p=3.3.1&amp;inicio=01/01/2020&amp;fim=31/12/2020&amp;param=9aDKFM%2FkyknTLn1DQYg72OWBI6JPgTFUywcvc5szqlg%3D#ConteudoItens e https://transparencia.joinville.sc.gov.br/?p=3.3.1&amp;inicio=01/01/2020&amp;fim=31/12/2020&amp;param=bqCFKOynmICV%2FjZoHHc%2FuOqX8mOMVdqoO4SpOayahRQ%3D#ConteudoItens</v>
      </c>
      <c r="Z1067" s="11" t="s">
        <v>4443</v>
      </c>
      <c r="AA1067" s="7">
        <v>0</v>
      </c>
      <c r="AB1067" s="1" t="s">
        <v>14905</v>
      </c>
      <c r="AC1067" s="7" t="s">
        <v>14869</v>
      </c>
      <c r="AD1067" s="1" t="s">
        <v>16269</v>
      </c>
    </row>
    <row r="1068" spans="1:30">
      <c r="A1068" s="10">
        <v>43944</v>
      </c>
      <c r="B1068" s="11" t="s">
        <v>21</v>
      </c>
      <c r="C1068" s="11" t="s">
        <v>3261</v>
      </c>
      <c r="D1068" s="11" t="s">
        <v>2877</v>
      </c>
      <c r="E1068" s="11" t="s">
        <v>16</v>
      </c>
      <c r="F1068" s="11" t="s">
        <v>3267</v>
      </c>
      <c r="G1068" s="13" t="s">
        <v>17</v>
      </c>
      <c r="H1068" s="11" t="s">
        <v>3268</v>
      </c>
      <c r="I1068" s="11" t="s">
        <v>3269</v>
      </c>
      <c r="J1068" s="11"/>
      <c r="K1068" s="11" t="s">
        <v>3270</v>
      </c>
      <c r="L1068" s="7" t="s">
        <v>13961</v>
      </c>
      <c r="M1068" s="7" t="s">
        <v>3271</v>
      </c>
      <c r="N1068" s="47">
        <v>518400</v>
      </c>
      <c r="O1068" s="25" t="s">
        <v>2881</v>
      </c>
      <c r="P1068" s="26" t="s">
        <v>2881</v>
      </c>
      <c r="Q1068" s="11" t="s">
        <v>22</v>
      </c>
      <c r="R1068" s="11" t="s">
        <v>3272</v>
      </c>
      <c r="S1068" s="11"/>
      <c r="T1068" s="11" t="s">
        <v>841</v>
      </c>
      <c r="U1068" s="19" t="s">
        <v>23</v>
      </c>
      <c r="V1068" s="11" t="s">
        <v>24</v>
      </c>
      <c r="W1068" s="20" t="s">
        <v>815</v>
      </c>
      <c r="X1068" s="20">
        <v>0</v>
      </c>
      <c r="Y1068" s="11" t="str">
        <f t="shared" si="17"/>
        <v>43944Hospital Municipal São JoséAquisição Emergencial de Luvas de Procedimento tamanho Pequeno00.802.002/0001-02518400Informação não disponível no Diário Oficial e no Portal da TransparênciaInformação não disponível no Diário Oficial e no Portal da TransparênciaPágina 51 do Diário Oficial de Joinville de 17 de abril de 2020</v>
      </c>
      <c r="Z1068" s="11" t="s">
        <v>4443</v>
      </c>
      <c r="AA1068" s="7">
        <v>1000000</v>
      </c>
      <c r="AB1068" s="1" t="s">
        <v>15349</v>
      </c>
      <c r="AC1068" s="7" t="s">
        <v>14869</v>
      </c>
      <c r="AD1068" s="1" t="s">
        <v>16269</v>
      </c>
    </row>
    <row r="1069" spans="1:30">
      <c r="A1069" s="10">
        <v>43944</v>
      </c>
      <c r="B1069" s="11" t="s">
        <v>21</v>
      </c>
      <c r="C1069" s="11" t="s">
        <v>3261</v>
      </c>
      <c r="D1069" s="11" t="s">
        <v>2877</v>
      </c>
      <c r="E1069" s="11" t="s">
        <v>16</v>
      </c>
      <c r="F1069" s="11" t="s">
        <v>3267</v>
      </c>
      <c r="G1069" s="13" t="s">
        <v>17</v>
      </c>
      <c r="H1069" s="11" t="s">
        <v>3263</v>
      </c>
      <c r="I1069" s="11" t="s">
        <v>3273</v>
      </c>
      <c r="J1069" s="11"/>
      <c r="K1069" s="11" t="s">
        <v>3274</v>
      </c>
      <c r="L1069" s="7" t="s">
        <v>8316</v>
      </c>
      <c r="M1069" s="7" t="s">
        <v>193</v>
      </c>
      <c r="N1069" s="47">
        <v>660000</v>
      </c>
      <c r="O1069" s="25" t="s">
        <v>2881</v>
      </c>
      <c r="P1069" s="26" t="s">
        <v>2881</v>
      </c>
      <c r="Q1069" s="27" t="s">
        <v>28</v>
      </c>
      <c r="R1069" s="11" t="s">
        <v>3275</v>
      </c>
      <c r="S1069" s="11"/>
      <c r="T1069" s="11" t="s">
        <v>836</v>
      </c>
      <c r="U1069" s="19" t="s">
        <v>30</v>
      </c>
      <c r="V1069" s="11" t="s">
        <v>20</v>
      </c>
      <c r="W1069" s="14">
        <v>3.3</v>
      </c>
      <c r="X1069" s="14">
        <v>200000</v>
      </c>
      <c r="Y1069" s="11" t="str">
        <f t="shared" si="17"/>
        <v>43944Hospital Municipal São JoséAquisição Emergencial de Máscaras Cirúrgica Descartável82.641.325/0043-77660000Informação não disponível no Diário Oficial e no Portal da TransparênciaInformação não disponível no Diário Oficial e no Portal da TransparênciaPágina 52 do Diário Oficial de Joinville de 17 de abril de 2020</v>
      </c>
      <c r="Z1069" s="11" t="s">
        <v>4443</v>
      </c>
      <c r="AA1069" s="7">
        <v>0</v>
      </c>
      <c r="AB1069" s="1" t="s">
        <v>14905</v>
      </c>
      <c r="AC1069" s="7" t="s">
        <v>14869</v>
      </c>
      <c r="AD1069" s="1" t="s">
        <v>16269</v>
      </c>
    </row>
    <row r="1070" spans="1:30">
      <c r="A1070" s="10">
        <v>43944</v>
      </c>
      <c r="B1070" s="11" t="s">
        <v>21</v>
      </c>
      <c r="C1070" s="11" t="s">
        <v>3261</v>
      </c>
      <c r="D1070" s="11" t="s">
        <v>2877</v>
      </c>
      <c r="E1070" s="11" t="s">
        <v>16</v>
      </c>
      <c r="F1070" s="11" t="s">
        <v>3262</v>
      </c>
      <c r="G1070" s="13" t="s">
        <v>17</v>
      </c>
      <c r="H1070" s="11" t="s">
        <v>3268</v>
      </c>
      <c r="I1070" s="11" t="s">
        <v>3276</v>
      </c>
      <c r="J1070" s="11"/>
      <c r="K1070" s="11" t="s">
        <v>3277</v>
      </c>
      <c r="L1070" s="7" t="s">
        <v>13961</v>
      </c>
      <c r="M1070" s="7" t="s">
        <v>3271</v>
      </c>
      <c r="N1070" s="47">
        <v>388800</v>
      </c>
      <c r="O1070" s="25" t="s">
        <v>2881</v>
      </c>
      <c r="P1070" s="26" t="s">
        <v>2881</v>
      </c>
      <c r="Q1070" s="11" t="s">
        <v>22</v>
      </c>
      <c r="R1070" s="11" t="s">
        <v>3278</v>
      </c>
      <c r="S1070" s="11"/>
      <c r="T1070" s="11" t="s">
        <v>841</v>
      </c>
      <c r="U1070" s="19" t="s">
        <v>23</v>
      </c>
      <c r="V1070" s="11" t="s">
        <v>24</v>
      </c>
      <c r="W1070" s="14">
        <v>0.86</v>
      </c>
      <c r="X1070" s="14">
        <v>451046</v>
      </c>
      <c r="Y1070" s="11" t="str">
        <f t="shared" si="17"/>
        <v>43944Fundo Municipal de Saúde de JoinvilleAquisição Emergencial de Luvas de Procedimento tamanho Pequeno00.802.002/0001-02388800Informação não disponível no Diário Oficial e no Portal da TransparênciaInformação não disponível no Diário Oficial e no Portal da TransparênciaPágina 53 do Diário Oficial de Joinville de 17 de abril de 2020</v>
      </c>
      <c r="Z1070" s="11" t="s">
        <v>4443</v>
      </c>
      <c r="AA1070" s="7">
        <v>1000000</v>
      </c>
      <c r="AB1070" s="1" t="s">
        <v>15349</v>
      </c>
      <c r="AC1070" s="7" t="s">
        <v>14869</v>
      </c>
      <c r="AD1070" s="1" t="s">
        <v>16269</v>
      </c>
    </row>
    <row r="1071" spans="1:30">
      <c r="A1071" s="10">
        <v>43944</v>
      </c>
      <c r="B1071" s="11" t="s">
        <v>21</v>
      </c>
      <c r="C1071" s="11" t="s">
        <v>3261</v>
      </c>
      <c r="D1071" s="11" t="s">
        <v>2877</v>
      </c>
      <c r="E1071" s="11" t="s">
        <v>16</v>
      </c>
      <c r="F1071" s="11" t="s">
        <v>3262</v>
      </c>
      <c r="G1071" s="13" t="s">
        <v>17</v>
      </c>
      <c r="H1071" s="11" t="s">
        <v>3279</v>
      </c>
      <c r="I1071" s="11" t="s">
        <v>3280</v>
      </c>
      <c r="J1071" s="11"/>
      <c r="K1071" s="11" t="s">
        <v>3281</v>
      </c>
      <c r="L1071" s="7" t="s">
        <v>13962</v>
      </c>
      <c r="M1071" s="7" t="s">
        <v>3282</v>
      </c>
      <c r="N1071" s="47">
        <v>620000</v>
      </c>
      <c r="O1071" s="25">
        <v>250000</v>
      </c>
      <c r="P1071" s="26">
        <v>2.48</v>
      </c>
      <c r="Q1071" s="27" t="s">
        <v>28</v>
      </c>
      <c r="R1071" s="11" t="s">
        <v>3283</v>
      </c>
      <c r="S1071" s="11"/>
      <c r="T1071" s="11" t="s">
        <v>836</v>
      </c>
      <c r="U1071" s="19" t="s">
        <v>30</v>
      </c>
      <c r="V1071" s="11" t="s">
        <v>20</v>
      </c>
      <c r="W1071" s="14">
        <v>2.48</v>
      </c>
      <c r="X1071" s="14">
        <v>250000</v>
      </c>
      <c r="Y1071" s="11" t="str">
        <f t="shared" si="17"/>
        <v>43944Fundo Municipal de Saúde de JoinvilleAquisição Emergencial de MÁSCARA DE PROTEÇÃO FACIAL DE USO NÃO PROFISSIONAL81.574.840/0001-606200002500002,48Página 48 do Diário Oficial de Joinville de 16 de abril de 2020 e https://transparencia.joinville.sc.gov.br/?p=3.3.1&amp;inicio=01/01/2020&amp;fim=31/12/2020&amp;param=zhDxunbdv1tyjB6brtVqxXJaINxTMIqoX4f6FdtJ8Fg%3D#ConteudoItens</v>
      </c>
      <c r="Z1071" s="11" t="s">
        <v>4443</v>
      </c>
      <c r="AA1071" s="7">
        <v>0</v>
      </c>
      <c r="AB1071" s="1" t="s">
        <v>15350</v>
      </c>
      <c r="AC1071" s="7" t="s">
        <v>14870</v>
      </c>
      <c r="AD1071" s="1" t="s">
        <v>16269</v>
      </c>
    </row>
    <row r="1072" spans="1:30">
      <c r="A1072" s="10">
        <v>43944</v>
      </c>
      <c r="B1072" s="11" t="s">
        <v>21</v>
      </c>
      <c r="C1072" s="11" t="s">
        <v>3261</v>
      </c>
      <c r="D1072" s="11" t="s">
        <v>2877</v>
      </c>
      <c r="E1072" s="11" t="s">
        <v>16</v>
      </c>
      <c r="F1072" s="11" t="s">
        <v>3267</v>
      </c>
      <c r="G1072" s="13" t="s">
        <v>17</v>
      </c>
      <c r="H1072" s="11" t="s">
        <v>3284</v>
      </c>
      <c r="I1072" s="11" t="s">
        <v>3285</v>
      </c>
      <c r="J1072" s="11"/>
      <c r="K1072" s="11" t="s">
        <v>3286</v>
      </c>
      <c r="L1072" s="7" t="s">
        <v>13963</v>
      </c>
      <c r="M1072" s="7" t="s">
        <v>3287</v>
      </c>
      <c r="N1072" s="47">
        <v>714400</v>
      </c>
      <c r="O1072" s="25" t="s">
        <v>3288</v>
      </c>
      <c r="P1072" s="26">
        <v>0.38</v>
      </c>
      <c r="Q1072" s="11" t="s">
        <v>22</v>
      </c>
      <c r="R1072" s="11" t="s">
        <v>3289</v>
      </c>
      <c r="S1072" s="11"/>
      <c r="T1072" s="11" t="s">
        <v>841</v>
      </c>
      <c r="U1072" s="19" t="s">
        <v>23</v>
      </c>
      <c r="V1072" s="11" t="s">
        <v>24</v>
      </c>
      <c r="W1072" s="14">
        <v>0.76</v>
      </c>
      <c r="X1072" s="14">
        <v>940000</v>
      </c>
      <c r="Y1072" s="11" t="str">
        <f t="shared" si="17"/>
        <v>43944Hospital Municipal São JoséAquisição Emergencial de Luvas de Procedimento em razão da Pandemia do Coronavírus22.094.397/0001-607144001880000 (empenhado até o momento 850.000)0,38Página 35 do Diário Oficial de Joinville de 13 de abril de 2020 e https://transparencia.joinville.sc.gov.br/?p=3.3.1&amp;inicio=01/01/2020&amp;fim=31/12/2020&amp;param=a411taZmvl%2BFlnF5hXBjqEt70f34gMRX0HoTjaCSWZs%3D#ConteudoItens</v>
      </c>
      <c r="Z1072" s="11" t="s">
        <v>4443</v>
      </c>
      <c r="AA1072" s="7">
        <v>30000</v>
      </c>
      <c r="AB1072" s="1" t="s">
        <v>15351</v>
      </c>
      <c r="AC1072" s="7" t="s">
        <v>14868</v>
      </c>
      <c r="AD1072" s="1" t="s">
        <v>16269</v>
      </c>
    </row>
    <row r="1073" spans="1:30">
      <c r="A1073" s="10">
        <v>43944</v>
      </c>
      <c r="B1073" s="11" t="s">
        <v>21</v>
      </c>
      <c r="C1073" s="11" t="s">
        <v>3261</v>
      </c>
      <c r="D1073" s="11" t="s">
        <v>2877</v>
      </c>
      <c r="E1073" s="11" t="s">
        <v>16</v>
      </c>
      <c r="F1073" s="11" t="s">
        <v>3267</v>
      </c>
      <c r="G1073" s="13" t="s">
        <v>17</v>
      </c>
      <c r="H1073" s="11" t="s">
        <v>3263</v>
      </c>
      <c r="I1073" s="11" t="s">
        <v>3290</v>
      </c>
      <c r="J1073" s="11"/>
      <c r="K1073" s="11" t="s">
        <v>3291</v>
      </c>
      <c r="L1073" s="7" t="s">
        <v>13964</v>
      </c>
      <c r="M1073" s="7" t="s">
        <v>3292</v>
      </c>
      <c r="N1073" s="47">
        <v>576000</v>
      </c>
      <c r="O1073" s="25">
        <v>120000</v>
      </c>
      <c r="P1073" s="26">
        <v>4.8</v>
      </c>
      <c r="Q1073" s="27" t="s">
        <v>28</v>
      </c>
      <c r="R1073" s="11" t="s">
        <v>3293</v>
      </c>
      <c r="S1073" s="11"/>
      <c r="T1073" s="11" t="s">
        <v>836</v>
      </c>
      <c r="U1073" s="19" t="s">
        <v>30</v>
      </c>
      <c r="V1073" s="11" t="s">
        <v>20</v>
      </c>
      <c r="W1073" s="14">
        <v>4.8</v>
      </c>
      <c r="X1073" s="14">
        <v>120000</v>
      </c>
      <c r="Y1073" s="11" t="str">
        <f t="shared" si="17"/>
        <v>43944Hospital Municipal São JoséAquisição Emergencial de Máscaras Cirúrgica Descartável29.130.664/0001-575760001200004,8Página 74 do Diário Oficial de Joinville de 09 de abril de 2020 e https://transparencia.joinville.sc.gov.br/?p=3.3.1&amp;inicio=01/01/2020&amp;fim=31/12/2020&amp;param=X%2BxgF4eGf%2F%2FrWsdPr%2BUWhyA7VabzCRbxYn8KExDHTYQ%3D#ConteudoItens e https://transparencia.joinville.sc.gov.br/?p=3.3.1&amp;inicio=01/01/2020&amp;fim=31/12/2020&amp;param=APY1IypUcetX1pOoncaRnoiiaqiCDOFh3Pi041ks8CE%3D#ConteudoItens</v>
      </c>
      <c r="Z1073" s="11" t="s">
        <v>4443</v>
      </c>
      <c r="AA1073" s="7">
        <v>95400</v>
      </c>
      <c r="AB1073" s="1" t="s">
        <v>15352</v>
      </c>
      <c r="AC1073" s="7" t="s">
        <v>14870</v>
      </c>
      <c r="AD1073" s="1" t="s">
        <v>16269</v>
      </c>
    </row>
    <row r="1074" spans="1:30">
      <c r="A1074" s="10">
        <v>43944</v>
      </c>
      <c r="B1074" s="11" t="s">
        <v>21</v>
      </c>
      <c r="C1074" s="11" t="s">
        <v>3261</v>
      </c>
      <c r="D1074" s="11" t="s">
        <v>2877</v>
      </c>
      <c r="E1074" s="11" t="s">
        <v>16</v>
      </c>
      <c r="F1074" s="11" t="s">
        <v>3262</v>
      </c>
      <c r="G1074" s="13" t="s">
        <v>17</v>
      </c>
      <c r="H1074" s="11" t="s">
        <v>3263</v>
      </c>
      <c r="I1074" s="11" t="s">
        <v>3294</v>
      </c>
      <c r="J1074" s="11"/>
      <c r="K1074" s="11" t="s">
        <v>3295</v>
      </c>
      <c r="L1074" s="7" t="s">
        <v>13964</v>
      </c>
      <c r="M1074" s="7" t="s">
        <v>3292</v>
      </c>
      <c r="N1074" s="47">
        <v>960000</v>
      </c>
      <c r="O1074" s="25" t="s">
        <v>2881</v>
      </c>
      <c r="P1074" s="26" t="s">
        <v>2881</v>
      </c>
      <c r="Q1074" s="27" t="s">
        <v>28</v>
      </c>
      <c r="R1074" s="11" t="s">
        <v>3296</v>
      </c>
      <c r="S1074" s="11"/>
      <c r="T1074" s="11" t="s">
        <v>836</v>
      </c>
      <c r="U1074" s="19" t="s">
        <v>30</v>
      </c>
      <c r="V1074" s="11" t="s">
        <v>20</v>
      </c>
      <c r="W1074" s="14">
        <v>4.8</v>
      </c>
      <c r="X1074" s="14">
        <v>200000</v>
      </c>
      <c r="Y1074" s="11" t="str">
        <f t="shared" si="17"/>
        <v>43944Fundo Municipal de Saúde de JoinvilleAquisição Emergencial de Máscaras Cirúrgica Descartável29.130.664/0001-57960000Informação não disponível no Diário Oficial e no Portal da TransparênciaInformação não disponível no Diário Oficial e no Portal da TransparênciaPágina 76 do Diário Oficial de Joinville de 09 de abril de 2020</v>
      </c>
      <c r="Z1074" s="11" t="s">
        <v>4443</v>
      </c>
      <c r="AA1074" s="7">
        <v>95400</v>
      </c>
      <c r="AB1074" s="1" t="s">
        <v>15352</v>
      </c>
      <c r="AC1074" s="7" t="s">
        <v>14870</v>
      </c>
      <c r="AD1074" s="1" t="s">
        <v>16269</v>
      </c>
    </row>
    <row r="1075" spans="1:30">
      <c r="A1075" s="10">
        <v>43944</v>
      </c>
      <c r="B1075" s="11" t="s">
        <v>21</v>
      </c>
      <c r="C1075" s="11" t="s">
        <v>3261</v>
      </c>
      <c r="D1075" s="11" t="s">
        <v>2877</v>
      </c>
      <c r="E1075" s="11" t="s">
        <v>16</v>
      </c>
      <c r="F1075" s="11" t="s">
        <v>3262</v>
      </c>
      <c r="G1075" s="13" t="s">
        <v>17</v>
      </c>
      <c r="H1075" s="11" t="s">
        <v>3297</v>
      </c>
      <c r="I1075" s="11" t="s">
        <v>3298</v>
      </c>
      <c r="J1075" s="11"/>
      <c r="K1075" s="11" t="s">
        <v>3299</v>
      </c>
      <c r="L1075" s="7" t="s">
        <v>13963</v>
      </c>
      <c r="M1075" s="7" t="s">
        <v>3287</v>
      </c>
      <c r="N1075" s="47">
        <v>646000</v>
      </c>
      <c r="O1075" s="25" t="s">
        <v>2881</v>
      </c>
      <c r="P1075" s="26" t="s">
        <v>2881</v>
      </c>
      <c r="Q1075" s="11" t="s">
        <v>22</v>
      </c>
      <c r="R1075" s="11" t="s">
        <v>3300</v>
      </c>
      <c r="S1075" s="11"/>
      <c r="T1075" s="11" t="s">
        <v>841</v>
      </c>
      <c r="U1075" s="19" t="s">
        <v>23</v>
      </c>
      <c r="V1075" s="11" t="s">
        <v>24</v>
      </c>
      <c r="W1075" s="14">
        <v>0.76</v>
      </c>
      <c r="X1075" s="14">
        <v>850000</v>
      </c>
      <c r="Y1075" s="11" t="str">
        <f t="shared" si="17"/>
        <v>43944Fundo Municipal de Saúde de JoinvilleAquisição Emergencial de Luvas22.094.397/0001-60646000Informação não disponível no Diário Oficial e no Portal da TransparênciaInformação não disponível no Diário Oficial e no Portal da TransparênciaPágina 36 do Diário Oficial de Joinville de 13 de abril de 2020</v>
      </c>
      <c r="Z1075" s="11" t="s">
        <v>4443</v>
      </c>
      <c r="AA1075" s="7">
        <v>30000</v>
      </c>
      <c r="AB1075" s="1" t="s">
        <v>15351</v>
      </c>
      <c r="AC1075" s="7" t="s">
        <v>14868</v>
      </c>
      <c r="AD1075" s="1" t="s">
        <v>16269</v>
      </c>
    </row>
    <row r="1076" spans="1:30">
      <c r="A1076" s="10">
        <v>43944</v>
      </c>
      <c r="B1076" s="11" t="s">
        <v>21</v>
      </c>
      <c r="C1076" s="11" t="s">
        <v>3261</v>
      </c>
      <c r="D1076" s="11" t="s">
        <v>2877</v>
      </c>
      <c r="E1076" s="11" t="s">
        <v>16</v>
      </c>
      <c r="F1076" s="11" t="s">
        <v>3262</v>
      </c>
      <c r="G1076" s="13" t="s">
        <v>17</v>
      </c>
      <c r="H1076" s="11" t="s">
        <v>3301</v>
      </c>
      <c r="I1076" s="11" t="s">
        <v>3302</v>
      </c>
      <c r="J1076" s="11"/>
      <c r="K1076" s="11" t="s">
        <v>3303</v>
      </c>
      <c r="L1076" s="7" t="s">
        <v>3304</v>
      </c>
      <c r="M1076" s="7" t="s">
        <v>3305</v>
      </c>
      <c r="N1076" s="47">
        <v>44850</v>
      </c>
      <c r="O1076" s="25">
        <v>15000</v>
      </c>
      <c r="P1076" s="26">
        <v>2.99</v>
      </c>
      <c r="Q1076" s="27" t="s">
        <v>28</v>
      </c>
      <c r="R1076" s="11" t="s">
        <v>3306</v>
      </c>
      <c r="S1076" s="11"/>
      <c r="T1076" s="11" t="s">
        <v>825</v>
      </c>
      <c r="U1076" s="19" t="s">
        <v>30</v>
      </c>
      <c r="V1076" s="11" t="s">
        <v>20</v>
      </c>
      <c r="W1076" s="14">
        <v>2.99</v>
      </c>
      <c r="X1076" s="14">
        <v>15000</v>
      </c>
      <c r="Y1076" s="11" t="str">
        <f t="shared" si="17"/>
        <v>43944Fundo Municipal de Saúde de JoinvilleAquisição Emergencial de Máscaras facial com filtro classe PFF-214.162.378/0001-0444850150002,99Página 81 do Diário Oficial de Joinville de 02 de abril de 2020 e https://transparencia.joinville.sc.gov.br/?p=3.3.1&amp;inicio=01/01/2020&amp;fim=31/12/2020&amp;param=FwL7MemBqXiVYOQaBA7738z6xqjlozO%2FKpJjsV9YIww%3D#ConteudoItens e https://transparencia.joinville.sc.gov.br/?p=3.3.1&amp;inicio=01/01/2020&amp;fim=31/12/2020&amp;param=pvWCA%2BiTh88jTSXfiAeHg8YWMBUEv0WD3OwUCgMNLus%3D#ConteudoItens</v>
      </c>
      <c r="Z1076" s="11" t="s">
        <v>4443</v>
      </c>
      <c r="AA1076" s="7">
        <v>93700</v>
      </c>
      <c r="AB1076" s="1" t="s">
        <v>15353</v>
      </c>
      <c r="AC1076" s="7" t="s">
        <v>14868</v>
      </c>
      <c r="AD1076" s="1" t="s">
        <v>16269</v>
      </c>
    </row>
    <row r="1077" spans="1:30">
      <c r="A1077" s="10">
        <v>43944</v>
      </c>
      <c r="B1077" s="11" t="s">
        <v>21</v>
      </c>
      <c r="C1077" s="11" t="s">
        <v>3261</v>
      </c>
      <c r="D1077" s="11" t="s">
        <v>2877</v>
      </c>
      <c r="E1077" s="11" t="s">
        <v>16</v>
      </c>
      <c r="F1077" s="11" t="s">
        <v>3262</v>
      </c>
      <c r="G1077" s="13" t="s">
        <v>17</v>
      </c>
      <c r="H1077" s="11" t="s">
        <v>3307</v>
      </c>
      <c r="I1077" s="11" t="s">
        <v>3308</v>
      </c>
      <c r="J1077" s="11"/>
      <c r="K1077" s="11" t="s">
        <v>3309</v>
      </c>
      <c r="L1077" s="7" t="s">
        <v>3310</v>
      </c>
      <c r="M1077" s="7" t="s">
        <v>3311</v>
      </c>
      <c r="N1077" s="47">
        <v>226000</v>
      </c>
      <c r="O1077" s="25">
        <v>100000</v>
      </c>
      <c r="P1077" s="26">
        <v>2.2599999999999998</v>
      </c>
      <c r="Q1077" s="11" t="s">
        <v>18</v>
      </c>
      <c r="R1077" s="11" t="s">
        <v>3312</v>
      </c>
      <c r="S1077" s="11"/>
      <c r="T1077" s="11" t="s">
        <v>886</v>
      </c>
      <c r="U1077" s="15" t="s">
        <v>35</v>
      </c>
      <c r="V1077" s="11" t="s">
        <v>20</v>
      </c>
      <c r="W1077" s="14">
        <v>2.2599999999999998</v>
      </c>
      <c r="X1077" s="14">
        <v>100000</v>
      </c>
      <c r="Y1077" s="11" t="str">
        <f t="shared" si="17"/>
        <v>43944Fundo Municipal de Saúde de JoinvilleAquisição Emergencial de Avental de Procedimento descartável20.227.117/0001-102260001000002,26Página 26 do Diário Oficial de Joinville de 03 de abril de 2020 e https://transparencia.joinville.sc.gov.br/?p=3.3.1&amp;inicio=01/01/2020&amp;fim=31/12/2020&amp;param=gPMKTVQKJ9KhOiClSMF61fpYcwVzvf8INuY4g1hO3Bs%3D#ConteudoItens e https://transparencia.joinville.sc.gov.br/?p=3.3.1&amp;inicio=01/01/2020&amp;fim=31/12/2020&amp;param=GPknrFsGpFrtKOu8nXAkErCRx7csGTvRsNnMX47b2D0%3D#ConteudoItens</v>
      </c>
      <c r="Z1077" s="11" t="s">
        <v>4443</v>
      </c>
      <c r="AA1077" s="7">
        <v>1500000</v>
      </c>
      <c r="AB1077" s="1" t="s">
        <v>15354</v>
      </c>
      <c r="AC1077" s="7" t="s">
        <v>14870</v>
      </c>
      <c r="AD1077" s="1" t="s">
        <v>16269</v>
      </c>
    </row>
    <row r="1078" spans="1:30">
      <c r="A1078" s="10">
        <v>43944</v>
      </c>
      <c r="B1078" s="11" t="s">
        <v>21</v>
      </c>
      <c r="C1078" s="11" t="s">
        <v>3261</v>
      </c>
      <c r="D1078" s="11" t="s">
        <v>2877</v>
      </c>
      <c r="E1078" s="11" t="s">
        <v>16</v>
      </c>
      <c r="F1078" s="11" t="s">
        <v>3267</v>
      </c>
      <c r="G1078" s="13" t="s">
        <v>17</v>
      </c>
      <c r="H1078" s="11" t="s">
        <v>3313</v>
      </c>
      <c r="I1078" s="11" t="s">
        <v>3314</v>
      </c>
      <c r="J1078" s="11"/>
      <c r="K1078" s="11" t="s">
        <v>3315</v>
      </c>
      <c r="L1078" s="7" t="s">
        <v>3310</v>
      </c>
      <c r="M1078" s="7" t="s">
        <v>3311</v>
      </c>
      <c r="N1078" s="47">
        <v>189840</v>
      </c>
      <c r="O1078" s="25">
        <v>84000</v>
      </c>
      <c r="P1078" s="26">
        <v>2.2599999999999998</v>
      </c>
      <c r="Q1078" s="11" t="s">
        <v>18</v>
      </c>
      <c r="R1078" s="11" t="s">
        <v>3316</v>
      </c>
      <c r="S1078" s="11"/>
      <c r="T1078" s="11" t="s">
        <v>886</v>
      </c>
      <c r="U1078" s="15" t="s">
        <v>35</v>
      </c>
      <c r="V1078" s="11" t="s">
        <v>20</v>
      </c>
      <c r="W1078" s="14">
        <v>2.2599999999999998</v>
      </c>
      <c r="X1078" s="14">
        <v>84000</v>
      </c>
      <c r="Y1078" s="11" t="str">
        <f t="shared" si="17"/>
        <v>43944Hospital Municipal São JoséAquisição Emergencial de Avental de Procedimento descartável para utilização no Hospital Municipal São José de Joinville/SC para um período de 180 dias20.227.117/0001-10189840840002,26Página 26 do Diário Oficial de Joinville de 03 de abril de 2020 e https://transparencia.joinville.sc.gov.br/?p=3.3.1&amp;inicio=01/01/2020&amp;fim=31/12/2020&amp;param=7TxG6Fual%2B%2BWI6oxRX%2BqvXpl6Agh61iKwjSLFYbVfvI%3D#ConteudoItens</v>
      </c>
      <c r="Z1078" s="11" t="s">
        <v>4443</v>
      </c>
      <c r="AA1078" s="7">
        <v>1500000</v>
      </c>
      <c r="AB1078" s="1" t="s">
        <v>15354</v>
      </c>
      <c r="AC1078" s="7" t="s">
        <v>14870</v>
      </c>
      <c r="AD1078" s="1" t="s">
        <v>16269</v>
      </c>
    </row>
    <row r="1079" spans="1:30">
      <c r="A1079" s="10">
        <v>43944</v>
      </c>
      <c r="B1079" s="11" t="s">
        <v>21</v>
      </c>
      <c r="C1079" s="11" t="s">
        <v>3261</v>
      </c>
      <c r="D1079" s="11" t="s">
        <v>2877</v>
      </c>
      <c r="E1079" s="11" t="s">
        <v>16</v>
      </c>
      <c r="F1079" s="11" t="s">
        <v>3317</v>
      </c>
      <c r="G1079" s="13" t="s">
        <v>17</v>
      </c>
      <c r="H1079" s="11" t="s">
        <v>3318</v>
      </c>
      <c r="I1079" s="11" t="s">
        <v>3319</v>
      </c>
      <c r="J1079" s="11"/>
      <c r="K1079" s="11" t="s">
        <v>3320</v>
      </c>
      <c r="L1079" s="7" t="s">
        <v>13965</v>
      </c>
      <c r="M1079" s="7" t="s">
        <v>3321</v>
      </c>
      <c r="N1079" s="47">
        <v>2850000</v>
      </c>
      <c r="O1079" s="25" t="s">
        <v>2881</v>
      </c>
      <c r="P1079" s="26" t="s">
        <v>2881</v>
      </c>
      <c r="Q1079" s="11" t="s">
        <v>18</v>
      </c>
      <c r="R1079" s="11" t="s">
        <v>3322</v>
      </c>
      <c r="S1079" s="11"/>
      <c r="T1079" s="11" t="s">
        <v>961</v>
      </c>
      <c r="U1079" s="19" t="s">
        <v>19</v>
      </c>
      <c r="V1079" s="11" t="s">
        <v>20</v>
      </c>
      <c r="W1079" s="20" t="s">
        <v>815</v>
      </c>
      <c r="X1079" s="20">
        <v>0</v>
      </c>
      <c r="Y1079" s="11" t="str">
        <f t="shared" si="17"/>
        <v xml:space="preserve">43944Município de JoinvilleAquisição de Testes Rápidos para coronavírus (COVID-19) para utilização na Secretaria Municipal de Saúde para um período de 180 dias11.083.646/0001-042850000Informação não disponível no Diário Oficial e no Portal da TransparênciaInformação não disponível no Diário Oficial e no Portal da TransparênciaPágina 74 do Diário Oficial de Joinville de 01 de abril de 2020 </v>
      </c>
      <c r="Z1079" s="11" t="s">
        <v>4443</v>
      </c>
      <c r="AA1079" s="7">
        <v>93700</v>
      </c>
      <c r="AB1079" s="1" t="s">
        <v>15355</v>
      </c>
      <c r="AC1079" s="7" t="s">
        <v>14870</v>
      </c>
      <c r="AD1079" s="1" t="s">
        <v>16269</v>
      </c>
    </row>
    <row r="1080" spans="1:30">
      <c r="A1080" s="10">
        <v>43944</v>
      </c>
      <c r="B1080" s="11" t="s">
        <v>21</v>
      </c>
      <c r="C1080" s="11" t="s">
        <v>3261</v>
      </c>
      <c r="D1080" s="11" t="s">
        <v>2877</v>
      </c>
      <c r="E1080" s="11" t="s">
        <v>16</v>
      </c>
      <c r="F1080" s="11" t="s">
        <v>3262</v>
      </c>
      <c r="G1080" s="13" t="s">
        <v>17</v>
      </c>
      <c r="H1080" s="11" t="s">
        <v>3323</v>
      </c>
      <c r="I1080" s="11" t="s">
        <v>3324</v>
      </c>
      <c r="J1080" s="11"/>
      <c r="K1080" s="11" t="s">
        <v>3325</v>
      </c>
      <c r="L1080" s="7" t="s">
        <v>13966</v>
      </c>
      <c r="M1080" s="7" t="s">
        <v>3326</v>
      </c>
      <c r="N1080" s="47">
        <v>1470000</v>
      </c>
      <c r="O1080" s="25">
        <v>15000</v>
      </c>
      <c r="P1080" s="26">
        <v>98</v>
      </c>
      <c r="Q1080" s="11" t="s">
        <v>18</v>
      </c>
      <c r="R1080" s="11" t="s">
        <v>3327</v>
      </c>
      <c r="S1080" s="11"/>
      <c r="T1080" s="11" t="s">
        <v>961</v>
      </c>
      <c r="U1080" s="19" t="s">
        <v>19</v>
      </c>
      <c r="V1080" s="11" t="s">
        <v>20</v>
      </c>
      <c r="W1080" s="14">
        <v>98</v>
      </c>
      <c r="X1080" s="14">
        <v>150000</v>
      </c>
      <c r="Y1080" s="11" t="str">
        <f t="shared" si="17"/>
        <v>43944Fundo Municipal de Saúde de JoinvilleAquisição de Testes Rápidos para coronavírus (COVID-19) para utilização na Secretaria Municipal de Saúde para um período de 180 dias, em razão da Pandemia do Coronavírus12.100.924/0001-4914700001500098Página 75 do Diário Oficial de Joinville de 01 de abril de 2020 e https://transparencia.joinville.sc.gov.br/?p=3.3.1&amp;inicio=01/01/2020&amp;fim=31/12/2020&amp;param=KL2NXvAMw9ZYMudeBCt5YnHWzVx3t7icG8rQWCBShxI%3D#ConteudoItens e https://transparencia.joinville.sc.gov.br/?p=3.3.1&amp;inicio=01/01/2020&amp;fim=31/12/2020&amp;param=lcNXQtMLbcaqWbxaxOYL58dvYDxG5y0MPgSINb9aIg4%3D#ConteudoItens e https://transparencia.joinville.sc.gov.br/?p=3.3.1&amp;inicio=01/01/2020&amp;fim=31/12/2020&amp;param=Nb7dXGv6%2BOPhTGhHrcI1SGKPnn6uF%2FAiv9L5GAEEfbw%3D#ConteudoItens e https://transparencia.joinville.sc.gov.br/?p=3.3.1&amp;inicio=01/01/2020&amp;fim=31/12/2020&amp;param=89%2BpzYj16iAU3YPD2JAiCg3Xz%2B%2Fq3oFZN5D04UNl5wI%3D#ConteudoItens e https://transparencia.joinville.sc.gov.br/?p=3.3.1&amp;inicio=01/01/2020&amp;fim=31/12/2020&amp;param=cA3sLFW2ku6PyjoLhzC7v8mxE2D3H5y5UAPzU7bMt2g%3D#ConteudoItens e https://transparencia.joinville.sc.gov.br/?p=3.3.1&amp;inicio=01/01/2020&amp;fim=31/12/2020&amp;param=%2By0F4N6agTdjfSJQ4IlKwk1gKeuwZyvuxfHlyglcI3s%3D#ConteudoItens</v>
      </c>
      <c r="Z1080" s="11" t="s">
        <v>4443</v>
      </c>
      <c r="AA1080" s="7">
        <v>50000</v>
      </c>
      <c r="AB1080" s="1" t="s">
        <v>15356</v>
      </c>
      <c r="AC1080" s="7" t="s">
        <v>14870</v>
      </c>
      <c r="AD1080" s="1" t="s">
        <v>16269</v>
      </c>
    </row>
    <row r="1081" spans="1:30">
      <c r="A1081" s="10">
        <v>43944</v>
      </c>
      <c r="B1081" s="11" t="s">
        <v>21</v>
      </c>
      <c r="C1081" s="11" t="s">
        <v>3261</v>
      </c>
      <c r="D1081" s="11" t="s">
        <v>2877</v>
      </c>
      <c r="E1081" s="11" t="s">
        <v>16</v>
      </c>
      <c r="F1081" s="11" t="s">
        <v>3267</v>
      </c>
      <c r="G1081" s="13" t="s">
        <v>17</v>
      </c>
      <c r="H1081" s="11" t="s">
        <v>3328</v>
      </c>
      <c r="I1081" s="11" t="s">
        <v>3329</v>
      </c>
      <c r="J1081" s="11"/>
      <c r="K1081" s="11" t="s">
        <v>3330</v>
      </c>
      <c r="L1081" s="7" t="s">
        <v>13965</v>
      </c>
      <c r="M1081" s="7" t="s">
        <v>3321</v>
      </c>
      <c r="N1081" s="47">
        <v>570000</v>
      </c>
      <c r="O1081" s="25" t="s">
        <v>2881</v>
      </c>
      <c r="P1081" s="26" t="s">
        <v>2881</v>
      </c>
      <c r="Q1081" s="11" t="s">
        <v>18</v>
      </c>
      <c r="R1081" s="11" t="s">
        <v>3331</v>
      </c>
      <c r="S1081" s="11"/>
      <c r="T1081" s="11" t="s">
        <v>961</v>
      </c>
      <c r="U1081" s="19" t="s">
        <v>19</v>
      </c>
      <c r="V1081" s="11" t="s">
        <v>20</v>
      </c>
      <c r="W1081" s="20" t="s">
        <v>815</v>
      </c>
      <c r="X1081" s="20">
        <v>0</v>
      </c>
      <c r="Y1081" s="11" t="str">
        <f t="shared" si="17"/>
        <v>43944Hospital Municipal São JoséAquisição de Testes Rápidos para coronavírus (COVID-19) para utilização no Hospital Municipal São José de Joinville/SC para um período de 180 dias11.083.646/0001-04570000Informação não disponível no Diário Oficial e no Portal da TransparênciaInformação não disponível no Diário Oficial e no Portal da TransparênciaPágina 75 do Diário Oficial de Joinville</v>
      </c>
      <c r="Z1081" s="11" t="s">
        <v>4443</v>
      </c>
      <c r="AA1081" s="7">
        <v>93700</v>
      </c>
      <c r="AB1081" s="1" t="s">
        <v>15355</v>
      </c>
      <c r="AC1081" s="7" t="s">
        <v>14870</v>
      </c>
      <c r="AD1081" s="1" t="s">
        <v>16269</v>
      </c>
    </row>
    <row r="1082" spans="1:30">
      <c r="A1082" s="10">
        <v>43944</v>
      </c>
      <c r="B1082" s="11" t="s">
        <v>21</v>
      </c>
      <c r="C1082" s="11" t="s">
        <v>3261</v>
      </c>
      <c r="D1082" s="11" t="s">
        <v>2877</v>
      </c>
      <c r="E1082" s="11" t="s">
        <v>16</v>
      </c>
      <c r="F1082" s="11" t="s">
        <v>3267</v>
      </c>
      <c r="G1082" s="13" t="s">
        <v>17</v>
      </c>
      <c r="H1082" s="11" t="s">
        <v>3328</v>
      </c>
      <c r="I1082" s="11" t="s">
        <v>3332</v>
      </c>
      <c r="J1082" s="11"/>
      <c r="K1082" s="11" t="s">
        <v>3325</v>
      </c>
      <c r="L1082" s="7" t="s">
        <v>13966</v>
      </c>
      <c r="M1082" s="7" t="s">
        <v>3326</v>
      </c>
      <c r="N1082" s="47">
        <v>294000</v>
      </c>
      <c r="O1082" s="25">
        <v>3000</v>
      </c>
      <c r="P1082" s="26">
        <v>98</v>
      </c>
      <c r="Q1082" s="11" t="s">
        <v>18</v>
      </c>
      <c r="R1082" s="11" t="s">
        <v>3333</v>
      </c>
      <c r="S1082" s="11"/>
      <c r="T1082" s="11" t="s">
        <v>961</v>
      </c>
      <c r="U1082" s="19" t="s">
        <v>19</v>
      </c>
      <c r="V1082" s="11" t="s">
        <v>20</v>
      </c>
      <c r="W1082" s="14">
        <v>98</v>
      </c>
      <c r="X1082" s="14">
        <v>3000</v>
      </c>
      <c r="Y1082" s="11" t="str">
        <f t="shared" si="17"/>
        <v>43944Hospital Municipal São JoséAquisição de Testes Rápidos para coronavírus (COVID-19) para utilização no Hospital Municipal São José de Joinville/SC para um período de 180 dias12.100.924/0001-49294000300098Página 74 do Diário Oficial de Joinville de 1º de abril e https://transparencia.joinville.sc.gov.br/?p=3.3.1&amp;inicio=01/01/2020&amp;fim=31/12/2020&amp;param=kuboAT%2BvG3O86KTchaDc9j7M8bDftPwzcyCjboXV26w%3D#ConteudoItens e https://transparencia.joinville.sc.gov.br/?p=3.3.1&amp;inicio=01/01/2020&amp;fim=31/12/2020&amp;param=KLy96OA5zim1bsF0wqHE4IF81sdeqXBlGQ35xzIA%2B9I%3D#ConteudoItens</v>
      </c>
      <c r="Z1082" s="11" t="s">
        <v>4443</v>
      </c>
      <c r="AA1082" s="7">
        <v>50000</v>
      </c>
      <c r="AB1082" s="1" t="s">
        <v>15356</v>
      </c>
      <c r="AC1082" s="7" t="s">
        <v>14870</v>
      </c>
      <c r="AD1082" s="1" t="s">
        <v>16269</v>
      </c>
    </row>
    <row r="1083" spans="1:30">
      <c r="A1083" s="10">
        <v>43944</v>
      </c>
      <c r="B1083" s="11" t="s">
        <v>21</v>
      </c>
      <c r="C1083" s="11" t="s">
        <v>3261</v>
      </c>
      <c r="D1083" s="11" t="s">
        <v>2877</v>
      </c>
      <c r="E1083" s="11" t="s">
        <v>16</v>
      </c>
      <c r="F1083" s="11" t="s">
        <v>3267</v>
      </c>
      <c r="G1083" s="13" t="s">
        <v>17</v>
      </c>
      <c r="H1083" s="11" t="s">
        <v>3334</v>
      </c>
      <c r="I1083" s="11" t="s">
        <v>3335</v>
      </c>
      <c r="J1083" s="11"/>
      <c r="K1083" s="11" t="s">
        <v>3336</v>
      </c>
      <c r="L1083" s="7" t="s">
        <v>3304</v>
      </c>
      <c r="M1083" s="7" t="s">
        <v>3305</v>
      </c>
      <c r="N1083" s="47">
        <v>179400</v>
      </c>
      <c r="O1083" s="25">
        <v>60000</v>
      </c>
      <c r="P1083" s="26">
        <v>2.99</v>
      </c>
      <c r="Q1083" s="27" t="s">
        <v>28</v>
      </c>
      <c r="R1083" s="11" t="s">
        <v>3337</v>
      </c>
      <c r="S1083" s="11"/>
      <c r="T1083" s="11" t="s">
        <v>836</v>
      </c>
      <c r="U1083" s="19" t="s">
        <v>30</v>
      </c>
      <c r="V1083" s="11" t="s">
        <v>20</v>
      </c>
      <c r="W1083" s="14">
        <v>2.99</v>
      </c>
      <c r="X1083" s="14">
        <v>60000</v>
      </c>
      <c r="Y1083" s="11" t="str">
        <f t="shared" si="17"/>
        <v>43944Hospital Municipal São JoséAquisição Emergencial de Máscaras facial com filtro classe PFF-2 em razão da Pandemia do Coronavírus14.162.378/0001-04179400600002,99Página 81 do Diário Oficial de Joinville de 02 de abril de 2020 e https://transparencia.joinville.sc.gov.br/?p=3.3.1&amp;inicio=01/01/2020&amp;fim=31/12/2020&amp;param=G4dtWnM29VCq93ym08XfDhEV6P74Wxloe3QtcslSB9I%3D#ConteudoItens</v>
      </c>
      <c r="Z1083" s="11" t="s">
        <v>4443</v>
      </c>
      <c r="AA1083" s="7">
        <v>93700</v>
      </c>
      <c r="AB1083" s="1" t="s">
        <v>15353</v>
      </c>
      <c r="AC1083" s="7" t="s">
        <v>14868</v>
      </c>
      <c r="AD1083" s="1" t="s">
        <v>16269</v>
      </c>
    </row>
    <row r="1084" spans="1:30">
      <c r="A1084" s="10">
        <v>43943</v>
      </c>
      <c r="B1084" s="11" t="s">
        <v>771</v>
      </c>
      <c r="C1084" s="11" t="s">
        <v>1378</v>
      </c>
      <c r="D1084" s="11" t="s">
        <v>904</v>
      </c>
      <c r="E1084" s="11" t="s">
        <v>16</v>
      </c>
      <c r="F1084" s="11" t="s">
        <v>1303</v>
      </c>
      <c r="G1084" s="13" t="s">
        <v>17</v>
      </c>
      <c r="H1084" s="11" t="s">
        <v>3338</v>
      </c>
      <c r="I1084" s="11" t="s">
        <v>3339</v>
      </c>
      <c r="J1084" s="11"/>
      <c r="K1084" s="11" t="s">
        <v>2614</v>
      </c>
      <c r="L1084" s="7" t="s">
        <v>13748</v>
      </c>
      <c r="M1084" s="7" t="s">
        <v>907</v>
      </c>
      <c r="N1084" s="47">
        <v>10000</v>
      </c>
      <c r="O1084" s="25"/>
      <c r="P1084" s="26"/>
      <c r="Q1084" s="11"/>
      <c r="R1084" s="11" t="s">
        <v>3340</v>
      </c>
      <c r="S1084" s="11"/>
      <c r="T1084" s="11"/>
      <c r="U1084" s="19" t="s">
        <v>30</v>
      </c>
      <c r="V1084" s="11" t="s">
        <v>20</v>
      </c>
      <c r="W1084" s="20" t="s">
        <v>815</v>
      </c>
      <c r="X1084" s="20">
        <v>0</v>
      </c>
      <c r="Y1084" s="11" t="str">
        <f t="shared" si="17"/>
        <v>43943Prefeitura MunicipalCompra emergencial de máscaras05.194.502/0001-1410000http://pt.santanadojacare.mg.gov.br/Tempo_Real_Despesa</v>
      </c>
      <c r="Z1084" s="11" t="s">
        <v>4443</v>
      </c>
      <c r="AA1084" s="7">
        <v>6000000</v>
      </c>
      <c r="AB1084" s="1" t="s">
        <v>15020</v>
      </c>
      <c r="AC1084" s="7" t="s">
        <v>14869</v>
      </c>
      <c r="AD1084" s="1" t="s">
        <v>16269</v>
      </c>
    </row>
    <row r="1085" spans="1:30">
      <c r="A1085" s="10">
        <v>43943</v>
      </c>
      <c r="B1085" s="11" t="s">
        <v>771</v>
      </c>
      <c r="C1085" s="11" t="s">
        <v>1378</v>
      </c>
      <c r="D1085" s="11" t="s">
        <v>904</v>
      </c>
      <c r="E1085" s="11" t="s">
        <v>16</v>
      </c>
      <c r="F1085" s="11" t="s">
        <v>1303</v>
      </c>
      <c r="G1085" s="13" t="s">
        <v>17</v>
      </c>
      <c r="H1085" s="11" t="s">
        <v>3341</v>
      </c>
      <c r="I1085" s="11"/>
      <c r="J1085" s="11"/>
      <c r="K1085" s="11" t="s">
        <v>2810</v>
      </c>
      <c r="L1085" s="7" t="s">
        <v>3342</v>
      </c>
      <c r="M1085" s="7" t="s">
        <v>3343</v>
      </c>
      <c r="N1085" s="47">
        <v>5350</v>
      </c>
      <c r="O1085" s="25">
        <v>350</v>
      </c>
      <c r="P1085" s="26">
        <v>13</v>
      </c>
      <c r="Q1085" s="11"/>
      <c r="R1085" s="11" t="s">
        <v>3340</v>
      </c>
      <c r="S1085" s="11"/>
      <c r="T1085" s="11"/>
      <c r="U1085" s="19" t="s">
        <v>32</v>
      </c>
      <c r="V1085" s="11" t="s">
        <v>33</v>
      </c>
      <c r="W1085" s="14">
        <v>35.200000000000003</v>
      </c>
      <c r="X1085" s="14">
        <v>152</v>
      </c>
      <c r="Y1085" s="11" t="str">
        <f t="shared" si="17"/>
        <v>43943Prefeitura MunicipalAquisição de álcool em gel 70% (frasco 500g)26.556.703/0001-94535035013http://pt.santanadojacare.mg.gov.br/Tempo_Real_Despesa</v>
      </c>
      <c r="Z1085" s="11" t="s">
        <v>4443</v>
      </c>
      <c r="AA1085" s="7">
        <v>80000</v>
      </c>
      <c r="AB1085" s="1" t="s">
        <v>15264</v>
      </c>
      <c r="AC1085" s="7" t="s">
        <v>14868</v>
      </c>
      <c r="AD1085" s="1" t="s">
        <v>16269</v>
      </c>
    </row>
    <row r="1086" spans="1:30">
      <c r="A1086" s="10">
        <v>43943</v>
      </c>
      <c r="B1086" s="11" t="s">
        <v>771</v>
      </c>
      <c r="C1086" s="11" t="s">
        <v>3344</v>
      </c>
      <c r="D1086" s="11" t="s">
        <v>904</v>
      </c>
      <c r="E1086" s="11" t="s">
        <v>16</v>
      </c>
      <c r="F1086" s="11" t="s">
        <v>1303</v>
      </c>
      <c r="G1086" s="13" t="s">
        <v>17</v>
      </c>
      <c r="H1086" s="11" t="s">
        <v>3345</v>
      </c>
      <c r="I1086" s="11"/>
      <c r="J1086" s="11"/>
      <c r="K1086" s="11" t="s">
        <v>3346</v>
      </c>
      <c r="L1086" s="7" t="s">
        <v>1117</v>
      </c>
      <c r="M1086" s="7" t="s">
        <v>3347</v>
      </c>
      <c r="N1086" s="47">
        <v>10000</v>
      </c>
      <c r="O1086" s="25"/>
      <c r="P1086" s="26"/>
      <c r="Q1086" s="11"/>
      <c r="R1086" s="11"/>
      <c r="S1086" s="11"/>
      <c r="T1086" s="11"/>
      <c r="U1086" s="19" t="s">
        <v>32</v>
      </c>
      <c r="V1086" s="11" t="s">
        <v>33</v>
      </c>
      <c r="W1086" s="20" t="s">
        <v>815</v>
      </c>
      <c r="X1086" s="20">
        <v>0</v>
      </c>
      <c r="Y1086" s="11" t="str">
        <f t="shared" si="17"/>
        <v>43943Prefeitura Municipal Álcool em gel 70%04.930.131/0001-2910000</v>
      </c>
      <c r="Z1086" s="11" t="s">
        <v>4443</v>
      </c>
      <c r="AA1086" s="7">
        <v>70000</v>
      </c>
      <c r="AB1086" s="1" t="s">
        <v>15053</v>
      </c>
      <c r="AC1086" s="7" t="s">
        <v>14868</v>
      </c>
      <c r="AD1086" s="1" t="s">
        <v>16269</v>
      </c>
    </row>
    <row r="1087" spans="1:30">
      <c r="A1087" s="10">
        <v>43943</v>
      </c>
      <c r="B1087" s="11" t="s">
        <v>771</v>
      </c>
      <c r="C1087" s="11" t="s">
        <v>3348</v>
      </c>
      <c r="D1087" s="11" t="s">
        <v>904</v>
      </c>
      <c r="E1087" s="11" t="s">
        <v>16</v>
      </c>
      <c r="F1087" s="11" t="s">
        <v>1303</v>
      </c>
      <c r="G1087" s="13" t="s">
        <v>17</v>
      </c>
      <c r="H1087" s="11" t="s">
        <v>3349</v>
      </c>
      <c r="I1087" s="11"/>
      <c r="J1087" s="11"/>
      <c r="K1087" s="11" t="s">
        <v>931</v>
      </c>
      <c r="L1087" s="7" t="s">
        <v>13968</v>
      </c>
      <c r="M1087" s="7" t="s">
        <v>13967</v>
      </c>
      <c r="N1087" s="50">
        <v>6410</v>
      </c>
      <c r="O1087" s="25"/>
      <c r="P1087" s="26"/>
      <c r="Q1087" s="11"/>
      <c r="R1087" s="11" t="s">
        <v>3350</v>
      </c>
      <c r="S1087" s="11"/>
      <c r="T1087" s="11"/>
      <c r="U1087" s="19" t="s">
        <v>32</v>
      </c>
      <c r="V1087" s="11" t="s">
        <v>33</v>
      </c>
      <c r="W1087" s="20" t="s">
        <v>815</v>
      </c>
      <c r="X1087" s="20">
        <v>0</v>
      </c>
      <c r="Y1087" s="11" t="str">
        <f t="shared" si="17"/>
        <v>43943Prefeitura MunicipalAQUISIÇÃO DE ÁLCOOL GEL 70%20.924.267/0001-826410http://www.adpmnet.com.br/index.php?option=com_contpubl&amp;xts=0&amp;idorg=101&amp;ano=2020&amp;mes=4&amp;dsorg=Prefeitura%20Municipal%20de%20Braz%C3%B3polis&amp;dsufe=Estado%20de%20Minas%20Gerais&amp;brasao=P310890.GIF&amp;titulo=Despesas&amp;tpformpdf=54&amp;contraste=true</v>
      </c>
      <c r="Z1087" s="11" t="s">
        <v>4443</v>
      </c>
      <c r="AA1087" s="7">
        <v>35000</v>
      </c>
      <c r="AB1087" s="1" t="s">
        <v>15357</v>
      </c>
      <c r="AC1087" s="7" t="s">
        <v>14868</v>
      </c>
      <c r="AD1087" s="1" t="s">
        <v>16269</v>
      </c>
    </row>
    <row r="1088" spans="1:30">
      <c r="A1088" s="10">
        <v>43943</v>
      </c>
      <c r="B1088" s="11" t="s">
        <v>771</v>
      </c>
      <c r="C1088" s="11" t="s">
        <v>3348</v>
      </c>
      <c r="D1088" s="11" t="s">
        <v>904</v>
      </c>
      <c r="E1088" s="11" t="s">
        <v>16</v>
      </c>
      <c r="F1088" s="11" t="s">
        <v>1303</v>
      </c>
      <c r="G1088" s="13" t="s">
        <v>17</v>
      </c>
      <c r="H1088" s="11" t="s">
        <v>3351</v>
      </c>
      <c r="I1088" s="11"/>
      <c r="J1088" s="11"/>
      <c r="K1088" s="11" t="s">
        <v>931</v>
      </c>
      <c r="L1088" s="7" t="s">
        <v>13968</v>
      </c>
      <c r="M1088" s="7" t="s">
        <v>13967</v>
      </c>
      <c r="N1088" s="48">
        <v>0</v>
      </c>
      <c r="O1088" s="25"/>
      <c r="P1088" s="26"/>
      <c r="Q1088" s="11"/>
      <c r="R1088" s="11" t="s">
        <v>3350</v>
      </c>
      <c r="S1088" s="11"/>
      <c r="T1088" s="11"/>
      <c r="U1088" s="19" t="s">
        <v>32</v>
      </c>
      <c r="V1088" s="11" t="s">
        <v>33</v>
      </c>
      <c r="W1088" s="20" t="s">
        <v>815</v>
      </c>
      <c r="X1088" s="20">
        <v>0</v>
      </c>
      <c r="Y1088" s="11" t="str">
        <f t="shared" si="17"/>
        <v>43943Prefeitura MunicipalAQUISIÇÃO DE ÁLCOOL LÍQUIDO 70%20.924.267/0001-820http://www.adpmnet.com.br/index.php?option=com_contpubl&amp;xts=0&amp;idorg=101&amp;ano=2020&amp;mes=4&amp;dsorg=Prefeitura%20Municipal%20de%20Braz%C3%B3polis&amp;dsufe=Estado%20de%20Minas%20Gerais&amp;brasao=P310890.GIF&amp;titulo=Despesas&amp;tpformpdf=54&amp;contraste=true</v>
      </c>
      <c r="Z1088" s="11" t="s">
        <v>4443</v>
      </c>
      <c r="AA1088" s="7">
        <v>35000</v>
      </c>
      <c r="AB1088" s="1" t="s">
        <v>15357</v>
      </c>
      <c r="AC1088" s="7" t="s">
        <v>14868</v>
      </c>
      <c r="AD1088" s="1" t="s">
        <v>16269</v>
      </c>
    </row>
    <row r="1089" spans="1:30">
      <c r="A1089" s="10">
        <v>43943</v>
      </c>
      <c r="B1089" s="11" t="s">
        <v>771</v>
      </c>
      <c r="C1089" s="11" t="s">
        <v>994</v>
      </c>
      <c r="D1089" s="11" t="s">
        <v>904</v>
      </c>
      <c r="E1089" s="11" t="s">
        <v>16</v>
      </c>
      <c r="F1089" s="11" t="s">
        <v>1303</v>
      </c>
      <c r="G1089" s="13" t="s">
        <v>17</v>
      </c>
      <c r="H1089" s="11" t="s">
        <v>3352</v>
      </c>
      <c r="I1089" s="11" t="s">
        <v>3353</v>
      </c>
      <c r="J1089" s="11"/>
      <c r="K1089" s="11" t="s">
        <v>2801</v>
      </c>
      <c r="L1089" s="7"/>
      <c r="M1089" s="7"/>
      <c r="N1089" s="47">
        <v>21000</v>
      </c>
      <c r="O1089" s="25"/>
      <c r="P1089" s="26"/>
      <c r="Q1089" s="11"/>
      <c r="R1089" s="11"/>
      <c r="S1089" s="11"/>
      <c r="T1089" s="11"/>
      <c r="U1089" s="19" t="s">
        <v>30</v>
      </c>
      <c r="V1089" s="11" t="s">
        <v>20</v>
      </c>
      <c r="W1089" s="20" t="s">
        <v>815</v>
      </c>
      <c r="X1089" s="20">
        <v>0</v>
      </c>
      <c r="Y1089" s="11" t="str">
        <f t="shared" ref="Y1089:Y1152" si="18">_xlfn.CONCAT(A1089,F1089,H1089,M1089,N1089,O1089,P1089,R1089)</f>
        <v>43943Prefeitura MunicipalConfecção de máscaras faciais a serem distribuídas para a população21000</v>
      </c>
      <c r="Z1089" s="11" t="s">
        <v>4443</v>
      </c>
      <c r="AA1089" s="7"/>
      <c r="AB1089" s="1" t="s">
        <v>14871</v>
      </c>
      <c r="AC1089" s="7"/>
      <c r="AD1089" s="1" t="s">
        <v>16269</v>
      </c>
    </row>
    <row r="1090" spans="1:30">
      <c r="A1090" s="10">
        <v>43945</v>
      </c>
      <c r="B1090" s="11" t="s">
        <v>771</v>
      </c>
      <c r="C1090" s="11" t="s">
        <v>3354</v>
      </c>
      <c r="D1090" s="11" t="s">
        <v>904</v>
      </c>
      <c r="E1090" s="11" t="s">
        <v>117</v>
      </c>
      <c r="F1090" s="11" t="s">
        <v>3355</v>
      </c>
      <c r="G1090" s="13" t="s">
        <v>17</v>
      </c>
      <c r="H1090" s="11" t="s">
        <v>3356</v>
      </c>
      <c r="I1090" s="11" t="s">
        <v>3357</v>
      </c>
      <c r="J1090" s="11"/>
      <c r="K1090" s="11" t="s">
        <v>3357</v>
      </c>
      <c r="L1090" s="7" t="s">
        <v>13970</v>
      </c>
      <c r="M1090" s="7" t="s">
        <v>13969</v>
      </c>
      <c r="N1090" s="47">
        <v>226.8</v>
      </c>
      <c r="O1090" s="25"/>
      <c r="P1090" s="26"/>
      <c r="Q1090" s="11"/>
      <c r="R1090" s="11" t="s">
        <v>1282</v>
      </c>
      <c r="S1090" s="11"/>
      <c r="T1090" s="11"/>
      <c r="U1090" s="19" t="s">
        <v>32</v>
      </c>
      <c r="V1090" s="11" t="s">
        <v>33</v>
      </c>
      <c r="W1090" s="20" t="s">
        <v>815</v>
      </c>
      <c r="X1090" s="20">
        <v>0</v>
      </c>
      <c r="Y1090" s="11" t="str">
        <f t="shared" si="18"/>
        <v>43945CÂMARA MUNICIPAL DE SÃO BENTO ABADEÁlcool em gel para a higienização de mãos25.833.740/0001-30226,8http://www.diariomunicipal.com.br/amm-mg/</v>
      </c>
      <c r="Z1090" s="11" t="s">
        <v>4443</v>
      </c>
      <c r="AA1090" s="7">
        <v>5000</v>
      </c>
      <c r="AB1090" s="1" t="s">
        <v>15358</v>
      </c>
      <c r="AC1090" s="7" t="s">
        <v>14870</v>
      </c>
      <c r="AD1090" s="1" t="s">
        <v>16269</v>
      </c>
    </row>
    <row r="1091" spans="1:30">
      <c r="A1091" s="10">
        <v>43945</v>
      </c>
      <c r="B1091" s="11" t="s">
        <v>771</v>
      </c>
      <c r="C1091" s="11" t="s">
        <v>3358</v>
      </c>
      <c r="D1091" s="11" t="s">
        <v>904</v>
      </c>
      <c r="E1091" s="11" t="s">
        <v>16</v>
      </c>
      <c r="F1091" s="11" t="s">
        <v>1303</v>
      </c>
      <c r="G1091" s="13" t="s">
        <v>17</v>
      </c>
      <c r="H1091" s="11" t="s">
        <v>3359</v>
      </c>
      <c r="I1091" s="11"/>
      <c r="J1091" s="11"/>
      <c r="K1091" s="11" t="s">
        <v>3360</v>
      </c>
      <c r="L1091" s="7" t="s">
        <v>13971</v>
      </c>
      <c r="M1091" s="7" t="s">
        <v>3361</v>
      </c>
      <c r="N1091" s="47">
        <v>5525</v>
      </c>
      <c r="O1091" s="25" t="s">
        <v>3362</v>
      </c>
      <c r="P1091" s="26"/>
      <c r="Q1091" s="11"/>
      <c r="R1091" s="11" t="s">
        <v>1282</v>
      </c>
      <c r="S1091" s="11"/>
      <c r="T1091" s="11"/>
      <c r="U1091" s="19" t="s">
        <v>32</v>
      </c>
      <c r="V1091" s="11" t="s">
        <v>33</v>
      </c>
      <c r="W1091" s="20" t="s">
        <v>815</v>
      </c>
      <c r="X1091" s="20">
        <v>0</v>
      </c>
      <c r="Y1091" s="11" t="str">
        <f t="shared" si="18"/>
        <v>43945Prefeitura MunicipalÁlcool gel, galões de 5 litros09.355.210/0001-77552565 galõeshttp://www.diariomunicipal.com.br/amm-mg/</v>
      </c>
      <c r="Z1091" s="11" t="s">
        <v>4443</v>
      </c>
      <c r="AA1091" s="7">
        <v>40000</v>
      </c>
      <c r="AB1091" s="1" t="s">
        <v>15359</v>
      </c>
      <c r="AC1091" s="7" t="s">
        <v>14870</v>
      </c>
      <c r="AD1091" s="1" t="s">
        <v>16269</v>
      </c>
    </row>
    <row r="1092" spans="1:30">
      <c r="A1092" s="10">
        <v>43945</v>
      </c>
      <c r="B1092" s="11" t="s">
        <v>771</v>
      </c>
      <c r="C1092" s="11" t="s">
        <v>3358</v>
      </c>
      <c r="D1092" s="11" t="s">
        <v>904</v>
      </c>
      <c r="E1092" s="11" t="s">
        <v>16</v>
      </c>
      <c r="F1092" s="11" t="s">
        <v>1303</v>
      </c>
      <c r="G1092" s="13" t="s">
        <v>17</v>
      </c>
      <c r="H1092" s="11" t="s">
        <v>3363</v>
      </c>
      <c r="I1092" s="11"/>
      <c r="J1092" s="11"/>
      <c r="K1092" s="11" t="s">
        <v>3364</v>
      </c>
      <c r="L1092" s="7" t="s">
        <v>13973</v>
      </c>
      <c r="M1092" s="7" t="s">
        <v>13972</v>
      </c>
      <c r="N1092" s="47">
        <v>6450</v>
      </c>
      <c r="O1092" s="25">
        <v>15</v>
      </c>
      <c r="P1092" s="26">
        <v>430</v>
      </c>
      <c r="Q1092" s="11" t="s">
        <v>2377</v>
      </c>
      <c r="R1092" s="11" t="s">
        <v>1282</v>
      </c>
      <c r="S1092" s="11"/>
      <c r="T1092" s="11"/>
      <c r="U1092" s="19" t="s">
        <v>816</v>
      </c>
      <c r="V1092" s="11" t="s">
        <v>33</v>
      </c>
      <c r="W1092" s="14">
        <v>430</v>
      </c>
      <c r="X1092" s="14">
        <v>15</v>
      </c>
      <c r="Y1092" s="11" t="str">
        <f t="shared" si="18"/>
        <v>43945Prefeitura MunicipalTotens para álcool Gel de 2 litros e pedal33.517.650/0001-68645015430http://www.diariomunicipal.com.br/amm-mg/</v>
      </c>
      <c r="Z1092" s="11" t="s">
        <v>4442</v>
      </c>
      <c r="AA1092" s="7">
        <v>45000</v>
      </c>
      <c r="AB1092" s="1" t="s">
        <v>15360</v>
      </c>
      <c r="AC1092" s="7" t="s">
        <v>14868</v>
      </c>
      <c r="AD1092" s="1" t="s">
        <v>16269</v>
      </c>
    </row>
    <row r="1093" spans="1:30">
      <c r="A1093" s="10">
        <v>43945</v>
      </c>
      <c r="B1093" s="11" t="s">
        <v>771</v>
      </c>
      <c r="C1093" s="11" t="s">
        <v>3358</v>
      </c>
      <c r="D1093" s="11" t="s">
        <v>904</v>
      </c>
      <c r="E1093" s="11" t="s">
        <v>16</v>
      </c>
      <c r="F1093" s="11" t="s">
        <v>1303</v>
      </c>
      <c r="G1093" s="13" t="s">
        <v>17</v>
      </c>
      <c r="H1093" s="11" t="s">
        <v>3365</v>
      </c>
      <c r="I1093" s="11"/>
      <c r="J1093" s="11"/>
      <c r="K1093" s="11" t="s">
        <v>3360</v>
      </c>
      <c r="L1093" s="7" t="s">
        <v>13971</v>
      </c>
      <c r="M1093" s="7" t="s">
        <v>3361</v>
      </c>
      <c r="N1093" s="47">
        <v>5525</v>
      </c>
      <c r="O1093" s="25">
        <v>65</v>
      </c>
      <c r="P1093" s="26">
        <v>85</v>
      </c>
      <c r="Q1093" s="11" t="s">
        <v>3366</v>
      </c>
      <c r="R1093" s="11" t="s">
        <v>1282</v>
      </c>
      <c r="S1093" s="11"/>
      <c r="T1093" s="11"/>
      <c r="U1093" s="19" t="s">
        <v>32</v>
      </c>
      <c r="V1093" s="11" t="s">
        <v>33</v>
      </c>
      <c r="W1093" s="14">
        <v>17</v>
      </c>
      <c r="X1093" s="14">
        <v>325</v>
      </c>
      <c r="Y1093" s="11" t="str">
        <f t="shared" si="18"/>
        <v>43945Prefeitura MunicipalALCOOL EM GEL 70% GALÃO DE 5 LITROS09.355.210/0001-7755256585http://www.diariomunicipal.com.br/amm-mg/</v>
      </c>
      <c r="Z1093" s="11" t="s">
        <v>4443</v>
      </c>
      <c r="AA1093" s="7">
        <v>40000</v>
      </c>
      <c r="AB1093" s="1" t="s">
        <v>15359</v>
      </c>
      <c r="AC1093" s="7" t="s">
        <v>14870</v>
      </c>
      <c r="AD1093" s="1" t="s">
        <v>16269</v>
      </c>
    </row>
    <row r="1094" spans="1:30">
      <c r="A1094" s="10">
        <v>43945</v>
      </c>
      <c r="B1094" s="11" t="s">
        <v>771</v>
      </c>
      <c r="C1094" s="11" t="s">
        <v>994</v>
      </c>
      <c r="D1094" s="11" t="s">
        <v>904</v>
      </c>
      <c r="E1094" s="11" t="s">
        <v>16</v>
      </c>
      <c r="F1094" s="11" t="s">
        <v>3367</v>
      </c>
      <c r="G1094" s="13" t="s">
        <v>17</v>
      </c>
      <c r="H1094" s="11" t="s">
        <v>3368</v>
      </c>
      <c r="I1094" s="11" t="s">
        <v>3369</v>
      </c>
      <c r="J1094" s="11"/>
      <c r="K1094" s="11" t="s">
        <v>2804</v>
      </c>
      <c r="L1094" s="7" t="s">
        <v>13975</v>
      </c>
      <c r="M1094" s="7" t="s">
        <v>13974</v>
      </c>
      <c r="N1094" s="47">
        <v>23220</v>
      </c>
      <c r="O1094" s="25">
        <v>27</v>
      </c>
      <c r="P1094" s="26">
        <v>860</v>
      </c>
      <c r="Q1094" s="11" t="s">
        <v>2377</v>
      </c>
      <c r="R1094" s="11" t="s">
        <v>3370</v>
      </c>
      <c r="S1094" s="11"/>
      <c r="T1094" s="11"/>
      <c r="U1094" s="19" t="s">
        <v>816</v>
      </c>
      <c r="V1094" s="11" t="s">
        <v>671</v>
      </c>
      <c r="W1094" s="14">
        <v>860</v>
      </c>
      <c r="X1094" s="14">
        <v>27</v>
      </c>
      <c r="Y1094" s="11" t="str">
        <f t="shared" si="18"/>
        <v>43945PREFEITURA MUNICIPAL DE VISCONDE DO RIO BRANCODispenser de álcool30.531.001/0001-232322027860http://pt.viscondedoriobranco.mg.gov.br/Licitacao</v>
      </c>
      <c r="Z1094" s="11" t="s">
        <v>4442</v>
      </c>
      <c r="AA1094" s="7">
        <v>60000</v>
      </c>
      <c r="AB1094" s="1" t="s">
        <v>15361</v>
      </c>
      <c r="AC1094" s="7" t="s">
        <v>14868</v>
      </c>
      <c r="AD1094" s="1" t="s">
        <v>16269</v>
      </c>
    </row>
    <row r="1095" spans="1:30">
      <c r="A1095" s="10">
        <v>43945</v>
      </c>
      <c r="B1095" s="11" t="s">
        <v>1319</v>
      </c>
      <c r="C1095" s="12" t="s">
        <v>1320</v>
      </c>
      <c r="D1095" s="12" t="s">
        <v>904</v>
      </c>
      <c r="E1095" s="11" t="s">
        <v>16</v>
      </c>
      <c r="F1095" s="11" t="s">
        <v>3371</v>
      </c>
      <c r="G1095" s="13" t="s">
        <v>17</v>
      </c>
      <c r="H1095" s="11" t="s">
        <v>1121</v>
      </c>
      <c r="I1095" s="11" t="s">
        <v>3372</v>
      </c>
      <c r="J1095" s="11" t="s">
        <v>3373</v>
      </c>
      <c r="K1095" s="11" t="s">
        <v>3374</v>
      </c>
      <c r="L1095" s="7"/>
      <c r="M1095" s="7"/>
      <c r="N1095" s="47">
        <v>115000</v>
      </c>
      <c r="O1095" s="25"/>
      <c r="P1095" s="26"/>
      <c r="Q1095" s="11"/>
      <c r="R1095" s="11" t="s">
        <v>3375</v>
      </c>
      <c r="S1095" s="11"/>
      <c r="T1095" s="11"/>
      <c r="U1095" s="19" t="s">
        <v>30</v>
      </c>
      <c r="V1095" s="11" t="s">
        <v>20</v>
      </c>
      <c r="W1095" s="20" t="s">
        <v>815</v>
      </c>
      <c r="X1095" s="20">
        <v>0</v>
      </c>
      <c r="Y1095" s="11" t="str">
        <f t="shared" si="18"/>
        <v>43945Polícia Civil do Estado de Minas GeraisMáscaras de proteção individual115000http://www.transparencia.mg.gov.br/despesa-estado/despesa/despesa-orgaos/2020/01-01-2020/31-12-2020/3962/1895/469/20/42</v>
      </c>
      <c r="Z1095" s="11" t="s">
        <v>4443</v>
      </c>
      <c r="AA1095" s="7"/>
      <c r="AB1095" s="1" t="s">
        <v>14871</v>
      </c>
      <c r="AC1095" s="7"/>
      <c r="AD1095" s="1" t="s">
        <v>16269</v>
      </c>
    </row>
    <row r="1096" spans="1:30">
      <c r="A1096" s="10">
        <v>43941</v>
      </c>
      <c r="B1096" s="11" t="s">
        <v>771</v>
      </c>
      <c r="C1096" s="11" t="s">
        <v>994</v>
      </c>
      <c r="D1096" s="11" t="s">
        <v>904</v>
      </c>
      <c r="E1096" s="11" t="s">
        <v>16</v>
      </c>
      <c r="F1096" s="11" t="s">
        <v>3376</v>
      </c>
      <c r="G1096" s="13" t="s">
        <v>34</v>
      </c>
      <c r="H1096" s="11" t="s">
        <v>3377</v>
      </c>
      <c r="I1096" s="11" t="s">
        <v>1094</v>
      </c>
      <c r="J1096" s="11"/>
      <c r="K1096" s="11"/>
      <c r="L1096" s="7" t="s">
        <v>13799</v>
      </c>
      <c r="M1096" s="7" t="s">
        <v>13798</v>
      </c>
      <c r="N1096" s="47">
        <v>6000</v>
      </c>
      <c r="O1096" s="25">
        <v>10000</v>
      </c>
      <c r="P1096" s="26">
        <v>0.6</v>
      </c>
      <c r="Q1096" s="11" t="s">
        <v>2377</v>
      </c>
      <c r="R1096" s="11" t="s">
        <v>3370</v>
      </c>
      <c r="S1096" s="11"/>
      <c r="T1096" s="11"/>
      <c r="U1096" s="19" t="s">
        <v>30</v>
      </c>
      <c r="V1096" s="11" t="s">
        <v>20</v>
      </c>
      <c r="W1096" s="14">
        <v>0.6</v>
      </c>
      <c r="X1096" s="14">
        <v>10000</v>
      </c>
      <c r="Y1096" s="11" t="str">
        <f t="shared" si="18"/>
        <v>43941Prefeitura Municipal de Visconde do Rio BrancoConfecção de máscaras20.207.195/0001-526000100000,6http://pt.viscondedoriobranco.mg.gov.br/Licitacao</v>
      </c>
      <c r="Z1096" s="11" t="s">
        <v>4443</v>
      </c>
      <c r="AA1096" s="7">
        <v>15000</v>
      </c>
      <c r="AB1096" s="1" t="s">
        <v>15079</v>
      </c>
      <c r="AC1096" s="7" t="s">
        <v>14868</v>
      </c>
      <c r="AD1096" s="1" t="s">
        <v>16269</v>
      </c>
    </row>
    <row r="1097" spans="1:30">
      <c r="A1097" s="10">
        <v>43941</v>
      </c>
      <c r="B1097" s="11" t="s">
        <v>771</v>
      </c>
      <c r="C1097" s="11" t="s">
        <v>994</v>
      </c>
      <c r="D1097" s="11" t="s">
        <v>904</v>
      </c>
      <c r="E1097" s="11" t="s">
        <v>16</v>
      </c>
      <c r="F1097" s="11" t="s">
        <v>3376</v>
      </c>
      <c r="G1097" s="13" t="s">
        <v>34</v>
      </c>
      <c r="H1097" s="11" t="s">
        <v>3377</v>
      </c>
      <c r="I1097" s="11" t="s">
        <v>1094</v>
      </c>
      <c r="J1097" s="11"/>
      <c r="K1097" s="11"/>
      <c r="L1097" s="7" t="s">
        <v>13801</v>
      </c>
      <c r="M1097" s="7" t="s">
        <v>13800</v>
      </c>
      <c r="N1097" s="47">
        <v>9000</v>
      </c>
      <c r="O1097" s="25">
        <v>15000</v>
      </c>
      <c r="P1097" s="26">
        <v>0.6</v>
      </c>
      <c r="Q1097" s="11" t="s">
        <v>2377</v>
      </c>
      <c r="R1097" s="11" t="s">
        <v>3370</v>
      </c>
      <c r="S1097" s="11"/>
      <c r="T1097" s="11"/>
      <c r="U1097" s="19" t="s">
        <v>30</v>
      </c>
      <c r="V1097" s="11" t="s">
        <v>20</v>
      </c>
      <c r="W1097" s="14">
        <v>0.6</v>
      </c>
      <c r="X1097" s="14">
        <v>15000</v>
      </c>
      <c r="Y1097" s="11" t="str">
        <f t="shared" si="18"/>
        <v>43941Prefeitura Municipal de Visconde do Rio BrancoConfecção de máscaras03.338.160/0001-339000150000,6http://pt.viscondedoriobranco.mg.gov.br/Licitacao</v>
      </c>
      <c r="Z1097" s="11" t="s">
        <v>4443</v>
      </c>
      <c r="AA1097" s="7">
        <v>30000</v>
      </c>
      <c r="AB1097" s="1" t="s">
        <v>15080</v>
      </c>
      <c r="AC1097" s="7" t="s">
        <v>14870</v>
      </c>
      <c r="AD1097" s="1" t="s">
        <v>16269</v>
      </c>
    </row>
    <row r="1098" spans="1:30">
      <c r="A1098" s="10">
        <v>43934</v>
      </c>
      <c r="B1098" s="11" t="s">
        <v>771</v>
      </c>
      <c r="C1098" s="11" t="s">
        <v>994</v>
      </c>
      <c r="D1098" s="11" t="s">
        <v>904</v>
      </c>
      <c r="E1098" s="11" t="s">
        <v>16</v>
      </c>
      <c r="F1098" s="11" t="s">
        <v>3376</v>
      </c>
      <c r="G1098" s="13" t="s">
        <v>34</v>
      </c>
      <c r="H1098" s="11" t="s">
        <v>3377</v>
      </c>
      <c r="I1098" s="11" t="s">
        <v>2294</v>
      </c>
      <c r="J1098" s="11"/>
      <c r="K1098" s="11"/>
      <c r="L1098" s="7"/>
      <c r="M1098" s="7"/>
      <c r="N1098" s="47">
        <v>18000</v>
      </c>
      <c r="O1098" s="25">
        <v>30000</v>
      </c>
      <c r="P1098" s="26">
        <v>0.6</v>
      </c>
      <c r="Q1098" s="11" t="s">
        <v>18</v>
      </c>
      <c r="R1098" s="11" t="s">
        <v>3370</v>
      </c>
      <c r="S1098" s="11"/>
      <c r="T1098" s="11"/>
      <c r="U1098" s="19" t="s">
        <v>30</v>
      </c>
      <c r="V1098" s="11" t="s">
        <v>20</v>
      </c>
      <c r="W1098" s="14">
        <v>0.6</v>
      </c>
      <c r="X1098" s="14">
        <v>30000</v>
      </c>
      <c r="Y1098" s="11" t="str">
        <f t="shared" si="18"/>
        <v>43934Prefeitura Municipal de Visconde do Rio BrancoConfecção de máscaras18000300000,6http://pt.viscondedoriobranco.mg.gov.br/Licitacao</v>
      </c>
      <c r="Z1098" s="11" t="s">
        <v>4443</v>
      </c>
      <c r="AA1098" s="7"/>
      <c r="AB1098" s="1" t="s">
        <v>14871</v>
      </c>
      <c r="AC1098" s="7"/>
      <c r="AD1098" s="1" t="s">
        <v>16269</v>
      </c>
    </row>
    <row r="1099" spans="1:30">
      <c r="A1099" s="10">
        <v>43927</v>
      </c>
      <c r="B1099" s="11" t="s">
        <v>771</v>
      </c>
      <c r="C1099" s="11" t="s">
        <v>994</v>
      </c>
      <c r="D1099" s="11" t="s">
        <v>904</v>
      </c>
      <c r="E1099" s="11" t="s">
        <v>16</v>
      </c>
      <c r="F1099" s="11" t="s">
        <v>3376</v>
      </c>
      <c r="G1099" s="13" t="s">
        <v>17</v>
      </c>
      <c r="H1099" s="11" t="s">
        <v>3378</v>
      </c>
      <c r="I1099" s="11" t="s">
        <v>2287</v>
      </c>
      <c r="J1099" s="11"/>
      <c r="K1099" s="11"/>
      <c r="L1099" s="7" t="s">
        <v>3379</v>
      </c>
      <c r="M1099" s="7" t="s">
        <v>13976</v>
      </c>
      <c r="N1099" s="47">
        <v>74500</v>
      </c>
      <c r="O1099" s="25">
        <v>5000</v>
      </c>
      <c r="P1099" s="26">
        <v>14.9</v>
      </c>
      <c r="Q1099" s="11"/>
      <c r="R1099" s="11" t="s">
        <v>3370</v>
      </c>
      <c r="S1099" s="11"/>
      <c r="T1099" s="11"/>
      <c r="U1099" s="19" t="s">
        <v>32</v>
      </c>
      <c r="V1099" s="11" t="s">
        <v>33</v>
      </c>
      <c r="W1099" s="14">
        <v>49.666666666666664</v>
      </c>
      <c r="X1099" s="14">
        <v>1500</v>
      </c>
      <c r="Y1099" s="11" t="str">
        <f t="shared" si="18"/>
        <v>43927Prefeitura Municipal de Visconde do Rio BrancoÁlcool gel 70%, frasco com 300 ml24.878.931/0001-5574500500014,9http://pt.viscondedoriobranco.mg.gov.br/Licitacao</v>
      </c>
      <c r="Z1099" s="11" t="s">
        <v>4443</v>
      </c>
      <c r="AA1099" s="7">
        <v>510220</v>
      </c>
      <c r="AB1099" s="1" t="s">
        <v>15362</v>
      </c>
      <c r="AC1099" s="7" t="s">
        <v>14870</v>
      </c>
      <c r="AD1099" s="1" t="s">
        <v>16269</v>
      </c>
    </row>
    <row r="1100" spans="1:30">
      <c r="A1100" s="10">
        <v>43924</v>
      </c>
      <c r="B1100" s="11" t="s">
        <v>771</v>
      </c>
      <c r="C1100" s="11" t="s">
        <v>994</v>
      </c>
      <c r="D1100" s="11" t="s">
        <v>904</v>
      </c>
      <c r="E1100" s="11" t="s">
        <v>16</v>
      </c>
      <c r="F1100" s="11" t="s">
        <v>3376</v>
      </c>
      <c r="G1100" s="13" t="s">
        <v>17</v>
      </c>
      <c r="H1100" s="11" t="s">
        <v>3380</v>
      </c>
      <c r="I1100" s="11" t="s">
        <v>2283</v>
      </c>
      <c r="J1100" s="11"/>
      <c r="K1100" s="11"/>
      <c r="L1100" s="7"/>
      <c r="M1100" s="7"/>
      <c r="N1100" s="47">
        <v>1359.8</v>
      </c>
      <c r="O1100" s="25">
        <v>10</v>
      </c>
      <c r="P1100" s="26">
        <v>135.97999999999999</v>
      </c>
      <c r="Q1100" s="11" t="s">
        <v>2377</v>
      </c>
      <c r="R1100" s="11" t="s">
        <v>3370</v>
      </c>
      <c r="S1100" s="11"/>
      <c r="T1100" s="11"/>
      <c r="U1100" s="19" t="s">
        <v>236</v>
      </c>
      <c r="V1100" s="11" t="s">
        <v>20</v>
      </c>
      <c r="W1100" s="14">
        <v>135.97999999999999</v>
      </c>
      <c r="X1100" s="14">
        <v>10</v>
      </c>
      <c r="Y1100" s="11" t="str">
        <f t="shared" si="18"/>
        <v>43924Prefeitura Municipal de Visconde do Rio BrancoOXIMETRO DE DEDO1359,810135,98http://pt.viscondedoriobranco.mg.gov.br/Licitacao</v>
      </c>
      <c r="Z1100" s="11" t="s">
        <v>4443</v>
      </c>
      <c r="AA1100" s="7"/>
      <c r="AB1100" s="1" t="s">
        <v>14871</v>
      </c>
      <c r="AC1100" s="7"/>
      <c r="AD1100" s="1" t="s">
        <v>16269</v>
      </c>
    </row>
    <row r="1101" spans="1:30">
      <c r="A1101" s="10">
        <v>43924</v>
      </c>
      <c r="B1101" s="11" t="s">
        <v>771</v>
      </c>
      <c r="C1101" s="11" t="s">
        <v>994</v>
      </c>
      <c r="D1101" s="11" t="s">
        <v>904</v>
      </c>
      <c r="E1101" s="11" t="s">
        <v>16</v>
      </c>
      <c r="F1101" s="11" t="s">
        <v>3376</v>
      </c>
      <c r="G1101" s="13" t="s">
        <v>17</v>
      </c>
      <c r="H1101" s="11" t="s">
        <v>3381</v>
      </c>
      <c r="I1101" s="11" t="s">
        <v>2283</v>
      </c>
      <c r="J1101" s="11"/>
      <c r="K1101" s="11"/>
      <c r="L1101" s="7" t="s">
        <v>3382</v>
      </c>
      <c r="M1101" s="7" t="s">
        <v>13977</v>
      </c>
      <c r="N1101" s="47">
        <v>3680</v>
      </c>
      <c r="O1101" s="25">
        <v>16</v>
      </c>
      <c r="P1101" s="26">
        <v>230</v>
      </c>
      <c r="Q1101" s="11" t="s">
        <v>2377</v>
      </c>
      <c r="R1101" s="11" t="s">
        <v>3370</v>
      </c>
      <c r="S1101" s="11"/>
      <c r="T1101" s="11"/>
      <c r="U1101" s="19" t="s">
        <v>27</v>
      </c>
      <c r="V1101" s="11" t="s">
        <v>20</v>
      </c>
      <c r="W1101" s="14">
        <v>230</v>
      </c>
      <c r="X1101" s="14">
        <v>16</v>
      </c>
      <c r="Y1101" s="11" t="str">
        <f t="shared" si="18"/>
        <v>43924Prefeitura Municipal de Visconde do Rio BrancoTERMOMETRO LASER DIGITAL ADULTO E INFANTIL20.421.441/0001-74368016230http://pt.viscondedoriobranco.mg.gov.br/Licitacao</v>
      </c>
      <c r="Z1101" s="11" t="s">
        <v>4443</v>
      </c>
      <c r="AA1101" s="7">
        <v>72400</v>
      </c>
      <c r="AB1101" s="1" t="s">
        <v>15363</v>
      </c>
      <c r="AC1101" s="7" t="s">
        <v>14870</v>
      </c>
      <c r="AD1101" s="1" t="s">
        <v>16269</v>
      </c>
    </row>
    <row r="1102" spans="1:30">
      <c r="A1102" s="10">
        <v>43924</v>
      </c>
      <c r="B1102" s="11" t="s">
        <v>771</v>
      </c>
      <c r="C1102" s="11" t="s">
        <v>994</v>
      </c>
      <c r="D1102" s="11" t="s">
        <v>904</v>
      </c>
      <c r="E1102" s="11" t="s">
        <v>16</v>
      </c>
      <c r="F1102" s="11" t="s">
        <v>3376</v>
      </c>
      <c r="G1102" s="13" t="s">
        <v>17</v>
      </c>
      <c r="H1102" s="11" t="s">
        <v>3383</v>
      </c>
      <c r="I1102" s="11" t="s">
        <v>2283</v>
      </c>
      <c r="J1102" s="11"/>
      <c r="K1102" s="11"/>
      <c r="L1102" s="7"/>
      <c r="M1102" s="7"/>
      <c r="N1102" s="47">
        <v>2250</v>
      </c>
      <c r="O1102" s="25">
        <v>50</v>
      </c>
      <c r="P1102" s="26">
        <v>45</v>
      </c>
      <c r="Q1102" s="11" t="s">
        <v>2377</v>
      </c>
      <c r="R1102" s="11" t="s">
        <v>3370</v>
      </c>
      <c r="S1102" s="11"/>
      <c r="T1102" s="11"/>
      <c r="U1102" s="19" t="s">
        <v>816</v>
      </c>
      <c r="V1102" s="11" t="s">
        <v>20</v>
      </c>
      <c r="W1102" s="14">
        <v>45</v>
      </c>
      <c r="X1102" s="14">
        <v>50</v>
      </c>
      <c r="Y1102" s="11" t="str">
        <f t="shared" si="18"/>
        <v>43924Prefeitura Municipal de Visconde do Rio BrancoMÁSCARA DE PROTEÇÃO FACIAL EM ACRÍLICO22505045http://pt.viscondedoriobranco.mg.gov.br/Licitacao</v>
      </c>
      <c r="Z1102" s="11" t="s">
        <v>4442</v>
      </c>
      <c r="AA1102" s="7"/>
      <c r="AB1102" s="1" t="s">
        <v>14871</v>
      </c>
      <c r="AC1102" s="7"/>
      <c r="AD1102" s="1" t="s">
        <v>16269</v>
      </c>
    </row>
    <row r="1103" spans="1:30">
      <c r="A1103" s="10">
        <v>43924</v>
      </c>
      <c r="B1103" s="11" t="s">
        <v>771</v>
      </c>
      <c r="C1103" s="11" t="s">
        <v>994</v>
      </c>
      <c r="D1103" s="11" t="s">
        <v>904</v>
      </c>
      <c r="E1103" s="11" t="s">
        <v>16</v>
      </c>
      <c r="F1103" s="11" t="s">
        <v>3376</v>
      </c>
      <c r="G1103" s="13" t="s">
        <v>17</v>
      </c>
      <c r="H1103" s="11" t="s">
        <v>3384</v>
      </c>
      <c r="I1103" s="11" t="s">
        <v>2283</v>
      </c>
      <c r="J1103" s="11"/>
      <c r="K1103" s="11"/>
      <c r="L1103" s="7"/>
      <c r="M1103" s="7"/>
      <c r="N1103" s="47">
        <v>30600</v>
      </c>
      <c r="O1103" s="25">
        <v>360</v>
      </c>
      <c r="P1103" s="26">
        <v>85</v>
      </c>
      <c r="Q1103" s="11" t="s">
        <v>3366</v>
      </c>
      <c r="R1103" s="11" t="s">
        <v>3370</v>
      </c>
      <c r="S1103" s="11"/>
      <c r="T1103" s="11"/>
      <c r="U1103" s="19" t="s">
        <v>32</v>
      </c>
      <c r="V1103" s="11" t="s">
        <v>33</v>
      </c>
      <c r="W1103" s="14">
        <v>17</v>
      </c>
      <c r="X1103" s="14">
        <v>1800</v>
      </c>
      <c r="Y1103" s="11" t="str">
        <f t="shared" si="18"/>
        <v>43924Prefeitura Municipal de Visconde do Rio BrancoÁLCOOL EM GEL 70 - GALÃO DE 5 LITROS.3060036085http://pt.viscondedoriobranco.mg.gov.br/Licitacao</v>
      </c>
      <c r="Z1103" s="11" t="s">
        <v>4443</v>
      </c>
      <c r="AA1103" s="7"/>
      <c r="AB1103" s="1" t="s">
        <v>14871</v>
      </c>
      <c r="AC1103" s="7"/>
      <c r="AD1103" s="1" t="s">
        <v>16269</v>
      </c>
    </row>
    <row r="1104" spans="1:30">
      <c r="A1104" s="10">
        <v>43924</v>
      </c>
      <c r="B1104" s="11" t="s">
        <v>771</v>
      </c>
      <c r="C1104" s="13" t="s">
        <v>3385</v>
      </c>
      <c r="D1104" s="13" t="s">
        <v>904</v>
      </c>
      <c r="E1104" s="11" t="s">
        <v>16</v>
      </c>
      <c r="F1104" s="11" t="s">
        <v>1303</v>
      </c>
      <c r="G1104" s="11" t="s">
        <v>37</v>
      </c>
      <c r="H1104" s="11" t="s">
        <v>3386</v>
      </c>
      <c r="I1104" s="11" t="s">
        <v>3387</v>
      </c>
      <c r="J1104" s="11"/>
      <c r="K1104" s="11" t="s">
        <v>3387</v>
      </c>
      <c r="L1104" s="7" t="s">
        <v>3388</v>
      </c>
      <c r="M1104" s="7" t="s">
        <v>13978</v>
      </c>
      <c r="N1104" s="47">
        <v>25000</v>
      </c>
      <c r="O1104" s="25">
        <v>1</v>
      </c>
      <c r="P1104" s="26">
        <v>25000</v>
      </c>
      <c r="Q1104" s="11" t="s">
        <v>2377</v>
      </c>
      <c r="R1104" s="11" t="s">
        <v>3389</v>
      </c>
      <c r="S1104" s="11"/>
      <c r="T1104" s="11"/>
      <c r="U1104" s="15" t="s">
        <v>142</v>
      </c>
      <c r="V1104" s="11" t="s">
        <v>20</v>
      </c>
      <c r="W1104" s="14">
        <v>25000</v>
      </c>
      <c r="X1104" s="14">
        <v>1</v>
      </c>
      <c r="Y1104" s="11" t="str">
        <f t="shared" si="18"/>
        <v>43924Prefeitura MunicipalMONITOR CARDIOVERSOR, Cardioversor/ Desfibrilador com monitor21.791.600/0001-9525000125000http://cidadesmg.com.br/portaltransparencia/faces/user/compra/FLicitacao.xhtml</v>
      </c>
      <c r="Z1104" s="11" t="s">
        <v>4443</v>
      </c>
      <c r="AA1104" s="7">
        <v>2500</v>
      </c>
      <c r="AB1104" s="1" t="s">
        <v>15364</v>
      </c>
      <c r="AC1104" s="7" t="s">
        <v>14868</v>
      </c>
      <c r="AD1104" s="1" t="s">
        <v>16269</v>
      </c>
    </row>
    <row r="1105" spans="1:30">
      <c r="A1105" s="10">
        <v>43916</v>
      </c>
      <c r="B1105" s="11" t="s">
        <v>771</v>
      </c>
      <c r="C1105" s="11" t="s">
        <v>3390</v>
      </c>
      <c r="D1105" s="11" t="s">
        <v>904</v>
      </c>
      <c r="E1105" s="11" t="s">
        <v>16</v>
      </c>
      <c r="F1105" s="11" t="s">
        <v>1303</v>
      </c>
      <c r="G1105" s="13" t="s">
        <v>17</v>
      </c>
      <c r="H1105" s="11" t="s">
        <v>3391</v>
      </c>
      <c r="I1105" s="11" t="s">
        <v>3392</v>
      </c>
      <c r="J1105" s="11"/>
      <c r="K1105" s="11" t="s">
        <v>307</v>
      </c>
      <c r="L1105" s="7"/>
      <c r="M1105" s="7"/>
      <c r="N1105" s="47">
        <v>39480</v>
      </c>
      <c r="O1105" s="25"/>
      <c r="P1105" s="26"/>
      <c r="Q1105" s="11"/>
      <c r="R1105" s="11" t="s">
        <v>3393</v>
      </c>
      <c r="S1105" s="11"/>
      <c r="T1105" s="11"/>
      <c r="U1105" s="19" t="s">
        <v>23</v>
      </c>
      <c r="V1105" s="11" t="s">
        <v>24</v>
      </c>
      <c r="W1105" s="20" t="s">
        <v>815</v>
      </c>
      <c r="X1105" s="20">
        <v>0</v>
      </c>
      <c r="Y1105" s="11" t="str">
        <f t="shared" si="18"/>
        <v>43916Prefeitura MunicipalLuvas para procedimentos do enfrentamento do COVID-1939480http://site.sabara.mg.gov.br/wp-content/uploads/2020/04/ratificao-dispensa-licitao-n-016-2020.pdf</v>
      </c>
      <c r="Z1105" s="11" t="s">
        <v>4443</v>
      </c>
      <c r="AA1105" s="7"/>
      <c r="AB1105" s="1" t="s">
        <v>14871</v>
      </c>
      <c r="AC1105" s="7"/>
      <c r="AD1105" s="1" t="s">
        <v>16269</v>
      </c>
    </row>
    <row r="1106" spans="1:30">
      <c r="A1106" s="10">
        <v>43914</v>
      </c>
      <c r="B1106" s="11" t="s">
        <v>771</v>
      </c>
      <c r="C1106" s="11" t="s">
        <v>3394</v>
      </c>
      <c r="D1106" s="11" t="s">
        <v>904</v>
      </c>
      <c r="E1106" s="11" t="s">
        <v>117</v>
      </c>
      <c r="F1106" s="11" t="s">
        <v>3395</v>
      </c>
      <c r="G1106" s="13" t="s">
        <v>17</v>
      </c>
      <c r="H1106" s="11" t="s">
        <v>3396</v>
      </c>
      <c r="I1106" s="11"/>
      <c r="J1106" s="11"/>
      <c r="K1106" s="11"/>
      <c r="L1106" s="7" t="s">
        <v>13979</v>
      </c>
      <c r="M1106" s="7" t="s">
        <v>3397</v>
      </c>
      <c r="N1106" s="47">
        <v>288000</v>
      </c>
      <c r="O1106" s="25">
        <v>80000</v>
      </c>
      <c r="P1106" s="26">
        <v>3.6</v>
      </c>
      <c r="Q1106" s="11" t="s">
        <v>2377</v>
      </c>
      <c r="R1106" s="11" t="s">
        <v>3398</v>
      </c>
      <c r="S1106" s="11"/>
      <c r="T1106" s="11"/>
      <c r="U1106" s="19" t="s">
        <v>30</v>
      </c>
      <c r="V1106" s="11" t="s">
        <v>20</v>
      </c>
      <c r="W1106" s="14">
        <v>3.6</v>
      </c>
      <c r="X1106" s="14">
        <v>80000</v>
      </c>
      <c r="Y1106" s="11" t="str">
        <f t="shared" si="18"/>
        <v>43914Prefeitura Municipal de Pouso AlegreAQUISIÇÃO DE MASCARA DESCARTÁVEL TRIPLA COM TIRAS PARA AMARRAR71.336.101/0001-86288000800003,6https://pousoalegre.atende.net/?pg=transparencia#!/grupo/15/item/5/tipo/1</v>
      </c>
      <c r="Z1106" s="11" t="s">
        <v>4443</v>
      </c>
      <c r="AA1106" s="7">
        <v>300000</v>
      </c>
      <c r="AB1106" s="1" t="s">
        <v>15365</v>
      </c>
      <c r="AC1106" s="7" t="s">
        <v>14869</v>
      </c>
      <c r="AD1106" s="1" t="s">
        <v>16269</v>
      </c>
    </row>
    <row r="1107" spans="1:30">
      <c r="A1107" s="10">
        <v>43909</v>
      </c>
      <c r="B1107" s="11" t="s">
        <v>771</v>
      </c>
      <c r="C1107" s="11" t="s">
        <v>3394</v>
      </c>
      <c r="D1107" s="11" t="s">
        <v>904</v>
      </c>
      <c r="E1107" s="11" t="s">
        <v>117</v>
      </c>
      <c r="F1107" s="11" t="s">
        <v>3395</v>
      </c>
      <c r="G1107" s="13" t="s">
        <v>17</v>
      </c>
      <c r="H1107" s="11" t="s">
        <v>3399</v>
      </c>
      <c r="I1107" s="11"/>
      <c r="J1107" s="11"/>
      <c r="K1107" s="11"/>
      <c r="L1107" s="7" t="s">
        <v>3400</v>
      </c>
      <c r="M1107" s="7" t="s">
        <v>3401</v>
      </c>
      <c r="N1107" s="47">
        <v>384300</v>
      </c>
      <c r="O1107" s="25">
        <v>64050</v>
      </c>
      <c r="P1107" s="26">
        <v>6</v>
      </c>
      <c r="Q1107" s="11" t="s">
        <v>2377</v>
      </c>
      <c r="R1107" s="11" t="s">
        <v>3398</v>
      </c>
      <c r="S1107" s="11"/>
      <c r="T1107" s="11"/>
      <c r="U1107" s="19" t="s">
        <v>30</v>
      </c>
      <c r="V1107" s="11" t="s">
        <v>20</v>
      </c>
      <c r="W1107" s="14">
        <v>6</v>
      </c>
      <c r="X1107" s="14">
        <v>64050</v>
      </c>
      <c r="Y1107" s="11" t="str">
        <f t="shared" si="18"/>
        <v>43909Prefeitura Municipal de Pouso AlegreAQUISIÇÃO DE MASCARAS DESCARTÁVEIS 32.654.902/0001-38384300640506https://pousoalegre.atende.net/?pg=transparencia#!/grupo/15/item/5/tipo/1</v>
      </c>
      <c r="Z1107" s="11" t="s">
        <v>4443</v>
      </c>
      <c r="AA1107" s="7">
        <v>100000</v>
      </c>
      <c r="AB1107" s="1" t="s">
        <v>15366</v>
      </c>
      <c r="AC1107" s="7" t="s">
        <v>14870</v>
      </c>
      <c r="AD1107" s="1" t="s">
        <v>16269</v>
      </c>
    </row>
    <row r="1108" spans="1:30">
      <c r="A1108" s="10">
        <v>43924</v>
      </c>
      <c r="B1108" s="11" t="s">
        <v>918</v>
      </c>
      <c r="C1108" s="11" t="s">
        <v>913</v>
      </c>
      <c r="D1108" s="11" t="s">
        <v>904</v>
      </c>
      <c r="E1108" s="11" t="s">
        <v>16</v>
      </c>
      <c r="F1108" s="11" t="s">
        <v>3402</v>
      </c>
      <c r="G1108" s="13" t="s">
        <v>17</v>
      </c>
      <c r="H1108" s="11" t="s">
        <v>3403</v>
      </c>
      <c r="I1108" s="11" t="s">
        <v>920</v>
      </c>
      <c r="J1108" s="11"/>
      <c r="K1108" s="11"/>
      <c r="L1108" s="7" t="s">
        <v>13661</v>
      </c>
      <c r="M1108" s="7" t="s">
        <v>111</v>
      </c>
      <c r="N1108" s="47">
        <v>900000</v>
      </c>
      <c r="O1108" s="25"/>
      <c r="P1108" s="26"/>
      <c r="Q1108" s="11"/>
      <c r="R1108" s="11"/>
      <c r="S1108" s="11"/>
      <c r="T1108" s="11"/>
      <c r="U1108" s="19" t="s">
        <v>4892</v>
      </c>
      <c r="V1108" s="11" t="s">
        <v>20</v>
      </c>
      <c r="W1108" s="20" t="s">
        <v>815</v>
      </c>
      <c r="X1108" s="20">
        <v>0</v>
      </c>
      <c r="Y1108" s="11" t="str">
        <f t="shared" si="18"/>
        <v>43924COREN/MGAquisição de máscaras EPI (máscaras N95) 10.364.725/0001-12900000</v>
      </c>
      <c r="Z1108" s="11" t="s">
        <v>4443</v>
      </c>
      <c r="AA1108" s="7">
        <v>150000</v>
      </c>
      <c r="AB1108" s="1" t="s">
        <v>14900</v>
      </c>
      <c r="AC1108" s="7" t="s">
        <v>14868</v>
      </c>
      <c r="AD1108" s="1" t="s">
        <v>16269</v>
      </c>
    </row>
    <row r="1109" spans="1:30">
      <c r="A1109" s="10">
        <v>43945</v>
      </c>
      <c r="B1109" s="11" t="s">
        <v>771</v>
      </c>
      <c r="C1109" s="11" t="s">
        <v>950</v>
      </c>
      <c r="D1109" s="11" t="s">
        <v>904</v>
      </c>
      <c r="E1109" s="11" t="s">
        <v>16</v>
      </c>
      <c r="F1109" s="11" t="s">
        <v>176</v>
      </c>
      <c r="G1109" s="13" t="s">
        <v>17</v>
      </c>
      <c r="H1109" s="11" t="s">
        <v>3404</v>
      </c>
      <c r="I1109" s="11"/>
      <c r="J1109" s="11"/>
      <c r="K1109" s="11" t="s">
        <v>3405</v>
      </c>
      <c r="L1109" s="7" t="s">
        <v>13980</v>
      </c>
      <c r="M1109" s="7" t="s">
        <v>4312</v>
      </c>
      <c r="N1109" s="47">
        <v>44334</v>
      </c>
      <c r="O1109" s="25">
        <v>100</v>
      </c>
      <c r="P1109" s="26">
        <v>443.34</v>
      </c>
      <c r="Q1109" s="11" t="s">
        <v>2377</v>
      </c>
      <c r="R1109" s="11" t="s">
        <v>1282</v>
      </c>
      <c r="S1109" s="11"/>
      <c r="T1109" s="11"/>
      <c r="U1109" s="19" t="s">
        <v>27</v>
      </c>
      <c r="V1109" s="11" t="s">
        <v>20</v>
      </c>
      <c r="W1109" s="14">
        <v>443.34</v>
      </c>
      <c r="X1109" s="14">
        <v>100</v>
      </c>
      <c r="Y1109" s="11" t="str">
        <f t="shared" si="18"/>
        <v>43945Secretaria Municipal da SaúdeTermômetros corporais de testa14.707.364/0001-1044334100443,34http://www.diariomunicipal.com.br/amm-mg/</v>
      </c>
      <c r="Z1109" s="11" t="s">
        <v>4443</v>
      </c>
      <c r="AA1109" s="7">
        <v>765421081.75999999</v>
      </c>
      <c r="AB1109" s="1" t="s">
        <v>15367</v>
      </c>
      <c r="AC1109" s="7" t="s">
        <v>14869</v>
      </c>
      <c r="AD1109" s="1" t="s">
        <v>16269</v>
      </c>
    </row>
    <row r="1110" spans="1:30">
      <c r="A1110" s="10">
        <v>43945</v>
      </c>
      <c r="B1110" s="11" t="s">
        <v>771</v>
      </c>
      <c r="C1110" s="11" t="s">
        <v>3406</v>
      </c>
      <c r="D1110" s="11" t="s">
        <v>904</v>
      </c>
      <c r="E1110" s="11" t="s">
        <v>117</v>
      </c>
      <c r="F1110" s="11" t="s">
        <v>1303</v>
      </c>
      <c r="G1110" s="13" t="s">
        <v>17</v>
      </c>
      <c r="H1110" s="11" t="s">
        <v>3407</v>
      </c>
      <c r="I1110" s="11" t="s">
        <v>3408</v>
      </c>
      <c r="J1110" s="11"/>
      <c r="K1110" s="11" t="s">
        <v>1367</v>
      </c>
      <c r="L1110" s="7" t="s">
        <v>1080</v>
      </c>
      <c r="M1110" s="7" t="s">
        <v>979</v>
      </c>
      <c r="N1110" s="47">
        <v>3570</v>
      </c>
      <c r="O1110" s="25"/>
      <c r="P1110" s="26"/>
      <c r="Q1110" s="11"/>
      <c r="R1110" s="11" t="s">
        <v>1282</v>
      </c>
      <c r="S1110" s="11"/>
      <c r="T1110" s="11"/>
      <c r="U1110" s="19" t="s">
        <v>23</v>
      </c>
      <c r="V1110" s="11" t="s">
        <v>24</v>
      </c>
      <c r="W1110" s="20" t="s">
        <v>815</v>
      </c>
      <c r="X1110" s="20">
        <v>0</v>
      </c>
      <c r="Y1110" s="11" t="str">
        <f t="shared" si="18"/>
        <v>43945Prefeitura Municipal luvas para uso dos servidores00.874.929/0001-403570http://www.diariomunicipal.com.br/amm-mg/</v>
      </c>
      <c r="Z1110" s="11" t="s">
        <v>4443</v>
      </c>
      <c r="AA1110" s="7">
        <v>3500000</v>
      </c>
      <c r="AB1110" s="1" t="s">
        <v>15030</v>
      </c>
      <c r="AC1110" s="7" t="s">
        <v>14869</v>
      </c>
      <c r="AD1110" s="1" t="s">
        <v>16269</v>
      </c>
    </row>
    <row r="1111" spans="1:30">
      <c r="A1111" s="10">
        <v>43945</v>
      </c>
      <c r="B1111" s="11" t="s">
        <v>918</v>
      </c>
      <c r="C1111" s="11" t="s">
        <v>913</v>
      </c>
      <c r="D1111" s="11" t="s">
        <v>904</v>
      </c>
      <c r="E1111" s="11" t="s">
        <v>16</v>
      </c>
      <c r="F1111" s="11" t="s">
        <v>3402</v>
      </c>
      <c r="G1111" s="13" t="s">
        <v>17</v>
      </c>
      <c r="H1111" s="11" t="s">
        <v>3409</v>
      </c>
      <c r="I1111" s="11"/>
      <c r="J1111" s="11"/>
      <c r="K1111" s="11"/>
      <c r="L1111" s="7" t="s">
        <v>4336</v>
      </c>
      <c r="M1111" s="7" t="s">
        <v>466</v>
      </c>
      <c r="N1111" s="47">
        <v>62193.599999999999</v>
      </c>
      <c r="O1111" s="25"/>
      <c r="P1111" s="26"/>
      <c r="Q1111" s="11"/>
      <c r="R1111" s="11"/>
      <c r="S1111" s="11"/>
      <c r="T1111" s="11"/>
      <c r="U1111" s="19" t="s">
        <v>4892</v>
      </c>
      <c r="V1111" s="11" t="s">
        <v>20</v>
      </c>
      <c r="W1111" s="20" t="s">
        <v>815</v>
      </c>
      <c r="X1111" s="20">
        <v>0</v>
      </c>
      <c r="Y1111" s="11" t="str">
        <f t="shared" si="18"/>
        <v>43945COREN/MGAquisição de máscaras EPI (máscaras N95)45.985.371/0001-0862193,6</v>
      </c>
      <c r="Z1111" s="11" t="s">
        <v>4443</v>
      </c>
      <c r="AA1111" s="7">
        <v>181294923</v>
      </c>
      <c r="AB1111" s="1" t="s">
        <v>14896</v>
      </c>
      <c r="AC1111" s="7" t="s">
        <v>14869</v>
      </c>
      <c r="AD1111" s="1" t="s">
        <v>16269</v>
      </c>
    </row>
    <row r="1112" spans="1:30">
      <c r="A1112" s="10">
        <v>43935</v>
      </c>
      <c r="B1112" s="11" t="s">
        <v>918</v>
      </c>
      <c r="C1112" s="11" t="s">
        <v>913</v>
      </c>
      <c r="D1112" s="11" t="s">
        <v>904</v>
      </c>
      <c r="E1112" s="11" t="s">
        <v>16</v>
      </c>
      <c r="F1112" s="11" t="s">
        <v>3402</v>
      </c>
      <c r="G1112" s="13" t="s">
        <v>17</v>
      </c>
      <c r="H1112" s="11" t="s">
        <v>3410</v>
      </c>
      <c r="I1112" s="11"/>
      <c r="J1112" s="11"/>
      <c r="K1112" s="11"/>
      <c r="L1112" s="7" t="s">
        <v>13981</v>
      </c>
      <c r="M1112" s="7" t="s">
        <v>3411</v>
      </c>
      <c r="N1112" s="47">
        <v>122250</v>
      </c>
      <c r="O1112" s="25"/>
      <c r="P1112" s="26"/>
      <c r="Q1112" s="11"/>
      <c r="R1112" s="11"/>
      <c r="S1112" s="11"/>
      <c r="T1112" s="11"/>
      <c r="U1112" s="19" t="s">
        <v>4892</v>
      </c>
      <c r="V1112" s="11" t="s">
        <v>20</v>
      </c>
      <c r="W1112" s="20" t="s">
        <v>815</v>
      </c>
      <c r="X1112" s="20">
        <v>0</v>
      </c>
      <c r="Y1112" s="11" t="str">
        <f t="shared" si="18"/>
        <v>43935COREN/MGAquisição de máscaras EPI (máscaras N95 modelo PFF2 sem válvula)97.553.357/0001-39122250</v>
      </c>
      <c r="Z1112" s="11" t="s">
        <v>4443</v>
      </c>
      <c r="AA1112" s="7">
        <v>20000</v>
      </c>
      <c r="AB1112" s="1" t="s">
        <v>15368</v>
      </c>
      <c r="AC1112" s="7" t="s">
        <v>14869</v>
      </c>
      <c r="AD1112" s="1" t="s">
        <v>16269</v>
      </c>
    </row>
    <row r="1113" spans="1:30">
      <c r="A1113" s="10">
        <v>43945</v>
      </c>
      <c r="B1113" s="11" t="s">
        <v>771</v>
      </c>
      <c r="C1113" s="11" t="s">
        <v>3412</v>
      </c>
      <c r="D1113" s="11" t="s">
        <v>904</v>
      </c>
      <c r="E1113" s="11" t="s">
        <v>117</v>
      </c>
      <c r="F1113" s="11" t="s">
        <v>1303</v>
      </c>
      <c r="G1113" s="13" t="s">
        <v>17</v>
      </c>
      <c r="H1113" s="11" t="s">
        <v>3413</v>
      </c>
      <c r="I1113" s="11" t="s">
        <v>3414</v>
      </c>
      <c r="J1113" s="11"/>
      <c r="K1113" s="11" t="s">
        <v>2388</v>
      </c>
      <c r="L1113" s="7" t="s">
        <v>13982</v>
      </c>
      <c r="M1113" s="7" t="s">
        <v>3441</v>
      </c>
      <c r="N1113" s="50">
        <v>385</v>
      </c>
      <c r="O1113" s="25"/>
      <c r="P1113" s="26"/>
      <c r="Q1113" s="11"/>
      <c r="R1113" s="11" t="s">
        <v>1282</v>
      </c>
      <c r="S1113" s="11"/>
      <c r="T1113" s="11"/>
      <c r="U1113" s="19" t="s">
        <v>23</v>
      </c>
      <c r="V1113" s="11" t="s">
        <v>24</v>
      </c>
      <c r="W1113" s="20" t="s">
        <v>815</v>
      </c>
      <c r="X1113" s="20">
        <v>0</v>
      </c>
      <c r="Y1113" s="11" t="str">
        <f t="shared" si="18"/>
        <v>43945Prefeitura Municipal Álcool gel18.593.434/0001-08385http://www.diariomunicipal.com.br/amm-mg/</v>
      </c>
      <c r="Z1113" s="11" t="s">
        <v>4443</v>
      </c>
      <c r="AA1113" s="7">
        <v>25460</v>
      </c>
      <c r="AB1113" s="1" t="s">
        <v>15369</v>
      </c>
      <c r="AC1113" s="7" t="s">
        <v>14870</v>
      </c>
      <c r="AD1113" s="1" t="s">
        <v>16269</v>
      </c>
    </row>
    <row r="1114" spans="1:30">
      <c r="A1114" s="10">
        <v>43945</v>
      </c>
      <c r="B1114" s="11" t="s">
        <v>771</v>
      </c>
      <c r="C1114" s="11" t="s">
        <v>3412</v>
      </c>
      <c r="D1114" s="11" t="s">
        <v>904</v>
      </c>
      <c r="E1114" s="11" t="s">
        <v>117</v>
      </c>
      <c r="F1114" s="11" t="s">
        <v>1303</v>
      </c>
      <c r="G1114" s="13" t="s">
        <v>17</v>
      </c>
      <c r="H1114" s="11" t="s">
        <v>3415</v>
      </c>
      <c r="I1114" s="11" t="s">
        <v>3414</v>
      </c>
      <c r="J1114" s="11"/>
      <c r="K1114" s="11" t="s">
        <v>2388</v>
      </c>
      <c r="L1114" s="7" t="s">
        <v>13982</v>
      </c>
      <c r="M1114" s="7" t="s">
        <v>3441</v>
      </c>
      <c r="N1114" s="48">
        <v>0</v>
      </c>
      <c r="O1114" s="25"/>
      <c r="P1114" s="26"/>
      <c r="Q1114" s="11"/>
      <c r="R1114" s="11" t="s">
        <v>1282</v>
      </c>
      <c r="S1114" s="11"/>
      <c r="T1114" s="11"/>
      <c r="U1114" s="19" t="s">
        <v>23</v>
      </c>
      <c r="V1114" s="11" t="s">
        <v>24</v>
      </c>
      <c r="W1114" s="20" t="s">
        <v>815</v>
      </c>
      <c r="X1114" s="20">
        <v>0</v>
      </c>
      <c r="Y1114" s="11" t="str">
        <f t="shared" si="18"/>
        <v>43945Prefeitura MunicipalLuvas18.593.434/0001-080http://www.diariomunicipal.com.br/amm-mg/</v>
      </c>
      <c r="Z1114" s="11" t="s">
        <v>4443</v>
      </c>
      <c r="AA1114" s="7">
        <v>25460</v>
      </c>
      <c r="AB1114" s="1" t="s">
        <v>15369</v>
      </c>
      <c r="AC1114" s="7" t="s">
        <v>14870</v>
      </c>
      <c r="AD1114" s="1" t="s">
        <v>16269</v>
      </c>
    </row>
    <row r="1115" spans="1:30">
      <c r="A1115" s="10">
        <v>43945</v>
      </c>
      <c r="B1115" s="11" t="s">
        <v>771</v>
      </c>
      <c r="C1115" s="11" t="s">
        <v>3416</v>
      </c>
      <c r="D1115" s="11" t="s">
        <v>904</v>
      </c>
      <c r="E1115" s="11" t="s">
        <v>16</v>
      </c>
      <c r="F1115" s="11" t="s">
        <v>1303</v>
      </c>
      <c r="G1115" s="13" t="s">
        <v>17</v>
      </c>
      <c r="H1115" s="11" t="s">
        <v>3417</v>
      </c>
      <c r="I1115" s="11" t="s">
        <v>1011</v>
      </c>
      <c r="J1115" s="11"/>
      <c r="K1115" s="11" t="s">
        <v>3418</v>
      </c>
      <c r="L1115" s="7" t="s">
        <v>13983</v>
      </c>
      <c r="M1115" s="7" t="s">
        <v>3419</v>
      </c>
      <c r="N1115" s="50">
        <v>2809.3</v>
      </c>
      <c r="O1115" s="25"/>
      <c r="P1115" s="26"/>
      <c r="Q1115" s="11"/>
      <c r="R1115" s="11" t="s">
        <v>1282</v>
      </c>
      <c r="S1115" s="11"/>
      <c r="T1115" s="11"/>
      <c r="U1115" s="19" t="s">
        <v>30</v>
      </c>
      <c r="V1115" s="11" t="s">
        <v>20</v>
      </c>
      <c r="W1115" s="20" t="s">
        <v>815</v>
      </c>
      <c r="X1115" s="20">
        <v>0</v>
      </c>
      <c r="Y1115" s="11" t="str">
        <f t="shared" si="18"/>
        <v>43945Prefeitura MunicipalMáscaras PFF1, PFF 210.652.834/0001-352809,3http://www.diariomunicipal.com.br/amm-mg/</v>
      </c>
      <c r="Z1115" s="11" t="s">
        <v>4443</v>
      </c>
      <c r="AA1115" s="7">
        <v>30000</v>
      </c>
      <c r="AB1115" s="1" t="s">
        <v>15370</v>
      </c>
      <c r="AC1115" s="7" t="s">
        <v>14868</v>
      </c>
      <c r="AD1115" s="1" t="s">
        <v>16269</v>
      </c>
    </row>
    <row r="1116" spans="1:30">
      <c r="A1116" s="10">
        <v>43945</v>
      </c>
      <c r="B1116" s="11" t="s">
        <v>771</v>
      </c>
      <c r="C1116" s="11" t="s">
        <v>3416</v>
      </c>
      <c r="D1116" s="11" t="s">
        <v>904</v>
      </c>
      <c r="E1116" s="11" t="s">
        <v>16</v>
      </c>
      <c r="F1116" s="11" t="s">
        <v>1303</v>
      </c>
      <c r="G1116" s="13" t="s">
        <v>17</v>
      </c>
      <c r="H1116" s="11" t="s">
        <v>3420</v>
      </c>
      <c r="I1116" s="11" t="s">
        <v>1011</v>
      </c>
      <c r="J1116" s="11"/>
      <c r="K1116" s="11" t="s">
        <v>3418</v>
      </c>
      <c r="L1116" s="7" t="s">
        <v>13983</v>
      </c>
      <c r="M1116" s="7" t="s">
        <v>3419</v>
      </c>
      <c r="N1116" s="48">
        <v>0</v>
      </c>
      <c r="O1116" s="25"/>
      <c r="P1116" s="26"/>
      <c r="Q1116" s="11"/>
      <c r="R1116" s="11" t="s">
        <v>1282</v>
      </c>
      <c r="S1116" s="11"/>
      <c r="T1116" s="11"/>
      <c r="U1116" s="19" t="s">
        <v>30</v>
      </c>
      <c r="V1116" s="11" t="s">
        <v>20</v>
      </c>
      <c r="W1116" s="20" t="s">
        <v>815</v>
      </c>
      <c r="X1116" s="20">
        <v>0</v>
      </c>
      <c r="Y1116" s="11" t="str">
        <f t="shared" si="18"/>
        <v>43945Prefeitura MunicipalColetes de fiscalização10.652.834/0001-350http://www.diariomunicipal.com.br/amm-mg/</v>
      </c>
      <c r="Z1116" s="11" t="s">
        <v>4443</v>
      </c>
      <c r="AA1116" s="7">
        <v>30000</v>
      </c>
      <c r="AB1116" s="1" t="s">
        <v>15370</v>
      </c>
      <c r="AC1116" s="7" t="s">
        <v>14868</v>
      </c>
      <c r="AD1116" s="1" t="s">
        <v>16269</v>
      </c>
    </row>
    <row r="1117" spans="1:30">
      <c r="A1117" s="10">
        <v>43916</v>
      </c>
      <c r="B1117" s="11" t="s">
        <v>771</v>
      </c>
      <c r="C1117" s="11" t="s">
        <v>3421</v>
      </c>
      <c r="D1117" s="11" t="s">
        <v>904</v>
      </c>
      <c r="E1117" s="11" t="s">
        <v>16</v>
      </c>
      <c r="F1117" s="11" t="s">
        <v>363</v>
      </c>
      <c r="G1117" s="13" t="s">
        <v>17</v>
      </c>
      <c r="H1117" s="11" t="s">
        <v>3422</v>
      </c>
      <c r="I1117" s="11" t="s">
        <v>291</v>
      </c>
      <c r="J1117" s="11" t="s">
        <v>1361</v>
      </c>
      <c r="K1117" s="42">
        <v>43952</v>
      </c>
      <c r="L1117" s="7" t="s">
        <v>13985</v>
      </c>
      <c r="M1117" s="7" t="s">
        <v>13984</v>
      </c>
      <c r="N1117" s="50">
        <v>18164.5</v>
      </c>
      <c r="O1117" s="25"/>
      <c r="P1117" s="26">
        <v>25</v>
      </c>
      <c r="Q1117" s="11" t="s">
        <v>2377</v>
      </c>
      <c r="R1117" s="11" t="s">
        <v>3423</v>
      </c>
      <c r="S1117" s="11"/>
      <c r="T1117" s="11"/>
      <c r="U1117" s="19" t="s">
        <v>4892</v>
      </c>
      <c r="V1117" s="11" t="s">
        <v>20</v>
      </c>
      <c r="W1117" s="20" t="s">
        <v>815</v>
      </c>
      <c r="X1117" s="20">
        <v>0</v>
      </c>
      <c r="Y1117" s="11" t="str">
        <f t="shared" si="18"/>
        <v>43916Secretaria Municipal de SaúdeMÁSCARA N95, PARA PROTEÇÃO CONTRA POEIRAS, FUMOS E NÉVOAS, CLASSE PFF-2.04.830.083/0001-0518164,525http://transparencia.passos.mg.gov.br/detalhe-da-licitacao/info/dis-5-2020/30772</v>
      </c>
      <c r="Z1117" s="11" t="s">
        <v>4443</v>
      </c>
      <c r="AA1117" s="7">
        <v>96000</v>
      </c>
      <c r="AB1117" s="1" t="s">
        <v>14980</v>
      </c>
      <c r="AC1117" s="7" t="s">
        <v>14868</v>
      </c>
      <c r="AD1117" s="1" t="s">
        <v>16269</v>
      </c>
    </row>
    <row r="1118" spans="1:30">
      <c r="A1118" s="10">
        <v>43916</v>
      </c>
      <c r="B1118" s="11" t="s">
        <v>771</v>
      </c>
      <c r="C1118" s="11" t="s">
        <v>3421</v>
      </c>
      <c r="D1118" s="11" t="s">
        <v>904</v>
      </c>
      <c r="E1118" s="11" t="s">
        <v>16</v>
      </c>
      <c r="F1118" s="11" t="s">
        <v>363</v>
      </c>
      <c r="G1118" s="13" t="s">
        <v>17</v>
      </c>
      <c r="H1118" s="11" t="s">
        <v>3424</v>
      </c>
      <c r="I1118" s="11" t="s">
        <v>291</v>
      </c>
      <c r="J1118" s="11" t="s">
        <v>1361</v>
      </c>
      <c r="K1118" s="42">
        <v>43952</v>
      </c>
      <c r="L1118" s="7" t="s">
        <v>13985</v>
      </c>
      <c r="M1118" s="7" t="s">
        <v>13984</v>
      </c>
      <c r="N1118" s="48">
        <v>0</v>
      </c>
      <c r="O1118" s="25"/>
      <c r="P1118" s="26">
        <v>0.95</v>
      </c>
      <c r="Q1118" s="11" t="s">
        <v>2377</v>
      </c>
      <c r="R1118" s="11" t="s">
        <v>3423</v>
      </c>
      <c r="S1118" s="11"/>
      <c r="T1118" s="11"/>
      <c r="U1118" s="19" t="s">
        <v>4892</v>
      </c>
      <c r="V1118" s="11" t="s">
        <v>20</v>
      </c>
      <c r="W1118" s="20" t="s">
        <v>815</v>
      </c>
      <c r="X1118" s="20">
        <v>0</v>
      </c>
      <c r="Y1118" s="11" t="str">
        <f t="shared" si="18"/>
        <v>43916Secretaria Municipal de SaúdeCAPOTE CIRÚRGICO LEVE SIMPLES04.830.083/0001-0500,95http://transparencia.passos.mg.gov.br/detalhe-da-licitacao/info/dis-5-2020/30772</v>
      </c>
      <c r="Z1118" s="11" t="s">
        <v>4443</v>
      </c>
      <c r="AA1118" s="7">
        <v>96000</v>
      </c>
      <c r="AB1118" s="1" t="s">
        <v>14980</v>
      </c>
      <c r="AC1118" s="7" t="s">
        <v>14868</v>
      </c>
      <c r="AD1118" s="1" t="s">
        <v>16269</v>
      </c>
    </row>
    <row r="1119" spans="1:30">
      <c r="A1119" s="10">
        <v>43917</v>
      </c>
      <c r="B1119" s="11" t="s">
        <v>771</v>
      </c>
      <c r="C1119" s="11" t="s">
        <v>3421</v>
      </c>
      <c r="D1119" s="11" t="s">
        <v>904</v>
      </c>
      <c r="E1119" s="11" t="s">
        <v>16</v>
      </c>
      <c r="F1119" s="11" t="s">
        <v>363</v>
      </c>
      <c r="G1119" s="11" t="s">
        <v>37</v>
      </c>
      <c r="H1119" s="11" t="s">
        <v>3425</v>
      </c>
      <c r="I1119" s="11" t="s">
        <v>2580</v>
      </c>
      <c r="J1119" s="11" t="s">
        <v>920</v>
      </c>
      <c r="K1119" s="42">
        <v>43983</v>
      </c>
      <c r="L1119" s="7" t="s">
        <v>13986</v>
      </c>
      <c r="M1119" s="7" t="s">
        <v>3426</v>
      </c>
      <c r="N1119" s="47">
        <v>90000</v>
      </c>
      <c r="O1119" s="25">
        <v>6</v>
      </c>
      <c r="P1119" s="26">
        <v>15000</v>
      </c>
      <c r="Q1119" s="11" t="s">
        <v>2377</v>
      </c>
      <c r="R1119" s="11" t="s">
        <v>3427</v>
      </c>
      <c r="S1119" s="11"/>
      <c r="T1119" s="11"/>
      <c r="U1119" s="15" t="s">
        <v>142</v>
      </c>
      <c r="V1119" s="11" t="s">
        <v>20</v>
      </c>
      <c r="W1119" s="14">
        <v>15000</v>
      </c>
      <c r="X1119" s="14">
        <v>6</v>
      </c>
      <c r="Y1119" s="11" t="str">
        <f t="shared" si="18"/>
        <v>43917Secretaria Municipal de SaúdeMONITOR MULTIPARAMÉTRICO08.091.417/0001-1990000615000http://transparencia.passos.mg.gov.br/detalhe-da-licitacao/info/dis-6-2020/30773</v>
      </c>
      <c r="Z1119" s="11" t="s">
        <v>4443</v>
      </c>
      <c r="AA1119" s="7">
        <v>20000</v>
      </c>
      <c r="AB1119" s="1" t="s">
        <v>15371</v>
      </c>
      <c r="AC1119" s="7" t="s">
        <v>14869</v>
      </c>
      <c r="AD1119" s="1" t="s">
        <v>16269</v>
      </c>
    </row>
    <row r="1120" spans="1:30">
      <c r="A1120" s="10">
        <v>43917</v>
      </c>
      <c r="B1120" s="11" t="s">
        <v>771</v>
      </c>
      <c r="C1120" s="11" t="s">
        <v>3421</v>
      </c>
      <c r="D1120" s="11" t="s">
        <v>904</v>
      </c>
      <c r="E1120" s="11" t="s">
        <v>16</v>
      </c>
      <c r="F1120" s="11" t="s">
        <v>363</v>
      </c>
      <c r="G1120" s="11" t="s">
        <v>37</v>
      </c>
      <c r="H1120" s="11" t="s">
        <v>3428</v>
      </c>
      <c r="I1120" s="11" t="s">
        <v>2580</v>
      </c>
      <c r="J1120" s="11" t="s">
        <v>920</v>
      </c>
      <c r="K1120" s="42">
        <v>43983</v>
      </c>
      <c r="L1120" s="7" t="s">
        <v>13986</v>
      </c>
      <c r="M1120" s="7" t="s">
        <v>3426</v>
      </c>
      <c r="N1120" s="47">
        <v>26500</v>
      </c>
      <c r="O1120" s="25">
        <v>1</v>
      </c>
      <c r="P1120" s="26">
        <v>26500</v>
      </c>
      <c r="Q1120" s="11" t="s">
        <v>2377</v>
      </c>
      <c r="R1120" s="11" t="s">
        <v>3427</v>
      </c>
      <c r="S1120" s="11"/>
      <c r="T1120" s="11"/>
      <c r="U1120" s="15" t="s">
        <v>142</v>
      </c>
      <c r="V1120" s="11" t="s">
        <v>20</v>
      </c>
      <c r="W1120" s="14" t="s">
        <v>815</v>
      </c>
      <c r="X1120" s="14">
        <v>6</v>
      </c>
      <c r="Y1120" s="11" t="str">
        <f t="shared" si="18"/>
        <v>43917Secretaria Municipal de SaúdeDESFIBRILADOR COM MARCAPASSO TRANSCUTÂNEO E MONITOR08.091.417/0001-1926500126500http://transparencia.passos.mg.gov.br/detalhe-da-licitacao/info/dis-6-2020/30773</v>
      </c>
      <c r="Z1120" s="11" t="s">
        <v>4443</v>
      </c>
      <c r="AA1120" s="7">
        <v>20000</v>
      </c>
      <c r="AB1120" s="1" t="s">
        <v>15371</v>
      </c>
      <c r="AC1120" s="7" t="s">
        <v>14869</v>
      </c>
      <c r="AD1120" s="1" t="s">
        <v>16269</v>
      </c>
    </row>
    <row r="1121" spans="1:30">
      <c r="A1121" s="10">
        <v>43917</v>
      </c>
      <c r="B1121" s="11" t="s">
        <v>771</v>
      </c>
      <c r="C1121" s="11" t="s">
        <v>3421</v>
      </c>
      <c r="D1121" s="11" t="s">
        <v>904</v>
      </c>
      <c r="E1121" s="11" t="s">
        <v>16</v>
      </c>
      <c r="F1121" s="11" t="s">
        <v>363</v>
      </c>
      <c r="G1121" s="11" t="s">
        <v>37</v>
      </c>
      <c r="H1121" s="11" t="s">
        <v>3429</v>
      </c>
      <c r="I1121" s="11" t="s">
        <v>2580</v>
      </c>
      <c r="J1121" s="11" t="s">
        <v>920</v>
      </c>
      <c r="K1121" s="42">
        <v>43983</v>
      </c>
      <c r="L1121" s="7" t="s">
        <v>13986</v>
      </c>
      <c r="M1121" s="7" t="s">
        <v>3426</v>
      </c>
      <c r="N1121" s="47">
        <v>10800</v>
      </c>
      <c r="O1121" s="25">
        <v>1</v>
      </c>
      <c r="P1121" s="26">
        <v>10800</v>
      </c>
      <c r="Q1121" s="11" t="s">
        <v>2377</v>
      </c>
      <c r="R1121" s="11" t="s">
        <v>3427</v>
      </c>
      <c r="S1121" s="11"/>
      <c r="T1121" s="11"/>
      <c r="U1121" s="15" t="s">
        <v>620</v>
      </c>
      <c r="V1121" s="11" t="s">
        <v>20</v>
      </c>
      <c r="W1121" s="14">
        <v>10800</v>
      </c>
      <c r="X1121" s="14">
        <v>1</v>
      </c>
      <c r="Y1121" s="11" t="str">
        <f t="shared" si="18"/>
        <v>43917Secretaria Municipal de SaúdeELETROCARDIÓGRAFO08.091.417/0001-1910800110800http://transparencia.passos.mg.gov.br/detalhe-da-licitacao/info/dis-6-2020/30773</v>
      </c>
      <c r="Z1121" s="11" t="s">
        <v>4443</v>
      </c>
      <c r="AA1121" s="7">
        <v>20000</v>
      </c>
      <c r="AB1121" s="1" t="s">
        <v>15371</v>
      </c>
      <c r="AC1121" s="7" t="s">
        <v>14869</v>
      </c>
      <c r="AD1121" s="1" t="s">
        <v>16269</v>
      </c>
    </row>
    <row r="1122" spans="1:30">
      <c r="A1122" s="10">
        <v>43945</v>
      </c>
      <c r="B1122" s="11" t="s">
        <v>771</v>
      </c>
      <c r="C1122" s="11" t="s">
        <v>3430</v>
      </c>
      <c r="D1122" s="11" t="s">
        <v>904</v>
      </c>
      <c r="E1122" s="11" t="s">
        <v>16</v>
      </c>
      <c r="F1122" s="11" t="s">
        <v>3431</v>
      </c>
      <c r="G1122" s="13" t="s">
        <v>17</v>
      </c>
      <c r="H1122" s="11" t="s">
        <v>3432</v>
      </c>
      <c r="I1122" s="11"/>
      <c r="J1122" s="11"/>
      <c r="K1122" s="11" t="s">
        <v>2161</v>
      </c>
      <c r="L1122" s="7" t="s">
        <v>3433</v>
      </c>
      <c r="M1122" s="7" t="s">
        <v>3434</v>
      </c>
      <c r="N1122" s="47">
        <v>7500</v>
      </c>
      <c r="O1122" s="25"/>
      <c r="P1122" s="26"/>
      <c r="Q1122" s="11"/>
      <c r="R1122" s="11" t="s">
        <v>1282</v>
      </c>
      <c r="S1122" s="11"/>
      <c r="T1122" s="11"/>
      <c r="U1122" s="19" t="s">
        <v>32</v>
      </c>
      <c r="V1122" s="11" t="s">
        <v>33</v>
      </c>
      <c r="W1122" s="20" t="s">
        <v>815</v>
      </c>
      <c r="X1122" s="20">
        <v>0</v>
      </c>
      <c r="Y1122" s="11" t="str">
        <f t="shared" si="18"/>
        <v>43945PREFEITURA MUNICIPAL ÁLCOOL ANTISSÉPTICO 70%10.325.833/0001-867500http://www.diariomunicipal.com.br/amm-mg/</v>
      </c>
      <c r="Z1122" s="11" t="s">
        <v>4443</v>
      </c>
      <c r="AA1122" s="7">
        <v>99800</v>
      </c>
      <c r="AB1122" s="1" t="s">
        <v>15372</v>
      </c>
      <c r="AC1122" s="7" t="s">
        <v>14868</v>
      </c>
      <c r="AD1122" s="1" t="s">
        <v>16269</v>
      </c>
    </row>
    <row r="1123" spans="1:30">
      <c r="A1123" s="10">
        <v>43945</v>
      </c>
      <c r="B1123" s="11" t="s">
        <v>771</v>
      </c>
      <c r="C1123" s="11" t="s">
        <v>957</v>
      </c>
      <c r="D1123" s="11" t="s">
        <v>904</v>
      </c>
      <c r="E1123" s="11" t="s">
        <v>16</v>
      </c>
      <c r="F1123" s="11" t="s">
        <v>3431</v>
      </c>
      <c r="G1123" s="13" t="s">
        <v>17</v>
      </c>
      <c r="H1123" s="11" t="s">
        <v>3435</v>
      </c>
      <c r="I1123" s="11" t="s">
        <v>3436</v>
      </c>
      <c r="J1123" s="11"/>
      <c r="K1123" s="11" t="s">
        <v>3437</v>
      </c>
      <c r="L1123" s="7" t="s">
        <v>13987</v>
      </c>
      <c r="M1123" s="7" t="s">
        <v>3438</v>
      </c>
      <c r="N1123" s="47">
        <v>380000</v>
      </c>
      <c r="O1123" s="25"/>
      <c r="P1123" s="26"/>
      <c r="Q1123" s="11"/>
      <c r="R1123" s="11" t="s">
        <v>1282</v>
      </c>
      <c r="S1123" s="11"/>
      <c r="T1123" s="11"/>
      <c r="U1123" s="19" t="s">
        <v>4892</v>
      </c>
      <c r="V1123" s="11" t="s">
        <v>20</v>
      </c>
      <c r="W1123" s="20" t="s">
        <v>815</v>
      </c>
      <c r="X1123" s="20">
        <v>0</v>
      </c>
      <c r="Y1123" s="11" t="str">
        <f t="shared" si="18"/>
        <v>43945PREFEITURA MUNICIPALMáscaras de proteção N9527.481.099/0001-47380000http://www.diariomunicipal.com.br/amm-mg/</v>
      </c>
      <c r="Z1123" s="11" t="s">
        <v>4443</v>
      </c>
      <c r="AA1123" s="7">
        <v>5000</v>
      </c>
      <c r="AB1123" s="1" t="s">
        <v>15373</v>
      </c>
      <c r="AC1123" s="7" t="s">
        <v>14868</v>
      </c>
      <c r="AD1123" s="1" t="s">
        <v>16269</v>
      </c>
    </row>
    <row r="1124" spans="1:30">
      <c r="A1124" s="10">
        <v>43945</v>
      </c>
      <c r="B1124" s="11" t="s">
        <v>771</v>
      </c>
      <c r="C1124" s="11" t="s">
        <v>3412</v>
      </c>
      <c r="D1124" s="11" t="s">
        <v>904</v>
      </c>
      <c r="E1124" s="11" t="s">
        <v>16</v>
      </c>
      <c r="F1124" s="11" t="s">
        <v>3431</v>
      </c>
      <c r="G1124" s="13" t="s">
        <v>17</v>
      </c>
      <c r="H1124" s="11" t="s">
        <v>3439</v>
      </c>
      <c r="I1124" s="11" t="s">
        <v>3440</v>
      </c>
      <c r="J1124" s="11"/>
      <c r="K1124" s="11" t="s">
        <v>2388</v>
      </c>
      <c r="L1124" s="7" t="s">
        <v>13982</v>
      </c>
      <c r="M1124" s="7" t="s">
        <v>3441</v>
      </c>
      <c r="N1124" s="47">
        <v>385</v>
      </c>
      <c r="O1124" s="25"/>
      <c r="P1124" s="26"/>
      <c r="Q1124" s="11"/>
      <c r="R1124" s="11" t="s">
        <v>1282</v>
      </c>
      <c r="S1124" s="11"/>
      <c r="T1124" s="11"/>
      <c r="U1124" s="19" t="s">
        <v>23</v>
      </c>
      <c r="V1124" s="11" t="s">
        <v>24</v>
      </c>
      <c r="W1124" s="20" t="s">
        <v>815</v>
      </c>
      <c r="X1124" s="20">
        <v>0</v>
      </c>
      <c r="Y1124" s="11" t="str">
        <f t="shared" si="18"/>
        <v>43945PREFEITURA MUNICIPALÁlcool gel e luvas18.593.434/0001-08385http://www.diariomunicipal.com.br/amm-mg/</v>
      </c>
      <c r="Z1124" s="11" t="s">
        <v>4443</v>
      </c>
      <c r="AA1124" s="7">
        <v>25460</v>
      </c>
      <c r="AB1124" s="1" t="s">
        <v>15369</v>
      </c>
      <c r="AC1124" s="7" t="s">
        <v>14870</v>
      </c>
      <c r="AD1124" s="1" t="s">
        <v>16269</v>
      </c>
    </row>
    <row r="1125" spans="1:30">
      <c r="A1125" s="10">
        <v>43945</v>
      </c>
      <c r="B1125" s="11" t="s">
        <v>771</v>
      </c>
      <c r="C1125" s="11" t="s">
        <v>1293</v>
      </c>
      <c r="D1125" s="11" t="s">
        <v>904</v>
      </c>
      <c r="E1125" s="11" t="s">
        <v>16</v>
      </c>
      <c r="F1125" s="11" t="s">
        <v>2350</v>
      </c>
      <c r="G1125" s="13" t="s">
        <v>17</v>
      </c>
      <c r="H1125" s="11" t="s">
        <v>3442</v>
      </c>
      <c r="I1125" s="11" t="s">
        <v>1094</v>
      </c>
      <c r="J1125" s="11"/>
      <c r="K1125" s="11" t="s">
        <v>299</v>
      </c>
      <c r="L1125" s="7"/>
      <c r="M1125" s="7"/>
      <c r="N1125" s="48">
        <v>0</v>
      </c>
      <c r="O1125" s="25">
        <v>48000</v>
      </c>
      <c r="P1125" s="26"/>
      <c r="Q1125" s="11"/>
      <c r="R1125" s="11" t="s">
        <v>3443</v>
      </c>
      <c r="S1125" s="11"/>
      <c r="T1125" s="11"/>
      <c r="U1125" s="19" t="s">
        <v>30</v>
      </c>
      <c r="V1125" s="11" t="s">
        <v>20</v>
      </c>
      <c r="W1125" s="20" t="s">
        <v>815</v>
      </c>
      <c r="X1125" s="20">
        <v>0</v>
      </c>
      <c r="Y1125" s="11" t="str">
        <f t="shared" si="18"/>
        <v>43945SECRETARIA MUNICIPAL DE SAÚDEAquisição de 48.000 máscaras descartáveis em TNT duplo048000https://e-gov.betha.com.br/transparencia/01037-041/con_licitacoes.faces</v>
      </c>
      <c r="Z1125" s="11" t="s">
        <v>4443</v>
      </c>
      <c r="AA1125" s="7"/>
      <c r="AB1125" s="1" t="s">
        <v>14871</v>
      </c>
      <c r="AC1125" s="7"/>
      <c r="AD1125" s="1" t="s">
        <v>16269</v>
      </c>
    </row>
    <row r="1126" spans="1:30">
      <c r="A1126" s="10">
        <v>43945</v>
      </c>
      <c r="B1126" s="11" t="s">
        <v>771</v>
      </c>
      <c r="C1126" s="11" t="s">
        <v>3444</v>
      </c>
      <c r="D1126" s="11" t="s">
        <v>904</v>
      </c>
      <c r="E1126" s="11" t="s">
        <v>16</v>
      </c>
      <c r="F1126" s="11" t="s">
        <v>2350</v>
      </c>
      <c r="G1126" s="13" t="s">
        <v>34</v>
      </c>
      <c r="H1126" s="11" t="s">
        <v>3445</v>
      </c>
      <c r="I1126" s="11" t="s">
        <v>3446</v>
      </c>
      <c r="J1126" s="11"/>
      <c r="K1126" s="11" t="s">
        <v>2155</v>
      </c>
      <c r="L1126" s="7"/>
      <c r="M1126" s="7"/>
      <c r="N1126" s="48">
        <v>0</v>
      </c>
      <c r="O1126" s="25"/>
      <c r="P1126" s="26"/>
      <c r="Q1126" s="11"/>
      <c r="R1126" s="11" t="s">
        <v>3447</v>
      </c>
      <c r="S1126" s="11"/>
      <c r="T1126" s="11"/>
      <c r="U1126" s="15" t="s">
        <v>757</v>
      </c>
      <c r="V1126" s="11" t="s">
        <v>20</v>
      </c>
      <c r="W1126" s="20" t="s">
        <v>815</v>
      </c>
      <c r="X1126" s="20">
        <v>0</v>
      </c>
      <c r="Y1126" s="11" t="str">
        <f t="shared" si="18"/>
        <v>43945SECRETARIA MUNICIPAL DE SAÚDECredenciamento de hospitais da rede privada para leitos de UTI0http://transparencia.teofilootoni.mg.gov.br/portalcidadao/#78c3e513dd43cb27d8a3e2f376196ffc656d7ea577b2c6fb35304957eca724c8880%C5%A6081606106eb8ab9bda7122e2f6d1dafa52a9147ca20f98f2111ce7722db81eb4b91157d05b0213d61a5f938482f6088effca1e34709dbe4ab78fdfc1757d92bb283bc08ad0ef86196179064665fa8c82e539fddca1396f40ae30893fb3031f99cc1818218c9ff2c4276e071ecb24b9b748f695e4794e0afb3fc709ec1cd2b7dcd635e57a223e1b5b5974c9de634b725378509390a6e7b8fce5f80469cd5eab92c1c3b3cc71b58774ff8c9155093fc03492de9b609a05</v>
      </c>
      <c r="Z1126" s="11" t="s">
        <v>4443</v>
      </c>
      <c r="AA1126" s="7"/>
      <c r="AB1126" s="1" t="s">
        <v>14871</v>
      </c>
      <c r="AC1126" s="7"/>
      <c r="AD1126" s="1" t="s">
        <v>16269</v>
      </c>
    </row>
    <row r="1127" spans="1:30">
      <c r="A1127" s="10">
        <v>43945</v>
      </c>
      <c r="B1127" s="11" t="s">
        <v>771</v>
      </c>
      <c r="C1127" s="11" t="s">
        <v>1369</v>
      </c>
      <c r="D1127" s="11" t="s">
        <v>904</v>
      </c>
      <c r="E1127" s="11" t="s">
        <v>16</v>
      </c>
      <c r="F1127" s="11" t="s">
        <v>2350</v>
      </c>
      <c r="G1127" s="13" t="s">
        <v>17</v>
      </c>
      <c r="H1127" s="11" t="s">
        <v>2779</v>
      </c>
      <c r="I1127" s="11" t="s">
        <v>3448</v>
      </c>
      <c r="J1127" s="11"/>
      <c r="K1127" s="11" t="s">
        <v>202</v>
      </c>
      <c r="L1127" s="7" t="s">
        <v>13988</v>
      </c>
      <c r="M1127" s="7" t="s">
        <v>3449</v>
      </c>
      <c r="N1127" s="47">
        <v>97500</v>
      </c>
      <c r="O1127" s="25">
        <v>15000</v>
      </c>
      <c r="P1127" s="26">
        <v>6.5</v>
      </c>
      <c r="Q1127" s="11" t="s">
        <v>2377</v>
      </c>
      <c r="R1127" s="11" t="s">
        <v>3450</v>
      </c>
      <c r="S1127" s="11"/>
      <c r="T1127" s="11"/>
      <c r="U1127" s="15" t="s">
        <v>35</v>
      </c>
      <c r="V1127" s="11" t="s">
        <v>20</v>
      </c>
      <c r="W1127" s="14">
        <v>6.5</v>
      </c>
      <c r="X1127" s="14">
        <v>15000</v>
      </c>
      <c r="Y1127" s="11" t="str">
        <f t="shared" si="18"/>
        <v>43945SECRETARIA MUNICIPAL DE SAÚDEAvental descartável11.186.469/0001-8397500150006,5https://admin.montesclaros.mg.gov.br/upload/diario-oficial/files/edicoes/2020/abr-20/DiarioOficialEletronico24-04-20.pdf</v>
      </c>
      <c r="Z1127" s="11" t="s">
        <v>4443</v>
      </c>
      <c r="AA1127" s="7">
        <v>20000</v>
      </c>
      <c r="AB1127" s="1" t="s">
        <v>15374</v>
      </c>
      <c r="AC1127" s="7" t="s">
        <v>14870</v>
      </c>
      <c r="AD1127" s="1" t="s">
        <v>16269</v>
      </c>
    </row>
    <row r="1128" spans="1:30">
      <c r="A1128" s="10">
        <v>43945</v>
      </c>
      <c r="B1128" s="11" t="s">
        <v>771</v>
      </c>
      <c r="C1128" s="11" t="s">
        <v>1369</v>
      </c>
      <c r="D1128" s="11" t="s">
        <v>904</v>
      </c>
      <c r="E1128" s="11" t="s">
        <v>16</v>
      </c>
      <c r="F1128" s="11" t="s">
        <v>2350</v>
      </c>
      <c r="G1128" s="13" t="s">
        <v>17</v>
      </c>
      <c r="H1128" s="11" t="s">
        <v>3451</v>
      </c>
      <c r="I1128" s="11" t="s">
        <v>3452</v>
      </c>
      <c r="J1128" s="11"/>
      <c r="K1128" s="11" t="s">
        <v>3453</v>
      </c>
      <c r="L1128" s="7" t="s">
        <v>3454</v>
      </c>
      <c r="M1128" s="7" t="s">
        <v>3455</v>
      </c>
      <c r="N1128" s="47">
        <v>80000</v>
      </c>
      <c r="O1128" s="25"/>
      <c r="P1128" s="26"/>
      <c r="Q1128" s="11"/>
      <c r="R1128" s="11" t="s">
        <v>3450</v>
      </c>
      <c r="S1128" s="11"/>
      <c r="T1128" s="11"/>
      <c r="U1128" s="19" t="s">
        <v>4892</v>
      </c>
      <c r="V1128" s="11" t="s">
        <v>20</v>
      </c>
      <c r="W1128" s="20" t="s">
        <v>815</v>
      </c>
      <c r="X1128" s="20">
        <v>0</v>
      </c>
      <c r="Y1128" s="11" t="str">
        <f t="shared" si="18"/>
        <v>43945SECRETARIA MUNICIPAL DE SAÚDEMáscara semifacial dobrável n9505.109.663/0001-6280000https://admin.montesclaros.mg.gov.br/upload/diario-oficial/files/edicoes/2020/abr-20/DiarioOficialEletronico24-04-20.pdf</v>
      </c>
      <c r="Z1128" s="11" t="s">
        <v>4443</v>
      </c>
      <c r="AA1128" s="7">
        <v>20000</v>
      </c>
      <c r="AB1128" s="1" t="s">
        <v>15375</v>
      </c>
      <c r="AC1128" s="7" t="s">
        <v>14870</v>
      </c>
      <c r="AD1128" s="1" t="s">
        <v>16269</v>
      </c>
    </row>
    <row r="1129" spans="1:30">
      <c r="A1129" s="10">
        <v>43928</v>
      </c>
      <c r="B1129" s="11" t="s">
        <v>771</v>
      </c>
      <c r="C1129" s="11" t="s">
        <v>1140</v>
      </c>
      <c r="D1129" s="11" t="s">
        <v>904</v>
      </c>
      <c r="E1129" s="11" t="s">
        <v>16</v>
      </c>
      <c r="F1129" s="11" t="s">
        <v>2350</v>
      </c>
      <c r="G1129" s="13" t="s">
        <v>17</v>
      </c>
      <c r="H1129" s="11" t="s">
        <v>3456</v>
      </c>
      <c r="I1129" s="11" t="s">
        <v>3457</v>
      </c>
      <c r="J1129" s="11"/>
      <c r="K1129" s="11" t="s">
        <v>307</v>
      </c>
      <c r="L1129" s="7" t="s">
        <v>13989</v>
      </c>
      <c r="M1129" s="7" t="s">
        <v>3458</v>
      </c>
      <c r="N1129" s="47">
        <v>120</v>
      </c>
      <c r="O1129" s="25"/>
      <c r="P1129" s="26"/>
      <c r="Q1129" s="11"/>
      <c r="R1129" s="11" t="s">
        <v>3459</v>
      </c>
      <c r="S1129" s="11"/>
      <c r="T1129" s="11"/>
      <c r="U1129" s="15" t="s">
        <v>816</v>
      </c>
      <c r="V1129" s="11" t="s">
        <v>671</v>
      </c>
      <c r="W1129" s="20" t="s">
        <v>815</v>
      </c>
      <c r="X1129" s="20">
        <v>0</v>
      </c>
      <c r="Y1129" s="11" t="str">
        <f t="shared" si="18"/>
        <v>43928SECRETARIA MUNICIPAL DE SAÚDEAquisição de VISEIRA 16.552.665/0001-48120http://pratapolisportaltransparencia.portalfacil.com.br/tpc_des_forn_lis.aspx?exercicio=2020&amp;dsLicitacao=Processo%20De%20Dispensa</v>
      </c>
      <c r="Z1129" s="11" t="s">
        <v>4442</v>
      </c>
      <c r="AA1129" s="7">
        <v>150000</v>
      </c>
      <c r="AB1129" s="1" t="s">
        <v>15376</v>
      </c>
      <c r="AC1129" s="7" t="s">
        <v>14868</v>
      </c>
      <c r="AD1129" s="1" t="s">
        <v>16269</v>
      </c>
    </row>
    <row r="1130" spans="1:30">
      <c r="A1130" s="10">
        <v>43928</v>
      </c>
      <c r="B1130" s="11" t="s">
        <v>771</v>
      </c>
      <c r="C1130" s="11" t="s">
        <v>1140</v>
      </c>
      <c r="D1130" s="11" t="s">
        <v>904</v>
      </c>
      <c r="E1130" s="11" t="s">
        <v>16</v>
      </c>
      <c r="F1130" s="11" t="s">
        <v>2350</v>
      </c>
      <c r="G1130" s="13" t="s">
        <v>17</v>
      </c>
      <c r="H1130" s="11" t="s">
        <v>3460</v>
      </c>
      <c r="I1130" s="11" t="s">
        <v>3457</v>
      </c>
      <c r="J1130" s="11"/>
      <c r="K1130" s="11" t="s">
        <v>307</v>
      </c>
      <c r="L1130" s="7" t="s">
        <v>13989</v>
      </c>
      <c r="M1130" s="7" t="s">
        <v>3458</v>
      </c>
      <c r="N1130" s="47">
        <v>440</v>
      </c>
      <c r="O1130" s="25"/>
      <c r="P1130" s="26"/>
      <c r="Q1130" s="11"/>
      <c r="R1130" s="11" t="s">
        <v>3459</v>
      </c>
      <c r="S1130" s="11"/>
      <c r="T1130" s="11"/>
      <c r="U1130" s="19" t="s">
        <v>32</v>
      </c>
      <c r="V1130" s="11" t="s">
        <v>33</v>
      </c>
      <c r="W1130" s="20" t="s">
        <v>815</v>
      </c>
      <c r="X1130" s="20">
        <v>0</v>
      </c>
      <c r="Y1130" s="11" t="str">
        <f t="shared" si="18"/>
        <v>43928SECRETARIA MUNICIPAL DE SAÚDEAquisição de ALCOOL EM GEL 70%16.552.665/0001-48440http://pratapolisportaltransparencia.portalfacil.com.br/tpc_des_forn_lis.aspx?exercicio=2020&amp;dsLicitacao=Processo%20De%20Dispensa</v>
      </c>
      <c r="Z1130" s="11" t="s">
        <v>4443</v>
      </c>
      <c r="AA1130" s="7">
        <v>150000</v>
      </c>
      <c r="AB1130" s="1" t="s">
        <v>15376</v>
      </c>
      <c r="AC1130" s="7" t="s">
        <v>14868</v>
      </c>
      <c r="AD1130" s="1" t="s">
        <v>16269</v>
      </c>
    </row>
    <row r="1131" spans="1:30">
      <c r="A1131" s="10">
        <v>43946</v>
      </c>
      <c r="B1131" s="11" t="s">
        <v>771</v>
      </c>
      <c r="C1131" s="11" t="s">
        <v>3461</v>
      </c>
      <c r="D1131" s="11" t="s">
        <v>904</v>
      </c>
      <c r="E1131" s="11" t="s">
        <v>16</v>
      </c>
      <c r="F1131" s="11" t="s">
        <v>3462</v>
      </c>
      <c r="G1131" s="13" t="s">
        <v>17</v>
      </c>
      <c r="H1131" s="11" t="s">
        <v>3463</v>
      </c>
      <c r="I1131" s="11" t="s">
        <v>3464</v>
      </c>
      <c r="J1131" s="11"/>
      <c r="K1131" s="11" t="s">
        <v>1083</v>
      </c>
      <c r="L1131" s="7" t="s">
        <v>13990</v>
      </c>
      <c r="M1131" s="7" t="s">
        <v>3465</v>
      </c>
      <c r="N1131" s="47">
        <v>6000</v>
      </c>
      <c r="O1131" s="25">
        <v>500</v>
      </c>
      <c r="P1131" s="26">
        <v>12</v>
      </c>
      <c r="Q1131" s="11" t="s">
        <v>2377</v>
      </c>
      <c r="R1131" s="11" t="s">
        <v>3443</v>
      </c>
      <c r="S1131" s="11" t="s">
        <v>3466</v>
      </c>
      <c r="T1131" s="11"/>
      <c r="U1131" s="19" t="s">
        <v>32</v>
      </c>
      <c r="V1131" s="11" t="s">
        <v>33</v>
      </c>
      <c r="W1131" s="20" t="s">
        <v>815</v>
      </c>
      <c r="X1131" s="20">
        <v>0</v>
      </c>
      <c r="Y1131" s="11" t="str">
        <f t="shared" si="18"/>
        <v>43946PREFEITURA MUNICIPAL DE BARBACENAÁlcool à 70% - Álcool Etílico hidratado 70Âº INPM),04.700.032/0001-50600050012https://e-gov.betha.com.br/transparencia/01037-041/con_licitacoes.faces</v>
      </c>
      <c r="Z1131" s="11" t="s">
        <v>4443</v>
      </c>
      <c r="AA1131" s="7">
        <v>30000</v>
      </c>
      <c r="AB1131" s="1" t="s">
        <v>15377</v>
      </c>
      <c r="AC1131" s="7" t="s">
        <v>14868</v>
      </c>
      <c r="AD1131" s="1" t="s">
        <v>16269</v>
      </c>
    </row>
    <row r="1132" spans="1:30">
      <c r="A1132" s="10">
        <v>43946</v>
      </c>
      <c r="B1132" s="11" t="s">
        <v>771</v>
      </c>
      <c r="C1132" s="11" t="s">
        <v>3461</v>
      </c>
      <c r="D1132" s="11" t="s">
        <v>904</v>
      </c>
      <c r="E1132" s="11" t="s">
        <v>16</v>
      </c>
      <c r="F1132" s="11" t="s">
        <v>3462</v>
      </c>
      <c r="G1132" s="13" t="s">
        <v>17</v>
      </c>
      <c r="H1132" s="11" t="s">
        <v>3467</v>
      </c>
      <c r="I1132" s="11" t="s">
        <v>3464</v>
      </c>
      <c r="J1132" s="11"/>
      <c r="K1132" s="11" t="s">
        <v>1083</v>
      </c>
      <c r="L1132" s="7" t="s">
        <v>13990</v>
      </c>
      <c r="M1132" s="7" t="s">
        <v>3465</v>
      </c>
      <c r="N1132" s="47">
        <v>100</v>
      </c>
      <c r="O1132" s="25">
        <v>500</v>
      </c>
      <c r="P1132" s="26">
        <v>0.2</v>
      </c>
      <c r="Q1132" s="11" t="s">
        <v>2377</v>
      </c>
      <c r="R1132" s="11" t="s">
        <v>3443</v>
      </c>
      <c r="S1132" s="11" t="s">
        <v>3466</v>
      </c>
      <c r="T1132" s="11"/>
      <c r="U1132" s="15" t="s">
        <v>35</v>
      </c>
      <c r="V1132" s="11" t="s">
        <v>20</v>
      </c>
      <c r="W1132" s="14">
        <v>0.2</v>
      </c>
      <c r="X1132" s="14">
        <v>500</v>
      </c>
      <c r="Y1132" s="11" t="str">
        <f t="shared" si="18"/>
        <v>43946PREFEITURA MUNICIPAL DE BARBACENAAVENTAL HOSPITALAR TIPO CAPOTE DESCARTÃVEL04.700.032/0001-501005000,2https://e-gov.betha.com.br/transparencia/01037-041/con_licitacoes.faces</v>
      </c>
      <c r="Z1132" s="11" t="s">
        <v>4443</v>
      </c>
      <c r="AA1132" s="7">
        <v>30000</v>
      </c>
      <c r="AB1132" s="1" t="s">
        <v>15377</v>
      </c>
      <c r="AC1132" s="7" t="s">
        <v>14868</v>
      </c>
      <c r="AD1132" s="1" t="s">
        <v>16269</v>
      </c>
    </row>
    <row r="1133" spans="1:30">
      <c r="A1133" s="10">
        <v>43946</v>
      </c>
      <c r="B1133" s="11" t="s">
        <v>771</v>
      </c>
      <c r="C1133" s="11" t="s">
        <v>3461</v>
      </c>
      <c r="D1133" s="11" t="s">
        <v>904</v>
      </c>
      <c r="E1133" s="11" t="s">
        <v>16</v>
      </c>
      <c r="F1133" s="11" t="s">
        <v>3462</v>
      </c>
      <c r="G1133" s="13" t="s">
        <v>17</v>
      </c>
      <c r="H1133" s="11" t="s">
        <v>3468</v>
      </c>
      <c r="I1133" s="11" t="s">
        <v>3464</v>
      </c>
      <c r="J1133" s="11"/>
      <c r="K1133" s="11" t="s">
        <v>1083</v>
      </c>
      <c r="L1133" s="7" t="s">
        <v>13990</v>
      </c>
      <c r="M1133" s="7" t="s">
        <v>3465</v>
      </c>
      <c r="N1133" s="47">
        <v>1250</v>
      </c>
      <c r="O1133" s="25">
        <v>50</v>
      </c>
      <c r="P1133" s="26">
        <v>25</v>
      </c>
      <c r="Q1133" s="11" t="s">
        <v>3469</v>
      </c>
      <c r="R1133" s="11" t="s">
        <v>3443</v>
      </c>
      <c r="S1133" s="11" t="s">
        <v>3466</v>
      </c>
      <c r="T1133" s="11"/>
      <c r="U1133" s="19" t="s">
        <v>23</v>
      </c>
      <c r="V1133" s="11" t="s">
        <v>24</v>
      </c>
      <c r="W1133" s="14">
        <v>0.25</v>
      </c>
      <c r="X1133" s="14">
        <v>5000</v>
      </c>
      <c r="Y1133" s="11" t="str">
        <f t="shared" si="18"/>
        <v>43946PREFEITURA MUNICIPAL DE BARBACENALUVA DE PROCEDIMENTO DE LATEX - TAMANHO G04.700.032/0001-5012505025https://e-gov.betha.com.br/transparencia/01037-041/con_licitacoes.faces</v>
      </c>
      <c r="Z1133" s="11" t="s">
        <v>4443</v>
      </c>
      <c r="AA1133" s="7">
        <v>30000</v>
      </c>
      <c r="AB1133" s="1" t="s">
        <v>15377</v>
      </c>
      <c r="AC1133" s="7" t="s">
        <v>14868</v>
      </c>
      <c r="AD1133" s="1" t="s">
        <v>16269</v>
      </c>
    </row>
    <row r="1134" spans="1:30">
      <c r="A1134" s="10">
        <v>43946</v>
      </c>
      <c r="B1134" s="11" t="s">
        <v>771</v>
      </c>
      <c r="C1134" s="11" t="s">
        <v>3461</v>
      </c>
      <c r="D1134" s="11" t="s">
        <v>904</v>
      </c>
      <c r="E1134" s="11" t="s">
        <v>16</v>
      </c>
      <c r="F1134" s="11" t="s">
        <v>3462</v>
      </c>
      <c r="G1134" s="13" t="s">
        <v>17</v>
      </c>
      <c r="H1134" s="11" t="s">
        <v>3470</v>
      </c>
      <c r="I1134" s="11" t="s">
        <v>3464</v>
      </c>
      <c r="J1134" s="11"/>
      <c r="K1134" s="11" t="s">
        <v>1083</v>
      </c>
      <c r="L1134" s="7" t="s">
        <v>13990</v>
      </c>
      <c r="M1134" s="7" t="s">
        <v>3465</v>
      </c>
      <c r="N1134" s="47">
        <v>1250</v>
      </c>
      <c r="O1134" s="25">
        <v>50</v>
      </c>
      <c r="P1134" s="26">
        <v>25</v>
      </c>
      <c r="Q1134" s="11" t="s">
        <v>3469</v>
      </c>
      <c r="R1134" s="11" t="s">
        <v>3443</v>
      </c>
      <c r="S1134" s="11" t="s">
        <v>3466</v>
      </c>
      <c r="T1134" s="11"/>
      <c r="U1134" s="19" t="s">
        <v>23</v>
      </c>
      <c r="V1134" s="11" t="s">
        <v>24</v>
      </c>
      <c r="W1134" s="14">
        <v>0.25</v>
      </c>
      <c r="X1134" s="14">
        <v>5000</v>
      </c>
      <c r="Y1134" s="11" t="str">
        <f t="shared" si="18"/>
        <v>43946PREFEITURA MUNICIPAL DE BARBACENALUVA DE PROCEDIMENTO DE LATEX - TAMANHO M04.700.032/0001-5012505025https://e-gov.betha.com.br/transparencia/01037-041/con_licitacoes.faces</v>
      </c>
      <c r="Z1134" s="11" t="s">
        <v>4443</v>
      </c>
      <c r="AA1134" s="7">
        <v>30000</v>
      </c>
      <c r="AB1134" s="1" t="s">
        <v>15377</v>
      </c>
      <c r="AC1134" s="7" t="s">
        <v>14868</v>
      </c>
      <c r="AD1134" s="1" t="s">
        <v>16269</v>
      </c>
    </row>
    <row r="1135" spans="1:30">
      <c r="A1135" s="10">
        <v>43946</v>
      </c>
      <c r="B1135" s="11" t="s">
        <v>771</v>
      </c>
      <c r="C1135" s="11" t="s">
        <v>3461</v>
      </c>
      <c r="D1135" s="11" t="s">
        <v>904</v>
      </c>
      <c r="E1135" s="11" t="s">
        <v>16</v>
      </c>
      <c r="F1135" s="11" t="s">
        <v>3462</v>
      </c>
      <c r="G1135" s="13" t="s">
        <v>17</v>
      </c>
      <c r="H1135" s="11" t="s">
        <v>3471</v>
      </c>
      <c r="I1135" s="11" t="s">
        <v>3464</v>
      </c>
      <c r="J1135" s="11"/>
      <c r="K1135" s="11" t="s">
        <v>1083</v>
      </c>
      <c r="L1135" s="7" t="s">
        <v>13990</v>
      </c>
      <c r="M1135" s="7" t="s">
        <v>3465</v>
      </c>
      <c r="N1135" s="47">
        <v>711</v>
      </c>
      <c r="O1135" s="25">
        <v>30</v>
      </c>
      <c r="P1135" s="26">
        <v>23.7</v>
      </c>
      <c r="Q1135" s="11" t="s">
        <v>3469</v>
      </c>
      <c r="R1135" s="11" t="s">
        <v>3443</v>
      </c>
      <c r="S1135" s="11" t="s">
        <v>3466</v>
      </c>
      <c r="T1135" s="11"/>
      <c r="U1135" s="19" t="s">
        <v>23</v>
      </c>
      <c r="V1135" s="11" t="s">
        <v>24</v>
      </c>
      <c r="W1135" s="14">
        <v>0.23699999999999999</v>
      </c>
      <c r="X1135" s="14">
        <v>3000</v>
      </c>
      <c r="Y1135" s="11" t="str">
        <f t="shared" si="18"/>
        <v>43946PREFEITURA MUNICIPAL DE BARBACENALUVA DE PROCEDIMENTO DE LATEX - TAMANHO P04.700.032/0001-507113023,7https://e-gov.betha.com.br/transparencia/01037-041/con_licitacoes.faces</v>
      </c>
      <c r="Z1135" s="11" t="s">
        <v>4443</v>
      </c>
      <c r="AA1135" s="7">
        <v>30000</v>
      </c>
      <c r="AB1135" s="1" t="s">
        <v>15377</v>
      </c>
      <c r="AC1135" s="7" t="s">
        <v>14868</v>
      </c>
      <c r="AD1135" s="1" t="s">
        <v>16269</v>
      </c>
    </row>
    <row r="1136" spans="1:30">
      <c r="A1136" s="10">
        <v>43946</v>
      </c>
      <c r="B1136" s="11" t="s">
        <v>771</v>
      </c>
      <c r="C1136" s="11" t="s">
        <v>3461</v>
      </c>
      <c r="D1136" s="11" t="s">
        <v>904</v>
      </c>
      <c r="E1136" s="11" t="s">
        <v>16</v>
      </c>
      <c r="F1136" s="11" t="s">
        <v>3462</v>
      </c>
      <c r="G1136" s="13" t="s">
        <v>17</v>
      </c>
      <c r="H1136" s="11" t="s">
        <v>3472</v>
      </c>
      <c r="I1136" s="11" t="s">
        <v>3464</v>
      </c>
      <c r="J1136" s="11"/>
      <c r="K1136" s="11" t="s">
        <v>1083</v>
      </c>
      <c r="L1136" s="7" t="s">
        <v>13990</v>
      </c>
      <c r="M1136" s="7" t="s">
        <v>3465</v>
      </c>
      <c r="N1136" s="47">
        <v>600</v>
      </c>
      <c r="O1136" s="25">
        <v>10</v>
      </c>
      <c r="P1136" s="26">
        <v>60</v>
      </c>
      <c r="Q1136" s="11" t="s">
        <v>3469</v>
      </c>
      <c r="R1136" s="11" t="s">
        <v>3443</v>
      </c>
      <c r="S1136" s="11" t="s">
        <v>3466</v>
      </c>
      <c r="T1136" s="11"/>
      <c r="U1136" s="19" t="s">
        <v>30</v>
      </c>
      <c r="V1136" s="11" t="s">
        <v>20</v>
      </c>
      <c r="W1136" s="14">
        <v>0.6</v>
      </c>
      <c r="X1136" s="14">
        <v>1000</v>
      </c>
      <c r="Y1136" s="11" t="str">
        <f t="shared" si="18"/>
        <v>43946PREFEITURA MUNICIPAL DE BARBACENAMASCARA CIRURGICA04.700.032/0001-506001060https://e-gov.betha.com.br/transparencia/01037-041/con_licitacoes.faces</v>
      </c>
      <c r="Z1136" s="11" t="s">
        <v>4443</v>
      </c>
      <c r="AA1136" s="7">
        <v>30000</v>
      </c>
      <c r="AB1136" s="1" t="s">
        <v>15377</v>
      </c>
      <c r="AC1136" s="7" t="s">
        <v>14868</v>
      </c>
      <c r="AD1136" s="1" t="s">
        <v>16269</v>
      </c>
    </row>
    <row r="1137" spans="1:30">
      <c r="A1137" s="10">
        <v>43946</v>
      </c>
      <c r="B1137" s="11" t="s">
        <v>771</v>
      </c>
      <c r="C1137" s="11" t="s">
        <v>3461</v>
      </c>
      <c r="D1137" s="11" t="s">
        <v>904</v>
      </c>
      <c r="E1137" s="11" t="s">
        <v>16</v>
      </c>
      <c r="F1137" s="11" t="s">
        <v>3462</v>
      </c>
      <c r="G1137" s="13" t="s">
        <v>17</v>
      </c>
      <c r="H1137" s="11" t="s">
        <v>3473</v>
      </c>
      <c r="I1137" s="11" t="s">
        <v>3464</v>
      </c>
      <c r="J1137" s="11"/>
      <c r="K1137" s="11" t="s">
        <v>1083</v>
      </c>
      <c r="L1137" s="7" t="s">
        <v>13990</v>
      </c>
      <c r="M1137" s="7" t="s">
        <v>3465</v>
      </c>
      <c r="N1137" s="47">
        <v>4450</v>
      </c>
      <c r="O1137" s="25">
        <v>500</v>
      </c>
      <c r="P1137" s="26">
        <v>8.9</v>
      </c>
      <c r="Q1137" s="11" t="s">
        <v>2377</v>
      </c>
      <c r="R1137" s="11" t="s">
        <v>3443</v>
      </c>
      <c r="S1137" s="11" t="s">
        <v>3466</v>
      </c>
      <c r="T1137" s="11"/>
      <c r="U1137" s="19" t="s">
        <v>4892</v>
      </c>
      <c r="V1137" s="11" t="s">
        <v>20</v>
      </c>
      <c r="W1137" s="14">
        <v>8.9</v>
      </c>
      <c r="X1137" s="14">
        <v>500</v>
      </c>
      <c r="Y1137" s="11" t="str">
        <f t="shared" si="18"/>
        <v>43946PREFEITURA MUNICIPAL DE BARBACENAMASCARA N 9504.700.032/0001-5044505008,9https://e-gov.betha.com.br/transparencia/01037-041/con_licitacoes.faces</v>
      </c>
      <c r="Z1137" s="11" t="s">
        <v>4443</v>
      </c>
      <c r="AA1137" s="7">
        <v>30000</v>
      </c>
      <c r="AB1137" s="1" t="s">
        <v>15377</v>
      </c>
      <c r="AC1137" s="7" t="s">
        <v>14868</v>
      </c>
      <c r="AD1137" s="1" t="s">
        <v>16269</v>
      </c>
    </row>
    <row r="1138" spans="1:30">
      <c r="A1138" s="10">
        <v>43946</v>
      </c>
      <c r="B1138" s="11" t="s">
        <v>771</v>
      </c>
      <c r="C1138" s="11" t="s">
        <v>3461</v>
      </c>
      <c r="D1138" s="11" t="s">
        <v>904</v>
      </c>
      <c r="E1138" s="11" t="s">
        <v>16</v>
      </c>
      <c r="F1138" s="11" t="s">
        <v>3462</v>
      </c>
      <c r="G1138" s="13" t="s">
        <v>17</v>
      </c>
      <c r="H1138" s="11" t="s">
        <v>3474</v>
      </c>
      <c r="I1138" s="11" t="s">
        <v>3464</v>
      </c>
      <c r="J1138" s="11"/>
      <c r="K1138" s="11" t="s">
        <v>1083</v>
      </c>
      <c r="L1138" s="7" t="s">
        <v>13990</v>
      </c>
      <c r="M1138" s="7" t="s">
        <v>3465</v>
      </c>
      <c r="N1138" s="47">
        <v>400</v>
      </c>
      <c r="O1138" s="25">
        <v>50</v>
      </c>
      <c r="P1138" s="26">
        <v>8</v>
      </c>
      <c r="Q1138" s="11" t="s">
        <v>2377</v>
      </c>
      <c r="R1138" s="11" t="s">
        <v>3443</v>
      </c>
      <c r="S1138" s="11" t="s">
        <v>3466</v>
      </c>
      <c r="T1138" s="11"/>
      <c r="U1138" s="19" t="s">
        <v>29</v>
      </c>
      <c r="V1138" s="11" t="s">
        <v>20</v>
      </c>
      <c r="W1138" s="14">
        <v>8</v>
      </c>
      <c r="X1138" s="14">
        <v>50</v>
      </c>
      <c r="Y1138" s="11" t="str">
        <f t="shared" si="18"/>
        <v>43946PREFEITURA MUNICIPAL DE BARBACENAOCULOS DE PROTEÇÃO INDIVIDUAL04.700.032/0001-50400508https://e-gov.betha.com.br/transparencia/01037-041/con_licitacoes.faces</v>
      </c>
      <c r="Z1138" s="11" t="s">
        <v>4443</v>
      </c>
      <c r="AA1138" s="7">
        <v>30000</v>
      </c>
      <c r="AB1138" s="1" t="s">
        <v>15377</v>
      </c>
      <c r="AC1138" s="7" t="s">
        <v>14868</v>
      </c>
      <c r="AD1138" s="1" t="s">
        <v>16269</v>
      </c>
    </row>
    <row r="1139" spans="1:30">
      <c r="A1139" s="10">
        <v>43946</v>
      </c>
      <c r="B1139" s="11" t="s">
        <v>771</v>
      </c>
      <c r="C1139" s="11" t="s">
        <v>3461</v>
      </c>
      <c r="D1139" s="11" t="s">
        <v>904</v>
      </c>
      <c r="E1139" s="11" t="s">
        <v>16</v>
      </c>
      <c r="F1139" s="11" t="s">
        <v>3462</v>
      </c>
      <c r="G1139" s="13" t="s">
        <v>17</v>
      </c>
      <c r="H1139" s="11" t="s">
        <v>3475</v>
      </c>
      <c r="I1139" s="11" t="s">
        <v>3464</v>
      </c>
      <c r="J1139" s="11"/>
      <c r="K1139" s="11" t="s">
        <v>1083</v>
      </c>
      <c r="L1139" s="7" t="s">
        <v>13990</v>
      </c>
      <c r="M1139" s="7" t="s">
        <v>3465</v>
      </c>
      <c r="N1139" s="47">
        <v>60</v>
      </c>
      <c r="O1139" s="25">
        <v>500</v>
      </c>
      <c r="P1139" s="26">
        <v>0.12</v>
      </c>
      <c r="Q1139" s="11" t="s">
        <v>2377</v>
      </c>
      <c r="R1139" s="11" t="s">
        <v>3443</v>
      </c>
      <c r="S1139" s="11" t="s">
        <v>3466</v>
      </c>
      <c r="T1139" s="11"/>
      <c r="U1139" s="15" t="s">
        <v>25</v>
      </c>
      <c r="V1139" s="11" t="s">
        <v>20</v>
      </c>
      <c r="W1139" s="14">
        <v>0.12</v>
      </c>
      <c r="X1139" s="14">
        <v>500</v>
      </c>
      <c r="Y1139" s="11" t="str">
        <f t="shared" si="18"/>
        <v>43946PREFEITURA MUNICIPAL DE BARBACENATOUCA HOSPITALAR DESCARTAVEL04.700.032/0001-50605000,12https://e-gov.betha.com.br/transparencia/01037-041/con_licitacoes.faces</v>
      </c>
      <c r="Z1139" s="11" t="s">
        <v>4443</v>
      </c>
      <c r="AA1139" s="7">
        <v>30000</v>
      </c>
      <c r="AB1139" s="1" t="s">
        <v>15377</v>
      </c>
      <c r="AC1139" s="7" t="s">
        <v>14868</v>
      </c>
      <c r="AD1139" s="1" t="s">
        <v>16269</v>
      </c>
    </row>
    <row r="1140" spans="1:30">
      <c r="A1140" s="10">
        <v>43946</v>
      </c>
      <c r="B1140" s="11" t="s">
        <v>771</v>
      </c>
      <c r="C1140" s="11" t="s">
        <v>3461</v>
      </c>
      <c r="D1140" s="11" t="s">
        <v>904</v>
      </c>
      <c r="E1140" s="11" t="s">
        <v>16</v>
      </c>
      <c r="F1140" s="11" t="s">
        <v>3462</v>
      </c>
      <c r="G1140" s="13" t="s">
        <v>17</v>
      </c>
      <c r="H1140" s="11" t="s">
        <v>3476</v>
      </c>
      <c r="I1140" s="11" t="s">
        <v>3464</v>
      </c>
      <c r="J1140" s="11"/>
      <c r="K1140" s="11" t="s">
        <v>1083</v>
      </c>
      <c r="L1140" s="7" t="s">
        <v>13990</v>
      </c>
      <c r="M1140" s="7" t="s">
        <v>3465</v>
      </c>
      <c r="N1140" s="47">
        <v>128.5</v>
      </c>
      <c r="O1140" s="25">
        <v>10</v>
      </c>
      <c r="P1140" s="26">
        <v>12.85</v>
      </c>
      <c r="Q1140" s="11" t="s">
        <v>2377</v>
      </c>
      <c r="R1140" s="11" t="s">
        <v>3443</v>
      </c>
      <c r="S1140" s="11" t="s">
        <v>3466</v>
      </c>
      <c r="T1140" s="11"/>
      <c r="U1140" s="15" t="s">
        <v>81</v>
      </c>
      <c r="V1140" s="11" t="s">
        <v>20</v>
      </c>
      <c r="W1140" s="14">
        <v>12.85</v>
      </c>
      <c r="X1140" s="14">
        <v>10</v>
      </c>
      <c r="Y1140" s="11" t="str">
        <f t="shared" si="18"/>
        <v>43946PREFEITURA MUNICIPAL DE BARBACENAVESTIMENTA MACACAO DE PROTECAO04.700.032/0001-50128,51012,85https://e-gov.betha.com.br/transparencia/01037-041/con_licitacoes.faces</v>
      </c>
      <c r="Z1140" s="11" t="s">
        <v>4443</v>
      </c>
      <c r="AA1140" s="7">
        <v>30000</v>
      </c>
      <c r="AB1140" s="1" t="s">
        <v>15377</v>
      </c>
      <c r="AC1140" s="7" t="s">
        <v>14868</v>
      </c>
      <c r="AD1140" s="1" t="s">
        <v>16269</v>
      </c>
    </row>
    <row r="1141" spans="1:30">
      <c r="A1141" s="10">
        <v>43949</v>
      </c>
      <c r="B1141" s="11" t="s">
        <v>771</v>
      </c>
      <c r="C1141" s="11" t="s">
        <v>3477</v>
      </c>
      <c r="D1141" s="11" t="s">
        <v>904</v>
      </c>
      <c r="E1141" s="11" t="s">
        <v>2318</v>
      </c>
      <c r="F1141" s="11" t="s">
        <v>3478</v>
      </c>
      <c r="G1141" s="13" t="s">
        <v>17</v>
      </c>
      <c r="H1141" s="11" t="s">
        <v>3479</v>
      </c>
      <c r="I1141" s="11"/>
      <c r="J1141" s="11" t="s">
        <v>3480</v>
      </c>
      <c r="K1141" s="11" t="s">
        <v>3481</v>
      </c>
      <c r="L1141" s="7" t="s">
        <v>13991</v>
      </c>
      <c r="M1141" s="7" t="s">
        <v>3482</v>
      </c>
      <c r="N1141" s="47">
        <v>81000</v>
      </c>
      <c r="O1141" s="25">
        <v>10000</v>
      </c>
      <c r="P1141" s="26">
        <v>8.1</v>
      </c>
      <c r="Q1141" s="11" t="s">
        <v>3483</v>
      </c>
      <c r="R1141" s="11" t="s">
        <v>3484</v>
      </c>
      <c r="S1141" s="11" t="s">
        <v>3485</v>
      </c>
      <c r="T1141" s="11"/>
      <c r="U1141" s="19" t="s">
        <v>32</v>
      </c>
      <c r="V1141" s="11" t="s">
        <v>3483</v>
      </c>
      <c r="W1141" s="14">
        <v>8.1</v>
      </c>
      <c r="X1141" s="14">
        <v>10000</v>
      </c>
      <c r="Y1141" s="11" t="str">
        <f t="shared" si="18"/>
        <v>43949PREFEITURA MUNICIPAL DE UBERABAalcool etílico 70% - antisséptico; apresentação em frasco com 1.000 ml; indicação antisséptico, desinfetante.06.986.492/0001-1281000100008,1http://www.uberaba.mg.gov.br/licitacoes/arquivos/900_5_18_2020_1.pdf</v>
      </c>
      <c r="Z1141" s="11" t="s">
        <v>4443</v>
      </c>
      <c r="AA1141" s="7">
        <v>50000</v>
      </c>
      <c r="AB1141" s="1" t="s">
        <v>15378</v>
      </c>
      <c r="AC1141" s="7" t="s">
        <v>14868</v>
      </c>
      <c r="AD1141" s="1" t="s">
        <v>16269</v>
      </c>
    </row>
    <row r="1142" spans="1:30">
      <c r="A1142" s="10">
        <v>43949</v>
      </c>
      <c r="B1142" s="11" t="s">
        <v>771</v>
      </c>
      <c r="C1142" s="11" t="s">
        <v>3477</v>
      </c>
      <c r="D1142" s="11" t="s">
        <v>904</v>
      </c>
      <c r="E1142" s="11" t="s">
        <v>2318</v>
      </c>
      <c r="F1142" s="11" t="s">
        <v>3478</v>
      </c>
      <c r="G1142" s="13" t="s">
        <v>17</v>
      </c>
      <c r="H1142" s="11" t="s">
        <v>3486</v>
      </c>
      <c r="I1142" s="11"/>
      <c r="J1142" s="11" t="s">
        <v>3480</v>
      </c>
      <c r="K1142" s="11" t="s">
        <v>3481</v>
      </c>
      <c r="L1142" s="7" t="s">
        <v>13991</v>
      </c>
      <c r="M1142" s="7" t="s">
        <v>3482</v>
      </c>
      <c r="N1142" s="47">
        <v>13214.5</v>
      </c>
      <c r="O1142" s="25">
        <v>1391</v>
      </c>
      <c r="P1142" s="26">
        <v>9.5</v>
      </c>
      <c r="Q1142" s="11" t="s">
        <v>3366</v>
      </c>
      <c r="R1142" s="11" t="s">
        <v>3484</v>
      </c>
      <c r="S1142" s="11" t="s">
        <v>3485</v>
      </c>
      <c r="T1142" s="11"/>
      <c r="U1142" s="19" t="s">
        <v>4892</v>
      </c>
      <c r="V1142" s="11" t="s">
        <v>3483</v>
      </c>
      <c r="W1142" s="14">
        <v>1.9</v>
      </c>
      <c r="X1142" s="14">
        <v>6955</v>
      </c>
      <c r="Y1142" s="11" t="str">
        <f t="shared" si="18"/>
        <v>43949PREFEITURA MUNICIPAL DE UBERABAágua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outras).06.986.492/0001-1213214,513919,5http://www.uberaba.mg.gov.br/licitacoes/arquivos/900_5_18_2020_1.pdf</v>
      </c>
      <c r="Z1142" s="11" t="s">
        <v>4443</v>
      </c>
      <c r="AA1142" s="7">
        <v>50000</v>
      </c>
      <c r="AB1142" s="1" t="s">
        <v>15378</v>
      </c>
      <c r="AC1142" s="7" t="s">
        <v>14868</v>
      </c>
      <c r="AD1142" s="1" t="s">
        <v>16269</v>
      </c>
    </row>
    <row r="1143" spans="1:30">
      <c r="A1143" s="10">
        <v>43949</v>
      </c>
      <c r="B1143" s="11" t="s">
        <v>771</v>
      </c>
      <c r="C1143" s="11" t="s">
        <v>3477</v>
      </c>
      <c r="D1143" s="11" t="s">
        <v>904</v>
      </c>
      <c r="E1143" s="11" t="s">
        <v>2318</v>
      </c>
      <c r="F1143" s="11" t="s">
        <v>3478</v>
      </c>
      <c r="G1143" s="13" t="s">
        <v>17</v>
      </c>
      <c r="H1143" s="11" t="s">
        <v>3487</v>
      </c>
      <c r="I1143" s="11"/>
      <c r="J1143" s="11" t="s">
        <v>3480</v>
      </c>
      <c r="K1143" s="11" t="s">
        <v>3481</v>
      </c>
      <c r="L1143" s="7" t="s">
        <v>13991</v>
      </c>
      <c r="M1143" s="7" t="s">
        <v>3482</v>
      </c>
      <c r="N1143" s="47">
        <v>25</v>
      </c>
      <c r="O1143" s="25">
        <v>10</v>
      </c>
      <c r="P1143" s="26">
        <v>2.5</v>
      </c>
      <c r="Q1143" s="11" t="s">
        <v>3488</v>
      </c>
      <c r="R1143" s="11" t="s">
        <v>3484</v>
      </c>
      <c r="S1143" s="11" t="s">
        <v>3485</v>
      </c>
      <c r="T1143" s="11"/>
      <c r="U1143" s="19" t="s">
        <v>23</v>
      </c>
      <c r="V1143" s="11" t="s">
        <v>3489</v>
      </c>
      <c r="W1143" s="14">
        <v>2.5</v>
      </c>
      <c r="X1143" s="14">
        <v>10</v>
      </c>
      <c r="Y1143" s="11" t="str">
        <f t="shared" si="18"/>
        <v>43949PREFEITURA MUNICIPAL DE UBERABAluva para limpeza; tamanho médio; multiuso; anatômica; resistente; confeccionada em borracha 100% látex natural; antiderrapante; revestida internamente em algodão flocado; nbr 1339306.986.492/0001-1225102,5http://www.uberaba.mg.gov.br/licitacoes/arquivos/900_5_18_2020_1.pdf</v>
      </c>
      <c r="Z1143" s="11" t="s">
        <v>4443</v>
      </c>
      <c r="AA1143" s="7">
        <v>50000</v>
      </c>
      <c r="AB1143" s="1" t="s">
        <v>15378</v>
      </c>
      <c r="AC1143" s="7" t="s">
        <v>14868</v>
      </c>
      <c r="AD1143" s="1" t="s">
        <v>16269</v>
      </c>
    </row>
    <row r="1144" spans="1:30">
      <c r="A1144" s="10">
        <v>43949</v>
      </c>
      <c r="B1144" s="11" t="s">
        <v>771</v>
      </c>
      <c r="C1144" s="11" t="s">
        <v>3477</v>
      </c>
      <c r="D1144" s="11" t="s">
        <v>904</v>
      </c>
      <c r="E1144" s="11" t="s">
        <v>2318</v>
      </c>
      <c r="F1144" s="11" t="s">
        <v>3478</v>
      </c>
      <c r="G1144" s="13" t="s">
        <v>17</v>
      </c>
      <c r="H1144" s="11" t="s">
        <v>3490</v>
      </c>
      <c r="I1144" s="11"/>
      <c r="J1144" s="11" t="s">
        <v>3480</v>
      </c>
      <c r="K1144" s="11" t="s">
        <v>3481</v>
      </c>
      <c r="L1144" s="7" t="s">
        <v>13991</v>
      </c>
      <c r="M1144" s="7" t="s">
        <v>3482</v>
      </c>
      <c r="N1144" s="47">
        <v>86400</v>
      </c>
      <c r="O1144" s="25">
        <v>2700</v>
      </c>
      <c r="P1144" s="26">
        <v>32</v>
      </c>
      <c r="Q1144" s="11" t="s">
        <v>942</v>
      </c>
      <c r="R1144" s="11" t="s">
        <v>3484</v>
      </c>
      <c r="S1144" s="11" t="s">
        <v>3485</v>
      </c>
      <c r="T1144" s="11"/>
      <c r="U1144" s="19" t="s">
        <v>23</v>
      </c>
      <c r="V1144" s="11" t="s">
        <v>3489</v>
      </c>
      <c r="W1144" s="14">
        <v>0.64</v>
      </c>
      <c r="X1144" s="14">
        <v>135000</v>
      </c>
      <c r="Y1144" s="11" t="str">
        <f t="shared" si="18"/>
        <v>43949PREFEITURA MUNICIPAL DE UBERABAluva de procedimento; nº 7,5 (m); hipoalergênica; ambidestra; lubrificada com pó bioabsorvível; confeccionada em latex; caixa com 100 unidades.06.986.492/0001-1286400270032http://www.uberaba.mg.gov.br/licitacoes/arquivos/900_5_18_2020_1.pdf</v>
      </c>
      <c r="Z1144" s="11" t="s">
        <v>4443</v>
      </c>
      <c r="AA1144" s="7">
        <v>50000</v>
      </c>
      <c r="AB1144" s="1" t="s">
        <v>15378</v>
      </c>
      <c r="AC1144" s="7" t="s">
        <v>14868</v>
      </c>
      <c r="AD1144" s="1" t="s">
        <v>16269</v>
      </c>
    </row>
    <row r="1145" spans="1:30">
      <c r="A1145" s="10">
        <v>43949</v>
      </c>
      <c r="B1145" s="11" t="s">
        <v>771</v>
      </c>
      <c r="C1145" s="11" t="s">
        <v>3477</v>
      </c>
      <c r="D1145" s="11" t="s">
        <v>904</v>
      </c>
      <c r="E1145" s="11" t="s">
        <v>2318</v>
      </c>
      <c r="F1145" s="11" t="s">
        <v>3478</v>
      </c>
      <c r="G1145" s="13" t="s">
        <v>17</v>
      </c>
      <c r="H1145" s="11" t="s">
        <v>3491</v>
      </c>
      <c r="I1145" s="11"/>
      <c r="J1145" s="11" t="s">
        <v>3480</v>
      </c>
      <c r="K1145" s="11" t="s">
        <v>3481</v>
      </c>
      <c r="L1145" s="7" t="s">
        <v>13991</v>
      </c>
      <c r="M1145" s="7" t="s">
        <v>3482</v>
      </c>
      <c r="N1145" s="47">
        <v>9600</v>
      </c>
      <c r="O1145" s="25">
        <v>300</v>
      </c>
      <c r="P1145" s="26">
        <v>32</v>
      </c>
      <c r="Q1145" s="11" t="s">
        <v>942</v>
      </c>
      <c r="R1145" s="11" t="s">
        <v>3484</v>
      </c>
      <c r="S1145" s="11" t="s">
        <v>3485</v>
      </c>
      <c r="T1145" s="11"/>
      <c r="U1145" s="19" t="s">
        <v>23</v>
      </c>
      <c r="V1145" s="11" t="s">
        <v>3489</v>
      </c>
      <c r="W1145" s="14">
        <v>0.64</v>
      </c>
      <c r="X1145" s="14">
        <v>15000</v>
      </c>
      <c r="Y1145" s="11" t="str">
        <f t="shared" si="18"/>
        <v>43949PREFEITURA MUNICIPAL DE UBERABAluva de procedimento; nº 8,0 (g); hipoalergênica; ambidestra; lubrificada com pó bioabsorvível; confeccionada em latex; caixa com 100 unidades.06.986.492/0001-12960030032http://www.uberaba.mg.gov.br/licitacoes/arquivos/900_5_18_2020_1.pdf</v>
      </c>
      <c r="Z1145" s="11" t="s">
        <v>4443</v>
      </c>
      <c r="AA1145" s="7">
        <v>50000</v>
      </c>
      <c r="AB1145" s="1" t="s">
        <v>15378</v>
      </c>
      <c r="AC1145" s="7" t="s">
        <v>14868</v>
      </c>
      <c r="AD1145" s="1" t="s">
        <v>16269</v>
      </c>
    </row>
    <row r="1146" spans="1:30">
      <c r="A1146" s="10">
        <v>43949</v>
      </c>
      <c r="B1146" s="11" t="s">
        <v>771</v>
      </c>
      <c r="C1146" s="11" t="s">
        <v>3477</v>
      </c>
      <c r="D1146" s="11" t="s">
        <v>904</v>
      </c>
      <c r="E1146" s="11" t="s">
        <v>2318</v>
      </c>
      <c r="F1146" s="11" t="s">
        <v>3478</v>
      </c>
      <c r="G1146" s="13" t="s">
        <v>17</v>
      </c>
      <c r="H1146" s="11" t="s">
        <v>3492</v>
      </c>
      <c r="I1146" s="11"/>
      <c r="J1146" s="11" t="s">
        <v>3480</v>
      </c>
      <c r="K1146" s="11" t="s">
        <v>3481</v>
      </c>
      <c r="L1146" s="7" t="s">
        <v>13991</v>
      </c>
      <c r="M1146" s="7" t="s">
        <v>3482</v>
      </c>
      <c r="N1146" s="47">
        <v>2275</v>
      </c>
      <c r="O1146" s="25">
        <v>65</v>
      </c>
      <c r="P1146" s="26">
        <v>35</v>
      </c>
      <c r="Q1146" s="11" t="s">
        <v>942</v>
      </c>
      <c r="R1146" s="11" t="s">
        <v>3484</v>
      </c>
      <c r="S1146" s="11" t="s">
        <v>3485</v>
      </c>
      <c r="T1146" s="11"/>
      <c r="U1146" s="19" t="s">
        <v>23</v>
      </c>
      <c r="V1146" s="11" t="s">
        <v>3489</v>
      </c>
      <c r="W1146" s="14">
        <v>0.7</v>
      </c>
      <c r="X1146" s="14">
        <v>3250</v>
      </c>
      <c r="Y1146" s="11" t="str">
        <f t="shared" si="18"/>
        <v>43949PREFEITURA MUNICIPAL DE UBERABAluva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unidades.06.986.492/0001-1222756535http://www.uberaba.mg.gov.br/licitacoes/arquivos/900_5_18_2020_1.pdf</v>
      </c>
      <c r="Z1146" s="11" t="s">
        <v>4443</v>
      </c>
      <c r="AA1146" s="7">
        <v>50000</v>
      </c>
      <c r="AB1146" s="1" t="s">
        <v>15378</v>
      </c>
      <c r="AC1146" s="7" t="s">
        <v>14868</v>
      </c>
      <c r="AD1146" s="1" t="s">
        <v>16269</v>
      </c>
    </row>
    <row r="1147" spans="1:30">
      <c r="A1147" s="10">
        <v>43949</v>
      </c>
      <c r="B1147" s="11" t="s">
        <v>771</v>
      </c>
      <c r="C1147" s="11" t="s">
        <v>3477</v>
      </c>
      <c r="D1147" s="11" t="s">
        <v>904</v>
      </c>
      <c r="E1147" s="11" t="s">
        <v>2318</v>
      </c>
      <c r="F1147" s="11" t="s">
        <v>3478</v>
      </c>
      <c r="G1147" s="13" t="s">
        <v>17</v>
      </c>
      <c r="H1147" s="11" t="s">
        <v>3493</v>
      </c>
      <c r="I1147" s="11"/>
      <c r="J1147" s="11" t="s">
        <v>3480</v>
      </c>
      <c r="K1147" s="11" t="s">
        <v>3481</v>
      </c>
      <c r="L1147" s="7" t="s">
        <v>13991</v>
      </c>
      <c r="M1147" s="7" t="s">
        <v>3482</v>
      </c>
      <c r="N1147" s="47">
        <v>1960</v>
      </c>
      <c r="O1147" s="25">
        <v>56</v>
      </c>
      <c r="P1147" s="26">
        <v>35</v>
      </c>
      <c r="Q1147" s="11" t="s">
        <v>942</v>
      </c>
      <c r="R1147" s="11" t="s">
        <v>3484</v>
      </c>
      <c r="S1147" s="11" t="s">
        <v>3485</v>
      </c>
      <c r="T1147" s="11"/>
      <c r="U1147" s="19" t="s">
        <v>23</v>
      </c>
      <c r="V1147" s="11" t="s">
        <v>3489</v>
      </c>
      <c r="W1147" s="14">
        <v>0.7</v>
      </c>
      <c r="X1147" s="14">
        <v>2800</v>
      </c>
      <c r="Y1147" s="11" t="str">
        <f t="shared" si="18"/>
        <v>43949PREFEITURA MUNICIPAL DE UBERABAluva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unidades.06.986.492/0001-1219605635http://www.uberaba.mg.gov.br/licitacoes/arquivos/900_5_18_2020_1.pdf</v>
      </c>
      <c r="Z1147" s="11" t="s">
        <v>4443</v>
      </c>
      <c r="AA1147" s="7">
        <v>50000</v>
      </c>
      <c r="AB1147" s="1" t="s">
        <v>15378</v>
      </c>
      <c r="AC1147" s="7" t="s">
        <v>14868</v>
      </c>
      <c r="AD1147" s="1" t="s">
        <v>16269</v>
      </c>
    </row>
    <row r="1148" spans="1:30">
      <c r="A1148" s="10">
        <v>43949</v>
      </c>
      <c r="B1148" s="11" t="s">
        <v>771</v>
      </c>
      <c r="C1148" s="11" t="s">
        <v>3477</v>
      </c>
      <c r="D1148" s="11" t="s">
        <v>904</v>
      </c>
      <c r="E1148" s="11" t="s">
        <v>2318</v>
      </c>
      <c r="F1148" s="11" t="s">
        <v>3478</v>
      </c>
      <c r="G1148" s="13" t="s">
        <v>17</v>
      </c>
      <c r="H1148" s="11" t="s">
        <v>3494</v>
      </c>
      <c r="I1148" s="11"/>
      <c r="J1148" s="11" t="s">
        <v>3480</v>
      </c>
      <c r="K1148" s="11" t="s">
        <v>3481</v>
      </c>
      <c r="L1148" s="7" t="s">
        <v>13991</v>
      </c>
      <c r="M1148" s="7" t="s">
        <v>3482</v>
      </c>
      <c r="N1148" s="47">
        <v>1960</v>
      </c>
      <c r="O1148" s="25">
        <v>56</v>
      </c>
      <c r="P1148" s="26">
        <v>35</v>
      </c>
      <c r="Q1148" s="11" t="s">
        <v>942</v>
      </c>
      <c r="R1148" s="11" t="s">
        <v>3484</v>
      </c>
      <c r="S1148" s="11" t="s">
        <v>3485</v>
      </c>
      <c r="T1148" s="11"/>
      <c r="U1148" s="19" t="s">
        <v>23</v>
      </c>
      <c r="V1148" s="11" t="s">
        <v>3489</v>
      </c>
      <c r="W1148" s="14">
        <v>0.7</v>
      </c>
      <c r="X1148" s="14">
        <v>2800</v>
      </c>
      <c r="Y1148" s="11" t="str">
        <f t="shared" si="18"/>
        <v>43949PREFEITURA MUNICIPAL DE UBERABAluva descartável; tamanho: g; confeccionada em nitrila; não estéril; sem pulverização de pó bioabsorvível (isenta de amido); utilizadas em procedimentos que apresentam risco biológico, como punção venosa, contato com fluidos biológicos (urina, vômito, secreções diversas, etc); caixa com 100 unidades.06.986.492/0001-1219605635http://www.uberaba.mg.gov.br/licitacoes/arquivos/900_5_18_2020_1.pdf</v>
      </c>
      <c r="Z1148" s="11" t="s">
        <v>4443</v>
      </c>
      <c r="AA1148" s="7">
        <v>50000</v>
      </c>
      <c r="AB1148" s="1" t="s">
        <v>15378</v>
      </c>
      <c r="AC1148" s="7" t="s">
        <v>14868</v>
      </c>
      <c r="AD1148" s="1" t="s">
        <v>16269</v>
      </c>
    </row>
    <row r="1149" spans="1:30">
      <c r="A1149" s="10">
        <v>43949</v>
      </c>
      <c r="B1149" s="11" t="s">
        <v>771</v>
      </c>
      <c r="C1149" s="11" t="s">
        <v>3477</v>
      </c>
      <c r="D1149" s="11" t="s">
        <v>904</v>
      </c>
      <c r="E1149" s="11" t="s">
        <v>2318</v>
      </c>
      <c r="F1149" s="11" t="s">
        <v>3478</v>
      </c>
      <c r="G1149" s="13" t="s">
        <v>17</v>
      </c>
      <c r="H1149" s="11" t="s">
        <v>3495</v>
      </c>
      <c r="I1149" s="11"/>
      <c r="J1149" s="11" t="s">
        <v>3480</v>
      </c>
      <c r="K1149" s="11" t="s">
        <v>3481</v>
      </c>
      <c r="L1149" s="7" t="s">
        <v>13991</v>
      </c>
      <c r="M1149" s="7" t="s">
        <v>3482</v>
      </c>
      <c r="N1149" s="47">
        <v>4035</v>
      </c>
      <c r="O1149" s="25">
        <v>150</v>
      </c>
      <c r="P1149" s="26">
        <v>26.9</v>
      </c>
      <c r="Q1149" s="11" t="s">
        <v>671</v>
      </c>
      <c r="R1149" s="11" t="s">
        <v>3484</v>
      </c>
      <c r="S1149" s="11" t="s">
        <v>3485</v>
      </c>
      <c r="T1149" s="11"/>
      <c r="U1149" s="19" t="s">
        <v>32</v>
      </c>
      <c r="V1149" s="11" t="s">
        <v>671</v>
      </c>
      <c r="W1149" s="14">
        <v>26.9</v>
      </c>
      <c r="X1149" s="14">
        <v>150</v>
      </c>
      <c r="Y1149" s="11" t="str">
        <f t="shared" si="18"/>
        <v>43949PREFEITURA MUNICIPAL DE UBERABAsuporte, tipo dispenser para alcool gel; com válvula de controle; reservatório para 800ml; fabricado em abs; cor: branco leitoso; fundo cinza; dimensões aproximadas: 12 x 11 x 29cm.06.986.492/0001-12403515026,9http://www.uberaba.mg.gov.br/licitacoes/arquivos/900_5_18_2020_1.pdf</v>
      </c>
      <c r="Z1149" s="11" t="s">
        <v>4443</v>
      </c>
      <c r="AA1149" s="7">
        <v>50000</v>
      </c>
      <c r="AB1149" s="1" t="s">
        <v>15378</v>
      </c>
      <c r="AC1149" s="7" t="s">
        <v>14868</v>
      </c>
      <c r="AD1149" s="1" t="s">
        <v>16269</v>
      </c>
    </row>
    <row r="1150" spans="1:30">
      <c r="A1150" s="10">
        <v>43949</v>
      </c>
      <c r="B1150" s="11" t="s">
        <v>771</v>
      </c>
      <c r="C1150" s="11" t="s">
        <v>3477</v>
      </c>
      <c r="D1150" s="11" t="s">
        <v>904</v>
      </c>
      <c r="E1150" s="11" t="s">
        <v>651</v>
      </c>
      <c r="F1150" s="11" t="s">
        <v>3478</v>
      </c>
      <c r="G1150" s="13" t="s">
        <v>17</v>
      </c>
      <c r="H1150" s="11" t="s">
        <v>3496</v>
      </c>
      <c r="I1150" s="11"/>
      <c r="J1150" s="11" t="s">
        <v>288</v>
      </c>
      <c r="K1150" s="11" t="s">
        <v>3481</v>
      </c>
      <c r="L1150" s="7" t="s">
        <v>13992</v>
      </c>
      <c r="M1150" s="7" t="s">
        <v>3497</v>
      </c>
      <c r="N1150" s="47">
        <v>2462.5</v>
      </c>
      <c r="O1150" s="25">
        <v>250</v>
      </c>
      <c r="P1150" s="26">
        <v>9.85</v>
      </c>
      <c r="Q1150" s="11" t="s">
        <v>942</v>
      </c>
      <c r="R1150" s="11" t="s">
        <v>3484</v>
      </c>
      <c r="S1150" s="11" t="s">
        <v>3485</v>
      </c>
      <c r="T1150" s="11"/>
      <c r="U1150" s="15" t="s">
        <v>25</v>
      </c>
      <c r="V1150" s="11" t="s">
        <v>20</v>
      </c>
      <c r="W1150" s="14">
        <v>9.8500000000000004E-2</v>
      </c>
      <c r="X1150" s="14">
        <v>25000</v>
      </c>
      <c r="Y1150" s="11" t="str">
        <f t="shared" si="18"/>
        <v>43949PREFEITURA MUNICIPAL DE UBERABAtouca descartável higiênica para copeira, cantineira e servente escolar - caixa com 100 unidades.00.531.859/0001-272462,52509,85http://www.uberaba.mg.gov.br/licitacoes/arquivos/900_5_18_2020_1.pdf</v>
      </c>
      <c r="Z1150" s="11" t="s">
        <v>4443</v>
      </c>
      <c r="AA1150" s="7">
        <v>0</v>
      </c>
      <c r="AB1150" s="1" t="s">
        <v>15379</v>
      </c>
      <c r="AC1150" s="7" t="s">
        <v>14868</v>
      </c>
      <c r="AD1150" s="1" t="s">
        <v>16269</v>
      </c>
    </row>
    <row r="1151" spans="1:30">
      <c r="A1151" s="10">
        <v>43949</v>
      </c>
      <c r="B1151" s="11" t="s">
        <v>771</v>
      </c>
      <c r="C1151" s="11" t="s">
        <v>3477</v>
      </c>
      <c r="D1151" s="11" t="s">
        <v>904</v>
      </c>
      <c r="E1151" s="11" t="s">
        <v>646</v>
      </c>
      <c r="F1151" s="11" t="s">
        <v>3478</v>
      </c>
      <c r="G1151" s="13" t="s">
        <v>17</v>
      </c>
      <c r="H1151" s="11" t="s">
        <v>3498</v>
      </c>
      <c r="I1151" s="11"/>
      <c r="J1151" s="11" t="s">
        <v>3499</v>
      </c>
      <c r="K1151" s="11" t="s">
        <v>3481</v>
      </c>
      <c r="L1151" s="7" t="s">
        <v>13993</v>
      </c>
      <c r="M1151" s="7" t="s">
        <v>3500</v>
      </c>
      <c r="N1151" s="47">
        <v>748995</v>
      </c>
      <c r="O1151" s="25">
        <v>8350</v>
      </c>
      <c r="P1151" s="26">
        <v>89.7</v>
      </c>
      <c r="Q1151" s="11" t="s">
        <v>989</v>
      </c>
      <c r="R1151" s="11" t="s">
        <v>3484</v>
      </c>
      <c r="S1151" s="11" t="s">
        <v>3485</v>
      </c>
      <c r="T1151" s="11"/>
      <c r="U1151" s="19" t="s">
        <v>32</v>
      </c>
      <c r="V1151" s="11" t="s">
        <v>3483</v>
      </c>
      <c r="W1151" s="14">
        <v>17.940000000000001</v>
      </c>
      <c r="X1151" s="14">
        <v>41750</v>
      </c>
      <c r="Y1151" s="11" t="str">
        <f t="shared" si="18"/>
        <v>43949PREFEITURA MUNICIPAL DE UBERABAálcool etílico em gel 70%; concentração a 70%; forma de apresentação em galão 5 litros; indicação de uso: antisséptico, desinfetante.  14.677.091/0001-09748995835089,7http://www.uberaba.mg.gov.br/licitacoes/arquivos/900_5_18_2020_1.pdf</v>
      </c>
      <c r="Z1151" s="11" t="s">
        <v>4443</v>
      </c>
      <c r="AA1151" s="7">
        <v>200000</v>
      </c>
      <c r="AB1151" s="1" t="s">
        <v>15380</v>
      </c>
      <c r="AC1151" s="7" t="s">
        <v>14868</v>
      </c>
      <c r="AD1151" s="1" t="s">
        <v>16269</v>
      </c>
    </row>
    <row r="1152" spans="1:30">
      <c r="A1152" s="10">
        <v>43949</v>
      </c>
      <c r="B1152" s="11" t="s">
        <v>771</v>
      </c>
      <c r="C1152" s="11" t="s">
        <v>3477</v>
      </c>
      <c r="D1152" s="11" t="s">
        <v>904</v>
      </c>
      <c r="E1152" s="11" t="s">
        <v>646</v>
      </c>
      <c r="F1152" s="11" t="s">
        <v>3478</v>
      </c>
      <c r="G1152" s="13" t="s">
        <v>17</v>
      </c>
      <c r="H1152" s="11" t="s">
        <v>3501</v>
      </c>
      <c r="I1152" s="11"/>
      <c r="J1152" s="11" t="s">
        <v>3499</v>
      </c>
      <c r="K1152" s="11" t="s">
        <v>3481</v>
      </c>
      <c r="L1152" s="7" t="s">
        <v>13993</v>
      </c>
      <c r="M1152" s="7" t="s">
        <v>3500</v>
      </c>
      <c r="N1152" s="47">
        <v>13040</v>
      </c>
      <c r="O1152" s="25">
        <v>500</v>
      </c>
      <c r="P1152" s="26">
        <v>26.08</v>
      </c>
      <c r="Q1152" s="11" t="s">
        <v>3502</v>
      </c>
      <c r="R1152" s="11" t="s">
        <v>3484</v>
      </c>
      <c r="S1152" s="11" t="s">
        <v>3485</v>
      </c>
      <c r="T1152" s="11"/>
      <c r="U1152" s="15" t="s">
        <v>816</v>
      </c>
      <c r="V1152" s="11" t="s">
        <v>671</v>
      </c>
      <c r="W1152" s="14">
        <v>26.08</v>
      </c>
      <c r="X1152" s="14">
        <v>500</v>
      </c>
      <c r="Y1152" s="11" t="str">
        <f t="shared" si="18"/>
        <v>43949PREFEITURA MUNICIPAL DE UBERABAsuporte tipo dispenser, para sabonete líquido; medindo aproximadamente 220mm de altura x 95mm de profundidade; reservatório com capacidade para 800ml; fabricado em plástico abs reforçado; cor branca; com trava de segurança e válvula dosadora em policarboneto transparente  14.677.091/0001-091304050026,08http://www.uberaba.mg.gov.br/licitacoes/arquivos/900_5_18_2020_1.pdf</v>
      </c>
      <c r="Z1152" s="11" t="s">
        <v>4442</v>
      </c>
      <c r="AA1152" s="7">
        <v>200000</v>
      </c>
      <c r="AB1152" s="1" t="s">
        <v>15380</v>
      </c>
      <c r="AC1152" s="7" t="s">
        <v>14868</v>
      </c>
      <c r="AD1152" s="1" t="s">
        <v>16269</v>
      </c>
    </row>
    <row r="1153" spans="1:30">
      <c r="A1153" s="10">
        <v>43948</v>
      </c>
      <c r="B1153" s="11" t="s">
        <v>771</v>
      </c>
      <c r="C1153" s="11" t="s">
        <v>3477</v>
      </c>
      <c r="D1153" s="11" t="s">
        <v>904</v>
      </c>
      <c r="E1153" s="11" t="s">
        <v>646</v>
      </c>
      <c r="F1153" s="11" t="s">
        <v>3478</v>
      </c>
      <c r="G1153" s="13" t="s">
        <v>17</v>
      </c>
      <c r="H1153" s="11" t="s">
        <v>3503</v>
      </c>
      <c r="I1153" s="11"/>
      <c r="J1153" s="11"/>
      <c r="K1153" s="11" t="s">
        <v>3504</v>
      </c>
      <c r="L1153" s="7"/>
      <c r="M1153" s="7"/>
      <c r="N1153" s="47">
        <v>38000</v>
      </c>
      <c r="O1153" s="25"/>
      <c r="P1153" s="26"/>
      <c r="Q1153" s="11"/>
      <c r="R1153" s="11" t="s">
        <v>3505</v>
      </c>
      <c r="S1153" s="11" t="s">
        <v>3506</v>
      </c>
      <c r="T1153" s="11"/>
      <c r="U1153" s="19" t="s">
        <v>23</v>
      </c>
      <c r="V1153" s="11" t="s">
        <v>3489</v>
      </c>
      <c r="W1153" s="20" t="s">
        <v>815</v>
      </c>
      <c r="X1153" s="20">
        <v>0</v>
      </c>
      <c r="Y1153" s="11" t="str">
        <f t="shared" ref="Y1153:Y1216" si="19">_xlfn.CONCAT(A1153,F1153,H1153,M1153,N1153,O1153,P1153,R1153)</f>
        <v>43948PREFEITURA MUNICIPAL DE UBERABAContratação de empresas para o fornecimento de materiais médico-hospitalares para enfrentamento da pandemia causada pelo COVID-19 - itens 1 e 2 do Mapa de Cotação nº 412/2020 (1 – luva de procedimento nº 7,0 (P); 2 – luva de procedimento nº 7,5 (M))38000http://www.uberaba.mg.gov.br:8080/portal/acervo/portavoz/arquivos/2020/1812%20-%2017-04-2020.pdf</v>
      </c>
      <c r="Z1153" s="11" t="s">
        <v>4443</v>
      </c>
      <c r="AA1153" s="7"/>
      <c r="AB1153" s="1" t="s">
        <v>14871</v>
      </c>
      <c r="AC1153" s="7"/>
      <c r="AD1153" s="1" t="s">
        <v>16269</v>
      </c>
    </row>
    <row r="1154" spans="1:30">
      <c r="A1154" s="10">
        <v>43948</v>
      </c>
      <c r="B1154" s="11" t="s">
        <v>771</v>
      </c>
      <c r="C1154" s="11" t="s">
        <v>3477</v>
      </c>
      <c r="D1154" s="11" t="s">
        <v>904</v>
      </c>
      <c r="E1154" s="11" t="s">
        <v>646</v>
      </c>
      <c r="F1154" s="11" t="s">
        <v>3478</v>
      </c>
      <c r="G1154" s="13" t="s">
        <v>17</v>
      </c>
      <c r="H1154" s="11" t="s">
        <v>3507</v>
      </c>
      <c r="I1154" s="11"/>
      <c r="J1154" s="11"/>
      <c r="K1154" s="11" t="s">
        <v>3504</v>
      </c>
      <c r="L1154" s="7" t="s">
        <v>13995</v>
      </c>
      <c r="M1154" s="7" t="s">
        <v>13994</v>
      </c>
      <c r="N1154" s="47">
        <v>13170</v>
      </c>
      <c r="O1154" s="25"/>
      <c r="P1154" s="26"/>
      <c r="Q1154" s="11"/>
      <c r="R1154" s="11" t="s">
        <v>3505</v>
      </c>
      <c r="S1154" s="11" t="s">
        <v>3506</v>
      </c>
      <c r="T1154" s="11"/>
      <c r="U1154" s="19" t="s">
        <v>23</v>
      </c>
      <c r="V1154" s="11" t="s">
        <v>3489</v>
      </c>
      <c r="W1154" s="20" t="s">
        <v>815</v>
      </c>
      <c r="X1154" s="20">
        <v>0</v>
      </c>
      <c r="Y1154" s="11" t="str">
        <f t="shared" si="19"/>
        <v>43948PREFEITURA MUNICIPAL DE UBERABAContratação de empresas para o fornecimento de materiais médico-hospitalares para enfrentamento da pandemia causada pelo COVID-19 -item 3 do Mapa de Cotação nº 412/2020 (3 – luva de procedimento nº 8,0 (G))07.788.510/0001-1413170http://www.uberaba.mg.gov.br:8080/portal/acervo/portavoz/arquivos/2020/1812%20-%2017-04-2020.pdf</v>
      </c>
      <c r="Z1154" s="11" t="s">
        <v>4443</v>
      </c>
      <c r="AA1154" s="7">
        <v>1000000</v>
      </c>
      <c r="AB1154" s="1" t="s">
        <v>15381</v>
      </c>
      <c r="AC1154" s="7" t="s">
        <v>14869</v>
      </c>
      <c r="AD1154" s="1" t="s">
        <v>16269</v>
      </c>
    </row>
    <row r="1155" spans="1:30">
      <c r="A1155" s="10">
        <v>43949</v>
      </c>
      <c r="B1155" s="11" t="s">
        <v>771</v>
      </c>
      <c r="C1155" s="11" t="s">
        <v>3477</v>
      </c>
      <c r="D1155" s="11" t="s">
        <v>904</v>
      </c>
      <c r="E1155" s="11" t="s">
        <v>646</v>
      </c>
      <c r="F1155" s="11" t="s">
        <v>3478</v>
      </c>
      <c r="G1155" s="13" t="s">
        <v>17</v>
      </c>
      <c r="H1155" s="11" t="s">
        <v>3508</v>
      </c>
      <c r="I1155" s="11"/>
      <c r="J1155" s="11"/>
      <c r="K1155" s="11" t="s">
        <v>3509</v>
      </c>
      <c r="L1155" s="7" t="s">
        <v>13754</v>
      </c>
      <c r="M1155" s="7" t="s">
        <v>955</v>
      </c>
      <c r="N1155" s="47">
        <v>1098130</v>
      </c>
      <c r="O1155" s="25">
        <v>368500</v>
      </c>
      <c r="P1155" s="26">
        <v>2.98</v>
      </c>
      <c r="Q1155" s="11" t="s">
        <v>2377</v>
      </c>
      <c r="R1155" s="11" t="s">
        <v>3510</v>
      </c>
      <c r="S1155" s="11" t="s">
        <v>3506</v>
      </c>
      <c r="T1155" s="11"/>
      <c r="U1155" s="19" t="s">
        <v>30</v>
      </c>
      <c r="V1155" s="11" t="s">
        <v>671</v>
      </c>
      <c r="W1155" s="14">
        <v>2.98</v>
      </c>
      <c r="X1155" s="14">
        <v>368500</v>
      </c>
      <c r="Y1155" s="11" t="str">
        <f t="shared" si="19"/>
        <v>43949PREFEITURA MUNICIPAL DE UBERABAMÁSCARA DESCÁRTAVEL59.717.553/0006-1710981303685002,98http://www.uberaba.mg.gov.br:8080/portal/acervo/portavoz/arquivos/2020/1814%20-%2027-04-2020.pdf</v>
      </c>
      <c r="Z1155" s="11" t="s">
        <v>4443</v>
      </c>
      <c r="AA1155" s="7">
        <v>0</v>
      </c>
      <c r="AB1155" s="1" t="s">
        <v>15026</v>
      </c>
      <c r="AC1155" s="7" t="s">
        <v>14869</v>
      </c>
      <c r="AD1155" s="1" t="s">
        <v>16269</v>
      </c>
    </row>
    <row r="1156" spans="1:30">
      <c r="A1156" s="10">
        <v>43949</v>
      </c>
      <c r="B1156" s="11" t="s">
        <v>771</v>
      </c>
      <c r="C1156" s="11" t="s">
        <v>3477</v>
      </c>
      <c r="D1156" s="11" t="s">
        <v>904</v>
      </c>
      <c r="E1156" s="11" t="s">
        <v>646</v>
      </c>
      <c r="F1156" s="11" t="s">
        <v>3478</v>
      </c>
      <c r="G1156" s="13" t="s">
        <v>17</v>
      </c>
      <c r="H1156" s="11" t="s">
        <v>90</v>
      </c>
      <c r="I1156" s="11"/>
      <c r="J1156" s="11"/>
      <c r="K1156" s="11" t="s">
        <v>3509</v>
      </c>
      <c r="L1156" s="7" t="s">
        <v>13754</v>
      </c>
      <c r="M1156" s="7" t="s">
        <v>955</v>
      </c>
      <c r="N1156" s="47">
        <v>171100</v>
      </c>
      <c r="O1156" s="25">
        <v>10000</v>
      </c>
      <c r="P1156" s="26">
        <v>17.11</v>
      </c>
      <c r="Q1156" s="11" t="s">
        <v>2377</v>
      </c>
      <c r="R1156" s="11" t="s">
        <v>3510</v>
      </c>
      <c r="S1156" s="11" t="s">
        <v>3506</v>
      </c>
      <c r="T1156" s="11"/>
      <c r="U1156" s="19" t="s">
        <v>4892</v>
      </c>
      <c r="V1156" s="11" t="s">
        <v>671</v>
      </c>
      <c r="W1156" s="14">
        <v>17.11</v>
      </c>
      <c r="X1156" s="14">
        <v>10000</v>
      </c>
      <c r="Y1156" s="11" t="str">
        <f t="shared" si="19"/>
        <v>43949PREFEITURA MUNICIPAL DE UBERABAMÁSCARA N9559.717.553/0006-171711001000017,11http://www.uberaba.mg.gov.br:8080/portal/acervo/portavoz/arquivos/2020/1814%20-%2027-04-2020.pdf</v>
      </c>
      <c r="Z1156" s="11" t="s">
        <v>4443</v>
      </c>
      <c r="AA1156" s="7">
        <v>0</v>
      </c>
      <c r="AB1156" s="1" t="s">
        <v>15026</v>
      </c>
      <c r="AC1156" s="7" t="s">
        <v>14869</v>
      </c>
      <c r="AD1156" s="1" t="s">
        <v>16269</v>
      </c>
    </row>
    <row r="1157" spans="1:30">
      <c r="A1157" s="10">
        <v>43949</v>
      </c>
      <c r="B1157" s="11" t="s">
        <v>771</v>
      </c>
      <c r="C1157" s="11" t="s">
        <v>3477</v>
      </c>
      <c r="D1157" s="11" t="s">
        <v>904</v>
      </c>
      <c r="E1157" s="11" t="s">
        <v>646</v>
      </c>
      <c r="F1157" s="11" t="s">
        <v>3478</v>
      </c>
      <c r="G1157" s="13" t="s">
        <v>17</v>
      </c>
      <c r="H1157" s="11" t="s">
        <v>558</v>
      </c>
      <c r="I1157" s="11"/>
      <c r="J1157" s="11"/>
      <c r="K1157" s="11" t="s">
        <v>3509</v>
      </c>
      <c r="L1157" s="7" t="s">
        <v>13754</v>
      </c>
      <c r="M1157" s="7" t="s">
        <v>955</v>
      </c>
      <c r="N1157" s="47">
        <v>17860</v>
      </c>
      <c r="O1157" s="25">
        <v>1000</v>
      </c>
      <c r="P1157" s="26">
        <v>17.86</v>
      </c>
      <c r="Q1157" s="11" t="s">
        <v>2377</v>
      </c>
      <c r="R1157" s="11" t="s">
        <v>3510</v>
      </c>
      <c r="S1157" s="11" t="s">
        <v>3506</v>
      </c>
      <c r="T1157" s="11"/>
      <c r="U1157" s="19" t="s">
        <v>29</v>
      </c>
      <c r="V1157" s="11" t="s">
        <v>671</v>
      </c>
      <c r="W1157" s="14">
        <v>17.86</v>
      </c>
      <c r="X1157" s="14">
        <v>1000</v>
      </c>
      <c r="Y1157" s="11" t="str">
        <f t="shared" si="19"/>
        <v>43949PREFEITURA MUNICIPAL DE UBERABAÓCULOS DE PROTEÇÃO59.717.553/0006-1717860100017,86http://www.uberaba.mg.gov.br:8080/portal/acervo/portavoz/arquivos/2020/1814%20-%2027-04-2020.pdf</v>
      </c>
      <c r="Z1157" s="11" t="s">
        <v>4443</v>
      </c>
      <c r="AA1157" s="7">
        <v>0</v>
      </c>
      <c r="AB1157" s="1" t="s">
        <v>15026</v>
      </c>
      <c r="AC1157" s="7" t="s">
        <v>14869</v>
      </c>
      <c r="AD1157" s="1" t="s">
        <v>16269</v>
      </c>
    </row>
    <row r="1158" spans="1:30">
      <c r="A1158" s="10">
        <v>43908</v>
      </c>
      <c r="B1158" s="11" t="s">
        <v>15</v>
      </c>
      <c r="C1158" s="12" t="s">
        <v>3511</v>
      </c>
      <c r="D1158" s="12" t="s">
        <v>3512</v>
      </c>
      <c r="E1158" s="11" t="s">
        <v>16</v>
      </c>
      <c r="F1158" s="11"/>
      <c r="G1158" s="11" t="s">
        <v>37</v>
      </c>
      <c r="H1158" s="11" t="s">
        <v>3513</v>
      </c>
      <c r="I1158" s="11">
        <v>28258282020</v>
      </c>
      <c r="J1158" s="11"/>
      <c r="K1158" s="11">
        <v>11213169</v>
      </c>
      <c r="L1158" s="7" t="s">
        <v>735</v>
      </c>
      <c r="M1158" s="7" t="s">
        <v>736</v>
      </c>
      <c r="N1158" s="47">
        <v>224500</v>
      </c>
      <c r="O1158" s="25">
        <v>10</v>
      </c>
      <c r="P1158" s="26">
        <v>22450</v>
      </c>
      <c r="Q1158" s="11"/>
      <c r="R1158" s="43" t="s">
        <v>3514</v>
      </c>
      <c r="S1158" s="36" t="s">
        <v>3515</v>
      </c>
      <c r="T1158" s="11" t="s">
        <v>1029</v>
      </c>
      <c r="U1158" s="15" t="s">
        <v>142</v>
      </c>
      <c r="V1158" s="11" t="s">
        <v>20</v>
      </c>
      <c r="W1158" s="14">
        <v>22450</v>
      </c>
      <c r="X1158" s="14">
        <v>10</v>
      </c>
      <c r="Y1158" s="11" t="str">
        <f t="shared" si="19"/>
        <v>43908DESFIBRILADOR/CARDIOVERSOR, PARA MONITORIZAÇÃO CARDÍACA E REALIZAÇÃO DE DESFIBRILAÇÃO E CARDIOVERSÃO SINCRONIZADA, MARCA PASSO EXTERNO NAO INVASIVO DE PACIENTES ADULTOS E PEDIÁTRICOS, EMBALAGEM 1.0 UNIDADE58.295.213/0021-112245001022450https://cearatransparente.ce.gov.br/portal-da-transparencia/despesas/notas-de-empenho/2631569?locale=pt-BR</v>
      </c>
      <c r="Z1158" s="11" t="s">
        <v>4443</v>
      </c>
      <c r="AA1158" s="7">
        <v>0</v>
      </c>
      <c r="AB1158" s="1" t="s">
        <v>14995</v>
      </c>
      <c r="AC1158" s="7" t="s">
        <v>14869</v>
      </c>
      <c r="AD1158" s="1" t="s">
        <v>16269</v>
      </c>
    </row>
    <row r="1159" spans="1:30">
      <c r="A1159" s="10">
        <v>43911</v>
      </c>
      <c r="B1159" s="11" t="s">
        <v>15</v>
      </c>
      <c r="C1159" s="12" t="s">
        <v>3511</v>
      </c>
      <c r="D1159" s="12" t="s">
        <v>3512</v>
      </c>
      <c r="E1159" s="11" t="s">
        <v>16</v>
      </c>
      <c r="F1159" s="11"/>
      <c r="G1159" s="13" t="s">
        <v>17</v>
      </c>
      <c r="H1159" s="11" t="s">
        <v>3516</v>
      </c>
      <c r="I1159" s="11" t="s">
        <v>3517</v>
      </c>
      <c r="J1159" s="11" t="s">
        <v>3518</v>
      </c>
      <c r="K1159" s="11" t="s">
        <v>3518</v>
      </c>
      <c r="L1159" s="7" t="s">
        <v>3519</v>
      </c>
      <c r="M1159" s="7" t="s">
        <v>2431</v>
      </c>
      <c r="N1159" s="47">
        <v>4050</v>
      </c>
      <c r="O1159" s="25">
        <v>15000</v>
      </c>
      <c r="P1159" s="26">
        <v>0.27</v>
      </c>
      <c r="Q1159" s="11" t="s">
        <v>22</v>
      </c>
      <c r="R1159" s="36" t="s">
        <v>3520</v>
      </c>
      <c r="S1159" s="11"/>
      <c r="T1159" s="11" t="s">
        <v>841</v>
      </c>
      <c r="U1159" s="19" t="s">
        <v>23</v>
      </c>
      <c r="V1159" s="11" t="s">
        <v>24</v>
      </c>
      <c r="W1159" s="14">
        <v>0.54</v>
      </c>
      <c r="X1159" s="14">
        <v>750000</v>
      </c>
      <c r="Y1159" s="11" t="str">
        <f t="shared" si="19"/>
        <v>43911LUVA DE PROCEDIMENTO TAM.G (NUGARD NITRIL) AZUL CX.C/100UND 1925-KEVENOLL01.722.296/0001-174050150000,27https://cearatransparente.ce.gov.br/portal-da-transparencia/despesas/notas-de-empenho/2631949?locale=pt-BR</v>
      </c>
      <c r="Z1159" s="11" t="s">
        <v>4443</v>
      </c>
      <c r="AA1159" s="7">
        <v>2500000</v>
      </c>
      <c r="AB1159" s="1" t="s">
        <v>15251</v>
      </c>
      <c r="AC1159" s="7" t="s">
        <v>14869</v>
      </c>
      <c r="AD1159" s="1" t="s">
        <v>16269</v>
      </c>
    </row>
    <row r="1160" spans="1:30">
      <c r="A1160" s="10">
        <v>43911</v>
      </c>
      <c r="B1160" s="11" t="s">
        <v>15</v>
      </c>
      <c r="C1160" s="12" t="s">
        <v>3511</v>
      </c>
      <c r="D1160" s="12" t="s">
        <v>3512</v>
      </c>
      <c r="E1160" s="11" t="s">
        <v>16</v>
      </c>
      <c r="F1160" s="11"/>
      <c r="G1160" s="13" t="s">
        <v>17</v>
      </c>
      <c r="H1160" s="11" t="s">
        <v>3521</v>
      </c>
      <c r="I1160" s="11" t="s">
        <v>3517</v>
      </c>
      <c r="J1160" s="11" t="s">
        <v>3518</v>
      </c>
      <c r="K1160" s="11" t="s">
        <v>3518</v>
      </c>
      <c r="L1160" s="7" t="s">
        <v>3519</v>
      </c>
      <c r="M1160" s="7" t="s">
        <v>2431</v>
      </c>
      <c r="N1160" s="47">
        <v>72835</v>
      </c>
      <c r="O1160" s="25">
        <v>20810</v>
      </c>
      <c r="P1160" s="26">
        <v>3.5</v>
      </c>
      <c r="Q1160" s="11" t="s">
        <v>18</v>
      </c>
      <c r="R1160" s="43" t="s">
        <v>3520</v>
      </c>
      <c r="S1160" s="11"/>
      <c r="T1160" s="11" t="s">
        <v>886</v>
      </c>
      <c r="U1160" s="15" t="s">
        <v>35</v>
      </c>
      <c r="V1160" s="11" t="s">
        <v>20</v>
      </c>
      <c r="W1160" s="14">
        <v>0.35</v>
      </c>
      <c r="X1160" s="14">
        <v>208100</v>
      </c>
      <c r="Y1160" s="11" t="str">
        <f t="shared" si="19"/>
        <v>43911AVENTAL DESC. MANGA LONGA BRANCO PCT.C/10UND 2289-TALGE01.722.296/0001-1772835208103,5https://cearatransparente.ce.gov.br/portal-da-transparencia/despesas/notas-de-empenho/2631949?locale=pt-BR</v>
      </c>
      <c r="Z1160" s="11" t="s">
        <v>4443</v>
      </c>
      <c r="AA1160" s="7">
        <v>2500000</v>
      </c>
      <c r="AB1160" s="1" t="s">
        <v>15251</v>
      </c>
      <c r="AC1160" s="7" t="s">
        <v>14869</v>
      </c>
      <c r="AD1160" s="1" t="s">
        <v>16269</v>
      </c>
    </row>
    <row r="1161" spans="1:30">
      <c r="A1161" s="10">
        <v>43911</v>
      </c>
      <c r="B1161" s="11" t="s">
        <v>15</v>
      </c>
      <c r="C1161" s="12" t="s">
        <v>3511</v>
      </c>
      <c r="D1161" s="12" t="s">
        <v>3512</v>
      </c>
      <c r="E1161" s="11" t="s">
        <v>16</v>
      </c>
      <c r="F1161" s="11"/>
      <c r="G1161" s="13" t="s">
        <v>17</v>
      </c>
      <c r="H1161" s="11" t="s">
        <v>3522</v>
      </c>
      <c r="I1161" s="11" t="s">
        <v>3517</v>
      </c>
      <c r="J1161" s="11" t="s">
        <v>3518</v>
      </c>
      <c r="K1161" s="11" t="s">
        <v>3518</v>
      </c>
      <c r="L1161" s="7" t="s">
        <v>3519</v>
      </c>
      <c r="M1161" s="7" t="s">
        <v>2431</v>
      </c>
      <c r="N1161" s="47">
        <v>36</v>
      </c>
      <c r="O1161" s="25">
        <v>30</v>
      </c>
      <c r="P1161" s="26">
        <v>1.2</v>
      </c>
      <c r="Q1161" s="11" t="s">
        <v>22</v>
      </c>
      <c r="R1161" s="11" t="s">
        <v>3520</v>
      </c>
      <c r="S1161" s="11"/>
      <c r="T1161" s="11" t="s">
        <v>841</v>
      </c>
      <c r="U1161" s="19" t="s">
        <v>23</v>
      </c>
      <c r="V1161" s="11" t="s">
        <v>24</v>
      </c>
      <c r="W1161" s="14">
        <v>1.2</v>
      </c>
      <c r="X1161" s="14">
        <v>6000</v>
      </c>
      <c r="Y1161" s="11" t="str">
        <f t="shared" si="19"/>
        <v>43911LUVA DE PROCEDIMENTO TAM.M (PROCED) ESTERIL CX.C/200PAR 322-LEMGRUBE01.722.296/0001-1736301,2https://cearatransparente.ce.gov.br/portal-da-transparencia/despesas/notas-de-empenho/2631949?locale=pt-BR</v>
      </c>
      <c r="Z1161" s="11" t="s">
        <v>4443</v>
      </c>
      <c r="AA1161" s="7">
        <v>2500000</v>
      </c>
      <c r="AB1161" s="1" t="s">
        <v>15251</v>
      </c>
      <c r="AC1161" s="7" t="s">
        <v>14869</v>
      </c>
      <c r="AD1161" s="1" t="s">
        <v>16269</v>
      </c>
    </row>
    <row r="1162" spans="1:30">
      <c r="A1162" s="10">
        <v>43911</v>
      </c>
      <c r="B1162" s="11" t="s">
        <v>15</v>
      </c>
      <c r="C1162" s="12" t="s">
        <v>3511</v>
      </c>
      <c r="D1162" s="12" t="s">
        <v>3512</v>
      </c>
      <c r="E1162" s="11" t="s">
        <v>16</v>
      </c>
      <c r="F1162" s="11"/>
      <c r="G1162" s="13" t="s">
        <v>17</v>
      </c>
      <c r="H1162" s="11" t="s">
        <v>3523</v>
      </c>
      <c r="I1162" s="11" t="s">
        <v>3517</v>
      </c>
      <c r="J1162" s="11" t="s">
        <v>3518</v>
      </c>
      <c r="K1162" s="11" t="s">
        <v>3518</v>
      </c>
      <c r="L1162" s="7" t="s">
        <v>3519</v>
      </c>
      <c r="M1162" s="7" t="s">
        <v>2431</v>
      </c>
      <c r="N1162" s="47">
        <v>2100</v>
      </c>
      <c r="O1162" s="25">
        <v>1750</v>
      </c>
      <c r="P1162" s="26">
        <v>1.2</v>
      </c>
      <c r="Q1162" s="11" t="s">
        <v>22</v>
      </c>
      <c r="R1162" s="11" t="s">
        <v>3520</v>
      </c>
      <c r="S1162" s="11"/>
      <c r="T1162" s="11" t="s">
        <v>841</v>
      </c>
      <c r="U1162" s="19" t="s">
        <v>23</v>
      </c>
      <c r="V1162" s="11" t="s">
        <v>24</v>
      </c>
      <c r="W1162" s="14">
        <v>1.2</v>
      </c>
      <c r="X1162" s="14">
        <v>350000</v>
      </c>
      <c r="Y1162" s="11" t="str">
        <f t="shared" si="19"/>
        <v>43911LUVA DE PROCEDIMENTO TAM.G (PROCED) ESTERIL C/200PAR 322-LEMGRUBE01.722.296/0001-17210017501,2https://cearatransparente.ce.gov.br/portal-da-transparencia/despesas/notas-de-empenho/2631949?locale=pt-BR</v>
      </c>
      <c r="Z1162" s="11" t="s">
        <v>4443</v>
      </c>
      <c r="AA1162" s="7">
        <v>2500000</v>
      </c>
      <c r="AB1162" s="1" t="s">
        <v>15251</v>
      </c>
      <c r="AC1162" s="7" t="s">
        <v>14869</v>
      </c>
      <c r="AD1162" s="1" t="s">
        <v>16269</v>
      </c>
    </row>
    <row r="1163" spans="1:30">
      <c r="A1163" s="10">
        <v>43911</v>
      </c>
      <c r="B1163" s="11" t="s">
        <v>15</v>
      </c>
      <c r="C1163" s="12" t="s">
        <v>3511</v>
      </c>
      <c r="D1163" s="12" t="s">
        <v>3512</v>
      </c>
      <c r="E1163" s="11" t="s">
        <v>16</v>
      </c>
      <c r="F1163" s="11"/>
      <c r="G1163" s="13" t="s">
        <v>17</v>
      </c>
      <c r="H1163" s="11" t="s">
        <v>3524</v>
      </c>
      <c r="I1163" s="11" t="s">
        <v>3517</v>
      </c>
      <c r="J1163" s="11" t="s">
        <v>3518</v>
      </c>
      <c r="K1163" s="11" t="s">
        <v>3518</v>
      </c>
      <c r="L1163" s="7" t="s">
        <v>3519</v>
      </c>
      <c r="M1163" s="7" t="s">
        <v>2431</v>
      </c>
      <c r="N1163" s="47">
        <v>54</v>
      </c>
      <c r="O1163" s="25">
        <v>200</v>
      </c>
      <c r="P1163" s="26">
        <v>0.27</v>
      </c>
      <c r="Q1163" s="11" t="s">
        <v>22</v>
      </c>
      <c r="R1163" s="11" t="s">
        <v>3520</v>
      </c>
      <c r="S1163" s="11"/>
      <c r="T1163" s="11" t="s">
        <v>841</v>
      </c>
      <c r="U1163" s="19" t="s">
        <v>23</v>
      </c>
      <c r="V1163" s="11" t="s">
        <v>24</v>
      </c>
      <c r="W1163" s="14">
        <v>0.54</v>
      </c>
      <c r="X1163" s="14">
        <v>10000</v>
      </c>
      <c r="Y1163" s="11" t="str">
        <f t="shared" si="19"/>
        <v>43911LUVA DE PROCEDIMENTO TAM.G (NUGARD NITRIL) ROSA CX.C/100UND 1925-KEVENOLL01.722.296/0001-17542000,27https://cearatransparente.ce.gov.br/portal-da-transparencia/despesas/notas-de-empenho/2631949?locale=pt-BR</v>
      </c>
      <c r="Z1163" s="11" t="s">
        <v>4443</v>
      </c>
      <c r="AA1163" s="7">
        <v>2500000</v>
      </c>
      <c r="AB1163" s="1" t="s">
        <v>15251</v>
      </c>
      <c r="AC1163" s="7" t="s">
        <v>14869</v>
      </c>
      <c r="AD1163" s="1" t="s">
        <v>16269</v>
      </c>
    </row>
    <row r="1164" spans="1:30">
      <c r="A1164" s="10">
        <v>43911</v>
      </c>
      <c r="B1164" s="11" t="s">
        <v>15</v>
      </c>
      <c r="C1164" s="12" t="s">
        <v>3511</v>
      </c>
      <c r="D1164" s="12" t="s">
        <v>3512</v>
      </c>
      <c r="E1164" s="11" t="s">
        <v>16</v>
      </c>
      <c r="F1164" s="11"/>
      <c r="G1164" s="13" t="s">
        <v>17</v>
      </c>
      <c r="H1164" s="11" t="s">
        <v>3525</v>
      </c>
      <c r="I1164" s="11" t="s">
        <v>3517</v>
      </c>
      <c r="J1164" s="11" t="s">
        <v>3518</v>
      </c>
      <c r="K1164" s="11" t="s">
        <v>3518</v>
      </c>
      <c r="L1164" s="7" t="s">
        <v>3519</v>
      </c>
      <c r="M1164" s="7" t="s">
        <v>2431</v>
      </c>
      <c r="N1164" s="47">
        <v>75.599999999999994</v>
      </c>
      <c r="O1164" s="25">
        <v>60</v>
      </c>
      <c r="P1164" s="26">
        <v>1.26</v>
      </c>
      <c r="Q1164" s="11" t="s">
        <v>22</v>
      </c>
      <c r="R1164" s="11" t="s">
        <v>3520</v>
      </c>
      <c r="S1164" s="11"/>
      <c r="T1164" s="11" t="s">
        <v>841</v>
      </c>
      <c r="U1164" s="19" t="s">
        <v>23</v>
      </c>
      <c r="V1164" s="11" t="s">
        <v>24</v>
      </c>
      <c r="W1164" s="14">
        <v>1.26</v>
      </c>
      <c r="X1164" s="14">
        <v>3000</v>
      </c>
      <c r="Y1164" s="11" t="str">
        <f t="shared" si="19"/>
        <v>43911LUVA CIRURGICA ESTERIL N.7,0 CX.C/50PAR 88-DESCARPAC01.722.296/0001-1775,6601,26https://cearatransparente.ce.gov.br/portal-da-transparencia/despesas/notas-de-empenho/2631949?locale=pt-BR</v>
      </c>
      <c r="Z1164" s="11" t="s">
        <v>4443</v>
      </c>
      <c r="AA1164" s="7">
        <v>2500000</v>
      </c>
      <c r="AB1164" s="1" t="s">
        <v>15251</v>
      </c>
      <c r="AC1164" s="7" t="s">
        <v>14869</v>
      </c>
      <c r="AD1164" s="1" t="s">
        <v>16269</v>
      </c>
    </row>
    <row r="1165" spans="1:30">
      <c r="A1165" s="10">
        <v>43911</v>
      </c>
      <c r="B1165" s="11" t="s">
        <v>15</v>
      </c>
      <c r="C1165" s="12" t="s">
        <v>3511</v>
      </c>
      <c r="D1165" s="12" t="s">
        <v>3512</v>
      </c>
      <c r="E1165" s="11" t="s">
        <v>16</v>
      </c>
      <c r="F1165" s="11"/>
      <c r="G1165" s="13" t="s">
        <v>17</v>
      </c>
      <c r="H1165" s="11" t="s">
        <v>3526</v>
      </c>
      <c r="I1165" s="11" t="s">
        <v>3517</v>
      </c>
      <c r="J1165" s="11" t="s">
        <v>3518</v>
      </c>
      <c r="K1165" s="11" t="s">
        <v>3518</v>
      </c>
      <c r="L1165" s="7" t="s">
        <v>3519</v>
      </c>
      <c r="M1165" s="7" t="s">
        <v>2431</v>
      </c>
      <c r="N1165" s="47">
        <v>60</v>
      </c>
      <c r="O1165" s="25">
        <v>1</v>
      </c>
      <c r="P1165" s="26">
        <v>60</v>
      </c>
      <c r="Q1165" s="11"/>
      <c r="R1165" s="11" t="s">
        <v>3520</v>
      </c>
      <c r="S1165" s="11"/>
      <c r="T1165" s="11" t="s">
        <v>836</v>
      </c>
      <c r="U1165" s="19" t="s">
        <v>30</v>
      </c>
      <c r="V1165" s="11" t="s">
        <v>20</v>
      </c>
      <c r="W1165" s="14">
        <v>1.2</v>
      </c>
      <c r="X1165" s="14">
        <v>50</v>
      </c>
      <c r="Y1165" s="11" t="str">
        <f t="shared" si="19"/>
        <v>43911MASCARA DESC. TRIPLA C/ELASTICO CX.C/50UND 1922-DESCARP01.722.296/0001-1760160https://cearatransparente.ce.gov.br/portal-da-transparencia/despesas/notas-de-empenho/2631949?locale=pt-BR</v>
      </c>
      <c r="Z1165" s="11" t="s">
        <v>4443</v>
      </c>
      <c r="AA1165" s="7">
        <v>2500000</v>
      </c>
      <c r="AB1165" s="1" t="s">
        <v>15251</v>
      </c>
      <c r="AC1165" s="7" t="s">
        <v>14869</v>
      </c>
      <c r="AD1165" s="1" t="s">
        <v>16269</v>
      </c>
    </row>
    <row r="1166" spans="1:30">
      <c r="A1166" s="10">
        <v>43911</v>
      </c>
      <c r="B1166" s="11" t="s">
        <v>15</v>
      </c>
      <c r="C1166" s="12" t="s">
        <v>3511</v>
      </c>
      <c r="D1166" s="12" t="s">
        <v>3512</v>
      </c>
      <c r="E1166" s="11" t="s">
        <v>16</v>
      </c>
      <c r="F1166" s="11"/>
      <c r="G1166" s="13" t="s">
        <v>17</v>
      </c>
      <c r="H1166" s="11" t="s">
        <v>3527</v>
      </c>
      <c r="I1166" s="11" t="s">
        <v>3517</v>
      </c>
      <c r="J1166" s="11" t="s">
        <v>3518</v>
      </c>
      <c r="K1166" s="11" t="s">
        <v>3518</v>
      </c>
      <c r="L1166" s="7" t="s">
        <v>3519</v>
      </c>
      <c r="M1166" s="7" t="s">
        <v>2431</v>
      </c>
      <c r="N1166" s="47">
        <v>12920</v>
      </c>
      <c r="O1166" s="25">
        <v>340</v>
      </c>
      <c r="P1166" s="26">
        <v>38</v>
      </c>
      <c r="Q1166" s="27" t="s">
        <v>28</v>
      </c>
      <c r="R1166" s="11" t="s">
        <v>3520</v>
      </c>
      <c r="S1166" s="11"/>
      <c r="T1166" s="11" t="s">
        <v>825</v>
      </c>
      <c r="U1166" s="19" t="s">
        <v>4892</v>
      </c>
      <c r="V1166" s="11" t="s">
        <v>20</v>
      </c>
      <c r="W1166" s="14">
        <v>0.76</v>
      </c>
      <c r="X1166" s="14">
        <v>17000</v>
      </c>
      <c r="Y1166" s="11" t="str">
        <f t="shared" si="19"/>
        <v>43911MASCARA BICO DE PATO P/TB PFF2/N95 C/50UND CX.C/50UND 2489-KSN01.722.296/0001-171292034038https://cearatransparente.ce.gov.br/portal-da-transparencia/despesas/notas-de-empenho/2631949?locale=pt-BR</v>
      </c>
      <c r="Z1166" s="11" t="s">
        <v>4443</v>
      </c>
      <c r="AA1166" s="7">
        <v>2500000</v>
      </c>
      <c r="AB1166" s="1" t="s">
        <v>15251</v>
      </c>
      <c r="AC1166" s="7" t="s">
        <v>14869</v>
      </c>
      <c r="AD1166" s="1" t="s">
        <v>16269</v>
      </c>
    </row>
    <row r="1167" spans="1:30">
      <c r="A1167" s="10">
        <v>43911</v>
      </c>
      <c r="B1167" s="11" t="s">
        <v>15</v>
      </c>
      <c r="C1167" s="12" t="s">
        <v>3511</v>
      </c>
      <c r="D1167" s="12" t="s">
        <v>3512</v>
      </c>
      <c r="E1167" s="11" t="s">
        <v>16</v>
      </c>
      <c r="F1167" s="11"/>
      <c r="G1167" s="13" t="s">
        <v>17</v>
      </c>
      <c r="H1167" s="11" t="s">
        <v>3528</v>
      </c>
      <c r="I1167" s="11" t="s">
        <v>3517</v>
      </c>
      <c r="J1167" s="11" t="s">
        <v>3518</v>
      </c>
      <c r="K1167" s="11" t="s">
        <v>3518</v>
      </c>
      <c r="L1167" s="7" t="s">
        <v>3519</v>
      </c>
      <c r="M1167" s="7" t="s">
        <v>2431</v>
      </c>
      <c r="N1167" s="47">
        <v>2040</v>
      </c>
      <c r="O1167" s="25">
        <v>1700</v>
      </c>
      <c r="P1167" s="26">
        <v>1.2</v>
      </c>
      <c r="Q1167" s="11" t="s">
        <v>22</v>
      </c>
      <c r="R1167" s="11" t="s">
        <v>3520</v>
      </c>
      <c r="S1167" s="11"/>
      <c r="T1167" s="11" t="s">
        <v>841</v>
      </c>
      <c r="U1167" s="19" t="s">
        <v>23</v>
      </c>
      <c r="V1167" s="11" t="s">
        <v>24</v>
      </c>
      <c r="W1167" s="14">
        <v>1.2</v>
      </c>
      <c r="X1167" s="14">
        <v>340000</v>
      </c>
      <c r="Y1167" s="11" t="str">
        <f t="shared" si="19"/>
        <v>43911LUVA DE PROCEDIMENTO TAM.P (PROCED) ESTERIL CX.C/200PAR 322-LEMGRUBE01.722.296/0001-17204017001,2https://cearatransparente.ce.gov.br/portal-da-transparencia/despesas/notas-de-empenho/2631949?locale=pt-BR</v>
      </c>
      <c r="Z1167" s="11" t="s">
        <v>4443</v>
      </c>
      <c r="AA1167" s="7">
        <v>2500000</v>
      </c>
      <c r="AB1167" s="1" t="s">
        <v>15251</v>
      </c>
      <c r="AC1167" s="7" t="s">
        <v>14869</v>
      </c>
      <c r="AD1167" s="1" t="s">
        <v>16269</v>
      </c>
    </row>
    <row r="1168" spans="1:30">
      <c r="A1168" s="10">
        <v>43911</v>
      </c>
      <c r="B1168" s="11" t="s">
        <v>15</v>
      </c>
      <c r="C1168" s="12" t="s">
        <v>3511</v>
      </c>
      <c r="D1168" s="12" t="s">
        <v>3512</v>
      </c>
      <c r="E1168" s="11" t="s">
        <v>16</v>
      </c>
      <c r="F1168" s="11"/>
      <c r="G1168" s="13" t="s">
        <v>17</v>
      </c>
      <c r="H1168" s="11" t="s">
        <v>3529</v>
      </c>
      <c r="I1168" s="11" t="s">
        <v>3517</v>
      </c>
      <c r="J1168" s="11" t="s">
        <v>3518</v>
      </c>
      <c r="K1168" s="11" t="s">
        <v>3518</v>
      </c>
      <c r="L1168" s="7" t="s">
        <v>3519</v>
      </c>
      <c r="M1168" s="7" t="s">
        <v>2431</v>
      </c>
      <c r="N1168" s="47">
        <v>15336</v>
      </c>
      <c r="O1168" s="25">
        <v>568</v>
      </c>
      <c r="P1168" s="26">
        <v>27</v>
      </c>
      <c r="Q1168" s="11" t="s">
        <v>22</v>
      </c>
      <c r="R1168" s="11" t="s">
        <v>3520</v>
      </c>
      <c r="S1168" s="11"/>
      <c r="T1168" s="11" t="s">
        <v>841</v>
      </c>
      <c r="U1168" s="19" t="s">
        <v>23</v>
      </c>
      <c r="V1168" s="11" t="s">
        <v>24</v>
      </c>
      <c r="W1168" s="14">
        <v>0.54</v>
      </c>
      <c r="X1168" s="14">
        <v>28400</v>
      </c>
      <c r="Y1168" s="11" t="str">
        <f t="shared" si="19"/>
        <v>43911LUVA DE PROCEDIMENTO TAM.G CX.C/100UND 1578-LEMGRUB01.722.296/0001-171533656827https://cearatransparente.ce.gov.br/portal-da-transparencia/despesas/notas-de-empenho/2631949?locale=pt-BR</v>
      </c>
      <c r="Z1168" s="11" t="s">
        <v>4443</v>
      </c>
      <c r="AA1168" s="7">
        <v>2500000</v>
      </c>
      <c r="AB1168" s="1" t="s">
        <v>15251</v>
      </c>
      <c r="AC1168" s="7" t="s">
        <v>14869</v>
      </c>
      <c r="AD1168" s="1" t="s">
        <v>16269</v>
      </c>
    </row>
    <row r="1169" spans="1:30">
      <c r="A1169" s="10">
        <v>43911</v>
      </c>
      <c r="B1169" s="11" t="s">
        <v>15</v>
      </c>
      <c r="C1169" s="12" t="s">
        <v>3511</v>
      </c>
      <c r="D1169" s="12" t="s">
        <v>3512</v>
      </c>
      <c r="E1169" s="11" t="s">
        <v>16</v>
      </c>
      <c r="F1169" s="11"/>
      <c r="G1169" s="13" t="s">
        <v>17</v>
      </c>
      <c r="H1169" s="11" t="s">
        <v>3529</v>
      </c>
      <c r="I1169" s="11" t="s">
        <v>3517</v>
      </c>
      <c r="J1169" s="11" t="s">
        <v>3518</v>
      </c>
      <c r="K1169" s="11" t="s">
        <v>3518</v>
      </c>
      <c r="L1169" s="7" t="s">
        <v>3519</v>
      </c>
      <c r="M1169" s="7" t="s">
        <v>2431</v>
      </c>
      <c r="N1169" s="47">
        <v>108</v>
      </c>
      <c r="O1169" s="25">
        <v>400</v>
      </c>
      <c r="P1169" s="26">
        <v>0.27</v>
      </c>
      <c r="Q1169" s="11" t="s">
        <v>22</v>
      </c>
      <c r="R1169" s="11" t="s">
        <v>3520</v>
      </c>
      <c r="S1169" s="11"/>
      <c r="T1169" s="11" t="s">
        <v>841</v>
      </c>
      <c r="U1169" s="19" t="s">
        <v>23</v>
      </c>
      <c r="V1169" s="11" t="s">
        <v>24</v>
      </c>
      <c r="W1169" s="14">
        <v>0.54</v>
      </c>
      <c r="X1169" s="14">
        <v>20000</v>
      </c>
      <c r="Y1169" s="11" t="str">
        <f t="shared" si="19"/>
        <v>43911LUVA DE PROCEDIMENTO TAM.G CX.C/100UND 1578-LEMGRUB01.722.296/0001-171084000,27https://cearatransparente.ce.gov.br/portal-da-transparencia/despesas/notas-de-empenho/2631949?locale=pt-BR</v>
      </c>
      <c r="Z1169" s="11" t="s">
        <v>4443</v>
      </c>
      <c r="AA1169" s="7">
        <v>2500000</v>
      </c>
      <c r="AB1169" s="1" t="s">
        <v>15251</v>
      </c>
      <c r="AC1169" s="7" t="s">
        <v>14869</v>
      </c>
      <c r="AD1169" s="1" t="s">
        <v>16269</v>
      </c>
    </row>
    <row r="1170" spans="1:30">
      <c r="A1170" s="10">
        <v>43911</v>
      </c>
      <c r="B1170" s="11" t="s">
        <v>15</v>
      </c>
      <c r="C1170" s="12" t="s">
        <v>3511</v>
      </c>
      <c r="D1170" s="12" t="s">
        <v>3512</v>
      </c>
      <c r="E1170" s="11" t="s">
        <v>16</v>
      </c>
      <c r="F1170" s="11"/>
      <c r="G1170" s="13" t="s">
        <v>17</v>
      </c>
      <c r="H1170" s="11" t="s">
        <v>3530</v>
      </c>
      <c r="I1170" s="11" t="s">
        <v>3517</v>
      </c>
      <c r="J1170" s="11" t="s">
        <v>3518</v>
      </c>
      <c r="K1170" s="11" t="s">
        <v>3518</v>
      </c>
      <c r="L1170" s="7" t="s">
        <v>3519</v>
      </c>
      <c r="M1170" s="7" t="s">
        <v>2431</v>
      </c>
      <c r="N1170" s="47">
        <v>8.4</v>
      </c>
      <c r="O1170" s="25">
        <v>7</v>
      </c>
      <c r="P1170" s="26">
        <v>1.2</v>
      </c>
      <c r="Q1170" s="11" t="s">
        <v>22</v>
      </c>
      <c r="R1170" s="11" t="s">
        <v>3520</v>
      </c>
      <c r="S1170" s="11"/>
      <c r="T1170" s="11" t="s">
        <v>841</v>
      </c>
      <c r="U1170" s="19" t="s">
        <v>23</v>
      </c>
      <c r="V1170" s="11" t="s">
        <v>24</v>
      </c>
      <c r="W1170" s="14">
        <v>1.2</v>
      </c>
      <c r="X1170" s="14">
        <v>7</v>
      </c>
      <c r="Y1170" s="11" t="str">
        <f t="shared" si="19"/>
        <v>43911LUVA CIRURGICA ESTERIL N.8,0 C/PO 2594-BECARE01.722.296/0001-178,471,2https://cearatransparente.ce.gov.br/portal-da-transparencia/despesas/notas-de-empenho/2631949?locale=pt-BR</v>
      </c>
      <c r="Z1170" s="11" t="s">
        <v>4443</v>
      </c>
      <c r="AA1170" s="7">
        <v>2500000</v>
      </c>
      <c r="AB1170" s="1" t="s">
        <v>15251</v>
      </c>
      <c r="AC1170" s="7" t="s">
        <v>14869</v>
      </c>
      <c r="AD1170" s="1" t="s">
        <v>16269</v>
      </c>
    </row>
    <row r="1171" spans="1:30">
      <c r="A1171" s="10">
        <v>43911</v>
      </c>
      <c r="B1171" s="11" t="s">
        <v>15</v>
      </c>
      <c r="C1171" s="12" t="s">
        <v>3511</v>
      </c>
      <c r="D1171" s="12" t="s">
        <v>3512</v>
      </c>
      <c r="E1171" s="11" t="s">
        <v>16</v>
      </c>
      <c r="F1171" s="11"/>
      <c r="G1171" s="13" t="s">
        <v>17</v>
      </c>
      <c r="H1171" s="11" t="s">
        <v>3531</v>
      </c>
      <c r="I1171" s="11" t="s">
        <v>3517</v>
      </c>
      <c r="J1171" s="11" t="s">
        <v>3518</v>
      </c>
      <c r="K1171" s="11" t="s">
        <v>3518</v>
      </c>
      <c r="L1171" s="7" t="s">
        <v>3519</v>
      </c>
      <c r="M1171" s="7" t="s">
        <v>2431</v>
      </c>
      <c r="N1171" s="47">
        <v>3.4</v>
      </c>
      <c r="O1171" s="25">
        <v>2</v>
      </c>
      <c r="P1171" s="26">
        <v>1.7</v>
      </c>
      <c r="Q1171" s="11" t="s">
        <v>22</v>
      </c>
      <c r="R1171" s="11" t="s">
        <v>3520</v>
      </c>
      <c r="S1171" s="11"/>
      <c r="T1171" s="11" t="s">
        <v>841</v>
      </c>
      <c r="U1171" s="19" t="s">
        <v>23</v>
      </c>
      <c r="V1171" s="11" t="s">
        <v>24</v>
      </c>
      <c r="W1171" s="14">
        <v>1.7</v>
      </c>
      <c r="X1171" s="14">
        <v>2</v>
      </c>
      <c r="Y1171" s="11" t="str">
        <f t="shared" si="19"/>
        <v>43911LUVA CIRURGICA ESTERIL N.7,5 (MEDFEEL POWDER FREE) PAR 2702-SANRO ME01.722.296/0001-173,421,7https://cearatransparente.ce.gov.br/portal-da-transparencia/despesas/notas-de-empenho/2631949?locale=pt-BR</v>
      </c>
      <c r="Z1171" s="11" t="s">
        <v>4443</v>
      </c>
      <c r="AA1171" s="7">
        <v>2500000</v>
      </c>
      <c r="AB1171" s="1" t="s">
        <v>15251</v>
      </c>
      <c r="AC1171" s="7" t="s">
        <v>14869</v>
      </c>
      <c r="AD1171" s="1" t="s">
        <v>16269</v>
      </c>
    </row>
    <row r="1172" spans="1:30">
      <c r="A1172" s="10">
        <v>43911</v>
      </c>
      <c r="B1172" s="11" t="s">
        <v>15</v>
      </c>
      <c r="C1172" s="12" t="s">
        <v>3511</v>
      </c>
      <c r="D1172" s="12" t="s">
        <v>3512</v>
      </c>
      <c r="E1172" s="11" t="s">
        <v>16</v>
      </c>
      <c r="F1172" s="11"/>
      <c r="G1172" s="13" t="s">
        <v>17</v>
      </c>
      <c r="H1172" s="11" t="s">
        <v>3532</v>
      </c>
      <c r="I1172" s="11" t="s">
        <v>3517</v>
      </c>
      <c r="J1172" s="11" t="s">
        <v>3518</v>
      </c>
      <c r="K1172" s="11" t="s">
        <v>3518</v>
      </c>
      <c r="L1172" s="7" t="s">
        <v>3519</v>
      </c>
      <c r="M1172" s="7" t="s">
        <v>2431</v>
      </c>
      <c r="N1172" s="47">
        <v>1836</v>
      </c>
      <c r="O1172" s="25">
        <v>68</v>
      </c>
      <c r="P1172" s="26">
        <v>27</v>
      </c>
      <c r="Q1172" s="11" t="s">
        <v>22</v>
      </c>
      <c r="R1172" s="11" t="s">
        <v>3520</v>
      </c>
      <c r="S1172" s="11"/>
      <c r="T1172" s="11" t="s">
        <v>841</v>
      </c>
      <c r="U1172" s="19" t="s">
        <v>23</v>
      </c>
      <c r="V1172" s="11" t="s">
        <v>24</v>
      </c>
      <c r="W1172" s="14">
        <v>0.54</v>
      </c>
      <c r="X1172" s="14">
        <v>3800</v>
      </c>
      <c r="Y1172" s="11" t="str">
        <f t="shared" si="19"/>
        <v>43911LUVA DE PROCEDIMENTO TAM.G (NUGARD) CX.C/100UND 1925-KEVENOLL01.722.296/0001-1718366827https://cearatransparente.ce.gov.br/portal-da-transparencia/despesas/notas-de-empenho/2631949?locale=pt-BR</v>
      </c>
      <c r="Z1172" s="11" t="s">
        <v>4443</v>
      </c>
      <c r="AA1172" s="7">
        <v>2500000</v>
      </c>
      <c r="AB1172" s="1" t="s">
        <v>15251</v>
      </c>
      <c r="AC1172" s="7" t="s">
        <v>14869</v>
      </c>
      <c r="AD1172" s="1" t="s">
        <v>16269</v>
      </c>
    </row>
    <row r="1173" spans="1:30">
      <c r="A1173" s="10">
        <v>43911</v>
      </c>
      <c r="B1173" s="11" t="s">
        <v>15</v>
      </c>
      <c r="C1173" s="12" t="s">
        <v>3511</v>
      </c>
      <c r="D1173" s="12" t="s">
        <v>3512</v>
      </c>
      <c r="E1173" s="11" t="s">
        <v>16</v>
      </c>
      <c r="F1173" s="11"/>
      <c r="G1173" s="13" t="s">
        <v>17</v>
      </c>
      <c r="H1173" s="11" t="s">
        <v>3533</v>
      </c>
      <c r="I1173" s="11" t="s">
        <v>3517</v>
      </c>
      <c r="J1173" s="11" t="s">
        <v>3518</v>
      </c>
      <c r="K1173" s="11" t="s">
        <v>3518</v>
      </c>
      <c r="L1173" s="7" t="s">
        <v>3519</v>
      </c>
      <c r="M1173" s="7" t="s">
        <v>2431</v>
      </c>
      <c r="N1173" s="47">
        <v>728</v>
      </c>
      <c r="O1173" s="25">
        <v>28</v>
      </c>
      <c r="P1173" s="26">
        <v>26</v>
      </c>
      <c r="Q1173" s="11" t="s">
        <v>22</v>
      </c>
      <c r="R1173" s="11" t="s">
        <v>3520</v>
      </c>
      <c r="S1173" s="11"/>
      <c r="T1173" s="11" t="s">
        <v>841</v>
      </c>
      <c r="U1173" s="19" t="s">
        <v>23</v>
      </c>
      <c r="V1173" s="11" t="s">
        <v>24</v>
      </c>
      <c r="W1173" s="14">
        <v>0.52</v>
      </c>
      <c r="X1173" s="14">
        <v>1400</v>
      </c>
      <c r="Y1173" s="11" t="str">
        <f t="shared" si="19"/>
        <v>43911LUVA DE PROCEDIMENTO C/PO TAM.M CX.C/100UND N/CCIRXU 88-DESCARPAC01.722.296/0001-177282826https://cearatransparente.ce.gov.br/portal-da-transparencia/despesas/notas-de-empenho/2631949?locale=pt-BR</v>
      </c>
      <c r="Z1173" s="11" t="s">
        <v>4443</v>
      </c>
      <c r="AA1173" s="7">
        <v>2500000</v>
      </c>
      <c r="AB1173" s="1" t="s">
        <v>15251</v>
      </c>
      <c r="AC1173" s="7" t="s">
        <v>14869</v>
      </c>
      <c r="AD1173" s="1" t="s">
        <v>16269</v>
      </c>
    </row>
    <row r="1174" spans="1:30">
      <c r="A1174" s="10">
        <v>43911</v>
      </c>
      <c r="B1174" s="11" t="s">
        <v>15</v>
      </c>
      <c r="C1174" s="12" t="s">
        <v>3511</v>
      </c>
      <c r="D1174" s="12" t="s">
        <v>3512</v>
      </c>
      <c r="E1174" s="11" t="s">
        <v>16</v>
      </c>
      <c r="F1174" s="11"/>
      <c r="G1174" s="13" t="s">
        <v>17</v>
      </c>
      <c r="H1174" s="11" t="s">
        <v>3534</v>
      </c>
      <c r="I1174" s="11" t="s">
        <v>3517</v>
      </c>
      <c r="J1174" s="11" t="s">
        <v>3518</v>
      </c>
      <c r="K1174" s="11" t="s">
        <v>3518</v>
      </c>
      <c r="L1174" s="7" t="s">
        <v>3519</v>
      </c>
      <c r="M1174" s="7" t="s">
        <v>2431</v>
      </c>
      <c r="N1174" s="47">
        <v>118.4</v>
      </c>
      <c r="O1174" s="25">
        <v>40</v>
      </c>
      <c r="P1174" s="26">
        <v>2.96</v>
      </c>
      <c r="Q1174" s="11" t="s">
        <v>18</v>
      </c>
      <c r="R1174" s="11" t="s">
        <v>3520</v>
      </c>
      <c r="S1174" s="11"/>
      <c r="T1174" s="11" t="s">
        <v>886</v>
      </c>
      <c r="U1174" s="15" t="s">
        <v>35</v>
      </c>
      <c r="V1174" s="11" t="s">
        <v>20</v>
      </c>
      <c r="W1174" s="14">
        <v>4.9000000000000002E-2</v>
      </c>
      <c r="X1174" s="14">
        <v>2400</v>
      </c>
      <c r="Y1174" s="11" t="str">
        <f t="shared" si="19"/>
        <v>43911AVENTAL DESC. PLUS M.LONGA C/PUNHO BRANCO 40G CX.C/60UND 263-POLARFIX01.722.296/0001-17118,4402,96https://cearatransparente.ce.gov.br/portal-da-transparencia/despesas/notas-de-empenho/2631949?locale=pt-BR</v>
      </c>
      <c r="Z1174" s="11" t="s">
        <v>4443</v>
      </c>
      <c r="AA1174" s="7">
        <v>2500000</v>
      </c>
      <c r="AB1174" s="1" t="s">
        <v>15251</v>
      </c>
      <c r="AC1174" s="7" t="s">
        <v>14869</v>
      </c>
      <c r="AD1174" s="1" t="s">
        <v>16269</v>
      </c>
    </row>
    <row r="1175" spans="1:30">
      <c r="A1175" s="10">
        <v>43911</v>
      </c>
      <c r="B1175" s="11" t="s">
        <v>15</v>
      </c>
      <c r="C1175" s="12" t="s">
        <v>3511</v>
      </c>
      <c r="D1175" s="12" t="s">
        <v>3512</v>
      </c>
      <c r="E1175" s="11" t="s">
        <v>16</v>
      </c>
      <c r="F1175" s="11"/>
      <c r="G1175" s="13" t="s">
        <v>17</v>
      </c>
      <c r="H1175" s="11" t="s">
        <v>3535</v>
      </c>
      <c r="I1175" s="11" t="s">
        <v>3517</v>
      </c>
      <c r="J1175" s="11" t="s">
        <v>3518</v>
      </c>
      <c r="K1175" s="11" t="s">
        <v>3518</v>
      </c>
      <c r="L1175" s="7" t="s">
        <v>3519</v>
      </c>
      <c r="M1175" s="7" t="s">
        <v>2431</v>
      </c>
      <c r="N1175" s="47">
        <v>72904</v>
      </c>
      <c r="O1175" s="25">
        <v>2804</v>
      </c>
      <c r="P1175" s="26">
        <v>26</v>
      </c>
      <c r="Q1175" s="11" t="s">
        <v>22</v>
      </c>
      <c r="R1175" s="11" t="s">
        <v>3520</v>
      </c>
      <c r="S1175" s="11"/>
      <c r="T1175" s="11" t="s">
        <v>841</v>
      </c>
      <c r="U1175" s="19" t="s">
        <v>23</v>
      </c>
      <c r="V1175" s="11" t="s">
        <v>24</v>
      </c>
      <c r="W1175" s="14">
        <v>0.52</v>
      </c>
      <c r="X1175" s="14">
        <v>140200</v>
      </c>
      <c r="Y1175" s="11" t="str">
        <f t="shared" si="19"/>
        <v>43911LUVA DE PROCEDIMENTO TAM.G (DPK) CX.C/100UND 88-DESCARPAC01.722.296/0001-1772904280426https://cearatransparente.ce.gov.br/portal-da-transparencia/despesas/notas-de-empenho/2631949?locale=pt-BR</v>
      </c>
      <c r="Z1175" s="11" t="s">
        <v>4443</v>
      </c>
      <c r="AA1175" s="7">
        <v>2500000</v>
      </c>
      <c r="AB1175" s="1" t="s">
        <v>15251</v>
      </c>
      <c r="AC1175" s="7" t="s">
        <v>14869</v>
      </c>
      <c r="AD1175" s="1" t="s">
        <v>16269</v>
      </c>
    </row>
    <row r="1176" spans="1:30">
      <c r="A1176" s="10">
        <v>43911</v>
      </c>
      <c r="B1176" s="11" t="s">
        <v>15</v>
      </c>
      <c r="C1176" s="12" t="s">
        <v>3511</v>
      </c>
      <c r="D1176" s="12" t="s">
        <v>3512</v>
      </c>
      <c r="E1176" s="11" t="s">
        <v>16</v>
      </c>
      <c r="F1176" s="11"/>
      <c r="G1176" s="13" t="s">
        <v>17</v>
      </c>
      <c r="H1176" s="11" t="s">
        <v>3536</v>
      </c>
      <c r="I1176" s="11" t="s">
        <v>3517</v>
      </c>
      <c r="J1176" s="11" t="s">
        <v>3518</v>
      </c>
      <c r="K1176" s="11" t="s">
        <v>3518</v>
      </c>
      <c r="L1176" s="7" t="s">
        <v>3519</v>
      </c>
      <c r="M1176" s="7" t="s">
        <v>2431</v>
      </c>
      <c r="N1176" s="47">
        <v>306</v>
      </c>
      <c r="O1176" s="25">
        <v>9</v>
      </c>
      <c r="P1176" s="26">
        <v>34</v>
      </c>
      <c r="Q1176" s="27" t="s">
        <v>31</v>
      </c>
      <c r="R1176" s="11" t="s">
        <v>3520</v>
      </c>
      <c r="S1176" s="11"/>
      <c r="T1176" s="11" t="s">
        <v>867</v>
      </c>
      <c r="U1176" s="19" t="s">
        <v>32</v>
      </c>
      <c r="V1176" s="11" t="s">
        <v>33</v>
      </c>
      <c r="W1176" s="14">
        <v>4.25</v>
      </c>
      <c r="X1176" s="14">
        <v>72</v>
      </c>
      <c r="Y1176" s="11" t="str">
        <f t="shared" si="19"/>
        <v>43911ALCOOL GEL 70% (SUAVGEL) REFIL 800G CX.C/10SACH 73-FORTSAN01.722.296/0001-17306934https://cearatransparente.ce.gov.br/portal-da-transparencia/despesas/notas-de-empenho/2631949?locale=pt-BR</v>
      </c>
      <c r="Z1176" s="11" t="s">
        <v>4443</v>
      </c>
      <c r="AA1176" s="7">
        <v>2500000</v>
      </c>
      <c r="AB1176" s="1" t="s">
        <v>15251</v>
      </c>
      <c r="AC1176" s="7" t="s">
        <v>14869</v>
      </c>
      <c r="AD1176" s="1" t="s">
        <v>16269</v>
      </c>
    </row>
    <row r="1177" spans="1:30">
      <c r="A1177" s="10">
        <v>43911</v>
      </c>
      <c r="B1177" s="11" t="s">
        <v>15</v>
      </c>
      <c r="C1177" s="12" t="s">
        <v>3511</v>
      </c>
      <c r="D1177" s="12" t="s">
        <v>3512</v>
      </c>
      <c r="E1177" s="11" t="s">
        <v>16</v>
      </c>
      <c r="F1177" s="11"/>
      <c r="G1177" s="13" t="s">
        <v>17</v>
      </c>
      <c r="H1177" s="11" t="s">
        <v>3521</v>
      </c>
      <c r="I1177" s="11" t="s">
        <v>3517</v>
      </c>
      <c r="J1177" s="11" t="s">
        <v>3518</v>
      </c>
      <c r="K1177" s="11" t="s">
        <v>3518</v>
      </c>
      <c r="L1177" s="7" t="s">
        <v>3519</v>
      </c>
      <c r="M1177" s="7" t="s">
        <v>2431</v>
      </c>
      <c r="N1177" s="47">
        <v>171540</v>
      </c>
      <c r="O1177" s="25">
        <v>9530</v>
      </c>
      <c r="P1177" s="26">
        <v>18</v>
      </c>
      <c r="Q1177" s="11" t="s">
        <v>18</v>
      </c>
      <c r="R1177" s="11" t="s">
        <v>3520</v>
      </c>
      <c r="S1177" s="11"/>
      <c r="T1177" s="11" t="s">
        <v>886</v>
      </c>
      <c r="U1177" s="15" t="s">
        <v>35</v>
      </c>
      <c r="V1177" s="11" t="s">
        <v>20</v>
      </c>
      <c r="W1177" s="14">
        <v>1.8</v>
      </c>
      <c r="X1177" s="14">
        <v>95300</v>
      </c>
      <c r="Y1177" s="11" t="str">
        <f t="shared" si="19"/>
        <v>43911AVENTAL DESC. MANGA LONGA BRANCO PCT.C/10UND 2289-TALGE01.722.296/0001-17171540953018https://cearatransparente.ce.gov.br/portal-da-transparencia/despesas/notas-de-empenho/2631949?locale=pt-BR</v>
      </c>
      <c r="Z1177" s="11" t="s">
        <v>4443</v>
      </c>
      <c r="AA1177" s="7">
        <v>2500000</v>
      </c>
      <c r="AB1177" s="1" t="s">
        <v>15251</v>
      </c>
      <c r="AC1177" s="7" t="s">
        <v>14869</v>
      </c>
      <c r="AD1177" s="1" t="s">
        <v>16269</v>
      </c>
    </row>
    <row r="1178" spans="1:30">
      <c r="A1178" s="10">
        <v>43911</v>
      </c>
      <c r="B1178" s="11" t="s">
        <v>15</v>
      </c>
      <c r="C1178" s="12" t="s">
        <v>3511</v>
      </c>
      <c r="D1178" s="12" t="s">
        <v>3512</v>
      </c>
      <c r="E1178" s="11" t="s">
        <v>16</v>
      </c>
      <c r="F1178" s="11"/>
      <c r="G1178" s="13" t="s">
        <v>17</v>
      </c>
      <c r="H1178" s="11" t="s">
        <v>3537</v>
      </c>
      <c r="I1178" s="11" t="s">
        <v>3517</v>
      </c>
      <c r="J1178" s="11" t="s">
        <v>3518</v>
      </c>
      <c r="K1178" s="11" t="s">
        <v>3518</v>
      </c>
      <c r="L1178" s="7" t="s">
        <v>3519</v>
      </c>
      <c r="M1178" s="7" t="s">
        <v>2431</v>
      </c>
      <c r="N1178" s="47">
        <v>20</v>
      </c>
      <c r="O1178" s="25">
        <v>1</v>
      </c>
      <c r="P1178" s="26">
        <v>20</v>
      </c>
      <c r="Q1178" s="11"/>
      <c r="R1178" s="11" t="s">
        <v>3520</v>
      </c>
      <c r="S1178" s="11"/>
      <c r="T1178" s="11" t="s">
        <v>1453</v>
      </c>
      <c r="U1178" s="15" t="s">
        <v>25</v>
      </c>
      <c r="V1178" s="11" t="s">
        <v>20</v>
      </c>
      <c r="W1178" s="14">
        <v>0.2</v>
      </c>
      <c r="X1178" s="14">
        <v>100</v>
      </c>
      <c r="Y1178" s="11" t="str">
        <f t="shared" si="19"/>
        <v>43911TOUCA DESC. C/ELASTICO BRANCA PCT.C/100UND 1258-FARMATE01.722.296/0001-1720120https://cearatransparente.ce.gov.br/portal-da-transparencia/despesas/notas-de-empenho/2631949?locale=pt-BR</v>
      </c>
      <c r="Z1178" s="11" t="s">
        <v>4443</v>
      </c>
      <c r="AA1178" s="7">
        <v>2500000</v>
      </c>
      <c r="AB1178" s="1" t="s">
        <v>15251</v>
      </c>
      <c r="AC1178" s="7" t="s">
        <v>14869</v>
      </c>
      <c r="AD1178" s="1" t="s">
        <v>16269</v>
      </c>
    </row>
    <row r="1179" spans="1:30">
      <c r="A1179" s="10">
        <v>43911</v>
      </c>
      <c r="B1179" s="11" t="s">
        <v>15</v>
      </c>
      <c r="C1179" s="12" t="s">
        <v>3511</v>
      </c>
      <c r="D1179" s="12" t="s">
        <v>3512</v>
      </c>
      <c r="E1179" s="11" t="s">
        <v>16</v>
      </c>
      <c r="F1179" s="11"/>
      <c r="G1179" s="13" t="s">
        <v>17</v>
      </c>
      <c r="H1179" s="11" t="s">
        <v>3538</v>
      </c>
      <c r="I1179" s="11" t="s">
        <v>3517</v>
      </c>
      <c r="J1179" s="11" t="s">
        <v>3518</v>
      </c>
      <c r="K1179" s="11" t="s">
        <v>3518</v>
      </c>
      <c r="L1179" s="7" t="s">
        <v>3519</v>
      </c>
      <c r="M1179" s="7" t="s">
        <v>2431</v>
      </c>
      <c r="N1179" s="47">
        <v>420</v>
      </c>
      <c r="O1179" s="25">
        <v>30</v>
      </c>
      <c r="P1179" s="26">
        <v>14</v>
      </c>
      <c r="Q1179" s="11" t="s">
        <v>18</v>
      </c>
      <c r="R1179" s="11" t="s">
        <v>3520</v>
      </c>
      <c r="S1179" s="11"/>
      <c r="T1179" s="11" t="s">
        <v>886</v>
      </c>
      <c r="U1179" s="15" t="s">
        <v>35</v>
      </c>
      <c r="V1179" s="11" t="s">
        <v>20</v>
      </c>
      <c r="W1179" s="14">
        <v>1.4</v>
      </c>
      <c r="X1179" s="14">
        <v>300</v>
      </c>
      <c r="Y1179" s="11" t="str">
        <f t="shared" si="19"/>
        <v>43911AVENTAL DESC.MAdNGA LONGA PM AZ TAM G PESADA PCT.C/10UND 1855-JARC SMA01.722.296/0001-174203014https://cearatransparente.ce.gov.br/portal-da-transparencia/despesas/notas-de-empenho/2631949?locale=pt-BR</v>
      </c>
      <c r="Z1179" s="11" t="s">
        <v>4443</v>
      </c>
      <c r="AA1179" s="7">
        <v>2500000</v>
      </c>
      <c r="AB1179" s="1" t="s">
        <v>15251</v>
      </c>
      <c r="AC1179" s="7" t="s">
        <v>14869</v>
      </c>
      <c r="AD1179" s="1" t="s">
        <v>16269</v>
      </c>
    </row>
    <row r="1180" spans="1:30">
      <c r="A1180" s="10">
        <v>43911</v>
      </c>
      <c r="B1180" s="11" t="s">
        <v>15</v>
      </c>
      <c r="C1180" s="12" t="s">
        <v>3511</v>
      </c>
      <c r="D1180" s="12" t="s">
        <v>3512</v>
      </c>
      <c r="E1180" s="11" t="s">
        <v>16</v>
      </c>
      <c r="F1180" s="11"/>
      <c r="G1180" s="13" t="s">
        <v>17</v>
      </c>
      <c r="H1180" s="11" t="s">
        <v>3539</v>
      </c>
      <c r="I1180" s="11" t="s">
        <v>3517</v>
      </c>
      <c r="J1180" s="11" t="s">
        <v>3518</v>
      </c>
      <c r="K1180" s="11" t="s">
        <v>3518</v>
      </c>
      <c r="L1180" s="7" t="s">
        <v>3519</v>
      </c>
      <c r="M1180" s="7" t="s">
        <v>2431</v>
      </c>
      <c r="N1180" s="47">
        <v>45.4</v>
      </c>
      <c r="O1180" s="25">
        <v>20</v>
      </c>
      <c r="P1180" s="26">
        <v>2.27</v>
      </c>
      <c r="Q1180" s="11" t="s">
        <v>18</v>
      </c>
      <c r="R1180" s="11" t="s">
        <v>3520</v>
      </c>
      <c r="S1180" s="11"/>
      <c r="T1180" s="11" t="s">
        <v>886</v>
      </c>
      <c r="U1180" s="15" t="s">
        <v>35</v>
      </c>
      <c r="V1180" s="11" t="s">
        <v>20</v>
      </c>
      <c r="W1180" s="14">
        <v>1.6E-2</v>
      </c>
      <c r="X1180" s="14">
        <v>2800</v>
      </c>
      <c r="Y1180" s="11" t="str">
        <f t="shared" si="19"/>
        <v>43911AVENTAL DESC. PLUS M.LONGA C/PUNHO BRANCO 30G CX.C/140UND 263-POLARFIX01.722.296/0001-1745,4202,27https://cearatransparente.ce.gov.br/portal-da-transparencia/despesas/notas-de-empenho/2631949?locale=pt-BR</v>
      </c>
      <c r="Z1180" s="11" t="s">
        <v>4443</v>
      </c>
      <c r="AA1180" s="7">
        <v>2500000</v>
      </c>
      <c r="AB1180" s="1" t="s">
        <v>15251</v>
      </c>
      <c r="AC1180" s="7" t="s">
        <v>14869</v>
      </c>
      <c r="AD1180" s="1" t="s">
        <v>16269</v>
      </c>
    </row>
    <row r="1181" spans="1:30">
      <c r="A1181" s="10">
        <v>43911</v>
      </c>
      <c r="B1181" s="11" t="s">
        <v>15</v>
      </c>
      <c r="C1181" s="12" t="s">
        <v>3511</v>
      </c>
      <c r="D1181" s="12" t="s">
        <v>3512</v>
      </c>
      <c r="E1181" s="11" t="s">
        <v>16</v>
      </c>
      <c r="F1181" s="11"/>
      <c r="G1181" s="13" t="s">
        <v>17</v>
      </c>
      <c r="H1181" s="11" t="s">
        <v>3524</v>
      </c>
      <c r="I1181" s="11" t="s">
        <v>3517</v>
      </c>
      <c r="J1181" s="11" t="s">
        <v>3518</v>
      </c>
      <c r="K1181" s="11" t="s">
        <v>3518</v>
      </c>
      <c r="L1181" s="7" t="s">
        <v>3519</v>
      </c>
      <c r="M1181" s="7" t="s">
        <v>2431</v>
      </c>
      <c r="N1181" s="47">
        <v>5400</v>
      </c>
      <c r="O1181" s="25">
        <v>200</v>
      </c>
      <c r="P1181" s="26">
        <v>27</v>
      </c>
      <c r="Q1181" s="11" t="s">
        <v>22</v>
      </c>
      <c r="R1181" s="11" t="s">
        <v>3520</v>
      </c>
      <c r="S1181" s="11"/>
      <c r="T1181" s="11" t="s">
        <v>841</v>
      </c>
      <c r="U1181" s="19" t="s">
        <v>23</v>
      </c>
      <c r="V1181" s="11" t="s">
        <v>24</v>
      </c>
      <c r="W1181" s="14">
        <v>0.54</v>
      </c>
      <c r="X1181" s="14">
        <v>10000</v>
      </c>
      <c r="Y1181" s="11" t="str">
        <f t="shared" si="19"/>
        <v>43911LUVA DE PROCEDIMENTO TAM.G (NUGARD NITRIL) ROSA CX.C/100UND 1925-KEVENOLL01.722.296/0001-17540020027https://cearatransparente.ce.gov.br/portal-da-transparencia/despesas/notas-de-empenho/2631949?locale=pt-BR</v>
      </c>
      <c r="Z1181" s="11" t="s">
        <v>4443</v>
      </c>
      <c r="AA1181" s="7">
        <v>2500000</v>
      </c>
      <c r="AB1181" s="1" t="s">
        <v>15251</v>
      </c>
      <c r="AC1181" s="7" t="s">
        <v>14869</v>
      </c>
      <c r="AD1181" s="1" t="s">
        <v>16269</v>
      </c>
    </row>
    <row r="1182" spans="1:30">
      <c r="A1182" s="10">
        <v>43913</v>
      </c>
      <c r="B1182" s="11" t="s">
        <v>15</v>
      </c>
      <c r="C1182" s="12" t="s">
        <v>3511</v>
      </c>
      <c r="D1182" s="12" t="s">
        <v>3512</v>
      </c>
      <c r="E1182" s="11" t="s">
        <v>16</v>
      </c>
      <c r="F1182" s="11"/>
      <c r="G1182" s="11" t="s">
        <v>37</v>
      </c>
      <c r="H1182" s="11" t="s">
        <v>3540</v>
      </c>
      <c r="I1182" s="11">
        <v>29136462020</v>
      </c>
      <c r="J1182" s="11" t="s">
        <v>3518</v>
      </c>
      <c r="K1182" s="11" t="s">
        <v>3518</v>
      </c>
      <c r="L1182" s="7" t="s">
        <v>643</v>
      </c>
      <c r="M1182" s="7" t="s">
        <v>644</v>
      </c>
      <c r="N1182" s="47">
        <v>239250</v>
      </c>
      <c r="O1182" s="25">
        <v>25</v>
      </c>
      <c r="P1182" s="26">
        <v>9570</v>
      </c>
      <c r="Q1182" s="11"/>
      <c r="R1182" s="36" t="s">
        <v>3541</v>
      </c>
      <c r="S1182" s="11"/>
      <c r="T1182" s="11" t="s">
        <v>1029</v>
      </c>
      <c r="U1182" s="15" t="s">
        <v>142</v>
      </c>
      <c r="V1182" s="11" t="s">
        <v>20</v>
      </c>
      <c r="W1182" s="14">
        <v>9570</v>
      </c>
      <c r="X1182" s="14">
        <v>25</v>
      </c>
      <c r="Y1182" s="11" t="str">
        <f t="shared" si="19"/>
        <v>43913MONITOR MULTIPARAMETRICO, PARÂMETROS BÁSICOS PRE-CONFIGURADOS: ECG, SPO2, RESPIRAÇÃO, PNI E TEMPERATURA. * MONITOR MULT. VITA 400 A11.405.384/0001-49239250259570https://cearatransparente.ce.gov.br/portal-da-transparencia/despesas/notas-de-empenho/2632006?locale=pt-BR</v>
      </c>
      <c r="Z1182" s="11" t="s">
        <v>4443</v>
      </c>
      <c r="AA1182" s="7">
        <v>9000000</v>
      </c>
      <c r="AB1182" s="1" t="s">
        <v>14983</v>
      </c>
      <c r="AC1182" s="7" t="s">
        <v>14869</v>
      </c>
      <c r="AD1182" s="1" t="s">
        <v>16269</v>
      </c>
    </row>
    <row r="1183" spans="1:30">
      <c r="A1183" s="10">
        <v>43913</v>
      </c>
      <c r="B1183" s="11" t="s">
        <v>15</v>
      </c>
      <c r="C1183" s="12" t="s">
        <v>3511</v>
      </c>
      <c r="D1183" s="12" t="s">
        <v>3512</v>
      </c>
      <c r="E1183" s="11" t="s">
        <v>16</v>
      </c>
      <c r="F1183" s="11"/>
      <c r="G1183" s="11" t="s">
        <v>37</v>
      </c>
      <c r="H1183" s="11" t="s">
        <v>3542</v>
      </c>
      <c r="I1183" s="11">
        <v>29136462020</v>
      </c>
      <c r="J1183" s="11" t="s">
        <v>3518</v>
      </c>
      <c r="K1183" s="11" t="s">
        <v>3518</v>
      </c>
      <c r="L1183" s="7" t="s">
        <v>643</v>
      </c>
      <c r="M1183" s="7" t="s">
        <v>644</v>
      </c>
      <c r="N1183" s="47">
        <v>39500</v>
      </c>
      <c r="O1183" s="25">
        <v>5</v>
      </c>
      <c r="P1183" s="26">
        <v>7900</v>
      </c>
      <c r="Q1183" s="11"/>
      <c r="R1183" s="11" t="s">
        <v>3541</v>
      </c>
      <c r="S1183" s="11"/>
      <c r="T1183" s="11" t="s">
        <v>1029</v>
      </c>
      <c r="U1183" s="15" t="s">
        <v>142</v>
      </c>
      <c r="V1183" s="11" t="s">
        <v>20</v>
      </c>
      <c r="W1183" s="14">
        <v>7900</v>
      </c>
      <c r="X1183" s="14">
        <v>5</v>
      </c>
      <c r="Y1183" s="11" t="str">
        <f t="shared" si="19"/>
        <v>43913MONITOR MULTIPARAMETRICO DE TRANSPORTE, COM ALCA DE TRANSPORTE, PARÂMETROS MÍNIMOS: ECG, SPO2, RESPIRAÇÃO, PNI, TEMPERATURA. * MONITOR VITA I10011.405.384/0001-493950057900https://cearatransparente.ce.gov.br/portal-da-transparencia/despesas/notas-de-empenho/2632006?locale=pt-BR</v>
      </c>
      <c r="Z1183" s="11" t="s">
        <v>4443</v>
      </c>
      <c r="AA1183" s="7">
        <v>9000000</v>
      </c>
      <c r="AB1183" s="1" t="s">
        <v>14983</v>
      </c>
      <c r="AC1183" s="7" t="s">
        <v>14869</v>
      </c>
      <c r="AD1183" s="1" t="s">
        <v>16269</v>
      </c>
    </row>
    <row r="1184" spans="1:30">
      <c r="A1184" s="10">
        <v>43913</v>
      </c>
      <c r="B1184" s="11" t="s">
        <v>15</v>
      </c>
      <c r="C1184" s="12" t="s">
        <v>3511</v>
      </c>
      <c r="D1184" s="12" t="s">
        <v>3512</v>
      </c>
      <c r="E1184" s="11" t="s">
        <v>16</v>
      </c>
      <c r="F1184" s="11"/>
      <c r="G1184" s="11" t="s">
        <v>37</v>
      </c>
      <c r="H1184" s="11" t="s">
        <v>3543</v>
      </c>
      <c r="I1184" s="11">
        <v>29136462020</v>
      </c>
      <c r="J1184" s="11" t="s">
        <v>3518</v>
      </c>
      <c r="K1184" s="11" t="s">
        <v>3518</v>
      </c>
      <c r="L1184" s="7" t="s">
        <v>643</v>
      </c>
      <c r="M1184" s="7" t="s">
        <v>644</v>
      </c>
      <c r="N1184" s="47">
        <v>28875</v>
      </c>
      <c r="O1184" s="25">
        <v>5</v>
      </c>
      <c r="P1184" s="26">
        <v>5775</v>
      </c>
      <c r="Q1184" s="11"/>
      <c r="R1184" s="11" t="s">
        <v>3541</v>
      </c>
      <c r="S1184" s="11"/>
      <c r="T1184" s="11" t="s">
        <v>1029</v>
      </c>
      <c r="U1184" s="15" t="s">
        <v>620</v>
      </c>
      <c r="V1184" s="11" t="s">
        <v>20</v>
      </c>
      <c r="W1184" s="14">
        <v>5775</v>
      </c>
      <c r="X1184" s="14">
        <v>5</v>
      </c>
      <c r="Y1184" s="11" t="str">
        <f t="shared" si="19"/>
        <v>43913ELETROCARDIOGRAFO PORTÁTIL ELETROCARDIO COMPASSUS 300011.405.384/0001-492887555775https://cearatransparente.ce.gov.br/portal-da-transparencia/despesas/notas-de-empenho/2632006?locale=pt-BR</v>
      </c>
      <c r="Z1184" s="11" t="s">
        <v>4443</v>
      </c>
      <c r="AA1184" s="7">
        <v>9000000</v>
      </c>
      <c r="AB1184" s="1" t="s">
        <v>14983</v>
      </c>
      <c r="AC1184" s="7" t="s">
        <v>14869</v>
      </c>
      <c r="AD1184" s="1" t="s">
        <v>16269</v>
      </c>
    </row>
    <row r="1185" spans="1:30">
      <c r="A1185" s="10">
        <v>43913</v>
      </c>
      <c r="B1185" s="11" t="s">
        <v>15</v>
      </c>
      <c r="C1185" s="12" t="s">
        <v>3511</v>
      </c>
      <c r="D1185" s="12" t="s">
        <v>3512</v>
      </c>
      <c r="E1185" s="11" t="s">
        <v>16</v>
      </c>
      <c r="F1185" s="11"/>
      <c r="G1185" s="11" t="s">
        <v>37</v>
      </c>
      <c r="H1185" s="11" t="s">
        <v>3544</v>
      </c>
      <c r="I1185" s="11">
        <v>29136462020</v>
      </c>
      <c r="J1185" s="11" t="s">
        <v>3518</v>
      </c>
      <c r="K1185" s="11" t="s">
        <v>3518</v>
      </c>
      <c r="L1185" s="7" t="s">
        <v>643</v>
      </c>
      <c r="M1185" s="7" t="s">
        <v>644</v>
      </c>
      <c r="N1185" s="47">
        <v>506000</v>
      </c>
      <c r="O1185" s="25">
        <v>25</v>
      </c>
      <c r="P1185" s="26">
        <v>20240</v>
      </c>
      <c r="Q1185" s="11"/>
      <c r="R1185" s="11" t="s">
        <v>3541</v>
      </c>
      <c r="S1185" s="11"/>
      <c r="T1185" s="11" t="s">
        <v>1029</v>
      </c>
      <c r="U1185" s="15" t="s">
        <v>142</v>
      </c>
      <c r="V1185" s="11" t="s">
        <v>20</v>
      </c>
      <c r="W1185" s="14">
        <v>20240</v>
      </c>
      <c r="X1185" s="14">
        <v>25</v>
      </c>
      <c r="Y1185" s="11" t="str">
        <f t="shared" si="19"/>
        <v>43913MONITOR MULTIPARAMETRICO, PARÂMETROS BÁSICOS PRE-CONFIGURADOS: ECG, RESP, SPO2, PNI E TEMP, PARÂMETRO AVANÇADOS: ETCO2, PI. * MONITOR MULT. VITA 400A BÁSICO11.405.384/0001-495060002520240https://cearatransparente.ce.gov.br/portal-da-transparencia/despesas/notas-de-empenho/2632006?locale=pt-BR</v>
      </c>
      <c r="Z1185" s="11" t="s">
        <v>4443</v>
      </c>
      <c r="AA1185" s="7">
        <v>9000000</v>
      </c>
      <c r="AB1185" s="1" t="s">
        <v>14983</v>
      </c>
      <c r="AC1185" s="7" t="s">
        <v>14869</v>
      </c>
      <c r="AD1185" s="1" t="s">
        <v>16269</v>
      </c>
    </row>
    <row r="1186" spans="1:30">
      <c r="A1186" s="10">
        <v>43913</v>
      </c>
      <c r="B1186" s="11" t="s">
        <v>15</v>
      </c>
      <c r="C1186" s="12" t="s">
        <v>3511</v>
      </c>
      <c r="D1186" s="12" t="s">
        <v>3512</v>
      </c>
      <c r="E1186" s="11" t="s">
        <v>16</v>
      </c>
      <c r="F1186" s="11"/>
      <c r="G1186" s="13" t="s">
        <v>17</v>
      </c>
      <c r="H1186" s="11" t="s">
        <v>3545</v>
      </c>
      <c r="I1186" s="11">
        <v>29293212020</v>
      </c>
      <c r="J1186" s="11" t="s">
        <v>3518</v>
      </c>
      <c r="K1186" s="11" t="s">
        <v>3518</v>
      </c>
      <c r="L1186" s="7" t="s">
        <v>13996</v>
      </c>
      <c r="M1186" s="7" t="s">
        <v>3546</v>
      </c>
      <c r="N1186" s="47">
        <v>4445</v>
      </c>
      <c r="O1186" s="25">
        <v>50</v>
      </c>
      <c r="P1186" s="26">
        <v>88.9</v>
      </c>
      <c r="Q1186" s="27" t="s">
        <v>31</v>
      </c>
      <c r="R1186" s="11" t="s">
        <v>3547</v>
      </c>
      <c r="S1186" s="11"/>
      <c r="T1186" s="11" t="s">
        <v>867</v>
      </c>
      <c r="U1186" s="19" t="s">
        <v>32</v>
      </c>
      <c r="V1186" s="11" t="s">
        <v>33</v>
      </c>
      <c r="W1186" s="14">
        <v>17.78</v>
      </c>
      <c r="X1186" s="14">
        <v>250</v>
      </c>
      <c r="Y1186" s="11" t="str">
        <f t="shared" si="19"/>
        <v>43913ÁLCOOL GEL P/MÃOS 70% 5 LITROS MARCA LIMPEBEM04.190.999/0001-3044455088,9https://cearatransparente.ce.gov.br/portal-da-transparencia/despesas/notas-de-empenho/2632168?locale=pt-BR</v>
      </c>
      <c r="Z1186" s="11" t="s">
        <v>4443</v>
      </c>
      <c r="AA1186" s="7">
        <v>140000</v>
      </c>
      <c r="AB1186" s="1" t="s">
        <v>15382</v>
      </c>
      <c r="AC1186" s="7" t="s">
        <v>14869</v>
      </c>
      <c r="AD1186" s="1" t="s">
        <v>16269</v>
      </c>
    </row>
    <row r="1187" spans="1:30">
      <c r="A1187" s="10">
        <v>43913</v>
      </c>
      <c r="B1187" s="11" t="s">
        <v>15</v>
      </c>
      <c r="C1187" s="12" t="s">
        <v>3511</v>
      </c>
      <c r="D1187" s="12" t="s">
        <v>3512</v>
      </c>
      <c r="E1187" s="11" t="s">
        <v>16</v>
      </c>
      <c r="F1187" s="11"/>
      <c r="G1187" s="11" t="s">
        <v>37</v>
      </c>
      <c r="H1187" s="11" t="s">
        <v>3548</v>
      </c>
      <c r="I1187" s="11">
        <v>29136622020</v>
      </c>
      <c r="J1187" s="11" t="s">
        <v>3518</v>
      </c>
      <c r="K1187" s="11" t="s">
        <v>3518</v>
      </c>
      <c r="L1187" s="7" t="s">
        <v>13848</v>
      </c>
      <c r="M1187" s="7" t="s">
        <v>1908</v>
      </c>
      <c r="N1187" s="47">
        <v>552000</v>
      </c>
      <c r="O1187" s="25">
        <v>24</v>
      </c>
      <c r="P1187" s="26">
        <v>23000</v>
      </c>
      <c r="Q1187" s="11"/>
      <c r="R1187" s="36" t="s">
        <v>3549</v>
      </c>
      <c r="S1187" s="11"/>
      <c r="T1187" s="11" t="s">
        <v>1029</v>
      </c>
      <c r="U1187" s="15" t="s">
        <v>142</v>
      </c>
      <c r="V1187" s="11" t="s">
        <v>20</v>
      </c>
      <c r="W1187" s="14">
        <v>24</v>
      </c>
      <c r="X1187" s="14">
        <v>23000</v>
      </c>
      <c r="Y1187" s="11" t="str">
        <f t="shared" si="19"/>
        <v>43913MONITOR MULTIPARAMETRICO, PARÂMETROS BÁSICOS PRE-CONFIGURADOS: ECG, RESP, SPO2, PNI E TEMP, PARÂMETROS AVANÇADOS: ETCO2, PI. * MONITOR C150 66.783.630/0002-795520002423000https://cearatransparente.ce.gov.br/portal-da-transparencia/despesas/notas-de-empenho/2632005?locale=pt-BR</v>
      </c>
      <c r="Z1187" s="11" t="s">
        <v>4443</v>
      </c>
      <c r="AA1187" s="7">
        <v>1200000</v>
      </c>
      <c r="AB1187" s="1" t="s">
        <v>15181</v>
      </c>
      <c r="AC1187" s="7" t="s">
        <v>14869</v>
      </c>
      <c r="AD1187" s="1" t="s">
        <v>16269</v>
      </c>
    </row>
    <row r="1188" spans="1:30">
      <c r="A1188" s="10">
        <v>43913</v>
      </c>
      <c r="B1188" s="11" t="s">
        <v>15</v>
      </c>
      <c r="C1188" s="12" t="s">
        <v>3511</v>
      </c>
      <c r="D1188" s="12" t="s">
        <v>3512</v>
      </c>
      <c r="E1188" s="11" t="s">
        <v>16</v>
      </c>
      <c r="F1188" s="11"/>
      <c r="G1188" s="11" t="s">
        <v>37</v>
      </c>
      <c r="H1188" s="11" t="s">
        <v>3550</v>
      </c>
      <c r="I1188" s="11">
        <v>29136622020</v>
      </c>
      <c r="J1188" s="11" t="s">
        <v>3518</v>
      </c>
      <c r="K1188" s="11" t="s">
        <v>3518</v>
      </c>
      <c r="L1188" s="7" t="s">
        <v>13848</v>
      </c>
      <c r="M1188" s="7" t="s">
        <v>1908</v>
      </c>
      <c r="N1188" s="47">
        <v>288500</v>
      </c>
      <c r="O1188" s="25">
        <v>25</v>
      </c>
      <c r="P1188" s="26">
        <v>11540</v>
      </c>
      <c r="Q1188" s="11"/>
      <c r="R1188" s="11" t="s">
        <v>3549</v>
      </c>
      <c r="S1188" s="11"/>
      <c r="T1188" s="11" t="s">
        <v>1029</v>
      </c>
      <c r="U1188" s="15" t="s">
        <v>142</v>
      </c>
      <c r="V1188" s="11" t="s">
        <v>20</v>
      </c>
      <c r="W1188" s="14">
        <v>25</v>
      </c>
      <c r="X1188" s="14">
        <v>11540</v>
      </c>
      <c r="Y1188" s="11" t="str">
        <f t="shared" si="19"/>
        <v>43913MONITOR MULTIPARAMETRICO, PARÂMETROS BÁSICOS PRE-CONFIGURADOS: ECG, SPO2, RESPIRAÇÃO, PNI E TEMPERATURA. * MONITOR MODULAR T5 ( BÁSICO ) 66.783.630/0002-792885002511540https://cearatransparente.ce.gov.br/portal-da-transparencia/despesas/notas-de-empenho/2632005?locale=pt-BR</v>
      </c>
      <c r="Z1188" s="11" t="s">
        <v>4443</v>
      </c>
      <c r="AA1188" s="7">
        <v>1200000</v>
      </c>
      <c r="AB1188" s="1" t="s">
        <v>15181</v>
      </c>
      <c r="AC1188" s="7" t="s">
        <v>14869</v>
      </c>
      <c r="AD1188" s="1" t="s">
        <v>16269</v>
      </c>
    </row>
    <row r="1189" spans="1:30">
      <c r="A1189" s="10">
        <v>43913</v>
      </c>
      <c r="B1189" s="11" t="s">
        <v>15</v>
      </c>
      <c r="C1189" s="12" t="s">
        <v>3511</v>
      </c>
      <c r="D1189" s="12" t="s">
        <v>3512</v>
      </c>
      <c r="E1189" s="11" t="s">
        <v>16</v>
      </c>
      <c r="F1189" s="11"/>
      <c r="G1189" s="11" t="s">
        <v>37</v>
      </c>
      <c r="H1189" s="11" t="s">
        <v>3551</v>
      </c>
      <c r="I1189" s="11">
        <v>29136892020</v>
      </c>
      <c r="J1189" s="11" t="s">
        <v>3518</v>
      </c>
      <c r="K1189" s="11" t="s">
        <v>3518</v>
      </c>
      <c r="L1189" s="7" t="s">
        <v>3552</v>
      </c>
      <c r="M1189" s="7" t="s">
        <v>3127</v>
      </c>
      <c r="N1189" s="47">
        <v>737500</v>
      </c>
      <c r="O1189" s="25">
        <v>25</v>
      </c>
      <c r="P1189" s="26">
        <v>29500</v>
      </c>
      <c r="Q1189" s="11"/>
      <c r="R1189" s="36" t="s">
        <v>3553</v>
      </c>
      <c r="S1189" s="11"/>
      <c r="T1189" s="11" t="s">
        <v>1029</v>
      </c>
      <c r="U1189" s="15" t="s">
        <v>142</v>
      </c>
      <c r="V1189" s="11" t="s">
        <v>20</v>
      </c>
      <c r="W1189" s="14">
        <v>25</v>
      </c>
      <c r="X1189" s="14">
        <v>29500</v>
      </c>
      <c r="Y1189" s="11" t="str">
        <f t="shared" si="19"/>
        <v>43913 MONITOR MULTIPARAMETRICO , PARÂMETROS BÁSICOS PRE CONFIGURADOS EGG, SPO2,RESPIRAÇÃO PNI , TEMPERATURA PARÂMETROS AVANÇADOS: ETCO2 PI UMEC-15 MINDRAY08.675.394/0001-907375002529500https://cearatransparente.ce.gov.br/portal-da-transparencia/despesas/notas-de-empenho/2632003?locale=pt-BR</v>
      </c>
      <c r="Z1189" s="11" t="s">
        <v>4443</v>
      </c>
      <c r="AA1189" s="7">
        <v>400000</v>
      </c>
      <c r="AB1189" s="1" t="s">
        <v>15332</v>
      </c>
      <c r="AC1189" s="7" t="s">
        <v>14869</v>
      </c>
      <c r="AD1189" s="1" t="s">
        <v>16269</v>
      </c>
    </row>
    <row r="1190" spans="1:30">
      <c r="A1190" s="10">
        <v>43913</v>
      </c>
      <c r="B1190" s="11" t="s">
        <v>15</v>
      </c>
      <c r="C1190" s="12" t="s">
        <v>3511</v>
      </c>
      <c r="D1190" s="12" t="s">
        <v>3512</v>
      </c>
      <c r="E1190" s="11" t="s">
        <v>16</v>
      </c>
      <c r="F1190" s="11"/>
      <c r="G1190" s="11" t="s">
        <v>37</v>
      </c>
      <c r="H1190" s="11" t="s">
        <v>3554</v>
      </c>
      <c r="I1190" s="11">
        <v>29136892020</v>
      </c>
      <c r="J1190" s="11" t="s">
        <v>3518</v>
      </c>
      <c r="K1190" s="11" t="s">
        <v>3518</v>
      </c>
      <c r="L1190" s="7" t="s">
        <v>3552</v>
      </c>
      <c r="M1190" s="7" t="s">
        <v>3127</v>
      </c>
      <c r="N1190" s="47">
        <v>35000</v>
      </c>
      <c r="O1190" s="25">
        <v>5</v>
      </c>
      <c r="P1190" s="26">
        <v>7000</v>
      </c>
      <c r="Q1190" s="11"/>
      <c r="R1190" s="11" t="s">
        <v>3553</v>
      </c>
      <c r="S1190" s="11"/>
      <c r="T1190" s="11" t="s">
        <v>1029</v>
      </c>
      <c r="U1190" s="15" t="s">
        <v>142</v>
      </c>
      <c r="V1190" s="11" t="s">
        <v>20</v>
      </c>
      <c r="W1190" s="14">
        <v>5</v>
      </c>
      <c r="X1190" s="14">
        <v>7000</v>
      </c>
      <c r="Y1190" s="11" t="str">
        <f t="shared" si="19"/>
        <v>43913MONITOR MULTIPARAMETRICO DE TRANSPORTE , COM ALÇA DE TRANSPORTE ,PARAMETROS MINIMOS, ECG -SPO2, RESPIRAÇÃO, PNI, TEMPERATURA . MONITOR UMEC-10 MINDRAY08.675.394/0001-903500057000https://cearatransparente.ce.gov.br/portal-da-transparencia/despesas/notas-de-empenho/2632003?locale=pt-BR</v>
      </c>
      <c r="Z1190" s="11" t="s">
        <v>4443</v>
      </c>
      <c r="AA1190" s="7">
        <v>400000</v>
      </c>
      <c r="AB1190" s="1" t="s">
        <v>15332</v>
      </c>
      <c r="AC1190" s="7" t="s">
        <v>14869</v>
      </c>
      <c r="AD1190" s="1" t="s">
        <v>16269</v>
      </c>
    </row>
    <row r="1191" spans="1:30">
      <c r="A1191" s="10">
        <v>43913</v>
      </c>
      <c r="B1191" s="11" t="s">
        <v>15</v>
      </c>
      <c r="C1191" s="12" t="s">
        <v>3511</v>
      </c>
      <c r="D1191" s="12" t="s">
        <v>3512</v>
      </c>
      <c r="E1191" s="11" t="s">
        <v>16</v>
      </c>
      <c r="F1191" s="11"/>
      <c r="G1191" s="11" t="s">
        <v>37</v>
      </c>
      <c r="H1191" s="11" t="s">
        <v>3555</v>
      </c>
      <c r="I1191" s="11">
        <v>29136892020</v>
      </c>
      <c r="J1191" s="11" t="s">
        <v>3518</v>
      </c>
      <c r="K1191" s="11" t="s">
        <v>3518</v>
      </c>
      <c r="L1191" s="7" t="s">
        <v>3552</v>
      </c>
      <c r="M1191" s="7" t="s">
        <v>3127</v>
      </c>
      <c r="N1191" s="47">
        <v>74000</v>
      </c>
      <c r="O1191" s="25">
        <v>8</v>
      </c>
      <c r="P1191" s="26">
        <v>9250</v>
      </c>
      <c r="Q1191" s="11"/>
      <c r="R1191" s="11" t="s">
        <v>3553</v>
      </c>
      <c r="S1191" s="11"/>
      <c r="T1191" s="11" t="s">
        <v>1029</v>
      </c>
      <c r="U1191" s="15" t="s">
        <v>142</v>
      </c>
      <c r="V1191" s="11" t="s">
        <v>20</v>
      </c>
      <c r="W1191" s="14">
        <v>8</v>
      </c>
      <c r="X1191" s="14">
        <v>9250</v>
      </c>
      <c r="Y1191" s="11" t="str">
        <f t="shared" si="19"/>
        <v>43913MONITOR MULTIPARAMETRICO, PARÂMETROS BÁSICOS PRE- CONFIGURADOS , ECG,SPO2, RESPIRAÇÃO PNI TEMPERATURA- MONITOR UMEC -12 MINDRAY08.675.394/0001-907400089250https://cearatransparente.ce.gov.br/portal-da-transparencia/despesas/notas-de-empenho/2632003?locale=pt-BR</v>
      </c>
      <c r="Z1191" s="11" t="s">
        <v>4443</v>
      </c>
      <c r="AA1191" s="7">
        <v>400000</v>
      </c>
      <c r="AB1191" s="1" t="s">
        <v>15332</v>
      </c>
      <c r="AC1191" s="7" t="s">
        <v>14869</v>
      </c>
      <c r="AD1191" s="1" t="s">
        <v>16269</v>
      </c>
    </row>
    <row r="1192" spans="1:30">
      <c r="A1192" s="10">
        <v>43913</v>
      </c>
      <c r="B1192" s="11" t="s">
        <v>15</v>
      </c>
      <c r="C1192" s="12" t="s">
        <v>3511</v>
      </c>
      <c r="D1192" s="12" t="s">
        <v>3512</v>
      </c>
      <c r="E1192" s="11" t="s">
        <v>16</v>
      </c>
      <c r="F1192" s="11"/>
      <c r="G1192" s="11" t="s">
        <v>37</v>
      </c>
      <c r="H1192" s="11" t="s">
        <v>3556</v>
      </c>
      <c r="I1192" s="11">
        <v>29136702020</v>
      </c>
      <c r="J1192" s="11" t="s">
        <v>3518</v>
      </c>
      <c r="K1192" s="11" t="s">
        <v>3518</v>
      </c>
      <c r="L1192" s="7" t="s">
        <v>13997</v>
      </c>
      <c r="M1192" s="7" t="s">
        <v>3557</v>
      </c>
      <c r="N1192" s="47">
        <v>1198000</v>
      </c>
      <c r="O1192" s="25">
        <v>20</v>
      </c>
      <c r="P1192" s="26">
        <v>59900</v>
      </c>
      <c r="Q1192" s="11" t="s">
        <v>18</v>
      </c>
      <c r="R1192" s="36" t="s">
        <v>3558</v>
      </c>
      <c r="S1192" s="11"/>
      <c r="T1192" s="11" t="s">
        <v>911</v>
      </c>
      <c r="U1192" s="19" t="s">
        <v>4439</v>
      </c>
      <c r="V1192" s="11" t="s">
        <v>20</v>
      </c>
      <c r="W1192" s="14">
        <v>59900</v>
      </c>
      <c r="X1192" s="14">
        <v>20</v>
      </c>
      <c r="Y1192" s="11" t="str">
        <f t="shared" si="19"/>
        <v>43913VENTILADOR PULMONAR PARA PACIENTES ADULTO E PEDIÁTRICO MODELO CARMEL, MARCA: KTK11.726.439/0001-1211980002059900https://cearatransparente.ce.gov.br/portal-da-transparencia/despesas/notas-de-empenho/2632244?locale=pt-BR</v>
      </c>
      <c r="Z1192" s="11" t="s">
        <v>4443</v>
      </c>
      <c r="AA1192" s="7">
        <v>20000</v>
      </c>
      <c r="AB1192" s="1" t="s">
        <v>15383</v>
      </c>
      <c r="AC1192" s="7" t="s">
        <v>14868</v>
      </c>
      <c r="AD1192" s="1" t="s">
        <v>16269</v>
      </c>
    </row>
    <row r="1193" spans="1:30">
      <c r="A1193" s="10">
        <v>43913</v>
      </c>
      <c r="B1193" s="11" t="s">
        <v>15</v>
      </c>
      <c r="C1193" s="12" t="s">
        <v>3511</v>
      </c>
      <c r="D1193" s="12" t="s">
        <v>3512</v>
      </c>
      <c r="E1193" s="11" t="s">
        <v>16</v>
      </c>
      <c r="F1193" s="11"/>
      <c r="G1193" s="11" t="s">
        <v>37</v>
      </c>
      <c r="H1193" s="11" t="s">
        <v>3559</v>
      </c>
      <c r="I1193" s="11">
        <v>29136702020</v>
      </c>
      <c r="J1193" s="11" t="s">
        <v>3518</v>
      </c>
      <c r="K1193" s="11" t="s">
        <v>3518</v>
      </c>
      <c r="L1193" s="7" t="s">
        <v>13997</v>
      </c>
      <c r="M1193" s="7" t="s">
        <v>3557</v>
      </c>
      <c r="N1193" s="47">
        <v>27200</v>
      </c>
      <c r="O1193" s="25">
        <v>1</v>
      </c>
      <c r="P1193" s="26">
        <v>27200</v>
      </c>
      <c r="Q1193" s="11" t="s">
        <v>18</v>
      </c>
      <c r="R1193" s="11" t="s">
        <v>3558</v>
      </c>
      <c r="S1193" s="11"/>
      <c r="T1193" s="11" t="s">
        <v>911</v>
      </c>
      <c r="U1193" s="19" t="s">
        <v>4439</v>
      </c>
      <c r="V1193" s="11" t="s">
        <v>20</v>
      </c>
      <c r="W1193" s="14">
        <v>27200</v>
      </c>
      <c r="X1193" s="14">
        <v>1</v>
      </c>
      <c r="Y1193" s="11" t="str">
        <f t="shared" si="19"/>
        <v>43913VENTILADOR ELETRÔNICO MICROPROCESSADO - MICROTAK TOTAL11.726.439/0001-1227200127200https://cearatransparente.ce.gov.br/portal-da-transparencia/despesas/notas-de-empenho/2632244?locale=pt-BR</v>
      </c>
      <c r="Z1193" s="11" t="s">
        <v>4443</v>
      </c>
      <c r="AA1193" s="7">
        <v>20000</v>
      </c>
      <c r="AB1193" s="1" t="s">
        <v>15383</v>
      </c>
      <c r="AC1193" s="7" t="s">
        <v>14868</v>
      </c>
      <c r="AD1193" s="1" t="s">
        <v>16269</v>
      </c>
    </row>
    <row r="1194" spans="1:30">
      <c r="A1194" s="10">
        <v>43915</v>
      </c>
      <c r="B1194" s="11" t="s">
        <v>15</v>
      </c>
      <c r="C1194" s="12" t="s">
        <v>3511</v>
      </c>
      <c r="D1194" s="12" t="s">
        <v>3512</v>
      </c>
      <c r="E1194" s="11" t="s">
        <v>16</v>
      </c>
      <c r="F1194" s="11"/>
      <c r="G1194" s="13" t="s">
        <v>17</v>
      </c>
      <c r="H1194" s="11" t="s">
        <v>3560</v>
      </c>
      <c r="I1194" s="11">
        <v>29256102020</v>
      </c>
      <c r="J1194" s="11" t="s">
        <v>3561</v>
      </c>
      <c r="K1194" s="11" t="s">
        <v>3561</v>
      </c>
      <c r="L1194" s="7" t="s">
        <v>3562</v>
      </c>
      <c r="M1194" s="7" t="s">
        <v>13998</v>
      </c>
      <c r="N1194" s="47">
        <v>115000</v>
      </c>
      <c r="O1194" s="25">
        <v>10</v>
      </c>
      <c r="P1194" s="26">
        <v>11500</v>
      </c>
      <c r="Q1194" s="11" t="s">
        <v>18</v>
      </c>
      <c r="R1194" s="36" t="s">
        <v>3563</v>
      </c>
      <c r="S1194" s="11"/>
      <c r="T1194" s="11" t="s">
        <v>961</v>
      </c>
      <c r="U1194" s="19" t="s">
        <v>19</v>
      </c>
      <c r="V1194" s="11" t="s">
        <v>20</v>
      </c>
      <c r="W1194" s="14">
        <v>10</v>
      </c>
      <c r="X1194" s="14">
        <v>11500</v>
      </c>
      <c r="Y1194" s="11" t="str">
        <f t="shared" si="19"/>
        <v>43915kit xgen master covid 1904.645.160/0001-491150001011500https://cearatransparente.ce.gov.br/portal-da-transparencia/despesas/notas-de-empenho/2633796?locale=pt-BR</v>
      </c>
      <c r="Z1194" s="11" t="s">
        <v>4443</v>
      </c>
      <c r="AA1194" s="7">
        <v>7500000</v>
      </c>
      <c r="AB1194" s="1" t="s">
        <v>15384</v>
      </c>
      <c r="AC1194" s="7" t="s">
        <v>14869</v>
      </c>
      <c r="AD1194" s="1" t="s">
        <v>16269</v>
      </c>
    </row>
    <row r="1195" spans="1:30">
      <c r="A1195" s="10">
        <v>43915</v>
      </c>
      <c r="B1195" s="11" t="s">
        <v>15</v>
      </c>
      <c r="C1195" s="12" t="s">
        <v>3511</v>
      </c>
      <c r="D1195" s="12" t="s">
        <v>3512</v>
      </c>
      <c r="E1195" s="11" t="s">
        <v>16</v>
      </c>
      <c r="F1195" s="11"/>
      <c r="G1195" s="11" t="s">
        <v>37</v>
      </c>
      <c r="H1195" s="11" t="s">
        <v>3564</v>
      </c>
      <c r="I1195" s="11">
        <v>29136542020</v>
      </c>
      <c r="J1195" s="11" t="s">
        <v>3561</v>
      </c>
      <c r="K1195" s="11" t="s">
        <v>3561</v>
      </c>
      <c r="L1195" s="7" t="s">
        <v>2136</v>
      </c>
      <c r="M1195" s="7" t="s">
        <v>2137</v>
      </c>
      <c r="N1195" s="47">
        <v>2600000</v>
      </c>
      <c r="O1195" s="25">
        <v>50</v>
      </c>
      <c r="P1195" s="26">
        <v>52000</v>
      </c>
      <c r="Q1195" s="11" t="s">
        <v>18</v>
      </c>
      <c r="R1195" s="36" t="s">
        <v>3565</v>
      </c>
      <c r="S1195" s="11"/>
      <c r="T1195" s="11" t="s">
        <v>911</v>
      </c>
      <c r="U1195" s="19" t="s">
        <v>4439</v>
      </c>
      <c r="V1195" s="11" t="s">
        <v>20</v>
      </c>
      <c r="W1195" s="14">
        <v>52000</v>
      </c>
      <c r="X1195" s="14">
        <v>50</v>
      </c>
      <c r="Y1195" s="11" t="str">
        <f t="shared" si="19"/>
        <v>43915EQUIPAMENTO, VENTILADOR PULMONAR, MICROPROCESSADO, BATERIA, ACESSÓRIOS, PACIENTES ADULTO E PEDIÁTRICO.49.520.521/0001-6926000005052000https://cearatransparente.ce.gov.br/portal-da-transparencia/despesas/notas-de-empenho/2633875?locale=pt-BR</v>
      </c>
      <c r="Z1195" s="11" t="s">
        <v>4443</v>
      </c>
      <c r="AA1195" s="7">
        <v>183406304</v>
      </c>
      <c r="AB1195" s="1" t="s">
        <v>15211</v>
      </c>
      <c r="AC1195" s="7" t="s">
        <v>14869</v>
      </c>
      <c r="AD1195" s="1" t="s">
        <v>16269</v>
      </c>
    </row>
    <row r="1196" spans="1:30">
      <c r="A1196" s="10">
        <v>43916</v>
      </c>
      <c r="B1196" s="11" t="s">
        <v>15</v>
      </c>
      <c r="C1196" s="12" t="s">
        <v>3511</v>
      </c>
      <c r="D1196" s="12" t="s">
        <v>3512</v>
      </c>
      <c r="E1196" s="11" t="s">
        <v>16</v>
      </c>
      <c r="F1196" s="11"/>
      <c r="G1196" s="13" t="s">
        <v>17</v>
      </c>
      <c r="H1196" s="11" t="s">
        <v>3566</v>
      </c>
      <c r="I1196" s="11">
        <v>29714842020</v>
      </c>
      <c r="J1196" s="11" t="s">
        <v>3561</v>
      </c>
      <c r="K1196" s="11" t="s">
        <v>3561</v>
      </c>
      <c r="L1196" s="7" t="s">
        <v>1722</v>
      </c>
      <c r="M1196" s="7" t="s">
        <v>1723</v>
      </c>
      <c r="N1196" s="47">
        <v>3480</v>
      </c>
      <c r="O1196" s="25">
        <v>12000</v>
      </c>
      <c r="P1196" s="26">
        <v>0.28999999999999998</v>
      </c>
      <c r="Q1196" s="11" t="s">
        <v>22</v>
      </c>
      <c r="R1196" s="36" t="s">
        <v>3567</v>
      </c>
      <c r="S1196" s="11"/>
      <c r="T1196" s="11" t="s">
        <v>841</v>
      </c>
      <c r="U1196" s="19" t="s">
        <v>23</v>
      </c>
      <c r="V1196" s="11" t="s">
        <v>24</v>
      </c>
      <c r="W1196" s="14">
        <v>0.57999999999999996</v>
      </c>
      <c r="X1196" s="14">
        <v>6000</v>
      </c>
      <c r="Y1196" s="11" t="str">
        <f t="shared" si="19"/>
        <v>43916LUVA PARA PROCEDIMENTO TAMANHO M - MARCA SUPERMAX09.485.574/0001-713480120000,29https://cearatransparente.ce.gov.br/portal-da-transparencia/despesas/notas-de-empenho/2634311?locale=pt-BR</v>
      </c>
      <c r="Z1196" s="11" t="s">
        <v>4443</v>
      </c>
      <c r="AA1196" s="7">
        <v>1500000</v>
      </c>
      <c r="AB1196" s="1" t="s">
        <v>15148</v>
      </c>
      <c r="AC1196" s="7" t="s">
        <v>14869</v>
      </c>
      <c r="AD1196" s="1" t="s">
        <v>16269</v>
      </c>
    </row>
    <row r="1197" spans="1:30">
      <c r="A1197" s="10">
        <v>43916</v>
      </c>
      <c r="B1197" s="11" t="s">
        <v>15</v>
      </c>
      <c r="C1197" s="12" t="s">
        <v>3511</v>
      </c>
      <c r="D1197" s="12" t="s">
        <v>3512</v>
      </c>
      <c r="E1197" s="11" t="s">
        <v>16</v>
      </c>
      <c r="F1197" s="11"/>
      <c r="G1197" s="13" t="s">
        <v>17</v>
      </c>
      <c r="H1197" s="11" t="s">
        <v>3568</v>
      </c>
      <c r="I1197" s="11">
        <v>29714842020</v>
      </c>
      <c r="J1197" s="11" t="s">
        <v>3561</v>
      </c>
      <c r="K1197" s="11" t="s">
        <v>3561</v>
      </c>
      <c r="L1197" s="7" t="s">
        <v>1722</v>
      </c>
      <c r="M1197" s="7" t="s">
        <v>1723</v>
      </c>
      <c r="N1197" s="47">
        <v>13125</v>
      </c>
      <c r="O1197" s="25">
        <v>7500</v>
      </c>
      <c r="P1197" s="26">
        <v>1.75</v>
      </c>
      <c r="Q1197" s="11"/>
      <c r="R1197" s="11" t="s">
        <v>3567</v>
      </c>
      <c r="S1197" s="11"/>
      <c r="T1197" s="11" t="s">
        <v>836</v>
      </c>
      <c r="U1197" s="19" t="s">
        <v>30</v>
      </c>
      <c r="V1197" s="11" t="s">
        <v>20</v>
      </c>
      <c r="W1197" s="14">
        <v>1.75</v>
      </c>
      <c r="X1197" s="14">
        <v>7500</v>
      </c>
      <c r="Y1197" s="11" t="str">
        <f t="shared" si="19"/>
        <v>43916MÁSCARAS CIRÚRGICA - MARCA TALGE09.485.574/0001-711312575001,75https://cearatransparente.ce.gov.br/portal-da-transparencia/despesas/notas-de-empenho/2634311?locale=pt-BR</v>
      </c>
      <c r="Z1197" s="11" t="s">
        <v>4443</v>
      </c>
      <c r="AA1197" s="7">
        <v>1500000</v>
      </c>
      <c r="AB1197" s="1" t="s">
        <v>15148</v>
      </c>
      <c r="AC1197" s="7" t="s">
        <v>14869</v>
      </c>
      <c r="AD1197" s="1" t="s">
        <v>16269</v>
      </c>
    </row>
    <row r="1198" spans="1:30">
      <c r="A1198" s="10">
        <v>43916</v>
      </c>
      <c r="B1198" s="11" t="s">
        <v>15</v>
      </c>
      <c r="C1198" s="12" t="s">
        <v>3511</v>
      </c>
      <c r="D1198" s="12" t="s">
        <v>3512</v>
      </c>
      <c r="E1198" s="11" t="s">
        <v>16</v>
      </c>
      <c r="F1198" s="11"/>
      <c r="G1198" s="13" t="s">
        <v>17</v>
      </c>
      <c r="H1198" s="11" t="s">
        <v>3569</v>
      </c>
      <c r="I1198" s="11">
        <v>29714842020</v>
      </c>
      <c r="J1198" s="11" t="s">
        <v>3561</v>
      </c>
      <c r="K1198" s="11" t="s">
        <v>3561</v>
      </c>
      <c r="L1198" s="7" t="s">
        <v>1722</v>
      </c>
      <c r="M1198" s="7" t="s">
        <v>1723</v>
      </c>
      <c r="N1198" s="47">
        <v>10500</v>
      </c>
      <c r="O1198" s="25">
        <v>210</v>
      </c>
      <c r="P1198" s="26">
        <v>50</v>
      </c>
      <c r="Q1198" s="27" t="s">
        <v>28</v>
      </c>
      <c r="R1198" s="36" t="s">
        <v>3570</v>
      </c>
      <c r="S1198" s="11"/>
      <c r="T1198" s="11" t="s">
        <v>825</v>
      </c>
      <c r="U1198" s="19" t="s">
        <v>4892</v>
      </c>
      <c r="V1198" s="11" t="s">
        <v>20</v>
      </c>
      <c r="W1198" s="14">
        <v>50</v>
      </c>
      <c r="X1198" s="14">
        <v>210</v>
      </c>
      <c r="Y1198" s="11" t="str">
        <f t="shared" si="19"/>
        <v>43916MÁSCARAS N95 MARCA: DESCARPACK09.485.574/0001-711050021050https://cearatransparente.ce.gov.br/portal-da-transparencia/despesas/notas-de-empenho/2634356?locale=pt-BR</v>
      </c>
      <c r="Z1198" s="11" t="s">
        <v>4443</v>
      </c>
      <c r="AA1198" s="7">
        <v>1500000</v>
      </c>
      <c r="AB1198" s="1" t="s">
        <v>15148</v>
      </c>
      <c r="AC1198" s="7" t="s">
        <v>14869</v>
      </c>
      <c r="AD1198" s="1" t="s">
        <v>16269</v>
      </c>
    </row>
    <row r="1199" spans="1:30">
      <c r="A1199" s="10">
        <v>43916</v>
      </c>
      <c r="B1199" s="11" t="s">
        <v>15</v>
      </c>
      <c r="C1199" s="12" t="s">
        <v>3511</v>
      </c>
      <c r="D1199" s="12" t="s">
        <v>3512</v>
      </c>
      <c r="E1199" s="11" t="s">
        <v>16</v>
      </c>
      <c r="F1199" s="11"/>
      <c r="G1199" s="13" t="s">
        <v>17</v>
      </c>
      <c r="H1199" s="11" t="s">
        <v>3571</v>
      </c>
      <c r="I1199" s="11">
        <v>29714842020</v>
      </c>
      <c r="J1199" s="11" t="s">
        <v>3561</v>
      </c>
      <c r="K1199" s="11" t="s">
        <v>3561</v>
      </c>
      <c r="L1199" s="7" t="s">
        <v>1722</v>
      </c>
      <c r="M1199" s="7" t="s">
        <v>1723</v>
      </c>
      <c r="N1199" s="47">
        <v>7088.4</v>
      </c>
      <c r="O1199" s="25">
        <v>358</v>
      </c>
      <c r="P1199" s="26">
        <v>19.8</v>
      </c>
      <c r="Q1199" s="27" t="s">
        <v>31</v>
      </c>
      <c r="R1199" s="36" t="s">
        <v>3570</v>
      </c>
      <c r="S1199" s="11"/>
      <c r="T1199" s="11" t="s">
        <v>867</v>
      </c>
      <c r="U1199" s="19" t="s">
        <v>32</v>
      </c>
      <c r="V1199" s="11" t="s">
        <v>33</v>
      </c>
      <c r="W1199" s="14">
        <v>19.8</v>
      </c>
      <c r="X1199" s="14">
        <v>358</v>
      </c>
      <c r="Y1199" s="11" t="str">
        <f t="shared" si="19"/>
        <v>43916ÁLCOOL EM LÍQUIDO 70 % MARCA: VICPHARMA09.485.574/0001-717088,435819,8https://cearatransparente.ce.gov.br/portal-da-transparencia/despesas/notas-de-empenho/2634356?locale=pt-BR</v>
      </c>
      <c r="Z1199" s="11" t="s">
        <v>4443</v>
      </c>
      <c r="AA1199" s="7">
        <v>1500000</v>
      </c>
      <c r="AB1199" s="1" t="s">
        <v>15148</v>
      </c>
      <c r="AC1199" s="7" t="s">
        <v>14869</v>
      </c>
      <c r="AD1199" s="1" t="s">
        <v>16269</v>
      </c>
    </row>
    <row r="1200" spans="1:30">
      <c r="A1200" s="10">
        <v>43916</v>
      </c>
      <c r="B1200" s="11" t="s">
        <v>15</v>
      </c>
      <c r="C1200" s="12" t="s">
        <v>3511</v>
      </c>
      <c r="D1200" s="12" t="s">
        <v>3512</v>
      </c>
      <c r="E1200" s="11" t="s">
        <v>16</v>
      </c>
      <c r="F1200" s="11"/>
      <c r="G1200" s="13" t="s">
        <v>17</v>
      </c>
      <c r="H1200" s="11" t="s">
        <v>3572</v>
      </c>
      <c r="I1200" s="11">
        <v>29318062020</v>
      </c>
      <c r="J1200" s="11" t="s">
        <v>3561</v>
      </c>
      <c r="K1200" s="11" t="s">
        <v>3561</v>
      </c>
      <c r="L1200" s="7" t="s">
        <v>3573</v>
      </c>
      <c r="M1200" s="7" t="s">
        <v>8603</v>
      </c>
      <c r="N1200" s="47">
        <v>348.36</v>
      </c>
      <c r="O1200" s="25">
        <v>36</v>
      </c>
      <c r="P1200" s="26">
        <v>9.68</v>
      </c>
      <c r="Q1200" s="11"/>
      <c r="R1200" s="11" t="s">
        <v>3574</v>
      </c>
      <c r="S1200" s="11"/>
      <c r="T1200" s="11" t="s">
        <v>1750</v>
      </c>
      <c r="U1200" s="19" t="s">
        <v>32</v>
      </c>
      <c r="V1200" s="11" t="s">
        <v>33</v>
      </c>
      <c r="W1200" s="14">
        <v>9.68</v>
      </c>
      <c r="X1200" s="14">
        <v>36</v>
      </c>
      <c r="Y1200" s="11" t="str">
        <f t="shared" si="19"/>
        <v>43916CLOREXIDINA 0,5% SOL. ALCOOL 1000ML - SEPTI DEP. 8.C.1- 945 FARMAX (DESCRIÇÃO DA QUANTIDADE 36 X 9,677 =348,36)02.600.770/0001-09348,36369,68https://cearatransparente.ce.gov.br/portal-da-transparencia/despesas/notas-de-empenho/2634727?locale=pt-BR</v>
      </c>
      <c r="Z1200" s="11" t="s">
        <v>4443</v>
      </c>
      <c r="AA1200" s="7">
        <v>450000</v>
      </c>
      <c r="AB1200" s="1" t="s">
        <v>15385</v>
      </c>
      <c r="AC1200" s="7" t="s">
        <v>14869</v>
      </c>
      <c r="AD1200" s="1" t="s">
        <v>16269</v>
      </c>
    </row>
    <row r="1201" spans="1:30">
      <c r="A1201" s="10">
        <v>43916</v>
      </c>
      <c r="B1201" s="11" t="s">
        <v>15</v>
      </c>
      <c r="C1201" s="12" t="s">
        <v>3511</v>
      </c>
      <c r="D1201" s="12" t="s">
        <v>3512</v>
      </c>
      <c r="E1201" s="11" t="s">
        <v>16</v>
      </c>
      <c r="F1201" s="11"/>
      <c r="G1201" s="13" t="s">
        <v>17</v>
      </c>
      <c r="H1201" s="11" t="s">
        <v>3575</v>
      </c>
      <c r="I1201" s="11">
        <v>29318062020</v>
      </c>
      <c r="J1201" s="11" t="s">
        <v>3561</v>
      </c>
      <c r="K1201" s="11" t="s">
        <v>3561</v>
      </c>
      <c r="L1201" s="7" t="s">
        <v>3573</v>
      </c>
      <c r="M1201" s="7" t="s">
        <v>8603</v>
      </c>
      <c r="N1201" s="47">
        <v>3265.36</v>
      </c>
      <c r="O1201" s="25">
        <v>238</v>
      </c>
      <c r="P1201" s="26">
        <v>13.72</v>
      </c>
      <c r="Q1201" s="11"/>
      <c r="R1201" s="11" t="s">
        <v>3574</v>
      </c>
      <c r="S1201" s="11"/>
      <c r="T1201" s="11" t="s">
        <v>1750</v>
      </c>
      <c r="U1201" s="19" t="s">
        <v>32</v>
      </c>
      <c r="V1201" s="11" t="s">
        <v>33</v>
      </c>
      <c r="W1201" s="14">
        <v>13.72</v>
      </c>
      <c r="X1201" s="14">
        <v>238</v>
      </c>
      <c r="Y1201" s="11" t="str">
        <f t="shared" si="19"/>
        <v>43916CLOREXIDINA 0,5% SOL. ALCOOL. (RIOHEX) - RIOC. DEP.8.B.1 146 RIOQUIMI (DESCRIÇÃO DA QUANTIDADE 238 X 13,720 = 3.235,36)02.600.770/0001-093265,3623813,72https://cearatransparente.ce.gov.br/portal-da-transparencia/despesas/notas-de-empenho/2634727?locale=pt-BR</v>
      </c>
      <c r="Z1201" s="11" t="s">
        <v>4443</v>
      </c>
      <c r="AA1201" s="7">
        <v>450000</v>
      </c>
      <c r="AB1201" s="1" t="s">
        <v>15385</v>
      </c>
      <c r="AC1201" s="7" t="s">
        <v>14869</v>
      </c>
      <c r="AD1201" s="1" t="s">
        <v>16269</v>
      </c>
    </row>
    <row r="1202" spans="1:30">
      <c r="A1202" s="10">
        <v>43916</v>
      </c>
      <c r="B1202" s="11" t="s">
        <v>15</v>
      </c>
      <c r="C1202" s="12" t="s">
        <v>3511</v>
      </c>
      <c r="D1202" s="12" t="s">
        <v>3512</v>
      </c>
      <c r="E1202" s="11" t="s">
        <v>16</v>
      </c>
      <c r="F1202" s="11"/>
      <c r="G1202" s="13" t="s">
        <v>17</v>
      </c>
      <c r="H1202" s="11" t="s">
        <v>3576</v>
      </c>
      <c r="I1202" s="11">
        <v>29318302020</v>
      </c>
      <c r="J1202" s="11" t="s">
        <v>3561</v>
      </c>
      <c r="K1202" s="11" t="s">
        <v>3561</v>
      </c>
      <c r="L1202" s="7" t="s">
        <v>3573</v>
      </c>
      <c r="M1202" s="7" t="s">
        <v>8603</v>
      </c>
      <c r="N1202" s="47">
        <v>3066</v>
      </c>
      <c r="O1202" s="25">
        <v>2100</v>
      </c>
      <c r="P1202" s="26">
        <v>1.46</v>
      </c>
      <c r="Q1202" s="11" t="s">
        <v>18</v>
      </c>
      <c r="R1202" s="11" t="s">
        <v>3577</v>
      </c>
      <c r="S1202" s="11"/>
      <c r="T1202" s="11" t="s">
        <v>886</v>
      </c>
      <c r="U1202" s="15" t="s">
        <v>35</v>
      </c>
      <c r="V1202" s="11" t="s">
        <v>20</v>
      </c>
      <c r="W1202" s="14">
        <v>1.46</v>
      </c>
      <c r="X1202" s="14">
        <v>2100</v>
      </c>
      <c r="Y1202" s="11" t="str">
        <f t="shared" si="19"/>
        <v>43916AVENTAL PROC. MANGA LONGA NT BRANCO DE DEP.5.F.1-72- DESCARPA.02.600.770/0001-09306621001,46https://cearatransparente.ce.gov.br/portal-da-transparencia/despesas/notas-de-empenho/2634649?locale=pt-BR</v>
      </c>
      <c r="Z1202" s="11" t="s">
        <v>4443</v>
      </c>
      <c r="AA1202" s="7">
        <v>450000</v>
      </c>
      <c r="AB1202" s="1" t="s">
        <v>15385</v>
      </c>
      <c r="AC1202" s="7" t="s">
        <v>14869</v>
      </c>
      <c r="AD1202" s="1" t="s">
        <v>16269</v>
      </c>
    </row>
    <row r="1203" spans="1:30">
      <c r="A1203" s="10">
        <v>43916</v>
      </c>
      <c r="B1203" s="11" t="s">
        <v>15</v>
      </c>
      <c r="C1203" s="12" t="s">
        <v>3511</v>
      </c>
      <c r="D1203" s="12" t="s">
        <v>3512</v>
      </c>
      <c r="E1203" s="11" t="s">
        <v>16</v>
      </c>
      <c r="F1203" s="11"/>
      <c r="G1203" s="13" t="s">
        <v>17</v>
      </c>
      <c r="H1203" s="11" t="s">
        <v>3578</v>
      </c>
      <c r="I1203" s="11">
        <v>29318302020</v>
      </c>
      <c r="J1203" s="11" t="s">
        <v>3561</v>
      </c>
      <c r="K1203" s="11" t="s">
        <v>3561</v>
      </c>
      <c r="L1203" s="7" t="s">
        <v>3573</v>
      </c>
      <c r="M1203" s="7" t="s">
        <v>8603</v>
      </c>
      <c r="N1203" s="47">
        <v>100376.61</v>
      </c>
      <c r="O1203" s="25">
        <v>3239</v>
      </c>
      <c r="P1203" s="26">
        <v>30.99</v>
      </c>
      <c r="Q1203" s="11" t="s">
        <v>22</v>
      </c>
      <c r="R1203" s="36" t="s">
        <v>3577</v>
      </c>
      <c r="S1203" s="11"/>
      <c r="T1203" s="11" t="s">
        <v>841</v>
      </c>
      <c r="U1203" s="19" t="s">
        <v>23</v>
      </c>
      <c r="V1203" s="11" t="s">
        <v>24</v>
      </c>
      <c r="W1203" s="14">
        <v>0.61980000000000002</v>
      </c>
      <c r="X1203" s="14">
        <v>161950</v>
      </c>
      <c r="Y1203" s="11" t="str">
        <f t="shared" si="19"/>
        <v>43916LUVA PROCEDIMENTO M C/ 100 UNIDADES- DESCARPACK- DES-776-DESCARP02.600.770/0001-09100376,61323930,99https://cearatransparente.ce.gov.br/portal-da-transparencia/despesas/notas-de-empenho/2634649?locale=pt-BR</v>
      </c>
      <c r="Z1203" s="11" t="s">
        <v>4443</v>
      </c>
      <c r="AA1203" s="7">
        <v>450000</v>
      </c>
      <c r="AB1203" s="1" t="s">
        <v>15385</v>
      </c>
      <c r="AC1203" s="7" t="s">
        <v>14869</v>
      </c>
      <c r="AD1203" s="1" t="s">
        <v>16269</v>
      </c>
    </row>
    <row r="1204" spans="1:30">
      <c r="A1204" s="10">
        <v>43916</v>
      </c>
      <c r="B1204" s="11" t="s">
        <v>15</v>
      </c>
      <c r="C1204" s="12" t="s">
        <v>3511</v>
      </c>
      <c r="D1204" s="12" t="s">
        <v>3512</v>
      </c>
      <c r="E1204" s="11" t="s">
        <v>16</v>
      </c>
      <c r="F1204" s="11"/>
      <c r="G1204" s="13" t="s">
        <v>17</v>
      </c>
      <c r="H1204" s="11" t="s">
        <v>3579</v>
      </c>
      <c r="I1204" s="11">
        <v>29318302020</v>
      </c>
      <c r="J1204" s="11" t="s">
        <v>3561</v>
      </c>
      <c r="K1204" s="11" t="s">
        <v>3561</v>
      </c>
      <c r="L1204" s="7" t="s">
        <v>3573</v>
      </c>
      <c r="M1204" s="7" t="s">
        <v>8603</v>
      </c>
      <c r="N1204" s="47">
        <v>2192.48</v>
      </c>
      <c r="O1204" s="25">
        <v>115</v>
      </c>
      <c r="P1204" s="26">
        <v>19.07</v>
      </c>
      <c r="Q1204" s="11" t="s">
        <v>22</v>
      </c>
      <c r="R1204" s="36" t="s">
        <v>3577</v>
      </c>
      <c r="S1204" s="11"/>
      <c r="T1204" s="11" t="s">
        <v>841</v>
      </c>
      <c r="U1204" s="19" t="s">
        <v>23</v>
      </c>
      <c r="V1204" s="11" t="s">
        <v>24</v>
      </c>
      <c r="W1204" s="14">
        <v>0.38140000000000002</v>
      </c>
      <c r="X1204" s="14">
        <v>5750</v>
      </c>
      <c r="Y1204" s="11" t="str">
        <f t="shared" si="19"/>
        <v>43916LUVAS PROCEDIMENTO P COM 100 UNIDADES- LEMGRUBER- LEMG - 91 LEMGRUNI(DESCRIÇÃO DO QUANTITATIVO : 115 X 19,065 = 2. 192,48)02.600.770/0001-092192,4811519,07https://cearatransparente.ce.gov.br/portal-da-transparencia/despesas/notas-de-empenho/2634649?locale=pt-BR</v>
      </c>
      <c r="Z1204" s="11" t="s">
        <v>4443</v>
      </c>
      <c r="AA1204" s="7">
        <v>450000</v>
      </c>
      <c r="AB1204" s="1" t="s">
        <v>15385</v>
      </c>
      <c r="AC1204" s="7" t="s">
        <v>14869</v>
      </c>
      <c r="AD1204" s="1" t="s">
        <v>16269</v>
      </c>
    </row>
    <row r="1205" spans="1:30">
      <c r="A1205" s="10">
        <v>43916</v>
      </c>
      <c r="B1205" s="11" t="s">
        <v>15</v>
      </c>
      <c r="C1205" s="12" t="s">
        <v>3511</v>
      </c>
      <c r="D1205" s="12" t="s">
        <v>3512</v>
      </c>
      <c r="E1205" s="11" t="s">
        <v>16</v>
      </c>
      <c r="F1205" s="11"/>
      <c r="G1205" s="13" t="s">
        <v>17</v>
      </c>
      <c r="H1205" s="11" t="s">
        <v>3580</v>
      </c>
      <c r="I1205" s="11">
        <v>29318302020</v>
      </c>
      <c r="J1205" s="11" t="s">
        <v>3561</v>
      </c>
      <c r="K1205" s="11" t="s">
        <v>3561</v>
      </c>
      <c r="L1205" s="7" t="s">
        <v>3573</v>
      </c>
      <c r="M1205" s="7" t="s">
        <v>8603</v>
      </c>
      <c r="N1205" s="47">
        <v>8494.64</v>
      </c>
      <c r="O1205" s="25">
        <v>7880</v>
      </c>
      <c r="P1205" s="26">
        <v>1.08</v>
      </c>
      <c r="Q1205" s="11" t="s">
        <v>22</v>
      </c>
      <c r="R1205" s="36" t="s">
        <v>3577</v>
      </c>
      <c r="S1205" s="11"/>
      <c r="T1205" s="11" t="s">
        <v>841</v>
      </c>
      <c r="U1205" s="19" t="s">
        <v>23</v>
      </c>
      <c r="V1205" s="11" t="s">
        <v>24</v>
      </c>
      <c r="W1205" s="14">
        <v>2.16</v>
      </c>
      <c r="X1205" s="14">
        <v>3940</v>
      </c>
      <c r="Y1205" s="11" t="str">
        <f t="shared" si="19"/>
        <v>43916LUVA CIR. ESTÉRIL 7,5 LIFEPLUS - LEMGRUBI-951 LEMGRU (DESCRIÇÃO DO QUANTITATIVO: 7880 X 1,078= 8.494,64)02.600.770/0001-098494,6478801,08https://cearatransparente.ce.gov.br/portal-da-transparencia/despesas/notas-de-empenho/2634649?locale=pt-BR</v>
      </c>
      <c r="Z1205" s="11" t="s">
        <v>4443</v>
      </c>
      <c r="AA1205" s="7">
        <v>450000</v>
      </c>
      <c r="AB1205" s="1" t="s">
        <v>15385</v>
      </c>
      <c r="AC1205" s="7" t="s">
        <v>14869</v>
      </c>
      <c r="AD1205" s="1" t="s">
        <v>16269</v>
      </c>
    </row>
    <row r="1206" spans="1:30">
      <c r="A1206" s="10">
        <v>43916</v>
      </c>
      <c r="B1206" s="11" t="s">
        <v>15</v>
      </c>
      <c r="C1206" s="12" t="s">
        <v>3511</v>
      </c>
      <c r="D1206" s="12" t="s">
        <v>3512</v>
      </c>
      <c r="E1206" s="11" t="s">
        <v>16</v>
      </c>
      <c r="F1206" s="11"/>
      <c r="G1206" s="13" t="s">
        <v>17</v>
      </c>
      <c r="H1206" s="11" t="s">
        <v>3581</v>
      </c>
      <c r="I1206" s="11">
        <v>29318302020</v>
      </c>
      <c r="J1206" s="11" t="s">
        <v>3561</v>
      </c>
      <c r="K1206" s="11" t="s">
        <v>3561</v>
      </c>
      <c r="L1206" s="7" t="s">
        <v>3573</v>
      </c>
      <c r="M1206" s="7" t="s">
        <v>8603</v>
      </c>
      <c r="N1206" s="47">
        <v>84810</v>
      </c>
      <c r="O1206" s="25">
        <v>2827</v>
      </c>
      <c r="P1206" s="26">
        <v>30</v>
      </c>
      <c r="Q1206" s="11" t="s">
        <v>22</v>
      </c>
      <c r="R1206" s="11" t="s">
        <v>3577</v>
      </c>
      <c r="S1206" s="11"/>
      <c r="T1206" s="11" t="s">
        <v>841</v>
      </c>
      <c r="U1206" s="19" t="s">
        <v>23</v>
      </c>
      <c r="V1206" s="11" t="s">
        <v>24</v>
      </c>
      <c r="W1206" s="14">
        <v>0.6</v>
      </c>
      <c r="X1206" s="14">
        <v>141350</v>
      </c>
      <c r="Y1206" s="11" t="str">
        <f t="shared" si="19"/>
        <v>43916LUVA PROCEDIMENTO M C/ 100 UNIDADES - MEDIX-MEDIX -994 MEDIX BR02.600.770/0001-0984810282730https://cearatransparente.ce.gov.br/portal-da-transparencia/despesas/notas-de-empenho/2634649?locale=pt-BR</v>
      </c>
      <c r="Z1206" s="11" t="s">
        <v>4443</v>
      </c>
      <c r="AA1206" s="7">
        <v>450000</v>
      </c>
      <c r="AB1206" s="1" t="s">
        <v>15385</v>
      </c>
      <c r="AC1206" s="7" t="s">
        <v>14869</v>
      </c>
      <c r="AD1206" s="1" t="s">
        <v>16269</v>
      </c>
    </row>
    <row r="1207" spans="1:30">
      <c r="A1207" s="10">
        <v>43916</v>
      </c>
      <c r="B1207" s="11" t="s">
        <v>15</v>
      </c>
      <c r="C1207" s="12" t="s">
        <v>3511</v>
      </c>
      <c r="D1207" s="12" t="s">
        <v>3512</v>
      </c>
      <c r="E1207" s="11" t="s">
        <v>16</v>
      </c>
      <c r="F1207" s="11"/>
      <c r="G1207" s="13" t="s">
        <v>17</v>
      </c>
      <c r="H1207" s="11" t="s">
        <v>3582</v>
      </c>
      <c r="I1207" s="11">
        <v>29318302020</v>
      </c>
      <c r="J1207" s="11" t="s">
        <v>3561</v>
      </c>
      <c r="K1207" s="11" t="s">
        <v>3561</v>
      </c>
      <c r="L1207" s="7" t="s">
        <v>3573</v>
      </c>
      <c r="M1207" s="7" t="s">
        <v>8603</v>
      </c>
      <c r="N1207" s="47">
        <v>28098.3</v>
      </c>
      <c r="O1207" s="25">
        <v>1227</v>
      </c>
      <c r="P1207" s="26">
        <v>22.9</v>
      </c>
      <c r="Q1207" s="11" t="s">
        <v>22</v>
      </c>
      <c r="R1207" s="36" t="s">
        <v>3577</v>
      </c>
      <c r="S1207" s="11"/>
      <c r="T1207" s="11" t="s">
        <v>841</v>
      </c>
      <c r="U1207" s="19" t="s">
        <v>23</v>
      </c>
      <c r="V1207" s="11" t="s">
        <v>24</v>
      </c>
      <c r="W1207" s="14">
        <v>0.45800000000000002</v>
      </c>
      <c r="X1207" s="14">
        <v>61350</v>
      </c>
      <c r="Y1207" s="11" t="str">
        <f t="shared" si="19"/>
        <v>43916LUVA G C/ 100 UNIDADES - MEDIX-MEDIX -994 MEDIX BP02.600.770/0001-0928098,3122722,9https://cearatransparente.ce.gov.br/portal-da-transparencia/despesas/notas-de-empenho/2634649?locale=pt-BR</v>
      </c>
      <c r="Z1207" s="11" t="s">
        <v>4443</v>
      </c>
      <c r="AA1207" s="7">
        <v>450000</v>
      </c>
      <c r="AB1207" s="1" t="s">
        <v>15385</v>
      </c>
      <c r="AC1207" s="7" t="s">
        <v>14869</v>
      </c>
      <c r="AD1207" s="1" t="s">
        <v>16269</v>
      </c>
    </row>
    <row r="1208" spans="1:30">
      <c r="A1208" s="10">
        <v>43916</v>
      </c>
      <c r="B1208" s="11" t="s">
        <v>15</v>
      </c>
      <c r="C1208" s="12" t="s">
        <v>3511</v>
      </c>
      <c r="D1208" s="12" t="s">
        <v>3512</v>
      </c>
      <c r="E1208" s="11" t="s">
        <v>16</v>
      </c>
      <c r="F1208" s="11"/>
      <c r="G1208" s="13" t="s">
        <v>17</v>
      </c>
      <c r="H1208" s="11" t="s">
        <v>3583</v>
      </c>
      <c r="I1208" s="11">
        <v>29318302020</v>
      </c>
      <c r="J1208" s="11" t="s">
        <v>3561</v>
      </c>
      <c r="K1208" s="11" t="s">
        <v>3561</v>
      </c>
      <c r="L1208" s="7" t="s">
        <v>3573</v>
      </c>
      <c r="M1208" s="7" t="s">
        <v>8603</v>
      </c>
      <c r="N1208" s="47">
        <v>2793.8</v>
      </c>
      <c r="O1208" s="25">
        <v>122</v>
      </c>
      <c r="P1208" s="26">
        <v>22.9</v>
      </c>
      <c r="Q1208" s="11" t="s">
        <v>22</v>
      </c>
      <c r="R1208" s="11" t="s">
        <v>3577</v>
      </c>
      <c r="S1208" s="11"/>
      <c r="T1208" s="11" t="s">
        <v>841</v>
      </c>
      <c r="U1208" s="19" t="s">
        <v>23</v>
      </c>
      <c r="V1208" s="11" t="s">
        <v>24</v>
      </c>
      <c r="W1208" s="14">
        <v>0.45800000000000002</v>
      </c>
      <c r="X1208" s="14">
        <v>6100</v>
      </c>
      <c r="Y1208" s="11" t="str">
        <f t="shared" si="19"/>
        <v>43916LUVA PROCEDIMENTO G C/ 100 UNIDADES - LEMGRUBER -LEMG- 91 LEMGRUBI02.600.770/0001-092793,812222,9https://cearatransparente.ce.gov.br/portal-da-transparencia/despesas/notas-de-empenho/2634649?locale=pt-BR</v>
      </c>
      <c r="Z1208" s="11" t="s">
        <v>4443</v>
      </c>
      <c r="AA1208" s="7">
        <v>450000</v>
      </c>
      <c r="AB1208" s="1" t="s">
        <v>15385</v>
      </c>
      <c r="AC1208" s="7" t="s">
        <v>14869</v>
      </c>
      <c r="AD1208" s="1" t="s">
        <v>16269</v>
      </c>
    </row>
    <row r="1209" spans="1:30">
      <c r="A1209" s="10">
        <v>43916</v>
      </c>
      <c r="B1209" s="11" t="s">
        <v>15</v>
      </c>
      <c r="C1209" s="12" t="s">
        <v>3511</v>
      </c>
      <c r="D1209" s="12" t="s">
        <v>3512</v>
      </c>
      <c r="E1209" s="11" t="s">
        <v>16</v>
      </c>
      <c r="F1209" s="11"/>
      <c r="G1209" s="13" t="s">
        <v>17</v>
      </c>
      <c r="H1209" s="11" t="s">
        <v>3584</v>
      </c>
      <c r="I1209" s="11">
        <v>29318302020</v>
      </c>
      <c r="J1209" s="11" t="s">
        <v>3561</v>
      </c>
      <c r="K1209" s="11" t="s">
        <v>3561</v>
      </c>
      <c r="L1209" s="7" t="s">
        <v>3573</v>
      </c>
      <c r="M1209" s="7" t="s">
        <v>8603</v>
      </c>
      <c r="N1209" s="47">
        <v>2784</v>
      </c>
      <c r="O1209" s="25">
        <v>232</v>
      </c>
      <c r="P1209" s="26">
        <v>12</v>
      </c>
      <c r="Q1209" s="11"/>
      <c r="R1209" s="11" t="s">
        <v>3577</v>
      </c>
      <c r="S1209" s="11"/>
      <c r="T1209" s="11" t="s">
        <v>1453</v>
      </c>
      <c r="U1209" s="15" t="s">
        <v>25</v>
      </c>
      <c r="V1209" s="11" t="s">
        <v>20</v>
      </c>
      <c r="W1209" s="14">
        <v>0.12</v>
      </c>
      <c r="X1209" s="14">
        <v>23200</v>
      </c>
      <c r="Y1209" s="11" t="str">
        <f t="shared" si="19"/>
        <v>43916TOUCA DESC. C100 UND BETEL-976- BETEL02.600.770/0001-09278423212https://cearatransparente.ce.gov.br/portal-da-transparencia/despesas/notas-de-empenho/2634649?locale=pt-BR</v>
      </c>
      <c r="Z1209" s="11" t="s">
        <v>4443</v>
      </c>
      <c r="AA1209" s="7">
        <v>450000</v>
      </c>
      <c r="AB1209" s="1" t="s">
        <v>15385</v>
      </c>
      <c r="AC1209" s="7" t="s">
        <v>14869</v>
      </c>
      <c r="AD1209" s="1" t="s">
        <v>16269</v>
      </c>
    </row>
    <row r="1210" spans="1:30">
      <c r="A1210" s="10">
        <v>43916</v>
      </c>
      <c r="B1210" s="11" t="s">
        <v>15</v>
      </c>
      <c r="C1210" s="12" t="s">
        <v>3511</v>
      </c>
      <c r="D1210" s="12" t="s">
        <v>3512</v>
      </c>
      <c r="E1210" s="11" t="s">
        <v>16</v>
      </c>
      <c r="F1210" s="11"/>
      <c r="G1210" s="13" t="s">
        <v>17</v>
      </c>
      <c r="H1210" s="11" t="s">
        <v>3585</v>
      </c>
      <c r="I1210" s="11">
        <v>29318302020</v>
      </c>
      <c r="J1210" s="11" t="s">
        <v>3561</v>
      </c>
      <c r="K1210" s="11" t="s">
        <v>3561</v>
      </c>
      <c r="L1210" s="7" t="s">
        <v>3573</v>
      </c>
      <c r="M1210" s="7" t="s">
        <v>8603</v>
      </c>
      <c r="N1210" s="47">
        <v>27502.9</v>
      </c>
      <c r="O1210" s="25">
        <v>1201</v>
      </c>
      <c r="P1210" s="26">
        <v>22.9</v>
      </c>
      <c r="Q1210" s="11" t="s">
        <v>22</v>
      </c>
      <c r="R1210" s="11" t="s">
        <v>3577</v>
      </c>
      <c r="S1210" s="11"/>
      <c r="T1210" s="11" t="s">
        <v>841</v>
      </c>
      <c r="U1210" s="19" t="s">
        <v>23</v>
      </c>
      <c r="V1210" s="11" t="s">
        <v>24</v>
      </c>
      <c r="W1210" s="14">
        <v>0.45800000000000002</v>
      </c>
      <c r="X1210" s="14">
        <v>60050</v>
      </c>
      <c r="Y1210" s="11" t="str">
        <f t="shared" si="19"/>
        <v>43916LUVA PROCEDIMENTO G C/ 100UNIDADES (UNIGLOVES)- UNIGL- 752- UNIGLOV02.600.770/0001-0927502,9120122,9https://cearatransparente.ce.gov.br/portal-da-transparencia/despesas/notas-de-empenho/2634649?locale=pt-BR</v>
      </c>
      <c r="Z1210" s="11" t="s">
        <v>4443</v>
      </c>
      <c r="AA1210" s="7">
        <v>450000</v>
      </c>
      <c r="AB1210" s="1" t="s">
        <v>15385</v>
      </c>
      <c r="AC1210" s="7" t="s">
        <v>14869</v>
      </c>
      <c r="AD1210" s="1" t="s">
        <v>16269</v>
      </c>
    </row>
    <row r="1211" spans="1:30">
      <c r="A1211" s="10">
        <v>43916</v>
      </c>
      <c r="B1211" s="11" t="s">
        <v>15</v>
      </c>
      <c r="C1211" s="12" t="s">
        <v>3511</v>
      </c>
      <c r="D1211" s="12" t="s">
        <v>3512</v>
      </c>
      <c r="E1211" s="11" t="s">
        <v>16</v>
      </c>
      <c r="F1211" s="11"/>
      <c r="G1211" s="13" t="s">
        <v>17</v>
      </c>
      <c r="H1211" s="11" t="s">
        <v>3586</v>
      </c>
      <c r="I1211" s="11">
        <v>29318302020</v>
      </c>
      <c r="J1211" s="11" t="s">
        <v>3561</v>
      </c>
      <c r="K1211" s="11" t="s">
        <v>3561</v>
      </c>
      <c r="L1211" s="7" t="s">
        <v>3573</v>
      </c>
      <c r="M1211" s="7" t="s">
        <v>8603</v>
      </c>
      <c r="N1211" s="47">
        <v>376.2</v>
      </c>
      <c r="O1211" s="25">
        <v>19</v>
      </c>
      <c r="P1211" s="26">
        <v>19.8</v>
      </c>
      <c r="Q1211" s="11" t="s">
        <v>22</v>
      </c>
      <c r="R1211" s="11" t="s">
        <v>3577</v>
      </c>
      <c r="S1211" s="11"/>
      <c r="T1211" s="11" t="s">
        <v>841</v>
      </c>
      <c r="U1211" s="19" t="s">
        <v>23</v>
      </c>
      <c r="V1211" s="11" t="s">
        <v>24</v>
      </c>
      <c r="W1211" s="14">
        <v>0.39600000000000002</v>
      </c>
      <c r="X1211" s="14">
        <v>950</v>
      </c>
      <c r="Y1211" s="11" t="str">
        <f t="shared" si="19"/>
        <v>43916LUVA PROC. P C/ 100 UND. -MEDIX- MEDIX -994- MEDIX BR02.600.770/0001-09376,21919,8https://cearatransparente.ce.gov.br/portal-da-transparencia/despesas/notas-de-empenho/2634649?locale=pt-BR</v>
      </c>
      <c r="Z1211" s="11" t="s">
        <v>4443</v>
      </c>
      <c r="AA1211" s="7">
        <v>450000</v>
      </c>
      <c r="AB1211" s="1" t="s">
        <v>15385</v>
      </c>
      <c r="AC1211" s="7" t="s">
        <v>14869</v>
      </c>
      <c r="AD1211" s="1" t="s">
        <v>16269</v>
      </c>
    </row>
    <row r="1212" spans="1:30">
      <c r="A1212" s="10">
        <v>43916</v>
      </c>
      <c r="B1212" s="11" t="s">
        <v>15</v>
      </c>
      <c r="C1212" s="12" t="s">
        <v>3511</v>
      </c>
      <c r="D1212" s="12" t="s">
        <v>3512</v>
      </c>
      <c r="E1212" s="11" t="s">
        <v>16</v>
      </c>
      <c r="F1212" s="11"/>
      <c r="G1212" s="13" t="s">
        <v>17</v>
      </c>
      <c r="H1212" s="11" t="s">
        <v>3587</v>
      </c>
      <c r="I1212" s="11">
        <v>29318302020</v>
      </c>
      <c r="J1212" s="11" t="s">
        <v>3561</v>
      </c>
      <c r="K1212" s="11" t="s">
        <v>3561</v>
      </c>
      <c r="L1212" s="7" t="s">
        <v>3573</v>
      </c>
      <c r="M1212" s="7" t="s">
        <v>8603</v>
      </c>
      <c r="N1212" s="47">
        <v>59492.2</v>
      </c>
      <c r="O1212" s="25">
        <v>69663</v>
      </c>
      <c r="P1212" s="26">
        <v>0.85</v>
      </c>
      <c r="Q1212" s="11" t="s">
        <v>22</v>
      </c>
      <c r="R1212" s="36" t="s">
        <v>3577</v>
      </c>
      <c r="S1212" s="11"/>
      <c r="T1212" s="11" t="s">
        <v>841</v>
      </c>
      <c r="U1212" s="19" t="s">
        <v>23</v>
      </c>
      <c r="V1212" s="11" t="s">
        <v>24</v>
      </c>
      <c r="W1212" s="14">
        <v>0.85</v>
      </c>
      <c r="X1212" s="14">
        <v>69663</v>
      </c>
      <c r="Y1212" s="11" t="str">
        <f t="shared" si="19"/>
        <v>43916LUVA CIR. ESTÉRIL N 8,0 - NEW HAND - DEP5.B,3 - 815 LATEX BR (DESCRIÇÃO DO QUANTITATIVO: 69663 X 0,854= 59.492,20)02.600.770/0001-0959492,2696630,85https://cearatransparente.ce.gov.br/portal-da-transparencia/despesas/notas-de-empenho/2634649?locale=pt-BR</v>
      </c>
      <c r="Z1212" s="11" t="s">
        <v>4443</v>
      </c>
      <c r="AA1212" s="7">
        <v>450000</v>
      </c>
      <c r="AB1212" s="1" t="s">
        <v>15385</v>
      </c>
      <c r="AC1212" s="7" t="s">
        <v>14869</v>
      </c>
      <c r="AD1212" s="1" t="s">
        <v>16269</v>
      </c>
    </row>
    <row r="1213" spans="1:30">
      <c r="A1213" s="10">
        <v>43916</v>
      </c>
      <c r="B1213" s="11" t="s">
        <v>15</v>
      </c>
      <c r="C1213" s="12" t="s">
        <v>3511</v>
      </c>
      <c r="D1213" s="12" t="s">
        <v>3512</v>
      </c>
      <c r="E1213" s="11" t="s">
        <v>16</v>
      </c>
      <c r="F1213" s="11"/>
      <c r="G1213" s="13" t="s">
        <v>17</v>
      </c>
      <c r="H1213" s="11" t="s">
        <v>3588</v>
      </c>
      <c r="I1213" s="11">
        <v>29468462020</v>
      </c>
      <c r="J1213" s="11" t="s">
        <v>3561</v>
      </c>
      <c r="K1213" s="11" t="s">
        <v>3561</v>
      </c>
      <c r="L1213" s="7" t="s">
        <v>1722</v>
      </c>
      <c r="M1213" s="7" t="s">
        <v>1723</v>
      </c>
      <c r="N1213" s="47">
        <v>1310.4000000000001</v>
      </c>
      <c r="O1213" s="25">
        <v>78</v>
      </c>
      <c r="P1213" s="26">
        <v>16.8</v>
      </c>
      <c r="Q1213" s="27" t="s">
        <v>31</v>
      </c>
      <c r="R1213" s="11" t="s">
        <v>3589</v>
      </c>
      <c r="S1213" s="11"/>
      <c r="T1213" s="11" t="s">
        <v>867</v>
      </c>
      <c r="U1213" s="19" t="s">
        <v>32</v>
      </c>
      <c r="V1213" s="11" t="s">
        <v>33</v>
      </c>
      <c r="W1213" s="14">
        <v>16.8</v>
      </c>
      <c r="X1213" s="14">
        <v>78</v>
      </c>
      <c r="Y1213" s="11" t="str">
        <f t="shared" si="19"/>
        <v>43916ALCOOL GEL1 LITRO (SUAVGEL) FORTSAN09.485.574/0001-711310,47816,8https://cearatransparente.ce.gov.br/portal-da-transparencia/despesas/notas-de-empenho/2634645?locale=pt-BR</v>
      </c>
      <c r="Z1213" s="11" t="s">
        <v>4443</v>
      </c>
      <c r="AA1213" s="7">
        <v>1500000</v>
      </c>
      <c r="AB1213" s="1" t="s">
        <v>15148</v>
      </c>
      <c r="AC1213" s="7" t="s">
        <v>14869</v>
      </c>
      <c r="AD1213" s="1" t="s">
        <v>16269</v>
      </c>
    </row>
    <row r="1214" spans="1:30">
      <c r="A1214" s="10">
        <v>43916</v>
      </c>
      <c r="B1214" s="11" t="s">
        <v>15</v>
      </c>
      <c r="C1214" s="12" t="s">
        <v>3511</v>
      </c>
      <c r="D1214" s="12" t="s">
        <v>3512</v>
      </c>
      <c r="E1214" s="11" t="s">
        <v>16</v>
      </c>
      <c r="F1214" s="11"/>
      <c r="G1214" s="13" t="s">
        <v>17</v>
      </c>
      <c r="H1214" s="11" t="s">
        <v>3590</v>
      </c>
      <c r="I1214" s="11">
        <v>29468462020</v>
      </c>
      <c r="J1214" s="11" t="s">
        <v>3561</v>
      </c>
      <c r="K1214" s="11" t="s">
        <v>3561</v>
      </c>
      <c r="L1214" s="7" t="s">
        <v>1722</v>
      </c>
      <c r="M1214" s="7" t="s">
        <v>1723</v>
      </c>
      <c r="N1214" s="47">
        <v>154.56</v>
      </c>
      <c r="O1214" s="25">
        <v>21</v>
      </c>
      <c r="P1214" s="26">
        <v>7.36</v>
      </c>
      <c r="Q1214" s="27" t="s">
        <v>31</v>
      </c>
      <c r="R1214" s="11" t="s">
        <v>3589</v>
      </c>
      <c r="S1214" s="11"/>
      <c r="T1214" s="11" t="s">
        <v>867</v>
      </c>
      <c r="U1214" s="19" t="s">
        <v>32</v>
      </c>
      <c r="V1214" s="11" t="s">
        <v>33</v>
      </c>
      <c r="W1214" s="14">
        <v>7.36</v>
      </c>
      <c r="X1214" s="14">
        <v>21</v>
      </c>
      <c r="Y1214" s="11" t="str">
        <f t="shared" si="19"/>
        <v>43916ALCOOL ANTISEPTICO 70 1000 ML. RIO QUIMICA09.485.574/0001-71154,56217,36https://cearatransparente.ce.gov.br/portal-da-transparencia/despesas/notas-de-empenho/2634645?locale=pt-BR</v>
      </c>
      <c r="Z1214" s="11" t="s">
        <v>4443</v>
      </c>
      <c r="AA1214" s="7">
        <v>1500000</v>
      </c>
      <c r="AB1214" s="1" t="s">
        <v>15148</v>
      </c>
      <c r="AC1214" s="7" t="s">
        <v>14869</v>
      </c>
      <c r="AD1214" s="1" t="s">
        <v>16269</v>
      </c>
    </row>
    <row r="1215" spans="1:30">
      <c r="A1215" s="10">
        <v>43916</v>
      </c>
      <c r="B1215" s="11" t="s">
        <v>15</v>
      </c>
      <c r="C1215" s="12" t="s">
        <v>3511</v>
      </c>
      <c r="D1215" s="12" t="s">
        <v>3512</v>
      </c>
      <c r="E1215" s="11" t="s">
        <v>16</v>
      </c>
      <c r="F1215" s="11"/>
      <c r="G1215" s="13" t="s">
        <v>17</v>
      </c>
      <c r="H1215" s="11" t="s">
        <v>3591</v>
      </c>
      <c r="I1215" s="11">
        <v>29468462020</v>
      </c>
      <c r="J1215" s="11" t="s">
        <v>3561</v>
      </c>
      <c r="K1215" s="11" t="s">
        <v>3561</v>
      </c>
      <c r="L1215" s="7" t="s">
        <v>1722</v>
      </c>
      <c r="M1215" s="7" t="s">
        <v>1723</v>
      </c>
      <c r="N1215" s="47">
        <v>758.08</v>
      </c>
      <c r="O1215" s="25">
        <v>103</v>
      </c>
      <c r="P1215" s="26">
        <v>7.36</v>
      </c>
      <c r="Q1215" s="27" t="s">
        <v>31</v>
      </c>
      <c r="R1215" s="11" t="s">
        <v>3589</v>
      </c>
      <c r="S1215" s="11"/>
      <c r="T1215" s="11" t="s">
        <v>867</v>
      </c>
      <c r="U1215" s="19" t="s">
        <v>32</v>
      </c>
      <c r="V1215" s="11" t="s">
        <v>33</v>
      </c>
      <c r="W1215" s="14">
        <v>7.36</v>
      </c>
      <c r="X1215" s="14">
        <v>103</v>
      </c>
      <c r="Y1215" s="11" t="str">
        <f t="shared" si="19"/>
        <v>43916ALCOOL 70 1000ML AUDAX09.485.574/0001-71758,081037,36https://cearatransparente.ce.gov.br/portal-da-transparencia/despesas/notas-de-empenho/2634645?locale=pt-BR</v>
      </c>
      <c r="Z1215" s="11" t="s">
        <v>4443</v>
      </c>
      <c r="AA1215" s="7">
        <v>1500000</v>
      </c>
      <c r="AB1215" s="1" t="s">
        <v>15148</v>
      </c>
      <c r="AC1215" s="7" t="s">
        <v>14869</v>
      </c>
      <c r="AD1215" s="1" t="s">
        <v>16269</v>
      </c>
    </row>
    <row r="1216" spans="1:30">
      <c r="A1216" s="10">
        <v>43916</v>
      </c>
      <c r="B1216" s="11" t="s">
        <v>15</v>
      </c>
      <c r="C1216" s="12" t="s">
        <v>3511</v>
      </c>
      <c r="D1216" s="12" t="s">
        <v>3512</v>
      </c>
      <c r="E1216" s="11" t="s">
        <v>16</v>
      </c>
      <c r="F1216" s="11"/>
      <c r="G1216" s="13" t="s">
        <v>17</v>
      </c>
      <c r="H1216" s="11" t="s">
        <v>3592</v>
      </c>
      <c r="I1216" s="11">
        <v>29468462020</v>
      </c>
      <c r="J1216" s="11" t="s">
        <v>3561</v>
      </c>
      <c r="K1216" s="11" t="s">
        <v>3561</v>
      </c>
      <c r="L1216" s="7" t="s">
        <v>1722</v>
      </c>
      <c r="M1216" s="7" t="s">
        <v>1723</v>
      </c>
      <c r="N1216" s="47">
        <v>4040</v>
      </c>
      <c r="O1216" s="25">
        <v>20200</v>
      </c>
      <c r="P1216" s="26">
        <v>0.2</v>
      </c>
      <c r="Q1216" s="11"/>
      <c r="R1216" s="11" t="s">
        <v>3589</v>
      </c>
      <c r="S1216" s="11"/>
      <c r="T1216" s="11" t="s">
        <v>1453</v>
      </c>
      <c r="U1216" s="15" t="s">
        <v>25</v>
      </c>
      <c r="V1216" s="11" t="s">
        <v>20</v>
      </c>
      <c r="W1216" s="14">
        <v>0.2</v>
      </c>
      <c r="X1216" s="14">
        <v>20200</v>
      </c>
      <c r="Y1216" s="11" t="str">
        <f t="shared" si="19"/>
        <v>43916TOUCA DESC C/ELAST DOBRA ESP BR. DESCARPACK09.485.574/0001-714040202000,2https://cearatransparente.ce.gov.br/portal-da-transparencia/despesas/notas-de-empenho/2634645?locale=pt-BR</v>
      </c>
      <c r="Z1216" s="11" t="s">
        <v>4443</v>
      </c>
      <c r="AA1216" s="7">
        <v>1500000</v>
      </c>
      <c r="AB1216" s="1" t="s">
        <v>15148</v>
      </c>
      <c r="AC1216" s="7" t="s">
        <v>14869</v>
      </c>
      <c r="AD1216" s="1" t="s">
        <v>16269</v>
      </c>
    </row>
    <row r="1217" spans="1:30">
      <c r="A1217" s="10">
        <v>43916</v>
      </c>
      <c r="B1217" s="11" t="s">
        <v>15</v>
      </c>
      <c r="C1217" s="12" t="s">
        <v>3511</v>
      </c>
      <c r="D1217" s="12" t="s">
        <v>3512</v>
      </c>
      <c r="E1217" s="11" t="s">
        <v>16</v>
      </c>
      <c r="F1217" s="11"/>
      <c r="G1217" s="13" t="s">
        <v>17</v>
      </c>
      <c r="H1217" s="11" t="s">
        <v>3593</v>
      </c>
      <c r="I1217" s="11">
        <v>29468462020</v>
      </c>
      <c r="J1217" s="11" t="s">
        <v>3561</v>
      </c>
      <c r="K1217" s="11" t="s">
        <v>3561</v>
      </c>
      <c r="L1217" s="7" t="s">
        <v>1722</v>
      </c>
      <c r="M1217" s="7" t="s">
        <v>1723</v>
      </c>
      <c r="N1217" s="47">
        <v>744</v>
      </c>
      <c r="O1217" s="25">
        <v>240</v>
      </c>
      <c r="P1217" s="26">
        <v>3.1</v>
      </c>
      <c r="Q1217" s="27" t="s">
        <v>31</v>
      </c>
      <c r="R1217" s="11" t="s">
        <v>3589</v>
      </c>
      <c r="S1217" s="11"/>
      <c r="T1217" s="11" t="s">
        <v>867</v>
      </c>
      <c r="U1217" s="19" t="s">
        <v>32</v>
      </c>
      <c r="V1217" s="11" t="s">
        <v>33</v>
      </c>
      <c r="W1217" s="14">
        <v>3.1</v>
      </c>
      <c r="X1217" s="14">
        <v>240</v>
      </c>
      <c r="Y1217" s="11" t="str">
        <f t="shared" ref="Y1217:Y1280" si="20">_xlfn.CONCAT(A1217,F1217,H1217,M1217,N1217,O1217,P1217,R1217)</f>
        <v>43916ALCOOL 70 100ML VIC PHARMA09.485.574/0001-717442403,1https://cearatransparente.ce.gov.br/portal-da-transparencia/despesas/notas-de-empenho/2634645?locale=pt-BR</v>
      </c>
      <c r="Z1217" s="11" t="s">
        <v>4443</v>
      </c>
      <c r="AA1217" s="7">
        <v>1500000</v>
      </c>
      <c r="AB1217" s="1" t="s">
        <v>15148</v>
      </c>
      <c r="AC1217" s="7" t="s">
        <v>14869</v>
      </c>
      <c r="AD1217" s="1" t="s">
        <v>16269</v>
      </c>
    </row>
    <row r="1218" spans="1:30">
      <c r="A1218" s="10">
        <v>43916</v>
      </c>
      <c r="B1218" s="11" t="s">
        <v>15</v>
      </c>
      <c r="C1218" s="12" t="s">
        <v>3511</v>
      </c>
      <c r="D1218" s="12" t="s">
        <v>3512</v>
      </c>
      <c r="E1218" s="11" t="s">
        <v>16</v>
      </c>
      <c r="F1218" s="11"/>
      <c r="G1218" s="13" t="s">
        <v>17</v>
      </c>
      <c r="H1218" s="11" t="s">
        <v>3594</v>
      </c>
      <c r="I1218" s="11">
        <v>29468462020</v>
      </c>
      <c r="J1218" s="11" t="s">
        <v>3561</v>
      </c>
      <c r="K1218" s="11" t="s">
        <v>3561</v>
      </c>
      <c r="L1218" s="7" t="s">
        <v>1722</v>
      </c>
      <c r="M1218" s="7" t="s">
        <v>1723</v>
      </c>
      <c r="N1218" s="47">
        <v>1100</v>
      </c>
      <c r="O1218" s="25">
        <v>5500</v>
      </c>
      <c r="P1218" s="26">
        <v>0.2</v>
      </c>
      <c r="Q1218" s="11"/>
      <c r="R1218" s="11" t="s">
        <v>3589</v>
      </c>
      <c r="S1218" s="11"/>
      <c r="T1218" s="11" t="s">
        <v>1453</v>
      </c>
      <c r="U1218" s="15" t="s">
        <v>25</v>
      </c>
      <c r="V1218" s="11" t="s">
        <v>20</v>
      </c>
      <c r="W1218" s="14">
        <v>0.2</v>
      </c>
      <c r="X1218" s="14">
        <v>5500</v>
      </c>
      <c r="Y1218" s="11" t="str">
        <f t="shared" si="20"/>
        <v>43916TOUCA DESC C/ELAST VD UND. PROTDESC09.485.574/0001-71110055000,2https://cearatransparente.ce.gov.br/portal-da-transparencia/despesas/notas-de-empenho/2634645?locale=pt-BR</v>
      </c>
      <c r="Z1218" s="11" t="s">
        <v>4443</v>
      </c>
      <c r="AA1218" s="7">
        <v>1500000</v>
      </c>
      <c r="AB1218" s="1" t="s">
        <v>15148</v>
      </c>
      <c r="AC1218" s="7" t="s">
        <v>14869</v>
      </c>
      <c r="AD1218" s="1" t="s">
        <v>16269</v>
      </c>
    </row>
    <row r="1219" spans="1:30">
      <c r="A1219" s="10">
        <v>43916</v>
      </c>
      <c r="B1219" s="11" t="s">
        <v>15</v>
      </c>
      <c r="C1219" s="12" t="s">
        <v>3511</v>
      </c>
      <c r="D1219" s="12" t="s">
        <v>3512</v>
      </c>
      <c r="E1219" s="11" t="s">
        <v>16</v>
      </c>
      <c r="F1219" s="11"/>
      <c r="G1219" s="13" t="s">
        <v>17</v>
      </c>
      <c r="H1219" s="11" t="s">
        <v>3595</v>
      </c>
      <c r="I1219" s="11">
        <v>29468462020</v>
      </c>
      <c r="J1219" s="11" t="s">
        <v>3561</v>
      </c>
      <c r="K1219" s="11" t="s">
        <v>3561</v>
      </c>
      <c r="L1219" s="7" t="s">
        <v>1722</v>
      </c>
      <c r="M1219" s="7" t="s">
        <v>1723</v>
      </c>
      <c r="N1219" s="47">
        <v>235.52</v>
      </c>
      <c r="O1219" s="25">
        <v>32</v>
      </c>
      <c r="P1219" s="26">
        <v>7.36</v>
      </c>
      <c r="Q1219" s="27" t="s">
        <v>31</v>
      </c>
      <c r="R1219" s="11" t="s">
        <v>3589</v>
      </c>
      <c r="S1219" s="11"/>
      <c r="T1219" s="11" t="s">
        <v>867</v>
      </c>
      <c r="U1219" s="19" t="s">
        <v>32</v>
      </c>
      <c r="V1219" s="11" t="s">
        <v>33</v>
      </c>
      <c r="W1219" s="14">
        <v>7.36</v>
      </c>
      <c r="X1219" s="14">
        <v>32</v>
      </c>
      <c r="Y1219" s="11" t="str">
        <f t="shared" si="20"/>
        <v>43916ALCOOL 70 1000ML (SANEANTE) VIC PHARMA09.485.574/0001-71235,52327,36https://cearatransparente.ce.gov.br/portal-da-transparencia/despesas/notas-de-empenho/2634645?locale=pt-BR</v>
      </c>
      <c r="Z1219" s="11" t="s">
        <v>4443</v>
      </c>
      <c r="AA1219" s="7">
        <v>1500000</v>
      </c>
      <c r="AB1219" s="1" t="s">
        <v>15148</v>
      </c>
      <c r="AC1219" s="7" t="s">
        <v>14869</v>
      </c>
      <c r="AD1219" s="1" t="s">
        <v>16269</v>
      </c>
    </row>
    <row r="1220" spans="1:30">
      <c r="A1220" s="10">
        <v>43916</v>
      </c>
      <c r="B1220" s="11" t="s">
        <v>15</v>
      </c>
      <c r="C1220" s="12" t="s">
        <v>3511</v>
      </c>
      <c r="D1220" s="12" t="s">
        <v>3512</v>
      </c>
      <c r="E1220" s="11" t="s">
        <v>16</v>
      </c>
      <c r="F1220" s="11"/>
      <c r="G1220" s="13" t="s">
        <v>17</v>
      </c>
      <c r="H1220" s="11" t="s">
        <v>3596</v>
      </c>
      <c r="I1220" s="11">
        <v>29468462020</v>
      </c>
      <c r="J1220" s="11" t="s">
        <v>3561</v>
      </c>
      <c r="K1220" s="11" t="s">
        <v>3561</v>
      </c>
      <c r="L1220" s="7" t="s">
        <v>1722</v>
      </c>
      <c r="M1220" s="7" t="s">
        <v>1723</v>
      </c>
      <c r="N1220" s="47">
        <v>1300</v>
      </c>
      <c r="O1220" s="25">
        <v>6500</v>
      </c>
      <c r="P1220" s="26">
        <v>0.2</v>
      </c>
      <c r="Q1220" s="11"/>
      <c r="R1220" s="11" t="s">
        <v>3589</v>
      </c>
      <c r="S1220" s="11"/>
      <c r="T1220" s="11" t="s">
        <v>1453</v>
      </c>
      <c r="U1220" s="15" t="s">
        <v>25</v>
      </c>
      <c r="V1220" s="11" t="s">
        <v>20</v>
      </c>
      <c r="W1220" s="14">
        <v>0.2</v>
      </c>
      <c r="X1220" s="14">
        <v>6500</v>
      </c>
      <c r="Y1220" s="11" t="str">
        <f t="shared" si="20"/>
        <v>43916TOUCA DESC C/ELAST VM UND. PROTDESC09.485.574/0001-71130065000,2https://cearatransparente.ce.gov.br/portal-da-transparencia/despesas/notas-de-empenho/2634645?locale=pt-BR</v>
      </c>
      <c r="Z1220" s="11" t="s">
        <v>4443</v>
      </c>
      <c r="AA1220" s="7">
        <v>1500000</v>
      </c>
      <c r="AB1220" s="1" t="s">
        <v>15148</v>
      </c>
      <c r="AC1220" s="7" t="s">
        <v>14869</v>
      </c>
      <c r="AD1220" s="1" t="s">
        <v>16269</v>
      </c>
    </row>
    <row r="1221" spans="1:30">
      <c r="A1221" s="10">
        <v>43916</v>
      </c>
      <c r="B1221" s="11" t="s">
        <v>15</v>
      </c>
      <c r="C1221" s="12" t="s">
        <v>3511</v>
      </c>
      <c r="D1221" s="12" t="s">
        <v>3512</v>
      </c>
      <c r="E1221" s="11" t="s">
        <v>16</v>
      </c>
      <c r="F1221" s="11"/>
      <c r="G1221" s="13" t="s">
        <v>17</v>
      </c>
      <c r="H1221" s="11" t="s">
        <v>3595</v>
      </c>
      <c r="I1221" s="11">
        <v>29468462020</v>
      </c>
      <c r="J1221" s="11" t="s">
        <v>3561</v>
      </c>
      <c r="K1221" s="11" t="s">
        <v>3561</v>
      </c>
      <c r="L1221" s="7" t="s">
        <v>1722</v>
      </c>
      <c r="M1221" s="7" t="s">
        <v>1723</v>
      </c>
      <c r="N1221" s="47">
        <v>13549.76</v>
      </c>
      <c r="O1221" s="25">
        <v>1841</v>
      </c>
      <c r="P1221" s="26">
        <v>7.36</v>
      </c>
      <c r="Q1221" s="27" t="s">
        <v>31</v>
      </c>
      <c r="R1221" s="11" t="s">
        <v>3589</v>
      </c>
      <c r="S1221" s="11"/>
      <c r="T1221" s="11" t="s">
        <v>867</v>
      </c>
      <c r="U1221" s="19" t="s">
        <v>32</v>
      </c>
      <c r="V1221" s="11" t="s">
        <v>33</v>
      </c>
      <c r="W1221" s="14">
        <v>7.36</v>
      </c>
      <c r="X1221" s="14">
        <v>1841</v>
      </c>
      <c r="Y1221" s="11" t="str">
        <f t="shared" si="20"/>
        <v>43916ALCOOL 70 1000ML (SANEANTE) VIC PHARMA09.485.574/0001-7113549,7618417,36https://cearatransparente.ce.gov.br/portal-da-transparencia/despesas/notas-de-empenho/2634645?locale=pt-BR</v>
      </c>
      <c r="Z1221" s="11" t="s">
        <v>4443</v>
      </c>
      <c r="AA1221" s="7">
        <v>1500000</v>
      </c>
      <c r="AB1221" s="1" t="s">
        <v>15148</v>
      </c>
      <c r="AC1221" s="7" t="s">
        <v>14869</v>
      </c>
      <c r="AD1221" s="1" t="s">
        <v>16269</v>
      </c>
    </row>
    <row r="1222" spans="1:30">
      <c r="A1222" s="10">
        <v>43916</v>
      </c>
      <c r="B1222" s="11" t="s">
        <v>15</v>
      </c>
      <c r="C1222" s="12" t="s">
        <v>3511</v>
      </c>
      <c r="D1222" s="12" t="s">
        <v>3512</v>
      </c>
      <c r="E1222" s="11" t="s">
        <v>16</v>
      </c>
      <c r="F1222" s="11"/>
      <c r="G1222" s="13" t="s">
        <v>17</v>
      </c>
      <c r="H1222" s="11" t="s">
        <v>3597</v>
      </c>
      <c r="I1222" s="11">
        <v>29600912020</v>
      </c>
      <c r="J1222" s="11" t="s">
        <v>3598</v>
      </c>
      <c r="K1222" s="11" t="s">
        <v>3598</v>
      </c>
      <c r="L1222" s="7" t="s">
        <v>14000</v>
      </c>
      <c r="M1222" s="7" t="s">
        <v>13999</v>
      </c>
      <c r="N1222" s="47">
        <v>400000</v>
      </c>
      <c r="O1222" s="25">
        <v>25000</v>
      </c>
      <c r="P1222" s="26">
        <v>16</v>
      </c>
      <c r="Q1222" s="11" t="s">
        <v>22</v>
      </c>
      <c r="R1222" s="36" t="s">
        <v>3599</v>
      </c>
      <c r="S1222" s="11"/>
      <c r="T1222" s="11" t="s">
        <v>841</v>
      </c>
      <c r="U1222" s="19" t="s">
        <v>23</v>
      </c>
      <c r="V1222" s="11" t="s">
        <v>24</v>
      </c>
      <c r="W1222" s="14">
        <v>0.32</v>
      </c>
      <c r="X1222" s="14">
        <v>1250000</v>
      </c>
      <c r="Y1222" s="11" t="str">
        <f t="shared" si="20"/>
        <v>43916LUVA, PARA PROCEDIMENTO NAO ESTERIL, EM LATEX NATURAL, TEXTURA UNIFORME, AMBIDESTRA, COM ALTA SENSIBILIDADE TATIL, BOA ELASTICIDADE E RESISTENTE A TRACAO, COMPRIMENTO MINIMO DE 23CM, LUBRIFICADA COM MATERIAL ATOXICO, TAMANHO MEDIO, CAIXA 100.0 UNIDADE MARCA : LEMGRUBER02.626.340/0001-584000002500016https://cearatransparente.ce.gov.br/portal-da-transparencia/despesas/notas-de-empenho/2634304?locale=pt-BR</v>
      </c>
      <c r="Z1222" s="11" t="s">
        <v>4443</v>
      </c>
      <c r="AA1222" s="7">
        <v>600000</v>
      </c>
      <c r="AB1222" s="1" t="s">
        <v>15386</v>
      </c>
      <c r="AC1222" s="7" t="s">
        <v>14869</v>
      </c>
      <c r="AD1222" s="1" t="s">
        <v>16269</v>
      </c>
    </row>
    <row r="1223" spans="1:30">
      <c r="A1223" s="10">
        <v>43916</v>
      </c>
      <c r="B1223" s="11" t="s">
        <v>15</v>
      </c>
      <c r="C1223" s="12" t="s">
        <v>3511</v>
      </c>
      <c r="D1223" s="12" t="s">
        <v>3512</v>
      </c>
      <c r="E1223" s="11" t="s">
        <v>16</v>
      </c>
      <c r="F1223" s="11"/>
      <c r="G1223" s="13" t="s">
        <v>17</v>
      </c>
      <c r="H1223" s="11" t="s">
        <v>3600</v>
      </c>
      <c r="I1223" s="11">
        <v>29600322020</v>
      </c>
      <c r="J1223" s="11" t="s">
        <v>3601</v>
      </c>
      <c r="K1223" s="11" t="s">
        <v>3601</v>
      </c>
      <c r="L1223" s="7" t="s">
        <v>3602</v>
      </c>
      <c r="M1223" s="7" t="s">
        <v>435</v>
      </c>
      <c r="N1223" s="47">
        <v>166800</v>
      </c>
      <c r="O1223" s="25">
        <v>13900</v>
      </c>
      <c r="P1223" s="26">
        <v>12</v>
      </c>
      <c r="Q1223" s="11" t="s">
        <v>18</v>
      </c>
      <c r="R1223" s="11" t="s">
        <v>3603</v>
      </c>
      <c r="S1223" s="11"/>
      <c r="T1223" s="11" t="s">
        <v>886</v>
      </c>
      <c r="U1223" s="15" t="s">
        <v>35</v>
      </c>
      <c r="V1223" s="11" t="s">
        <v>20</v>
      </c>
      <c r="W1223" s="14">
        <v>12</v>
      </c>
      <c r="X1223" s="14">
        <v>13900</v>
      </c>
      <c r="Y1223" s="11" t="str">
        <f t="shared" si="20"/>
        <v>43916AVENTAL, GRAMATURA 40G/M², 110 A 120CM X 145 A 160CM, CIRURGICO ESTERIL, MANGA LONGA, EMBALADO INDIVIDUALMENTE AVENTAL + TOALHA, DUPLA EMBALAGEM, EMBALAGEM 1.0 UNIDADE MARCA : POLAR FIX02.881.877/0001-641668001390012https://cearatransparente.ce.gov.br/portal-da-transparencia/despesas/notas-de-empenho/2634278?locale=pt-BR</v>
      </c>
      <c r="Z1223" s="11" t="s">
        <v>4443</v>
      </c>
      <c r="AA1223" s="7">
        <v>1944620</v>
      </c>
      <c r="AB1223" s="1" t="s">
        <v>14891</v>
      </c>
      <c r="AC1223" s="7" t="s">
        <v>14869</v>
      </c>
      <c r="AD1223" s="1" t="s">
        <v>16269</v>
      </c>
    </row>
    <row r="1224" spans="1:30">
      <c r="A1224" s="10">
        <v>43916</v>
      </c>
      <c r="B1224" s="11" t="s">
        <v>15</v>
      </c>
      <c r="C1224" s="12" t="s">
        <v>3511</v>
      </c>
      <c r="D1224" s="12" t="s">
        <v>3512</v>
      </c>
      <c r="E1224" s="11" t="s">
        <v>16</v>
      </c>
      <c r="F1224" s="11"/>
      <c r="G1224" s="13" t="s">
        <v>17</v>
      </c>
      <c r="H1224" s="11" t="s">
        <v>3604</v>
      </c>
      <c r="I1224" s="11">
        <v>29600322020</v>
      </c>
      <c r="J1224" s="11" t="s">
        <v>3601</v>
      </c>
      <c r="K1224" s="11" t="s">
        <v>3601</v>
      </c>
      <c r="L1224" s="7" t="s">
        <v>3602</v>
      </c>
      <c r="M1224" s="7" t="s">
        <v>435</v>
      </c>
      <c r="N1224" s="47">
        <v>154000</v>
      </c>
      <c r="O1224" s="25">
        <v>14000</v>
      </c>
      <c r="P1224" s="26">
        <v>11</v>
      </c>
      <c r="Q1224" s="11" t="s">
        <v>18</v>
      </c>
      <c r="R1224" s="11" t="s">
        <v>3603</v>
      </c>
      <c r="S1224" s="11"/>
      <c r="T1224" s="11" t="s">
        <v>886</v>
      </c>
      <c r="U1224" s="15" t="s">
        <v>35</v>
      </c>
      <c r="V1224" s="11" t="s">
        <v>20</v>
      </c>
      <c r="W1224" s="14">
        <v>11</v>
      </c>
      <c r="X1224" s="14">
        <v>14000</v>
      </c>
      <c r="Y1224" s="11" t="str">
        <f t="shared" si="20"/>
        <v>43916AVENTAL, GRAMATURA 40G/M², 140CM +/-5CM X 170CM +/-5CM, CIRURGICO ESTERIL MANGA LONGA, EMBALADO INDIVIDUALMENTE AVENTAL + TOALHA DUPLA EMBALAGEM, EMBALAGEM 1.0 UNIDADE MARCA : POLAR FIX02.881.877/0001-641540001400011https://cearatransparente.ce.gov.br/portal-da-transparencia/despesas/notas-de-empenho/2634278?locale=pt-BR</v>
      </c>
      <c r="Z1224" s="11" t="s">
        <v>4443</v>
      </c>
      <c r="AA1224" s="7">
        <v>1944620</v>
      </c>
      <c r="AB1224" s="1" t="s">
        <v>14891</v>
      </c>
      <c r="AC1224" s="7" t="s">
        <v>14869</v>
      </c>
      <c r="AD1224" s="1" t="s">
        <v>16269</v>
      </c>
    </row>
    <row r="1225" spans="1:30">
      <c r="A1225" s="10">
        <v>43916</v>
      </c>
      <c r="B1225" s="11" t="s">
        <v>15</v>
      </c>
      <c r="C1225" s="12" t="s">
        <v>3511</v>
      </c>
      <c r="D1225" s="12" t="s">
        <v>3512</v>
      </c>
      <c r="E1225" s="11" t="s">
        <v>16</v>
      </c>
      <c r="F1225" s="11"/>
      <c r="G1225" s="13" t="s">
        <v>17</v>
      </c>
      <c r="H1225" s="11" t="s">
        <v>3605</v>
      </c>
      <c r="I1225" s="11">
        <v>29600832020</v>
      </c>
      <c r="J1225" s="11" t="s">
        <v>3606</v>
      </c>
      <c r="K1225" s="11" t="s">
        <v>3606</v>
      </c>
      <c r="L1225" s="7" t="s">
        <v>14000</v>
      </c>
      <c r="M1225" s="7" t="s">
        <v>13999</v>
      </c>
      <c r="N1225" s="47">
        <v>384000</v>
      </c>
      <c r="O1225" s="25">
        <v>24000</v>
      </c>
      <c r="P1225" s="26">
        <v>16</v>
      </c>
      <c r="Q1225" s="11" t="s">
        <v>22</v>
      </c>
      <c r="R1225" s="11" t="s">
        <v>3607</v>
      </c>
      <c r="S1225" s="11"/>
      <c r="T1225" s="11" t="s">
        <v>841</v>
      </c>
      <c r="U1225" s="19" t="s">
        <v>23</v>
      </c>
      <c r="V1225" s="11" t="s">
        <v>24</v>
      </c>
      <c r="W1225" s="14">
        <v>0.32</v>
      </c>
      <c r="X1225" s="14">
        <v>1200000</v>
      </c>
      <c r="Y1225" s="11" t="str">
        <f t="shared" si="20"/>
        <v>43916LUVA, PARA PROCEDIMENTO NAO ESTERIL TAMANHO PEQUENO, EM LATEX NATURAL, TEXTURA UNIFORME, AMBIDESTRA, COM ALTA SENSIBILIDADE TATIL, BOA ELASTICIDADE E RESISTENTE A TRACAO, COMPRIMENTO MINIMO DE 22CM, LUBRIFICADA COM MATERIAL ATOXICO, CAIXA 100.0 UNIDADE MARCA : LEMGRUBER02.626.340/0001-583840002400016https://cearatransparente.ce.gov.br/portal-da-transparencia/despesas/notas-de-empenho/2634277?locale=pt-BR</v>
      </c>
      <c r="Z1225" s="11" t="s">
        <v>4443</v>
      </c>
      <c r="AA1225" s="7">
        <v>600000</v>
      </c>
      <c r="AB1225" s="1" t="s">
        <v>15386</v>
      </c>
      <c r="AC1225" s="7" t="s">
        <v>14869</v>
      </c>
      <c r="AD1225" s="1" t="s">
        <v>16269</v>
      </c>
    </row>
    <row r="1226" spans="1:30">
      <c r="A1226" s="10">
        <v>43916</v>
      </c>
      <c r="B1226" s="11" t="s">
        <v>15</v>
      </c>
      <c r="C1226" s="12" t="s">
        <v>3511</v>
      </c>
      <c r="D1226" s="12" t="s">
        <v>3512</v>
      </c>
      <c r="E1226" s="11" t="s">
        <v>16</v>
      </c>
      <c r="F1226" s="11"/>
      <c r="G1226" s="13" t="s">
        <v>17</v>
      </c>
      <c r="H1226" s="11" t="s">
        <v>3608</v>
      </c>
      <c r="I1226" s="11">
        <v>29600592020</v>
      </c>
      <c r="J1226" s="11" t="s">
        <v>3609</v>
      </c>
      <c r="K1226" s="11" t="s">
        <v>3609</v>
      </c>
      <c r="L1226" s="7" t="s">
        <v>14001</v>
      </c>
      <c r="M1226" s="7" t="s">
        <v>9022</v>
      </c>
      <c r="N1226" s="47">
        <v>39725</v>
      </c>
      <c r="O1226" s="25">
        <v>35000</v>
      </c>
      <c r="P1226" s="26">
        <v>1.1399999999999999</v>
      </c>
      <c r="Q1226" s="11" t="s">
        <v>22</v>
      </c>
      <c r="R1226" s="36" t="s">
        <v>3610</v>
      </c>
      <c r="S1226" s="11"/>
      <c r="T1226" s="11" t="s">
        <v>841</v>
      </c>
      <c r="U1226" s="19" t="s">
        <v>23</v>
      </c>
      <c r="V1226" s="11" t="s">
        <v>24</v>
      </c>
      <c r="W1226" s="14">
        <v>1.1399999999999999</v>
      </c>
      <c r="X1226" s="14">
        <v>35000</v>
      </c>
      <c r="Y1226" s="11" t="str">
        <f t="shared" si="20"/>
        <v>43916LUVA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39.725,00.05.329.222/0001-7639725350001,14https://cearatransparente.ce.gov.br/portal-da-transparencia/despesas/notas-de-empenho/2634280?locale=pt-BR</v>
      </c>
      <c r="Z1226" s="11" t="s">
        <v>4443</v>
      </c>
      <c r="AA1226" s="7">
        <v>1000000</v>
      </c>
      <c r="AB1226" s="1" t="s">
        <v>15387</v>
      </c>
      <c r="AC1226" s="7" t="s">
        <v>14869</v>
      </c>
      <c r="AD1226" s="1" t="s">
        <v>16269</v>
      </c>
    </row>
    <row r="1227" spans="1:30">
      <c r="A1227" s="10">
        <v>43916</v>
      </c>
      <c r="B1227" s="11" t="s">
        <v>15</v>
      </c>
      <c r="C1227" s="12" t="s">
        <v>3511</v>
      </c>
      <c r="D1227" s="12" t="s">
        <v>3512</v>
      </c>
      <c r="E1227" s="11" t="s">
        <v>16</v>
      </c>
      <c r="F1227" s="11"/>
      <c r="G1227" s="13" t="s">
        <v>17</v>
      </c>
      <c r="H1227" s="11" t="s">
        <v>3611</v>
      </c>
      <c r="I1227" s="11">
        <v>29600592020</v>
      </c>
      <c r="J1227" s="11" t="s">
        <v>3609</v>
      </c>
      <c r="K1227" s="11" t="s">
        <v>3609</v>
      </c>
      <c r="L1227" s="7" t="s">
        <v>14001</v>
      </c>
      <c r="M1227" s="7" t="s">
        <v>9022</v>
      </c>
      <c r="N1227" s="47">
        <v>22700</v>
      </c>
      <c r="O1227" s="25">
        <v>20000</v>
      </c>
      <c r="P1227" s="26">
        <v>1.1399999999999999</v>
      </c>
      <c r="Q1227" s="11" t="s">
        <v>22</v>
      </c>
      <c r="R1227" s="11" t="s">
        <v>3610</v>
      </c>
      <c r="S1227" s="11"/>
      <c r="T1227" s="11" t="s">
        <v>841</v>
      </c>
      <c r="U1227" s="19" t="s">
        <v>23</v>
      </c>
      <c r="V1227" s="11" t="s">
        <v>24</v>
      </c>
      <c r="W1227" s="14">
        <v>1.1399999999999999</v>
      </c>
      <c r="X1227" s="14">
        <v>20000</v>
      </c>
      <c r="Y1227" s="11" t="str">
        <f t="shared" si="20"/>
        <v>43916LUVA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.05.329.222/0001-7622700200001,14https://cearatransparente.ce.gov.br/portal-da-transparencia/despesas/notas-de-empenho/2634280?locale=pt-BR</v>
      </c>
      <c r="Z1227" s="11" t="s">
        <v>4443</v>
      </c>
      <c r="AA1227" s="7">
        <v>1000000</v>
      </c>
      <c r="AB1227" s="1" t="s">
        <v>15387</v>
      </c>
      <c r="AC1227" s="7" t="s">
        <v>14869</v>
      </c>
      <c r="AD1227" s="1" t="s">
        <v>16269</v>
      </c>
    </row>
    <row r="1228" spans="1:30">
      <c r="A1228" s="10">
        <v>43916</v>
      </c>
      <c r="B1228" s="11" t="s">
        <v>15</v>
      </c>
      <c r="C1228" s="12" t="s">
        <v>3511</v>
      </c>
      <c r="D1228" s="12" t="s">
        <v>3512</v>
      </c>
      <c r="E1228" s="11" t="s">
        <v>16</v>
      </c>
      <c r="F1228" s="11"/>
      <c r="G1228" s="13" t="s">
        <v>17</v>
      </c>
      <c r="H1228" s="11" t="s">
        <v>3612</v>
      </c>
      <c r="I1228" s="11">
        <v>29602292020</v>
      </c>
      <c r="J1228" s="11" t="s">
        <v>3613</v>
      </c>
      <c r="K1228" s="11" t="s">
        <v>3613</v>
      </c>
      <c r="L1228" s="7" t="s">
        <v>14003</v>
      </c>
      <c r="M1228" s="7" t="s">
        <v>14002</v>
      </c>
      <c r="N1228" s="47">
        <v>27450</v>
      </c>
      <c r="O1228" s="25">
        <v>30000</v>
      </c>
      <c r="P1228" s="26">
        <v>0.92</v>
      </c>
      <c r="Q1228" s="11" t="s">
        <v>22</v>
      </c>
      <c r="R1228" s="36" t="s">
        <v>3614</v>
      </c>
      <c r="S1228" s="11"/>
      <c r="T1228" s="11" t="s">
        <v>841</v>
      </c>
      <c r="U1228" s="19" t="s">
        <v>23</v>
      </c>
      <c r="V1228" s="11" t="s">
        <v>24</v>
      </c>
      <c r="W1228" s="14">
        <v>0.92</v>
      </c>
      <c r="X1228" s="14">
        <v>30000</v>
      </c>
      <c r="Y1228" s="11" t="str">
        <f t="shared" si="20"/>
        <v>43916LUVA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.05.418.972/0001-1427450300000,92https://cearatransparente.ce.gov.br/portal-da-transparencia/despesas/notas-de-empenho/2634273?locale=pt-BR</v>
      </c>
      <c r="Z1228" s="11" t="s">
        <v>4443</v>
      </c>
      <c r="AA1228" s="7">
        <v>0</v>
      </c>
      <c r="AB1228" s="1" t="s">
        <v>15388</v>
      </c>
      <c r="AC1228" s="7" t="s">
        <v>14870</v>
      </c>
      <c r="AD1228" s="1" t="s">
        <v>16269</v>
      </c>
    </row>
    <row r="1229" spans="1:30">
      <c r="A1229" s="10">
        <v>43916</v>
      </c>
      <c r="B1229" s="11" t="s">
        <v>15</v>
      </c>
      <c r="C1229" s="12" t="s">
        <v>3511</v>
      </c>
      <c r="D1229" s="12" t="s">
        <v>3512</v>
      </c>
      <c r="E1229" s="11" t="s">
        <v>16</v>
      </c>
      <c r="F1229" s="11"/>
      <c r="G1229" s="13" t="s">
        <v>17</v>
      </c>
      <c r="H1229" s="11" t="s">
        <v>3615</v>
      </c>
      <c r="I1229" s="11">
        <v>29602292020</v>
      </c>
      <c r="J1229" s="11" t="s">
        <v>3613</v>
      </c>
      <c r="K1229" s="11" t="s">
        <v>3613</v>
      </c>
      <c r="L1229" s="7" t="s">
        <v>14003</v>
      </c>
      <c r="M1229" s="7" t="s">
        <v>14002</v>
      </c>
      <c r="N1229" s="47">
        <v>22056</v>
      </c>
      <c r="O1229" s="25">
        <v>24000</v>
      </c>
      <c r="P1229" s="26">
        <v>0.92</v>
      </c>
      <c r="Q1229" s="11" t="s">
        <v>22</v>
      </c>
      <c r="R1229" s="11" t="s">
        <v>3614</v>
      </c>
      <c r="S1229" s="11"/>
      <c r="T1229" s="11" t="s">
        <v>841</v>
      </c>
      <c r="U1229" s="19" t="s">
        <v>23</v>
      </c>
      <c r="V1229" s="11" t="s">
        <v>24</v>
      </c>
      <c r="W1229" s="14">
        <v>0.92</v>
      </c>
      <c r="X1229" s="14">
        <v>24000</v>
      </c>
      <c r="Y1229" s="11" t="str">
        <f t="shared" si="20"/>
        <v>43916LUVA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22.056,0000.05.418.972/0001-1422056240000,92https://cearatransparente.ce.gov.br/portal-da-transparencia/despesas/notas-de-empenho/2634273?locale=pt-BR</v>
      </c>
      <c r="Z1229" s="11" t="s">
        <v>4443</v>
      </c>
      <c r="AA1229" s="7">
        <v>0</v>
      </c>
      <c r="AB1229" s="1" t="s">
        <v>15388</v>
      </c>
      <c r="AC1229" s="7" t="s">
        <v>14870</v>
      </c>
      <c r="AD1229" s="1" t="s">
        <v>16269</v>
      </c>
    </row>
    <row r="1230" spans="1:30">
      <c r="A1230" s="10">
        <v>43916</v>
      </c>
      <c r="B1230" s="11" t="s">
        <v>15</v>
      </c>
      <c r="C1230" s="12" t="s">
        <v>3511</v>
      </c>
      <c r="D1230" s="12" t="s">
        <v>3512</v>
      </c>
      <c r="E1230" s="11" t="s">
        <v>16</v>
      </c>
      <c r="F1230" s="11"/>
      <c r="G1230" s="13" t="s">
        <v>17</v>
      </c>
      <c r="H1230" s="11" t="s">
        <v>3616</v>
      </c>
      <c r="I1230" s="11">
        <v>29601132020</v>
      </c>
      <c r="J1230" s="11" t="s">
        <v>3617</v>
      </c>
      <c r="K1230" s="11" t="s">
        <v>3617</v>
      </c>
      <c r="L1230" s="7" t="s">
        <v>14000</v>
      </c>
      <c r="M1230" s="7" t="s">
        <v>13999</v>
      </c>
      <c r="N1230" s="47">
        <v>152000</v>
      </c>
      <c r="O1230" s="25">
        <v>9500</v>
      </c>
      <c r="P1230" s="26">
        <v>16</v>
      </c>
      <c r="Q1230" s="11" t="s">
        <v>22</v>
      </c>
      <c r="R1230" s="11" t="s">
        <v>3618</v>
      </c>
      <c r="S1230" s="11"/>
      <c r="T1230" s="11" t="s">
        <v>841</v>
      </c>
      <c r="U1230" s="19" t="s">
        <v>23</v>
      </c>
      <c r="V1230" s="11" t="s">
        <v>24</v>
      </c>
      <c r="W1230" s="14">
        <v>0.32</v>
      </c>
      <c r="X1230" s="14">
        <v>475000</v>
      </c>
      <c r="Y1230" s="11" t="str">
        <f t="shared" si="20"/>
        <v>43916LUVA, PARA PROCEDIMENTO NAO ESTERIL, EM LATEX NATURAL, TEXTURA UNIFORME, AMBIDESTRA, COM ALTA SENSIBILIDADE TATIL, BOA ELASTICIDADE E RESISTENTE A TRACAO, COMPRIMENTO MINIMO DE 23CM, LUBRIFICADA COM MATERIAL ATOXICO, TAMANHO GRANDE, CAIXA 100.0 UNIDADE. marca: LEMGRUBER02.626.340/0001-58152000950016https://cearatransparente.ce.gov.br/portal-da-transparencia/despesas/notas-de-empenho/2634282?locale=pt-BR</v>
      </c>
      <c r="Z1230" s="11" t="s">
        <v>4443</v>
      </c>
      <c r="AA1230" s="7">
        <v>600000</v>
      </c>
      <c r="AB1230" s="1" t="s">
        <v>15386</v>
      </c>
      <c r="AC1230" s="7" t="s">
        <v>14869</v>
      </c>
      <c r="AD1230" s="1" t="s">
        <v>16269</v>
      </c>
    </row>
    <row r="1231" spans="1:30">
      <c r="A1231" s="10">
        <v>43916</v>
      </c>
      <c r="B1231" s="11" t="s">
        <v>15</v>
      </c>
      <c r="C1231" s="12" t="s">
        <v>3511</v>
      </c>
      <c r="D1231" s="12" t="s">
        <v>3512</v>
      </c>
      <c r="E1231" s="11" t="s">
        <v>16</v>
      </c>
      <c r="F1231" s="11"/>
      <c r="G1231" s="13" t="s">
        <v>17</v>
      </c>
      <c r="H1231" s="11" t="s">
        <v>3619</v>
      </c>
      <c r="I1231" s="11">
        <v>29351002020</v>
      </c>
      <c r="J1231" s="11" t="s">
        <v>3620</v>
      </c>
      <c r="K1231" s="11" t="s">
        <v>3620</v>
      </c>
      <c r="L1231" s="7" t="s">
        <v>3602</v>
      </c>
      <c r="M1231" s="7" t="s">
        <v>435</v>
      </c>
      <c r="N1231" s="47">
        <v>154000</v>
      </c>
      <c r="O1231" s="25">
        <v>14000</v>
      </c>
      <c r="P1231" s="26">
        <v>11</v>
      </c>
      <c r="Q1231" s="11" t="s">
        <v>18</v>
      </c>
      <c r="R1231" s="11" t="s">
        <v>3621</v>
      </c>
      <c r="S1231" s="11"/>
      <c r="T1231" s="11" t="s">
        <v>886</v>
      </c>
      <c r="U1231" s="15" t="s">
        <v>35</v>
      </c>
      <c r="V1231" s="11" t="s">
        <v>20</v>
      </c>
      <c r="W1231" s="14">
        <v>11</v>
      </c>
      <c r="X1231" s="14">
        <v>14000</v>
      </c>
      <c r="Y1231" s="11" t="str">
        <f t="shared" si="20"/>
        <v>43916AVENTAL, GRAMATURA 40G/M², 140CM +/-5CM X 170CM +/-5CM, CIRURGICO ESTERIL MANGA LONGA, EMBALADO INDIVIDUALMENTE AVENTAL + TOALHA DUPLA EMBALAGEM, EMBALAGEM 1.0 UNIDADE. MARCA: POLAR FIX02.881.877/0001-641540001400011https://cearatransparente.ce.gov.br/portal-da-transparencia/despesas/notas-de-empenho/2634284?locale=pt-BR</v>
      </c>
      <c r="Z1231" s="11" t="s">
        <v>4443</v>
      </c>
      <c r="AA1231" s="7">
        <v>1944620</v>
      </c>
      <c r="AB1231" s="1" t="s">
        <v>14891</v>
      </c>
      <c r="AC1231" s="7" t="s">
        <v>14869</v>
      </c>
      <c r="AD1231" s="1" t="s">
        <v>16269</v>
      </c>
    </row>
    <row r="1232" spans="1:30">
      <c r="A1232" s="10">
        <v>43916</v>
      </c>
      <c r="B1232" s="11" t="s">
        <v>15</v>
      </c>
      <c r="C1232" s="12" t="s">
        <v>3511</v>
      </c>
      <c r="D1232" s="12" t="s">
        <v>3512</v>
      </c>
      <c r="E1232" s="11" t="s">
        <v>16</v>
      </c>
      <c r="F1232" s="11"/>
      <c r="G1232" s="13" t="s">
        <v>17</v>
      </c>
      <c r="H1232" s="11" t="s">
        <v>3622</v>
      </c>
      <c r="I1232" s="11">
        <v>29351002020</v>
      </c>
      <c r="J1232" s="11" t="s">
        <v>3620</v>
      </c>
      <c r="K1232" s="11" t="s">
        <v>3620</v>
      </c>
      <c r="L1232" s="7" t="s">
        <v>3602</v>
      </c>
      <c r="M1232" s="7" t="s">
        <v>435</v>
      </c>
      <c r="N1232" s="47">
        <v>168000</v>
      </c>
      <c r="O1232" s="25">
        <v>14000</v>
      </c>
      <c r="P1232" s="26">
        <v>12</v>
      </c>
      <c r="Q1232" s="11" t="s">
        <v>18</v>
      </c>
      <c r="R1232" s="11" t="s">
        <v>3621</v>
      </c>
      <c r="S1232" s="11"/>
      <c r="T1232" s="11" t="s">
        <v>886</v>
      </c>
      <c r="U1232" s="15" t="s">
        <v>35</v>
      </c>
      <c r="V1232" s="11" t="s">
        <v>20</v>
      </c>
      <c r="W1232" s="14">
        <v>12</v>
      </c>
      <c r="X1232" s="14">
        <v>14000</v>
      </c>
      <c r="Y1232" s="11" t="str">
        <f t="shared" si="20"/>
        <v>43916AVENTAL, GRAMATURA 40G/M², 110 A 120CM X 145 A 160CM, CIRURGICO ESTERIL, MANGA LONGA, EMBALADO INDIVIDUALMENTE AVENTAL + TOALHA, DUPLA EMBALAGEM, EMBALAGEM 1.0 UNIDADE. MARCA: POLAR FIX02.881.877/0001-641680001400012https://cearatransparente.ce.gov.br/portal-da-transparencia/despesas/notas-de-empenho/2634284?locale=pt-BR</v>
      </c>
      <c r="Z1232" s="11" t="s">
        <v>4443</v>
      </c>
      <c r="AA1232" s="7">
        <v>1944620</v>
      </c>
      <c r="AB1232" s="1" t="s">
        <v>14891</v>
      </c>
      <c r="AC1232" s="7" t="s">
        <v>14869</v>
      </c>
      <c r="AD1232" s="1" t="s">
        <v>16269</v>
      </c>
    </row>
    <row r="1233" spans="1:30">
      <c r="A1233" s="10">
        <v>43916</v>
      </c>
      <c r="B1233" s="11" t="s">
        <v>15</v>
      </c>
      <c r="C1233" s="12" t="s">
        <v>3511</v>
      </c>
      <c r="D1233" s="12" t="s">
        <v>3512</v>
      </c>
      <c r="E1233" s="11" t="s">
        <v>16</v>
      </c>
      <c r="F1233" s="11"/>
      <c r="G1233" s="13" t="s">
        <v>17</v>
      </c>
      <c r="H1233" s="11" t="s">
        <v>3623</v>
      </c>
      <c r="I1233" s="11">
        <v>29352752020</v>
      </c>
      <c r="J1233" s="11" t="s">
        <v>3624</v>
      </c>
      <c r="K1233" s="11" t="s">
        <v>3624</v>
      </c>
      <c r="L1233" s="7" t="s">
        <v>8355</v>
      </c>
      <c r="M1233" s="7" t="s">
        <v>2620</v>
      </c>
      <c r="N1233" s="47">
        <v>82000</v>
      </c>
      <c r="O1233" s="25">
        <v>50000</v>
      </c>
      <c r="P1233" s="26">
        <v>1.64</v>
      </c>
      <c r="Q1233" s="27" t="s">
        <v>28</v>
      </c>
      <c r="R1233" s="11" t="s">
        <v>3625</v>
      </c>
      <c r="S1233" s="11"/>
      <c r="T1233" s="11" t="s">
        <v>825</v>
      </c>
      <c r="U1233" s="19" t="s">
        <v>4892</v>
      </c>
      <c r="V1233" s="11" t="s">
        <v>20</v>
      </c>
      <c r="W1233" s="14">
        <v>1.64</v>
      </c>
      <c r="X1233" s="14">
        <v>50000</v>
      </c>
      <c r="Y1233" s="11" t="str">
        <f t="shared" si="20"/>
        <v>43916MASCARA, PARA PROTECAO CONTRA TB, N95, PFF2, DUAS TIRAS DE ELASTICO PARA FIXACAO, CAMADAS MICRO FILTRANTES, FIBRAS SINTETICAS TRATADAS ELETROSTATICAMENTE, EMBALAGEM 1.0 UNIDADE. MARCA: KSN61.418.042/0001-3182000500001,64https://cearatransparente.ce.gov.br/portal-da-transparencia/despesas/notas-de-empenho/2634263?locale=pt-BR</v>
      </c>
      <c r="Z1233" s="11" t="s">
        <v>4443</v>
      </c>
      <c r="AA1233" s="7">
        <v>40000000</v>
      </c>
      <c r="AB1233" s="1" t="s">
        <v>15276</v>
      </c>
      <c r="AC1233" s="7" t="s">
        <v>14869</v>
      </c>
      <c r="AD1233" s="1" t="s">
        <v>16269</v>
      </c>
    </row>
    <row r="1234" spans="1:30">
      <c r="A1234" s="10">
        <v>43916</v>
      </c>
      <c r="B1234" s="11" t="s">
        <v>15</v>
      </c>
      <c r="C1234" s="12" t="s">
        <v>3511</v>
      </c>
      <c r="D1234" s="12" t="s">
        <v>3512</v>
      </c>
      <c r="E1234" s="11" t="s">
        <v>16</v>
      </c>
      <c r="F1234" s="11"/>
      <c r="G1234" s="13" t="s">
        <v>17</v>
      </c>
      <c r="H1234" s="11" t="s">
        <v>3626</v>
      </c>
      <c r="I1234" s="11">
        <v>29596032020</v>
      </c>
      <c r="J1234" s="11" t="s">
        <v>3627</v>
      </c>
      <c r="K1234" s="11" t="s">
        <v>3627</v>
      </c>
      <c r="L1234" s="7" t="s">
        <v>8900</v>
      </c>
      <c r="M1234" s="7" t="s">
        <v>8901</v>
      </c>
      <c r="N1234" s="47">
        <v>143955</v>
      </c>
      <c r="O1234" s="25">
        <v>63000</v>
      </c>
      <c r="P1234" s="26">
        <v>2.29</v>
      </c>
      <c r="Q1234" s="11"/>
      <c r="R1234" s="11" t="s">
        <v>3628</v>
      </c>
      <c r="S1234" s="11"/>
      <c r="T1234" s="11" t="s">
        <v>1750</v>
      </c>
      <c r="U1234" s="19" t="s">
        <v>4892</v>
      </c>
      <c r="V1234" s="11" t="s">
        <v>20</v>
      </c>
      <c r="W1234" s="14">
        <v>4.58</v>
      </c>
      <c r="X1234" s="14">
        <v>31500</v>
      </c>
      <c r="Y1234" s="11" t="str">
        <f t="shared" si="20"/>
        <v>43916SOLUCAO DE RINGER COM LACTADO, FRASCO BOLSA 500ML, SISTEMA FECHADO, FLEXIVEL, INERTE QUIMICAMENTE POLIETILENO, ISENTO DE PVC, SOLUCAO INJETAVEL, EMBALAGEM 1.0 UNIDADE. MARCA: FAARMACE. 63.000,00 X 2,2850 = 143.955,0006.628.333/0001-46143955630002,29https://cearatransparente.ce.gov.br/portal-da-transparencia/despesas/notas-de-empenho/2634272?locale=pt-BR</v>
      </c>
      <c r="Z1234" s="11" t="s">
        <v>4443</v>
      </c>
      <c r="AA1234" s="7">
        <v>64633683</v>
      </c>
      <c r="AB1234" s="1" t="s">
        <v>15389</v>
      </c>
      <c r="AC1234" s="7" t="s">
        <v>14869</v>
      </c>
      <c r="AD1234" s="1" t="s">
        <v>16269</v>
      </c>
    </row>
    <row r="1235" spans="1:30">
      <c r="A1235" s="10">
        <v>43916</v>
      </c>
      <c r="B1235" s="11" t="s">
        <v>15</v>
      </c>
      <c r="C1235" s="12" t="s">
        <v>3511</v>
      </c>
      <c r="D1235" s="12" t="s">
        <v>3512</v>
      </c>
      <c r="E1235" s="11" t="s">
        <v>16</v>
      </c>
      <c r="F1235" s="11"/>
      <c r="G1235" s="13" t="s">
        <v>17</v>
      </c>
      <c r="H1235" s="11" t="s">
        <v>3629</v>
      </c>
      <c r="I1235" s="11">
        <v>29594922020</v>
      </c>
      <c r="J1235" s="11" t="s">
        <v>3630</v>
      </c>
      <c r="K1235" s="11" t="s">
        <v>3630</v>
      </c>
      <c r="L1235" s="7" t="s">
        <v>13666</v>
      </c>
      <c r="M1235" s="7" t="s">
        <v>3646</v>
      </c>
      <c r="N1235" s="47">
        <v>247447.8</v>
      </c>
      <c r="O1235" s="25">
        <v>50040</v>
      </c>
      <c r="P1235" s="26">
        <v>4.95</v>
      </c>
      <c r="Q1235" s="11"/>
      <c r="R1235" s="11" t="s">
        <v>3631</v>
      </c>
      <c r="S1235" s="11"/>
      <c r="T1235" s="11" t="s">
        <v>1750</v>
      </c>
      <c r="U1235" s="19" t="s">
        <v>32</v>
      </c>
      <c r="V1235" s="11" t="s">
        <v>33</v>
      </c>
      <c r="W1235" s="14">
        <v>4.95</v>
      </c>
      <c r="X1235" s="14">
        <v>50040</v>
      </c>
      <c r="Y1235" s="11" t="str">
        <f t="shared" si="20"/>
        <v>43916SOLUCAO ANTISSEPTICA, ALCOOL ETILICO A 70%, FRASCO 1 LITRO, NOTIFICACAO SIMPLIFICADA RDC 199/06, RDC 42/10, RDC 46/02 E NBR 5991/97, UNIDADE 1.0 FRASCO. MARCA: RIOQUIMICA. 50.040,00 X 4,9450 = 247.447,8008.077.211/0001-34247447,8500404,95https://cearatransparente.ce.gov.br/portal-da-transparencia/despesas/notas-de-empenho/2634246?locale=pt-BR</v>
      </c>
      <c r="Z1235" s="11" t="s">
        <v>4443</v>
      </c>
      <c r="AA1235" s="7">
        <v>1000000</v>
      </c>
      <c r="AB1235" s="1" t="s">
        <v>14906</v>
      </c>
      <c r="AC1235" s="7" t="s">
        <v>14868</v>
      </c>
      <c r="AD1235" s="1" t="s">
        <v>16269</v>
      </c>
    </row>
    <row r="1236" spans="1:30">
      <c r="A1236" s="10">
        <v>43916</v>
      </c>
      <c r="B1236" s="11" t="s">
        <v>15</v>
      </c>
      <c r="C1236" s="12" t="s">
        <v>3511</v>
      </c>
      <c r="D1236" s="12" t="s">
        <v>3512</v>
      </c>
      <c r="E1236" s="11" t="s">
        <v>16</v>
      </c>
      <c r="F1236" s="11"/>
      <c r="G1236" s="13" t="s">
        <v>17</v>
      </c>
      <c r="H1236" s="11" t="s">
        <v>3632</v>
      </c>
      <c r="I1236" s="11">
        <v>29605552020</v>
      </c>
      <c r="J1236" s="11" t="s">
        <v>3633</v>
      </c>
      <c r="K1236" s="11" t="s">
        <v>3633</v>
      </c>
      <c r="L1236" s="7" t="s">
        <v>14003</v>
      </c>
      <c r="M1236" s="7" t="s">
        <v>14002</v>
      </c>
      <c r="N1236" s="47">
        <v>20280</v>
      </c>
      <c r="O1236" s="25">
        <v>400000</v>
      </c>
      <c r="P1236" s="26">
        <v>0.05</v>
      </c>
      <c r="Q1236" s="11"/>
      <c r="R1236" s="11" t="s">
        <v>3634</v>
      </c>
      <c r="S1236" s="11"/>
      <c r="T1236" s="11" t="s">
        <v>1453</v>
      </c>
      <c r="U1236" s="15" t="s">
        <v>25</v>
      </c>
      <c r="V1236" s="11" t="s">
        <v>20</v>
      </c>
      <c r="W1236" s="14">
        <v>5.0000000000000001E-3</v>
      </c>
      <c r="X1236" s="14">
        <v>400000</v>
      </c>
      <c r="Y1236" s="11" t="str">
        <f t="shared" si="20"/>
        <v>43916PROTETOR, CABELOS FEMININO, TOUCA, DESCARTAVEL, 45CM, NAO TECIDO, COSTURA DUPLA DE ELASTICO EM TODA VOLTA, GRAMATURA14 GR/M2, EMBALAGEM COLETIVA, UNIDADE 1.0 UNIDADE. MARCA: FARMATEX. 400.000,00 X 0,0507 = 20.280,0005.418.972/0001-14202804000000,05https://cearatransparente.ce.gov.br/portal-da-transparencia/despesas/notas-de-empenho/2634745?locale=pt-BR</v>
      </c>
      <c r="Z1236" s="11" t="s">
        <v>4443</v>
      </c>
      <c r="AA1236" s="7">
        <v>0</v>
      </c>
      <c r="AB1236" s="1" t="s">
        <v>15388</v>
      </c>
      <c r="AC1236" s="7" t="s">
        <v>14870</v>
      </c>
      <c r="AD1236" s="1" t="s">
        <v>16269</v>
      </c>
    </row>
    <row r="1237" spans="1:30">
      <c r="A1237" s="10">
        <v>43918</v>
      </c>
      <c r="B1237" s="11" t="s">
        <v>15</v>
      </c>
      <c r="C1237" s="12" t="s">
        <v>3511</v>
      </c>
      <c r="D1237" s="12" t="s">
        <v>3512</v>
      </c>
      <c r="E1237" s="11" t="s">
        <v>16</v>
      </c>
      <c r="F1237" s="11"/>
      <c r="G1237" s="13" t="s">
        <v>17</v>
      </c>
      <c r="H1237" s="11" t="s">
        <v>3635</v>
      </c>
      <c r="I1237" s="11" t="s">
        <v>3636</v>
      </c>
      <c r="J1237" s="11">
        <v>1122080</v>
      </c>
      <c r="K1237" s="11">
        <v>1122080</v>
      </c>
      <c r="L1237" s="7" t="s">
        <v>3637</v>
      </c>
      <c r="M1237" s="7" t="s">
        <v>3638</v>
      </c>
      <c r="N1237" s="47">
        <v>6900</v>
      </c>
      <c r="O1237" s="25">
        <v>30000</v>
      </c>
      <c r="P1237" s="26">
        <v>0.23</v>
      </c>
      <c r="Q1237" s="11"/>
      <c r="R1237" s="11" t="s">
        <v>3639</v>
      </c>
      <c r="S1237" s="11"/>
      <c r="T1237" s="11" t="s">
        <v>859</v>
      </c>
      <c r="U1237" s="15" t="s">
        <v>142</v>
      </c>
      <c r="V1237" s="11" t="s">
        <v>20</v>
      </c>
      <c r="W1237" s="14">
        <v>0.23</v>
      </c>
      <c r="X1237" s="14">
        <v>30000</v>
      </c>
      <c r="Y1237" s="11" t="str">
        <f t="shared" si="20"/>
        <v>43918ELETRODO,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MAXICOR26.436.406/0001-056900300000,23https://cearatransparente.ce.gov.br/portal-da-transparencia/despesas/notas-de-empenho/2635845?locale=pt-BR</v>
      </c>
      <c r="Z1237" s="11" t="s">
        <v>4443</v>
      </c>
      <c r="AA1237" s="7">
        <v>600000</v>
      </c>
      <c r="AB1237" s="1" t="s">
        <v>15390</v>
      </c>
      <c r="AC1237" s="7" t="s">
        <v>14868</v>
      </c>
      <c r="AD1237" s="1" t="s">
        <v>16269</v>
      </c>
    </row>
    <row r="1238" spans="1:30">
      <c r="A1238" s="10">
        <v>43918</v>
      </c>
      <c r="B1238" s="11" t="s">
        <v>15</v>
      </c>
      <c r="C1238" s="12" t="s">
        <v>3511</v>
      </c>
      <c r="D1238" s="12" t="s">
        <v>3512</v>
      </c>
      <c r="E1238" s="11" t="s">
        <v>16</v>
      </c>
      <c r="F1238" s="11"/>
      <c r="G1238" s="13" t="s">
        <v>17</v>
      </c>
      <c r="H1238" s="11" t="s">
        <v>3640</v>
      </c>
      <c r="I1238" s="11" t="s">
        <v>3641</v>
      </c>
      <c r="J1238" s="11">
        <v>1122062</v>
      </c>
      <c r="K1238" s="11">
        <v>1122062</v>
      </c>
      <c r="L1238" s="7" t="s">
        <v>14004</v>
      </c>
      <c r="M1238" s="7" t="s">
        <v>3642</v>
      </c>
      <c r="N1238" s="47">
        <v>329364.47999999998</v>
      </c>
      <c r="O1238" s="25">
        <v>25104</v>
      </c>
      <c r="P1238" s="26">
        <v>13.12</v>
      </c>
      <c r="Q1238" s="27" t="s">
        <v>31</v>
      </c>
      <c r="R1238" s="11" t="s">
        <v>3643</v>
      </c>
      <c r="S1238" s="11"/>
      <c r="T1238" s="11" t="s">
        <v>867</v>
      </c>
      <c r="U1238" s="19" t="s">
        <v>32</v>
      </c>
      <c r="V1238" s="11" t="s">
        <v>33</v>
      </c>
      <c r="W1238" s="14">
        <v>15.6</v>
      </c>
      <c r="X1238" s="14">
        <v>21112</v>
      </c>
      <c r="Y1238" s="11" t="str">
        <f t="shared" si="20"/>
        <v>43918SOLUÇÃO ANTISSÉPTICA, ÁLCOOL ETÍLICO A 70% GEL, 740 - 800 GRAMAS, BOLSA PLASTICA REFIL, UNIDADE 1.0 BOLSA. MARCA: RIOGEL27.589.757/0001-19329364,482510413,12https://cearatransparente.ce.gov.br/portal-da-transparencia/despesas/notas-de-empenho/2635888?locale=pt-BR</v>
      </c>
      <c r="Z1238" s="11" t="s">
        <v>4443</v>
      </c>
      <c r="AA1238" s="7">
        <v>350000</v>
      </c>
      <c r="AB1238" s="1" t="s">
        <v>15391</v>
      </c>
      <c r="AC1238" s="7" t="s">
        <v>14870</v>
      </c>
      <c r="AD1238" s="1" t="s">
        <v>16269</v>
      </c>
    </row>
    <row r="1239" spans="1:30">
      <c r="A1239" s="10">
        <v>43918</v>
      </c>
      <c r="B1239" s="11" t="s">
        <v>15</v>
      </c>
      <c r="C1239" s="12" t="s">
        <v>3511</v>
      </c>
      <c r="D1239" s="12" t="s">
        <v>3512</v>
      </c>
      <c r="E1239" s="11" t="s">
        <v>16</v>
      </c>
      <c r="F1239" s="11"/>
      <c r="G1239" s="13" t="s">
        <v>17</v>
      </c>
      <c r="H1239" s="11" t="s">
        <v>3644</v>
      </c>
      <c r="I1239" s="11" t="s">
        <v>3645</v>
      </c>
      <c r="J1239" s="11">
        <v>1122061</v>
      </c>
      <c r="K1239" s="11">
        <v>1122061</v>
      </c>
      <c r="L1239" s="7" t="s">
        <v>13666</v>
      </c>
      <c r="M1239" s="7" t="s">
        <v>3646</v>
      </c>
      <c r="N1239" s="47">
        <v>283741.68</v>
      </c>
      <c r="O1239" s="25">
        <v>23106</v>
      </c>
      <c r="P1239" s="26">
        <v>12.28</v>
      </c>
      <c r="Q1239" s="27" t="s">
        <v>31</v>
      </c>
      <c r="R1239" s="11" t="s">
        <v>3647</v>
      </c>
      <c r="S1239" s="11"/>
      <c r="T1239" s="11" t="s">
        <v>867</v>
      </c>
      <c r="U1239" s="19" t="s">
        <v>32</v>
      </c>
      <c r="V1239" s="11" t="s">
        <v>33</v>
      </c>
      <c r="W1239" s="14">
        <v>14.48</v>
      </c>
      <c r="X1239" s="14">
        <v>19432</v>
      </c>
      <c r="Y1239" s="11" t="str">
        <f t="shared" si="20"/>
        <v>43918SOLUÇÃO ANTISSÉPTICA, ÁLCOOL ETÍLICO A 70% GEL, 740 - 800 GRAMAS, BOLSA PLASTICA REFIL, UNIDADE 1.0 BOLSA. marca: rioquimica08.077.211/0001-34283741,682310612,28https://cearatransparente.ce.gov.br/portal-da-transparencia/despesas/notas-de-empenho/2635885?locale=pt-BR</v>
      </c>
      <c r="Z1239" s="11" t="s">
        <v>4443</v>
      </c>
      <c r="AA1239" s="7">
        <v>1000000</v>
      </c>
      <c r="AB1239" s="1" t="s">
        <v>14906</v>
      </c>
      <c r="AC1239" s="7" t="s">
        <v>14868</v>
      </c>
      <c r="AD1239" s="1" t="s">
        <v>16269</v>
      </c>
    </row>
    <row r="1240" spans="1:30">
      <c r="A1240" s="10">
        <v>43918</v>
      </c>
      <c r="B1240" s="11" t="s">
        <v>15</v>
      </c>
      <c r="C1240" s="12" t="s">
        <v>3511</v>
      </c>
      <c r="D1240" s="12" t="s">
        <v>3512</v>
      </c>
      <c r="E1240" s="11" t="s">
        <v>16</v>
      </c>
      <c r="F1240" s="11"/>
      <c r="G1240" s="13" t="s">
        <v>17</v>
      </c>
      <c r="H1240" s="11" t="s">
        <v>3648</v>
      </c>
      <c r="I1240" s="11" t="s">
        <v>3649</v>
      </c>
      <c r="J1240" s="11" t="s">
        <v>3650</v>
      </c>
      <c r="K1240" s="11" t="s">
        <v>3650</v>
      </c>
      <c r="L1240" s="7" t="s">
        <v>14005</v>
      </c>
      <c r="M1240" s="7" t="s">
        <v>3651</v>
      </c>
      <c r="N1240" s="47">
        <v>60000</v>
      </c>
      <c r="O1240" s="25">
        <v>2000</v>
      </c>
      <c r="P1240" s="26">
        <v>30</v>
      </c>
      <c r="Q1240" s="11" t="s">
        <v>18</v>
      </c>
      <c r="R1240" s="36" t="s">
        <v>3652</v>
      </c>
      <c r="S1240" s="11"/>
      <c r="T1240" s="11" t="s">
        <v>886</v>
      </c>
      <c r="U1240" s="15" t="s">
        <v>35</v>
      </c>
      <c r="V1240" s="11" t="s">
        <v>20</v>
      </c>
      <c r="W1240" s="14">
        <v>30</v>
      </c>
      <c r="X1240" s="14">
        <v>2000</v>
      </c>
      <c r="Y1240" s="11" t="str">
        <f t="shared" si="20"/>
        <v>43918AVENTAIS EM PVC MANGA LONGA COM ELÁSTICO NO PUNHO28.039.429/0001-0160000200030https://cearatransparente.ce.gov.br/portal-da-transparencia/despesas/notas-de-empenho/2635882?locale=pt-BR</v>
      </c>
      <c r="Z1240" s="11" t="s">
        <v>4443</v>
      </c>
      <c r="AA1240" s="7">
        <v>10000</v>
      </c>
      <c r="AB1240" s="1" t="s">
        <v>15392</v>
      </c>
      <c r="AC1240" s="7" t="s">
        <v>14868</v>
      </c>
      <c r="AD1240" s="1" t="s">
        <v>16269</v>
      </c>
    </row>
    <row r="1241" spans="1:30">
      <c r="A1241" s="10">
        <v>43920</v>
      </c>
      <c r="B1241" s="11" t="s">
        <v>15</v>
      </c>
      <c r="C1241" s="12" t="s">
        <v>3511</v>
      </c>
      <c r="D1241" s="12" t="s">
        <v>3512</v>
      </c>
      <c r="E1241" s="11" t="s">
        <v>16</v>
      </c>
      <c r="F1241" s="11"/>
      <c r="G1241" s="13" t="s">
        <v>34</v>
      </c>
      <c r="H1241" s="11" t="s">
        <v>3653</v>
      </c>
      <c r="I1241" s="11" t="s">
        <v>3654</v>
      </c>
      <c r="J1241" s="11">
        <v>1122345</v>
      </c>
      <c r="K1241" s="11">
        <v>1122345</v>
      </c>
      <c r="L1241" s="7" t="s">
        <v>602</v>
      </c>
      <c r="M1241" s="7" t="s">
        <v>603</v>
      </c>
      <c r="N1241" s="47">
        <v>21000</v>
      </c>
      <c r="O1241" s="25">
        <v>30</v>
      </c>
      <c r="P1241" s="26">
        <v>700</v>
      </c>
      <c r="Q1241" s="11"/>
      <c r="R1241" s="11" t="s">
        <v>3655</v>
      </c>
      <c r="S1241" s="11"/>
      <c r="T1241" s="11" t="s">
        <v>1029</v>
      </c>
      <c r="U1241" s="15" t="s">
        <v>142</v>
      </c>
      <c r="V1241" s="11" t="s">
        <v>20</v>
      </c>
      <c r="W1241" s="14">
        <v>700</v>
      </c>
      <c r="X1241" s="14">
        <v>30</v>
      </c>
      <c r="Y1241" s="11" t="str">
        <f t="shared" si="20"/>
        <v>43920LOCAÇÃO DE MONITOR DE TRANSPORTE58.426.628/0001-332100030700https://cearatransparente.ce.gov.br/portal-da-transparencia/despesas/notas-de-empenho/2636809?locale=pt-BR</v>
      </c>
      <c r="Z1241" s="11" t="s">
        <v>4443</v>
      </c>
      <c r="AA1241" s="7">
        <v>2000000</v>
      </c>
      <c r="AB1241" s="1" t="s">
        <v>14975</v>
      </c>
      <c r="AC1241" s="7" t="s">
        <v>14869</v>
      </c>
      <c r="AD1241" s="1" t="s">
        <v>16269</v>
      </c>
    </row>
    <row r="1242" spans="1:30">
      <c r="A1242" s="10">
        <v>43920</v>
      </c>
      <c r="B1242" s="11" t="s">
        <v>15</v>
      </c>
      <c r="C1242" s="12" t="s">
        <v>3511</v>
      </c>
      <c r="D1242" s="12" t="s">
        <v>3512</v>
      </c>
      <c r="E1242" s="11" t="s">
        <v>16</v>
      </c>
      <c r="F1242" s="11"/>
      <c r="G1242" s="13" t="s">
        <v>34</v>
      </c>
      <c r="H1242" s="11" t="s">
        <v>3656</v>
      </c>
      <c r="I1242" s="11" t="s">
        <v>3654</v>
      </c>
      <c r="J1242" s="11">
        <v>1122345</v>
      </c>
      <c r="K1242" s="11">
        <v>1122345</v>
      </c>
      <c r="L1242" s="7" t="s">
        <v>602</v>
      </c>
      <c r="M1242" s="7" t="s">
        <v>603</v>
      </c>
      <c r="N1242" s="47">
        <v>180000</v>
      </c>
      <c r="O1242" s="25">
        <v>150</v>
      </c>
      <c r="P1242" s="26">
        <v>1200</v>
      </c>
      <c r="Q1242" s="11"/>
      <c r="R1242" s="11" t="s">
        <v>3655</v>
      </c>
      <c r="S1242" s="11"/>
      <c r="T1242" s="11" t="s">
        <v>1029</v>
      </c>
      <c r="U1242" s="15" t="s">
        <v>142</v>
      </c>
      <c r="V1242" s="11" t="s">
        <v>20</v>
      </c>
      <c r="W1242" s="14">
        <v>1200</v>
      </c>
      <c r="X1242" s="14">
        <v>150</v>
      </c>
      <c r="Y1242" s="11" t="str">
        <f t="shared" si="20"/>
        <v>43920MONITOR DE MULTIPARAMÉTRICO COM PI E ETCO258.426.628/0001-331800001501200https://cearatransparente.ce.gov.br/portal-da-transparencia/despesas/notas-de-empenho/2636809?locale=pt-BR</v>
      </c>
      <c r="Z1242" s="11" t="s">
        <v>4443</v>
      </c>
      <c r="AA1242" s="7">
        <v>2000000</v>
      </c>
      <c r="AB1242" s="1" t="s">
        <v>14975</v>
      </c>
      <c r="AC1242" s="7" t="s">
        <v>14869</v>
      </c>
      <c r="AD1242" s="1" t="s">
        <v>16269</v>
      </c>
    </row>
    <row r="1243" spans="1:30">
      <c r="A1243" s="10">
        <v>43920</v>
      </c>
      <c r="B1243" s="11" t="s">
        <v>15</v>
      </c>
      <c r="C1243" s="12" t="s">
        <v>3511</v>
      </c>
      <c r="D1243" s="12" t="s">
        <v>3512</v>
      </c>
      <c r="E1243" s="11" t="s">
        <v>16</v>
      </c>
      <c r="F1243" s="11"/>
      <c r="G1243" s="13" t="s">
        <v>34</v>
      </c>
      <c r="H1243" s="11" t="s">
        <v>3657</v>
      </c>
      <c r="I1243" s="11" t="s">
        <v>3654</v>
      </c>
      <c r="J1243" s="11">
        <v>1122345</v>
      </c>
      <c r="K1243" s="11">
        <v>1122345</v>
      </c>
      <c r="L1243" s="7" t="s">
        <v>602</v>
      </c>
      <c r="M1243" s="7" t="s">
        <v>603</v>
      </c>
      <c r="N1243" s="47">
        <v>21000</v>
      </c>
      <c r="O1243" s="25">
        <v>30</v>
      </c>
      <c r="P1243" s="26">
        <v>700</v>
      </c>
      <c r="Q1243" s="11"/>
      <c r="R1243" s="11" t="s">
        <v>3655</v>
      </c>
      <c r="S1243" s="11"/>
      <c r="T1243" s="11" t="s">
        <v>1029</v>
      </c>
      <c r="U1243" s="15" t="s">
        <v>620</v>
      </c>
      <c r="V1243" s="11" t="s">
        <v>20</v>
      </c>
      <c r="W1243" s="14">
        <v>700</v>
      </c>
      <c r="X1243" s="14">
        <v>30</v>
      </c>
      <c r="Y1243" s="11" t="str">
        <f t="shared" si="20"/>
        <v>43920LOCAÇÃO DE ELETROCARDÍOGRAFO58.426.628/0001-332100030700https://cearatransparente.ce.gov.br/portal-da-transparencia/despesas/notas-de-empenho/2636809?locale=pt-BR</v>
      </c>
      <c r="Z1243" s="11" t="s">
        <v>4443</v>
      </c>
      <c r="AA1243" s="7">
        <v>2000000</v>
      </c>
      <c r="AB1243" s="1" t="s">
        <v>14975</v>
      </c>
      <c r="AC1243" s="7" t="s">
        <v>14869</v>
      </c>
      <c r="AD1243" s="1" t="s">
        <v>16269</v>
      </c>
    </row>
    <row r="1244" spans="1:30">
      <c r="A1244" s="10">
        <v>43920</v>
      </c>
      <c r="B1244" s="11" t="s">
        <v>15</v>
      </c>
      <c r="C1244" s="12" t="s">
        <v>3511</v>
      </c>
      <c r="D1244" s="12" t="s">
        <v>3512</v>
      </c>
      <c r="E1244" s="11" t="s">
        <v>16</v>
      </c>
      <c r="F1244" s="11"/>
      <c r="G1244" s="13" t="s">
        <v>34</v>
      </c>
      <c r="H1244" s="11" t="s">
        <v>3658</v>
      </c>
      <c r="I1244" s="11" t="s">
        <v>3659</v>
      </c>
      <c r="J1244" s="11">
        <v>1122342</v>
      </c>
      <c r="K1244" s="11">
        <v>1122342</v>
      </c>
      <c r="L1244" s="7" t="s">
        <v>14006</v>
      </c>
      <c r="M1244" s="7" t="s">
        <v>3660</v>
      </c>
      <c r="N1244" s="47">
        <v>52920</v>
      </c>
      <c r="O1244" s="25">
        <v>36</v>
      </c>
      <c r="P1244" s="26">
        <v>1470</v>
      </c>
      <c r="Q1244" s="11"/>
      <c r="R1244" s="11" t="s">
        <v>3661</v>
      </c>
      <c r="S1244" s="11"/>
      <c r="T1244" s="11" t="s">
        <v>1029</v>
      </c>
      <c r="U1244" s="15" t="s">
        <v>142</v>
      </c>
      <c r="V1244" s="11" t="s">
        <v>20</v>
      </c>
      <c r="W1244" s="14">
        <v>1470</v>
      </c>
      <c r="X1244" s="14">
        <v>36</v>
      </c>
      <c r="Y1244" s="11" t="str">
        <f t="shared" si="20"/>
        <v>43920MONITOR MULTIPARAMÉTRO COM PI E ETCO203.483.410/0001-2952920361470https://cearatransparente.ce.gov.br/portal-da-transparencia/despesas/notas-de-empenho/2636792?locale=pt-BR</v>
      </c>
      <c r="Z1244" s="11" t="s">
        <v>4443</v>
      </c>
      <c r="AA1244" s="7">
        <v>50000</v>
      </c>
      <c r="AB1244" s="1" t="s">
        <v>15393</v>
      </c>
      <c r="AC1244" s="7" t="s">
        <v>14868</v>
      </c>
      <c r="AD1244" s="1" t="s">
        <v>16269</v>
      </c>
    </row>
    <row r="1245" spans="1:30">
      <c r="A1245" s="10">
        <v>43920</v>
      </c>
      <c r="B1245" s="11" t="s">
        <v>15</v>
      </c>
      <c r="C1245" s="12" t="s">
        <v>3511</v>
      </c>
      <c r="D1245" s="12" t="s">
        <v>3512</v>
      </c>
      <c r="E1245" s="11" t="s">
        <v>16</v>
      </c>
      <c r="F1245" s="11"/>
      <c r="G1245" s="13" t="s">
        <v>34</v>
      </c>
      <c r="H1245" s="11" t="s">
        <v>3662</v>
      </c>
      <c r="I1245" s="11" t="s">
        <v>3659</v>
      </c>
      <c r="J1245" s="11">
        <v>1122342</v>
      </c>
      <c r="K1245" s="11">
        <v>1122342</v>
      </c>
      <c r="L1245" s="7" t="s">
        <v>14006</v>
      </c>
      <c r="M1245" s="7" t="s">
        <v>3660</v>
      </c>
      <c r="N1245" s="47">
        <v>25200</v>
      </c>
      <c r="O1245" s="25">
        <v>18</v>
      </c>
      <c r="P1245" s="26">
        <v>1400</v>
      </c>
      <c r="Q1245" s="11"/>
      <c r="R1245" s="11" t="s">
        <v>3661</v>
      </c>
      <c r="S1245" s="11"/>
      <c r="T1245" s="11" t="s">
        <v>1029</v>
      </c>
      <c r="U1245" s="15" t="s">
        <v>142</v>
      </c>
      <c r="V1245" s="11" t="s">
        <v>20</v>
      </c>
      <c r="W1245" s="14">
        <v>1400</v>
      </c>
      <c r="X1245" s="14">
        <v>18</v>
      </c>
      <c r="Y1245" s="11" t="str">
        <f t="shared" si="20"/>
        <v>43920LOCAÇÃO DE MONITOR MULTIPARAMÉTRICO BÁSICO03.483.410/0001-2925200181400https://cearatransparente.ce.gov.br/portal-da-transparencia/despesas/notas-de-empenho/2636792?locale=pt-BR</v>
      </c>
      <c r="Z1245" s="11" t="s">
        <v>4443</v>
      </c>
      <c r="AA1245" s="7">
        <v>50000</v>
      </c>
      <c r="AB1245" s="1" t="s">
        <v>15393</v>
      </c>
      <c r="AC1245" s="7" t="s">
        <v>14868</v>
      </c>
      <c r="AD1245" s="1" t="s">
        <v>16269</v>
      </c>
    </row>
    <row r="1246" spans="1:30">
      <c r="A1246" s="10">
        <v>43920</v>
      </c>
      <c r="B1246" s="11" t="s">
        <v>15</v>
      </c>
      <c r="C1246" s="12" t="s">
        <v>3511</v>
      </c>
      <c r="D1246" s="12" t="s">
        <v>3512</v>
      </c>
      <c r="E1246" s="11" t="s">
        <v>16</v>
      </c>
      <c r="F1246" s="11"/>
      <c r="G1246" s="13" t="s">
        <v>34</v>
      </c>
      <c r="H1246" s="11" t="s">
        <v>3653</v>
      </c>
      <c r="I1246" s="11" t="s">
        <v>3659</v>
      </c>
      <c r="J1246" s="11">
        <v>1122342</v>
      </c>
      <c r="K1246" s="11">
        <v>1122342</v>
      </c>
      <c r="L1246" s="7" t="s">
        <v>14006</v>
      </c>
      <c r="M1246" s="7" t="s">
        <v>3660</v>
      </c>
      <c r="N1246" s="47">
        <v>65520</v>
      </c>
      <c r="O1246" s="25">
        <v>84</v>
      </c>
      <c r="P1246" s="26">
        <v>780</v>
      </c>
      <c r="Q1246" s="11"/>
      <c r="R1246" s="11" t="s">
        <v>3661</v>
      </c>
      <c r="S1246" s="11"/>
      <c r="T1246" s="11" t="s">
        <v>1029</v>
      </c>
      <c r="U1246" s="15" t="s">
        <v>142</v>
      </c>
      <c r="V1246" s="11" t="s">
        <v>20</v>
      </c>
      <c r="W1246" s="14">
        <v>780</v>
      </c>
      <c r="X1246" s="14">
        <v>84</v>
      </c>
      <c r="Y1246" s="11" t="str">
        <f t="shared" si="20"/>
        <v>43920LOCAÇÃO DE MONITOR DE TRANSPORTE03.483.410/0001-296552084780https://cearatransparente.ce.gov.br/portal-da-transparencia/despesas/notas-de-empenho/2636792?locale=pt-BR</v>
      </c>
      <c r="Z1246" s="11" t="s">
        <v>4443</v>
      </c>
      <c r="AA1246" s="7">
        <v>50000</v>
      </c>
      <c r="AB1246" s="1" t="s">
        <v>15393</v>
      </c>
      <c r="AC1246" s="7" t="s">
        <v>14868</v>
      </c>
      <c r="AD1246" s="1" t="s">
        <v>16269</v>
      </c>
    </row>
    <row r="1247" spans="1:30">
      <c r="A1247" s="10">
        <v>43920</v>
      </c>
      <c r="B1247" s="11" t="s">
        <v>15</v>
      </c>
      <c r="C1247" s="12" t="s">
        <v>3511</v>
      </c>
      <c r="D1247" s="12" t="s">
        <v>3512</v>
      </c>
      <c r="E1247" s="11" t="s">
        <v>16</v>
      </c>
      <c r="F1247" s="11"/>
      <c r="G1247" s="13" t="s">
        <v>34</v>
      </c>
      <c r="H1247" s="11" t="s">
        <v>3663</v>
      </c>
      <c r="I1247" s="11" t="s">
        <v>3659</v>
      </c>
      <c r="J1247" s="11">
        <v>1122342</v>
      </c>
      <c r="K1247" s="11">
        <v>1122342</v>
      </c>
      <c r="L1247" s="7" t="s">
        <v>14006</v>
      </c>
      <c r="M1247" s="7" t="s">
        <v>3660</v>
      </c>
      <c r="N1247" s="47">
        <v>20400</v>
      </c>
      <c r="O1247" s="25">
        <v>30</v>
      </c>
      <c r="P1247" s="26">
        <v>680</v>
      </c>
      <c r="Q1247" s="11"/>
      <c r="R1247" s="11" t="s">
        <v>3661</v>
      </c>
      <c r="S1247" s="11"/>
      <c r="T1247" s="11" t="s">
        <v>1029</v>
      </c>
      <c r="U1247" s="15" t="s">
        <v>620</v>
      </c>
      <c r="V1247" s="11" t="s">
        <v>20</v>
      </c>
      <c r="W1247" s="14">
        <v>680</v>
      </c>
      <c r="X1247" s="14">
        <v>30</v>
      </c>
      <c r="Y1247" s="11" t="str">
        <f t="shared" si="20"/>
        <v>43920LOCAÇÃO DE ELETROCARDIOGRAFO03.483.410/0001-292040030680https://cearatransparente.ce.gov.br/portal-da-transparencia/despesas/notas-de-empenho/2636792?locale=pt-BR</v>
      </c>
      <c r="Z1247" s="11" t="s">
        <v>4443</v>
      </c>
      <c r="AA1247" s="7">
        <v>50000</v>
      </c>
      <c r="AB1247" s="1" t="s">
        <v>15393</v>
      </c>
      <c r="AC1247" s="7" t="s">
        <v>14868</v>
      </c>
      <c r="AD1247" s="1" t="s">
        <v>16269</v>
      </c>
    </row>
    <row r="1248" spans="1:30">
      <c r="A1248" s="10">
        <v>43920</v>
      </c>
      <c r="B1248" s="11" t="s">
        <v>15</v>
      </c>
      <c r="C1248" s="12" t="s">
        <v>3511</v>
      </c>
      <c r="D1248" s="12" t="s">
        <v>3512</v>
      </c>
      <c r="E1248" s="11" t="s">
        <v>16</v>
      </c>
      <c r="F1248" s="11"/>
      <c r="G1248" s="13" t="s">
        <v>34</v>
      </c>
      <c r="H1248" s="11" t="s">
        <v>3664</v>
      </c>
      <c r="I1248" s="11" t="s">
        <v>3665</v>
      </c>
      <c r="J1248" s="11">
        <v>1122336</v>
      </c>
      <c r="K1248" s="11">
        <v>1122336</v>
      </c>
      <c r="L1248" s="7" t="s">
        <v>3666</v>
      </c>
      <c r="M1248" s="7" t="s">
        <v>3667</v>
      </c>
      <c r="N1248" s="47">
        <v>120000</v>
      </c>
      <c r="O1248" s="25">
        <v>48</v>
      </c>
      <c r="P1248" s="26">
        <v>2500</v>
      </c>
      <c r="Q1248" s="11" t="s">
        <v>18</v>
      </c>
      <c r="R1248" s="11" t="s">
        <v>3668</v>
      </c>
      <c r="S1248" s="11"/>
      <c r="T1248" s="11" t="s">
        <v>911</v>
      </c>
      <c r="U1248" s="19" t="s">
        <v>816</v>
      </c>
      <c r="V1248" s="11" t="s">
        <v>20</v>
      </c>
      <c r="W1248" s="14">
        <v>2500</v>
      </c>
      <c r="X1248" s="14">
        <v>48</v>
      </c>
      <c r="Y1248" s="11" t="str">
        <f t="shared" si="20"/>
        <v>43920LOCAÇÃO DE VENTILADOR PULMONAR PARA PACIENTES ADULTO E PEDIÁTRICO63.359.863/0001-70120000482500https://cearatransparente.ce.gov.br/portal-da-transparencia/despesas/notas-de-empenho/2636839?locale=pt-BR</v>
      </c>
      <c r="Z1248" s="11" t="s">
        <v>4443</v>
      </c>
      <c r="AA1248" s="7">
        <v>200000</v>
      </c>
      <c r="AB1248" s="1" t="s">
        <v>15394</v>
      </c>
      <c r="AC1248" s="7" t="s">
        <v>14870</v>
      </c>
      <c r="AD1248" s="1" t="s">
        <v>16269</v>
      </c>
    </row>
    <row r="1249" spans="1:30">
      <c r="A1249" s="10">
        <v>43920</v>
      </c>
      <c r="B1249" s="11" t="s">
        <v>15</v>
      </c>
      <c r="C1249" s="12" t="s">
        <v>3511</v>
      </c>
      <c r="D1249" s="12" t="s">
        <v>3512</v>
      </c>
      <c r="E1249" s="11" t="s">
        <v>16</v>
      </c>
      <c r="F1249" s="11"/>
      <c r="G1249" s="13" t="s">
        <v>34</v>
      </c>
      <c r="H1249" s="11" t="s">
        <v>3664</v>
      </c>
      <c r="I1249" s="11" t="s">
        <v>3669</v>
      </c>
      <c r="J1249" s="11">
        <v>1122330</v>
      </c>
      <c r="K1249" s="11">
        <v>1122330</v>
      </c>
      <c r="L1249" s="7" t="s">
        <v>1675</v>
      </c>
      <c r="M1249" s="7" t="s">
        <v>1676</v>
      </c>
      <c r="N1249" s="47">
        <v>159000</v>
      </c>
      <c r="O1249" s="25">
        <v>60</v>
      </c>
      <c r="P1249" s="26">
        <v>2650</v>
      </c>
      <c r="Q1249" s="11" t="s">
        <v>18</v>
      </c>
      <c r="R1249" s="11" t="s">
        <v>3670</v>
      </c>
      <c r="S1249" s="11"/>
      <c r="T1249" s="11" t="s">
        <v>911</v>
      </c>
      <c r="U1249" s="19" t="s">
        <v>816</v>
      </c>
      <c r="V1249" s="11" t="s">
        <v>20</v>
      </c>
      <c r="W1249" s="14">
        <v>2650</v>
      </c>
      <c r="X1249" s="14">
        <v>60</v>
      </c>
      <c r="Y1249" s="11" t="str">
        <f t="shared" si="20"/>
        <v>43920LOCAÇÃO DE VENTILADOR PULMONAR PARA PACIENTES ADULTO E PEDIÁTRICO04.238.951/0001-54159000602650https://cearatransparente.ce.gov.br/portal-da-transparencia/despesas/notas-de-empenho/2636867?locale=pt-BR</v>
      </c>
      <c r="Z1249" s="11" t="s">
        <v>4443</v>
      </c>
      <c r="AA1249" s="7">
        <v>300000</v>
      </c>
      <c r="AB1249" s="1" t="s">
        <v>15142</v>
      </c>
      <c r="AC1249" s="7" t="s">
        <v>14869</v>
      </c>
      <c r="AD1249" s="1" t="s">
        <v>16269</v>
      </c>
    </row>
    <row r="1250" spans="1:30">
      <c r="A1250" s="10">
        <v>43920</v>
      </c>
      <c r="B1250" s="11" t="s">
        <v>15</v>
      </c>
      <c r="C1250" s="12" t="s">
        <v>3511</v>
      </c>
      <c r="D1250" s="12" t="s">
        <v>3512</v>
      </c>
      <c r="E1250" s="11" t="s">
        <v>16</v>
      </c>
      <c r="F1250" s="11"/>
      <c r="G1250" s="13" t="s">
        <v>17</v>
      </c>
      <c r="H1250" s="11" t="s">
        <v>3671</v>
      </c>
      <c r="I1250" s="11" t="s">
        <v>3672</v>
      </c>
      <c r="J1250" s="11">
        <v>1121947</v>
      </c>
      <c r="K1250" s="11">
        <v>1121947</v>
      </c>
      <c r="L1250" s="7" t="s">
        <v>13820</v>
      </c>
      <c r="M1250" s="7" t="s">
        <v>1534</v>
      </c>
      <c r="N1250" s="47">
        <v>3596</v>
      </c>
      <c r="O1250" s="25">
        <v>4</v>
      </c>
      <c r="P1250" s="26">
        <v>899</v>
      </c>
      <c r="Q1250" s="11" t="s">
        <v>18</v>
      </c>
      <c r="R1250" s="36" t="s">
        <v>3673</v>
      </c>
      <c r="S1250" s="11"/>
      <c r="T1250" s="11" t="s">
        <v>961</v>
      </c>
      <c r="U1250" s="19" t="s">
        <v>19</v>
      </c>
      <c r="V1250" s="11" t="s">
        <v>20</v>
      </c>
      <c r="W1250" s="14">
        <v>899</v>
      </c>
      <c r="X1250" s="14">
        <v>4</v>
      </c>
      <c r="Y1250" s="11" t="str">
        <f t="shared" si="20"/>
        <v>43920kit ,controle e positivo hs - rpp30 embalagem 1.0 unidade marca idt13.545.241/0001-6835964899https://cearatransparente.ce.gov.br/portal-da-transparencia/despesas/notas-de-empenho/2636244?locale=pt-BR</v>
      </c>
      <c r="Z1250" s="11" t="s">
        <v>4443</v>
      </c>
      <c r="AA1250" s="7">
        <v>90000</v>
      </c>
      <c r="AB1250" s="1" t="s">
        <v>15113</v>
      </c>
      <c r="AC1250" s="7" t="s">
        <v>14869</v>
      </c>
      <c r="AD1250" s="1" t="s">
        <v>16269</v>
      </c>
    </row>
    <row r="1251" spans="1:30">
      <c r="A1251" s="10">
        <v>43920</v>
      </c>
      <c r="B1251" s="11" t="s">
        <v>15</v>
      </c>
      <c r="C1251" s="12" t="s">
        <v>3511</v>
      </c>
      <c r="D1251" s="12" t="s">
        <v>3512</v>
      </c>
      <c r="E1251" s="11" t="s">
        <v>16</v>
      </c>
      <c r="F1251" s="11"/>
      <c r="G1251" s="13" t="s">
        <v>17</v>
      </c>
      <c r="H1251" s="11" t="s">
        <v>3674</v>
      </c>
      <c r="I1251" s="11" t="s">
        <v>3672</v>
      </c>
      <c r="J1251" s="11">
        <v>1121947</v>
      </c>
      <c r="K1251" s="11">
        <v>1121947</v>
      </c>
      <c r="L1251" s="7" t="s">
        <v>13820</v>
      </c>
      <c r="M1251" s="7" t="s">
        <v>1534</v>
      </c>
      <c r="N1251" s="47">
        <v>5192</v>
      </c>
      <c r="O1251" s="25">
        <v>4</v>
      </c>
      <c r="P1251" s="26">
        <v>1298</v>
      </c>
      <c r="Q1251" s="11" t="s">
        <v>18</v>
      </c>
      <c r="R1251" s="11" t="s">
        <v>3673</v>
      </c>
      <c r="S1251" s="11"/>
      <c r="T1251" s="11" t="s">
        <v>961</v>
      </c>
      <c r="U1251" s="19" t="s">
        <v>19</v>
      </c>
      <c r="V1251" s="11" t="s">
        <v>20</v>
      </c>
      <c r="W1251" s="14">
        <v>2198</v>
      </c>
      <c r="X1251" s="14">
        <v>4</v>
      </c>
      <c r="Y1251" s="11" t="str">
        <f t="shared" si="20"/>
        <v>43920kit ,controle e positivo 2019-NCOV N embalagem 1.0 unidade marca idt13.545.241/0001-68519241298https://cearatransparente.ce.gov.br/portal-da-transparencia/despesas/notas-de-empenho/2636244?locale=pt-BR</v>
      </c>
      <c r="Z1251" s="11" t="s">
        <v>4443</v>
      </c>
      <c r="AA1251" s="7">
        <v>90000</v>
      </c>
      <c r="AB1251" s="1" t="s">
        <v>15113</v>
      </c>
      <c r="AC1251" s="7" t="s">
        <v>14869</v>
      </c>
      <c r="AD1251" s="1" t="s">
        <v>16269</v>
      </c>
    </row>
    <row r="1252" spans="1:30">
      <c r="A1252" s="10">
        <v>43920</v>
      </c>
      <c r="B1252" s="11" t="s">
        <v>15</v>
      </c>
      <c r="C1252" s="12" t="s">
        <v>3511</v>
      </c>
      <c r="D1252" s="12" t="s">
        <v>3512</v>
      </c>
      <c r="E1252" s="11" t="s">
        <v>16</v>
      </c>
      <c r="F1252" s="11"/>
      <c r="G1252" s="13" t="s">
        <v>17</v>
      </c>
      <c r="H1252" s="11" t="s">
        <v>3675</v>
      </c>
      <c r="I1252" s="11" t="s">
        <v>3672</v>
      </c>
      <c r="J1252" s="11">
        <v>1121947</v>
      </c>
      <c r="K1252" s="11">
        <v>1121947</v>
      </c>
      <c r="L1252" s="7" t="s">
        <v>13820</v>
      </c>
      <c r="M1252" s="7" t="s">
        <v>1534</v>
      </c>
      <c r="N1252" s="47">
        <v>8037</v>
      </c>
      <c r="O1252" s="25">
        <v>4</v>
      </c>
      <c r="P1252" s="26">
        <v>2009.25</v>
      </c>
      <c r="Q1252" s="11" t="s">
        <v>18</v>
      </c>
      <c r="R1252" s="11" t="s">
        <v>3673</v>
      </c>
      <c r="S1252" s="11"/>
      <c r="T1252" s="11" t="s">
        <v>961</v>
      </c>
      <c r="U1252" s="19" t="s">
        <v>19</v>
      </c>
      <c r="V1252" s="11" t="s">
        <v>20</v>
      </c>
      <c r="W1252" s="14">
        <v>2009.25</v>
      </c>
      <c r="X1252" s="14">
        <v>4</v>
      </c>
      <c r="Y1252" s="11" t="str">
        <f t="shared" si="20"/>
        <v>43920kit , cada kit devera realizar no minimo 500 reaçoes, especifico para regioes n1,n2 e n3 do genona coronavirus13.545.241/0001-68803742009,25https://cearatransparente.ce.gov.br/portal-da-transparencia/despesas/notas-de-empenho/2636244?locale=pt-BR</v>
      </c>
      <c r="Z1252" s="11" t="s">
        <v>4443</v>
      </c>
      <c r="AA1252" s="7">
        <v>90000</v>
      </c>
      <c r="AB1252" s="1" t="s">
        <v>15113</v>
      </c>
      <c r="AC1252" s="7" t="s">
        <v>14869</v>
      </c>
      <c r="AD1252" s="1" t="s">
        <v>16269</v>
      </c>
    </row>
    <row r="1253" spans="1:30">
      <c r="A1253" s="10">
        <v>43921</v>
      </c>
      <c r="B1253" s="11" t="s">
        <v>15</v>
      </c>
      <c r="C1253" s="12" t="s">
        <v>3511</v>
      </c>
      <c r="D1253" s="12" t="s">
        <v>3512</v>
      </c>
      <c r="E1253" s="11" t="s">
        <v>16</v>
      </c>
      <c r="F1253" s="11"/>
      <c r="G1253" s="13" t="s">
        <v>17</v>
      </c>
      <c r="H1253" s="11" t="s">
        <v>3676</v>
      </c>
      <c r="I1253" s="11">
        <v>30225082020</v>
      </c>
      <c r="J1253" s="11" t="s">
        <v>3677</v>
      </c>
      <c r="K1253" s="11" t="s">
        <v>3677</v>
      </c>
      <c r="L1253" s="7" t="s">
        <v>14007</v>
      </c>
      <c r="M1253" s="7" t="s">
        <v>8591</v>
      </c>
      <c r="N1253" s="47">
        <v>337846.14</v>
      </c>
      <c r="O1253" s="25">
        <v>1202</v>
      </c>
      <c r="P1253" s="26">
        <v>281.07</v>
      </c>
      <c r="Q1253" s="11"/>
      <c r="R1253" s="36" t="s">
        <v>3678</v>
      </c>
      <c r="S1253" s="11"/>
      <c r="T1253" s="11" t="s">
        <v>836</v>
      </c>
      <c r="U1253" s="19" t="s">
        <v>816</v>
      </c>
      <c r="V1253" s="11" t="s">
        <v>20</v>
      </c>
      <c r="W1253" s="14">
        <v>281.07</v>
      </c>
      <c r="X1253" s="14">
        <v>1202</v>
      </c>
      <c r="Y1253" s="11" t="str">
        <f t="shared" si="20"/>
        <v>43921MASCARA, FACIAL, SILICONE, ADULTO, EMBALAGEM 1.0 UNIDADE MARCA : JG27.631.296/0001-03337846,141202281,07https://cearatransparente.ce.gov.br/portal-da-transparencia/despesas/notas-de-empenho/2637455?locale=pt-BR</v>
      </c>
      <c r="Z1253" s="11" t="s">
        <v>4442</v>
      </c>
      <c r="AA1253" s="7">
        <v>120000</v>
      </c>
      <c r="AB1253" s="1" t="s">
        <v>15041</v>
      </c>
      <c r="AC1253" s="7" t="s">
        <v>14870</v>
      </c>
      <c r="AD1253" s="1" t="s">
        <v>16269</v>
      </c>
    </row>
    <row r="1254" spans="1:30">
      <c r="A1254" s="10">
        <v>43921</v>
      </c>
      <c r="B1254" s="11" t="s">
        <v>15</v>
      </c>
      <c r="C1254" s="12" t="s">
        <v>3511</v>
      </c>
      <c r="D1254" s="12" t="s">
        <v>3512</v>
      </c>
      <c r="E1254" s="11" t="s">
        <v>16</v>
      </c>
      <c r="F1254" s="11"/>
      <c r="G1254" s="13" t="s">
        <v>17</v>
      </c>
      <c r="H1254" s="11" t="s">
        <v>3679</v>
      </c>
      <c r="I1254" s="11">
        <v>29350542020</v>
      </c>
      <c r="J1254" s="11" t="s">
        <v>3680</v>
      </c>
      <c r="K1254" s="11" t="s">
        <v>3680</v>
      </c>
      <c r="L1254" s="7" t="s">
        <v>14009</v>
      </c>
      <c r="M1254" s="7" t="s">
        <v>14008</v>
      </c>
      <c r="N1254" s="47">
        <v>97200</v>
      </c>
      <c r="O1254" s="25">
        <v>1000000</v>
      </c>
      <c r="P1254" s="26">
        <v>0.1</v>
      </c>
      <c r="Q1254" s="11"/>
      <c r="R1254" s="36" t="s">
        <v>3681</v>
      </c>
      <c r="S1254" s="11"/>
      <c r="T1254" s="11" t="s">
        <v>836</v>
      </c>
      <c r="U1254" s="19" t="s">
        <v>30</v>
      </c>
      <c r="V1254" s="11" t="s">
        <v>20</v>
      </c>
      <c r="W1254" s="14">
        <v>9.7199999999999995E-2</v>
      </c>
      <c r="X1254" s="14">
        <v>1000000</v>
      </c>
      <c r="Y1254" s="11" t="str">
        <f t="shared" si="20"/>
        <v>43921MASCARA,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97.200,000.01.190.127/0001-839720010000000,1https://cearatransparente.ce.gov.br/portal-da-transparencia/despesas/notas-de-empenho/2637451?locale=pt-BR</v>
      </c>
      <c r="Z1254" s="11" t="s">
        <v>4443</v>
      </c>
      <c r="AA1254" s="7">
        <v>154000</v>
      </c>
      <c r="AB1254" s="1" t="s">
        <v>15395</v>
      </c>
      <c r="AC1254" s="7" t="s">
        <v>14870</v>
      </c>
      <c r="AD1254" s="1" t="s">
        <v>16269</v>
      </c>
    </row>
    <row r="1255" spans="1:30">
      <c r="A1255" s="10">
        <v>43922</v>
      </c>
      <c r="B1255" s="11" t="s">
        <v>15</v>
      </c>
      <c r="C1255" s="12" t="s">
        <v>3511</v>
      </c>
      <c r="D1255" s="12" t="s">
        <v>3512</v>
      </c>
      <c r="E1255" s="11" t="s">
        <v>117</v>
      </c>
      <c r="F1255" s="11"/>
      <c r="G1255" s="13" t="s">
        <v>17</v>
      </c>
      <c r="H1255" s="11" t="s">
        <v>3682</v>
      </c>
      <c r="I1255" s="11">
        <v>29355002020</v>
      </c>
      <c r="J1255" s="11" t="s">
        <v>3683</v>
      </c>
      <c r="K1255" s="11" t="s">
        <v>3683</v>
      </c>
      <c r="L1255" s="7" t="s">
        <v>3684</v>
      </c>
      <c r="M1255" s="7" t="s">
        <v>10075</v>
      </c>
      <c r="N1255" s="47">
        <v>14352</v>
      </c>
      <c r="O1255" s="25">
        <v>368</v>
      </c>
      <c r="P1255" s="26">
        <v>39</v>
      </c>
      <c r="Q1255" s="11" t="s">
        <v>22</v>
      </c>
      <c r="R1255" s="36" t="s">
        <v>3685</v>
      </c>
      <c r="S1255" s="11"/>
      <c r="T1255" s="11" t="s">
        <v>841</v>
      </c>
      <c r="U1255" s="19" t="s">
        <v>23</v>
      </c>
      <c r="V1255" s="11" t="s">
        <v>24</v>
      </c>
      <c r="W1255" s="14">
        <v>0.21</v>
      </c>
      <c r="X1255" s="14">
        <v>184</v>
      </c>
      <c r="Y1255" s="11" t="str">
        <f t="shared" si="20"/>
        <v>43922Luvas tipo hospitalar30.962.920/0001-511435236839https://cearatransparente.ce.gov.br/portal-da-transparencia/despesas/notas-de-empenho/2638135?locale=pt-BR</v>
      </c>
      <c r="Z1255" s="11" t="s">
        <v>4443</v>
      </c>
      <c r="AA1255" s="7">
        <v>24000</v>
      </c>
      <c r="AB1255" s="1" t="s">
        <v>15396</v>
      </c>
      <c r="AC1255" s="7" t="s">
        <v>14868</v>
      </c>
      <c r="AD1255" s="1" t="s">
        <v>16269</v>
      </c>
    </row>
    <row r="1256" spans="1:30">
      <c r="A1256" s="10">
        <v>43922</v>
      </c>
      <c r="B1256" s="11" t="s">
        <v>15</v>
      </c>
      <c r="C1256" s="12" t="s">
        <v>3511</v>
      </c>
      <c r="D1256" s="12" t="s">
        <v>3512</v>
      </c>
      <c r="E1256" s="11" t="s">
        <v>117</v>
      </c>
      <c r="F1256" s="11"/>
      <c r="G1256" s="13" t="s">
        <v>17</v>
      </c>
      <c r="H1256" s="11" t="s">
        <v>3682</v>
      </c>
      <c r="I1256" s="11">
        <v>29355002020</v>
      </c>
      <c r="J1256" s="11" t="s">
        <v>3683</v>
      </c>
      <c r="K1256" s="11" t="s">
        <v>3683</v>
      </c>
      <c r="L1256" s="7" t="s">
        <v>3684</v>
      </c>
      <c r="M1256" s="7" t="s">
        <v>10075</v>
      </c>
      <c r="N1256" s="47">
        <v>3069.64</v>
      </c>
      <c r="O1256" s="25">
        <v>76</v>
      </c>
      <c r="P1256" s="26">
        <v>40.39</v>
      </c>
      <c r="Q1256" s="11" t="s">
        <v>22</v>
      </c>
      <c r="R1256" s="11" t="s">
        <v>3685</v>
      </c>
      <c r="S1256" s="11"/>
      <c r="T1256" s="11" t="s">
        <v>841</v>
      </c>
      <c r="U1256" s="19" t="s">
        <v>23</v>
      </c>
      <c r="V1256" s="11" t="s">
        <v>24</v>
      </c>
      <c r="W1256" s="14">
        <v>1.06</v>
      </c>
      <c r="X1256" s="14">
        <v>38</v>
      </c>
      <c r="Y1256" s="11" t="str">
        <f t="shared" si="20"/>
        <v>43922Luvas tipo hospitalar30.962.920/0001-513069,647640,39https://cearatransparente.ce.gov.br/portal-da-transparencia/despesas/notas-de-empenho/2638135?locale=pt-BR</v>
      </c>
      <c r="Z1256" s="11" t="s">
        <v>4443</v>
      </c>
      <c r="AA1256" s="7">
        <v>24000</v>
      </c>
      <c r="AB1256" s="1" t="s">
        <v>15396</v>
      </c>
      <c r="AC1256" s="7" t="s">
        <v>14868</v>
      </c>
      <c r="AD1256" s="1" t="s">
        <v>16269</v>
      </c>
    </row>
    <row r="1257" spans="1:30">
      <c r="A1257" s="10">
        <v>43922</v>
      </c>
      <c r="B1257" s="11" t="s">
        <v>15</v>
      </c>
      <c r="C1257" s="12" t="s">
        <v>3511</v>
      </c>
      <c r="D1257" s="12" t="s">
        <v>3512</v>
      </c>
      <c r="E1257" s="11" t="s">
        <v>117</v>
      </c>
      <c r="F1257" s="11"/>
      <c r="G1257" s="13" t="s">
        <v>17</v>
      </c>
      <c r="H1257" s="11" t="s">
        <v>3686</v>
      </c>
      <c r="I1257" s="11">
        <v>29355002020</v>
      </c>
      <c r="J1257" s="11" t="s">
        <v>3683</v>
      </c>
      <c r="K1257" s="11" t="s">
        <v>3683</v>
      </c>
      <c r="L1257" s="7" t="s">
        <v>3684</v>
      </c>
      <c r="M1257" s="7" t="s">
        <v>10075</v>
      </c>
      <c r="N1257" s="47">
        <v>209.44</v>
      </c>
      <c r="O1257" s="25">
        <v>238</v>
      </c>
      <c r="P1257" s="26">
        <v>0.88</v>
      </c>
      <c r="Q1257" s="11"/>
      <c r="R1257" s="11" t="s">
        <v>3687</v>
      </c>
      <c r="S1257" s="11"/>
      <c r="T1257" s="11" t="s">
        <v>836</v>
      </c>
      <c r="U1257" s="19" t="s">
        <v>30</v>
      </c>
      <c r="V1257" s="11" t="s">
        <v>20</v>
      </c>
      <c r="W1257" s="14">
        <v>0.88</v>
      </c>
      <c r="X1257" s="14">
        <v>238</v>
      </c>
      <c r="Y1257" s="11" t="str">
        <f t="shared" si="20"/>
        <v>43922Máscara tipo Cirúrgica Descartável30.962.920/0001-51209,442380,88https://cearatransparente.ce.gov.br/portal-da-transparencia/despesas/notas-de-empenho/2638151?locale=pt-BR</v>
      </c>
      <c r="Z1257" s="11" t="s">
        <v>4443</v>
      </c>
      <c r="AA1257" s="7">
        <v>24000</v>
      </c>
      <c r="AB1257" s="1" t="s">
        <v>15396</v>
      </c>
      <c r="AC1257" s="7" t="s">
        <v>14868</v>
      </c>
      <c r="AD1257" s="1" t="s">
        <v>16269</v>
      </c>
    </row>
    <row r="1258" spans="1:30">
      <c r="A1258" s="10">
        <v>43922</v>
      </c>
      <c r="B1258" s="11" t="s">
        <v>15</v>
      </c>
      <c r="C1258" s="12" t="s">
        <v>3511</v>
      </c>
      <c r="D1258" s="12" t="s">
        <v>3512</v>
      </c>
      <c r="E1258" s="11" t="s">
        <v>117</v>
      </c>
      <c r="F1258" s="11"/>
      <c r="G1258" s="13" t="s">
        <v>17</v>
      </c>
      <c r="H1258" s="11" t="s">
        <v>3688</v>
      </c>
      <c r="I1258" s="11">
        <v>29355002020</v>
      </c>
      <c r="J1258" s="11" t="s">
        <v>3683</v>
      </c>
      <c r="K1258" s="11" t="s">
        <v>3683</v>
      </c>
      <c r="L1258" s="7" t="s">
        <v>3684</v>
      </c>
      <c r="M1258" s="7" t="s">
        <v>10075</v>
      </c>
      <c r="N1258" s="47">
        <v>270</v>
      </c>
      <c r="O1258" s="25">
        <v>45</v>
      </c>
      <c r="P1258" s="26">
        <v>6</v>
      </c>
      <c r="Q1258" s="11"/>
      <c r="R1258" s="11" t="s">
        <v>3687</v>
      </c>
      <c r="S1258" s="11"/>
      <c r="T1258" s="11" t="s">
        <v>889</v>
      </c>
      <c r="U1258" s="19" t="s">
        <v>29</v>
      </c>
      <c r="V1258" s="11" t="s">
        <v>20</v>
      </c>
      <c r="W1258" s="14">
        <v>6</v>
      </c>
      <c r="X1258" s="14">
        <v>45</v>
      </c>
      <c r="Y1258" s="11" t="str">
        <f t="shared" si="20"/>
        <v>43922Óculos tipo hospitalar Descartável30.962.920/0001-51270456https://cearatransparente.ce.gov.br/portal-da-transparencia/despesas/notas-de-empenho/2638151?locale=pt-BR</v>
      </c>
      <c r="Z1258" s="11" t="s">
        <v>4443</v>
      </c>
      <c r="AA1258" s="7">
        <v>24000</v>
      </c>
      <c r="AB1258" s="1" t="s">
        <v>15396</v>
      </c>
      <c r="AC1258" s="7" t="s">
        <v>14868</v>
      </c>
      <c r="AD1258" s="1" t="s">
        <v>16269</v>
      </c>
    </row>
    <row r="1259" spans="1:30">
      <c r="A1259" s="10">
        <v>43922</v>
      </c>
      <c r="B1259" s="11" t="s">
        <v>15</v>
      </c>
      <c r="C1259" s="12" t="s">
        <v>3511</v>
      </c>
      <c r="D1259" s="12" t="s">
        <v>3512</v>
      </c>
      <c r="E1259" s="11" t="s">
        <v>117</v>
      </c>
      <c r="F1259" s="11"/>
      <c r="G1259" s="13" t="s">
        <v>17</v>
      </c>
      <c r="H1259" s="11" t="s">
        <v>3689</v>
      </c>
      <c r="I1259" s="11">
        <v>29355002020</v>
      </c>
      <c r="J1259" s="11" t="s">
        <v>3683</v>
      </c>
      <c r="K1259" s="11" t="s">
        <v>3683</v>
      </c>
      <c r="L1259" s="7" t="s">
        <v>3684</v>
      </c>
      <c r="M1259" s="7" t="s">
        <v>10075</v>
      </c>
      <c r="N1259" s="47">
        <v>12899.04</v>
      </c>
      <c r="O1259" s="25">
        <v>14658</v>
      </c>
      <c r="P1259" s="26">
        <v>0.88</v>
      </c>
      <c r="Q1259" s="11"/>
      <c r="R1259" s="11" t="s">
        <v>3690</v>
      </c>
      <c r="S1259" s="11"/>
      <c r="T1259" s="11" t="s">
        <v>836</v>
      </c>
      <c r="U1259" s="19" t="s">
        <v>30</v>
      </c>
      <c r="V1259" s="11" t="s">
        <v>20</v>
      </c>
      <c r="W1259" s="14">
        <v>0.88</v>
      </c>
      <c r="X1259" s="14">
        <v>14658</v>
      </c>
      <c r="Y1259" s="11" t="str">
        <f t="shared" si="20"/>
        <v>43922Máscaras tipo Hospitalar30.962.920/0001-5112899,04146580,88https://cearatransparente.ce.gov.br/portal-da-transparencia/despesas/notas-de-empenho/2638163?locale=pt-BR</v>
      </c>
      <c r="Z1259" s="11" t="s">
        <v>4443</v>
      </c>
      <c r="AA1259" s="7">
        <v>24000</v>
      </c>
      <c r="AB1259" s="1" t="s">
        <v>15396</v>
      </c>
      <c r="AC1259" s="7" t="s">
        <v>14868</v>
      </c>
      <c r="AD1259" s="1" t="s">
        <v>16269</v>
      </c>
    </row>
    <row r="1260" spans="1:30">
      <c r="A1260" s="10">
        <v>43922</v>
      </c>
      <c r="B1260" s="11" t="s">
        <v>15</v>
      </c>
      <c r="C1260" s="12" t="s">
        <v>3511</v>
      </c>
      <c r="D1260" s="12" t="s">
        <v>3512</v>
      </c>
      <c r="E1260" s="11" t="s">
        <v>117</v>
      </c>
      <c r="F1260" s="11"/>
      <c r="G1260" s="13" t="s">
        <v>17</v>
      </c>
      <c r="H1260" s="11" t="s">
        <v>3691</v>
      </c>
      <c r="I1260" s="11">
        <v>29355002020</v>
      </c>
      <c r="J1260" s="11" t="s">
        <v>3683</v>
      </c>
      <c r="K1260" s="11" t="s">
        <v>3683</v>
      </c>
      <c r="L1260" s="7" t="s">
        <v>3684</v>
      </c>
      <c r="M1260" s="7" t="s">
        <v>10075</v>
      </c>
      <c r="N1260" s="47">
        <v>1836</v>
      </c>
      <c r="O1260" s="25">
        <v>27</v>
      </c>
      <c r="P1260" s="26">
        <v>68</v>
      </c>
      <c r="Q1260" s="11"/>
      <c r="R1260" s="11" t="s">
        <v>3692</v>
      </c>
      <c r="S1260" s="11"/>
      <c r="T1260" s="11" t="s">
        <v>851</v>
      </c>
      <c r="U1260" s="19" t="s">
        <v>32</v>
      </c>
      <c r="V1260" s="11" t="s">
        <v>33</v>
      </c>
      <c r="W1260" s="14">
        <v>68</v>
      </c>
      <c r="X1260" s="14">
        <v>27</v>
      </c>
      <c r="Y1260" s="11" t="str">
        <f t="shared" si="20"/>
        <v>43922Porta-sabão para sabonete líquido e álcool em gel30.962.920/0001-5118362768https://cearatransparente.ce.gov.br/portal-da-transparencia/despesas/notas-de-empenho/2638116?locale=pt-BR</v>
      </c>
      <c r="Z1260" s="11" t="s">
        <v>4443</v>
      </c>
      <c r="AA1260" s="7">
        <v>24000</v>
      </c>
      <c r="AB1260" s="1" t="s">
        <v>15396</v>
      </c>
      <c r="AC1260" s="7" t="s">
        <v>14868</v>
      </c>
      <c r="AD1260" s="1" t="s">
        <v>16269</v>
      </c>
    </row>
    <row r="1261" spans="1:30">
      <c r="A1261" s="10">
        <v>43922</v>
      </c>
      <c r="B1261" s="11" t="s">
        <v>15</v>
      </c>
      <c r="C1261" s="12" t="s">
        <v>3511</v>
      </c>
      <c r="D1261" s="12" t="s">
        <v>3512</v>
      </c>
      <c r="E1261" s="11" t="s">
        <v>117</v>
      </c>
      <c r="F1261" s="11"/>
      <c r="G1261" s="13" t="s">
        <v>17</v>
      </c>
      <c r="H1261" s="11" t="s">
        <v>3693</v>
      </c>
      <c r="I1261" s="11">
        <v>29355002020</v>
      </c>
      <c r="J1261" s="11" t="s">
        <v>3683</v>
      </c>
      <c r="K1261" s="11" t="s">
        <v>3683</v>
      </c>
      <c r="L1261" s="7" t="s">
        <v>3684</v>
      </c>
      <c r="M1261" s="7" t="s">
        <v>10075</v>
      </c>
      <c r="N1261" s="47">
        <v>21663.88</v>
      </c>
      <c r="O1261" s="25">
        <v>1372</v>
      </c>
      <c r="P1261" s="26">
        <v>15.79</v>
      </c>
      <c r="Q1261" s="27" t="s">
        <v>31</v>
      </c>
      <c r="R1261" s="36" t="s">
        <v>3694</v>
      </c>
      <c r="S1261" s="11"/>
      <c r="T1261" s="11" t="s">
        <v>867</v>
      </c>
      <c r="U1261" s="19" t="s">
        <v>32</v>
      </c>
      <c r="V1261" s="11" t="s">
        <v>33</v>
      </c>
      <c r="W1261" s="14">
        <v>15.79</v>
      </c>
      <c r="X1261" s="14">
        <v>1372</v>
      </c>
      <c r="Y1261" s="11" t="str">
        <f t="shared" si="20"/>
        <v>43922Álcool em gel - 70%30.962.920/0001-5121663,88137215,79https://cearatransparente.ce.gov.br/portal-da-transparencia/despesas/notas-de-empenho/2638065?locale=pt-BR</v>
      </c>
      <c r="Z1261" s="11" t="s">
        <v>4443</v>
      </c>
      <c r="AA1261" s="7">
        <v>24000</v>
      </c>
      <c r="AB1261" s="1" t="s">
        <v>15396</v>
      </c>
      <c r="AC1261" s="7" t="s">
        <v>14868</v>
      </c>
      <c r="AD1261" s="1" t="s">
        <v>16269</v>
      </c>
    </row>
    <row r="1262" spans="1:30">
      <c r="A1262" s="10">
        <v>43922</v>
      </c>
      <c r="B1262" s="11" t="s">
        <v>15</v>
      </c>
      <c r="C1262" s="12" t="s">
        <v>3511</v>
      </c>
      <c r="D1262" s="12" t="s">
        <v>3512</v>
      </c>
      <c r="E1262" s="11" t="s">
        <v>16</v>
      </c>
      <c r="F1262" s="11"/>
      <c r="G1262" s="13" t="s">
        <v>17</v>
      </c>
      <c r="H1262" s="11" t="s">
        <v>3695</v>
      </c>
      <c r="I1262" s="11">
        <v>30227452020</v>
      </c>
      <c r="J1262" s="11" t="s">
        <v>3696</v>
      </c>
      <c r="K1262" s="11" t="s">
        <v>3696</v>
      </c>
      <c r="L1262" s="7" t="s">
        <v>8355</v>
      </c>
      <c r="M1262" s="7" t="s">
        <v>2620</v>
      </c>
      <c r="N1262" s="47">
        <v>9863.94</v>
      </c>
      <c r="O1262" s="25">
        <v>2081</v>
      </c>
      <c r="P1262" s="26">
        <v>4.74</v>
      </c>
      <c r="Q1262" s="11"/>
      <c r="R1262" s="11" t="s">
        <v>3697</v>
      </c>
      <c r="S1262" s="11"/>
      <c r="T1262" s="11" t="s">
        <v>859</v>
      </c>
      <c r="U1262" s="19" t="s">
        <v>30</v>
      </c>
      <c r="V1262" s="11" t="s">
        <v>20</v>
      </c>
      <c r="W1262" s="14">
        <v>4.74</v>
      </c>
      <c r="X1262" s="14">
        <v>2081</v>
      </c>
      <c r="Y1262" s="11" t="str">
        <f t="shared" si="20"/>
        <v>43922MASCARA, PARA TRAQUEOSTOMIA GRANDE, EMBALAGEM 1.0 UNIDADE. MARCA: FOYMED61.418.042/0001-319863,9420814,74https://cearatransparente.ce.gov.br/portal-da-transparencia/despesas/notas-de-empenho/2637924?locale=pt-BR</v>
      </c>
      <c r="Z1262" s="11" t="s">
        <v>4443</v>
      </c>
      <c r="AA1262" s="7">
        <v>40000000</v>
      </c>
      <c r="AB1262" s="1" t="s">
        <v>15276</v>
      </c>
      <c r="AC1262" s="7" t="s">
        <v>14869</v>
      </c>
      <c r="AD1262" s="1" t="s">
        <v>16269</v>
      </c>
    </row>
    <row r="1263" spans="1:30">
      <c r="A1263" s="10"/>
      <c r="B1263" s="11"/>
      <c r="C1263" s="12"/>
      <c r="D1263" s="12" t="s">
        <v>3512</v>
      </c>
      <c r="E1263" s="11"/>
      <c r="F1263" s="11"/>
      <c r="G1263" s="13"/>
      <c r="H1263" s="11" t="s">
        <v>3698</v>
      </c>
      <c r="I1263" s="11"/>
      <c r="J1263" s="11"/>
      <c r="K1263" s="11"/>
      <c r="L1263" s="7"/>
      <c r="M1263" s="7"/>
      <c r="N1263" s="48">
        <v>0</v>
      </c>
      <c r="O1263" s="25">
        <v>300000</v>
      </c>
      <c r="P1263" s="26"/>
      <c r="Q1263" s="11"/>
      <c r="R1263" s="36" t="s">
        <v>3699</v>
      </c>
      <c r="S1263" s="11"/>
      <c r="T1263" s="11"/>
      <c r="U1263" s="19" t="s">
        <v>19</v>
      </c>
      <c r="V1263" s="11"/>
      <c r="W1263" s="20" t="s">
        <v>815</v>
      </c>
      <c r="X1263" s="14">
        <v>30000</v>
      </c>
      <c r="Y1263" s="11" t="str">
        <f t="shared" si="20"/>
        <v>KIT TESTE RÁPIDO ANTICORPO PARA DETECÇÃO DE COVID-190300000https://cearatransparente.ce.gov.br/portal-da-transparencia/despesas/notas-de-empenho/2638358?locale=pt-BR</v>
      </c>
      <c r="Z1263" s="11" t="s">
        <v>4443</v>
      </c>
      <c r="AA1263" s="7"/>
      <c r="AB1263" s="1" t="s">
        <v>14871</v>
      </c>
      <c r="AC1263" s="7"/>
      <c r="AD1263" s="1" t="s">
        <v>16269</v>
      </c>
    </row>
    <row r="1264" spans="1:30">
      <c r="A1264" s="10"/>
      <c r="B1264" s="11"/>
      <c r="C1264" s="12"/>
      <c r="D1264" s="12" t="s">
        <v>3512</v>
      </c>
      <c r="E1264" s="11"/>
      <c r="F1264" s="11"/>
      <c r="G1264" s="13"/>
      <c r="H1264" s="11" t="s">
        <v>3700</v>
      </c>
      <c r="I1264" s="11"/>
      <c r="J1264" s="11"/>
      <c r="K1264" s="11"/>
      <c r="L1264" s="7"/>
      <c r="M1264" s="7"/>
      <c r="N1264" s="48">
        <v>0</v>
      </c>
      <c r="O1264" s="25">
        <v>5000000</v>
      </c>
      <c r="P1264" s="26"/>
      <c r="Q1264" s="11"/>
      <c r="R1264" s="36" t="s">
        <v>3699</v>
      </c>
      <c r="S1264" s="11"/>
      <c r="T1264" s="11"/>
      <c r="U1264" s="19" t="s">
        <v>30</v>
      </c>
      <c r="V1264" s="11"/>
      <c r="W1264" s="20" t="s">
        <v>815</v>
      </c>
      <c r="X1264" s="14">
        <v>5000000</v>
      </c>
      <c r="Y1264" s="11" t="str">
        <f t="shared" si="20"/>
        <v>MASCARA CIRURGIA DESCARTÁVEL COM TIRAS05000000https://cearatransparente.ce.gov.br/portal-da-transparencia/despesas/notas-de-empenho/2638358?locale=pt-BR</v>
      </c>
      <c r="Z1264" s="11" t="s">
        <v>4443</v>
      </c>
      <c r="AA1264" s="7"/>
      <c r="AB1264" s="1" t="s">
        <v>14871</v>
      </c>
      <c r="AC1264" s="7"/>
      <c r="AD1264" s="1" t="s">
        <v>16269</v>
      </c>
    </row>
    <row r="1265" spans="1:30">
      <c r="A1265" s="10"/>
      <c r="B1265" s="11"/>
      <c r="C1265" s="12"/>
      <c r="D1265" s="12" t="s">
        <v>3512</v>
      </c>
      <c r="E1265" s="11"/>
      <c r="F1265" s="11"/>
      <c r="G1265" s="13"/>
      <c r="H1265" s="11" t="s">
        <v>3701</v>
      </c>
      <c r="I1265" s="11"/>
      <c r="J1265" s="11"/>
      <c r="K1265" s="11"/>
      <c r="L1265" s="7"/>
      <c r="M1265" s="7"/>
      <c r="N1265" s="48">
        <v>0</v>
      </c>
      <c r="O1265" s="25">
        <v>800000</v>
      </c>
      <c r="P1265" s="26"/>
      <c r="Q1265" s="11"/>
      <c r="R1265" s="36" t="s">
        <v>3699</v>
      </c>
      <c r="S1265" s="11"/>
      <c r="T1265" s="11"/>
      <c r="U1265" s="19" t="s">
        <v>4892</v>
      </c>
      <c r="V1265" s="11"/>
      <c r="W1265" s="20" t="s">
        <v>815</v>
      </c>
      <c r="X1265" s="14">
        <v>800000</v>
      </c>
      <c r="Y1265" s="11" t="str">
        <f t="shared" si="20"/>
        <v>MASCARA DE PROTEÇÃO KN950800000https://cearatransparente.ce.gov.br/portal-da-transparencia/despesas/notas-de-empenho/2638358?locale=pt-BR</v>
      </c>
      <c r="Z1265" s="11" t="s">
        <v>4443</v>
      </c>
      <c r="AA1265" s="7"/>
      <c r="AB1265" s="1" t="s">
        <v>14871</v>
      </c>
      <c r="AC1265" s="7"/>
      <c r="AD1265" s="1" t="s">
        <v>16269</v>
      </c>
    </row>
    <row r="1266" spans="1:30">
      <c r="A1266" s="10"/>
      <c r="B1266" s="11"/>
      <c r="C1266" s="12"/>
      <c r="D1266" s="12" t="s">
        <v>3512</v>
      </c>
      <c r="E1266" s="11"/>
      <c r="F1266" s="11"/>
      <c r="G1266" s="13"/>
      <c r="H1266" s="11" t="s">
        <v>3702</v>
      </c>
      <c r="I1266" s="11"/>
      <c r="J1266" s="11"/>
      <c r="K1266" s="11"/>
      <c r="L1266" s="7"/>
      <c r="M1266" s="7"/>
      <c r="N1266" s="48">
        <v>0</v>
      </c>
      <c r="O1266" s="25">
        <v>15000000</v>
      </c>
      <c r="P1266" s="26"/>
      <c r="Q1266" s="11"/>
      <c r="R1266" s="36" t="s">
        <v>3699</v>
      </c>
      <c r="S1266" s="11"/>
      <c r="T1266" s="11"/>
      <c r="U1266" s="19" t="s">
        <v>23</v>
      </c>
      <c r="V1266" s="11"/>
      <c r="W1266" s="20" t="s">
        <v>815</v>
      </c>
      <c r="X1266" s="14">
        <v>15000000</v>
      </c>
      <c r="Y1266" s="11" t="str">
        <f t="shared" si="20"/>
        <v>LUVA DE PROCEDIMENTO P015000000https://cearatransparente.ce.gov.br/portal-da-transparencia/despesas/notas-de-empenho/2638358?locale=pt-BR</v>
      </c>
      <c r="Z1266" s="11" t="s">
        <v>4443</v>
      </c>
      <c r="AA1266" s="7"/>
      <c r="AB1266" s="1" t="s">
        <v>14871</v>
      </c>
      <c r="AC1266" s="7"/>
      <c r="AD1266" s="1" t="s">
        <v>16269</v>
      </c>
    </row>
    <row r="1267" spans="1:30">
      <c r="A1267" s="10"/>
      <c r="B1267" s="11"/>
      <c r="C1267" s="12"/>
      <c r="D1267" s="12" t="s">
        <v>3512</v>
      </c>
      <c r="E1267" s="11"/>
      <c r="F1267" s="11"/>
      <c r="G1267" s="13"/>
      <c r="H1267" s="11" t="s">
        <v>3703</v>
      </c>
      <c r="I1267" s="11"/>
      <c r="J1267" s="11"/>
      <c r="K1267" s="11"/>
      <c r="L1267" s="7"/>
      <c r="M1267" s="7"/>
      <c r="N1267" s="48">
        <v>0</v>
      </c>
      <c r="O1267" s="25">
        <v>15000000</v>
      </c>
      <c r="P1267" s="26"/>
      <c r="Q1267" s="11"/>
      <c r="R1267" s="36" t="s">
        <v>3699</v>
      </c>
      <c r="S1267" s="11"/>
      <c r="T1267" s="11"/>
      <c r="U1267" s="19" t="s">
        <v>23</v>
      </c>
      <c r="V1267" s="11"/>
      <c r="W1267" s="20" t="s">
        <v>815</v>
      </c>
      <c r="X1267" s="14">
        <v>15000000</v>
      </c>
      <c r="Y1267" s="11" t="str">
        <f t="shared" si="20"/>
        <v>LUVA DE PROCEDIMENTO M015000000https://cearatransparente.ce.gov.br/portal-da-transparencia/despesas/notas-de-empenho/2638358?locale=pt-BR</v>
      </c>
      <c r="Z1267" s="11" t="s">
        <v>4443</v>
      </c>
      <c r="AA1267" s="7"/>
      <c r="AB1267" s="1" t="s">
        <v>14871</v>
      </c>
      <c r="AC1267" s="7"/>
      <c r="AD1267" s="1" t="s">
        <v>16269</v>
      </c>
    </row>
    <row r="1268" spans="1:30">
      <c r="A1268" s="10"/>
      <c r="B1268" s="11"/>
      <c r="C1268" s="12"/>
      <c r="D1268" s="12" t="s">
        <v>3512</v>
      </c>
      <c r="E1268" s="11"/>
      <c r="F1268" s="11"/>
      <c r="G1268" s="13"/>
      <c r="H1268" s="11" t="s">
        <v>3704</v>
      </c>
      <c r="I1268" s="11"/>
      <c r="J1268" s="11"/>
      <c r="K1268" s="11"/>
      <c r="L1268" s="7"/>
      <c r="M1268" s="7"/>
      <c r="N1268" s="48">
        <v>0</v>
      </c>
      <c r="O1268" s="25">
        <v>5000000</v>
      </c>
      <c r="P1268" s="26"/>
      <c r="Q1268" s="11"/>
      <c r="R1268" s="36" t="s">
        <v>3699</v>
      </c>
      <c r="S1268" s="11"/>
      <c r="T1268" s="11"/>
      <c r="U1268" s="19" t="s">
        <v>23</v>
      </c>
      <c r="V1268" s="11"/>
      <c r="W1268" s="20" t="s">
        <v>815</v>
      </c>
      <c r="X1268" s="14">
        <v>5000000</v>
      </c>
      <c r="Y1268" s="11" t="str">
        <f t="shared" si="20"/>
        <v>LUVA DE PROCEDIMENTO G05000000https://cearatransparente.ce.gov.br/portal-da-transparencia/despesas/notas-de-empenho/2638358?locale=pt-BR</v>
      </c>
      <c r="Z1268" s="11" t="s">
        <v>4443</v>
      </c>
      <c r="AA1268" s="7"/>
      <c r="AB1268" s="1" t="s">
        <v>14871</v>
      </c>
      <c r="AC1268" s="7"/>
      <c r="AD1268" s="1" t="s">
        <v>16269</v>
      </c>
    </row>
    <row r="1269" spans="1:30">
      <c r="A1269" s="10"/>
      <c r="B1269" s="11"/>
      <c r="C1269" s="12"/>
      <c r="D1269" s="12" t="s">
        <v>3512</v>
      </c>
      <c r="E1269" s="11"/>
      <c r="F1269" s="11"/>
      <c r="G1269" s="13"/>
      <c r="H1269" s="11" t="s">
        <v>3705</v>
      </c>
      <c r="I1269" s="11"/>
      <c r="J1269" s="11"/>
      <c r="K1269" s="11"/>
      <c r="L1269" s="7"/>
      <c r="M1269" s="7"/>
      <c r="N1269" s="48">
        <v>0</v>
      </c>
      <c r="O1269" s="25">
        <v>700000</v>
      </c>
      <c r="P1269" s="26"/>
      <c r="Q1269" s="11"/>
      <c r="R1269" s="36" t="s">
        <v>3699</v>
      </c>
      <c r="S1269" s="11"/>
      <c r="T1269" s="11"/>
      <c r="U1269" s="19" t="s">
        <v>23</v>
      </c>
      <c r="V1269" s="11"/>
      <c r="W1269" s="20" t="s">
        <v>815</v>
      </c>
      <c r="X1269" s="14">
        <v>700000</v>
      </c>
      <c r="Y1269" s="11" t="str">
        <f t="shared" si="20"/>
        <v>LUVA CIRÚRGICA 7.0 (PAR)0700000https://cearatransparente.ce.gov.br/portal-da-transparencia/despesas/notas-de-empenho/2638358?locale=pt-BR</v>
      </c>
      <c r="Z1269" s="11" t="s">
        <v>4443</v>
      </c>
      <c r="AA1269" s="7"/>
      <c r="AB1269" s="1" t="s">
        <v>14871</v>
      </c>
      <c r="AC1269" s="7"/>
      <c r="AD1269" s="1" t="s">
        <v>16269</v>
      </c>
    </row>
    <row r="1270" spans="1:30">
      <c r="A1270" s="10"/>
      <c r="B1270" s="11"/>
      <c r="C1270" s="12"/>
      <c r="D1270" s="12" t="s">
        <v>3512</v>
      </c>
      <c r="E1270" s="11"/>
      <c r="F1270" s="11"/>
      <c r="G1270" s="13"/>
      <c r="H1270" s="11" t="s">
        <v>3706</v>
      </c>
      <c r="I1270" s="11"/>
      <c r="J1270" s="11"/>
      <c r="K1270" s="11"/>
      <c r="L1270" s="7"/>
      <c r="M1270" s="7"/>
      <c r="N1270" s="48">
        <v>0</v>
      </c>
      <c r="O1270" s="25">
        <v>1200000</v>
      </c>
      <c r="P1270" s="26"/>
      <c r="Q1270" s="11"/>
      <c r="R1270" s="36" t="s">
        <v>3699</v>
      </c>
      <c r="S1270" s="11"/>
      <c r="T1270" s="11"/>
      <c r="U1270" s="19" t="s">
        <v>23</v>
      </c>
      <c r="V1270" s="11"/>
      <c r="W1270" s="20" t="s">
        <v>815</v>
      </c>
      <c r="X1270" s="14">
        <v>1200000</v>
      </c>
      <c r="Y1270" s="11" t="str">
        <f t="shared" si="20"/>
        <v>LUVA CIRÚRGICA 7.5 (PAR)01200000https://cearatransparente.ce.gov.br/portal-da-transparencia/despesas/notas-de-empenho/2638358?locale=pt-BR</v>
      </c>
      <c r="Z1270" s="11" t="s">
        <v>4443</v>
      </c>
      <c r="AA1270" s="7"/>
      <c r="AB1270" s="1" t="s">
        <v>14871</v>
      </c>
      <c r="AC1270" s="7"/>
      <c r="AD1270" s="1" t="s">
        <v>16269</v>
      </c>
    </row>
    <row r="1271" spans="1:30">
      <c r="A1271" s="10"/>
      <c r="B1271" s="11"/>
      <c r="C1271" s="12"/>
      <c r="D1271" s="12" t="s">
        <v>3512</v>
      </c>
      <c r="E1271" s="11"/>
      <c r="F1271" s="11"/>
      <c r="G1271" s="13"/>
      <c r="H1271" s="11" t="s">
        <v>3707</v>
      </c>
      <c r="I1271" s="11"/>
      <c r="J1271" s="11"/>
      <c r="K1271" s="11"/>
      <c r="L1271" s="7"/>
      <c r="M1271" s="7"/>
      <c r="N1271" s="48">
        <v>0</v>
      </c>
      <c r="O1271" s="25">
        <v>1000000</v>
      </c>
      <c r="P1271" s="26"/>
      <c r="Q1271" s="11"/>
      <c r="R1271" s="36" t="s">
        <v>3699</v>
      </c>
      <c r="S1271" s="11"/>
      <c r="T1271" s="11"/>
      <c r="U1271" s="19" t="s">
        <v>23</v>
      </c>
      <c r="V1271" s="11"/>
      <c r="W1271" s="20" t="s">
        <v>815</v>
      </c>
      <c r="X1271" s="14">
        <v>1000000</v>
      </c>
      <c r="Y1271" s="11" t="str">
        <f t="shared" si="20"/>
        <v>PARES LUVA CIRÚRGICA 8.0 (PAR)01000000https://cearatransparente.ce.gov.br/portal-da-transparencia/despesas/notas-de-empenho/2638358?locale=pt-BR</v>
      </c>
      <c r="Z1271" s="11" t="s">
        <v>4443</v>
      </c>
      <c r="AA1271" s="7"/>
      <c r="AB1271" s="1" t="s">
        <v>14871</v>
      </c>
      <c r="AC1271" s="7"/>
      <c r="AD1271" s="1" t="s">
        <v>16269</v>
      </c>
    </row>
    <row r="1272" spans="1:30">
      <c r="A1272" s="10"/>
      <c r="B1272" s="11"/>
      <c r="C1272" s="12"/>
      <c r="D1272" s="12" t="s">
        <v>3512</v>
      </c>
      <c r="E1272" s="11"/>
      <c r="F1272" s="11"/>
      <c r="G1272" s="13"/>
      <c r="H1272" s="11" t="s">
        <v>3708</v>
      </c>
      <c r="I1272" s="11"/>
      <c r="J1272" s="11"/>
      <c r="K1272" s="11"/>
      <c r="L1272" s="7"/>
      <c r="M1272" s="7"/>
      <c r="N1272" s="48">
        <v>0</v>
      </c>
      <c r="O1272" s="25">
        <v>5000000</v>
      </c>
      <c r="P1272" s="26"/>
      <c r="Q1272" s="11"/>
      <c r="R1272" s="36" t="s">
        <v>3699</v>
      </c>
      <c r="S1272" s="11"/>
      <c r="T1272" s="11"/>
      <c r="U1272" s="15" t="s">
        <v>816</v>
      </c>
      <c r="V1272" s="11"/>
      <c r="W1272" s="20" t="s">
        <v>815</v>
      </c>
      <c r="X1272" s="14">
        <v>5000000</v>
      </c>
      <c r="Y1272" s="11" t="str">
        <f t="shared" si="20"/>
        <v>PROTETOR DE CABELOS COM ELÁSTICO05000000https://cearatransparente.ce.gov.br/portal-da-transparencia/despesas/notas-de-empenho/2638358?locale=pt-BR</v>
      </c>
      <c r="Z1272" s="11" t="s">
        <v>4442</v>
      </c>
      <c r="AA1272" s="7"/>
      <c r="AB1272" s="1" t="s">
        <v>14871</v>
      </c>
      <c r="AC1272" s="7"/>
      <c r="AD1272" s="1" t="s">
        <v>16269</v>
      </c>
    </row>
    <row r="1273" spans="1:30">
      <c r="A1273" s="10"/>
      <c r="B1273" s="11"/>
      <c r="C1273" s="12"/>
      <c r="D1273" s="12" t="s">
        <v>3512</v>
      </c>
      <c r="E1273" s="11"/>
      <c r="F1273" s="11"/>
      <c r="G1273" s="13"/>
      <c r="H1273" s="11" t="s">
        <v>3709</v>
      </c>
      <c r="I1273" s="11"/>
      <c r="J1273" s="11"/>
      <c r="K1273" s="11"/>
      <c r="L1273" s="7"/>
      <c r="M1273" s="7"/>
      <c r="N1273" s="48">
        <v>0</v>
      </c>
      <c r="O1273" s="25">
        <v>7000</v>
      </c>
      <c r="P1273" s="26"/>
      <c r="Q1273" s="11"/>
      <c r="R1273" s="36" t="s">
        <v>3699</v>
      </c>
      <c r="S1273" s="11"/>
      <c r="T1273" s="11"/>
      <c r="U1273" s="19" t="s">
        <v>30</v>
      </c>
      <c r="V1273" s="11"/>
      <c r="W1273" s="20" t="s">
        <v>815</v>
      </c>
      <c r="X1273" s="14">
        <v>7000</v>
      </c>
      <c r="Y1273" s="11" t="str">
        <f t="shared" si="20"/>
        <v>PROTETOR FACIAL PARA PROTEÇÃO SECUNDÁRIA CONTRA AGENTES MICROBIOLOGICOS07000https://cearatransparente.ce.gov.br/portal-da-transparencia/despesas/notas-de-empenho/2638358?locale=pt-BR</v>
      </c>
      <c r="Z1273" s="11" t="s">
        <v>4443</v>
      </c>
      <c r="AA1273" s="7"/>
      <c r="AB1273" s="1" t="s">
        <v>14871</v>
      </c>
      <c r="AC1273" s="7"/>
      <c r="AD1273" s="1" t="s">
        <v>16269</v>
      </c>
    </row>
    <row r="1274" spans="1:30">
      <c r="A1274" s="10"/>
      <c r="B1274" s="11"/>
      <c r="C1274" s="12"/>
      <c r="D1274" s="12" t="s">
        <v>3512</v>
      </c>
      <c r="E1274" s="11"/>
      <c r="F1274" s="11"/>
      <c r="G1274" s="13"/>
      <c r="H1274" s="11" t="s">
        <v>3710</v>
      </c>
      <c r="I1274" s="11"/>
      <c r="J1274" s="11"/>
      <c r="K1274" s="11"/>
      <c r="L1274" s="7"/>
      <c r="M1274" s="7"/>
      <c r="N1274" s="48">
        <v>0</v>
      </c>
      <c r="O1274" s="25">
        <v>2500000</v>
      </c>
      <c r="P1274" s="26"/>
      <c r="Q1274" s="11"/>
      <c r="R1274" s="36" t="s">
        <v>3699</v>
      </c>
      <c r="S1274" s="11"/>
      <c r="T1274" s="11"/>
      <c r="U1274" s="15" t="s">
        <v>35</v>
      </c>
      <c r="V1274" s="11"/>
      <c r="W1274" s="20" t="s">
        <v>815</v>
      </c>
      <c r="X1274" s="14">
        <v>2500000</v>
      </c>
      <c r="Y1274" s="11" t="str">
        <f t="shared" si="20"/>
        <v>AVENTAL DESCARTÁVEL COM MANGA LONGA PP02500000https://cearatransparente.ce.gov.br/portal-da-transparencia/despesas/notas-de-empenho/2638358?locale=pt-BR</v>
      </c>
      <c r="Z1274" s="11" t="s">
        <v>4443</v>
      </c>
      <c r="AA1274" s="7"/>
      <c r="AB1274" s="1" t="s">
        <v>14871</v>
      </c>
      <c r="AC1274" s="7"/>
      <c r="AD1274" s="1" t="s">
        <v>16269</v>
      </c>
    </row>
    <row r="1275" spans="1:30">
      <c r="A1275" s="10"/>
      <c r="B1275" s="11"/>
      <c r="C1275" s="12"/>
      <c r="D1275" s="12" t="s">
        <v>3512</v>
      </c>
      <c r="E1275" s="11"/>
      <c r="F1275" s="11"/>
      <c r="G1275" s="13"/>
      <c r="H1275" s="11" t="s">
        <v>3711</v>
      </c>
      <c r="I1275" s="11"/>
      <c r="J1275" s="11"/>
      <c r="K1275" s="11"/>
      <c r="L1275" s="7"/>
      <c r="M1275" s="7"/>
      <c r="N1275" s="48">
        <v>0</v>
      </c>
      <c r="O1275" s="25">
        <v>2000000</v>
      </c>
      <c r="P1275" s="26"/>
      <c r="Q1275" s="11"/>
      <c r="R1275" s="36" t="s">
        <v>3699</v>
      </c>
      <c r="S1275" s="11"/>
      <c r="T1275" s="11"/>
      <c r="U1275" s="15" t="s">
        <v>35</v>
      </c>
      <c r="V1275" s="11"/>
      <c r="W1275" s="20" t="s">
        <v>815</v>
      </c>
      <c r="X1275" s="14">
        <v>2000000</v>
      </c>
      <c r="Y1275" s="11" t="str">
        <f t="shared" si="20"/>
        <v>AVENTAL DESCARTÁVEL COM MANGA LONGA E ELÁSTICO NO PUNHO PP02000000https://cearatransparente.ce.gov.br/portal-da-transparencia/despesas/notas-de-empenho/2638358?locale=pt-BR</v>
      </c>
      <c r="Z1275" s="11" t="s">
        <v>4443</v>
      </c>
      <c r="AA1275" s="7"/>
      <c r="AB1275" s="1" t="s">
        <v>14871</v>
      </c>
      <c r="AC1275" s="7"/>
      <c r="AD1275" s="1" t="s">
        <v>16269</v>
      </c>
    </row>
    <row r="1276" spans="1:30">
      <c r="A1276" s="10">
        <v>43923</v>
      </c>
      <c r="B1276" s="11" t="s">
        <v>15</v>
      </c>
      <c r="C1276" s="12" t="s">
        <v>3511</v>
      </c>
      <c r="D1276" s="12" t="s">
        <v>3512</v>
      </c>
      <c r="E1276" s="11" t="s">
        <v>16</v>
      </c>
      <c r="F1276" s="11"/>
      <c r="G1276" s="11" t="s">
        <v>37</v>
      </c>
      <c r="H1276" s="11" t="s">
        <v>3712</v>
      </c>
      <c r="I1276" s="11">
        <v>29471092020</v>
      </c>
      <c r="J1276" s="11" t="s">
        <v>3561</v>
      </c>
      <c r="K1276" s="11" t="s">
        <v>3561</v>
      </c>
      <c r="L1276" s="7" t="s">
        <v>735</v>
      </c>
      <c r="M1276" s="7" t="s">
        <v>736</v>
      </c>
      <c r="N1276" s="47">
        <v>427699.20000000001</v>
      </c>
      <c r="O1276" s="25">
        <v>20</v>
      </c>
      <c r="P1276" s="26">
        <v>21384.959999999999</v>
      </c>
      <c r="Q1276" s="11"/>
      <c r="R1276" s="36" t="s">
        <v>3713</v>
      </c>
      <c r="S1276" s="11"/>
      <c r="T1276" s="11" t="s">
        <v>1029</v>
      </c>
      <c r="U1276" s="15" t="s">
        <v>142</v>
      </c>
      <c r="V1276" s="11" t="s">
        <v>20</v>
      </c>
      <c r="W1276" s="14">
        <v>21384.36</v>
      </c>
      <c r="X1276" s="14">
        <v>20</v>
      </c>
      <c r="Y1276" s="11" t="str">
        <f t="shared" si="20"/>
        <v>43923MONITOR EFFICIA CM120. *INCLUINDO CABOS , MANGUEIRAS,SENSORES,MANUAL E BATERIA .58.295.213/0021-11427699,22021384,96https://cearatransparente.ce.gov.br/portal-da-transparencia/despesas/notas-de-empenho/2638956?locale=pt-BR</v>
      </c>
      <c r="Z1276" s="11" t="s">
        <v>4443</v>
      </c>
      <c r="AA1276" s="7">
        <v>0</v>
      </c>
      <c r="AB1276" s="1" t="s">
        <v>14995</v>
      </c>
      <c r="AC1276" s="7" t="s">
        <v>14869</v>
      </c>
      <c r="AD1276" s="1" t="s">
        <v>16269</v>
      </c>
    </row>
    <row r="1277" spans="1:30">
      <c r="A1277" s="10">
        <v>43927</v>
      </c>
      <c r="B1277" s="11" t="s">
        <v>15</v>
      </c>
      <c r="C1277" s="12" t="s">
        <v>3511</v>
      </c>
      <c r="D1277" s="12" t="s">
        <v>3512</v>
      </c>
      <c r="E1277" s="11" t="s">
        <v>16</v>
      </c>
      <c r="F1277" s="11"/>
      <c r="G1277" s="11" t="s">
        <v>37</v>
      </c>
      <c r="H1277" s="11" t="s">
        <v>3714</v>
      </c>
      <c r="I1277" s="11"/>
      <c r="J1277" s="11" t="s">
        <v>3715</v>
      </c>
      <c r="K1277" s="11" t="s">
        <v>3715</v>
      </c>
      <c r="L1277" s="7" t="s">
        <v>3716</v>
      </c>
      <c r="M1277" s="7" t="s">
        <v>14010</v>
      </c>
      <c r="N1277" s="47">
        <v>82126100</v>
      </c>
      <c r="O1277" s="25">
        <v>700</v>
      </c>
      <c r="P1277" s="26">
        <v>117323</v>
      </c>
      <c r="Q1277" s="11" t="s">
        <v>18</v>
      </c>
      <c r="R1277" s="36" t="s">
        <v>3717</v>
      </c>
      <c r="S1277" s="11"/>
      <c r="T1277" s="11" t="s">
        <v>911</v>
      </c>
      <c r="U1277" s="19" t="s">
        <v>4439</v>
      </c>
      <c r="V1277" s="11" t="s">
        <v>20</v>
      </c>
      <c r="W1277" s="14">
        <v>117323</v>
      </c>
      <c r="X1277" s="14">
        <v>700</v>
      </c>
      <c r="Y1277" s="11" t="str">
        <f t="shared" si="20"/>
        <v>43927VENTILADOR MECÂNICO VG-70 (INCLUSOS ACESSÓRIOS ) VALOR DO PRODUTO EM DOLAR: 16.100,000,00 VALOR DO PRODUTO EM REAL : 82.126.100,00 TAXA CAMBIAL DO DIA 24/03/2020 USD 5,101029.939.175/0001-4082126100700117323https://cearatransparente.ce.gov.br/portal-da-transparencia/despesas/notas-de-empenho/2640150?locale=pt-BR</v>
      </c>
      <c r="Z1277" s="11" t="s">
        <v>4443</v>
      </c>
      <c r="AA1277" s="7">
        <v>0</v>
      </c>
      <c r="AB1277" s="1" t="s">
        <v>15397</v>
      </c>
      <c r="AC1277" s="7" t="s">
        <v>14871</v>
      </c>
      <c r="AD1277" s="1" t="s">
        <v>16269</v>
      </c>
    </row>
    <row r="1278" spans="1:30">
      <c r="A1278" s="10">
        <v>43930</v>
      </c>
      <c r="B1278" s="11" t="s">
        <v>15</v>
      </c>
      <c r="C1278" s="12" t="s">
        <v>3511</v>
      </c>
      <c r="D1278" s="12" t="s">
        <v>3512</v>
      </c>
      <c r="E1278" s="11" t="s">
        <v>16</v>
      </c>
      <c r="F1278" s="11"/>
      <c r="G1278" s="13" t="s">
        <v>17</v>
      </c>
      <c r="H1278" s="11" t="s">
        <v>3718</v>
      </c>
      <c r="I1278" s="11" t="s">
        <v>3719</v>
      </c>
      <c r="J1278" s="11">
        <v>1123100</v>
      </c>
      <c r="K1278" s="11">
        <v>1123100</v>
      </c>
      <c r="L1278" s="7" t="s">
        <v>1722</v>
      </c>
      <c r="M1278" s="7" t="s">
        <v>1723</v>
      </c>
      <c r="N1278" s="47">
        <v>17600</v>
      </c>
      <c r="O1278" s="25">
        <v>160000</v>
      </c>
      <c r="P1278" s="26">
        <v>0.11</v>
      </c>
      <c r="Q1278" s="11"/>
      <c r="R1278" s="36" t="s">
        <v>3720</v>
      </c>
      <c r="S1278" s="11"/>
      <c r="T1278" s="11" t="s">
        <v>1453</v>
      </c>
      <c r="U1278" s="15" t="s">
        <v>25</v>
      </c>
      <c r="V1278" s="11" t="s">
        <v>20</v>
      </c>
      <c r="W1278" s="14">
        <v>0.11</v>
      </c>
      <c r="X1278" s="14">
        <v>160000</v>
      </c>
      <c r="Y1278" s="11" t="str">
        <f t="shared" si="20"/>
        <v>43930PROTETOR DE CABELO FEMININO (TOUCA) DESCARTÁVEL 45CM DE DIÂMETRO09.485.574/0001-71176001600000,11https://cearatransparente.ce.gov.br/portal-da-transparencia/despesas/notas-de-empenho/2642527?locale=pt-BR</v>
      </c>
      <c r="Z1278" s="11" t="s">
        <v>4443</v>
      </c>
      <c r="AA1278" s="7">
        <v>1500000</v>
      </c>
      <c r="AB1278" s="1" t="s">
        <v>15148</v>
      </c>
      <c r="AC1278" s="7" t="s">
        <v>14869</v>
      </c>
      <c r="AD1278" s="1" t="s">
        <v>16269</v>
      </c>
    </row>
    <row r="1279" spans="1:30">
      <c r="A1279" s="10">
        <v>43930</v>
      </c>
      <c r="B1279" s="11" t="s">
        <v>15</v>
      </c>
      <c r="C1279" s="12" t="s">
        <v>3511</v>
      </c>
      <c r="D1279" s="12" t="s">
        <v>3512</v>
      </c>
      <c r="E1279" s="11" t="s">
        <v>16</v>
      </c>
      <c r="F1279" s="11"/>
      <c r="G1279" s="13" t="s">
        <v>17</v>
      </c>
      <c r="H1279" s="11" t="s">
        <v>3721</v>
      </c>
      <c r="I1279" s="11" t="s">
        <v>3719</v>
      </c>
      <c r="J1279" s="11">
        <v>1123100</v>
      </c>
      <c r="K1279" s="11">
        <v>1123100</v>
      </c>
      <c r="L1279" s="7" t="s">
        <v>1722</v>
      </c>
      <c r="M1279" s="7" t="s">
        <v>1723</v>
      </c>
      <c r="N1279" s="47">
        <v>27200</v>
      </c>
      <c r="O1279" s="25">
        <v>16000</v>
      </c>
      <c r="P1279" s="26">
        <v>1.7</v>
      </c>
      <c r="Q1279" s="11" t="s">
        <v>22</v>
      </c>
      <c r="R1279" s="36" t="s">
        <v>3720</v>
      </c>
      <c r="S1279" s="11"/>
      <c r="T1279" s="11" t="s">
        <v>841</v>
      </c>
      <c r="U1279" s="19" t="s">
        <v>23</v>
      </c>
      <c r="V1279" s="11" t="s">
        <v>24</v>
      </c>
      <c r="W1279" s="14">
        <v>1.7</v>
      </c>
      <c r="X1279" s="14">
        <v>16000</v>
      </c>
      <c r="Y1279" s="11" t="str">
        <f t="shared" si="20"/>
        <v>43930LUVA ESTÉRIL N° 7,0- CONFECCIONADA EM LATEX NATURAL TEXTURA UNIFORME, COMPRIMENTO MÍNIMO 27CM09.485.574/0001-7127200160001,7https://cearatransparente.ce.gov.br/portal-da-transparencia/despesas/notas-de-empenho/2642527?locale=pt-BR</v>
      </c>
      <c r="Z1279" s="11" t="s">
        <v>4443</v>
      </c>
      <c r="AA1279" s="7">
        <v>1500000</v>
      </c>
      <c r="AB1279" s="1" t="s">
        <v>15148</v>
      </c>
      <c r="AC1279" s="7" t="s">
        <v>14869</v>
      </c>
      <c r="AD1279" s="1" t="s">
        <v>16269</v>
      </c>
    </row>
    <row r="1280" spans="1:30">
      <c r="A1280" s="10">
        <v>43930</v>
      </c>
      <c r="B1280" s="11" t="s">
        <v>15</v>
      </c>
      <c r="C1280" s="12" t="s">
        <v>3511</v>
      </c>
      <c r="D1280" s="12" t="s">
        <v>3512</v>
      </c>
      <c r="E1280" s="11" t="s">
        <v>16</v>
      </c>
      <c r="F1280" s="11"/>
      <c r="G1280" s="13" t="s">
        <v>17</v>
      </c>
      <c r="H1280" s="11" t="s">
        <v>3722</v>
      </c>
      <c r="I1280" s="11" t="s">
        <v>3719</v>
      </c>
      <c r="J1280" s="11">
        <v>1123097</v>
      </c>
      <c r="K1280" s="11">
        <v>1123097</v>
      </c>
      <c r="L1280" s="7" t="s">
        <v>14011</v>
      </c>
      <c r="M1280" s="7" t="s">
        <v>3723</v>
      </c>
      <c r="N1280" s="47">
        <v>849160</v>
      </c>
      <c r="O1280" s="25">
        <v>46000</v>
      </c>
      <c r="P1280" s="26">
        <v>18.46</v>
      </c>
      <c r="Q1280" s="11" t="s">
        <v>18</v>
      </c>
      <c r="R1280" s="36" t="s">
        <v>3724</v>
      </c>
      <c r="S1280" s="11"/>
      <c r="T1280" s="11" t="s">
        <v>886</v>
      </c>
      <c r="U1280" s="15" t="s">
        <v>35</v>
      </c>
      <c r="V1280" s="11" t="s">
        <v>20</v>
      </c>
      <c r="W1280" s="14">
        <v>18.46</v>
      </c>
      <c r="X1280" s="14">
        <v>46000</v>
      </c>
      <c r="Y1280" s="11" t="str">
        <f t="shared" si="20"/>
        <v>43930AVENTAL DESCARTÁVEL COM MANGAS LONGAS E ELÁSTICO NO PUNHO, GRAMATURA 30G/M2 TAMANHO ÚNICO69.366.326/0001-338491604600018,46https://cearatransparente.ce.gov.br/portal-da-transparencia/despesas/notas-de-empenho/2642526?locale=pt-BR</v>
      </c>
      <c r="Z1280" s="11" t="s">
        <v>4443</v>
      </c>
      <c r="AA1280" s="7">
        <v>300000</v>
      </c>
      <c r="AB1280" s="1" t="s">
        <v>15398</v>
      </c>
      <c r="AC1280" s="7" t="s">
        <v>14869</v>
      </c>
      <c r="AD1280" s="1" t="s">
        <v>16269</v>
      </c>
    </row>
    <row r="1281" spans="1:30">
      <c r="A1281" s="10">
        <v>43930</v>
      </c>
      <c r="B1281" s="11" t="s">
        <v>15</v>
      </c>
      <c r="C1281" s="12" t="s">
        <v>3511</v>
      </c>
      <c r="D1281" s="12" t="s">
        <v>3512</v>
      </c>
      <c r="E1281" s="11" t="s">
        <v>16</v>
      </c>
      <c r="F1281" s="11"/>
      <c r="G1281" s="13" t="s">
        <v>17</v>
      </c>
      <c r="H1281" s="11" t="s">
        <v>3725</v>
      </c>
      <c r="I1281" s="11" t="s">
        <v>3719</v>
      </c>
      <c r="J1281" s="11">
        <v>1123097</v>
      </c>
      <c r="K1281" s="11">
        <v>1123097</v>
      </c>
      <c r="L1281" s="7" t="s">
        <v>14011</v>
      </c>
      <c r="M1281" s="7" t="s">
        <v>3723</v>
      </c>
      <c r="N1281" s="47">
        <v>284690</v>
      </c>
      <c r="O1281" s="25">
        <v>7000</v>
      </c>
      <c r="P1281" s="26">
        <v>40.67</v>
      </c>
      <c r="Q1281" s="11"/>
      <c r="R1281" s="11" t="s">
        <v>3724</v>
      </c>
      <c r="S1281" s="11"/>
      <c r="T1281" s="11" t="s">
        <v>839</v>
      </c>
      <c r="U1281" s="15" t="s">
        <v>81</v>
      </c>
      <c r="V1281" s="11" t="s">
        <v>20</v>
      </c>
      <c r="W1281" s="14">
        <v>40.67</v>
      </c>
      <c r="X1281" s="14">
        <v>7000</v>
      </c>
      <c r="Y1281" s="11" t="str">
        <f t="shared" ref="Y1281:Y1344" si="21">_xlfn.CONCAT(A1281,F1281,H1281,M1281,N1281,O1281,P1281,R1281)</f>
        <v>43930MACACÃO PARA PROTEÇÃO MICROBIOLÓGICA (TAM XG)69.366.326/0001-33284690700040,67https://cearatransparente.ce.gov.br/portal-da-transparencia/despesas/notas-de-empenho/2642526?locale=pt-BR</v>
      </c>
      <c r="Z1281" s="11" t="s">
        <v>4443</v>
      </c>
      <c r="AA1281" s="7">
        <v>300000</v>
      </c>
      <c r="AB1281" s="1" t="s">
        <v>15398</v>
      </c>
      <c r="AC1281" s="7" t="s">
        <v>14869</v>
      </c>
      <c r="AD1281" s="1" t="s">
        <v>16269</v>
      </c>
    </row>
    <row r="1282" spans="1:30">
      <c r="A1282" s="10">
        <v>43930</v>
      </c>
      <c r="B1282" s="11" t="s">
        <v>15</v>
      </c>
      <c r="C1282" s="12" t="s">
        <v>3511</v>
      </c>
      <c r="D1282" s="12" t="s">
        <v>3512</v>
      </c>
      <c r="E1282" s="11" t="s">
        <v>16</v>
      </c>
      <c r="F1282" s="11"/>
      <c r="G1282" s="13" t="s">
        <v>17</v>
      </c>
      <c r="H1282" s="11" t="s">
        <v>3726</v>
      </c>
      <c r="I1282" s="11" t="s">
        <v>3719</v>
      </c>
      <c r="J1282" s="11">
        <v>1123098</v>
      </c>
      <c r="K1282" s="11">
        <v>1123098</v>
      </c>
      <c r="L1282" s="7" t="s">
        <v>3727</v>
      </c>
      <c r="M1282" s="7" t="s">
        <v>3728</v>
      </c>
      <c r="N1282" s="47">
        <v>38290</v>
      </c>
      <c r="O1282" s="25">
        <v>1000</v>
      </c>
      <c r="P1282" s="26">
        <v>38.29</v>
      </c>
      <c r="Q1282" s="11" t="s">
        <v>18</v>
      </c>
      <c r="R1282" s="11" t="s">
        <v>3729</v>
      </c>
      <c r="S1282" s="11"/>
      <c r="T1282" s="11" t="s">
        <v>886</v>
      </c>
      <c r="U1282" s="15" t="s">
        <v>35</v>
      </c>
      <c r="V1282" s="11" t="s">
        <v>20</v>
      </c>
      <c r="W1282" s="14">
        <v>38.29</v>
      </c>
      <c r="X1282" s="14">
        <v>1000</v>
      </c>
      <c r="Y1282" s="11" t="str">
        <f t="shared" si="21"/>
        <v>43930AVENTAL IMPERMEÁVEL EM POLIPROPILENO/SMS TAMANHO DIVERSOS26.436.496/0001-3438290100038,29https://cearatransparente.ce.gov.br/portal-da-transparencia/despesas/notas-de-empenho/2642525?locale=pt-BR</v>
      </c>
      <c r="Z1282" s="11" t="s">
        <v>4443</v>
      </c>
      <c r="AA1282" s="7">
        <v>88000</v>
      </c>
      <c r="AB1282" s="1" t="s">
        <v>15390</v>
      </c>
      <c r="AC1282" s="7" t="s">
        <v>14870</v>
      </c>
      <c r="AD1282" s="1" t="s">
        <v>16269</v>
      </c>
    </row>
    <row r="1283" spans="1:30">
      <c r="A1283" s="10">
        <v>43930</v>
      </c>
      <c r="B1283" s="11" t="s">
        <v>15</v>
      </c>
      <c r="C1283" s="12" t="s">
        <v>3511</v>
      </c>
      <c r="D1283" s="12" t="s">
        <v>3512</v>
      </c>
      <c r="E1283" s="11" t="s">
        <v>16</v>
      </c>
      <c r="F1283" s="11"/>
      <c r="G1283" s="13" t="s">
        <v>17</v>
      </c>
      <c r="H1283" s="11" t="s">
        <v>3730</v>
      </c>
      <c r="I1283" s="11" t="s">
        <v>3719</v>
      </c>
      <c r="J1283" s="11">
        <v>1123099</v>
      </c>
      <c r="K1283" s="11">
        <v>1123099</v>
      </c>
      <c r="L1283" s="7" t="s">
        <v>13754</v>
      </c>
      <c r="M1283" s="7" t="s">
        <v>955</v>
      </c>
      <c r="N1283" s="47">
        <v>199000</v>
      </c>
      <c r="O1283" s="25">
        <v>10000</v>
      </c>
      <c r="P1283" s="26">
        <v>19.899999999999999</v>
      </c>
      <c r="Q1283" s="27" t="s">
        <v>28</v>
      </c>
      <c r="R1283" s="11" t="s">
        <v>3731</v>
      </c>
      <c r="S1283" s="11"/>
      <c r="T1283" s="11" t="s">
        <v>825</v>
      </c>
      <c r="U1283" s="19" t="s">
        <v>4892</v>
      </c>
      <c r="V1283" s="11" t="s">
        <v>20</v>
      </c>
      <c r="W1283" s="14">
        <v>19.899999999999999</v>
      </c>
      <c r="X1283" s="14">
        <v>10000</v>
      </c>
      <c r="Y1283" s="11" t="str">
        <f t="shared" si="21"/>
        <v>43930MASCARA, PARA PROTEÇÃO CONTRA TB, N95, , CAMADAS MICRO FILTRANTES, CLASSE PFF-259.717.553/0006-171990001000019,9https://cearatransparente.ce.gov.br/portal-da-transparencia/despesas/notas-de-empenho/2642524?locale=pt-BR</v>
      </c>
      <c r="Z1283" s="11" t="s">
        <v>4443</v>
      </c>
      <c r="AA1283" s="7">
        <v>0</v>
      </c>
      <c r="AB1283" s="1" t="s">
        <v>15026</v>
      </c>
      <c r="AC1283" s="7" t="s">
        <v>14869</v>
      </c>
      <c r="AD1283" s="1" t="s">
        <v>16269</v>
      </c>
    </row>
    <row r="1284" spans="1:30">
      <c r="A1284" s="10">
        <v>43930</v>
      </c>
      <c r="B1284" s="11" t="s">
        <v>15</v>
      </c>
      <c r="C1284" s="12" t="s">
        <v>3511</v>
      </c>
      <c r="D1284" s="12" t="s">
        <v>3512</v>
      </c>
      <c r="E1284" s="11" t="s">
        <v>16</v>
      </c>
      <c r="F1284" s="11"/>
      <c r="G1284" s="11" t="s">
        <v>37</v>
      </c>
      <c r="H1284" s="11" t="s">
        <v>3732</v>
      </c>
      <c r="I1284" s="11" t="s">
        <v>3733</v>
      </c>
      <c r="J1284" s="11">
        <v>1123091</v>
      </c>
      <c r="K1284" s="11">
        <v>1123091</v>
      </c>
      <c r="L1284" s="7" t="s">
        <v>14012</v>
      </c>
      <c r="M1284" s="7" t="s">
        <v>3734</v>
      </c>
      <c r="N1284" s="47">
        <v>341301.6</v>
      </c>
      <c r="O1284" s="25">
        <v>120</v>
      </c>
      <c r="P1284" s="26">
        <v>2844.18</v>
      </c>
      <c r="Q1284" s="11"/>
      <c r="R1284" s="36" t="s">
        <v>3735</v>
      </c>
      <c r="S1284" s="11"/>
      <c r="T1284" s="11" t="s">
        <v>1739</v>
      </c>
      <c r="U1284" s="19" t="s">
        <v>13628</v>
      </c>
      <c r="V1284" s="11" t="s">
        <v>20</v>
      </c>
      <c r="W1284" s="14">
        <v>2844.18</v>
      </c>
      <c r="X1284" s="14">
        <v>120</v>
      </c>
      <c r="Y1284" s="11" t="str">
        <f t="shared" si="21"/>
        <v>43930CAMA HOSPITALAR FAWLER COM GRADE, RODÍZIO, DUAS MANIVELAS E COLCHÃO HOSPITALR15.304.562/0001-04341301,61202844,18https://cearatransparente.ce.gov.br/portal-da-transparencia/despesas/notas-de-empenho/2642328?locale=pt-BR</v>
      </c>
      <c r="Z1284" s="11" t="s">
        <v>4443</v>
      </c>
      <c r="AA1284" s="7">
        <v>50000</v>
      </c>
      <c r="AB1284" s="1" t="s">
        <v>15399</v>
      </c>
      <c r="AC1284" s="7" t="s">
        <v>14868</v>
      </c>
      <c r="AD1284" s="1" t="s">
        <v>16269</v>
      </c>
    </row>
    <row r="1285" spans="1:30">
      <c r="A1285" s="10">
        <v>43930</v>
      </c>
      <c r="B1285" s="11" t="s">
        <v>15</v>
      </c>
      <c r="C1285" s="12" t="s">
        <v>3511</v>
      </c>
      <c r="D1285" s="12" t="s">
        <v>3512</v>
      </c>
      <c r="E1285" s="11" t="s">
        <v>16</v>
      </c>
      <c r="F1285" s="11"/>
      <c r="G1285" s="11" t="s">
        <v>37</v>
      </c>
      <c r="H1285" s="11" t="s">
        <v>3736</v>
      </c>
      <c r="I1285" s="11" t="s">
        <v>3737</v>
      </c>
      <c r="J1285" s="11">
        <v>1123078</v>
      </c>
      <c r="K1285" s="11">
        <v>1123078</v>
      </c>
      <c r="L1285" s="7" t="s">
        <v>14013</v>
      </c>
      <c r="M1285" s="7" t="s">
        <v>3738</v>
      </c>
      <c r="N1285" s="47">
        <v>17000</v>
      </c>
      <c r="O1285" s="25">
        <v>10</v>
      </c>
      <c r="P1285" s="26">
        <v>1700</v>
      </c>
      <c r="Q1285" s="11"/>
      <c r="R1285" s="36" t="s">
        <v>3739</v>
      </c>
      <c r="S1285" s="11"/>
      <c r="T1285" s="11" t="s">
        <v>859</v>
      </c>
      <c r="U1285" s="19" t="s">
        <v>816</v>
      </c>
      <c r="V1285" s="11" t="s">
        <v>20</v>
      </c>
      <c r="W1285" s="14">
        <v>1700</v>
      </c>
      <c r="X1285" s="14">
        <v>10</v>
      </c>
      <c r="Y1285" s="11" t="str">
        <f t="shared" si="21"/>
        <v>43930cilindro, válvula cromada de o2, alumínio 4,6l, 0,7m3, regulador de pressão com fluxometro, umidificador de o2, copo 400ml, cÂnula nasal, mascara de oxigenação, carrinho de metal para transporte do cilindro, rodas grandes emborrachadas , anti - derrapante, embalagem - 1 unidades24.380.578/0032-8517000101700https://cearatransparente.ce.gov.br/portal-da-transparencia/despesas/notas-de-empenho/2642207?locale=pt-BR</v>
      </c>
      <c r="Z1285" s="11" t="s">
        <v>4442</v>
      </c>
      <c r="AA1285" s="7">
        <v>0</v>
      </c>
      <c r="AB1285" s="1" t="s">
        <v>14939</v>
      </c>
      <c r="AC1285" s="7" t="s">
        <v>14869</v>
      </c>
      <c r="AD1285" s="1" t="s">
        <v>16269</v>
      </c>
    </row>
    <row r="1286" spans="1:30">
      <c r="A1286" s="10">
        <v>43934</v>
      </c>
      <c r="B1286" s="11" t="s">
        <v>15</v>
      </c>
      <c r="C1286" s="12" t="s">
        <v>3511</v>
      </c>
      <c r="D1286" s="12" t="s">
        <v>3512</v>
      </c>
      <c r="E1286" s="11" t="s">
        <v>16</v>
      </c>
      <c r="F1286" s="11"/>
      <c r="G1286" s="13" t="s">
        <v>17</v>
      </c>
      <c r="H1286" s="11" t="s">
        <v>3718</v>
      </c>
      <c r="I1286" s="11" t="s">
        <v>3719</v>
      </c>
      <c r="J1286" s="11">
        <v>1123100</v>
      </c>
      <c r="K1286" s="11">
        <v>1123100</v>
      </c>
      <c r="L1286" s="7" t="s">
        <v>1722</v>
      </c>
      <c r="M1286" s="7" t="s">
        <v>1723</v>
      </c>
      <c r="N1286" s="47">
        <v>17600</v>
      </c>
      <c r="O1286" s="25">
        <v>160000</v>
      </c>
      <c r="P1286" s="26">
        <v>0.11</v>
      </c>
      <c r="Q1286" s="11"/>
      <c r="R1286" s="36" t="s">
        <v>3740</v>
      </c>
      <c r="S1286" s="11"/>
      <c r="T1286" s="11" t="s">
        <v>1453</v>
      </c>
      <c r="U1286" s="15" t="s">
        <v>25</v>
      </c>
      <c r="V1286" s="11" t="s">
        <v>20</v>
      </c>
      <c r="W1286" s="14">
        <v>0.11</v>
      </c>
      <c r="X1286" s="14">
        <v>160000</v>
      </c>
      <c r="Y1286" s="11" t="str">
        <f t="shared" si="21"/>
        <v>43934PROTETOR DE CABELO FEMININO (TOUCA) DESCARTÁVEL 45CM DE DIÂMETRO09.485.574/0001-71176001600000,11https://cearatransparente.ce.gov.br/portal-da-transparencia/despesas/notas-de-empenho/2642913?locale=pt-BR</v>
      </c>
      <c r="Z1286" s="11" t="s">
        <v>4443</v>
      </c>
      <c r="AA1286" s="7">
        <v>1500000</v>
      </c>
      <c r="AB1286" s="1" t="s">
        <v>15148</v>
      </c>
      <c r="AC1286" s="7" t="s">
        <v>14869</v>
      </c>
      <c r="AD1286" s="1" t="s">
        <v>16269</v>
      </c>
    </row>
    <row r="1287" spans="1:30">
      <c r="A1287" s="10">
        <v>43934</v>
      </c>
      <c r="B1287" s="11" t="s">
        <v>15</v>
      </c>
      <c r="C1287" s="12" t="s">
        <v>3511</v>
      </c>
      <c r="D1287" s="12" t="s">
        <v>3512</v>
      </c>
      <c r="E1287" s="11" t="s">
        <v>16</v>
      </c>
      <c r="F1287" s="11"/>
      <c r="G1287" s="13" t="s">
        <v>17</v>
      </c>
      <c r="H1287" s="11" t="s">
        <v>3721</v>
      </c>
      <c r="I1287" s="11" t="s">
        <v>3719</v>
      </c>
      <c r="J1287" s="11">
        <v>1123100</v>
      </c>
      <c r="K1287" s="11">
        <v>1123100</v>
      </c>
      <c r="L1287" s="7" t="s">
        <v>1722</v>
      </c>
      <c r="M1287" s="7" t="s">
        <v>1723</v>
      </c>
      <c r="N1287" s="47">
        <v>27200</v>
      </c>
      <c r="O1287" s="25">
        <v>16000</v>
      </c>
      <c r="P1287" s="26">
        <v>1.7</v>
      </c>
      <c r="Q1287" s="11" t="s">
        <v>22</v>
      </c>
      <c r="R1287" s="11" t="s">
        <v>3740</v>
      </c>
      <c r="S1287" s="11"/>
      <c r="T1287" s="11" t="s">
        <v>841</v>
      </c>
      <c r="U1287" s="19" t="s">
        <v>23</v>
      </c>
      <c r="V1287" s="11" t="s">
        <v>24</v>
      </c>
      <c r="W1287" s="14">
        <v>1.7</v>
      </c>
      <c r="X1287" s="14">
        <v>16000</v>
      </c>
      <c r="Y1287" s="11" t="str">
        <f t="shared" si="21"/>
        <v>43934LUVA ESTÉRIL N° 7,0- CONFECCIONADA EM LATEX NATURAL TEXTURA UNIFORME, COMPRIMENTO MÍNIMO 27CM09.485.574/0001-7127200160001,7https://cearatransparente.ce.gov.br/portal-da-transparencia/despesas/notas-de-empenho/2642913?locale=pt-BR</v>
      </c>
      <c r="Z1287" s="11" t="s">
        <v>4443</v>
      </c>
      <c r="AA1287" s="7">
        <v>1500000</v>
      </c>
      <c r="AB1287" s="1" t="s">
        <v>15148</v>
      </c>
      <c r="AC1287" s="7" t="s">
        <v>14869</v>
      </c>
      <c r="AD1287" s="1" t="s">
        <v>16269</v>
      </c>
    </row>
    <row r="1288" spans="1:30">
      <c r="A1288" s="10">
        <v>43934</v>
      </c>
      <c r="B1288" s="11" t="s">
        <v>15</v>
      </c>
      <c r="C1288" s="12" t="s">
        <v>3511</v>
      </c>
      <c r="D1288" s="12" t="s">
        <v>3512</v>
      </c>
      <c r="E1288" s="11" t="s">
        <v>16</v>
      </c>
      <c r="F1288" s="11"/>
      <c r="G1288" s="13" t="s">
        <v>17</v>
      </c>
      <c r="H1288" s="11" t="s">
        <v>3718</v>
      </c>
      <c r="I1288" s="11" t="s">
        <v>3719</v>
      </c>
      <c r="J1288" s="11">
        <v>1123100</v>
      </c>
      <c r="K1288" s="11">
        <v>1123100</v>
      </c>
      <c r="L1288" s="7" t="s">
        <v>1722</v>
      </c>
      <c r="M1288" s="7" t="s">
        <v>1723</v>
      </c>
      <c r="N1288" s="47">
        <v>19800</v>
      </c>
      <c r="O1288" s="25">
        <v>180000</v>
      </c>
      <c r="P1288" s="26">
        <v>0.11</v>
      </c>
      <c r="Q1288" s="11"/>
      <c r="R1288" s="11" t="s">
        <v>3741</v>
      </c>
      <c r="S1288" s="11"/>
      <c r="T1288" s="11" t="s">
        <v>1453</v>
      </c>
      <c r="U1288" s="15" t="s">
        <v>25</v>
      </c>
      <c r="V1288" s="11" t="s">
        <v>20</v>
      </c>
      <c r="W1288" s="14">
        <v>0.11</v>
      </c>
      <c r="X1288" s="14">
        <v>180000</v>
      </c>
      <c r="Y1288" s="11" t="str">
        <f t="shared" si="21"/>
        <v>43934PROTETOR DE CABELO FEMININO (TOUCA) DESCARTÁVEL 45CM DE DIÂMETRO09.485.574/0001-71198001800000,11https://cearatransparente.ce.gov.br/portal-da-transparencia/despesas/notas-de-empenho/2642914?locale=pt-BR</v>
      </c>
      <c r="Z1288" s="11" t="s">
        <v>4443</v>
      </c>
      <c r="AA1288" s="7">
        <v>1500000</v>
      </c>
      <c r="AB1288" s="1" t="s">
        <v>15148</v>
      </c>
      <c r="AC1288" s="7" t="s">
        <v>14869</v>
      </c>
      <c r="AD1288" s="1" t="s">
        <v>16269</v>
      </c>
    </row>
    <row r="1289" spans="1:30">
      <c r="A1289" s="10">
        <v>43934</v>
      </c>
      <c r="B1289" s="11" t="s">
        <v>15</v>
      </c>
      <c r="C1289" s="12" t="s">
        <v>3511</v>
      </c>
      <c r="D1289" s="12" t="s">
        <v>3512</v>
      </c>
      <c r="E1289" s="11" t="s">
        <v>16</v>
      </c>
      <c r="F1289" s="11"/>
      <c r="G1289" s="13" t="s">
        <v>17</v>
      </c>
      <c r="H1289" s="11" t="s">
        <v>3721</v>
      </c>
      <c r="I1289" s="11" t="s">
        <v>3719</v>
      </c>
      <c r="J1289" s="11">
        <v>1123100</v>
      </c>
      <c r="K1289" s="11">
        <v>1123100</v>
      </c>
      <c r="L1289" s="7" t="s">
        <v>1722</v>
      </c>
      <c r="M1289" s="7" t="s">
        <v>1723</v>
      </c>
      <c r="N1289" s="47">
        <v>30600</v>
      </c>
      <c r="O1289" s="25">
        <v>18000</v>
      </c>
      <c r="P1289" s="26">
        <v>1.7</v>
      </c>
      <c r="Q1289" s="11" t="s">
        <v>22</v>
      </c>
      <c r="R1289" s="11" t="s">
        <v>3741</v>
      </c>
      <c r="S1289" s="11"/>
      <c r="T1289" s="11" t="s">
        <v>841</v>
      </c>
      <c r="U1289" s="19" t="s">
        <v>23</v>
      </c>
      <c r="V1289" s="11" t="s">
        <v>24</v>
      </c>
      <c r="W1289" s="14">
        <v>1.7</v>
      </c>
      <c r="X1289" s="14">
        <v>18000</v>
      </c>
      <c r="Y1289" s="11" t="str">
        <f t="shared" si="21"/>
        <v>43934LUVA ESTÉRIL N° 7,0- CONFECCIONADA EM LATEX NATURAL TEXTURA UNIFORME, COMPRIMENTO MÍNIMO 27CM09.485.574/0001-7130600180001,7https://cearatransparente.ce.gov.br/portal-da-transparencia/despesas/notas-de-empenho/2642914?locale=pt-BR</v>
      </c>
      <c r="Z1289" s="11" t="s">
        <v>4443</v>
      </c>
      <c r="AA1289" s="7">
        <v>1500000</v>
      </c>
      <c r="AB1289" s="1" t="s">
        <v>15148</v>
      </c>
      <c r="AC1289" s="7" t="s">
        <v>14869</v>
      </c>
      <c r="AD1289" s="1" t="s">
        <v>16269</v>
      </c>
    </row>
    <row r="1290" spans="1:30">
      <c r="A1290" s="10">
        <v>43934</v>
      </c>
      <c r="B1290" s="11" t="s">
        <v>15</v>
      </c>
      <c r="C1290" s="12" t="s">
        <v>3511</v>
      </c>
      <c r="D1290" s="12" t="s">
        <v>3512</v>
      </c>
      <c r="E1290" s="11" t="s">
        <v>16</v>
      </c>
      <c r="F1290" s="11"/>
      <c r="G1290" s="13" t="s">
        <v>17</v>
      </c>
      <c r="H1290" s="11" t="s">
        <v>3730</v>
      </c>
      <c r="I1290" s="11" t="s">
        <v>3719</v>
      </c>
      <c r="J1290" s="11">
        <v>1123099</v>
      </c>
      <c r="K1290" s="11">
        <v>1123099</v>
      </c>
      <c r="L1290" s="7" t="s">
        <v>13754</v>
      </c>
      <c r="M1290" s="7" t="s">
        <v>955</v>
      </c>
      <c r="N1290" s="47">
        <v>298500</v>
      </c>
      <c r="O1290" s="25">
        <v>15000</v>
      </c>
      <c r="P1290" s="26">
        <v>19.899999999999999</v>
      </c>
      <c r="Q1290" s="27" t="s">
        <v>28</v>
      </c>
      <c r="R1290" s="11" t="s">
        <v>3742</v>
      </c>
      <c r="S1290" s="11"/>
      <c r="T1290" s="11" t="s">
        <v>825</v>
      </c>
      <c r="U1290" s="19" t="s">
        <v>4892</v>
      </c>
      <c r="V1290" s="11" t="s">
        <v>20</v>
      </c>
      <c r="W1290" s="14">
        <v>19.899999999999999</v>
      </c>
      <c r="X1290" s="14">
        <v>15000</v>
      </c>
      <c r="Y1290" s="11" t="str">
        <f t="shared" si="21"/>
        <v>43934MASCARA, PARA PROTEÇÃO CONTRA TB, N95, , CAMADAS MICRO FILTRANTES, CLASSE PFF-259.717.553/0006-172985001500019,9https://cearatransparente.ce.gov.br/portal-da-transparencia/despesas/notas-de-empenho/2642930?locale=pt-BR</v>
      </c>
      <c r="Z1290" s="11" t="s">
        <v>4443</v>
      </c>
      <c r="AA1290" s="7">
        <v>0</v>
      </c>
      <c r="AB1290" s="1" t="s">
        <v>15026</v>
      </c>
      <c r="AC1290" s="7" t="s">
        <v>14869</v>
      </c>
      <c r="AD1290" s="1" t="s">
        <v>16269</v>
      </c>
    </row>
    <row r="1291" spans="1:30">
      <c r="A1291" s="10">
        <v>43934</v>
      </c>
      <c r="B1291" s="11" t="s">
        <v>15</v>
      </c>
      <c r="C1291" s="12" t="s">
        <v>3511</v>
      </c>
      <c r="D1291" s="12" t="s">
        <v>3512</v>
      </c>
      <c r="E1291" s="11" t="s">
        <v>16</v>
      </c>
      <c r="F1291" s="11"/>
      <c r="G1291" s="13" t="s">
        <v>17</v>
      </c>
      <c r="H1291" s="11" t="s">
        <v>3726</v>
      </c>
      <c r="I1291" s="11" t="s">
        <v>3719</v>
      </c>
      <c r="J1291" s="11">
        <v>1123098</v>
      </c>
      <c r="K1291" s="11">
        <v>1123098</v>
      </c>
      <c r="L1291" s="7" t="s">
        <v>3727</v>
      </c>
      <c r="M1291" s="7" t="s">
        <v>3728</v>
      </c>
      <c r="N1291" s="47">
        <v>804090</v>
      </c>
      <c r="O1291" s="25">
        <v>21000</v>
      </c>
      <c r="P1291" s="26">
        <v>38.29</v>
      </c>
      <c r="Q1291" s="11" t="s">
        <v>18</v>
      </c>
      <c r="R1291" s="36" t="s">
        <v>3743</v>
      </c>
      <c r="S1291" s="11"/>
      <c r="T1291" s="11" t="s">
        <v>886</v>
      </c>
      <c r="U1291" s="15" t="s">
        <v>35</v>
      </c>
      <c r="V1291" s="11" t="s">
        <v>20</v>
      </c>
      <c r="W1291" s="14">
        <v>38.29</v>
      </c>
      <c r="X1291" s="14">
        <v>21000</v>
      </c>
      <c r="Y1291" s="11" t="str">
        <f t="shared" si="21"/>
        <v>43934AVENTAL IMPERMEÁVEL EM POLIPROPILENO/SMS TAMANHO DIVERSOS26.436.496/0001-348040902100038,29https://cearatransparente.ce.gov.br/portal-da-transparencia/despesas/notas-de-empenho/2642912?locale=pt-BR</v>
      </c>
      <c r="Z1291" s="11" t="s">
        <v>4443</v>
      </c>
      <c r="AA1291" s="7">
        <v>88000</v>
      </c>
      <c r="AB1291" s="1" t="s">
        <v>15390</v>
      </c>
      <c r="AC1291" s="7" t="s">
        <v>14870</v>
      </c>
      <c r="AD1291" s="1" t="s">
        <v>16269</v>
      </c>
    </row>
    <row r="1292" spans="1:30">
      <c r="A1292" s="10">
        <v>43934</v>
      </c>
      <c r="B1292" s="11" t="s">
        <v>15</v>
      </c>
      <c r="C1292" s="12" t="s">
        <v>3511</v>
      </c>
      <c r="D1292" s="12" t="s">
        <v>3512</v>
      </c>
      <c r="E1292" s="11" t="s">
        <v>16</v>
      </c>
      <c r="F1292" s="11"/>
      <c r="G1292" s="13" t="s">
        <v>17</v>
      </c>
      <c r="H1292" s="11" t="s">
        <v>3725</v>
      </c>
      <c r="I1292" s="11" t="s">
        <v>3719</v>
      </c>
      <c r="J1292" s="11">
        <v>1123097</v>
      </c>
      <c r="K1292" s="11">
        <v>1123097</v>
      </c>
      <c r="L1292" s="7" t="s">
        <v>14011</v>
      </c>
      <c r="M1292" s="7" t="s">
        <v>3723</v>
      </c>
      <c r="N1292" s="47">
        <v>244020</v>
      </c>
      <c r="O1292" s="25">
        <v>6000</v>
      </c>
      <c r="P1292" s="26">
        <v>40.67</v>
      </c>
      <c r="Q1292" s="11"/>
      <c r="R1292" s="36" t="s">
        <v>3744</v>
      </c>
      <c r="S1292" s="11"/>
      <c r="T1292" s="11" t="s">
        <v>839</v>
      </c>
      <c r="U1292" s="15" t="s">
        <v>81</v>
      </c>
      <c r="V1292" s="11" t="s">
        <v>20</v>
      </c>
      <c r="W1292" s="14">
        <v>40.67</v>
      </c>
      <c r="X1292" s="14">
        <v>6000</v>
      </c>
      <c r="Y1292" s="11" t="str">
        <f t="shared" si="21"/>
        <v>43934MACACÃO PARA PROTEÇÃO MICROBIOLÓGICA (TAM XG)69.366.326/0001-33244020600040,67https://cearatransparente.ce.gov.br/portal-da-transparencia/despesas/notas-de-empenho/2642927?locale=pt-BR</v>
      </c>
      <c r="Z1292" s="11" t="s">
        <v>4443</v>
      </c>
      <c r="AA1292" s="7">
        <v>300000</v>
      </c>
      <c r="AB1292" s="1" t="s">
        <v>15398</v>
      </c>
      <c r="AC1292" s="7" t="s">
        <v>14869</v>
      </c>
      <c r="AD1292" s="1" t="s">
        <v>16269</v>
      </c>
    </row>
    <row r="1293" spans="1:30">
      <c r="A1293" s="10">
        <v>43934</v>
      </c>
      <c r="B1293" s="11" t="s">
        <v>15</v>
      </c>
      <c r="C1293" s="12" t="s">
        <v>3511</v>
      </c>
      <c r="D1293" s="12" t="s">
        <v>3512</v>
      </c>
      <c r="E1293" s="11" t="s">
        <v>16</v>
      </c>
      <c r="F1293" s="11"/>
      <c r="G1293" s="13" t="s">
        <v>17</v>
      </c>
      <c r="H1293" s="11" t="s">
        <v>3722</v>
      </c>
      <c r="I1293" s="11" t="s">
        <v>3719</v>
      </c>
      <c r="J1293" s="11">
        <v>1123097</v>
      </c>
      <c r="K1293" s="11">
        <v>1123097</v>
      </c>
      <c r="L1293" s="7" t="s">
        <v>14011</v>
      </c>
      <c r="M1293" s="7" t="s">
        <v>3723</v>
      </c>
      <c r="N1293" s="47">
        <v>886080</v>
      </c>
      <c r="O1293" s="25">
        <v>48000</v>
      </c>
      <c r="P1293" s="26">
        <v>18.46</v>
      </c>
      <c r="Q1293" s="11" t="s">
        <v>18</v>
      </c>
      <c r="R1293" s="36" t="s">
        <v>3744</v>
      </c>
      <c r="S1293" s="11"/>
      <c r="T1293" s="11" t="s">
        <v>886</v>
      </c>
      <c r="U1293" s="15" t="s">
        <v>35</v>
      </c>
      <c r="V1293" s="11" t="s">
        <v>20</v>
      </c>
      <c r="W1293" s="14">
        <v>18.46</v>
      </c>
      <c r="X1293" s="14">
        <v>48000</v>
      </c>
      <c r="Y1293" s="11" t="str">
        <f t="shared" si="21"/>
        <v>43934AVENTAL DESCARTÁVEL COM MANGAS LONGAS E ELÁSTICO NO PUNHO, GRAMATURA 30G/M2 TAMANHO ÚNICO69.366.326/0001-338860804800018,46https://cearatransparente.ce.gov.br/portal-da-transparencia/despesas/notas-de-empenho/2642927?locale=pt-BR</v>
      </c>
      <c r="Z1293" s="11" t="s">
        <v>4443</v>
      </c>
      <c r="AA1293" s="7">
        <v>300000</v>
      </c>
      <c r="AB1293" s="1" t="s">
        <v>15398</v>
      </c>
      <c r="AC1293" s="7" t="s">
        <v>14869</v>
      </c>
      <c r="AD1293" s="1" t="s">
        <v>16269</v>
      </c>
    </row>
    <row r="1294" spans="1:30">
      <c r="A1294" s="10">
        <v>43934</v>
      </c>
      <c r="B1294" s="11" t="s">
        <v>15</v>
      </c>
      <c r="C1294" s="12" t="s">
        <v>3511</v>
      </c>
      <c r="D1294" s="12" t="s">
        <v>3512</v>
      </c>
      <c r="E1294" s="11" t="s">
        <v>16</v>
      </c>
      <c r="F1294" s="11"/>
      <c r="G1294" s="13" t="s">
        <v>17</v>
      </c>
      <c r="H1294" s="11" t="s">
        <v>3725</v>
      </c>
      <c r="I1294" s="11" t="s">
        <v>3719</v>
      </c>
      <c r="J1294" s="11">
        <v>1123097</v>
      </c>
      <c r="K1294" s="11">
        <v>1123097</v>
      </c>
      <c r="L1294" s="7" t="s">
        <v>14011</v>
      </c>
      <c r="M1294" s="7" t="s">
        <v>3723</v>
      </c>
      <c r="N1294" s="47">
        <v>284690</v>
      </c>
      <c r="O1294" s="25">
        <v>7000</v>
      </c>
      <c r="P1294" s="26">
        <v>40.67</v>
      </c>
      <c r="Q1294" s="11"/>
      <c r="R1294" s="11" t="s">
        <v>3745</v>
      </c>
      <c r="S1294" s="11"/>
      <c r="T1294" s="11" t="s">
        <v>839</v>
      </c>
      <c r="U1294" s="15" t="s">
        <v>81</v>
      </c>
      <c r="V1294" s="11" t="s">
        <v>20</v>
      </c>
      <c r="W1294" s="14">
        <v>40.67</v>
      </c>
      <c r="X1294" s="14">
        <v>7000</v>
      </c>
      <c r="Y1294" s="11" t="str">
        <f t="shared" si="21"/>
        <v>43934MACACÃO PARA PROTEÇÃO MICROBIOLÓGICA (TAM XG)69.366.326/0001-33284690700040,67https://cearatransparente.ce.gov.br/portal-da-transparencia/despesas/notas-de-empenho/2642910?locale=pt-BR</v>
      </c>
      <c r="Z1294" s="11" t="s">
        <v>4443</v>
      </c>
      <c r="AA1294" s="7">
        <v>300000</v>
      </c>
      <c r="AB1294" s="1" t="s">
        <v>15398</v>
      </c>
      <c r="AC1294" s="7" t="s">
        <v>14869</v>
      </c>
      <c r="AD1294" s="1" t="s">
        <v>16269</v>
      </c>
    </row>
    <row r="1295" spans="1:30">
      <c r="A1295" s="10">
        <v>43934</v>
      </c>
      <c r="B1295" s="11" t="s">
        <v>15</v>
      </c>
      <c r="C1295" s="12" t="s">
        <v>3511</v>
      </c>
      <c r="D1295" s="12" t="s">
        <v>3512</v>
      </c>
      <c r="E1295" s="11" t="s">
        <v>16</v>
      </c>
      <c r="F1295" s="11"/>
      <c r="G1295" s="13" t="s">
        <v>17</v>
      </c>
      <c r="H1295" s="11" t="s">
        <v>3722</v>
      </c>
      <c r="I1295" s="11" t="s">
        <v>3719</v>
      </c>
      <c r="J1295" s="11">
        <v>1123097</v>
      </c>
      <c r="K1295" s="11">
        <v>1123097</v>
      </c>
      <c r="L1295" s="7" t="s">
        <v>14011</v>
      </c>
      <c r="M1295" s="7" t="s">
        <v>3723</v>
      </c>
      <c r="N1295" s="47">
        <v>849160</v>
      </c>
      <c r="O1295" s="25">
        <v>46000</v>
      </c>
      <c r="P1295" s="26">
        <v>18.46</v>
      </c>
      <c r="Q1295" s="11" t="s">
        <v>18</v>
      </c>
      <c r="R1295" s="36" t="s">
        <v>3745</v>
      </c>
      <c r="S1295" s="11"/>
      <c r="T1295" s="11" t="s">
        <v>886</v>
      </c>
      <c r="U1295" s="15" t="s">
        <v>35</v>
      </c>
      <c r="V1295" s="11" t="s">
        <v>20</v>
      </c>
      <c r="W1295" s="14">
        <v>18.46</v>
      </c>
      <c r="X1295" s="14">
        <v>46000</v>
      </c>
      <c r="Y1295" s="11" t="str">
        <f t="shared" si="21"/>
        <v>43934AVENTAL DESCARTÁVEL COM MANGAS LONGAS E ELÁSTICO NO PUNHO, GRAMATURA 30G/M2 TAMANHO ÚNICO69.366.326/0001-338491604600018,46https://cearatransparente.ce.gov.br/portal-da-transparencia/despesas/notas-de-empenho/2642910?locale=pt-BR</v>
      </c>
      <c r="Z1295" s="11" t="s">
        <v>4443</v>
      </c>
      <c r="AA1295" s="7">
        <v>300000</v>
      </c>
      <c r="AB1295" s="1" t="s">
        <v>15398</v>
      </c>
      <c r="AC1295" s="7" t="s">
        <v>14869</v>
      </c>
      <c r="AD1295" s="1" t="s">
        <v>16269</v>
      </c>
    </row>
    <row r="1296" spans="1:30">
      <c r="A1296" s="10">
        <v>43934</v>
      </c>
      <c r="B1296" s="11" t="s">
        <v>15</v>
      </c>
      <c r="C1296" s="12" t="s">
        <v>3511</v>
      </c>
      <c r="D1296" s="12" t="s">
        <v>3512</v>
      </c>
      <c r="E1296" s="11" t="s">
        <v>16</v>
      </c>
      <c r="F1296" s="11"/>
      <c r="G1296" s="13" t="s">
        <v>17</v>
      </c>
      <c r="H1296" s="11" t="s">
        <v>3746</v>
      </c>
      <c r="I1296" s="11" t="s">
        <v>3747</v>
      </c>
      <c r="J1296" s="11">
        <v>1123103</v>
      </c>
      <c r="K1296" s="11">
        <v>1123103</v>
      </c>
      <c r="L1296" s="7" t="s">
        <v>8355</v>
      </c>
      <c r="M1296" s="7" t="s">
        <v>2620</v>
      </c>
      <c r="N1296" s="47">
        <v>725</v>
      </c>
      <c r="O1296" s="25">
        <v>100</v>
      </c>
      <c r="P1296" s="26">
        <v>7.25</v>
      </c>
      <c r="Q1296" s="11"/>
      <c r="R1296" s="11" t="s">
        <v>3748</v>
      </c>
      <c r="S1296" s="11"/>
      <c r="T1296" s="11" t="s">
        <v>859</v>
      </c>
      <c r="U1296" s="19" t="s">
        <v>816</v>
      </c>
      <c r="V1296" s="11" t="s">
        <v>20</v>
      </c>
      <c r="W1296" s="14">
        <v>7.25</v>
      </c>
      <c r="X1296" s="14">
        <v>100</v>
      </c>
      <c r="Y1296" s="11" t="str">
        <f t="shared" si="21"/>
        <v>43934MASCARA, FACIAL COM BOLSA RESERVATÓRIO, 800ML +/- 50ML, TAMANHO INFANTIL61.418.042/0001-317251007,25https://cearatransparente.ce.gov.br/portal-da-transparencia/despesas/notas-de-empenho/2642976?locale=pt-BR</v>
      </c>
      <c r="Z1296" s="11" t="s">
        <v>4442</v>
      </c>
      <c r="AA1296" s="7">
        <v>40000000</v>
      </c>
      <c r="AB1296" s="1" t="s">
        <v>15276</v>
      </c>
      <c r="AC1296" s="7" t="s">
        <v>14869</v>
      </c>
      <c r="AD1296" s="1" t="s">
        <v>16269</v>
      </c>
    </row>
    <row r="1297" spans="1:30">
      <c r="A1297" s="10">
        <v>43934</v>
      </c>
      <c r="B1297" s="11" t="s">
        <v>15</v>
      </c>
      <c r="C1297" s="12" t="s">
        <v>3511</v>
      </c>
      <c r="D1297" s="12" t="s">
        <v>3512</v>
      </c>
      <c r="E1297" s="11" t="s">
        <v>16</v>
      </c>
      <c r="F1297" s="11"/>
      <c r="G1297" s="13" t="s">
        <v>17</v>
      </c>
      <c r="H1297" s="11" t="s">
        <v>3749</v>
      </c>
      <c r="I1297" s="11" t="s">
        <v>3747</v>
      </c>
      <c r="J1297" s="11">
        <v>1123103</v>
      </c>
      <c r="K1297" s="11">
        <v>1123103</v>
      </c>
      <c r="L1297" s="7" t="s">
        <v>8355</v>
      </c>
      <c r="M1297" s="7" t="s">
        <v>2620</v>
      </c>
      <c r="N1297" s="47">
        <v>8808.4</v>
      </c>
      <c r="O1297" s="25">
        <v>1220</v>
      </c>
      <c r="P1297" s="26">
        <v>7.22</v>
      </c>
      <c r="Q1297" s="11"/>
      <c r="R1297" s="11" t="s">
        <v>3748</v>
      </c>
      <c r="S1297" s="11"/>
      <c r="T1297" s="11" t="s">
        <v>859</v>
      </c>
      <c r="U1297" s="19" t="s">
        <v>816</v>
      </c>
      <c r="V1297" s="11" t="s">
        <v>20</v>
      </c>
      <c r="W1297" s="14">
        <v>7.22</v>
      </c>
      <c r="X1297" s="14">
        <v>1220</v>
      </c>
      <c r="Y1297" s="11" t="str">
        <f t="shared" si="21"/>
        <v>43934MASCARA, FACIAL COM BOLSA RESERVATÓRIO, 800ML +/- 50ML, TAMANHO ADULTO61.418.042/0001-318808,412207,22https://cearatransparente.ce.gov.br/portal-da-transparencia/despesas/notas-de-empenho/2642976?locale=pt-BR</v>
      </c>
      <c r="Z1297" s="11" t="s">
        <v>4442</v>
      </c>
      <c r="AA1297" s="7">
        <v>40000000</v>
      </c>
      <c r="AB1297" s="1" t="s">
        <v>15276</v>
      </c>
      <c r="AC1297" s="7" t="s">
        <v>14869</v>
      </c>
      <c r="AD1297" s="1" t="s">
        <v>16269</v>
      </c>
    </row>
    <row r="1298" spans="1:30">
      <c r="A1298" s="10">
        <v>43934</v>
      </c>
      <c r="B1298" s="11" t="s">
        <v>15</v>
      </c>
      <c r="C1298" s="12" t="s">
        <v>3511</v>
      </c>
      <c r="D1298" s="12" t="s">
        <v>3512</v>
      </c>
      <c r="E1298" s="11" t="s">
        <v>16</v>
      </c>
      <c r="F1298" s="11"/>
      <c r="G1298" s="13" t="s">
        <v>17</v>
      </c>
      <c r="H1298" s="11" t="s">
        <v>3750</v>
      </c>
      <c r="I1298" s="11" t="s">
        <v>3747</v>
      </c>
      <c r="J1298" s="11">
        <v>1123101</v>
      </c>
      <c r="K1298" s="11">
        <v>1123101</v>
      </c>
      <c r="L1298" s="7" t="s">
        <v>14014</v>
      </c>
      <c r="M1298" s="7" t="s">
        <v>3751</v>
      </c>
      <c r="N1298" s="47">
        <v>7920</v>
      </c>
      <c r="O1298" s="25">
        <v>660</v>
      </c>
      <c r="P1298" s="26">
        <v>12</v>
      </c>
      <c r="Q1298" s="11" t="s">
        <v>26</v>
      </c>
      <c r="R1298" s="11" t="s">
        <v>3752</v>
      </c>
      <c r="S1298" s="11"/>
      <c r="T1298" s="11" t="s">
        <v>831</v>
      </c>
      <c r="U1298" s="19" t="s">
        <v>27</v>
      </c>
      <c r="V1298" s="11" t="s">
        <v>20</v>
      </c>
      <c r="W1298" s="14">
        <v>12</v>
      </c>
      <c r="X1298" s="14">
        <v>660</v>
      </c>
      <c r="Y1298" s="11" t="str">
        <f t="shared" si="21"/>
        <v>43934TERMÔMETRO, DIGITAL03.967.966/0001-90792066012https://cearatransparente.ce.gov.br/portal-da-transparencia/despesas/notas-de-empenho/2642811?locale=pt-BR</v>
      </c>
      <c r="Z1298" s="11" t="s">
        <v>4443</v>
      </c>
      <c r="AA1298" s="7">
        <v>100000</v>
      </c>
      <c r="AB1298" s="1" t="s">
        <v>15400</v>
      </c>
      <c r="AC1298" s="7" t="s">
        <v>14870</v>
      </c>
      <c r="AD1298" s="1" t="s">
        <v>16269</v>
      </c>
    </row>
    <row r="1299" spans="1:30">
      <c r="A1299" s="10">
        <v>43936</v>
      </c>
      <c r="B1299" s="11" t="s">
        <v>15</v>
      </c>
      <c r="C1299" s="12" t="s">
        <v>3511</v>
      </c>
      <c r="D1299" s="12" t="s">
        <v>3512</v>
      </c>
      <c r="E1299" s="11" t="s">
        <v>16</v>
      </c>
      <c r="F1299" s="11"/>
      <c r="G1299" s="11" t="s">
        <v>37</v>
      </c>
      <c r="H1299" s="11" t="s">
        <v>3753</v>
      </c>
      <c r="I1299" s="11" t="s">
        <v>3754</v>
      </c>
      <c r="J1299" s="11" t="s">
        <v>271</v>
      </c>
      <c r="K1299" s="11" t="s">
        <v>271</v>
      </c>
      <c r="L1299" s="7" t="s">
        <v>733</v>
      </c>
      <c r="M1299" s="7" t="s">
        <v>3111</v>
      </c>
      <c r="N1299" s="47">
        <v>1769600</v>
      </c>
      <c r="O1299" s="25">
        <v>112</v>
      </c>
      <c r="P1299" s="26">
        <v>15800</v>
      </c>
      <c r="Q1299" s="11"/>
      <c r="R1299" s="11" t="s">
        <v>3755</v>
      </c>
      <c r="S1299" s="11"/>
      <c r="T1299" s="11" t="s">
        <v>1029</v>
      </c>
      <c r="U1299" s="15" t="s">
        <v>142</v>
      </c>
      <c r="V1299" s="11" t="s">
        <v>20</v>
      </c>
      <c r="W1299" s="14">
        <v>15800</v>
      </c>
      <c r="X1299" s="14">
        <v>112</v>
      </c>
      <c r="Y1299" s="11" t="str">
        <f t="shared" si="21"/>
        <v>43936MONITOR MULTIPARAMETRICO T2 (ECG, RES, TEMPO, PNI, E OXIMETRIA) MARCA: PROLIFE01.405.834/0001-40176960011215800https://cearatransparente.ce.gov.br/portal-da-transparencia/despesas/notas-de-empenho/2644835?locale=pt-BR</v>
      </c>
      <c r="Z1299" s="11" t="s">
        <v>4443</v>
      </c>
      <c r="AA1299" s="7">
        <v>100000</v>
      </c>
      <c r="AB1299" s="1" t="s">
        <v>14994</v>
      </c>
      <c r="AC1299" s="7" t="s">
        <v>14870</v>
      </c>
      <c r="AD1299" s="1" t="s">
        <v>16269</v>
      </c>
    </row>
    <row r="1300" spans="1:30">
      <c r="A1300" s="10">
        <v>43936</v>
      </c>
      <c r="B1300" s="11" t="s">
        <v>15</v>
      </c>
      <c r="C1300" s="12" t="s">
        <v>3511</v>
      </c>
      <c r="D1300" s="12" t="s">
        <v>3512</v>
      </c>
      <c r="E1300" s="11" t="s">
        <v>16</v>
      </c>
      <c r="F1300" s="11"/>
      <c r="G1300" s="11" t="s">
        <v>37</v>
      </c>
      <c r="H1300" s="11" t="s">
        <v>3756</v>
      </c>
      <c r="I1300" s="11" t="s">
        <v>3754</v>
      </c>
      <c r="J1300" s="11" t="s">
        <v>271</v>
      </c>
      <c r="K1300" s="11" t="s">
        <v>271</v>
      </c>
      <c r="L1300" s="7" t="s">
        <v>3552</v>
      </c>
      <c r="M1300" s="7" t="s">
        <v>3127</v>
      </c>
      <c r="N1300" s="47">
        <v>150000</v>
      </c>
      <c r="O1300" s="25">
        <v>20</v>
      </c>
      <c r="P1300" s="26">
        <v>7500</v>
      </c>
      <c r="Q1300" s="11"/>
      <c r="R1300" s="11" t="s">
        <v>3757</v>
      </c>
      <c r="S1300" s="11"/>
      <c r="T1300" s="11" t="s">
        <v>1029</v>
      </c>
      <c r="U1300" s="15" t="s">
        <v>620</v>
      </c>
      <c r="V1300" s="11" t="s">
        <v>20</v>
      </c>
      <c r="W1300" s="14">
        <v>7500</v>
      </c>
      <c r="X1300" s="14">
        <v>20</v>
      </c>
      <c r="Y1300" s="11" t="str">
        <f t="shared" si="21"/>
        <v>43936ELETROCARDIOGRAFO BENEHERAT R3 MINDRAY C/ INTERPRETAÇÃO TELA DE 5 C/ACESSÓRIOS ADULTO08.675.394/0001-90150000207500https://cearatransparente.ce.gov.br/portal-da-transparencia/despesas/notas-de-empenho/2644832?locale=pt-BR</v>
      </c>
      <c r="Z1300" s="11" t="s">
        <v>4443</v>
      </c>
      <c r="AA1300" s="7">
        <v>400000</v>
      </c>
      <c r="AB1300" s="1" t="s">
        <v>15332</v>
      </c>
      <c r="AC1300" s="7" t="s">
        <v>14869</v>
      </c>
      <c r="AD1300" s="1" t="s">
        <v>16269</v>
      </c>
    </row>
    <row r="1301" spans="1:30">
      <c r="A1301" s="10">
        <v>43936</v>
      </c>
      <c r="B1301" s="11" t="s">
        <v>15</v>
      </c>
      <c r="C1301" s="12" t="s">
        <v>3511</v>
      </c>
      <c r="D1301" s="12" t="s">
        <v>3512</v>
      </c>
      <c r="E1301" s="11" t="s">
        <v>16</v>
      </c>
      <c r="F1301" s="11"/>
      <c r="G1301" s="11" t="s">
        <v>37</v>
      </c>
      <c r="H1301" s="11" t="s">
        <v>3758</v>
      </c>
      <c r="I1301" s="11" t="s">
        <v>3754</v>
      </c>
      <c r="J1301" s="11" t="s">
        <v>271</v>
      </c>
      <c r="K1301" s="11" t="s">
        <v>271</v>
      </c>
      <c r="L1301" s="7" t="s">
        <v>3552</v>
      </c>
      <c r="M1301" s="7" t="s">
        <v>3127</v>
      </c>
      <c r="N1301" s="47">
        <v>256000</v>
      </c>
      <c r="O1301" s="25">
        <v>80</v>
      </c>
      <c r="P1301" s="26">
        <v>3200</v>
      </c>
      <c r="Q1301" s="11"/>
      <c r="R1301" s="11" t="s">
        <v>3757</v>
      </c>
      <c r="S1301" s="11"/>
      <c r="T1301" s="11" t="s">
        <v>1029</v>
      </c>
      <c r="U1301" s="19" t="s">
        <v>236</v>
      </c>
      <c r="V1301" s="11" t="s">
        <v>20</v>
      </c>
      <c r="W1301" s="14">
        <v>3200</v>
      </c>
      <c r="X1301" s="14">
        <v>80</v>
      </c>
      <c r="Y1301" s="11" t="str">
        <f t="shared" si="21"/>
        <v>43936OXIMETRO DE PULSO PORTATIL PM-60 MINDRAY08.675.394/0001-90256000803200https://cearatransparente.ce.gov.br/portal-da-transparencia/despesas/notas-de-empenho/2644832?locale=pt-BR</v>
      </c>
      <c r="Z1301" s="11" t="s">
        <v>4443</v>
      </c>
      <c r="AA1301" s="7">
        <v>400000</v>
      </c>
      <c r="AB1301" s="1" t="s">
        <v>15332</v>
      </c>
      <c r="AC1301" s="7" t="s">
        <v>14869</v>
      </c>
      <c r="AD1301" s="1" t="s">
        <v>16269</v>
      </c>
    </row>
    <row r="1302" spans="1:30">
      <c r="A1302" s="10">
        <v>43936</v>
      </c>
      <c r="B1302" s="11" t="s">
        <v>15</v>
      </c>
      <c r="C1302" s="12" t="s">
        <v>3511</v>
      </c>
      <c r="D1302" s="12" t="s">
        <v>3512</v>
      </c>
      <c r="E1302" s="11" t="s">
        <v>16</v>
      </c>
      <c r="F1302" s="11"/>
      <c r="G1302" s="11" t="s">
        <v>37</v>
      </c>
      <c r="H1302" s="11" t="s">
        <v>3759</v>
      </c>
      <c r="I1302" s="11" t="s">
        <v>3754</v>
      </c>
      <c r="J1302" s="11" t="s">
        <v>271</v>
      </c>
      <c r="K1302" s="11" t="s">
        <v>271</v>
      </c>
      <c r="L1302" s="7" t="s">
        <v>643</v>
      </c>
      <c r="M1302" s="7" t="s">
        <v>644</v>
      </c>
      <c r="N1302" s="47">
        <v>148800</v>
      </c>
      <c r="O1302" s="25">
        <v>24</v>
      </c>
      <c r="P1302" s="26">
        <v>6200</v>
      </c>
      <c r="Q1302" s="11"/>
      <c r="R1302" s="11" t="s">
        <v>3760</v>
      </c>
      <c r="S1302" s="11"/>
      <c r="T1302" s="11" t="s">
        <v>1029</v>
      </c>
      <c r="U1302" s="19" t="s">
        <v>236</v>
      </c>
      <c r="V1302" s="11" t="s">
        <v>20</v>
      </c>
      <c r="W1302" s="14">
        <v>6200</v>
      </c>
      <c r="X1302" s="14">
        <v>24</v>
      </c>
      <c r="Y1302" s="11" t="str">
        <f t="shared" si="21"/>
        <v>43936OXIMETRO DE MESA VITA 200E (SOMENTE SPO2)11.405.384/0001-49148800246200https://cearatransparente.ce.gov.br/portal-da-transparencia/despesas/notas-de-empenho/2644818?locale=pt-BR</v>
      </c>
      <c r="Z1302" s="11" t="s">
        <v>4443</v>
      </c>
      <c r="AA1302" s="7">
        <v>9000000</v>
      </c>
      <c r="AB1302" s="1" t="s">
        <v>14983</v>
      </c>
      <c r="AC1302" s="7" t="s">
        <v>14869</v>
      </c>
      <c r="AD1302" s="1" t="s">
        <v>16269</v>
      </c>
    </row>
    <row r="1303" spans="1:30">
      <c r="A1303" s="10">
        <v>43936</v>
      </c>
      <c r="B1303" s="11" t="s">
        <v>15</v>
      </c>
      <c r="C1303" s="12" t="s">
        <v>3511</v>
      </c>
      <c r="D1303" s="12" t="s">
        <v>3512</v>
      </c>
      <c r="E1303" s="11" t="s">
        <v>16</v>
      </c>
      <c r="F1303" s="11"/>
      <c r="G1303" s="11" t="s">
        <v>37</v>
      </c>
      <c r="H1303" s="11" t="s">
        <v>3761</v>
      </c>
      <c r="I1303" s="11" t="s">
        <v>3754</v>
      </c>
      <c r="J1303" s="11" t="s">
        <v>271</v>
      </c>
      <c r="K1303" s="11" t="s">
        <v>271</v>
      </c>
      <c r="L1303" s="7" t="s">
        <v>643</v>
      </c>
      <c r="M1303" s="7" t="s">
        <v>644</v>
      </c>
      <c r="N1303" s="47">
        <v>165000</v>
      </c>
      <c r="O1303" s="25">
        <v>10</v>
      </c>
      <c r="P1303" s="26">
        <v>16500</v>
      </c>
      <c r="Q1303" s="11"/>
      <c r="R1303" s="11" t="s">
        <v>3760</v>
      </c>
      <c r="S1303" s="11"/>
      <c r="T1303" s="11" t="s">
        <v>1029</v>
      </c>
      <c r="U1303" s="15" t="s">
        <v>142</v>
      </c>
      <c r="V1303" s="11" t="s">
        <v>20</v>
      </c>
      <c r="W1303" s="14">
        <v>16500</v>
      </c>
      <c r="X1303" s="14">
        <v>10</v>
      </c>
      <c r="Y1303" s="11" t="str">
        <f t="shared" si="21"/>
        <v>43936MONITOR MULTIPARAMETRICO VITA 600 BÁSICO- TOUCH11.405.384/0001-491650001016500https://cearatransparente.ce.gov.br/portal-da-transparencia/despesas/notas-de-empenho/2644818?locale=pt-BR</v>
      </c>
      <c r="Z1303" s="11" t="s">
        <v>4443</v>
      </c>
      <c r="AA1303" s="7">
        <v>9000000</v>
      </c>
      <c r="AB1303" s="1" t="s">
        <v>14983</v>
      </c>
      <c r="AC1303" s="7" t="s">
        <v>14869</v>
      </c>
      <c r="AD1303" s="1" t="s">
        <v>16269</v>
      </c>
    </row>
    <row r="1304" spans="1:30">
      <c r="A1304" s="10">
        <v>43936</v>
      </c>
      <c r="B1304" s="11" t="s">
        <v>15</v>
      </c>
      <c r="C1304" s="12" t="s">
        <v>3511</v>
      </c>
      <c r="D1304" s="12" t="s">
        <v>3512</v>
      </c>
      <c r="E1304" s="11" t="s">
        <v>16</v>
      </c>
      <c r="F1304" s="11"/>
      <c r="G1304" s="11" t="s">
        <v>37</v>
      </c>
      <c r="H1304" s="11" t="s">
        <v>3762</v>
      </c>
      <c r="I1304" s="11" t="s">
        <v>3754</v>
      </c>
      <c r="J1304" s="11" t="s">
        <v>271</v>
      </c>
      <c r="K1304" s="11" t="s">
        <v>271</v>
      </c>
      <c r="L1304" s="7" t="s">
        <v>643</v>
      </c>
      <c r="M1304" s="7" t="s">
        <v>644</v>
      </c>
      <c r="N1304" s="47">
        <v>124800</v>
      </c>
      <c r="O1304" s="25">
        <v>16</v>
      </c>
      <c r="P1304" s="26">
        <v>7800</v>
      </c>
      <c r="Q1304" s="11"/>
      <c r="R1304" s="11" t="s">
        <v>3760</v>
      </c>
      <c r="S1304" s="11"/>
      <c r="T1304" s="11" t="s">
        <v>1029</v>
      </c>
      <c r="U1304" s="15" t="s">
        <v>142</v>
      </c>
      <c r="V1304" s="11" t="s">
        <v>20</v>
      </c>
      <c r="W1304" s="14">
        <v>7800</v>
      </c>
      <c r="X1304" s="14">
        <v>16</v>
      </c>
      <c r="Y1304" s="11" t="str">
        <f t="shared" si="21"/>
        <v>43936MONITOR DE SINAIS VITAIS 200 E SPO2 + PNI11.405.384/0001-49124800167800https://cearatransparente.ce.gov.br/portal-da-transparencia/despesas/notas-de-empenho/2644818?locale=pt-BR</v>
      </c>
      <c r="Z1304" s="11" t="s">
        <v>4443</v>
      </c>
      <c r="AA1304" s="7">
        <v>9000000</v>
      </c>
      <c r="AB1304" s="1" t="s">
        <v>14983</v>
      </c>
      <c r="AC1304" s="7" t="s">
        <v>14869</v>
      </c>
      <c r="AD1304" s="1" t="s">
        <v>16269</v>
      </c>
    </row>
    <row r="1305" spans="1:30">
      <c r="A1305" s="10">
        <v>43936</v>
      </c>
      <c r="B1305" s="11" t="s">
        <v>15</v>
      </c>
      <c r="C1305" s="12" t="s">
        <v>3511</v>
      </c>
      <c r="D1305" s="12" t="s">
        <v>3512</v>
      </c>
      <c r="E1305" s="11" t="s">
        <v>16</v>
      </c>
      <c r="F1305" s="11"/>
      <c r="G1305" s="11" t="s">
        <v>37</v>
      </c>
      <c r="H1305" s="11" t="s">
        <v>3763</v>
      </c>
      <c r="I1305" s="11" t="s">
        <v>3754</v>
      </c>
      <c r="J1305" s="11" t="s">
        <v>271</v>
      </c>
      <c r="K1305" s="11" t="s">
        <v>271</v>
      </c>
      <c r="L1305" s="7" t="s">
        <v>735</v>
      </c>
      <c r="M1305" s="7" t="s">
        <v>736</v>
      </c>
      <c r="N1305" s="47">
        <v>1404207.36</v>
      </c>
      <c r="O1305" s="25">
        <v>48</v>
      </c>
      <c r="P1305" s="26">
        <v>29254.32</v>
      </c>
      <c r="Q1305" s="11"/>
      <c r="R1305" s="11" t="s">
        <v>3764</v>
      </c>
      <c r="S1305" s="11"/>
      <c r="T1305" s="11" t="s">
        <v>1029</v>
      </c>
      <c r="U1305" s="19" t="s">
        <v>13627</v>
      </c>
      <c r="V1305" s="11" t="s">
        <v>20</v>
      </c>
      <c r="W1305" s="14">
        <v>29254.32</v>
      </c>
      <c r="X1305" s="14">
        <v>48</v>
      </c>
      <c r="Y1305" s="11" t="str">
        <f t="shared" si="21"/>
        <v>43936CARDIOVERSOR DESFIBRILADOR MODELO DFM10058.295.213/0021-111404207,364829254,32https://cearatransparente.ce.gov.br/portal-da-transparencia/despesas/notas-de-empenho/2644821?locale=pt-BR</v>
      </c>
      <c r="Z1305" s="11" t="s">
        <v>4443</v>
      </c>
      <c r="AA1305" s="7">
        <v>0</v>
      </c>
      <c r="AB1305" s="1" t="s">
        <v>14995</v>
      </c>
      <c r="AC1305" s="7" t="s">
        <v>14869</v>
      </c>
      <c r="AD1305" s="1" t="s">
        <v>16269</v>
      </c>
    </row>
    <row r="1306" spans="1:30">
      <c r="A1306" s="10">
        <v>43936</v>
      </c>
      <c r="B1306" s="11" t="s">
        <v>15</v>
      </c>
      <c r="C1306" s="12" t="s">
        <v>3511</v>
      </c>
      <c r="D1306" s="12" t="s">
        <v>3512</v>
      </c>
      <c r="E1306" s="11" t="s">
        <v>16</v>
      </c>
      <c r="F1306" s="11"/>
      <c r="G1306" s="11" t="s">
        <v>37</v>
      </c>
      <c r="H1306" s="11" t="s">
        <v>3765</v>
      </c>
      <c r="I1306" s="11" t="s">
        <v>3754</v>
      </c>
      <c r="J1306" s="11" t="s">
        <v>271</v>
      </c>
      <c r="K1306" s="11" t="s">
        <v>271</v>
      </c>
      <c r="L1306" s="7" t="s">
        <v>14015</v>
      </c>
      <c r="M1306" s="7" t="s">
        <v>3766</v>
      </c>
      <c r="N1306" s="47">
        <v>2023000</v>
      </c>
      <c r="O1306" s="25">
        <v>70</v>
      </c>
      <c r="P1306" s="26">
        <v>28900</v>
      </c>
      <c r="Q1306" s="11"/>
      <c r="R1306" s="11" t="s">
        <v>3767</v>
      </c>
      <c r="S1306" s="11"/>
      <c r="T1306" s="11" t="s">
        <v>1029</v>
      </c>
      <c r="U1306" s="19" t="s">
        <v>13627</v>
      </c>
      <c r="V1306" s="11" t="s">
        <v>20</v>
      </c>
      <c r="W1306" s="14">
        <v>28900</v>
      </c>
      <c r="X1306" s="14">
        <v>70</v>
      </c>
      <c r="Y1306" s="11" t="str">
        <f t="shared" si="21"/>
        <v>43936DESFIBRILADOR/CARDIOVERSOR, LINHA CARDIOLIFE + MODO DEA E IMPRESSORA MODELO TEC- 5621 MARCA: NIHON KOHDEN23.178.900/0001-2920230007028900https://cearatransparente.ce.gov.br/portal-da-transparencia/despesas/notas-de-empenho/2644838?locale=pt-BR</v>
      </c>
      <c r="Z1306" s="11" t="s">
        <v>4443</v>
      </c>
      <c r="AA1306" s="7">
        <v>150000</v>
      </c>
      <c r="AB1306" s="1" t="s">
        <v>15401</v>
      </c>
      <c r="AC1306" s="7" t="s">
        <v>14868</v>
      </c>
      <c r="AD1306" s="1" t="s">
        <v>16269</v>
      </c>
    </row>
    <row r="1307" spans="1:30">
      <c r="A1307" s="10">
        <v>43936</v>
      </c>
      <c r="B1307" s="11" t="s">
        <v>15</v>
      </c>
      <c r="C1307" s="12" t="s">
        <v>3511</v>
      </c>
      <c r="D1307" s="12" t="s">
        <v>3512</v>
      </c>
      <c r="E1307" s="11" t="s">
        <v>16</v>
      </c>
      <c r="F1307" s="11"/>
      <c r="G1307" s="11" t="s">
        <v>37</v>
      </c>
      <c r="H1307" s="11" t="s">
        <v>3768</v>
      </c>
      <c r="I1307" s="11" t="s">
        <v>3754</v>
      </c>
      <c r="J1307" s="11" t="s">
        <v>271</v>
      </c>
      <c r="K1307" s="11" t="s">
        <v>271</v>
      </c>
      <c r="L1307" s="7" t="s">
        <v>14015</v>
      </c>
      <c r="M1307" s="7" t="s">
        <v>3766</v>
      </c>
      <c r="N1307" s="47">
        <v>780000</v>
      </c>
      <c r="O1307" s="25">
        <v>100</v>
      </c>
      <c r="P1307" s="26">
        <v>7800</v>
      </c>
      <c r="Q1307" s="11"/>
      <c r="R1307" s="11" t="s">
        <v>3767</v>
      </c>
      <c r="S1307" s="11"/>
      <c r="T1307" s="11" t="s">
        <v>1029</v>
      </c>
      <c r="U1307" s="15" t="s">
        <v>620</v>
      </c>
      <c r="V1307" s="11" t="s">
        <v>20</v>
      </c>
      <c r="W1307" s="14">
        <v>7800</v>
      </c>
      <c r="X1307" s="14">
        <v>100</v>
      </c>
      <c r="Y1307" s="11" t="str">
        <f t="shared" si="21"/>
        <v>43936ELETROCARDIOGRAFO 03 CANAIS-12 DERIVAÇÕES (COM ACESSORIOS) MODELO ECG-2150 MARCA: NIHON KOHDEN23.178.900/0001-297800001007800https://cearatransparente.ce.gov.br/portal-da-transparencia/despesas/notas-de-empenho/2644838?locale=pt-BR</v>
      </c>
      <c r="Z1307" s="11" t="s">
        <v>4443</v>
      </c>
      <c r="AA1307" s="7">
        <v>150000</v>
      </c>
      <c r="AB1307" s="1" t="s">
        <v>15401</v>
      </c>
      <c r="AC1307" s="7" t="s">
        <v>14868</v>
      </c>
      <c r="AD1307" s="1" t="s">
        <v>16269</v>
      </c>
    </row>
    <row r="1308" spans="1:30">
      <c r="A1308" s="10">
        <v>43936</v>
      </c>
      <c r="B1308" s="11" t="s">
        <v>15</v>
      </c>
      <c r="C1308" s="12" t="s">
        <v>3511</v>
      </c>
      <c r="D1308" s="12" t="s">
        <v>3512</v>
      </c>
      <c r="E1308" s="11" t="s">
        <v>16</v>
      </c>
      <c r="F1308" s="11"/>
      <c r="G1308" s="11" t="s">
        <v>37</v>
      </c>
      <c r="H1308" s="11" t="s">
        <v>3769</v>
      </c>
      <c r="I1308" s="11" t="s">
        <v>3754</v>
      </c>
      <c r="J1308" s="11" t="s">
        <v>271</v>
      </c>
      <c r="K1308" s="11" t="s">
        <v>271</v>
      </c>
      <c r="L1308" s="7" t="s">
        <v>14016</v>
      </c>
      <c r="M1308" s="7" t="s">
        <v>3770</v>
      </c>
      <c r="N1308" s="47">
        <v>416000</v>
      </c>
      <c r="O1308" s="25">
        <v>40</v>
      </c>
      <c r="P1308" s="26">
        <v>10400</v>
      </c>
      <c r="Q1308" s="11"/>
      <c r="R1308" s="11" t="s">
        <v>3771</v>
      </c>
      <c r="S1308" s="11"/>
      <c r="T1308" s="11" t="s">
        <v>1739</v>
      </c>
      <c r="U1308" s="19" t="s">
        <v>13628</v>
      </c>
      <c r="V1308" s="11" t="s">
        <v>20</v>
      </c>
      <c r="W1308" s="14">
        <v>10400</v>
      </c>
      <c r="X1308" s="14">
        <v>40</v>
      </c>
      <c r="Y1308" s="11" t="str">
        <f t="shared" si="21"/>
        <v>43936cama hospitalar fawler elétrica, com cabeceira e pereseira removíveis, com grades laterais retrateis. modelo: art 069-b marca: artmed - registro na anvisa: 8109540001011.192.559/0001-874160004010400https://cearatransparente.ce.gov.br/portal-da-transparencia/despesas/notas-de-empenho/2644820?locale=pt-BR</v>
      </c>
      <c r="Z1308" s="11" t="s">
        <v>4443</v>
      </c>
      <c r="AA1308" s="7">
        <v>100000</v>
      </c>
      <c r="AB1308" s="1" t="s">
        <v>15402</v>
      </c>
      <c r="AC1308" s="7" t="s">
        <v>14870</v>
      </c>
      <c r="AD1308" s="1" t="s">
        <v>16269</v>
      </c>
    </row>
    <row r="1309" spans="1:30">
      <c r="A1309" s="10">
        <v>43936</v>
      </c>
      <c r="B1309" s="11" t="s">
        <v>15</v>
      </c>
      <c r="C1309" s="12" t="s">
        <v>3511</v>
      </c>
      <c r="D1309" s="12" t="s">
        <v>3512</v>
      </c>
      <c r="E1309" s="11" t="s">
        <v>16</v>
      </c>
      <c r="F1309" s="11"/>
      <c r="G1309" s="11" t="s">
        <v>37</v>
      </c>
      <c r="H1309" s="11" t="s">
        <v>3772</v>
      </c>
      <c r="I1309" s="11" t="s">
        <v>3773</v>
      </c>
      <c r="J1309" s="11" t="s">
        <v>2279</v>
      </c>
      <c r="K1309" s="11" t="s">
        <v>2279</v>
      </c>
      <c r="L1309" s="7" t="s">
        <v>643</v>
      </c>
      <c r="M1309" s="7" t="s">
        <v>644</v>
      </c>
      <c r="N1309" s="47">
        <v>611000</v>
      </c>
      <c r="O1309" s="25">
        <v>130</v>
      </c>
      <c r="P1309" s="26">
        <v>4700</v>
      </c>
      <c r="Q1309" s="11"/>
      <c r="R1309" s="11" t="s">
        <v>3774</v>
      </c>
      <c r="S1309" s="11"/>
      <c r="T1309" s="11" t="s">
        <v>1029</v>
      </c>
      <c r="U1309" s="19" t="s">
        <v>236</v>
      </c>
      <c r="V1309" s="11" t="s">
        <v>20</v>
      </c>
      <c r="W1309" s="14">
        <v>4700</v>
      </c>
      <c r="X1309" s="14">
        <v>130</v>
      </c>
      <c r="Y1309" s="11" t="str">
        <f t="shared" si="21"/>
        <v>43936OXÍMETRO DE PULSO DE MESA - VITA 20011.405.384/0001-496110001304700https://cearatransparente.ce.gov.br/portal-da-transparencia/despesas/notas-de-empenho/2644537?locale=pt-BR</v>
      </c>
      <c r="Z1309" s="11" t="s">
        <v>4443</v>
      </c>
      <c r="AA1309" s="7">
        <v>9000000</v>
      </c>
      <c r="AB1309" s="1" t="s">
        <v>14983</v>
      </c>
      <c r="AC1309" s="7" t="s">
        <v>14869</v>
      </c>
      <c r="AD1309" s="1" t="s">
        <v>16269</v>
      </c>
    </row>
    <row r="1310" spans="1:30">
      <c r="A1310" s="10">
        <v>43936</v>
      </c>
      <c r="B1310" s="11" t="s">
        <v>15</v>
      </c>
      <c r="C1310" s="12" t="s">
        <v>3511</v>
      </c>
      <c r="D1310" s="12" t="s">
        <v>3512</v>
      </c>
      <c r="E1310" s="11" t="s">
        <v>16</v>
      </c>
      <c r="F1310" s="11"/>
      <c r="G1310" s="13" t="s">
        <v>17</v>
      </c>
      <c r="H1310" s="11" t="s">
        <v>3775</v>
      </c>
      <c r="I1310" s="11" t="s">
        <v>3776</v>
      </c>
      <c r="J1310" s="11" t="s">
        <v>2294</v>
      </c>
      <c r="K1310" s="11" t="s">
        <v>2294</v>
      </c>
      <c r="L1310" s="7" t="s">
        <v>3777</v>
      </c>
      <c r="M1310" s="7" t="s">
        <v>3778</v>
      </c>
      <c r="N1310" s="47">
        <v>165600</v>
      </c>
      <c r="O1310" s="25">
        <v>300</v>
      </c>
      <c r="P1310" s="26">
        <v>552</v>
      </c>
      <c r="Q1310" s="11"/>
      <c r="R1310" s="36" t="s">
        <v>3779</v>
      </c>
      <c r="S1310" s="11"/>
      <c r="T1310" s="11" t="s">
        <v>859</v>
      </c>
      <c r="U1310" s="19" t="s">
        <v>816</v>
      </c>
      <c r="V1310" s="11" t="s">
        <v>20</v>
      </c>
      <c r="W1310" s="14">
        <v>552</v>
      </c>
      <c r="X1310" s="14">
        <v>300</v>
      </c>
      <c r="Y1310" s="11" t="str">
        <f t="shared" si="21"/>
        <v>43936MÁSCARA LARÍNGEA N° 5.021.508.681/0001-73165600300552https://cearatransparente.ce.gov.br/portal-da-transparencia/despesas/notas-de-empenho/2644403?locale=pt-BR</v>
      </c>
      <c r="Z1310" s="11" t="s">
        <v>4442</v>
      </c>
      <c r="AA1310" s="7">
        <v>100000</v>
      </c>
      <c r="AB1310" s="1" t="s">
        <v>15403</v>
      </c>
      <c r="AC1310" s="7" t="s">
        <v>14869</v>
      </c>
      <c r="AD1310" s="1" t="s">
        <v>16269</v>
      </c>
    </row>
    <row r="1311" spans="1:30">
      <c r="A1311" s="10"/>
      <c r="B1311" s="11"/>
      <c r="C1311" s="12"/>
      <c r="D1311" s="12" t="s">
        <v>3512</v>
      </c>
      <c r="E1311" s="11"/>
      <c r="F1311" s="11"/>
      <c r="G1311" s="13"/>
      <c r="H1311" s="11" t="s">
        <v>3780</v>
      </c>
      <c r="I1311" s="11"/>
      <c r="J1311" s="11"/>
      <c r="K1311" s="11"/>
      <c r="L1311" s="7"/>
      <c r="M1311" s="7"/>
      <c r="N1311" s="47">
        <v>165600</v>
      </c>
      <c r="O1311" s="25">
        <v>300</v>
      </c>
      <c r="P1311" s="26">
        <v>552</v>
      </c>
      <c r="Q1311" s="11"/>
      <c r="R1311" s="36" t="s">
        <v>3779</v>
      </c>
      <c r="S1311" s="11"/>
      <c r="T1311" s="11"/>
      <c r="U1311" s="15" t="s">
        <v>816</v>
      </c>
      <c r="V1311" s="11"/>
      <c r="W1311" s="14">
        <v>552</v>
      </c>
      <c r="X1311" s="14">
        <v>300</v>
      </c>
      <c r="Y1311" s="11" t="str">
        <f t="shared" si="21"/>
        <v>MÁSCARA LARÍNGEA N° 4.0165600300552https://cearatransparente.ce.gov.br/portal-da-transparencia/despesas/notas-de-empenho/2644403?locale=pt-BR</v>
      </c>
      <c r="Z1311" s="11" t="s">
        <v>4442</v>
      </c>
      <c r="AA1311" s="7"/>
      <c r="AB1311" s="1" t="s">
        <v>14871</v>
      </c>
      <c r="AC1311" s="7"/>
      <c r="AD1311" s="1" t="s">
        <v>16269</v>
      </c>
    </row>
    <row r="1312" spans="1:30">
      <c r="A1312" s="10"/>
      <c r="B1312" s="11"/>
      <c r="C1312" s="12"/>
      <c r="D1312" s="12" t="s">
        <v>3512</v>
      </c>
      <c r="E1312" s="11"/>
      <c r="F1312" s="11"/>
      <c r="G1312" s="13"/>
      <c r="H1312" s="11" t="s">
        <v>3781</v>
      </c>
      <c r="I1312" s="11"/>
      <c r="J1312" s="11"/>
      <c r="K1312" s="11"/>
      <c r="L1312" s="7"/>
      <c r="M1312" s="7"/>
      <c r="N1312" s="47">
        <v>138000</v>
      </c>
      <c r="O1312" s="25">
        <v>250</v>
      </c>
      <c r="P1312" s="26">
        <v>552</v>
      </c>
      <c r="Q1312" s="11"/>
      <c r="R1312" s="36" t="s">
        <v>3779</v>
      </c>
      <c r="S1312" s="11"/>
      <c r="T1312" s="11"/>
      <c r="U1312" s="15" t="s">
        <v>816</v>
      </c>
      <c r="V1312" s="11"/>
      <c r="W1312" s="14">
        <v>552</v>
      </c>
      <c r="X1312" s="14">
        <v>250</v>
      </c>
      <c r="Y1312" s="11" t="str">
        <f t="shared" si="21"/>
        <v>MÁSCARA LARÍNGEA N° 3,0 138000250552https://cearatransparente.ce.gov.br/portal-da-transparencia/despesas/notas-de-empenho/2644403?locale=pt-BR</v>
      </c>
      <c r="Z1312" s="11" t="s">
        <v>4442</v>
      </c>
      <c r="AA1312" s="7"/>
      <c r="AB1312" s="1" t="s">
        <v>14871</v>
      </c>
      <c r="AC1312" s="7"/>
      <c r="AD1312" s="1" t="s">
        <v>16269</v>
      </c>
    </row>
    <row r="1313" spans="1:30">
      <c r="A1313" s="10"/>
      <c r="B1313" s="11"/>
      <c r="C1313" s="12"/>
      <c r="D1313" s="12" t="s">
        <v>3512</v>
      </c>
      <c r="E1313" s="11"/>
      <c r="F1313" s="11"/>
      <c r="G1313" s="13"/>
      <c r="H1313" s="11" t="s">
        <v>3782</v>
      </c>
      <c r="I1313" s="11"/>
      <c r="J1313" s="11"/>
      <c r="K1313" s="11"/>
      <c r="L1313" s="7"/>
      <c r="M1313" s="7"/>
      <c r="N1313" s="47">
        <v>27600</v>
      </c>
      <c r="O1313" s="25">
        <v>50</v>
      </c>
      <c r="P1313" s="26">
        <v>552</v>
      </c>
      <c r="Q1313" s="11"/>
      <c r="R1313" s="36" t="s">
        <v>3779</v>
      </c>
      <c r="S1313" s="11"/>
      <c r="T1313" s="11"/>
      <c r="U1313" s="15" t="s">
        <v>816</v>
      </c>
      <c r="V1313" s="11"/>
      <c r="W1313" s="14">
        <v>552</v>
      </c>
      <c r="X1313" s="14">
        <v>50</v>
      </c>
      <c r="Y1313" s="11" t="str">
        <f t="shared" si="21"/>
        <v>MÁSCARA LARÍNGEA N° 1.52760050552https://cearatransparente.ce.gov.br/portal-da-transparencia/despesas/notas-de-empenho/2644403?locale=pt-BR</v>
      </c>
      <c r="Z1313" s="11" t="s">
        <v>4442</v>
      </c>
      <c r="AA1313" s="7"/>
      <c r="AB1313" s="1" t="s">
        <v>14871</v>
      </c>
      <c r="AC1313" s="7"/>
      <c r="AD1313" s="1" t="s">
        <v>16269</v>
      </c>
    </row>
    <row r="1314" spans="1:30">
      <c r="A1314" s="10"/>
      <c r="B1314" s="11"/>
      <c r="C1314" s="12"/>
      <c r="D1314" s="12" t="s">
        <v>3512</v>
      </c>
      <c r="E1314" s="11"/>
      <c r="F1314" s="11"/>
      <c r="G1314" s="13"/>
      <c r="H1314" s="11" t="s">
        <v>3783</v>
      </c>
      <c r="I1314" s="11"/>
      <c r="J1314" s="11"/>
      <c r="K1314" s="11"/>
      <c r="L1314" s="7"/>
      <c r="M1314" s="7"/>
      <c r="N1314" s="47">
        <v>27600</v>
      </c>
      <c r="O1314" s="25">
        <v>50</v>
      </c>
      <c r="P1314" s="26">
        <v>552</v>
      </c>
      <c r="Q1314" s="11"/>
      <c r="R1314" s="36" t="s">
        <v>3779</v>
      </c>
      <c r="S1314" s="11"/>
      <c r="T1314" s="11"/>
      <c r="U1314" s="15" t="s">
        <v>816</v>
      </c>
      <c r="V1314" s="11"/>
      <c r="W1314" s="14">
        <v>552</v>
      </c>
      <c r="X1314" s="14">
        <v>50</v>
      </c>
      <c r="Y1314" s="11" t="str">
        <f t="shared" si="21"/>
        <v>MÁSCARA LARÍNGEA N° 1.02760050552https://cearatransparente.ce.gov.br/portal-da-transparencia/despesas/notas-de-empenho/2644403?locale=pt-BR</v>
      </c>
      <c r="Z1314" s="11" t="s">
        <v>4442</v>
      </c>
      <c r="AA1314" s="7"/>
      <c r="AB1314" s="1" t="s">
        <v>14871</v>
      </c>
      <c r="AC1314" s="7"/>
      <c r="AD1314" s="1" t="s">
        <v>16269</v>
      </c>
    </row>
    <row r="1315" spans="1:30">
      <c r="A1315" s="10"/>
      <c r="B1315" s="11"/>
      <c r="C1315" s="12"/>
      <c r="D1315" s="12" t="s">
        <v>3512</v>
      </c>
      <c r="E1315" s="11"/>
      <c r="F1315" s="11"/>
      <c r="G1315" s="13"/>
      <c r="H1315" s="11" t="s">
        <v>3784</v>
      </c>
      <c r="I1315" s="11"/>
      <c r="J1315" s="11"/>
      <c r="K1315" s="11"/>
      <c r="L1315" s="7"/>
      <c r="M1315" s="7"/>
      <c r="N1315" s="47">
        <v>110400</v>
      </c>
      <c r="O1315" s="25">
        <v>200</v>
      </c>
      <c r="P1315" s="26">
        <v>552</v>
      </c>
      <c r="Q1315" s="11"/>
      <c r="R1315" s="36" t="s">
        <v>3779</v>
      </c>
      <c r="S1315" s="11"/>
      <c r="T1315" s="11"/>
      <c r="U1315" s="15" t="s">
        <v>816</v>
      </c>
      <c r="V1315" s="11"/>
      <c r="W1315" s="14">
        <v>552</v>
      </c>
      <c r="X1315" s="14">
        <v>200</v>
      </c>
      <c r="Y1315" s="11" t="str">
        <f t="shared" si="21"/>
        <v>MÁSCARA LARÍNGEA N° 2.5110400200552https://cearatransparente.ce.gov.br/portal-da-transparencia/despesas/notas-de-empenho/2644403?locale=pt-BR</v>
      </c>
      <c r="Z1315" s="11" t="s">
        <v>4442</v>
      </c>
      <c r="AA1315" s="7"/>
      <c r="AB1315" s="1" t="s">
        <v>14871</v>
      </c>
      <c r="AC1315" s="7"/>
      <c r="AD1315" s="1" t="s">
        <v>16269</v>
      </c>
    </row>
    <row r="1316" spans="1:30">
      <c r="A1316" s="10"/>
      <c r="B1316" s="11"/>
      <c r="C1316" s="12"/>
      <c r="D1316" s="12" t="s">
        <v>3512</v>
      </c>
      <c r="E1316" s="11"/>
      <c r="F1316" s="11"/>
      <c r="G1316" s="13"/>
      <c r="H1316" s="11" t="s">
        <v>3785</v>
      </c>
      <c r="I1316" s="11"/>
      <c r="J1316" s="11"/>
      <c r="K1316" s="11"/>
      <c r="L1316" s="7"/>
      <c r="M1316" s="7"/>
      <c r="N1316" s="47">
        <v>27600</v>
      </c>
      <c r="O1316" s="25">
        <v>50</v>
      </c>
      <c r="P1316" s="26">
        <v>552</v>
      </c>
      <c r="Q1316" s="11"/>
      <c r="R1316" s="36" t="s">
        <v>3779</v>
      </c>
      <c r="S1316" s="11"/>
      <c r="T1316" s="11"/>
      <c r="U1316" s="15" t="s">
        <v>816</v>
      </c>
      <c r="V1316" s="11"/>
      <c r="W1316" s="14">
        <v>552</v>
      </c>
      <c r="X1316" s="14">
        <v>50</v>
      </c>
      <c r="Y1316" s="11" t="str">
        <f t="shared" si="21"/>
        <v>MÁSCARA LARÍNGEA N° 2.02760050552https://cearatransparente.ce.gov.br/portal-da-transparencia/despesas/notas-de-empenho/2644403?locale=pt-BR</v>
      </c>
      <c r="Z1316" s="11" t="s">
        <v>4442</v>
      </c>
      <c r="AA1316" s="7"/>
      <c r="AB1316" s="1" t="s">
        <v>14871</v>
      </c>
      <c r="AC1316" s="7"/>
      <c r="AD1316" s="1" t="s">
        <v>16269</v>
      </c>
    </row>
    <row r="1317" spans="1:30">
      <c r="A1317" s="10">
        <v>43936</v>
      </c>
      <c r="B1317" s="11" t="s">
        <v>15</v>
      </c>
      <c r="C1317" s="12" t="s">
        <v>3511</v>
      </c>
      <c r="D1317" s="12" t="s">
        <v>3512</v>
      </c>
      <c r="E1317" s="11" t="s">
        <v>16</v>
      </c>
      <c r="F1317" s="11"/>
      <c r="G1317" s="13" t="s">
        <v>17</v>
      </c>
      <c r="H1317" s="11" t="s">
        <v>3786</v>
      </c>
      <c r="I1317" s="11" t="s">
        <v>3776</v>
      </c>
      <c r="J1317" s="11" t="s">
        <v>2294</v>
      </c>
      <c r="K1317" s="11" t="s">
        <v>2294</v>
      </c>
      <c r="L1317" s="7" t="s">
        <v>8355</v>
      </c>
      <c r="M1317" s="7" t="s">
        <v>2620</v>
      </c>
      <c r="N1317" s="47">
        <v>862.8</v>
      </c>
      <c r="O1317" s="25">
        <v>60</v>
      </c>
      <c r="P1317" s="26">
        <v>14.38</v>
      </c>
      <c r="Q1317" s="11"/>
      <c r="R1317" s="11" t="s">
        <v>3787</v>
      </c>
      <c r="S1317" s="11"/>
      <c r="T1317" s="11" t="s">
        <v>859</v>
      </c>
      <c r="U1317" s="19" t="s">
        <v>816</v>
      </c>
      <c r="V1317" s="11" t="s">
        <v>20</v>
      </c>
      <c r="W1317" s="14">
        <v>14.38</v>
      </c>
      <c r="X1317" s="14">
        <v>60</v>
      </c>
      <c r="Y1317" s="11" t="str">
        <f t="shared" si="21"/>
        <v>43936MÁSCARA OXIG. ALTA CONCENTR. PEDIATRICA ALONGADA FOYOMED (LB131012). MÁSCARA FACIAL COM BOLSA RESERVATÓRIO, 800ML +/- 50ML, USO NA SUPLEMENTAÇÃO DE O2, EM PVC, POLIVINIL OU SIMILAR, TRANSPARENTE, PRESILHA AJUSTÁVEL A REGIÃO NASAL61.418.042/0001-31862,86014,38https://cearatransparente.ce.gov.br/portal-da-transparencia/despesas/notas-de-empenho/2644422?locale=pt-BR</v>
      </c>
      <c r="Z1317" s="11" t="s">
        <v>4442</v>
      </c>
      <c r="AA1317" s="7">
        <v>40000000</v>
      </c>
      <c r="AB1317" s="1" t="s">
        <v>15276</v>
      </c>
      <c r="AC1317" s="7" t="s">
        <v>14869</v>
      </c>
      <c r="AD1317" s="1" t="s">
        <v>16269</v>
      </c>
    </row>
    <row r="1318" spans="1:30">
      <c r="A1318" s="10">
        <v>43936</v>
      </c>
      <c r="B1318" s="11" t="s">
        <v>15</v>
      </c>
      <c r="C1318" s="12" t="s">
        <v>3511</v>
      </c>
      <c r="D1318" s="12" t="s">
        <v>3512</v>
      </c>
      <c r="E1318" s="11" t="s">
        <v>16</v>
      </c>
      <c r="F1318" s="11"/>
      <c r="G1318" s="13" t="s">
        <v>17</v>
      </c>
      <c r="H1318" s="11" t="s">
        <v>3788</v>
      </c>
      <c r="I1318" s="11" t="s">
        <v>3776</v>
      </c>
      <c r="J1318" s="11" t="s">
        <v>2294</v>
      </c>
      <c r="K1318" s="11" t="s">
        <v>2294</v>
      </c>
      <c r="L1318" s="7" t="s">
        <v>8355</v>
      </c>
      <c r="M1318" s="7" t="s">
        <v>2620</v>
      </c>
      <c r="N1318" s="47">
        <v>558</v>
      </c>
      <c r="O1318" s="25">
        <v>100</v>
      </c>
      <c r="P1318" s="26">
        <v>5.58</v>
      </c>
      <c r="Q1318" s="11"/>
      <c r="R1318" s="11" t="s">
        <v>3787</v>
      </c>
      <c r="S1318" s="11"/>
      <c r="T1318" s="11" t="s">
        <v>859</v>
      </c>
      <c r="U1318" s="19" t="s">
        <v>816</v>
      </c>
      <c r="V1318" s="11" t="s">
        <v>20</v>
      </c>
      <c r="W1318" s="14">
        <v>5.58</v>
      </c>
      <c r="X1318" s="14">
        <v>100</v>
      </c>
      <c r="Y1318" s="11" t="str">
        <f t="shared" si="21"/>
        <v>43936MÁSCARA PARA TRAQUEOSTOMIA PEDIATRICA FOYOMED (LB151001)61.418.042/0001-315581005,58https://cearatransparente.ce.gov.br/portal-da-transparencia/despesas/notas-de-empenho/2644422?locale=pt-BR</v>
      </c>
      <c r="Z1318" s="11" t="s">
        <v>4442</v>
      </c>
      <c r="AA1318" s="7">
        <v>40000000</v>
      </c>
      <c r="AB1318" s="1" t="s">
        <v>15276</v>
      </c>
      <c r="AC1318" s="7" t="s">
        <v>14869</v>
      </c>
      <c r="AD1318" s="1" t="s">
        <v>16269</v>
      </c>
    </row>
    <row r="1319" spans="1:30">
      <c r="A1319" s="10">
        <v>43936</v>
      </c>
      <c r="B1319" s="11" t="s">
        <v>15</v>
      </c>
      <c r="C1319" s="12" t="s">
        <v>3511</v>
      </c>
      <c r="D1319" s="12" t="s">
        <v>3512</v>
      </c>
      <c r="E1319" s="11" t="s">
        <v>16</v>
      </c>
      <c r="F1319" s="11"/>
      <c r="G1319" s="13" t="s">
        <v>17</v>
      </c>
      <c r="H1319" s="11" t="s">
        <v>3789</v>
      </c>
      <c r="I1319" s="11" t="s">
        <v>3776</v>
      </c>
      <c r="J1319" s="11" t="s">
        <v>2294</v>
      </c>
      <c r="K1319" s="11" t="s">
        <v>2294</v>
      </c>
      <c r="L1319" s="7" t="s">
        <v>8355</v>
      </c>
      <c r="M1319" s="7" t="s">
        <v>2620</v>
      </c>
      <c r="N1319" s="47">
        <v>14380</v>
      </c>
      <c r="O1319" s="25">
        <v>1000</v>
      </c>
      <c r="P1319" s="26">
        <v>14.38</v>
      </c>
      <c r="Q1319" s="11"/>
      <c r="R1319" s="11" t="s">
        <v>3787</v>
      </c>
      <c r="S1319" s="11"/>
      <c r="T1319" s="11" t="s">
        <v>859</v>
      </c>
      <c r="U1319" s="19" t="s">
        <v>816</v>
      </c>
      <c r="V1319" s="11" t="s">
        <v>20</v>
      </c>
      <c r="W1319" s="14">
        <v>14.38</v>
      </c>
      <c r="X1319" s="14">
        <v>1000</v>
      </c>
      <c r="Y1319" s="11" t="str">
        <f t="shared" si="21"/>
        <v>43936MÁSCARA OXIG. ALTA CONCENTR. ADULTO ALONGADO FOYOMED (LB131005). MÁSCARA FACIAL COM BOLSA RESERVATÓRIO, 800ML +/- 50ML, USO NA SUPLEMENTAÇÃO DE O2, EM PVC, POLIVINIL OU SIMILAR, TRANSPARENTE, PRESILHA AJUSTÁVEL A REGIÃO NASAL61.418.042/0001-3114380100014,38https://cearatransparente.ce.gov.br/portal-da-transparencia/despesas/notas-de-empenho/2644422?locale=pt-BR</v>
      </c>
      <c r="Z1319" s="11" t="s">
        <v>4442</v>
      </c>
      <c r="AA1319" s="7">
        <v>40000000</v>
      </c>
      <c r="AB1319" s="1" t="s">
        <v>15276</v>
      </c>
      <c r="AC1319" s="7" t="s">
        <v>14869</v>
      </c>
      <c r="AD1319" s="1" t="s">
        <v>16269</v>
      </c>
    </row>
    <row r="1320" spans="1:30">
      <c r="A1320" s="10">
        <v>43936</v>
      </c>
      <c r="B1320" s="11" t="s">
        <v>15</v>
      </c>
      <c r="C1320" s="12" t="s">
        <v>3511</v>
      </c>
      <c r="D1320" s="12" t="s">
        <v>3512</v>
      </c>
      <c r="E1320" s="11" t="s">
        <v>16</v>
      </c>
      <c r="F1320" s="11"/>
      <c r="G1320" s="11" t="s">
        <v>37</v>
      </c>
      <c r="H1320" s="11" t="s">
        <v>3790</v>
      </c>
      <c r="I1320" s="11" t="s">
        <v>3791</v>
      </c>
      <c r="J1320" s="11" t="s">
        <v>2740</v>
      </c>
      <c r="K1320" s="11" t="s">
        <v>2740</v>
      </c>
      <c r="L1320" s="7" t="s">
        <v>735</v>
      </c>
      <c r="M1320" s="7" t="s">
        <v>736</v>
      </c>
      <c r="N1320" s="47">
        <v>2032000</v>
      </c>
      <c r="O1320" s="25">
        <v>40</v>
      </c>
      <c r="P1320" s="26">
        <v>50800</v>
      </c>
      <c r="Q1320" s="11" t="s">
        <v>18</v>
      </c>
      <c r="R1320" s="11" t="s">
        <v>3792</v>
      </c>
      <c r="S1320" s="11"/>
      <c r="T1320" s="11" t="s">
        <v>911</v>
      </c>
      <c r="U1320" s="19" t="s">
        <v>4439</v>
      </c>
      <c r="V1320" s="11" t="s">
        <v>20</v>
      </c>
      <c r="W1320" s="14">
        <v>50800</v>
      </c>
      <c r="X1320" s="14">
        <v>40</v>
      </c>
      <c r="Y1320" s="11" t="str">
        <f t="shared" si="21"/>
        <v>43936VENTILADOR PULMONAR INVASIVO E NÃO INVASIVO PARA ATENDIMENTO DE PACIENTES ADULTOS E PEDIÁTRICOS. COMPLETO COM ACESSÓRIOS58.295.213/0021-1120320004050800https://cearatransparente.ce.gov.br/portal-da-transparencia/despesas/notas-de-empenho/2644195?locale=pt-BR</v>
      </c>
      <c r="Z1320" s="11" t="s">
        <v>4443</v>
      </c>
      <c r="AA1320" s="7">
        <v>0</v>
      </c>
      <c r="AB1320" s="1" t="s">
        <v>14995</v>
      </c>
      <c r="AC1320" s="7" t="s">
        <v>14869</v>
      </c>
      <c r="AD1320" s="1" t="s">
        <v>16269</v>
      </c>
    </row>
    <row r="1321" spans="1:30">
      <c r="A1321" s="10">
        <v>43937</v>
      </c>
      <c r="B1321" s="11" t="s">
        <v>15</v>
      </c>
      <c r="C1321" s="12" t="s">
        <v>3511</v>
      </c>
      <c r="D1321" s="12" t="s">
        <v>3512</v>
      </c>
      <c r="E1321" s="11" t="s">
        <v>16</v>
      </c>
      <c r="F1321" s="11"/>
      <c r="G1321" s="11" t="s">
        <v>37</v>
      </c>
      <c r="H1321" s="11" t="s">
        <v>3793</v>
      </c>
      <c r="I1321" s="11" t="s">
        <v>3794</v>
      </c>
      <c r="J1321" s="11" t="s">
        <v>3795</v>
      </c>
      <c r="K1321" s="11" t="s">
        <v>3795</v>
      </c>
      <c r="L1321" s="7" t="s">
        <v>3796</v>
      </c>
      <c r="M1321" s="7" t="s">
        <v>3797</v>
      </c>
      <c r="N1321" s="47">
        <v>718992</v>
      </c>
      <c r="O1321" s="25">
        <v>72</v>
      </c>
      <c r="P1321" s="26">
        <v>9986</v>
      </c>
      <c r="Q1321" s="11"/>
      <c r="R1321" s="11" t="s">
        <v>3798</v>
      </c>
      <c r="S1321" s="11"/>
      <c r="T1321" s="11" t="s">
        <v>1739</v>
      </c>
      <c r="U1321" s="19" t="s">
        <v>13628</v>
      </c>
      <c r="V1321" s="11" t="s">
        <v>20</v>
      </c>
      <c r="W1321" s="14">
        <v>9986</v>
      </c>
      <c r="X1321" s="14">
        <v>72</v>
      </c>
      <c r="Y1321" s="11" t="str">
        <f t="shared" si="21"/>
        <v>43937cama hospitalar fawler elétrica 02 motores04.910.323/0001-73718992729986https://cearatransparente.ce.gov.br/portal-da-transparencia/despesas/notas-de-empenho/2645672?locale=pt-BR</v>
      </c>
      <c r="Z1321" s="11" t="s">
        <v>4443</v>
      </c>
      <c r="AA1321" s="7">
        <v>5385408.1799999997</v>
      </c>
      <c r="AB1321" s="1" t="s">
        <v>15404</v>
      </c>
      <c r="AC1321" s="7" t="s">
        <v>14869</v>
      </c>
      <c r="AD1321" s="1" t="s">
        <v>16269</v>
      </c>
    </row>
    <row r="1322" spans="1:30">
      <c r="A1322" s="10">
        <v>43938</v>
      </c>
      <c r="B1322" s="11" t="s">
        <v>15</v>
      </c>
      <c r="C1322" s="12" t="s">
        <v>3511</v>
      </c>
      <c r="D1322" s="12" t="s">
        <v>3512</v>
      </c>
      <c r="E1322" s="11" t="s">
        <v>16</v>
      </c>
      <c r="F1322" s="11"/>
      <c r="G1322" s="13" t="s">
        <v>17</v>
      </c>
      <c r="H1322" s="11" t="s">
        <v>3725</v>
      </c>
      <c r="I1322" s="11" t="s">
        <v>3719</v>
      </c>
      <c r="J1322" s="11" t="s">
        <v>3799</v>
      </c>
      <c r="K1322" s="11" t="s">
        <v>3799</v>
      </c>
      <c r="L1322" s="7" t="s">
        <v>14011</v>
      </c>
      <c r="M1322" s="7" t="s">
        <v>3723</v>
      </c>
      <c r="N1322" s="47">
        <v>284690</v>
      </c>
      <c r="O1322" s="25">
        <v>7000</v>
      </c>
      <c r="P1322" s="26">
        <v>40.67</v>
      </c>
      <c r="Q1322" s="11"/>
      <c r="R1322" s="11" t="s">
        <v>3800</v>
      </c>
      <c r="S1322" s="11"/>
      <c r="T1322" s="11" t="s">
        <v>839</v>
      </c>
      <c r="U1322" s="15" t="s">
        <v>81</v>
      </c>
      <c r="V1322" s="11" t="s">
        <v>20</v>
      </c>
      <c r="W1322" s="14">
        <v>40.67</v>
      </c>
      <c r="X1322" s="14">
        <v>7000</v>
      </c>
      <c r="Y1322" s="11" t="str">
        <f t="shared" si="21"/>
        <v>43938MACACÃO PARA PROTEÇÃO MICROBIOLÓGICA (TAM XG)69.366.326/0001-33284690700040,67https://cearatransparente.ce.gov.br/portal-da-transparencia/despesas/notas-de-empenho/2646198?locale=pt-BR</v>
      </c>
      <c r="Z1322" s="11" t="s">
        <v>4443</v>
      </c>
      <c r="AA1322" s="7">
        <v>300000</v>
      </c>
      <c r="AB1322" s="1" t="s">
        <v>15398</v>
      </c>
      <c r="AC1322" s="7" t="s">
        <v>14869</v>
      </c>
      <c r="AD1322" s="1" t="s">
        <v>16269</v>
      </c>
    </row>
    <row r="1323" spans="1:30">
      <c r="A1323" s="10">
        <v>43938</v>
      </c>
      <c r="B1323" s="11" t="s">
        <v>15</v>
      </c>
      <c r="C1323" s="12" t="s">
        <v>3511</v>
      </c>
      <c r="D1323" s="12" t="s">
        <v>3512</v>
      </c>
      <c r="E1323" s="11" t="s">
        <v>16</v>
      </c>
      <c r="F1323" s="11"/>
      <c r="G1323" s="13" t="s">
        <v>17</v>
      </c>
      <c r="H1323" s="11" t="s">
        <v>3722</v>
      </c>
      <c r="I1323" s="11" t="s">
        <v>3719</v>
      </c>
      <c r="J1323" s="11" t="s">
        <v>3799</v>
      </c>
      <c r="K1323" s="11" t="s">
        <v>3799</v>
      </c>
      <c r="L1323" s="7" t="s">
        <v>14011</v>
      </c>
      <c r="M1323" s="7" t="s">
        <v>3723</v>
      </c>
      <c r="N1323" s="47">
        <v>443440</v>
      </c>
      <c r="O1323" s="25">
        <v>46000</v>
      </c>
      <c r="P1323" s="26">
        <v>9.64</v>
      </c>
      <c r="Q1323" s="11" t="s">
        <v>18</v>
      </c>
      <c r="R1323" s="11" t="s">
        <v>3800</v>
      </c>
      <c r="S1323" s="11"/>
      <c r="T1323" s="11" t="s">
        <v>886</v>
      </c>
      <c r="U1323" s="15" t="s">
        <v>35</v>
      </c>
      <c r="V1323" s="11" t="s">
        <v>20</v>
      </c>
      <c r="W1323" s="14">
        <v>9.64</v>
      </c>
      <c r="X1323" s="14">
        <v>46000</v>
      </c>
      <c r="Y1323" s="11" t="str">
        <f t="shared" si="21"/>
        <v>43938AVENTAL DESCARTÁVEL COM MANGAS LONGAS E ELÁSTICO NO PUNHO, GRAMATURA 30G/M2 TAMANHO ÚNICO69.366.326/0001-33443440460009,64https://cearatransparente.ce.gov.br/portal-da-transparencia/despesas/notas-de-empenho/2646198?locale=pt-BR</v>
      </c>
      <c r="Z1323" s="11" t="s">
        <v>4443</v>
      </c>
      <c r="AA1323" s="7">
        <v>300000</v>
      </c>
      <c r="AB1323" s="1" t="s">
        <v>15398</v>
      </c>
      <c r="AC1323" s="7" t="s">
        <v>14869</v>
      </c>
      <c r="AD1323" s="1" t="s">
        <v>16269</v>
      </c>
    </row>
    <row r="1324" spans="1:30">
      <c r="A1324" s="10">
        <v>43938</v>
      </c>
      <c r="B1324" s="11" t="s">
        <v>15</v>
      </c>
      <c r="C1324" s="12" t="s">
        <v>3511</v>
      </c>
      <c r="D1324" s="12" t="s">
        <v>3512</v>
      </c>
      <c r="E1324" s="11" t="s">
        <v>16</v>
      </c>
      <c r="F1324" s="11"/>
      <c r="G1324" s="13" t="s">
        <v>17</v>
      </c>
      <c r="H1324" s="11" t="s">
        <v>3725</v>
      </c>
      <c r="I1324" s="11" t="s">
        <v>3719</v>
      </c>
      <c r="J1324" s="11" t="s">
        <v>3799</v>
      </c>
      <c r="K1324" s="11" t="s">
        <v>3799</v>
      </c>
      <c r="L1324" s="7" t="s">
        <v>14011</v>
      </c>
      <c r="M1324" s="7" t="s">
        <v>3723</v>
      </c>
      <c r="N1324" s="47">
        <v>284690</v>
      </c>
      <c r="O1324" s="25">
        <v>7000</v>
      </c>
      <c r="P1324" s="26">
        <v>40.67</v>
      </c>
      <c r="Q1324" s="11"/>
      <c r="R1324" s="11" t="s">
        <v>3801</v>
      </c>
      <c r="S1324" s="11"/>
      <c r="T1324" s="11" t="s">
        <v>839</v>
      </c>
      <c r="U1324" s="15" t="s">
        <v>81</v>
      </c>
      <c r="V1324" s="11" t="s">
        <v>20</v>
      </c>
      <c r="W1324" s="14">
        <v>40.67</v>
      </c>
      <c r="X1324" s="14">
        <v>7000</v>
      </c>
      <c r="Y1324" s="11" t="str">
        <f t="shared" si="21"/>
        <v>43938MACACÃO PARA PROTEÇÃO MICROBIOLÓGICA (TAM XG)69.366.326/0001-33284690700040,67https://cearatransparente.ce.gov.br/portal-da-transparencia/despesas/notas-de-empenho/2646152?locale=pt-BR</v>
      </c>
      <c r="Z1324" s="11" t="s">
        <v>4443</v>
      </c>
      <c r="AA1324" s="7">
        <v>300000</v>
      </c>
      <c r="AB1324" s="1" t="s">
        <v>15398</v>
      </c>
      <c r="AC1324" s="7" t="s">
        <v>14869</v>
      </c>
      <c r="AD1324" s="1" t="s">
        <v>16269</v>
      </c>
    </row>
    <row r="1325" spans="1:30">
      <c r="A1325" s="10">
        <v>43938</v>
      </c>
      <c r="B1325" s="11" t="s">
        <v>15</v>
      </c>
      <c r="C1325" s="12" t="s">
        <v>3511</v>
      </c>
      <c r="D1325" s="12" t="s">
        <v>3512</v>
      </c>
      <c r="E1325" s="11" t="s">
        <v>16</v>
      </c>
      <c r="F1325" s="11"/>
      <c r="G1325" s="13" t="s">
        <v>17</v>
      </c>
      <c r="H1325" s="11" t="s">
        <v>3722</v>
      </c>
      <c r="I1325" s="11" t="s">
        <v>3719</v>
      </c>
      <c r="J1325" s="11" t="s">
        <v>3799</v>
      </c>
      <c r="K1325" s="11" t="s">
        <v>3799</v>
      </c>
      <c r="L1325" s="7" t="s">
        <v>14011</v>
      </c>
      <c r="M1325" s="7" t="s">
        <v>3723</v>
      </c>
      <c r="N1325" s="47">
        <v>443440</v>
      </c>
      <c r="O1325" s="25">
        <v>46000</v>
      </c>
      <c r="P1325" s="26">
        <v>9.64</v>
      </c>
      <c r="Q1325" s="11" t="s">
        <v>18</v>
      </c>
      <c r="R1325" s="11" t="s">
        <v>3801</v>
      </c>
      <c r="S1325" s="11"/>
      <c r="T1325" s="11" t="s">
        <v>886</v>
      </c>
      <c r="U1325" s="15" t="s">
        <v>35</v>
      </c>
      <c r="V1325" s="11" t="s">
        <v>20</v>
      </c>
      <c r="W1325" s="14">
        <v>9.64</v>
      </c>
      <c r="X1325" s="14">
        <v>46000</v>
      </c>
      <c r="Y1325" s="11" t="str">
        <f t="shared" si="21"/>
        <v>43938AVENTAL DESCARTÁVEL COM MANGAS LONGAS E ELÁSTICO NO PUNHO, GRAMATURA 30G/M2 TAMANHO ÚNICO69.366.326/0001-33443440460009,64https://cearatransparente.ce.gov.br/portal-da-transparencia/despesas/notas-de-empenho/2646152?locale=pt-BR</v>
      </c>
      <c r="Z1325" s="11" t="s">
        <v>4443</v>
      </c>
      <c r="AA1325" s="7">
        <v>300000</v>
      </c>
      <c r="AB1325" s="1" t="s">
        <v>15398</v>
      </c>
      <c r="AC1325" s="7" t="s">
        <v>14869</v>
      </c>
      <c r="AD1325" s="1" t="s">
        <v>16269</v>
      </c>
    </row>
    <row r="1326" spans="1:30">
      <c r="A1326" s="10">
        <v>43938</v>
      </c>
      <c r="B1326" s="11" t="s">
        <v>15</v>
      </c>
      <c r="C1326" s="12" t="s">
        <v>3511</v>
      </c>
      <c r="D1326" s="12" t="s">
        <v>3512</v>
      </c>
      <c r="E1326" s="11" t="s">
        <v>16</v>
      </c>
      <c r="F1326" s="11"/>
      <c r="G1326" s="13" t="s">
        <v>17</v>
      </c>
      <c r="H1326" s="11" t="s">
        <v>3725</v>
      </c>
      <c r="I1326" s="11" t="s">
        <v>3719</v>
      </c>
      <c r="J1326" s="11" t="s">
        <v>3799</v>
      </c>
      <c r="K1326" s="11" t="s">
        <v>3799</v>
      </c>
      <c r="L1326" s="7" t="s">
        <v>14011</v>
      </c>
      <c r="M1326" s="7" t="s">
        <v>3723</v>
      </c>
      <c r="N1326" s="47">
        <v>284690</v>
      </c>
      <c r="O1326" s="25">
        <v>7000</v>
      </c>
      <c r="P1326" s="26">
        <v>40.67</v>
      </c>
      <c r="Q1326" s="11"/>
      <c r="R1326" s="11" t="s">
        <v>3802</v>
      </c>
      <c r="S1326" s="11"/>
      <c r="T1326" s="11" t="s">
        <v>839</v>
      </c>
      <c r="U1326" s="15" t="s">
        <v>81</v>
      </c>
      <c r="V1326" s="11" t="s">
        <v>20</v>
      </c>
      <c r="W1326" s="14">
        <v>40.67</v>
      </c>
      <c r="X1326" s="14">
        <v>7000</v>
      </c>
      <c r="Y1326" s="11" t="str">
        <f t="shared" si="21"/>
        <v>43938MACACÃO PARA PROTEÇÃO MICROBIOLÓGICA (TAM XG)69.366.326/0001-33284690700040,67https://cearatransparente.ce.gov.br/portal-da-transparencia/despesas/notas-de-empenho/2646154?locale=pt-BR</v>
      </c>
      <c r="Z1326" s="11" t="s">
        <v>4443</v>
      </c>
      <c r="AA1326" s="7">
        <v>300000</v>
      </c>
      <c r="AB1326" s="1" t="s">
        <v>15398</v>
      </c>
      <c r="AC1326" s="7" t="s">
        <v>14869</v>
      </c>
      <c r="AD1326" s="1" t="s">
        <v>16269</v>
      </c>
    </row>
    <row r="1327" spans="1:30">
      <c r="A1327" s="10">
        <v>43938</v>
      </c>
      <c r="B1327" s="11" t="s">
        <v>15</v>
      </c>
      <c r="C1327" s="12" t="s">
        <v>3511</v>
      </c>
      <c r="D1327" s="12" t="s">
        <v>3512</v>
      </c>
      <c r="E1327" s="11" t="s">
        <v>16</v>
      </c>
      <c r="F1327" s="11"/>
      <c r="G1327" s="13" t="s">
        <v>17</v>
      </c>
      <c r="H1327" s="11" t="s">
        <v>3722</v>
      </c>
      <c r="I1327" s="11" t="s">
        <v>3719</v>
      </c>
      <c r="J1327" s="11" t="s">
        <v>3799</v>
      </c>
      <c r="K1327" s="11" t="s">
        <v>3799</v>
      </c>
      <c r="L1327" s="7" t="s">
        <v>14011</v>
      </c>
      <c r="M1327" s="7" t="s">
        <v>3723</v>
      </c>
      <c r="N1327" s="47">
        <v>443440</v>
      </c>
      <c r="O1327" s="25">
        <v>46000</v>
      </c>
      <c r="P1327" s="26">
        <v>9.64</v>
      </c>
      <c r="Q1327" s="11" t="s">
        <v>18</v>
      </c>
      <c r="R1327" s="11" t="s">
        <v>3802</v>
      </c>
      <c r="S1327" s="11"/>
      <c r="T1327" s="11" t="s">
        <v>886</v>
      </c>
      <c r="U1327" s="15" t="s">
        <v>35</v>
      </c>
      <c r="V1327" s="11" t="s">
        <v>20</v>
      </c>
      <c r="W1327" s="14">
        <v>9.64</v>
      </c>
      <c r="X1327" s="14">
        <v>46000</v>
      </c>
      <c r="Y1327" s="11" t="str">
        <f t="shared" si="21"/>
        <v>43938AVENTAL DESCARTÁVEL COM MANGAS LONGAS E ELÁSTICO NO PUNHO, GRAMATURA 30G/M2 TAMANHO ÚNICO69.366.326/0001-33443440460009,64https://cearatransparente.ce.gov.br/portal-da-transparencia/despesas/notas-de-empenho/2646154?locale=pt-BR</v>
      </c>
      <c r="Z1327" s="11" t="s">
        <v>4443</v>
      </c>
      <c r="AA1327" s="7">
        <v>300000</v>
      </c>
      <c r="AB1327" s="1" t="s">
        <v>15398</v>
      </c>
      <c r="AC1327" s="7" t="s">
        <v>14869</v>
      </c>
      <c r="AD1327" s="1" t="s">
        <v>16269</v>
      </c>
    </row>
    <row r="1328" spans="1:30">
      <c r="A1328" s="10">
        <v>43942</v>
      </c>
      <c r="B1328" s="11" t="s">
        <v>15</v>
      </c>
      <c r="C1328" s="12" t="s">
        <v>3803</v>
      </c>
      <c r="D1328" s="12" t="s">
        <v>3804</v>
      </c>
      <c r="E1328" s="11" t="s">
        <v>16</v>
      </c>
      <c r="F1328" s="11" t="s">
        <v>2462</v>
      </c>
      <c r="G1328" s="13" t="s">
        <v>37</v>
      </c>
      <c r="H1328" s="11" t="s">
        <v>3805</v>
      </c>
      <c r="I1328" s="11" t="s">
        <v>3806</v>
      </c>
      <c r="J1328" s="11" t="s">
        <v>2580</v>
      </c>
      <c r="K1328" s="11"/>
      <c r="L1328" s="7" t="s">
        <v>14017</v>
      </c>
      <c r="M1328" s="7" t="s">
        <v>3807</v>
      </c>
      <c r="N1328" s="47">
        <v>3510000</v>
      </c>
      <c r="O1328" s="25">
        <v>135</v>
      </c>
      <c r="P1328" s="26">
        <v>26000</v>
      </c>
      <c r="Q1328" s="11" t="s">
        <v>18</v>
      </c>
      <c r="R1328" s="11" t="s">
        <v>3808</v>
      </c>
      <c r="S1328" s="11" t="s">
        <v>3809</v>
      </c>
      <c r="T1328" s="11" t="s">
        <v>911</v>
      </c>
      <c r="U1328" s="19" t="s">
        <v>4439</v>
      </c>
      <c r="V1328" s="11" t="s">
        <v>20</v>
      </c>
      <c r="W1328" s="14">
        <v>26000</v>
      </c>
      <c r="X1328" s="14">
        <v>135</v>
      </c>
      <c r="Y1328" s="11" t="str">
        <f t="shared" si="21"/>
        <v>43942SECRETARIA DE ESTADO DA SAUDEVENTILADOR MECÂNICO (isento de conexão energia elétrica, para uso fixo ou transporte, para uso em suporte avançado de vida no atendimento a neonatos, crianças, adultos e obesos mórbidos. Equipamento deve ser dotado de válvula reguladora interna, com ajuste de concentração de oxigênio, com controles de tempo inspiratório e frequência, além de ajuste de pressão inspiratória máxima (Pmáx) e pressão expiratória final (PEEP). Fonte propulsora por suprimento de gases medicinais (Desejável Oxigênio 3,5kgf/cm2 até 5 kgf/cm2) com ciclagem por tempo que possua no mínimo Peep ajustável continuamente 0 a 20 cmH2O com frequência respiratória ajustável de 3 à 80 com ajuste de FiO2 40%-100% pressão inspiratória ajustável de 12 à 55 cmH2O Modos de ventilação, CMV (controlada), AMV (assistida) e manual dotado ao menos de alarme de desconexão. A resistência respiratória de aproximadamente 2cmH2O à 60 lpm, com dimensões aproximadas 30x16x20 cm e peso não superior à 2,7 kg. Equipamento compatível com ressonância magnética. Acessórios necessários: 02 (duas) traqueias de silicone 22 x 900 mm autoclavável com Y sem furo (liso). Com registro Anvisa, Manual e garantia mínima de 1 Ano contra defeitos de fabricação.)01.955.600/0001-76351000013526000https://coronavirus.es.gov.br/Media/Coronavirus/Transparencia/ContratosEmergenciais/2020-G5XGL%20CONTRATO_0023.pdf</v>
      </c>
      <c r="Z1328" s="11" t="s">
        <v>4443</v>
      </c>
      <c r="AA1328" s="7">
        <v>0</v>
      </c>
      <c r="AB1328" s="1" t="s">
        <v>15261</v>
      </c>
      <c r="AC1328" s="7" t="s">
        <v>14869</v>
      </c>
      <c r="AD1328" s="1" t="s">
        <v>16269</v>
      </c>
    </row>
    <row r="1329" spans="1:30">
      <c r="A1329" s="10">
        <v>43942</v>
      </c>
      <c r="B1329" s="11" t="s">
        <v>15</v>
      </c>
      <c r="C1329" s="12" t="s">
        <v>3803</v>
      </c>
      <c r="D1329" s="12" t="s">
        <v>3804</v>
      </c>
      <c r="E1329" s="11" t="s">
        <v>16</v>
      </c>
      <c r="F1329" s="11" t="s">
        <v>2462</v>
      </c>
      <c r="G1329" s="13" t="s">
        <v>37</v>
      </c>
      <c r="H1329" s="11" t="s">
        <v>3810</v>
      </c>
      <c r="I1329" s="11" t="s">
        <v>3811</v>
      </c>
      <c r="J1329" s="11" t="s">
        <v>920</v>
      </c>
      <c r="K1329" s="11"/>
      <c r="L1329" s="7" t="s">
        <v>2136</v>
      </c>
      <c r="M1329" s="7" t="s">
        <v>2137</v>
      </c>
      <c r="N1329" s="47">
        <v>2890000</v>
      </c>
      <c r="O1329" s="25">
        <v>50</v>
      </c>
      <c r="P1329" s="26">
        <v>57800</v>
      </c>
      <c r="Q1329" s="11" t="s">
        <v>18</v>
      </c>
      <c r="R1329" s="11" t="s">
        <v>3809</v>
      </c>
      <c r="S1329" s="11" t="s">
        <v>3809</v>
      </c>
      <c r="T1329" s="11" t="s">
        <v>911</v>
      </c>
      <c r="U1329" s="19" t="s">
        <v>4439</v>
      </c>
      <c r="V1329" s="11" t="s">
        <v>20</v>
      </c>
      <c r="W1329" s="14">
        <v>57800</v>
      </c>
      <c r="X1329" s="14">
        <v>50</v>
      </c>
      <c r="Y1329" s="11" t="str">
        <f t="shared" si="21"/>
        <v>43942SECRETARIA DE ESTADO DA SAUDEVENTILADOR PULMONAR (PRESSOMÉTRICO E VOLUMÉTRICO VENTILADOR PULMONAR ELETRÔNICO MICROPROCESSADO PARA PACIENTES NEONATAIS, PEDIÁTRICOS E ADULTOS. POSSUIR OS SEGUINTES MODOS DE VENTILAÇÃO OU MODOS VENTILATÓRIOS COMPATIVEIS: VENTILAÇÃO COM VOLUME CONTROLADO; VENTILAÇÃO COM
PRESSÃO VENTILAÇÃO INTERMITENTE VENTILAÇÃO COM SUPORTE DE PRESSÃO; VENTILAÇÃO COM FLUXO CONTINUO, CICLADO A TEMPO E COM PRESSÃO LIMITADA OU MODO VOLUME GARANTIDO PARA PACIENTES NEONATAIS; VENTILAÇÃO EM DOIS NIVEIS, VENTILAÇÃO NAO INV ASIV A; PRESSÃO POSITIVA CONTINUA NAS VIAS AEREAS - CPAP; VENTILACAO DE BACK UP NO MINIMO NOS MODOS ESPONTANEOS; SISTEMA DE CONTROLES: POSSUIR CONTROLE E AJUSTE PARA PELO MENOS OS PARAMETROS COM AS FAIXAS: PRESSÃO CONTROLADA E PRESSÃO DE SUPORTE DE NO MINIMO ATE 60CMH20; VOLUME CORRENTE DE NO MINIMO ENTRE 10 A 2000ML; FREQUENCIA RESPIRATÓRIA DE NO MINIMO ATE 100RPM; TEMPO INSPIRATORIO DE NO MINIMO ENTRE 0,3 A 5,0 SEGUNDOS; PEEP DE NO MINIMO ATE 40CMH20; SENSIBILIDADE INSPIRATORIA POR FLUXO DE NO MINIMO ENTRE 0,5 A 2,0 LPM)49.520.521/0001-6928900005057800https://coronavirus.es.gov.br/contratos-emergenciais</v>
      </c>
      <c r="Z1329" s="11" t="s">
        <v>4443</v>
      </c>
      <c r="AA1329" s="7">
        <v>183406304</v>
      </c>
      <c r="AB1329" s="1" t="s">
        <v>15211</v>
      </c>
      <c r="AC1329" s="7" t="s">
        <v>14869</v>
      </c>
      <c r="AD1329" s="1" t="s">
        <v>16269</v>
      </c>
    </row>
    <row r="1330" spans="1:30">
      <c r="A1330" s="10">
        <v>43942</v>
      </c>
      <c r="B1330" s="11" t="s">
        <v>15</v>
      </c>
      <c r="C1330" s="12" t="s">
        <v>3803</v>
      </c>
      <c r="D1330" s="12" t="s">
        <v>3804</v>
      </c>
      <c r="E1330" s="11" t="s">
        <v>16</v>
      </c>
      <c r="F1330" s="11" t="s">
        <v>2462</v>
      </c>
      <c r="G1330" s="13" t="s">
        <v>37</v>
      </c>
      <c r="H1330" s="11" t="s">
        <v>3812</v>
      </c>
      <c r="I1330" s="11" t="s">
        <v>3813</v>
      </c>
      <c r="J1330" s="11"/>
      <c r="K1330" s="11"/>
      <c r="L1330" s="7" t="s">
        <v>3814</v>
      </c>
      <c r="M1330" s="7" t="s">
        <v>3815</v>
      </c>
      <c r="N1330" s="47">
        <v>946400</v>
      </c>
      <c r="O1330" s="25">
        <v>80</v>
      </c>
      <c r="P1330" s="26">
        <v>11830</v>
      </c>
      <c r="Q1330" s="11" t="s">
        <v>18</v>
      </c>
      <c r="R1330" s="11" t="s">
        <v>3809</v>
      </c>
      <c r="S1330" s="11" t="s">
        <v>3809</v>
      </c>
      <c r="T1330" s="11" t="s">
        <v>911</v>
      </c>
      <c r="U1330" s="19" t="s">
        <v>4439</v>
      </c>
      <c r="V1330" s="11" t="s">
        <v>20</v>
      </c>
      <c r="W1330" s="14">
        <v>11830</v>
      </c>
      <c r="X1330" s="14">
        <v>80</v>
      </c>
      <c r="Y1330" s="11" t="str">
        <f t="shared" si="21"/>
        <v>43942SECRETARIA DE ESTADO DA SAUDEAPARELHO VENTILAÇÃO NÃO INVASIVA05.652.247/0001-069464008011830https://coronavirus.es.gov.br/contratos-emergenciais</v>
      </c>
      <c r="Z1330" s="11" t="s">
        <v>4443</v>
      </c>
      <c r="AA1330" s="7">
        <v>1100000</v>
      </c>
      <c r="AB1330" s="1" t="s">
        <v>15405</v>
      </c>
      <c r="AC1330" s="7" t="s">
        <v>14869</v>
      </c>
      <c r="AD1330" s="1" t="s">
        <v>16269</v>
      </c>
    </row>
    <row r="1331" spans="1:30">
      <c r="A1331" s="10">
        <v>43942</v>
      </c>
      <c r="B1331" s="11" t="s">
        <v>15</v>
      </c>
      <c r="C1331" s="12" t="s">
        <v>3803</v>
      </c>
      <c r="D1331" s="12" t="s">
        <v>3804</v>
      </c>
      <c r="E1331" s="11" t="s">
        <v>16</v>
      </c>
      <c r="F1331" s="11" t="s">
        <v>2462</v>
      </c>
      <c r="G1331" s="13" t="s">
        <v>17</v>
      </c>
      <c r="H1331" s="11" t="s">
        <v>3816</v>
      </c>
      <c r="I1331" s="11" t="s">
        <v>3817</v>
      </c>
      <c r="J1331" s="11" t="s">
        <v>3818</v>
      </c>
      <c r="K1331" s="11"/>
      <c r="L1331" s="7" t="s">
        <v>14018</v>
      </c>
      <c r="M1331" s="7" t="s">
        <v>3819</v>
      </c>
      <c r="N1331" s="47">
        <v>67116</v>
      </c>
      <c r="O1331" s="25">
        <v>8400</v>
      </c>
      <c r="P1331" s="26">
        <v>7.99</v>
      </c>
      <c r="Q1331" s="11" t="s">
        <v>28</v>
      </c>
      <c r="R1331" s="11" t="s">
        <v>3809</v>
      </c>
      <c r="S1331" s="11" t="s">
        <v>3809</v>
      </c>
      <c r="T1331" s="11" t="s">
        <v>825</v>
      </c>
      <c r="U1331" s="19" t="s">
        <v>4892</v>
      </c>
      <c r="V1331" s="11" t="s">
        <v>20</v>
      </c>
      <c r="W1331" s="14">
        <v>7.99</v>
      </c>
      <c r="X1331" s="14">
        <v>8400</v>
      </c>
      <c r="Y1331" s="11" t="str">
        <f t="shared" si="21"/>
        <v>43942SECRETARIA DE ESTADO DA SAUDEMÁSCARA N95 (MASCARA TIPO RESPIRADOR PFF2, MASCARA N95, SEMI FACIAL, FILTRANTE, FORMATO EM CONCHA, COM V ALVULA DE EXALACAO, RESISTENTE A FLUIDOS. FIXACAO: TIRAS AJUST A VEIS E GRAMPO DE AJUSTE NASAL; ABSORCAO QUE FILTRA MICROORGANISMOS, PARTICULAS E 95% DE AEROSSOIS DE A TE 0,3 MICRA, INDICADA PARA PROTECAO DAS VIAS RESPIRATORIAS DO PROFISSIONAL DE SAUDE CONTRA DOENCAS TRANSMITIDAS POR AEROSSOIS. O PRODUTO DEVE ATENDER AS NORMAS TECNICAS DA ABNT PARA PECA FILTRANTE. UNIDADE DE FORNECIMENTO: UNIDADE.)28.345.933/0001-306711684007,99https://coronavirus.es.gov.br/contratos-emergenciais</v>
      </c>
      <c r="Z1331" s="11" t="s">
        <v>4443</v>
      </c>
      <c r="AA1331" s="7">
        <v>200000</v>
      </c>
      <c r="AB1331" s="1" t="s">
        <v>15406</v>
      </c>
      <c r="AC1331" s="7" t="s">
        <v>14870</v>
      </c>
      <c r="AD1331" s="1" t="s">
        <v>16269</v>
      </c>
    </row>
    <row r="1332" spans="1:30">
      <c r="A1332" s="10">
        <v>43942</v>
      </c>
      <c r="B1332" s="11" t="s">
        <v>15</v>
      </c>
      <c r="C1332" s="12" t="s">
        <v>3803</v>
      </c>
      <c r="D1332" s="12" t="s">
        <v>3804</v>
      </c>
      <c r="E1332" s="11" t="s">
        <v>16</v>
      </c>
      <c r="F1332" s="11" t="s">
        <v>2462</v>
      </c>
      <c r="G1332" s="13" t="s">
        <v>17</v>
      </c>
      <c r="H1332" s="11" t="s">
        <v>3820</v>
      </c>
      <c r="I1332" s="11" t="s">
        <v>3817</v>
      </c>
      <c r="J1332" s="11" t="s">
        <v>3818</v>
      </c>
      <c r="K1332" s="11"/>
      <c r="L1332" s="7" t="s">
        <v>14018</v>
      </c>
      <c r="M1332" s="7" t="s">
        <v>3819</v>
      </c>
      <c r="N1332" s="47">
        <v>475</v>
      </c>
      <c r="O1332" s="25">
        <v>500</v>
      </c>
      <c r="P1332" s="26">
        <v>0.95</v>
      </c>
      <c r="Q1332" s="11" t="s">
        <v>18</v>
      </c>
      <c r="R1332" s="11" t="s">
        <v>3809</v>
      </c>
      <c r="S1332" s="11" t="s">
        <v>3809</v>
      </c>
      <c r="T1332" s="11" t="s">
        <v>836</v>
      </c>
      <c r="U1332" s="19" t="s">
        <v>30</v>
      </c>
      <c r="V1332" s="11" t="s">
        <v>20</v>
      </c>
      <c r="W1332" s="14">
        <v>0.95</v>
      </c>
      <c r="X1332" s="14">
        <v>500</v>
      </c>
      <c r="Y1332" s="11" t="str">
        <f t="shared" si="21"/>
        <v>43942SECRETARIA DE ESTADO DA SAUDEMÁSCARA CIRÚRGICA DESCARTÁVEL - TNT (CONFECCIONADA EM MATERIAL TECIDO NAO TECIDO (TNT), COM PELO MENOS UMA CAMADA INTERNA E EXTERNA E, OBRIGATORIAMENTE, UM ELEMENTO FILTRANTE; COM EFICIÊNCIA DE FILTRAGEM DE PARTÍCULAS (EFP) &gt;
98% E EFICIÊNCIA DE FILTRAGEM BACTERIOLÓGICA (BFE) &gt; 95%; COM CLIP NASAL EMBUTIDO QUE PERMITA AJUSTE ADEQUADO AO CONTORNO DO ROSTO. UNIDADE DE FORNECIMENTO: UNIDADE)28.345.933/0001-304755000,95https://coronavirus.es.gov.br/contratos-emergenciais</v>
      </c>
      <c r="Z1332" s="11" t="s">
        <v>4443</v>
      </c>
      <c r="AA1332" s="7">
        <v>200000</v>
      </c>
      <c r="AB1332" s="1" t="s">
        <v>15406</v>
      </c>
      <c r="AC1332" s="7" t="s">
        <v>14870</v>
      </c>
      <c r="AD1332" s="1" t="s">
        <v>16269</v>
      </c>
    </row>
    <row r="1333" spans="1:30">
      <c r="A1333" s="10">
        <v>43942</v>
      </c>
      <c r="B1333" s="11" t="s">
        <v>15</v>
      </c>
      <c r="C1333" s="12" t="s">
        <v>3803</v>
      </c>
      <c r="D1333" s="12" t="s">
        <v>3804</v>
      </c>
      <c r="E1333" s="11" t="s">
        <v>16</v>
      </c>
      <c r="F1333" s="11" t="s">
        <v>2462</v>
      </c>
      <c r="G1333" s="13" t="s">
        <v>17</v>
      </c>
      <c r="H1333" s="11" t="s">
        <v>5095</v>
      </c>
      <c r="I1333" s="11" t="s">
        <v>3821</v>
      </c>
      <c r="J1333" s="11" t="s">
        <v>3822</v>
      </c>
      <c r="K1333" s="11"/>
      <c r="L1333" s="7" t="s">
        <v>14019</v>
      </c>
      <c r="M1333" s="7" t="s">
        <v>3823</v>
      </c>
      <c r="N1333" s="47">
        <v>34300</v>
      </c>
      <c r="O1333" s="25">
        <v>7000</v>
      </c>
      <c r="P1333" s="26">
        <v>4.9000000000000004</v>
      </c>
      <c r="Q1333" s="11" t="s">
        <v>31</v>
      </c>
      <c r="R1333" s="11" t="s">
        <v>3809</v>
      </c>
      <c r="S1333" s="11" t="s">
        <v>3809</v>
      </c>
      <c r="T1333" s="11" t="s">
        <v>867</v>
      </c>
      <c r="U1333" s="19" t="s">
        <v>32</v>
      </c>
      <c r="V1333" s="11" t="s">
        <v>33</v>
      </c>
      <c r="W1333" s="14">
        <v>0.98000000000000009</v>
      </c>
      <c r="X1333" s="14">
        <v>35000</v>
      </c>
      <c r="Y1333" s="11" t="str">
        <f t="shared" si="21"/>
        <v>43942SECRETARIA DE ESTADO DA SAUDEÁLCOOL ETÍLICO HIDRATADO 70o INPM, USO HOSPITALAR, FRASCO PLÁSTICO RESISTÊNTE, TAMPA COM SISTEMA ANTI VAZAMENTO. UNIDADE FORNECIMENTO: FRASCO 5 L11.006.295/0001-203430070004,9https://coronavirus.es.gov.br/contratos-emergenciais</v>
      </c>
      <c r="Z1333" s="11" t="s">
        <v>4443</v>
      </c>
      <c r="AA1333" s="7">
        <v>200000</v>
      </c>
      <c r="AB1333" s="1" t="s">
        <v>14925</v>
      </c>
      <c r="AC1333" s="7" t="s">
        <v>14868</v>
      </c>
      <c r="AD1333" s="1" t="s">
        <v>16269</v>
      </c>
    </row>
    <row r="1334" spans="1:30">
      <c r="A1334" s="10">
        <v>43942</v>
      </c>
      <c r="B1334" s="11" t="s">
        <v>15</v>
      </c>
      <c r="C1334" s="12" t="s">
        <v>3803</v>
      </c>
      <c r="D1334" s="12" t="s">
        <v>3804</v>
      </c>
      <c r="E1334" s="11" t="s">
        <v>16</v>
      </c>
      <c r="F1334" s="11" t="s">
        <v>2462</v>
      </c>
      <c r="G1334" s="13" t="s">
        <v>17</v>
      </c>
      <c r="H1334" s="11" t="s">
        <v>3824</v>
      </c>
      <c r="I1334" s="11" t="s">
        <v>3825</v>
      </c>
      <c r="J1334" s="11" t="s">
        <v>3826</v>
      </c>
      <c r="K1334" s="11"/>
      <c r="L1334" s="7" t="s">
        <v>14020</v>
      </c>
      <c r="M1334" s="7" t="s">
        <v>3827</v>
      </c>
      <c r="N1334" s="47">
        <v>6360000</v>
      </c>
      <c r="O1334" s="25">
        <v>400000</v>
      </c>
      <c r="P1334" s="26">
        <v>15.9</v>
      </c>
      <c r="Q1334" s="11" t="s">
        <v>31</v>
      </c>
      <c r="R1334" s="11" t="s">
        <v>3828</v>
      </c>
      <c r="S1334" s="11" t="s">
        <v>3809</v>
      </c>
      <c r="T1334" s="11" t="s">
        <v>867</v>
      </c>
      <c r="U1334" s="19" t="s">
        <v>32</v>
      </c>
      <c r="V1334" s="11" t="s">
        <v>33</v>
      </c>
      <c r="W1334" s="14">
        <v>31.8</v>
      </c>
      <c r="X1334" s="14">
        <v>200000</v>
      </c>
      <c r="Y1334" s="11" t="str">
        <f t="shared" si="21"/>
        <v>43942SECRETARIA DE ESTADO DA SAUDEÁLCOOL GEL 500 ml (ALCOOL ANTI-SÉPTICO EM GEL - ÁLCOOL ETILICO HIDRAT ADO EM GEL 70 ° INPM, INCOLOR/ TRANSPARENTE, INDICADO PARA HIGIENE DAS MÃOS. UNIDADE DE FORNECIMENTO: FRASCO 500 ML)29.202.951/0001-25636000040000015,9https://coronavirus.es.gov.br/Media/Coronavirus/Transparencia/ContratosEmergenciais/2020-HHLK0%20OF%200744-2020.pdf</v>
      </c>
      <c r="Z1334" s="11" t="s">
        <v>4443</v>
      </c>
      <c r="AA1334" s="7">
        <v>1000</v>
      </c>
      <c r="AB1334" s="1" t="s">
        <v>15407</v>
      </c>
      <c r="AC1334" s="7" t="s">
        <v>14868</v>
      </c>
      <c r="AD1334" s="1" t="s">
        <v>16269</v>
      </c>
    </row>
    <row r="1335" spans="1:30">
      <c r="A1335" s="10">
        <v>43942</v>
      </c>
      <c r="B1335" s="11" t="s">
        <v>15</v>
      </c>
      <c r="C1335" s="12" t="s">
        <v>3803</v>
      </c>
      <c r="D1335" s="12" t="s">
        <v>3804</v>
      </c>
      <c r="E1335" s="11" t="s">
        <v>16</v>
      </c>
      <c r="F1335" s="11" t="s">
        <v>2462</v>
      </c>
      <c r="G1335" s="13" t="s">
        <v>17</v>
      </c>
      <c r="H1335" s="11" t="s">
        <v>3829</v>
      </c>
      <c r="I1335" s="11" t="s">
        <v>3830</v>
      </c>
      <c r="J1335" s="11" t="s">
        <v>3831</v>
      </c>
      <c r="K1335" s="11"/>
      <c r="L1335" s="7" t="s">
        <v>14021</v>
      </c>
      <c r="M1335" s="7" t="s">
        <v>3832</v>
      </c>
      <c r="N1335" s="47">
        <v>2356000</v>
      </c>
      <c r="O1335" s="25">
        <v>200000</v>
      </c>
      <c r="P1335" s="26">
        <v>11.78</v>
      </c>
      <c r="Q1335" s="11" t="s">
        <v>31</v>
      </c>
      <c r="R1335" s="11" t="s">
        <v>3833</v>
      </c>
      <c r="S1335" s="11" t="s">
        <v>3809</v>
      </c>
      <c r="T1335" s="11" t="s">
        <v>867</v>
      </c>
      <c r="U1335" s="19" t="s">
        <v>32</v>
      </c>
      <c r="V1335" s="11" t="s">
        <v>33</v>
      </c>
      <c r="W1335" s="14">
        <v>11.78</v>
      </c>
      <c r="X1335" s="14">
        <v>200000</v>
      </c>
      <c r="Y1335" s="11" t="str">
        <f t="shared" si="21"/>
        <v>43942SECRETARIA DE ESTADO DA SAUDEÁLCOOL LÍQUIDO 1LT (ÁLCOOL ETÍLICO HIDRATADO 70o INPM, USO HOSPITALAR, FRASCO PLÁSTICO RESITENTE, TAMPA COM SISTEMA ANTI VAZAMENTO. FRASCO DE 1L)26.606.385/0001-29235600020000011,78https://coronavirus.es.gov.br/Media/Coronavirus/Transparencia/ContratosEmergenciais/2020-05WZC%20-%20OF%200747-2020.pdf</v>
      </c>
      <c r="Z1335" s="11" t="s">
        <v>4443</v>
      </c>
      <c r="AA1335" s="7">
        <v>300000</v>
      </c>
      <c r="AB1335" s="1" t="s">
        <v>15408</v>
      </c>
      <c r="AC1335" s="7" t="s">
        <v>14869</v>
      </c>
      <c r="AD1335" s="1" t="s">
        <v>16269</v>
      </c>
    </row>
    <row r="1336" spans="1:30">
      <c r="A1336" s="10">
        <v>43942</v>
      </c>
      <c r="B1336" s="11" t="s">
        <v>15</v>
      </c>
      <c r="C1336" s="12" t="s">
        <v>3803</v>
      </c>
      <c r="D1336" s="12" t="s">
        <v>3804</v>
      </c>
      <c r="E1336" s="11" t="s">
        <v>16</v>
      </c>
      <c r="F1336" s="11" t="s">
        <v>2462</v>
      </c>
      <c r="G1336" s="13" t="s">
        <v>17</v>
      </c>
      <c r="H1336" s="11" t="s">
        <v>3834</v>
      </c>
      <c r="I1336" s="11" t="s">
        <v>3830</v>
      </c>
      <c r="J1336" s="11" t="s">
        <v>3831</v>
      </c>
      <c r="K1336" s="11"/>
      <c r="L1336" s="7" t="s">
        <v>14021</v>
      </c>
      <c r="M1336" s="7" t="s">
        <v>3832</v>
      </c>
      <c r="N1336" s="47">
        <v>326400</v>
      </c>
      <c r="O1336" s="25">
        <v>38400</v>
      </c>
      <c r="P1336" s="26">
        <v>8.5</v>
      </c>
      <c r="Q1336" s="11" t="s">
        <v>31</v>
      </c>
      <c r="R1336" s="11" t="s">
        <v>3833</v>
      </c>
      <c r="S1336" s="11" t="s">
        <v>3809</v>
      </c>
      <c r="T1336" s="11" t="s">
        <v>867</v>
      </c>
      <c r="U1336" s="19" t="s">
        <v>32</v>
      </c>
      <c r="V1336" s="11" t="s">
        <v>33</v>
      </c>
      <c r="W1336" s="14">
        <v>18.89</v>
      </c>
      <c r="X1336" s="14">
        <v>17280</v>
      </c>
      <c r="Y1336" s="11" t="str">
        <f t="shared" si="21"/>
        <v>43942SECRETARIA DE ESTADO DA SAUDEÁLCOOL GEL 450 G (ALCOOL ANTI-SÉPTICO EM GEL - ÁLCOOL ETILICO HIDRAT ADO EM GEL 70 ° INPM, INCOLOR/ TRANSPARENTE, INDICADO PARA HIGIENE DAS MÃOS. UNIDADE DE FORNECIMENTO: FRASCO 450 G)26.606.385/0001-29326400384008,5https://coronavirus.es.gov.br/Media/Coronavirus/Transparencia/ContratosEmergenciais/2020-05WZC%20-%20OF%200747-2020.pdf</v>
      </c>
      <c r="Z1336" s="11" t="s">
        <v>4443</v>
      </c>
      <c r="AA1336" s="7">
        <v>300000</v>
      </c>
      <c r="AB1336" s="1" t="s">
        <v>15408</v>
      </c>
      <c r="AC1336" s="7" t="s">
        <v>14869</v>
      </c>
      <c r="AD1336" s="1" t="s">
        <v>16269</v>
      </c>
    </row>
    <row r="1337" spans="1:30">
      <c r="A1337" s="10">
        <v>43942</v>
      </c>
      <c r="B1337" s="11" t="s">
        <v>15</v>
      </c>
      <c r="C1337" s="12" t="s">
        <v>3803</v>
      </c>
      <c r="D1337" s="12" t="s">
        <v>3804</v>
      </c>
      <c r="E1337" s="11" t="s">
        <v>16</v>
      </c>
      <c r="F1337" s="11" t="s">
        <v>2462</v>
      </c>
      <c r="G1337" s="13" t="s">
        <v>17</v>
      </c>
      <c r="H1337" s="11" t="s">
        <v>3835</v>
      </c>
      <c r="I1337" s="11" t="s">
        <v>3830</v>
      </c>
      <c r="J1337" s="11" t="s">
        <v>3831</v>
      </c>
      <c r="K1337" s="11"/>
      <c r="L1337" s="7" t="s">
        <v>14021</v>
      </c>
      <c r="M1337" s="7" t="s">
        <v>3832</v>
      </c>
      <c r="N1337" s="47">
        <v>323904</v>
      </c>
      <c r="O1337" s="25">
        <v>3840</v>
      </c>
      <c r="P1337" s="26">
        <v>84.35</v>
      </c>
      <c r="Q1337" s="11" t="s">
        <v>31</v>
      </c>
      <c r="R1337" s="11" t="s">
        <v>3833</v>
      </c>
      <c r="S1337" s="11" t="s">
        <v>3809</v>
      </c>
      <c r="T1337" s="11" t="s">
        <v>867</v>
      </c>
      <c r="U1337" s="19" t="s">
        <v>32</v>
      </c>
      <c r="V1337" s="11" t="s">
        <v>33</v>
      </c>
      <c r="W1337" s="14">
        <v>18.739999999999998</v>
      </c>
      <c r="X1337" s="14">
        <v>17280</v>
      </c>
      <c r="Y1337" s="11" t="str">
        <f t="shared" si="21"/>
        <v>43942SECRETARIA DE ESTADO DA SAUDEÁLCOOL GEL 4,5 KG (ALCOOL ANTI-SÉPTICO EM GEL - ÁLCOOL ETILICO HIDRAT ADO EM GEL 70 ° INPM, INCOLOR/ TRANSPARENTE, INDICADO PARA HIGIENE DAS MÃOS. UNIDADE DE FORNECIMENTO: FRASCO 4,5 KG)26.606.385/0001-29323904384084,35https://coronavirus.es.gov.br/Media/Coronavirus/Transparencia/ContratosEmergenciais/2020-05WZC%20-%20OF%200747-2020.pdf</v>
      </c>
      <c r="Z1337" s="11" t="s">
        <v>4443</v>
      </c>
      <c r="AA1337" s="7">
        <v>300000</v>
      </c>
      <c r="AB1337" s="1" t="s">
        <v>15408</v>
      </c>
      <c r="AC1337" s="7" t="s">
        <v>14869</v>
      </c>
      <c r="AD1337" s="1" t="s">
        <v>16269</v>
      </c>
    </row>
    <row r="1338" spans="1:30">
      <c r="A1338" s="10">
        <v>43942</v>
      </c>
      <c r="B1338" s="11" t="s">
        <v>15</v>
      </c>
      <c r="C1338" s="12" t="s">
        <v>3803</v>
      </c>
      <c r="D1338" s="12" t="s">
        <v>3804</v>
      </c>
      <c r="E1338" s="11" t="s">
        <v>16</v>
      </c>
      <c r="F1338" s="11" t="s">
        <v>2462</v>
      </c>
      <c r="G1338" s="13" t="s">
        <v>17</v>
      </c>
      <c r="H1338" s="11" t="s">
        <v>3836</v>
      </c>
      <c r="I1338" s="11" t="s">
        <v>3837</v>
      </c>
      <c r="J1338" s="11" t="s">
        <v>3838</v>
      </c>
      <c r="K1338" s="11"/>
      <c r="L1338" s="7" t="s">
        <v>14022</v>
      </c>
      <c r="M1338" s="7" t="s">
        <v>3839</v>
      </c>
      <c r="N1338" s="47">
        <v>9600000</v>
      </c>
      <c r="O1338" s="25">
        <v>60000</v>
      </c>
      <c r="P1338" s="26">
        <v>160</v>
      </c>
      <c r="Q1338" s="11" t="s">
        <v>3840</v>
      </c>
      <c r="R1338" s="11" t="s">
        <v>3841</v>
      </c>
      <c r="S1338" s="11" t="s">
        <v>3809</v>
      </c>
      <c r="T1338" s="11" t="s">
        <v>836</v>
      </c>
      <c r="U1338" s="19" t="s">
        <v>30</v>
      </c>
      <c r="V1338" s="11" t="s">
        <v>20</v>
      </c>
      <c r="W1338" s="14">
        <v>3.2</v>
      </c>
      <c r="X1338" s="14">
        <v>3000000</v>
      </c>
      <c r="Y1338" s="11" t="str">
        <f t="shared" si="21"/>
        <v>43942SECRETARIA DE ESTADO DA SAUDEMÁSCARA CIRÚRGICA CX C/ 50 (MASCARA CIRURGICA DESCARTAVEL, SEMI- FACIAL, DESCARTAVEL, COM TRES CAMADAS DE PROTECAO, SENDO A INTERNA EM MATERIAL HIPOALERGICO, CONFECCIONADA COM NAO TECIDO, COM GRAMATURA MINIMA DE 30G/M2, COM CLIP NASAL EMBUTIDO QUE PERMITA AJUSTE ADEQUADO AO CONTORNO DO ROSTO, PRODUZIDO EM ALUMINIO SUAVE E FLEXIVEL, NAO TRAUMATIZANTE, INODORA, TIRAS COSTURADAS COM SOLDA ELETRONICA, BORDAS BEM ACABADAS, ISENTAS DE COLA E QUE APRESENTEM EFICIENCIA DE FILTRACAO BACTERIANA (E.F.B.), PARA PARTICULAS DE 1.0 MICRON, ACIMA DE 95%. EMBALAGEM EM CAIXA TIPO DISPENSER-BOX COM 50 UNIDADES.)35.997.345/0001-46960000060000160https://coronavirus.es.gov.br/Media/Coronavirus/Transparencia/ContratosEmergenciais/2020-JV1KP%20OF%20HOSPIDROGAS.pdf</v>
      </c>
      <c r="Z1338" s="11" t="s">
        <v>4443</v>
      </c>
      <c r="AA1338" s="7">
        <v>1000000</v>
      </c>
      <c r="AB1338" s="1" t="s">
        <v>15409</v>
      </c>
      <c r="AC1338" s="7" t="s">
        <v>14869</v>
      </c>
      <c r="AD1338" s="1" t="s">
        <v>16269</v>
      </c>
    </row>
    <row r="1339" spans="1:30" s="3" customFormat="1">
      <c r="A1339" s="10">
        <v>43942</v>
      </c>
      <c r="B1339" s="11" t="s">
        <v>15</v>
      </c>
      <c r="C1339" s="12" t="s">
        <v>3803</v>
      </c>
      <c r="D1339" s="12" t="s">
        <v>3804</v>
      </c>
      <c r="E1339" s="11" t="s">
        <v>16</v>
      </c>
      <c r="F1339" s="11" t="s">
        <v>2462</v>
      </c>
      <c r="G1339" s="13" t="s">
        <v>17</v>
      </c>
      <c r="H1339" s="11" t="s">
        <v>3842</v>
      </c>
      <c r="I1339" s="11" t="s">
        <v>3843</v>
      </c>
      <c r="J1339" s="11" t="s">
        <v>3844</v>
      </c>
      <c r="K1339" s="11"/>
      <c r="L1339" s="7" t="s">
        <v>14022</v>
      </c>
      <c r="M1339" s="7" t="s">
        <v>3839</v>
      </c>
      <c r="N1339" s="47">
        <v>300000</v>
      </c>
      <c r="O1339" s="25">
        <v>2000000</v>
      </c>
      <c r="P1339" s="26">
        <v>0.15</v>
      </c>
      <c r="Q1339" s="11" t="s">
        <v>18</v>
      </c>
      <c r="R1339" s="11" t="s">
        <v>3845</v>
      </c>
      <c r="S1339" s="11" t="s">
        <v>3809</v>
      </c>
      <c r="T1339" s="11" t="s">
        <v>1453</v>
      </c>
      <c r="U1339" s="15" t="s">
        <v>25</v>
      </c>
      <c r="V1339" s="11" t="s">
        <v>20</v>
      </c>
      <c r="W1339" s="14">
        <v>0.14499999999999999</v>
      </c>
      <c r="X1339" s="14">
        <v>2000000</v>
      </c>
      <c r="Y1339" s="11" t="str">
        <f t="shared" si="21"/>
        <v>43942SECRETARIA DE ESTADO DA SAUDETOUCA DESCARTÁVEL TNT (TOUCA DESCARTAVEL, EM TNT, 100% POLIPROPILENO, COM 10 G/M2, NAO ESTERIL, TAMANHO UNICO, SANFONADA, FORMATO ANATOMICO, ACABAMENTO COM ELASTICO, NA COR BRANCA. ACONDICIONADO EM MATERIAL QUE GARANTA A INTEGRIDADE DO PRODUTO)35.997.345/0001-4630000020000000,15https://coronavirus.es.gov.br/Media/Coronavirus/Transparencia/ContratosEmergenciais/2020-R3HKB%20-%20ORDEM%20FORNECIMENTO%200761%20-%202020%20PR0CESSO%202020%20-%20R3HKB.pdf</v>
      </c>
      <c r="Z1339" s="11" t="s">
        <v>4443</v>
      </c>
      <c r="AA1339" s="7">
        <v>1000000</v>
      </c>
      <c r="AB1339" s="1" t="s">
        <v>15409</v>
      </c>
      <c r="AC1339" s="7" t="s">
        <v>14869</v>
      </c>
      <c r="AD1339" s="1" t="s">
        <v>16269</v>
      </c>
    </row>
    <row r="1340" spans="1:30" s="3" customFormat="1">
      <c r="A1340" s="10">
        <v>43942</v>
      </c>
      <c r="B1340" s="11" t="s">
        <v>15</v>
      </c>
      <c r="C1340" s="12" t="s">
        <v>3803</v>
      </c>
      <c r="D1340" s="12" t="s">
        <v>3804</v>
      </c>
      <c r="E1340" s="11" t="s">
        <v>16</v>
      </c>
      <c r="F1340" s="11" t="s">
        <v>2462</v>
      </c>
      <c r="G1340" s="13" t="s">
        <v>17</v>
      </c>
      <c r="H1340" s="11" t="s">
        <v>5096</v>
      </c>
      <c r="I1340" s="11" t="s">
        <v>3846</v>
      </c>
      <c r="J1340" s="11" t="s">
        <v>3847</v>
      </c>
      <c r="K1340" s="11"/>
      <c r="L1340" s="7" t="s">
        <v>14023</v>
      </c>
      <c r="M1340" s="7" t="s">
        <v>3848</v>
      </c>
      <c r="N1340" s="47">
        <v>29400</v>
      </c>
      <c r="O1340" s="25">
        <v>2800</v>
      </c>
      <c r="P1340" s="26">
        <v>10.5</v>
      </c>
      <c r="Q1340" s="11" t="s">
        <v>31</v>
      </c>
      <c r="R1340" s="11" t="s">
        <v>3849</v>
      </c>
      <c r="S1340" s="11" t="s">
        <v>3809</v>
      </c>
      <c r="T1340" s="11" t="s">
        <v>867</v>
      </c>
      <c r="U1340" s="19" t="s">
        <v>32</v>
      </c>
      <c r="V1340" s="11" t="s">
        <v>33</v>
      </c>
      <c r="W1340" s="14">
        <v>2.1</v>
      </c>
      <c r="X1340" s="14">
        <v>14000</v>
      </c>
      <c r="Y1340" s="11" t="str">
        <f t="shared" si="21"/>
        <v>43942SECRETARIA DE ESTADO DA SAUDEÁLCOOL ETÍLICO HIDRATADO 70º  FRASCO PLÁSTICO 5L (ÁLCOOL ETÍLICO HIDRATADO 70o INPM, USO HOSPITALAR, FRASCO PLÁSTICO, RESISTÊNTE, TAMPA COM SISTEMA ANTI VAZAMENTO. 5L.)04.082.987/0001-9129400280010,5https://coronavirus.es.gov.br/Media/Coronavirus/Transparencia/ContratosEmergenciais/2020-KF401%20-%20OF%200764%20-%20ERVAS%20NATURAIS%20LOTES%201%20E%202.pdf</v>
      </c>
      <c r="Z1340" s="11" t="s">
        <v>4443</v>
      </c>
      <c r="AA1340" s="7">
        <v>50000</v>
      </c>
      <c r="AB1340" s="1" t="s">
        <v>15410</v>
      </c>
      <c r="AC1340" s="7" t="s">
        <v>14868</v>
      </c>
      <c r="AD1340" s="1" t="s">
        <v>16269</v>
      </c>
    </row>
    <row r="1341" spans="1:30" s="3" customFormat="1">
      <c r="A1341" s="10">
        <v>43942</v>
      </c>
      <c r="B1341" s="11" t="s">
        <v>15</v>
      </c>
      <c r="C1341" s="12" t="s">
        <v>3803</v>
      </c>
      <c r="D1341" s="12" t="s">
        <v>3804</v>
      </c>
      <c r="E1341" s="11" t="s">
        <v>16</v>
      </c>
      <c r="F1341" s="11" t="s">
        <v>2462</v>
      </c>
      <c r="G1341" s="13" t="s">
        <v>17</v>
      </c>
      <c r="H1341" s="11" t="s">
        <v>3850</v>
      </c>
      <c r="I1341" s="11" t="s">
        <v>3846</v>
      </c>
      <c r="J1341" s="11" t="s">
        <v>3847</v>
      </c>
      <c r="K1341" s="11"/>
      <c r="L1341" s="7" t="s">
        <v>14023</v>
      </c>
      <c r="M1341" s="7" t="s">
        <v>3848</v>
      </c>
      <c r="N1341" s="47">
        <v>240000</v>
      </c>
      <c r="O1341" s="25">
        <v>6000</v>
      </c>
      <c r="P1341" s="26">
        <v>40</v>
      </c>
      <c r="Q1341" s="11" t="s">
        <v>31</v>
      </c>
      <c r="R1341" s="11" t="s">
        <v>3849</v>
      </c>
      <c r="S1341" s="11" t="s">
        <v>3809</v>
      </c>
      <c r="T1341" s="11" t="s">
        <v>867</v>
      </c>
      <c r="U1341" s="19" t="s">
        <v>32</v>
      </c>
      <c r="V1341" s="11" t="s">
        <v>33</v>
      </c>
      <c r="W1341" s="14">
        <v>8</v>
      </c>
      <c r="X1341" s="14">
        <v>30000</v>
      </c>
      <c r="Y1341" s="11" t="str">
        <f t="shared" si="21"/>
        <v>43942SECRETARIA DE ESTADO DA SAUDEALCOOL ANTI-SÉPTICO EM GEL  70 °- 70ÁLCOOL 5L (ALCOOL ANTI-SÉPTICO EM GEL - ÁLCOOL ETILICO HIDRATADO EM GEL 70 ° INPM, INCOLOR/ TRANSPARENTE, INDICADO PARA HIGIENE DAS MÃOS. UNIDADE DE FORNECIMENTO: 5L)04.082.987/0001-91240000600040https://coronavirus.es.gov.br/Media/Coronavirus/Transparencia/ContratosEmergenciais/2020-KF401%20-%20OF%200764%20-%20ERVAS%20NATURAIS%20LOTES%201%20E%202.pdf</v>
      </c>
      <c r="Z1341" s="11" t="s">
        <v>4443</v>
      </c>
      <c r="AA1341" s="7">
        <v>50000</v>
      </c>
      <c r="AB1341" s="1" t="s">
        <v>15410</v>
      </c>
      <c r="AC1341" s="7" t="s">
        <v>14868</v>
      </c>
      <c r="AD1341" s="1" t="s">
        <v>16269</v>
      </c>
    </row>
    <row r="1342" spans="1:30" s="3" customFormat="1">
      <c r="A1342" s="10">
        <v>43942</v>
      </c>
      <c r="B1342" s="11" t="s">
        <v>15</v>
      </c>
      <c r="C1342" s="12" t="s">
        <v>3803</v>
      </c>
      <c r="D1342" s="12" t="s">
        <v>3804</v>
      </c>
      <c r="E1342" s="11" t="s">
        <v>16</v>
      </c>
      <c r="F1342" s="11" t="s">
        <v>2462</v>
      </c>
      <c r="G1342" s="13" t="s">
        <v>17</v>
      </c>
      <c r="H1342" s="11" t="s">
        <v>3851</v>
      </c>
      <c r="I1342" s="11" t="s">
        <v>3852</v>
      </c>
      <c r="J1342" s="11" t="s">
        <v>3853</v>
      </c>
      <c r="K1342" s="11"/>
      <c r="L1342" s="7" t="s">
        <v>14023</v>
      </c>
      <c r="M1342" s="7" t="s">
        <v>3848</v>
      </c>
      <c r="N1342" s="47">
        <v>296780</v>
      </c>
      <c r="O1342" s="25">
        <v>14200</v>
      </c>
      <c r="P1342" s="26">
        <v>20.9</v>
      </c>
      <c r="Q1342" s="11" t="s">
        <v>31</v>
      </c>
      <c r="R1342" s="11" t="s">
        <v>3854</v>
      </c>
      <c r="S1342" s="11" t="s">
        <v>3809</v>
      </c>
      <c r="T1342" s="11" t="s">
        <v>867</v>
      </c>
      <c r="U1342" s="19" t="s">
        <v>32</v>
      </c>
      <c r="V1342" s="11" t="s">
        <v>33</v>
      </c>
      <c r="W1342" s="14">
        <v>20.9</v>
      </c>
      <c r="X1342" s="14">
        <v>14200</v>
      </c>
      <c r="Y1342" s="11" t="str">
        <f t="shared" si="21"/>
        <v>43942SECRETARIA DE ESTADO DA SAUDEÁLCOOL GEL (ALCOOL ANTI-SÉPTICO EM GEL - ÁLCOOL ETILICO HIDRATADO EM GEL 70 ° INPM, INCOLOR/ TRANSPARENTE, INDICADO PARA HIGIENE DAS MÃOS. Unidade de fornecimento: unidade)04.082.987/0001-912967801420020,9https://coronavirus.es.gov.br/Media/Coronavirus/Transparencia/ContratosEmergenciais/2020-10V2C%20-%20OF%200765-2020.pdf</v>
      </c>
      <c r="Z1342" s="11" t="s">
        <v>4443</v>
      </c>
      <c r="AA1342" s="7">
        <v>50000</v>
      </c>
      <c r="AB1342" s="1" t="s">
        <v>15410</v>
      </c>
      <c r="AC1342" s="7" t="s">
        <v>14868</v>
      </c>
      <c r="AD1342" s="1" t="s">
        <v>16269</v>
      </c>
    </row>
    <row r="1343" spans="1:30" s="3" customFormat="1">
      <c r="A1343" s="10">
        <v>43942</v>
      </c>
      <c r="B1343" s="11" t="s">
        <v>15</v>
      </c>
      <c r="C1343" s="12" t="s">
        <v>3803</v>
      </c>
      <c r="D1343" s="12" t="s">
        <v>3804</v>
      </c>
      <c r="E1343" s="11" t="s">
        <v>16</v>
      </c>
      <c r="F1343" s="11" t="s">
        <v>2462</v>
      </c>
      <c r="G1343" s="13" t="s">
        <v>17</v>
      </c>
      <c r="H1343" s="11" t="s">
        <v>3855</v>
      </c>
      <c r="I1343" s="11" t="s">
        <v>3856</v>
      </c>
      <c r="J1343" s="11" t="s">
        <v>3857</v>
      </c>
      <c r="K1343" s="11"/>
      <c r="L1343" s="7" t="s">
        <v>14025</v>
      </c>
      <c r="M1343" s="7" t="s">
        <v>14024</v>
      </c>
      <c r="N1343" s="47">
        <v>2094</v>
      </c>
      <c r="O1343" s="25">
        <v>300</v>
      </c>
      <c r="P1343" s="26">
        <v>6.98</v>
      </c>
      <c r="Q1343" s="11" t="s">
        <v>18</v>
      </c>
      <c r="R1343" s="11" t="s">
        <v>3858</v>
      </c>
      <c r="S1343" s="11" t="s">
        <v>3809</v>
      </c>
      <c r="T1343" s="11" t="s">
        <v>859</v>
      </c>
      <c r="U1343" s="19" t="s">
        <v>27</v>
      </c>
      <c r="V1343" s="11" t="s">
        <v>20</v>
      </c>
      <c r="W1343" s="14">
        <v>6.98</v>
      </c>
      <c r="X1343" s="14">
        <v>300</v>
      </c>
      <c r="Y1343" s="11" t="str">
        <f t="shared" si="21"/>
        <v>43942SECRETARIA DE ESTADO DA SAUDEBATERIA 9VOLTS PARA TERMÔMETROS LASER - BARREIRAS SANITÁRIAS - FRONTEIRAS (BATERIA/PILHA: TIPO: ALCALINA, TENSAO MAXIMA: 9,8V, TENSAO NOMINAL: 9V,
 CAPACIDADE DE CORRENTE: MINIMO DE 540MAH, ESTAR DE ACORDO CO OS PADROES ESTABELECIDOS PELA RESOLUCAO CONAMA No 401, DE 04 DE NOVEMBRO DE 2008 E SER CERTIFICADA PELO INMETRO OU INSTITUTO POR ELE CREDENCIADO, VALIDADE 3 ANOS)32.241.976/0001-4220943006,98https://coronavirus.es.gov.br/Media/Coronavirus/Transparencia/ContratosEmergenciais/2020-XF9QS%20-%20OF%200774-2020%20BONAFIDE.pdf</v>
      </c>
      <c r="Z1343" s="11" t="s">
        <v>4443</v>
      </c>
      <c r="AA1343" s="7">
        <v>96000</v>
      </c>
      <c r="AB1343" s="1" t="s">
        <v>15411</v>
      </c>
      <c r="AC1343" s="7" t="s">
        <v>14868</v>
      </c>
      <c r="AD1343" s="1" t="s">
        <v>16269</v>
      </c>
    </row>
    <row r="1344" spans="1:30" s="3" customFormat="1">
      <c r="A1344" s="10">
        <v>43942</v>
      </c>
      <c r="B1344" s="11" t="s">
        <v>15</v>
      </c>
      <c r="C1344" s="12" t="s">
        <v>3803</v>
      </c>
      <c r="D1344" s="12" t="s">
        <v>3804</v>
      </c>
      <c r="E1344" s="11" t="s">
        <v>16</v>
      </c>
      <c r="F1344" s="11" t="s">
        <v>2462</v>
      </c>
      <c r="G1344" s="13" t="s">
        <v>37</v>
      </c>
      <c r="H1344" s="11" t="s">
        <v>3859</v>
      </c>
      <c r="I1344" s="11" t="s">
        <v>3860</v>
      </c>
      <c r="J1344" s="11" t="s">
        <v>3861</v>
      </c>
      <c r="K1344" s="11"/>
      <c r="L1344" s="7" t="s">
        <v>14026</v>
      </c>
      <c r="M1344" s="7" t="s">
        <v>3862</v>
      </c>
      <c r="N1344" s="47">
        <v>170800</v>
      </c>
      <c r="O1344" s="25">
        <v>20</v>
      </c>
      <c r="P1344" s="26">
        <v>8540</v>
      </c>
      <c r="Q1344" s="11"/>
      <c r="R1344" s="11" t="s">
        <v>3809</v>
      </c>
      <c r="S1344" s="11" t="s">
        <v>3809</v>
      </c>
      <c r="T1344" s="11" t="s">
        <v>1029</v>
      </c>
      <c r="U1344" s="15" t="s">
        <v>620</v>
      </c>
      <c r="V1344" s="11" t="s">
        <v>20</v>
      </c>
      <c r="W1344" s="14">
        <v>8540</v>
      </c>
      <c r="X1344" s="14">
        <v>20</v>
      </c>
      <c r="Y1344" s="11" t="str">
        <f t="shared" si="21"/>
        <v>43942SECRETARIA DE ESTADO DA SAUDEELETROCARDIÓGRAFO (APARELHO DE ECG (ELETROCARDIOGRAFO) PORTATIL; ESPECIFICACOES TECNICAS MINIMAS E APROXIMADAS: IMPRESSORA TERMICA INTEGRADA DE ALTA RESOLUCAO; CONTER NO EXAME A INDICACAO DAS DERIVACOES, GANHO,
VELOCIDADE E FILTROS UTILIZADOS DURANTE A AQUISICAO; POSSUIR MEMORIA PARA NO MINIMO 100 EXAMES E INTERFACE QUE PERMITA A EXPORTACAO DESTES (EM FORMATO PDF) ATRAVES DE CONEXAO POR ETERNET / RJ45 E DISPOSITIVOS VOLATEIS USB (PENDRIVE); POSSIBILITANDO ASSIM VISUALIZAR, ARQUIVAR, IMPRIMIR EM PAPEL COMUM A4)39.309.927/0001-43170800208540https://coronavirus.es.gov.br/contratos-emergenciais</v>
      </c>
      <c r="Z1344" s="11" t="s">
        <v>4443</v>
      </c>
      <c r="AA1344" s="7">
        <v>0</v>
      </c>
      <c r="AB1344" s="1" t="s">
        <v>15412</v>
      </c>
      <c r="AC1344" s="7" t="s">
        <v>14869</v>
      </c>
      <c r="AD1344" s="1" t="s">
        <v>16269</v>
      </c>
    </row>
    <row r="1345" spans="1:30" s="3" customFormat="1">
      <c r="A1345" s="10">
        <v>43942</v>
      </c>
      <c r="B1345" s="11" t="s">
        <v>15</v>
      </c>
      <c r="C1345" s="12" t="s">
        <v>3803</v>
      </c>
      <c r="D1345" s="12" t="s">
        <v>3804</v>
      </c>
      <c r="E1345" s="11" t="s">
        <v>16</v>
      </c>
      <c r="F1345" s="11" t="s">
        <v>2462</v>
      </c>
      <c r="G1345" s="13" t="s">
        <v>17</v>
      </c>
      <c r="H1345" s="11" t="s">
        <v>3863</v>
      </c>
      <c r="I1345" s="11" t="s">
        <v>3864</v>
      </c>
      <c r="J1345" s="11" t="s">
        <v>3865</v>
      </c>
      <c r="K1345" s="11"/>
      <c r="L1345" s="7" t="s">
        <v>14027</v>
      </c>
      <c r="M1345" s="7" t="s">
        <v>3866</v>
      </c>
      <c r="N1345" s="47">
        <v>1186800</v>
      </c>
      <c r="O1345" s="25">
        <v>10000</v>
      </c>
      <c r="P1345" s="26">
        <v>118.68</v>
      </c>
      <c r="Q1345" s="11"/>
      <c r="R1345" s="11" t="s">
        <v>3809</v>
      </c>
      <c r="S1345" s="11" t="s">
        <v>3809</v>
      </c>
      <c r="T1345" s="11" t="s">
        <v>836</v>
      </c>
      <c r="U1345" s="19" t="s">
        <v>30</v>
      </c>
      <c r="V1345" s="11" t="s">
        <v>20</v>
      </c>
      <c r="W1345" s="14">
        <v>2.3736000000000002</v>
      </c>
      <c r="X1345" s="14">
        <v>500000</v>
      </c>
      <c r="Y1345" s="11" t="str">
        <f t="shared" ref="Y1345:Y1408" si="22">_xlfn.CONCAT(A1345,F1345,H1345,M1345,N1345,O1345,P1345,R1345)</f>
        <v>43942SECRETARIA DE ESTADO DA SAUDEMASCARA CIRURGICA DESCARTAVEL, CONFECCIONADA EM MATERIAL TECIDO NAO TECIDO (TNT), COM PELO MENOS UMA CAMADA INTERNA E EXTERNA E, OBRIGATORIAMENTE, UM ELEMENTO FILTRANTE; COM EFICIÊNCIA DE FILTRAGEM DE PARTÍCULAS (EFP) &gt;
98% E EFICIÊNCIA DE FILTRAGEM BACTERIOLÓGICA (BFE) &gt; 95%; COM CLIP NASAL EMBUTIDO QUE PERMITA AJUSTE ADEQUADO AO CONTORNO DO ROSTO. UNIDADE DE FORNECIMENTO: CAIXA.28.924.885/0001-34118680010000118,68https://coronavirus.es.gov.br/contratos-emergenciais</v>
      </c>
      <c r="Z1345" s="11" t="s">
        <v>4443</v>
      </c>
      <c r="AA1345" s="7">
        <v>50000</v>
      </c>
      <c r="AB1345" s="1" t="s">
        <v>15413</v>
      </c>
      <c r="AC1345" s="7" t="s">
        <v>14868</v>
      </c>
      <c r="AD1345" s="1" t="s">
        <v>16269</v>
      </c>
    </row>
    <row r="1346" spans="1:30" s="3" customFormat="1">
      <c r="A1346" s="10">
        <v>43942</v>
      </c>
      <c r="B1346" s="11" t="s">
        <v>15</v>
      </c>
      <c r="C1346" s="12" t="s">
        <v>3803</v>
      </c>
      <c r="D1346" s="12" t="s">
        <v>3804</v>
      </c>
      <c r="E1346" s="11" t="s">
        <v>16</v>
      </c>
      <c r="F1346" s="11" t="s">
        <v>2462</v>
      </c>
      <c r="G1346" s="13" t="s">
        <v>17</v>
      </c>
      <c r="H1346" s="11" t="s">
        <v>5097</v>
      </c>
      <c r="I1346" s="11" t="s">
        <v>3867</v>
      </c>
      <c r="J1346" s="11" t="s">
        <v>3868</v>
      </c>
      <c r="K1346" s="11"/>
      <c r="L1346" s="7" t="s">
        <v>14028</v>
      </c>
      <c r="M1346" s="7" t="s">
        <v>3869</v>
      </c>
      <c r="N1346" s="47">
        <v>740000</v>
      </c>
      <c r="O1346" s="25">
        <v>20000</v>
      </c>
      <c r="P1346" s="26">
        <v>37</v>
      </c>
      <c r="Q1346" s="11" t="s">
        <v>31</v>
      </c>
      <c r="R1346" s="11" t="s">
        <v>3809</v>
      </c>
      <c r="S1346" s="11" t="s">
        <v>3809</v>
      </c>
      <c r="T1346" s="11" t="s">
        <v>867</v>
      </c>
      <c r="U1346" s="19" t="s">
        <v>32</v>
      </c>
      <c r="V1346" s="11" t="s">
        <v>33</v>
      </c>
      <c r="W1346" s="14">
        <v>7.4</v>
      </c>
      <c r="X1346" s="14">
        <v>100000</v>
      </c>
      <c r="Y1346" s="11" t="str">
        <f t="shared" si="22"/>
        <v>43942SECRETARIA DE ESTADO DA SAUDEAQUISIÇÃO DE ÁLCOOL LÍQUIDO 70% (FRASCO 5L) (ÁLCOOL ETÍLICO HIDRATADO 70o INPM, USO HOSPITALAR, FRASCO PLÁSTICO RESISTÊNTE, TAMPA COM SISTEMA ANTI VAZAMENTO. FRASCO: 5L)23.267.516/0001-007400002000037https://coronavirus.es.gov.br/contratos-emergenciais</v>
      </c>
      <c r="Z1346" s="11" t="s">
        <v>4443</v>
      </c>
      <c r="AA1346" s="7">
        <v>100000</v>
      </c>
      <c r="AB1346" s="1" t="s">
        <v>15414</v>
      </c>
      <c r="AC1346" s="7" t="s">
        <v>14870</v>
      </c>
      <c r="AD1346" s="1" t="s">
        <v>16269</v>
      </c>
    </row>
    <row r="1347" spans="1:30" s="3" customFormat="1">
      <c r="A1347" s="10">
        <v>43942</v>
      </c>
      <c r="B1347" s="11" t="s">
        <v>15</v>
      </c>
      <c r="C1347" s="12" t="s">
        <v>3803</v>
      </c>
      <c r="D1347" s="12" t="s">
        <v>3804</v>
      </c>
      <c r="E1347" s="11" t="s">
        <v>16</v>
      </c>
      <c r="F1347" s="11" t="s">
        <v>2462</v>
      </c>
      <c r="G1347" s="13" t="s">
        <v>17</v>
      </c>
      <c r="H1347" s="11" t="s">
        <v>3870</v>
      </c>
      <c r="I1347" s="11" t="s">
        <v>3871</v>
      </c>
      <c r="J1347" s="11"/>
      <c r="K1347" s="11"/>
      <c r="L1347" s="7"/>
      <c r="M1347" s="7"/>
      <c r="N1347" s="47">
        <v>3178973</v>
      </c>
      <c r="O1347" s="25">
        <v>50</v>
      </c>
      <c r="P1347" s="26">
        <v>63579.46</v>
      </c>
      <c r="Q1347" s="11" t="s">
        <v>18</v>
      </c>
      <c r="R1347" s="11" t="s">
        <v>3809</v>
      </c>
      <c r="S1347" s="11" t="s">
        <v>3809</v>
      </c>
      <c r="T1347" s="11" t="s">
        <v>961</v>
      </c>
      <c r="U1347" s="19" t="s">
        <v>19</v>
      </c>
      <c r="V1347" s="11" t="s">
        <v>20</v>
      </c>
      <c r="W1347" s="14">
        <v>63.5794566</v>
      </c>
      <c r="X1347" s="14">
        <v>50000</v>
      </c>
      <c r="Y1347" s="11" t="str">
        <f t="shared" si="22"/>
        <v>43942SECRETARIA DE ESTADO DA SAUDEKIT DIAGNÓSTICO -  REAGENTES PARA A REALIZAÇÃO DE DIAGNÓSTICO MOLECULAR ATRAVÉS DE TÉCNICA DE RT-QPCR (SARS-COV-2 NUCLEIC ACID DETECTION KIT (FLUORESCENT PCR)CONTENDO: 1) QRT-PCR MIX DE REAGENTES PARA REACOES (PRIMER, SONDA, DNTP, MG2+,TAMPAO), 2) QRT-PCR MIX DE ENZIMA (TAQ POLIMERASE, URACIL-DNA GLICOSILASE), 3) CONTROLE NEGATIVO (AGUA TRATADA COM DEPC), 4) CONTROLE POSITIVO (FRAGMENTO DE RNA PROTEGIDO CONTENDO O GENE ALVO), E 5) CONTROLE INTERNO DE REACAO (FRAGMENTO DE RNA PROTEGIDO CONTENDO O GENE DE CONTROLE. INTERNO) USO: AMOSTRA DE RNA EXTRAIDO APARTIR DE AMOSTRAS BIOLOGICAS COLHIDAS ATRAVES DA UTILIZACAO DE SWAB NASAL OU OROFARÍNGEO) 31789735063579,46https://coronavirus.es.gov.br/contratos-emergenciais</v>
      </c>
      <c r="Z1347" s="11" t="s">
        <v>4443</v>
      </c>
      <c r="AA1347" s="7"/>
      <c r="AB1347" s="1" t="s">
        <v>14871</v>
      </c>
      <c r="AC1347" s="7"/>
      <c r="AD1347" s="1" t="s">
        <v>16269</v>
      </c>
    </row>
    <row r="1348" spans="1:30" s="3" customFormat="1">
      <c r="A1348" s="10">
        <v>43942</v>
      </c>
      <c r="B1348" s="11" t="s">
        <v>15</v>
      </c>
      <c r="C1348" s="12" t="s">
        <v>3803</v>
      </c>
      <c r="D1348" s="12" t="s">
        <v>3804</v>
      </c>
      <c r="E1348" s="11" t="s">
        <v>16</v>
      </c>
      <c r="F1348" s="11" t="s">
        <v>2462</v>
      </c>
      <c r="G1348" s="13" t="s">
        <v>37</v>
      </c>
      <c r="H1348" s="11" t="s">
        <v>3872</v>
      </c>
      <c r="I1348" s="11" t="s">
        <v>3873</v>
      </c>
      <c r="J1348" s="11" t="s">
        <v>61</v>
      </c>
      <c r="K1348" s="11"/>
      <c r="L1348" s="7" t="s">
        <v>14029</v>
      </c>
      <c r="M1348" s="7" t="s">
        <v>3874</v>
      </c>
      <c r="N1348" s="47">
        <v>2380000</v>
      </c>
      <c r="O1348" s="25">
        <v>100</v>
      </c>
      <c r="P1348" s="26">
        <v>23800</v>
      </c>
      <c r="Q1348" s="11" t="s">
        <v>18</v>
      </c>
      <c r="R1348" s="11" t="s">
        <v>3809</v>
      </c>
      <c r="S1348" s="11" t="s">
        <v>3809</v>
      </c>
      <c r="T1348" s="11" t="s">
        <v>1029</v>
      </c>
      <c r="U1348" s="15" t="s">
        <v>142</v>
      </c>
      <c r="V1348" s="11" t="s">
        <v>20</v>
      </c>
      <c r="W1348" s="14">
        <v>23800</v>
      </c>
      <c r="X1348" s="14">
        <v>100</v>
      </c>
      <c r="Y1348" s="11" t="str">
        <f t="shared" si="22"/>
        <v>43942SECRETARIA DE ESTADO DA SAUDEMONITORES MULTIPARAMÉTRICOS BÁSICOS (E INDICADO PARA MONITORAR OS ESTADOS HEMODINAMICOS COMO: ECG, FC, PNI, SPO2, FR E TEMP/REP 02 CANAIS. FINALIDADE DO EQUIPAMENTO: UTILIZADO PARA MONITORIZACAO DE PACIENTES DE BAIXA, MEDIA E ALTA COMPLEXIDADE. CARACTERISTICAS GERAIS DO MONITOR: DISPLAY EM LCD COLORIDO NO MINIMO DE 15¿ (POLEGADAS). TRACADO COM APRESENTACAO SIMULTANEA DE PELO MENOS 04 CANAIS. CONTROLE DE VELOCIDADE DO TRACADO DE CURVA VARIAVEL EM PELO MENOS 25 MM/S E 50 MM/S)39.808.530/0001-04238000010023800https://coronavirus.es.gov.br/contratos-emergenciais</v>
      </c>
      <c r="Z1348" s="11" t="s">
        <v>4443</v>
      </c>
      <c r="AA1348" s="7">
        <v>1110000</v>
      </c>
      <c r="AB1348" s="1" t="s">
        <v>15415</v>
      </c>
      <c r="AC1348" s="7" t="s">
        <v>14869</v>
      </c>
      <c r="AD1348" s="1" t="s">
        <v>16269</v>
      </c>
    </row>
    <row r="1349" spans="1:30" s="3" customFormat="1">
      <c r="A1349" s="10">
        <v>43942</v>
      </c>
      <c r="B1349" s="11" t="s">
        <v>15</v>
      </c>
      <c r="C1349" s="12" t="s">
        <v>3803</v>
      </c>
      <c r="D1349" s="12" t="s">
        <v>3804</v>
      </c>
      <c r="E1349" s="11" t="s">
        <v>16</v>
      </c>
      <c r="F1349" s="11" t="s">
        <v>2462</v>
      </c>
      <c r="G1349" s="13" t="s">
        <v>37</v>
      </c>
      <c r="H1349" s="11" t="s">
        <v>3875</v>
      </c>
      <c r="I1349" s="11" t="s">
        <v>3873</v>
      </c>
      <c r="J1349" s="11" t="s">
        <v>61</v>
      </c>
      <c r="K1349" s="11"/>
      <c r="L1349" s="7" t="s">
        <v>14029</v>
      </c>
      <c r="M1349" s="7" t="s">
        <v>3874</v>
      </c>
      <c r="N1349" s="47">
        <v>2380000</v>
      </c>
      <c r="O1349" s="25">
        <v>100</v>
      </c>
      <c r="P1349" s="26">
        <v>23800</v>
      </c>
      <c r="Q1349" s="11"/>
      <c r="R1349" s="11" t="s">
        <v>3809</v>
      </c>
      <c r="S1349" s="11" t="s">
        <v>3809</v>
      </c>
      <c r="T1349" s="11" t="s">
        <v>1029</v>
      </c>
      <c r="U1349" s="15" t="s">
        <v>142</v>
      </c>
      <c r="V1349" s="11" t="s">
        <v>20</v>
      </c>
      <c r="W1349" s="14">
        <v>23800</v>
      </c>
      <c r="X1349" s="14">
        <v>100</v>
      </c>
      <c r="Y1349" s="11" t="str">
        <f t="shared" si="22"/>
        <v>43942SECRETARIA DE ESTADO DA SAUDEMONITORES MULTIPARAMÉTRICOS PRÉ-CONFIGURADOS (E INDICADO PARA MONITORAR OS ESTADOS HEMODINAMICOS COMO: ECG, FC, PNI, SPO2, FR E TEMP/REP 02 CANAIS. FINALIDADE DO EQUIPAMENTO: UTILIZADO PARA MONITORIZACAO DE PACIENTES DE BAIXA, MEDIA E ALTA COMPLEXIDADE. CARACTERISTICAS GERAIS DO MONITOR: DISPLAY EM LCD COLORIDO NO MINIMO DE 15¿ (POLEGADAS). TRACADO COM APRESENTACAO SIMULTANEA DE PELO MENOS 04 CANAIS. CONTROLE DE VELOCIDADE DO TRACADO DE CURVA VARIAVEL EM PELO MENOS 25 MM/S E 50 MM/S)39.808.530/0001-04238000010023800https://coronavirus.es.gov.br/contratos-emergenciais</v>
      </c>
      <c r="Z1349" s="11" t="s">
        <v>4443</v>
      </c>
      <c r="AA1349" s="7">
        <v>1110000</v>
      </c>
      <c r="AB1349" s="1" t="s">
        <v>15415</v>
      </c>
      <c r="AC1349" s="7" t="s">
        <v>14869</v>
      </c>
      <c r="AD1349" s="1" t="s">
        <v>16269</v>
      </c>
    </row>
    <row r="1350" spans="1:30" s="3" customFormat="1">
      <c r="A1350" s="10">
        <v>43942</v>
      </c>
      <c r="B1350" s="11" t="s">
        <v>15</v>
      </c>
      <c r="C1350" s="12" t="s">
        <v>3803</v>
      </c>
      <c r="D1350" s="12" t="s">
        <v>3804</v>
      </c>
      <c r="E1350" s="11" t="s">
        <v>16</v>
      </c>
      <c r="F1350" s="11" t="s">
        <v>2462</v>
      </c>
      <c r="G1350" s="13" t="s">
        <v>17</v>
      </c>
      <c r="H1350" s="11" t="s">
        <v>3876</v>
      </c>
      <c r="I1350" s="11">
        <v>8716635</v>
      </c>
      <c r="J1350" s="11" t="s">
        <v>3877</v>
      </c>
      <c r="K1350" s="11"/>
      <c r="L1350" s="7"/>
      <c r="M1350" s="7"/>
      <c r="N1350" s="47">
        <v>22926.080000000002</v>
      </c>
      <c r="O1350" s="25">
        <v>64</v>
      </c>
      <c r="P1350" s="26">
        <v>358.22</v>
      </c>
      <c r="Q1350" s="11" t="s">
        <v>18</v>
      </c>
      <c r="R1350" s="11" t="s">
        <v>3809</v>
      </c>
      <c r="S1350" s="11" t="s">
        <v>3809</v>
      </c>
      <c r="T1350" s="11" t="s">
        <v>961</v>
      </c>
      <c r="U1350" s="19" t="s">
        <v>19</v>
      </c>
      <c r="V1350" s="11" t="s">
        <v>20</v>
      </c>
      <c r="W1350" s="14">
        <v>358.22453124999998</v>
      </c>
      <c r="X1350" s="14">
        <v>64</v>
      </c>
      <c r="Y1350" s="11" t="str">
        <f t="shared" si="22"/>
        <v>43942SECRETARIA DE ESTADO DA SAUDEKIT MULTIPLEX PARA DETECÇÃO DE MÚLTIPLOS PATÓGENOS RESPIRATÓRIOS POR RT-Qpcr22926,0864358,22https://coronavirus.es.gov.br/contratos-emergenciais</v>
      </c>
      <c r="Z1350" s="11" t="s">
        <v>4443</v>
      </c>
      <c r="AA1350" s="7"/>
      <c r="AB1350" s="1" t="s">
        <v>14871</v>
      </c>
      <c r="AC1350" s="7"/>
      <c r="AD1350" s="1" t="s">
        <v>16269</v>
      </c>
    </row>
    <row r="1351" spans="1:30" s="3" customFormat="1">
      <c r="A1351" s="10">
        <v>43942</v>
      </c>
      <c r="B1351" s="11" t="s">
        <v>15</v>
      </c>
      <c r="C1351" s="12" t="s">
        <v>3803</v>
      </c>
      <c r="D1351" s="12" t="s">
        <v>3804</v>
      </c>
      <c r="E1351" s="11" t="s">
        <v>16</v>
      </c>
      <c r="F1351" s="11" t="s">
        <v>2462</v>
      </c>
      <c r="G1351" s="13" t="s">
        <v>37</v>
      </c>
      <c r="H1351" s="11" t="s">
        <v>3878</v>
      </c>
      <c r="I1351" s="11" t="s">
        <v>3879</v>
      </c>
      <c r="J1351" s="11"/>
      <c r="K1351" s="11" t="s">
        <v>70</v>
      </c>
      <c r="L1351" s="7" t="s">
        <v>3880</v>
      </c>
      <c r="M1351" s="7" t="s">
        <v>3881</v>
      </c>
      <c r="N1351" s="47">
        <v>3450</v>
      </c>
      <c r="O1351" s="25">
        <v>3</v>
      </c>
      <c r="P1351" s="26">
        <v>1150</v>
      </c>
      <c r="Q1351" s="11"/>
      <c r="R1351" s="11" t="s">
        <v>3809</v>
      </c>
      <c r="S1351" s="11" t="s">
        <v>3809</v>
      </c>
      <c r="T1351" s="11" t="s">
        <v>1603</v>
      </c>
      <c r="U1351" s="15" t="s">
        <v>142</v>
      </c>
      <c r="V1351" s="11" t="s">
        <v>20</v>
      </c>
      <c r="W1351" s="14">
        <v>1150</v>
      </c>
      <c r="X1351" s="14">
        <v>3</v>
      </c>
      <c r="Y1351" s="11" t="str">
        <f t="shared" si="22"/>
        <v>43942SECRETARIA DE ESTADO DA SAUDEMONITOR 23” (Led ou lcd; Deverá possuir, no mínimo, 23” na diagonal, no formato 16:9; Deverá suportar resolução nativa, mínima de 1920x1080; Possuir Tecnologia IPS (In-Plane Switching); O Tempo de resposta não deve ultrapassar 7ms; Deve possuir, pelo menos, uma interface VGA ou HDMI; Deve possuir fonte de alimentação interna com tensão de entrada bivolt automática, acompanhado de cabo de alimentação no padrão NBR14.136; Certificação TCO 7.0, ou superior, comprovando que o monitor ofertado atende as exigências e padrões de sustentabilidade, reduzindo em seu processo de construção o impacto ambiental. Essa característica deverá ser comprovada pela listagem do modelo do monitor no site http://tco.brightly.se/pls/nvp/!tco_search; Compatibilidade com EPEAT na Categoria Gold, comprovada através de atestado e certidões que comprovem que o monitor ofertado é aderente ao padrão de eficiência energética epeat, emitido por instituo credenciado junto ao inmetro. Será admitida como comprovação também, a indicação que o monitor consta em listagem no site epeat através do link: http://www.epeat.net.)23.518.065/0001-29345031150https://coronavirus.es.gov.br/contratos-emergenciais</v>
      </c>
      <c r="Z1351" s="11" t="s">
        <v>4443</v>
      </c>
      <c r="AA1351" s="7">
        <v>450000</v>
      </c>
      <c r="AB1351" s="1" t="s">
        <v>15170</v>
      </c>
      <c r="AC1351" s="7" t="s">
        <v>14869</v>
      </c>
      <c r="AD1351" s="1" t="s">
        <v>16269</v>
      </c>
    </row>
    <row r="1352" spans="1:30" s="3" customFormat="1">
      <c r="A1352" s="10">
        <v>43943</v>
      </c>
      <c r="B1352" s="11" t="s">
        <v>21</v>
      </c>
      <c r="C1352" s="12" t="s">
        <v>3882</v>
      </c>
      <c r="D1352" s="12" t="s">
        <v>3804</v>
      </c>
      <c r="E1352" s="11" t="s">
        <v>16</v>
      </c>
      <c r="F1352" s="11" t="s">
        <v>3883</v>
      </c>
      <c r="G1352" s="13" t="s">
        <v>17</v>
      </c>
      <c r="H1352" s="11" t="s">
        <v>3884</v>
      </c>
      <c r="I1352" s="11" t="s">
        <v>3885</v>
      </c>
      <c r="J1352" s="11"/>
      <c r="K1352" s="11" t="s">
        <v>235</v>
      </c>
      <c r="L1352" s="7" t="s">
        <v>3886</v>
      </c>
      <c r="M1352" s="7" t="s">
        <v>3887</v>
      </c>
      <c r="N1352" s="47">
        <v>825000</v>
      </c>
      <c r="O1352" s="25">
        <v>150000</v>
      </c>
      <c r="P1352" s="26">
        <v>5.5</v>
      </c>
      <c r="Q1352" s="11" t="s">
        <v>18</v>
      </c>
      <c r="R1352" s="11" t="s">
        <v>3888</v>
      </c>
      <c r="S1352" s="11"/>
      <c r="T1352" s="11" t="s">
        <v>836</v>
      </c>
      <c r="U1352" s="19" t="s">
        <v>30</v>
      </c>
      <c r="V1352" s="11" t="s">
        <v>20</v>
      </c>
      <c r="W1352" s="14">
        <v>5.5</v>
      </c>
      <c r="X1352" s="14">
        <v>150000</v>
      </c>
      <c r="Y1352" s="11" t="str">
        <f t="shared" si="22"/>
        <v>43943FMS - Fundo Municipal de SaúdeMÁSCARA, Tipo: Cirúrgica, Descartável, Tamanh...22.635.177/0001-058250001500005,5http://transparencia.vitoria.es.gov.br/MostraArquivo.ashx?AnexoFornecimentoId=3</v>
      </c>
      <c r="Z1352" s="11" t="s">
        <v>4443</v>
      </c>
      <c r="AA1352" s="7">
        <v>100000</v>
      </c>
      <c r="AB1352" s="1" t="s">
        <v>15416</v>
      </c>
      <c r="AC1352" s="7" t="s">
        <v>14868</v>
      </c>
      <c r="AD1352" s="1" t="s">
        <v>16269</v>
      </c>
    </row>
    <row r="1353" spans="1:30" s="3" customFormat="1">
      <c r="A1353" s="10">
        <v>43943</v>
      </c>
      <c r="B1353" s="11" t="s">
        <v>21</v>
      </c>
      <c r="C1353" s="12" t="s">
        <v>3882</v>
      </c>
      <c r="D1353" s="12" t="s">
        <v>3804</v>
      </c>
      <c r="E1353" s="11" t="s">
        <v>16</v>
      </c>
      <c r="F1353" s="11" t="s">
        <v>3883</v>
      </c>
      <c r="G1353" s="13" t="s">
        <v>17</v>
      </c>
      <c r="H1353" s="11" t="s">
        <v>3889</v>
      </c>
      <c r="I1353" s="11" t="s">
        <v>3890</v>
      </c>
      <c r="J1353" s="11"/>
      <c r="K1353" s="11" t="s">
        <v>3891</v>
      </c>
      <c r="L1353" s="7" t="s">
        <v>3892</v>
      </c>
      <c r="M1353" s="7" t="s">
        <v>3893</v>
      </c>
      <c r="N1353" s="47">
        <v>6750</v>
      </c>
      <c r="O1353" s="25">
        <v>1500</v>
      </c>
      <c r="P1353" s="26">
        <v>4.5</v>
      </c>
      <c r="Q1353" s="11" t="s">
        <v>18</v>
      </c>
      <c r="R1353" s="11" t="s">
        <v>3894</v>
      </c>
      <c r="S1353" s="11"/>
      <c r="T1353" s="11" t="s">
        <v>889</v>
      </c>
      <c r="U1353" s="19" t="s">
        <v>29</v>
      </c>
      <c r="V1353" s="11" t="s">
        <v>20</v>
      </c>
      <c r="W1353" s="14">
        <v>4.5</v>
      </c>
      <c r="X1353" s="14">
        <v>1500</v>
      </c>
      <c r="Y1353" s="11" t="str">
        <f t="shared" si="22"/>
        <v>43943FMS - Fundo Municipal de SaúdeÓCULOS, Tipo: Proteção, Aplicação: EPI, Lente...19.691.725/0001-00675015004,5http://transparencia.vitoria.es.gov.br/MostraArquivo.ashx?AnexoFornecimentoId=1</v>
      </c>
      <c r="Z1353" s="11" t="s">
        <v>4443</v>
      </c>
      <c r="AA1353" s="7">
        <v>200000</v>
      </c>
      <c r="AB1353" s="1" t="s">
        <v>15417</v>
      </c>
      <c r="AC1353" s="7" t="s">
        <v>14868</v>
      </c>
      <c r="AD1353" s="1" t="s">
        <v>16269</v>
      </c>
    </row>
    <row r="1354" spans="1:30" s="3" customFormat="1">
      <c r="A1354" s="10">
        <v>43943</v>
      </c>
      <c r="B1354" s="11" t="s">
        <v>21</v>
      </c>
      <c r="C1354" s="12" t="s">
        <v>3895</v>
      </c>
      <c r="D1354" s="12" t="s">
        <v>3804</v>
      </c>
      <c r="E1354" s="11" t="s">
        <v>16</v>
      </c>
      <c r="F1354" s="11" t="s">
        <v>3896</v>
      </c>
      <c r="G1354" s="13" t="s">
        <v>17</v>
      </c>
      <c r="H1354" s="11" t="s">
        <v>3897</v>
      </c>
      <c r="I1354" s="11" t="s">
        <v>3898</v>
      </c>
      <c r="J1354" s="11"/>
      <c r="K1354" s="11" t="s">
        <v>3899</v>
      </c>
      <c r="L1354" s="7" t="s">
        <v>14030</v>
      </c>
      <c r="M1354" s="7" t="s">
        <v>3900</v>
      </c>
      <c r="N1354" s="47">
        <v>181700</v>
      </c>
      <c r="O1354" s="25">
        <v>23000</v>
      </c>
      <c r="P1354" s="26">
        <v>7.9</v>
      </c>
      <c r="Q1354" s="11" t="s">
        <v>28</v>
      </c>
      <c r="R1354" s="11" t="s">
        <v>3901</v>
      </c>
      <c r="S1354" s="11" t="s">
        <v>3902</v>
      </c>
      <c r="T1354" s="11" t="s">
        <v>825</v>
      </c>
      <c r="U1354" s="19" t="s">
        <v>4892</v>
      </c>
      <c r="V1354" s="11" t="s">
        <v>20</v>
      </c>
      <c r="W1354" s="14">
        <v>7.9</v>
      </c>
      <c r="X1354" s="14">
        <v>23000</v>
      </c>
      <c r="Y1354" s="11" t="str">
        <f t="shared" si="22"/>
        <v>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bacteriológica.19.959.419/0001-01181700230007,9http://transparencia.serra.es.gov.br/ServicoFornecimento.Detalhes.aspx?municipioId=1&amp;ServicoFornecimentoId=339948&amp;exercicio=2020&amp;situacao=tafNull</v>
      </c>
      <c r="Z1354" s="11" t="s">
        <v>4443</v>
      </c>
      <c r="AA1354" s="7">
        <v>200000</v>
      </c>
      <c r="AB1354" s="1" t="s">
        <v>15418</v>
      </c>
      <c r="AC1354" s="7" t="s">
        <v>14868</v>
      </c>
      <c r="AD1354" s="1" t="s">
        <v>16269</v>
      </c>
    </row>
    <row r="1355" spans="1:30" s="3" customFormat="1">
      <c r="A1355" s="10">
        <v>43943</v>
      </c>
      <c r="B1355" s="11" t="s">
        <v>21</v>
      </c>
      <c r="C1355" s="12" t="s">
        <v>3895</v>
      </c>
      <c r="D1355" s="12" t="s">
        <v>3804</v>
      </c>
      <c r="E1355" s="11" t="s">
        <v>16</v>
      </c>
      <c r="F1355" s="11" t="s">
        <v>3896</v>
      </c>
      <c r="G1355" s="13" t="s">
        <v>17</v>
      </c>
      <c r="H1355" s="11" t="s">
        <v>3903</v>
      </c>
      <c r="I1355" s="11" t="s">
        <v>3904</v>
      </c>
      <c r="J1355" s="11"/>
      <c r="K1355" s="11" t="s">
        <v>3905</v>
      </c>
      <c r="L1355" s="7" t="s">
        <v>14030</v>
      </c>
      <c r="M1355" s="7" t="s">
        <v>3900</v>
      </c>
      <c r="N1355" s="47">
        <v>102700</v>
      </c>
      <c r="O1355" s="25">
        <v>13000</v>
      </c>
      <c r="P1355" s="26">
        <v>7.9</v>
      </c>
      <c r="Q1355" s="11" t="s">
        <v>28</v>
      </c>
      <c r="R1355" s="11" t="s">
        <v>3906</v>
      </c>
      <c r="S1355" s="11"/>
      <c r="T1355" s="11" t="s">
        <v>825</v>
      </c>
      <c r="U1355" s="19" t="s">
        <v>4892</v>
      </c>
      <c r="V1355" s="11" t="s">
        <v>20</v>
      </c>
      <c r="W1355" s="14">
        <v>7.9</v>
      </c>
      <c r="X1355" s="14">
        <v>13000</v>
      </c>
      <c r="Y1355" s="11" t="str">
        <f t="shared" si="22"/>
        <v>43943SESA - Secretaria Municipal de SaúdeMÁSCARA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exalação.19.959.419/0001-01102700130007,9http://transparencia.serra.es.gov.br/Licitacao.Detalhes.aspx?municipioId=1&amp;LicitacaoId=10366#lote/itens</v>
      </c>
      <c r="Z1355" s="11" t="s">
        <v>4443</v>
      </c>
      <c r="AA1355" s="7">
        <v>200000</v>
      </c>
      <c r="AB1355" s="1" t="s">
        <v>15418</v>
      </c>
      <c r="AC1355" s="7" t="s">
        <v>14868</v>
      </c>
      <c r="AD1355" s="1" t="s">
        <v>16269</v>
      </c>
    </row>
    <row r="1356" spans="1:30" s="3" customFormat="1">
      <c r="A1356" s="10">
        <v>43943</v>
      </c>
      <c r="B1356" s="11" t="s">
        <v>21</v>
      </c>
      <c r="C1356" s="12" t="s">
        <v>3895</v>
      </c>
      <c r="D1356" s="12" t="s">
        <v>3804</v>
      </c>
      <c r="E1356" s="11" t="s">
        <v>16</v>
      </c>
      <c r="F1356" s="11" t="s">
        <v>3896</v>
      </c>
      <c r="G1356" s="13" t="s">
        <v>17</v>
      </c>
      <c r="H1356" s="11" t="s">
        <v>3907</v>
      </c>
      <c r="I1356" s="11" t="s">
        <v>3908</v>
      </c>
      <c r="J1356" s="11"/>
      <c r="K1356" s="11" t="s">
        <v>3909</v>
      </c>
      <c r="L1356" s="7" t="s">
        <v>14031</v>
      </c>
      <c r="M1356" s="7" t="s">
        <v>3910</v>
      </c>
      <c r="N1356" s="47">
        <v>234000</v>
      </c>
      <c r="O1356" s="25">
        <v>10000</v>
      </c>
      <c r="P1356" s="26">
        <v>23.4</v>
      </c>
      <c r="Q1356" s="11" t="s">
        <v>22</v>
      </c>
      <c r="R1356" s="11" t="s">
        <v>3911</v>
      </c>
      <c r="S1356" s="11" t="s">
        <v>3902</v>
      </c>
      <c r="T1356" s="11" t="s">
        <v>841</v>
      </c>
      <c r="U1356" s="19" t="s">
        <v>23</v>
      </c>
      <c r="V1356" s="11" t="s">
        <v>24</v>
      </c>
      <c r="W1356" s="14">
        <v>0.46799999999999997</v>
      </c>
      <c r="X1356" s="14">
        <v>1000000</v>
      </c>
      <c r="Y1356" s="11" t="str">
        <f t="shared" si="22"/>
        <v>43943SESA - Secretaria Municipal de SaúdeLUVA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UNIDADES.29.010.039/0001-712340001000023,4http://transparencia.serra.es.gov.br/Licitacao.Detalhes.aspx?municipioId=1&amp;LicitacaoId=10355#arquivos</v>
      </c>
      <c r="Z1356" s="11" t="s">
        <v>4443</v>
      </c>
      <c r="AA1356" s="7">
        <v>185400</v>
      </c>
      <c r="AB1356" s="1" t="s">
        <v>15419</v>
      </c>
      <c r="AC1356" s="7" t="s">
        <v>14870</v>
      </c>
      <c r="AD1356" s="1" t="s">
        <v>16269</v>
      </c>
    </row>
    <row r="1357" spans="1:30" s="3" customFormat="1">
      <c r="A1357" s="10">
        <v>43943</v>
      </c>
      <c r="B1357" s="11" t="s">
        <v>21</v>
      </c>
      <c r="C1357" s="12" t="s">
        <v>3895</v>
      </c>
      <c r="D1357" s="12" t="s">
        <v>3804</v>
      </c>
      <c r="E1357" s="11" t="s">
        <v>16</v>
      </c>
      <c r="F1357" s="11" t="s">
        <v>3896</v>
      </c>
      <c r="G1357" s="13" t="s">
        <v>17</v>
      </c>
      <c r="H1357" s="11" t="s">
        <v>3912</v>
      </c>
      <c r="I1357" s="11" t="s">
        <v>3908</v>
      </c>
      <c r="J1357" s="11"/>
      <c r="K1357" s="11" t="s">
        <v>3909</v>
      </c>
      <c r="L1357" s="7" t="s">
        <v>14031</v>
      </c>
      <c r="M1357" s="7" t="s">
        <v>3910</v>
      </c>
      <c r="N1357" s="47">
        <v>117000</v>
      </c>
      <c r="O1357" s="25">
        <v>5000</v>
      </c>
      <c r="P1357" s="26">
        <v>23.4</v>
      </c>
      <c r="Q1357" s="11" t="s">
        <v>22</v>
      </c>
      <c r="R1357" s="11" t="s">
        <v>3911</v>
      </c>
      <c r="S1357" s="11" t="s">
        <v>3902</v>
      </c>
      <c r="T1357" s="11" t="s">
        <v>841</v>
      </c>
      <c r="U1357" s="19" t="s">
        <v>23</v>
      </c>
      <c r="V1357" s="11" t="s">
        <v>24</v>
      </c>
      <c r="W1357" s="14">
        <v>0.46799999999999997</v>
      </c>
      <c r="X1357" s="14">
        <v>500000</v>
      </c>
      <c r="Y1357" s="11" t="str">
        <f t="shared" si="22"/>
        <v>43943SESA - Secretaria Municipal de SaúdeLUVA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UNIDADES.29.010.039/0001-71117000500023,4http://transparencia.serra.es.gov.br/Licitacao.Detalhes.aspx?municipioId=1&amp;LicitacaoId=10355#arquivos</v>
      </c>
      <c r="Z1357" s="11" t="s">
        <v>4443</v>
      </c>
      <c r="AA1357" s="7">
        <v>185400</v>
      </c>
      <c r="AB1357" s="1" t="s">
        <v>15419</v>
      </c>
      <c r="AC1357" s="7" t="s">
        <v>14870</v>
      </c>
      <c r="AD1357" s="1" t="s">
        <v>16269</v>
      </c>
    </row>
    <row r="1358" spans="1:30" s="3" customFormat="1">
      <c r="A1358" s="10">
        <v>43943</v>
      </c>
      <c r="B1358" s="11" t="s">
        <v>21</v>
      </c>
      <c r="C1358" s="12" t="s">
        <v>3895</v>
      </c>
      <c r="D1358" s="12" t="s">
        <v>3804</v>
      </c>
      <c r="E1358" s="11" t="s">
        <v>16</v>
      </c>
      <c r="F1358" s="11" t="s">
        <v>3896</v>
      </c>
      <c r="G1358" s="13" t="s">
        <v>17</v>
      </c>
      <c r="H1358" s="11" t="s">
        <v>3913</v>
      </c>
      <c r="I1358" s="11" t="s">
        <v>3908</v>
      </c>
      <c r="J1358" s="11"/>
      <c r="K1358" s="11" t="s">
        <v>3909</v>
      </c>
      <c r="L1358" s="7" t="s">
        <v>14031</v>
      </c>
      <c r="M1358" s="7" t="s">
        <v>3910</v>
      </c>
      <c r="N1358" s="47">
        <v>117000</v>
      </c>
      <c r="O1358" s="25">
        <v>5000</v>
      </c>
      <c r="P1358" s="26">
        <v>23.4</v>
      </c>
      <c r="Q1358" s="11" t="s">
        <v>22</v>
      </c>
      <c r="R1358" s="11" t="s">
        <v>3911</v>
      </c>
      <c r="S1358" s="11" t="s">
        <v>3902</v>
      </c>
      <c r="T1358" s="11" t="s">
        <v>841</v>
      </c>
      <c r="U1358" s="19" t="s">
        <v>23</v>
      </c>
      <c r="V1358" s="11" t="s">
        <v>24</v>
      </c>
      <c r="W1358" s="14">
        <v>0.46799999999999997</v>
      </c>
      <c r="X1358" s="14">
        <v>500000</v>
      </c>
      <c r="Y1358" s="11" t="str">
        <f t="shared" si="22"/>
        <v>43943SESA - Secretaria Municipal de SaúdeLUVA DE PROCEDIMENTO SEM LATEX E AMIDO. TAMANHO G LUVA DE PROCEDIMENTO SEM LATEX E AMIDO. TAMANHO G Luva de sem látex, não estéril, para procedimentos, sem amido, tamanho G anatômica, textura homogênea, alta sensibilidade ao tato, boa elasticidade, resistente a tração, ambidextra, comprimento mínimo de 25cm, punho arredondado de forma a manter perfeita adaptação, atóxica, hipoalergênica acondicionada em caixa com 100 unidades.29.010.039/0001-71117000500023,4http://transparencia.serra.es.gov.br/Licitacao.Detalhes.aspx?municipioId=1&amp;LicitacaoId=10355#arquivos</v>
      </c>
      <c r="Z1358" s="11" t="s">
        <v>4443</v>
      </c>
      <c r="AA1358" s="7">
        <v>185400</v>
      </c>
      <c r="AB1358" s="1" t="s">
        <v>15419</v>
      </c>
      <c r="AC1358" s="7" t="s">
        <v>14870</v>
      </c>
      <c r="AD1358" s="1" t="s">
        <v>16269</v>
      </c>
    </row>
    <row r="1359" spans="1:30" s="3" customFormat="1">
      <c r="A1359" s="10">
        <v>43943</v>
      </c>
      <c r="B1359" s="11" t="s">
        <v>21</v>
      </c>
      <c r="C1359" s="12" t="s">
        <v>3895</v>
      </c>
      <c r="D1359" s="12" t="s">
        <v>3804</v>
      </c>
      <c r="E1359" s="11" t="s">
        <v>16</v>
      </c>
      <c r="F1359" s="11" t="s">
        <v>3896</v>
      </c>
      <c r="G1359" s="13" t="s">
        <v>17</v>
      </c>
      <c r="H1359" s="11" t="s">
        <v>3914</v>
      </c>
      <c r="I1359" s="11" t="s">
        <v>3908</v>
      </c>
      <c r="J1359" s="11"/>
      <c r="K1359" s="11" t="s">
        <v>3909</v>
      </c>
      <c r="L1359" s="7" t="s">
        <v>14031</v>
      </c>
      <c r="M1359" s="7" t="s">
        <v>3910</v>
      </c>
      <c r="N1359" s="47">
        <v>14400</v>
      </c>
      <c r="O1359" s="25">
        <v>10000</v>
      </c>
      <c r="P1359" s="26">
        <v>1.44</v>
      </c>
      <c r="Q1359" s="11" t="s">
        <v>22</v>
      </c>
      <c r="R1359" s="11" t="s">
        <v>3911</v>
      </c>
      <c r="S1359" s="11" t="s">
        <v>3902</v>
      </c>
      <c r="T1359" s="11" t="s">
        <v>841</v>
      </c>
      <c r="U1359" s="19" t="s">
        <v>23</v>
      </c>
      <c r="V1359" s="11" t="s">
        <v>24</v>
      </c>
      <c r="W1359" s="14">
        <v>2.88</v>
      </c>
      <c r="X1359" s="14">
        <v>10000</v>
      </c>
      <c r="Y1359" s="11" t="str">
        <f t="shared" si="22"/>
        <v>43943SESA - Secretaria Municipal de SaúdeLUVA CIRURGICA ESTERIL Nº 6,5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ANVISA29.010.039/0001-7114400100001,44http://transparencia.serra.es.gov.br/Licitacao.Detalhes.aspx?municipioId=1&amp;LicitacaoId=10355#arquivos</v>
      </c>
      <c r="Z1359" s="11" t="s">
        <v>4443</v>
      </c>
      <c r="AA1359" s="7">
        <v>185400</v>
      </c>
      <c r="AB1359" s="1" t="s">
        <v>15419</v>
      </c>
      <c r="AC1359" s="7" t="s">
        <v>14870</v>
      </c>
      <c r="AD1359" s="1" t="s">
        <v>16269</v>
      </c>
    </row>
    <row r="1360" spans="1:30" s="3" customFormat="1">
      <c r="A1360" s="10">
        <v>43943</v>
      </c>
      <c r="B1360" s="11" t="s">
        <v>21</v>
      </c>
      <c r="C1360" s="12" t="s">
        <v>3895</v>
      </c>
      <c r="D1360" s="12" t="s">
        <v>3804</v>
      </c>
      <c r="E1360" s="11" t="s">
        <v>16</v>
      </c>
      <c r="F1360" s="11" t="s">
        <v>3896</v>
      </c>
      <c r="G1360" s="13" t="s">
        <v>17</v>
      </c>
      <c r="H1360" s="11" t="s">
        <v>3915</v>
      </c>
      <c r="I1360" s="11" t="s">
        <v>3908</v>
      </c>
      <c r="J1360" s="11"/>
      <c r="K1360" s="11" t="s">
        <v>3909</v>
      </c>
      <c r="L1360" s="7" t="s">
        <v>14031</v>
      </c>
      <c r="M1360" s="7" t="s">
        <v>3910</v>
      </c>
      <c r="N1360" s="47">
        <v>500000</v>
      </c>
      <c r="O1360" s="25">
        <v>100000</v>
      </c>
      <c r="P1360" s="26">
        <v>5</v>
      </c>
      <c r="Q1360" s="11" t="s">
        <v>18</v>
      </c>
      <c r="R1360" s="11" t="s">
        <v>3911</v>
      </c>
      <c r="S1360" s="11" t="s">
        <v>3902</v>
      </c>
      <c r="T1360" s="11" t="s">
        <v>836</v>
      </c>
      <c r="U1360" s="19" t="s">
        <v>30</v>
      </c>
      <c r="V1360" s="11" t="s">
        <v>20</v>
      </c>
      <c r="W1360" s="14">
        <v>5</v>
      </c>
      <c r="X1360" s="14">
        <v>100000</v>
      </c>
      <c r="Y1360" s="11" t="str">
        <f t="shared" si="22"/>
        <v>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ANVISA.29.010.039/0001-715000001000005http://transparencia.serra.es.gov.br/Licitacao.Detalhes.aspx?municipioId=1&amp;LicitacaoId=10355#arquivos</v>
      </c>
      <c r="Z1360" s="11" t="s">
        <v>4443</v>
      </c>
      <c r="AA1360" s="7">
        <v>185400</v>
      </c>
      <c r="AB1360" s="1" t="s">
        <v>15419</v>
      </c>
      <c r="AC1360" s="7" t="s">
        <v>14870</v>
      </c>
      <c r="AD1360" s="1" t="s">
        <v>16269</v>
      </c>
    </row>
    <row r="1361" spans="1:30" s="3" customFormat="1">
      <c r="A1361" s="10">
        <v>43943</v>
      </c>
      <c r="B1361" s="11" t="s">
        <v>21</v>
      </c>
      <c r="C1361" s="12" t="s">
        <v>3895</v>
      </c>
      <c r="D1361" s="12" t="s">
        <v>3804</v>
      </c>
      <c r="E1361" s="11" t="s">
        <v>16</v>
      </c>
      <c r="F1361" s="11" t="s">
        <v>3896</v>
      </c>
      <c r="G1361" s="13" t="s">
        <v>17</v>
      </c>
      <c r="H1361" s="11" t="s">
        <v>3916</v>
      </c>
      <c r="I1361" s="11" t="s">
        <v>3908</v>
      </c>
      <c r="J1361" s="11"/>
      <c r="K1361" s="11" t="s">
        <v>3909</v>
      </c>
      <c r="L1361" s="7" t="s">
        <v>14031</v>
      </c>
      <c r="M1361" s="7" t="s">
        <v>3910</v>
      </c>
      <c r="N1361" s="47">
        <v>21600</v>
      </c>
      <c r="O1361" s="25">
        <v>15000</v>
      </c>
      <c r="P1361" s="26">
        <v>1.44</v>
      </c>
      <c r="Q1361" s="11" t="s">
        <v>22</v>
      </c>
      <c r="R1361" s="11" t="s">
        <v>3911</v>
      </c>
      <c r="S1361" s="11" t="s">
        <v>3902</v>
      </c>
      <c r="T1361" s="11" t="s">
        <v>841</v>
      </c>
      <c r="U1361" s="19" t="s">
        <v>23</v>
      </c>
      <c r="V1361" s="11" t="s">
        <v>24</v>
      </c>
      <c r="W1361" s="14">
        <v>2.88</v>
      </c>
      <c r="X1361" s="14">
        <v>15000</v>
      </c>
      <c r="Y1361" s="11" t="str">
        <f t="shared" si="22"/>
        <v>43943SESA - Secretaria Municipal de SaúdeLUVA CIRURGICA ESTERIL N° 7,5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ANVISA.29.010.039/0001-7121600150001,44http://transparencia.serra.es.gov.br/Licitacao.Detalhes.aspx?municipioId=1&amp;LicitacaoId=10355#arquivos</v>
      </c>
      <c r="Z1361" s="11" t="s">
        <v>4443</v>
      </c>
      <c r="AA1361" s="7">
        <v>185400</v>
      </c>
      <c r="AB1361" s="1" t="s">
        <v>15419</v>
      </c>
      <c r="AC1361" s="7" t="s">
        <v>14870</v>
      </c>
      <c r="AD1361" s="1" t="s">
        <v>16269</v>
      </c>
    </row>
    <row r="1362" spans="1:30" s="3" customFormat="1">
      <c r="A1362" s="10">
        <v>43943</v>
      </c>
      <c r="B1362" s="11" t="s">
        <v>21</v>
      </c>
      <c r="C1362" s="12" t="s">
        <v>3895</v>
      </c>
      <c r="D1362" s="12" t="s">
        <v>3804</v>
      </c>
      <c r="E1362" s="11" t="s">
        <v>16</v>
      </c>
      <c r="F1362" s="11" t="s">
        <v>3896</v>
      </c>
      <c r="G1362" s="13" t="s">
        <v>17</v>
      </c>
      <c r="H1362" s="11" t="s">
        <v>3917</v>
      </c>
      <c r="I1362" s="11" t="s">
        <v>3908</v>
      </c>
      <c r="J1362" s="11"/>
      <c r="K1362" s="11" t="s">
        <v>3909</v>
      </c>
      <c r="L1362" s="7" t="s">
        <v>14031</v>
      </c>
      <c r="M1362" s="7" t="s">
        <v>3910</v>
      </c>
      <c r="N1362" s="47">
        <v>21600</v>
      </c>
      <c r="O1362" s="25">
        <v>15000</v>
      </c>
      <c r="P1362" s="26">
        <v>1.44</v>
      </c>
      <c r="Q1362" s="11" t="s">
        <v>22</v>
      </c>
      <c r="R1362" s="11" t="s">
        <v>3911</v>
      </c>
      <c r="S1362" s="11" t="s">
        <v>3902</v>
      </c>
      <c r="T1362" s="11" t="s">
        <v>841</v>
      </c>
      <c r="U1362" s="19" t="s">
        <v>23</v>
      </c>
      <c r="V1362" s="11" t="s">
        <v>24</v>
      </c>
      <c r="W1362" s="14">
        <v>2.88</v>
      </c>
      <c r="X1362" s="14">
        <v>15000</v>
      </c>
      <c r="Y1362" s="11" t="str">
        <f t="shared" si="22"/>
        <v>43943SESA - Secretaria Municipal de SaúdeLUVA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ANVISA.29.010.039/0001-7121600150001,44http://transparencia.serra.es.gov.br/Licitacao.Detalhes.aspx?municipioId=1&amp;LicitacaoId=10355#arquivos</v>
      </c>
      <c r="Z1362" s="11" t="s">
        <v>4443</v>
      </c>
      <c r="AA1362" s="7">
        <v>185400</v>
      </c>
      <c r="AB1362" s="1" t="s">
        <v>15419</v>
      </c>
      <c r="AC1362" s="7" t="s">
        <v>14870</v>
      </c>
      <c r="AD1362" s="1" t="s">
        <v>16269</v>
      </c>
    </row>
    <row r="1363" spans="1:30" s="3" customFormat="1">
      <c r="A1363" s="10">
        <v>43943</v>
      </c>
      <c r="B1363" s="11" t="s">
        <v>21</v>
      </c>
      <c r="C1363" s="12" t="s">
        <v>3895</v>
      </c>
      <c r="D1363" s="12" t="s">
        <v>3804</v>
      </c>
      <c r="E1363" s="11" t="s">
        <v>16</v>
      </c>
      <c r="F1363" s="11" t="s">
        <v>3896</v>
      </c>
      <c r="G1363" s="13" t="s">
        <v>17</v>
      </c>
      <c r="H1363" s="11" t="s">
        <v>3918</v>
      </c>
      <c r="I1363" s="11" t="s">
        <v>3908</v>
      </c>
      <c r="J1363" s="11"/>
      <c r="K1363" s="11" t="s">
        <v>3909</v>
      </c>
      <c r="L1363" s="7" t="s">
        <v>14031</v>
      </c>
      <c r="M1363" s="7" t="s">
        <v>3910</v>
      </c>
      <c r="N1363" s="47">
        <v>14400</v>
      </c>
      <c r="O1363" s="25">
        <v>10000</v>
      </c>
      <c r="P1363" s="26">
        <v>1.44</v>
      </c>
      <c r="Q1363" s="11" t="s">
        <v>22</v>
      </c>
      <c r="R1363" s="11" t="s">
        <v>3911</v>
      </c>
      <c r="S1363" s="11" t="s">
        <v>3902</v>
      </c>
      <c r="T1363" s="11" t="s">
        <v>841</v>
      </c>
      <c r="U1363" s="19" t="s">
        <v>23</v>
      </c>
      <c r="V1363" s="11" t="s">
        <v>24</v>
      </c>
      <c r="W1363" s="14">
        <v>2.88</v>
      </c>
      <c r="X1363" s="14">
        <v>10000</v>
      </c>
      <c r="Y1363" s="11" t="str">
        <f t="shared" si="22"/>
        <v>43943SESA - Secretaria Municipal de SaúdeLUVA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ANVISA.29.010.039/0001-7114400100001,44http://transparencia.serra.es.gov.br/Licitacao.Detalhes.aspx?municipioId=1&amp;LicitacaoId=10355#arquivos</v>
      </c>
      <c r="Z1363" s="11" t="s">
        <v>4443</v>
      </c>
      <c r="AA1363" s="7">
        <v>185400</v>
      </c>
      <c r="AB1363" s="1" t="s">
        <v>15419</v>
      </c>
      <c r="AC1363" s="7" t="s">
        <v>14870</v>
      </c>
      <c r="AD1363" s="1" t="s">
        <v>16269</v>
      </c>
    </row>
    <row r="1364" spans="1:30" s="3" customFormat="1">
      <c r="A1364" s="10">
        <v>43943</v>
      </c>
      <c r="B1364" s="11" t="s">
        <v>21</v>
      </c>
      <c r="C1364" s="12" t="s">
        <v>3895</v>
      </c>
      <c r="D1364" s="12" t="s">
        <v>3804</v>
      </c>
      <c r="E1364" s="11" t="s">
        <v>16</v>
      </c>
      <c r="F1364" s="11" t="s">
        <v>3896</v>
      </c>
      <c r="G1364" s="13" t="s">
        <v>17</v>
      </c>
      <c r="H1364" s="11" t="s">
        <v>5098</v>
      </c>
      <c r="I1364" s="11" t="s">
        <v>3908</v>
      </c>
      <c r="J1364" s="11"/>
      <c r="K1364" s="11" t="s">
        <v>3909</v>
      </c>
      <c r="L1364" s="7" t="s">
        <v>14031</v>
      </c>
      <c r="M1364" s="7" t="s">
        <v>3910</v>
      </c>
      <c r="N1364" s="47">
        <v>13000</v>
      </c>
      <c r="O1364" s="25">
        <v>10000</v>
      </c>
      <c r="P1364" s="26">
        <v>1.3</v>
      </c>
      <c r="Q1364" s="11" t="s">
        <v>31</v>
      </c>
      <c r="R1364" s="11" t="s">
        <v>3911</v>
      </c>
      <c r="S1364" s="11" t="s">
        <v>3902</v>
      </c>
      <c r="T1364" s="11" t="s">
        <v>867</v>
      </c>
      <c r="U1364" s="19" t="s">
        <v>32</v>
      </c>
      <c r="V1364" s="11" t="s">
        <v>33</v>
      </c>
      <c r="W1364" s="14">
        <v>13</v>
      </c>
      <c r="X1364" s="14">
        <v>1000</v>
      </c>
      <c r="Y1364" s="11" t="str">
        <f t="shared" si="22"/>
        <v>43943SESA - Secretaria Municipal de SaúdeALCOOL ETILICO SOLUCAO 70% ALMOTOLIA 100ML ALCOOL ETILICO SOLUCAO 70% ALMOTOLIA 100ML ALCOOL ETILICO SOLUCAO 70%. ALCOOL ETILICO, TIPO HIDRATADO, TEOR ALCOOLICO 70% APRESENTAÇÃO LÍQUIDO. ALMOTOLIA 100ML. UTILIZADO COMO ANTISSÉPTICO. REGISTRO NA ANVISA, COM IMPRESSÃO LEGÍVEL DA DATA DE FABRICAÇÃO/VALIDADE E DADOS DO FABRICANTE NA EMBALAGEM.29.010.039/0001-7113000100001,3http://transparencia.serra.es.gov.br/Licitacao.Detalhes.aspx?municipioId=1&amp;LicitacaoId=10355#arquivos</v>
      </c>
      <c r="Z1364" s="11" t="s">
        <v>4443</v>
      </c>
      <c r="AA1364" s="7">
        <v>185400</v>
      </c>
      <c r="AB1364" s="1" t="s">
        <v>15419</v>
      </c>
      <c r="AC1364" s="7" t="s">
        <v>14870</v>
      </c>
      <c r="AD1364" s="1" t="s">
        <v>16269</v>
      </c>
    </row>
    <row r="1365" spans="1:30" s="3" customFormat="1">
      <c r="A1365" s="10">
        <v>43943</v>
      </c>
      <c r="B1365" s="11" t="s">
        <v>21</v>
      </c>
      <c r="C1365" s="12" t="s">
        <v>3895</v>
      </c>
      <c r="D1365" s="12" t="s">
        <v>3804</v>
      </c>
      <c r="E1365" s="11" t="s">
        <v>16</v>
      </c>
      <c r="F1365" s="11" t="s">
        <v>3896</v>
      </c>
      <c r="G1365" s="13" t="s">
        <v>17</v>
      </c>
      <c r="H1365" s="11" t="s">
        <v>3919</v>
      </c>
      <c r="I1365" s="11" t="s">
        <v>3920</v>
      </c>
      <c r="J1365" s="11"/>
      <c r="K1365" s="11" t="s">
        <v>3921</v>
      </c>
      <c r="L1365" s="7" t="s">
        <v>14022</v>
      </c>
      <c r="M1365" s="7" t="s">
        <v>3839</v>
      </c>
      <c r="N1365" s="47">
        <v>378000</v>
      </c>
      <c r="O1365" s="25">
        <v>20000</v>
      </c>
      <c r="P1365" s="26">
        <v>18.899999999999999</v>
      </c>
      <c r="Q1365" s="11" t="s">
        <v>31</v>
      </c>
      <c r="R1365" s="11" t="s">
        <v>3922</v>
      </c>
      <c r="S1365" s="11" t="s">
        <v>3902</v>
      </c>
      <c r="T1365" s="11" t="s">
        <v>867</v>
      </c>
      <c r="U1365" s="19" t="s">
        <v>32</v>
      </c>
      <c r="V1365" s="11" t="s">
        <v>33</v>
      </c>
      <c r="W1365" s="14">
        <v>37.799999999999997</v>
      </c>
      <c r="X1365" s="14">
        <v>10000</v>
      </c>
      <c r="Y1365" s="11" t="str">
        <f t="shared" si="22"/>
        <v>43943SESA - Secretaria Municipal de SaúdeALCOOL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(ANVISA)35.997.345/0001-463780002000018,9http://transparencia.serra.es.gov.br/Licitacao.Detalhes.aspx?municipioId=1&amp;LicitacaoId=10367#lote/itens</v>
      </c>
      <c r="Z1365" s="11" t="s">
        <v>4443</v>
      </c>
      <c r="AA1365" s="7">
        <v>1000000</v>
      </c>
      <c r="AB1365" s="1" t="s">
        <v>15409</v>
      </c>
      <c r="AC1365" s="7" t="s">
        <v>14869</v>
      </c>
      <c r="AD1365" s="1" t="s">
        <v>16269</v>
      </c>
    </row>
    <row r="1366" spans="1:30" s="3" customFormat="1">
      <c r="A1366" s="10">
        <v>43943</v>
      </c>
      <c r="B1366" s="11" t="s">
        <v>21</v>
      </c>
      <c r="C1366" s="12" t="s">
        <v>3895</v>
      </c>
      <c r="D1366" s="12" t="s">
        <v>3804</v>
      </c>
      <c r="E1366" s="11" t="s">
        <v>16</v>
      </c>
      <c r="F1366" s="11" t="s">
        <v>3896</v>
      </c>
      <c r="G1366" s="13" t="s">
        <v>17</v>
      </c>
      <c r="H1366" s="11" t="s">
        <v>3897</v>
      </c>
      <c r="I1366" s="11" t="s">
        <v>3920</v>
      </c>
      <c r="J1366" s="11"/>
      <c r="K1366" s="11" t="s">
        <v>3921</v>
      </c>
      <c r="L1366" s="7" t="s">
        <v>14022</v>
      </c>
      <c r="M1366" s="7" t="s">
        <v>3839</v>
      </c>
      <c r="N1366" s="47">
        <v>1087500</v>
      </c>
      <c r="O1366" s="25">
        <v>50000</v>
      </c>
      <c r="P1366" s="26">
        <v>21.75</v>
      </c>
      <c r="Q1366" s="11" t="s">
        <v>18</v>
      </c>
      <c r="R1366" s="11" t="s">
        <v>3922</v>
      </c>
      <c r="S1366" s="11" t="s">
        <v>3902</v>
      </c>
      <c r="T1366" s="11" t="s">
        <v>825</v>
      </c>
      <c r="U1366" s="19" t="s">
        <v>4892</v>
      </c>
      <c r="V1366" s="11" t="s">
        <v>20</v>
      </c>
      <c r="W1366" s="14">
        <v>21.75</v>
      </c>
      <c r="X1366" s="14">
        <v>50000</v>
      </c>
      <c r="Y1366" s="11" t="str">
        <f t="shared" si="22"/>
        <v>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bacteriológica.35.997.345/0001-4610875005000021,75http://transparencia.serra.es.gov.br/Licitacao.Detalhes.aspx?municipioId=1&amp;LicitacaoId=10367#lote/itens</v>
      </c>
      <c r="Z1366" s="11" t="s">
        <v>4443</v>
      </c>
      <c r="AA1366" s="7">
        <v>1000000</v>
      </c>
      <c r="AB1366" s="1" t="s">
        <v>15409</v>
      </c>
      <c r="AC1366" s="7" t="s">
        <v>14869</v>
      </c>
      <c r="AD1366" s="1" t="s">
        <v>16269</v>
      </c>
    </row>
    <row r="1367" spans="1:30" s="3" customFormat="1">
      <c r="A1367" s="10">
        <v>43943</v>
      </c>
      <c r="B1367" s="11" t="s">
        <v>21</v>
      </c>
      <c r="C1367" s="12" t="s">
        <v>3895</v>
      </c>
      <c r="D1367" s="12" t="s">
        <v>3804</v>
      </c>
      <c r="E1367" s="11" t="s">
        <v>16</v>
      </c>
      <c r="F1367" s="11" t="s">
        <v>3896</v>
      </c>
      <c r="G1367" s="13" t="s">
        <v>17</v>
      </c>
      <c r="H1367" s="11" t="s">
        <v>3915</v>
      </c>
      <c r="I1367" s="11" t="s">
        <v>3920</v>
      </c>
      <c r="J1367" s="11"/>
      <c r="K1367" s="11" t="s">
        <v>3921</v>
      </c>
      <c r="L1367" s="7" t="s">
        <v>14022</v>
      </c>
      <c r="M1367" s="7" t="s">
        <v>3839</v>
      </c>
      <c r="N1367" s="47">
        <v>395000</v>
      </c>
      <c r="O1367" s="25">
        <v>100000</v>
      </c>
      <c r="P1367" s="26">
        <v>3.95</v>
      </c>
      <c r="Q1367" s="11" t="s">
        <v>18</v>
      </c>
      <c r="R1367" s="11" t="s">
        <v>3922</v>
      </c>
      <c r="S1367" s="11" t="s">
        <v>3902</v>
      </c>
      <c r="T1367" s="11" t="s">
        <v>825</v>
      </c>
      <c r="U1367" s="19" t="s">
        <v>4892</v>
      </c>
      <c r="V1367" s="11" t="s">
        <v>20</v>
      </c>
      <c r="W1367" s="14">
        <v>3.95</v>
      </c>
      <c r="X1367" s="14">
        <v>100000</v>
      </c>
      <c r="Y1367" s="11" t="str">
        <f t="shared" si="22"/>
        <v>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ANVISA.35.997.345/0001-463950001000003,95http://transparencia.serra.es.gov.br/Licitacao.Detalhes.aspx?municipioId=1&amp;LicitacaoId=10367#lote/itens</v>
      </c>
      <c r="Z1367" s="11" t="s">
        <v>4443</v>
      </c>
      <c r="AA1367" s="7">
        <v>1000000</v>
      </c>
      <c r="AB1367" s="1" t="s">
        <v>15409</v>
      </c>
      <c r="AC1367" s="7" t="s">
        <v>14869</v>
      </c>
      <c r="AD1367" s="1" t="s">
        <v>16269</v>
      </c>
    </row>
    <row r="1368" spans="1:30" s="3" customFormat="1">
      <c r="A1368" s="10">
        <v>43943</v>
      </c>
      <c r="B1368" s="11" t="s">
        <v>21</v>
      </c>
      <c r="C1368" s="12" t="s">
        <v>3895</v>
      </c>
      <c r="D1368" s="12" t="s">
        <v>3804</v>
      </c>
      <c r="E1368" s="11" t="s">
        <v>16</v>
      </c>
      <c r="F1368" s="11" t="s">
        <v>3896</v>
      </c>
      <c r="G1368" s="13" t="s">
        <v>17</v>
      </c>
      <c r="H1368" s="11" t="s">
        <v>3923</v>
      </c>
      <c r="I1368" s="11" t="s">
        <v>3920</v>
      </c>
      <c r="J1368" s="11"/>
      <c r="K1368" s="11" t="s">
        <v>3921</v>
      </c>
      <c r="L1368" s="7" t="s">
        <v>14022</v>
      </c>
      <c r="M1368" s="7" t="s">
        <v>3839</v>
      </c>
      <c r="N1368" s="47">
        <v>20700</v>
      </c>
      <c r="O1368" s="25">
        <v>3000</v>
      </c>
      <c r="P1368" s="26">
        <v>6.9</v>
      </c>
      <c r="Q1368" s="11" t="s">
        <v>18</v>
      </c>
      <c r="R1368" s="11" t="s">
        <v>3922</v>
      </c>
      <c r="S1368" s="11" t="s">
        <v>3902</v>
      </c>
      <c r="T1368" s="11" t="s">
        <v>889</v>
      </c>
      <c r="U1368" s="19" t="s">
        <v>29</v>
      </c>
      <c r="V1368" s="11" t="s">
        <v>20</v>
      </c>
      <c r="W1368" s="14">
        <v>6.9</v>
      </c>
      <c r="X1368" s="14">
        <v>3000</v>
      </c>
      <c r="Y1368" s="11" t="str">
        <f t="shared" si="22"/>
        <v>43943SESA - Secretaria Municipal de SaúdeOCULOS DE ACRILICO CIRURGICO TRANSPARENTE, PARA PROTEÇAO PROFISSIONAL, FORMATO ANATOMICO COM POSSIBILIDADE DE VISUALIZAÇAO NO ANGULO DE 120°, SEM ABERTURA LATERAL, ANTIEMBASSANTE, LAVAVEL E POSSIVEL DESINFECÇAO QUIMICA. TAMANHO 54 A 58MM.35.997.345/0001-462070030006,9http://transparencia.serra.es.gov.br/Licitacao.Detalhes.aspx?municipioId=1&amp;LicitacaoId=10367#lote/itens</v>
      </c>
      <c r="Z1368" s="11" t="s">
        <v>4443</v>
      </c>
      <c r="AA1368" s="7">
        <v>1000000</v>
      </c>
      <c r="AB1368" s="1" t="s">
        <v>15409</v>
      </c>
      <c r="AC1368" s="7" t="s">
        <v>14869</v>
      </c>
      <c r="AD1368" s="1" t="s">
        <v>16269</v>
      </c>
    </row>
    <row r="1369" spans="1:30" s="3" customFormat="1">
      <c r="A1369" s="10">
        <v>43938</v>
      </c>
      <c r="B1369" s="11" t="s">
        <v>15</v>
      </c>
      <c r="C1369" s="12" t="s">
        <v>3924</v>
      </c>
      <c r="D1369" s="12" t="s">
        <v>3925</v>
      </c>
      <c r="E1369" s="11" t="s">
        <v>117</v>
      </c>
      <c r="F1369" s="11" t="s">
        <v>2462</v>
      </c>
      <c r="G1369" s="13" t="s">
        <v>37</v>
      </c>
      <c r="H1369" s="11" t="s">
        <v>3926</v>
      </c>
      <c r="I1369" s="11" t="s">
        <v>3927</v>
      </c>
      <c r="J1369" s="11"/>
      <c r="K1369" s="11" t="s">
        <v>2161</v>
      </c>
      <c r="L1369" s="7" t="s">
        <v>14032</v>
      </c>
      <c r="M1369" s="7" t="s">
        <v>3928</v>
      </c>
      <c r="N1369" s="47">
        <v>11200</v>
      </c>
      <c r="O1369" s="25">
        <v>400</v>
      </c>
      <c r="P1369" s="26">
        <v>28</v>
      </c>
      <c r="Q1369" s="11" t="s">
        <v>22</v>
      </c>
      <c r="R1369" s="11" t="s">
        <v>3929</v>
      </c>
      <c r="S1369" s="11"/>
      <c r="T1369" s="11" t="s">
        <v>841</v>
      </c>
      <c r="U1369" s="19" t="s">
        <v>23</v>
      </c>
      <c r="V1369" s="11" t="s">
        <v>24</v>
      </c>
      <c r="W1369" s="14">
        <v>0.56000000000000005</v>
      </c>
      <c r="X1369" s="14">
        <v>40000</v>
      </c>
      <c r="Y1369" s="11" t="str">
        <f t="shared" si="22"/>
        <v>43938SECRETARIA DE ESTADO DA SAUDELuva para procedimento não cirúrgico, confeccionada em látex natural, não estéril, ambidestra, antiderrapante, lubrificada com substância absorvível pelo organismo, tamanho M. Caixa com 100 Unidades.(Marca Lemgruber)18.849.143/0001-381120040028https://www.detran.mt.gov.br/web/detran-transparencia/-/dispensa-05-2020-contratacao-de-empresa-para-fornecimento-de-alcool-em-gel-luvas-e-mascaras-descartaveis-para-atender-as-demandas-emergenciais-do-detr</v>
      </c>
      <c r="Z1369" s="11" t="s">
        <v>4443</v>
      </c>
      <c r="AA1369" s="7">
        <v>20000</v>
      </c>
      <c r="AB1369" s="1" t="s">
        <v>15420</v>
      </c>
      <c r="AC1369" s="7" t="s">
        <v>14870</v>
      </c>
      <c r="AD1369" s="1" t="s">
        <v>16269</v>
      </c>
    </row>
    <row r="1370" spans="1:30" s="3" customFormat="1">
      <c r="A1370" s="10">
        <v>43938</v>
      </c>
      <c r="B1370" s="11" t="s">
        <v>15</v>
      </c>
      <c r="C1370" s="12" t="s">
        <v>3924</v>
      </c>
      <c r="D1370" s="12" t="s">
        <v>3925</v>
      </c>
      <c r="E1370" s="11" t="s">
        <v>117</v>
      </c>
      <c r="F1370" s="11" t="s">
        <v>2462</v>
      </c>
      <c r="G1370" s="13" t="s">
        <v>37</v>
      </c>
      <c r="H1370" s="11" t="s">
        <v>3930</v>
      </c>
      <c r="I1370" s="11" t="s">
        <v>3927</v>
      </c>
      <c r="J1370" s="11"/>
      <c r="K1370" s="11" t="s">
        <v>2161</v>
      </c>
      <c r="L1370" s="7" t="s">
        <v>14032</v>
      </c>
      <c r="M1370" s="7" t="s">
        <v>3928</v>
      </c>
      <c r="N1370" s="47">
        <v>11200</v>
      </c>
      <c r="O1370" s="25">
        <v>400</v>
      </c>
      <c r="P1370" s="26">
        <v>28</v>
      </c>
      <c r="Q1370" s="11" t="s">
        <v>22</v>
      </c>
      <c r="R1370" s="11" t="s">
        <v>3929</v>
      </c>
      <c r="S1370" s="11"/>
      <c r="T1370" s="11" t="s">
        <v>841</v>
      </c>
      <c r="U1370" s="19" t="s">
        <v>23</v>
      </c>
      <c r="V1370" s="11" t="s">
        <v>24</v>
      </c>
      <c r="W1370" s="14">
        <v>0.56000000000000005</v>
      </c>
      <c r="X1370" s="14">
        <v>40000</v>
      </c>
      <c r="Y1370" s="11" t="str">
        <f t="shared" si="22"/>
        <v>43938SECRETARIA DE ESTADO DA SAUDELuva para procedimento não cirúrgico, confeccionada em látex natural, não estéril, ambidestra, antiderrapante, lubrificada com substância absorvível pelo organismo, tamanho G. Caixa com 100 Unidades. (Marca Lemgruber)18.849.143/0001-381120040028https://www.detran.mt.gov.br/web/detran-transparencia/-/dispensa-05-2020-contratacao-de-empresa-para-fornecimento-de-alcool-em-gel-luvas-e-mascaras-descartaveis-para-atender-as-demandas-emergenciais-do-detr</v>
      </c>
      <c r="Z1370" s="11" t="s">
        <v>4443</v>
      </c>
      <c r="AA1370" s="7">
        <v>20000</v>
      </c>
      <c r="AB1370" s="1" t="s">
        <v>15420</v>
      </c>
      <c r="AC1370" s="7" t="s">
        <v>14870</v>
      </c>
      <c r="AD1370" s="1" t="s">
        <v>16269</v>
      </c>
    </row>
    <row r="1371" spans="1:30" s="3" customFormat="1">
      <c r="A1371" s="10">
        <v>43938</v>
      </c>
      <c r="B1371" s="11" t="s">
        <v>15</v>
      </c>
      <c r="C1371" s="12" t="s">
        <v>3924</v>
      </c>
      <c r="D1371" s="12" t="s">
        <v>3925</v>
      </c>
      <c r="E1371" s="11" t="s">
        <v>117</v>
      </c>
      <c r="F1371" s="11" t="s">
        <v>2462</v>
      </c>
      <c r="G1371" s="13" t="s">
        <v>17</v>
      </c>
      <c r="H1371" s="11" t="s">
        <v>3931</v>
      </c>
      <c r="I1371" s="11" t="s">
        <v>3927</v>
      </c>
      <c r="J1371" s="11"/>
      <c r="K1371" s="11" t="s">
        <v>2161</v>
      </c>
      <c r="L1371" s="7"/>
      <c r="M1371" s="7" t="s">
        <v>3932</v>
      </c>
      <c r="N1371" s="47">
        <v>31500</v>
      </c>
      <c r="O1371" s="25">
        <v>1500</v>
      </c>
      <c r="P1371" s="26">
        <v>21</v>
      </c>
      <c r="Q1371" s="11" t="s">
        <v>31</v>
      </c>
      <c r="R1371" s="11" t="s">
        <v>3929</v>
      </c>
      <c r="S1371" s="11"/>
      <c r="T1371" s="11" t="s">
        <v>867</v>
      </c>
      <c r="U1371" s="19" t="s">
        <v>32</v>
      </c>
      <c r="V1371" s="11" t="s">
        <v>20</v>
      </c>
      <c r="W1371" s="14">
        <v>42</v>
      </c>
      <c r="X1371" s="14">
        <v>750</v>
      </c>
      <c r="Y1371" s="11" t="str">
        <f t="shared" si="22"/>
        <v>43938SECRETARIA DE ESTADO DA SAUDEAlcool Gel 70%, anti-septico, hidratante, glicerinado, sem fragrância e incolor. Embalagem com capacidade entre 400GR e 500GR (Marca AUDAX)35.656.327/0001-0931500150021https://www.detran.mt.gov.br/web/detran-transparencia/-/dispensa-05-2020-contratacao-de-empresa-para-fornecimento-de-alcool-em-gel-luvas-e-mascaras-descartaveis-para-atender-as-demandas-emergenciais-do-detr</v>
      </c>
      <c r="Z1371" s="11" t="s">
        <v>4443</v>
      </c>
      <c r="AA1371" s="7"/>
      <c r="AB1371" s="71" t="s">
        <v>16263</v>
      </c>
      <c r="AC1371" s="7"/>
      <c r="AD1371" s="1" t="s">
        <v>16269</v>
      </c>
    </row>
    <row r="1372" spans="1:30" s="3" customFormat="1">
      <c r="A1372" s="10">
        <v>43938</v>
      </c>
      <c r="B1372" s="11" t="s">
        <v>15</v>
      </c>
      <c r="C1372" s="12" t="s">
        <v>3924</v>
      </c>
      <c r="D1372" s="12" t="s">
        <v>3925</v>
      </c>
      <c r="E1372" s="11" t="s">
        <v>117</v>
      </c>
      <c r="F1372" s="11" t="s">
        <v>2462</v>
      </c>
      <c r="G1372" s="13" t="s">
        <v>37</v>
      </c>
      <c r="H1372" s="11" t="s">
        <v>3933</v>
      </c>
      <c r="I1372" s="11" t="s">
        <v>3927</v>
      </c>
      <c r="J1372" s="11"/>
      <c r="K1372" s="11" t="s">
        <v>2161</v>
      </c>
      <c r="L1372" s="7" t="s">
        <v>3934</v>
      </c>
      <c r="M1372" s="7" t="s">
        <v>3935</v>
      </c>
      <c r="N1372" s="47">
        <v>30000</v>
      </c>
      <c r="O1372" s="25">
        <v>200</v>
      </c>
      <c r="P1372" s="26">
        <v>150</v>
      </c>
      <c r="Q1372" s="11" t="s">
        <v>3840</v>
      </c>
      <c r="R1372" s="11" t="s">
        <v>3929</v>
      </c>
      <c r="S1372" s="11"/>
      <c r="T1372" s="11" t="s">
        <v>836</v>
      </c>
      <c r="U1372" s="19" t="s">
        <v>30</v>
      </c>
      <c r="V1372" s="11" t="s">
        <v>20</v>
      </c>
      <c r="W1372" s="14">
        <v>3</v>
      </c>
      <c r="X1372" s="14">
        <v>10000</v>
      </c>
      <c r="Y1372" s="11" t="str">
        <f t="shared" si="22"/>
        <v>43938SECRETARIA DE ESTADO DA SAUDEMáscara cirúrgica, gramatura mínima de 20G/MS, semi-facial, descartável, com 3 camadas de proteção, sendo a interna em material hipoalérgico, eficiência de filtração de 1.0 micron, acima de 95%. Caixa com 50 Unidades.(Marca Descarpack)26.783.910/0001-8130000200150https://www.detran.mt.gov.br/web/detran-transparencia/-/dispensa-05-2020-contratacao-de-empresa-para-fornecimento-de-alcool-em-gel-luvas-e-mascaras-descartaveis-para-atender-as-demandas-emergenciais-do-detr</v>
      </c>
      <c r="Z1372" s="11" t="s">
        <v>4443</v>
      </c>
      <c r="AA1372" s="7">
        <v>80000</v>
      </c>
      <c r="AB1372" s="1" t="s">
        <v>15421</v>
      </c>
      <c r="AC1372" s="7" t="s">
        <v>14868</v>
      </c>
      <c r="AD1372" s="1" t="s">
        <v>16269</v>
      </c>
    </row>
    <row r="1373" spans="1:30" s="3" customFormat="1">
      <c r="A1373" s="10">
        <v>43938</v>
      </c>
      <c r="B1373" s="11" t="s">
        <v>15</v>
      </c>
      <c r="C1373" s="12" t="s">
        <v>3924</v>
      </c>
      <c r="D1373" s="12" t="s">
        <v>3925</v>
      </c>
      <c r="E1373" s="11" t="s">
        <v>16</v>
      </c>
      <c r="F1373" s="11" t="s">
        <v>2462</v>
      </c>
      <c r="G1373" s="13" t="s">
        <v>34</v>
      </c>
      <c r="H1373" s="11" t="s">
        <v>3936</v>
      </c>
      <c r="I1373" s="11" t="s">
        <v>3937</v>
      </c>
      <c r="J1373" s="11"/>
      <c r="K1373" s="11" t="s">
        <v>1008</v>
      </c>
      <c r="L1373" s="7" t="s">
        <v>14033</v>
      </c>
      <c r="M1373" s="7" t="s">
        <v>3938</v>
      </c>
      <c r="N1373" s="47">
        <v>6105600</v>
      </c>
      <c r="O1373" s="25">
        <v>3600</v>
      </c>
      <c r="P1373" s="26">
        <v>1696</v>
      </c>
      <c r="Q1373" s="11" t="s">
        <v>3939</v>
      </c>
      <c r="R1373" s="11" t="s">
        <v>3940</v>
      </c>
      <c r="S1373" s="11" t="s">
        <v>3941</v>
      </c>
      <c r="T1373" s="11" t="s">
        <v>2732</v>
      </c>
      <c r="U1373" s="15" t="s">
        <v>757</v>
      </c>
      <c r="V1373" s="11" t="s">
        <v>20</v>
      </c>
      <c r="W1373" s="14">
        <v>1696</v>
      </c>
      <c r="X1373" s="14">
        <v>3600</v>
      </c>
      <c r="Y1373" s="11" t="str">
        <f t="shared" si="22"/>
        <v>43938SECRETARIA DE ESTADO DA SAUDESERVICO DE GERENCIAMENTO E INSUMOS PARA FUNCIONAMENTO 20 LEITOS DE UTI. HOSPITAL ESTADUAL SANTA CASA.27.229.900/0001-61610560036001696http://cidadao.tce.mt.gov.br/licitacao/detalhe/numero/000000000202020/ent_codigo/1121920/exercicio/2020/situacao/5/modalidade/08/data/27-03-2020</v>
      </c>
      <c r="Z1373" s="11" t="s">
        <v>4443</v>
      </c>
      <c r="AA1373" s="7">
        <v>2000000</v>
      </c>
      <c r="AB1373" s="1" t="s">
        <v>15422</v>
      </c>
      <c r="AC1373" s="7" t="s">
        <v>14869</v>
      </c>
      <c r="AD1373" s="1" t="s">
        <v>16269</v>
      </c>
    </row>
    <row r="1374" spans="1:30" s="3" customFormat="1">
      <c r="A1374" s="10">
        <v>43938</v>
      </c>
      <c r="B1374" s="11" t="s">
        <v>15</v>
      </c>
      <c r="C1374" s="12" t="s">
        <v>3924</v>
      </c>
      <c r="D1374" s="12" t="s">
        <v>3925</v>
      </c>
      <c r="E1374" s="11" t="s">
        <v>16</v>
      </c>
      <c r="F1374" s="11" t="s">
        <v>2462</v>
      </c>
      <c r="G1374" s="13" t="s">
        <v>34</v>
      </c>
      <c r="H1374" s="11" t="s">
        <v>3942</v>
      </c>
      <c r="I1374" s="11" t="s">
        <v>3943</v>
      </c>
      <c r="J1374" s="11"/>
      <c r="K1374" s="11" t="s">
        <v>981</v>
      </c>
      <c r="L1374" s="7" t="s">
        <v>1988</v>
      </c>
      <c r="M1374" s="7" t="s">
        <v>1989</v>
      </c>
      <c r="N1374" s="47">
        <v>985000</v>
      </c>
      <c r="O1374" s="25">
        <v>10000</v>
      </c>
      <c r="P1374" s="26">
        <v>98.5</v>
      </c>
      <c r="Q1374" s="11" t="s">
        <v>18</v>
      </c>
      <c r="R1374" s="11" t="s">
        <v>3944</v>
      </c>
      <c r="S1374" s="11"/>
      <c r="T1374" s="11" t="s">
        <v>961</v>
      </c>
      <c r="U1374" s="19" t="s">
        <v>19</v>
      </c>
      <c r="V1374" s="11" t="s">
        <v>20</v>
      </c>
      <c r="W1374" s="14">
        <v>98.5</v>
      </c>
      <c r="X1374" s="14">
        <v>10000</v>
      </c>
      <c r="Y1374" s="11" t="str">
        <f t="shared" si="22"/>
        <v>43938SECRETARIA DE ESTADO DA SAUDETESTE - RAPIDO PARA DETECCAO DO VIRUS COVID-19 (CORONAVIRUS) IGG E IGM00.740.696/0001-929850001000098,5http://cidadao.tce.mt.gov.br/licitacao/detalhe/numero/000000000282020/ent_codigo/1121920/exercicio/2020/situacao/5/modalidade/08/data/27-03-2020</v>
      </c>
      <c r="Z1374" s="11" t="s">
        <v>4443</v>
      </c>
      <c r="AA1374" s="7">
        <v>6000000</v>
      </c>
      <c r="AB1374" s="1" t="s">
        <v>15040</v>
      </c>
      <c r="AC1374" s="7" t="s">
        <v>14869</v>
      </c>
      <c r="AD1374" s="1" t="s">
        <v>16269</v>
      </c>
    </row>
    <row r="1375" spans="1:30" s="3" customFormat="1">
      <c r="A1375" s="10">
        <v>43940</v>
      </c>
      <c r="B1375" s="11" t="s">
        <v>15</v>
      </c>
      <c r="C1375" s="12" t="s">
        <v>3924</v>
      </c>
      <c r="D1375" s="12" t="s">
        <v>3925</v>
      </c>
      <c r="E1375" s="11" t="s">
        <v>16</v>
      </c>
      <c r="F1375" s="11" t="s">
        <v>2462</v>
      </c>
      <c r="G1375" s="13" t="s">
        <v>34</v>
      </c>
      <c r="H1375" s="11" t="s">
        <v>3945</v>
      </c>
      <c r="I1375" s="11" t="s">
        <v>3946</v>
      </c>
      <c r="J1375" s="11"/>
      <c r="K1375" s="11" t="s">
        <v>978</v>
      </c>
      <c r="L1375" s="7" t="s">
        <v>14033</v>
      </c>
      <c r="M1375" s="7" t="s">
        <v>3938</v>
      </c>
      <c r="N1375" s="47">
        <v>9158400</v>
      </c>
      <c r="O1375" s="25">
        <v>5400</v>
      </c>
      <c r="P1375" s="26">
        <v>1696</v>
      </c>
      <c r="Q1375" s="11" t="s">
        <v>3939</v>
      </c>
      <c r="R1375" s="11" t="s">
        <v>3947</v>
      </c>
      <c r="S1375" s="11" t="s">
        <v>3947</v>
      </c>
      <c r="T1375" s="11" t="s">
        <v>2732</v>
      </c>
      <c r="U1375" s="15" t="s">
        <v>757</v>
      </c>
      <c r="V1375" s="11" t="s">
        <v>20</v>
      </c>
      <c r="W1375" s="14">
        <v>1696</v>
      </c>
      <c r="X1375" s="14">
        <v>5400</v>
      </c>
      <c r="Y1375" s="11" t="str">
        <f t="shared" si="22"/>
        <v>43940SECRETARIA DE ESTADO DA SAUDESERVICO MEDICOS DE NEFROLOGIA E INSUMOR PARA 30 LEITOS DE UTI. HOSPITAL METROPOLITANO VARZEA GRANDE. UNIDADE MEDIDA: DIARIAS.27.229.900/0001-61915840054001696http://consultas.transparencia.mt.gov.br/compras/contratos_covid/resultado_2.php?orgao=776&amp;contrato=7372</v>
      </c>
      <c r="Z1375" s="11" t="s">
        <v>4443</v>
      </c>
      <c r="AA1375" s="7">
        <v>2000000</v>
      </c>
      <c r="AB1375" s="1" t="s">
        <v>15422</v>
      </c>
      <c r="AC1375" s="7" t="s">
        <v>14869</v>
      </c>
      <c r="AD1375" s="1" t="s">
        <v>16269</v>
      </c>
    </row>
    <row r="1376" spans="1:30" s="3" customFormat="1">
      <c r="A1376" s="10">
        <v>43940</v>
      </c>
      <c r="B1376" s="11" t="s">
        <v>15</v>
      </c>
      <c r="C1376" s="12" t="s">
        <v>3924</v>
      </c>
      <c r="D1376" s="12" t="s">
        <v>3925</v>
      </c>
      <c r="E1376" s="11" t="s">
        <v>16</v>
      </c>
      <c r="F1376" s="11" t="s">
        <v>2462</v>
      </c>
      <c r="G1376" s="13" t="s">
        <v>34</v>
      </c>
      <c r="H1376" s="11" t="s">
        <v>3948</v>
      </c>
      <c r="I1376" s="11" t="s">
        <v>3949</v>
      </c>
      <c r="J1376" s="11" t="s">
        <v>797</v>
      </c>
      <c r="K1376" s="11"/>
      <c r="L1376" s="7" t="s">
        <v>14033</v>
      </c>
      <c r="M1376" s="7" t="s">
        <v>3938</v>
      </c>
      <c r="N1376" s="47">
        <v>3052800</v>
      </c>
      <c r="O1376" s="25">
        <v>1800</v>
      </c>
      <c r="P1376" s="26">
        <v>1696</v>
      </c>
      <c r="Q1376" s="11" t="s">
        <v>3939</v>
      </c>
      <c r="R1376" s="11" t="s">
        <v>3950</v>
      </c>
      <c r="S1376" s="11" t="s">
        <v>3950</v>
      </c>
      <c r="T1376" s="11" t="s">
        <v>2732</v>
      </c>
      <c r="U1376" s="15" t="s">
        <v>757</v>
      </c>
      <c r="V1376" s="11" t="s">
        <v>20</v>
      </c>
      <c r="W1376" s="14">
        <v>1696</v>
      </c>
      <c r="X1376" s="14">
        <v>1800</v>
      </c>
      <c r="Y1376" s="11" t="str">
        <f t="shared" si="22"/>
        <v>43940SECRETARIA DE ESTADO DA SAUDESERVICO DE GERENCIAMENTO E INSUMOS PARA FUNCIONAMENTO 10 LEITOS DE UTI. HOSPITAL ESTADUAL SANTA CASA.27.229.900/0001-61305280018001696http://www.transparencia.mt.gov.br/-/contratos-covid-19</v>
      </c>
      <c r="Z1376" s="11" t="s">
        <v>4443</v>
      </c>
      <c r="AA1376" s="7">
        <v>2000000</v>
      </c>
      <c r="AB1376" s="1" t="s">
        <v>15422</v>
      </c>
      <c r="AC1376" s="7" t="s">
        <v>14869</v>
      </c>
      <c r="AD1376" s="1" t="s">
        <v>16269</v>
      </c>
    </row>
    <row r="1377" spans="1:30" s="3" customFormat="1">
      <c r="A1377" s="10">
        <v>43945</v>
      </c>
      <c r="B1377" s="11" t="s">
        <v>1319</v>
      </c>
      <c r="C1377" s="12" t="s">
        <v>3951</v>
      </c>
      <c r="D1377" s="12" t="s">
        <v>3952</v>
      </c>
      <c r="E1377" s="11" t="s">
        <v>646</v>
      </c>
      <c r="F1377" s="11" t="s">
        <v>3953</v>
      </c>
      <c r="G1377" s="13" t="s">
        <v>2650</v>
      </c>
      <c r="H1377" s="11" t="s">
        <v>3954</v>
      </c>
      <c r="I1377" s="11" t="s">
        <v>3955</v>
      </c>
      <c r="J1377" s="11"/>
      <c r="K1377" s="11">
        <v>2020002215</v>
      </c>
      <c r="L1377" s="7" t="s">
        <v>14034</v>
      </c>
      <c r="M1377" s="7" t="s">
        <v>3956</v>
      </c>
      <c r="N1377" s="47">
        <v>45298</v>
      </c>
      <c r="O1377" s="25">
        <v>4118</v>
      </c>
      <c r="P1377" s="26">
        <v>11</v>
      </c>
      <c r="Q1377" s="11" t="s">
        <v>788</v>
      </c>
      <c r="R1377" s="11" t="s">
        <v>3957</v>
      </c>
      <c r="S1377" s="11" t="s">
        <v>3958</v>
      </c>
      <c r="T1377" s="11" t="s">
        <v>867</v>
      </c>
      <c r="U1377" s="19" t="s">
        <v>32</v>
      </c>
      <c r="V1377" s="11" t="s">
        <v>33</v>
      </c>
      <c r="W1377" s="14">
        <v>11</v>
      </c>
      <c r="X1377" s="14">
        <v>4118</v>
      </c>
      <c r="Y1377" s="11" t="str">
        <f t="shared" si="22"/>
        <v>43945FSERJ - FUNDAÇÃO SAÚDE DO EST. DO RIO DE JANEIROALCOOL  - TIPO: ETILICO, ASPECTO: LIQUIDO, CONCENTRACAO: 70° ID AQUISIÇÃO DO ITEM: 84005 COD AQUISIÇÃO DO ITEM: 6810.472.000316.416.361/0001-5345298411811https://www.compras.rj.gov.br/Portal-Siga/Contrato/listar.action</v>
      </c>
      <c r="Z1377" s="11" t="s">
        <v>4443</v>
      </c>
      <c r="AA1377" s="7">
        <v>500000</v>
      </c>
      <c r="AB1377" s="1" t="s">
        <v>15423</v>
      </c>
      <c r="AC1377" s="7" t="s">
        <v>14870</v>
      </c>
      <c r="AD1377" s="1" t="s">
        <v>16269</v>
      </c>
    </row>
    <row r="1378" spans="1:30" s="3" customFormat="1">
      <c r="A1378" s="10">
        <v>43945</v>
      </c>
      <c r="B1378" s="11" t="s">
        <v>1319</v>
      </c>
      <c r="C1378" s="12" t="s">
        <v>3951</v>
      </c>
      <c r="D1378" s="12" t="s">
        <v>3952</v>
      </c>
      <c r="E1378" s="11" t="s">
        <v>646</v>
      </c>
      <c r="F1378" s="11" t="s">
        <v>3953</v>
      </c>
      <c r="G1378" s="13" t="s">
        <v>2650</v>
      </c>
      <c r="H1378" s="11" t="s">
        <v>3959</v>
      </c>
      <c r="I1378" s="11" t="s">
        <v>3955</v>
      </c>
      <c r="J1378" s="11"/>
      <c r="K1378" s="11">
        <v>2020002214</v>
      </c>
      <c r="L1378" s="7" t="s">
        <v>14035</v>
      </c>
      <c r="M1378" s="7" t="s">
        <v>3960</v>
      </c>
      <c r="N1378" s="47">
        <v>30000</v>
      </c>
      <c r="O1378" s="25">
        <v>15000</v>
      </c>
      <c r="P1378" s="26">
        <v>2</v>
      </c>
      <c r="Q1378" s="11" t="s">
        <v>3961</v>
      </c>
      <c r="R1378" s="11" t="s">
        <v>3957</v>
      </c>
      <c r="S1378" s="11" t="s">
        <v>3958</v>
      </c>
      <c r="T1378" s="11" t="s">
        <v>867</v>
      </c>
      <c r="U1378" s="19" t="s">
        <v>32</v>
      </c>
      <c r="V1378" s="11" t="s">
        <v>33</v>
      </c>
      <c r="W1378" s="14">
        <v>22.599999999999998</v>
      </c>
      <c r="X1378" s="14">
        <v>1500</v>
      </c>
      <c r="Y1378" s="11" t="str">
        <f t="shared" si="22"/>
        <v>43945FSERJ - FUNDAÇÃO SAÚDE DO EST. DO RIO DE JANEIROALCOOL ETILICO, FORMA FARMACEUTICA: SOLUCAO TOPICA, CONCENTRACAO / DOSAGEM: 70, UNIDADE: %, VOLUME: 100ML, APRESENTACAO: ALMOTOLIA PLASTICA, ACESSORIO: NAO APLICAVEL ID AQUISIÇÃO DO ITEM: 105479 COD AQUISIÇÃO DO ITEM: 6489.001.0076 MARCA FARMAX17.771.867/0001-4330000150002https://www.compras.rj.gov.br/Portal-Siga/Contrato/listar.action</v>
      </c>
      <c r="Z1378" s="11" t="s">
        <v>4443</v>
      </c>
      <c r="AA1378" s="7">
        <v>100000</v>
      </c>
      <c r="AB1378" s="1" t="s">
        <v>15011</v>
      </c>
      <c r="AC1378" s="7" t="s">
        <v>14868</v>
      </c>
      <c r="AD1378" s="1" t="s">
        <v>16269</v>
      </c>
    </row>
    <row r="1379" spans="1:30" s="3" customFormat="1">
      <c r="A1379" s="10">
        <v>43945</v>
      </c>
      <c r="B1379" s="11" t="s">
        <v>1319</v>
      </c>
      <c r="C1379" s="12" t="s">
        <v>3951</v>
      </c>
      <c r="D1379" s="12" t="s">
        <v>3952</v>
      </c>
      <c r="E1379" s="11" t="s">
        <v>3962</v>
      </c>
      <c r="F1379" s="11" t="s">
        <v>3963</v>
      </c>
      <c r="G1379" s="13" t="s">
        <v>2650</v>
      </c>
      <c r="H1379" s="11" t="s">
        <v>3964</v>
      </c>
      <c r="I1379" s="11" t="s">
        <v>3965</v>
      </c>
      <c r="J1379" s="11"/>
      <c r="K1379" s="11">
        <v>2020002213</v>
      </c>
      <c r="L1379" s="7" t="s">
        <v>3966</v>
      </c>
      <c r="M1379" s="7" t="s">
        <v>3967</v>
      </c>
      <c r="N1379" s="47">
        <v>8000880</v>
      </c>
      <c r="O1379" s="25">
        <v>313760</v>
      </c>
      <c r="P1379" s="26">
        <v>25.5</v>
      </c>
      <c r="Q1379" s="11" t="s">
        <v>3840</v>
      </c>
      <c r="R1379" s="11" t="s">
        <v>3968</v>
      </c>
      <c r="S1379" s="11" t="s">
        <v>3958</v>
      </c>
      <c r="T1379" s="11" t="s">
        <v>836</v>
      </c>
      <c r="U1379" s="19" t="s">
        <v>30</v>
      </c>
      <c r="V1379" s="11" t="s">
        <v>20</v>
      </c>
      <c r="W1379" s="14">
        <v>0.51</v>
      </c>
      <c r="X1379" s="14">
        <v>15688000</v>
      </c>
      <c r="Y1379" s="11" t="str">
        <f t="shared" si="22"/>
        <v>43945FUNESBOM - FUNDO ESPECIAL DO CORPO DE BOMBEIROSMASCARA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6532.008.001933.175.084/0001-53800088031376025,5https://www.compras.rj.gov.br/Portal-Siga/CompraDireta/detalhar.action</v>
      </c>
      <c r="Z1379" s="11" t="s">
        <v>4443</v>
      </c>
      <c r="AA1379" s="7">
        <v>0</v>
      </c>
      <c r="AB1379" s="1" t="s">
        <v>15424</v>
      </c>
      <c r="AC1379" s="7" t="s">
        <v>14870</v>
      </c>
      <c r="AD1379" s="1" t="s">
        <v>16269</v>
      </c>
    </row>
    <row r="1380" spans="1:30" s="3" customFormat="1">
      <c r="A1380" s="10">
        <v>43945</v>
      </c>
      <c r="B1380" s="11" t="s">
        <v>1319</v>
      </c>
      <c r="C1380" s="12" t="s">
        <v>3951</v>
      </c>
      <c r="D1380" s="12" t="s">
        <v>3952</v>
      </c>
      <c r="E1380" s="11" t="s">
        <v>2318</v>
      </c>
      <c r="F1380" s="11" t="s">
        <v>3969</v>
      </c>
      <c r="G1380" s="13" t="s">
        <v>2650</v>
      </c>
      <c r="H1380" s="11" t="s">
        <v>3970</v>
      </c>
      <c r="I1380" s="11" t="s">
        <v>3971</v>
      </c>
      <c r="J1380" s="11"/>
      <c r="K1380" s="11">
        <v>2020002168</v>
      </c>
      <c r="L1380" s="7" t="s">
        <v>14035</v>
      </c>
      <c r="M1380" s="7" t="s">
        <v>3960</v>
      </c>
      <c r="N1380" s="47">
        <v>22932</v>
      </c>
      <c r="O1380" s="25">
        <v>468</v>
      </c>
      <c r="P1380" s="26">
        <v>49</v>
      </c>
      <c r="Q1380" s="11" t="s">
        <v>2248</v>
      </c>
      <c r="R1380" s="11" t="s">
        <v>3957</v>
      </c>
      <c r="S1380" s="11" t="s">
        <v>3958</v>
      </c>
      <c r="T1380" s="11" t="s">
        <v>841</v>
      </c>
      <c r="U1380" s="19" t="s">
        <v>23</v>
      </c>
      <c r="V1380" s="11" t="s">
        <v>24</v>
      </c>
      <c r="W1380" s="14">
        <v>0.98</v>
      </c>
      <c r="X1380" s="14">
        <v>46800</v>
      </c>
      <c r="Y1380" s="11" t="str">
        <f t="shared" si="22"/>
        <v>43945UERJ - ADMINISTRACAO CENTRALLUVA SEGURANCA MEDICO-HOSPITALAR - MODELO: PROCEDIMENTO, MATERIAL: LATEX, TAMANHO LUVA PROCEDIMENTO: MEDIO, TAMANHO LUVA CIRURGICA: N/A, FORMA FORNECIMENTO: CAIXA ID AQUISIÇÃO DO ITEM: 135681 COD AQUISIÇÃO DO ITEM: 4240.039.004417.771.867/0001-432293246849https://www.compras.rj.gov.br/Portal-Siga/Contrato/listar.action</v>
      </c>
      <c r="Z1380" s="11" t="s">
        <v>4443</v>
      </c>
      <c r="AA1380" s="7">
        <v>100000</v>
      </c>
      <c r="AB1380" s="1" t="s">
        <v>15011</v>
      </c>
      <c r="AC1380" s="7" t="s">
        <v>14868</v>
      </c>
      <c r="AD1380" s="1" t="s">
        <v>16269</v>
      </c>
    </row>
    <row r="1381" spans="1:30" s="3" customFormat="1">
      <c r="A1381" s="10">
        <v>43945</v>
      </c>
      <c r="B1381" s="11" t="s">
        <v>1319</v>
      </c>
      <c r="C1381" s="12" t="s">
        <v>3951</v>
      </c>
      <c r="D1381" s="12" t="s">
        <v>3952</v>
      </c>
      <c r="E1381" s="11" t="s">
        <v>2318</v>
      </c>
      <c r="F1381" s="11" t="s">
        <v>3969</v>
      </c>
      <c r="G1381" s="13" t="s">
        <v>2650</v>
      </c>
      <c r="H1381" s="11" t="s">
        <v>5099</v>
      </c>
      <c r="I1381" s="11" t="s">
        <v>3971</v>
      </c>
      <c r="J1381" s="11"/>
      <c r="K1381" s="11">
        <v>2020002168</v>
      </c>
      <c r="L1381" s="7" t="s">
        <v>14035</v>
      </c>
      <c r="M1381" s="7" t="s">
        <v>3960</v>
      </c>
      <c r="N1381" s="47">
        <v>102060</v>
      </c>
      <c r="O1381" s="25">
        <v>7560</v>
      </c>
      <c r="P1381" s="26">
        <v>13.5</v>
      </c>
      <c r="Q1381" s="11" t="s">
        <v>3961</v>
      </c>
      <c r="R1381" s="11" t="s">
        <v>3957</v>
      </c>
      <c r="S1381" s="11" t="s">
        <v>3958</v>
      </c>
      <c r="T1381" s="11" t="s">
        <v>81</v>
      </c>
      <c r="U1381" s="15" t="s">
        <v>81</v>
      </c>
      <c r="V1381" s="11" t="s">
        <v>20</v>
      </c>
      <c r="W1381" s="14">
        <v>13.5</v>
      </c>
      <c r="X1381" s="14">
        <v>7560</v>
      </c>
      <c r="Y1381" s="11" t="str">
        <f t="shared" si="22"/>
        <v>43945UERJ - ADMINISTRACAO CENTRALMACACAO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AQUISIÇÃO DO ITEM: 134000 COD AQUISIÇÃO DO ITEM: 4240.007.005017.771.867/0001-43102060756013,5https://www.compras.rj.gov.br/Portal-Siga/Contrato/listar.action</v>
      </c>
      <c r="Z1381" s="11" t="s">
        <v>4443</v>
      </c>
      <c r="AA1381" s="7">
        <v>100000</v>
      </c>
      <c r="AB1381" s="1" t="s">
        <v>15011</v>
      </c>
      <c r="AC1381" s="7" t="s">
        <v>14868</v>
      </c>
      <c r="AD1381" s="1" t="s">
        <v>16269</v>
      </c>
    </row>
    <row r="1382" spans="1:30" s="3" customFormat="1">
      <c r="A1382" s="10">
        <v>43945</v>
      </c>
      <c r="B1382" s="11" t="s">
        <v>1319</v>
      </c>
      <c r="C1382" s="12" t="s">
        <v>3951</v>
      </c>
      <c r="D1382" s="12" t="s">
        <v>3952</v>
      </c>
      <c r="E1382" s="11" t="s">
        <v>2318</v>
      </c>
      <c r="F1382" s="11" t="s">
        <v>3969</v>
      </c>
      <c r="G1382" s="13" t="s">
        <v>2650</v>
      </c>
      <c r="H1382" s="11" t="s">
        <v>3972</v>
      </c>
      <c r="I1382" s="11" t="s">
        <v>3971</v>
      </c>
      <c r="J1382" s="11"/>
      <c r="K1382" s="11">
        <v>2020002168</v>
      </c>
      <c r="L1382" s="7" t="s">
        <v>14035</v>
      </c>
      <c r="M1382" s="7" t="s">
        <v>3960</v>
      </c>
      <c r="N1382" s="47">
        <v>16758</v>
      </c>
      <c r="O1382" s="25">
        <v>342</v>
      </c>
      <c r="P1382" s="26">
        <v>49</v>
      </c>
      <c r="Q1382" s="11" t="s">
        <v>2248</v>
      </c>
      <c r="R1382" s="11" t="s">
        <v>3957</v>
      </c>
      <c r="S1382" s="11" t="s">
        <v>3958</v>
      </c>
      <c r="T1382" s="11" t="s">
        <v>841</v>
      </c>
      <c r="U1382" s="19" t="s">
        <v>23</v>
      </c>
      <c r="V1382" s="11" t="s">
        <v>24</v>
      </c>
      <c r="W1382" s="14">
        <v>0.98</v>
      </c>
      <c r="X1382" s="14">
        <v>34200</v>
      </c>
      <c r="Y1382" s="11" t="str">
        <f t="shared" si="22"/>
        <v>43945UERJ - ADMINISTRACAO CENTRALLUVA SEGURANCA MEDICO-HOSPITALAR - MODELO: PROCEDIMENTO( DESCARTAVEL ), MATERIAL: LATEX, TAMANHO LUVA PROCEDIMENTO: PEQUENO, TAMANHO LUVA CIRURGICA: N/A ID AQUISIÇÃO DO ITEM: 102789 COD AQUISIÇÃO DO ITEM: 4240.039.003117.771.867/0001-431675834249https://www.compras.rj.gov.br/Portal-Siga/Contrato/listar.action</v>
      </c>
      <c r="Z1382" s="11" t="s">
        <v>4443</v>
      </c>
      <c r="AA1382" s="7">
        <v>100000</v>
      </c>
      <c r="AB1382" s="1" t="s">
        <v>15011</v>
      </c>
      <c r="AC1382" s="7" t="s">
        <v>14868</v>
      </c>
      <c r="AD1382" s="1" t="s">
        <v>16269</v>
      </c>
    </row>
    <row r="1383" spans="1:30" s="3" customFormat="1">
      <c r="A1383" s="10">
        <v>43945</v>
      </c>
      <c r="B1383" s="11" t="s">
        <v>1319</v>
      </c>
      <c r="C1383" s="12" t="s">
        <v>3951</v>
      </c>
      <c r="D1383" s="12" t="s">
        <v>3952</v>
      </c>
      <c r="E1383" s="11" t="s">
        <v>2318</v>
      </c>
      <c r="F1383" s="11" t="s">
        <v>3969</v>
      </c>
      <c r="G1383" s="13" t="s">
        <v>2650</v>
      </c>
      <c r="H1383" s="11" t="s">
        <v>3973</v>
      </c>
      <c r="I1383" s="11" t="s">
        <v>3971</v>
      </c>
      <c r="J1383" s="11"/>
      <c r="K1383" s="11">
        <v>2020002168</v>
      </c>
      <c r="L1383" s="7" t="s">
        <v>14035</v>
      </c>
      <c r="M1383" s="7" t="s">
        <v>3960</v>
      </c>
      <c r="N1383" s="47">
        <v>15435</v>
      </c>
      <c r="O1383" s="25">
        <v>315</v>
      </c>
      <c r="P1383" s="26">
        <v>49</v>
      </c>
      <c r="Q1383" s="11" t="s">
        <v>2248</v>
      </c>
      <c r="R1383" s="11" t="s">
        <v>3957</v>
      </c>
      <c r="S1383" s="11" t="s">
        <v>3958</v>
      </c>
      <c r="T1383" s="11" t="s">
        <v>841</v>
      </c>
      <c r="U1383" s="19" t="s">
        <v>23</v>
      </c>
      <c r="V1383" s="11" t="s">
        <v>24</v>
      </c>
      <c r="W1383" s="14">
        <v>0.98</v>
      </c>
      <c r="X1383" s="14">
        <v>31000</v>
      </c>
      <c r="Y1383" s="11" t="str">
        <f t="shared" si="22"/>
        <v>43945UERJ - ADMINISTRACAO CENTRALLUVA SEGURANCA MEDICO-HOSPITALAR - MODELO: PROCEDIMENTO( DESCARTAVEL ), MATERIAL: VINIL, TAMANHO LUVA PROCEDIMENTO: GRANDE, TAMANHO LUVA CIRURGICA: GRANDE ID AQUISIÇÃO DO ITEM: 116129 COD AQUISIÇÃO DO ITEM: 4240.039.004017.771.867/0001-431543531549https://www.compras.rj.gov.br/Portal-Siga/Contrato/listar.action</v>
      </c>
      <c r="Z1383" s="11" t="s">
        <v>4443</v>
      </c>
      <c r="AA1383" s="7">
        <v>100000</v>
      </c>
      <c r="AB1383" s="1" t="s">
        <v>15011</v>
      </c>
      <c r="AC1383" s="7" t="s">
        <v>14868</v>
      </c>
      <c r="AD1383" s="1" t="s">
        <v>16269</v>
      </c>
    </row>
    <row r="1384" spans="1:30" s="3" customFormat="1">
      <c r="A1384" s="10">
        <v>43945</v>
      </c>
      <c r="B1384" s="11" t="s">
        <v>1319</v>
      </c>
      <c r="C1384" s="12" t="s">
        <v>3951</v>
      </c>
      <c r="D1384" s="12" t="s">
        <v>3952</v>
      </c>
      <c r="E1384" s="11" t="s">
        <v>2318</v>
      </c>
      <c r="F1384" s="11" t="s">
        <v>3969</v>
      </c>
      <c r="G1384" s="13" t="s">
        <v>2650</v>
      </c>
      <c r="H1384" s="11" t="s">
        <v>3974</v>
      </c>
      <c r="I1384" s="11" t="s">
        <v>3971</v>
      </c>
      <c r="J1384" s="11"/>
      <c r="K1384" s="11">
        <v>2020002168</v>
      </c>
      <c r="L1384" s="7" t="s">
        <v>14035</v>
      </c>
      <c r="M1384" s="7" t="s">
        <v>3960</v>
      </c>
      <c r="N1384" s="47">
        <v>46440</v>
      </c>
      <c r="O1384" s="25">
        <v>2160</v>
      </c>
      <c r="P1384" s="26">
        <v>21.5</v>
      </c>
      <c r="Q1384" s="11" t="s">
        <v>3961</v>
      </c>
      <c r="R1384" s="11" t="s">
        <v>3957</v>
      </c>
      <c r="S1384" s="11" t="s">
        <v>3958</v>
      </c>
      <c r="T1384" s="11" t="s">
        <v>825</v>
      </c>
      <c r="U1384" s="19" t="s">
        <v>4892</v>
      </c>
      <c r="V1384" s="11" t="s">
        <v>20</v>
      </c>
      <c r="W1384" s="14">
        <v>21.5</v>
      </c>
      <c r="X1384" s="14">
        <v>2160</v>
      </c>
      <c r="Y1384" s="11" t="str">
        <f t="shared" si="22"/>
        <v>43945UERJ - ADMINISTRACAO CENTRALRESPIRADOR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AQUISIÇÃO DO ITEM: 162167 COD AQUISIÇÃO DO ITEM: 4240.005.004817.771.867/0001-4346440216021,5https://www.compras.rj.gov.br/Portal-Siga/Contrato/listar.action</v>
      </c>
      <c r="Z1384" s="11" t="s">
        <v>4443</v>
      </c>
      <c r="AA1384" s="7">
        <v>100000</v>
      </c>
      <c r="AB1384" s="1" t="s">
        <v>15011</v>
      </c>
      <c r="AC1384" s="7" t="s">
        <v>14868</v>
      </c>
      <c r="AD1384" s="1" t="s">
        <v>16269</v>
      </c>
    </row>
    <row r="1385" spans="1:30" s="3" customFormat="1">
      <c r="A1385" s="10">
        <v>43945</v>
      </c>
      <c r="B1385" s="11" t="s">
        <v>1319</v>
      </c>
      <c r="C1385" s="12" t="s">
        <v>3951</v>
      </c>
      <c r="D1385" s="12" t="s">
        <v>3952</v>
      </c>
      <c r="E1385" s="11" t="s">
        <v>3962</v>
      </c>
      <c r="F1385" s="11" t="s">
        <v>3975</v>
      </c>
      <c r="G1385" s="13" t="s">
        <v>2650</v>
      </c>
      <c r="H1385" s="11" t="s">
        <v>3976</v>
      </c>
      <c r="I1385" s="11" t="s">
        <v>3977</v>
      </c>
      <c r="J1385" s="11"/>
      <c r="K1385" s="11">
        <v>2020002165</v>
      </c>
      <c r="L1385" s="7" t="s">
        <v>14036</v>
      </c>
      <c r="M1385" s="7" t="s">
        <v>3978</v>
      </c>
      <c r="N1385" s="47">
        <v>1980000.0000000002</v>
      </c>
      <c r="O1385" s="25">
        <v>900000</v>
      </c>
      <c r="P1385" s="26">
        <v>2.2000000000000002</v>
      </c>
      <c r="Q1385" s="11" t="s">
        <v>3961</v>
      </c>
      <c r="R1385" s="11" t="s">
        <v>3957</v>
      </c>
      <c r="S1385" s="11" t="s">
        <v>3958</v>
      </c>
      <c r="T1385" s="11" t="s">
        <v>836</v>
      </c>
      <c r="U1385" s="19" t="s">
        <v>30</v>
      </c>
      <c r="V1385" s="11" t="s">
        <v>20</v>
      </c>
      <c r="W1385" s="14">
        <v>2.2000000000000002</v>
      </c>
      <c r="X1385" s="14">
        <v>900000</v>
      </c>
      <c r="Y1385" s="11" t="str">
        <f t="shared" si="22"/>
        <v>43945FUNESPOM - FUNDO ESP. POLÍCIA MILITAR RJAQUISIÇÃO DE MASCARA CIRURGICA 30.012.044/0001-0019800009000002,2https://www.compras.rj.gov.br/Portal-Siga/Contrato/listar.action</v>
      </c>
      <c r="Z1385" s="11" t="s">
        <v>4443</v>
      </c>
      <c r="AA1385" s="7">
        <v>95400</v>
      </c>
      <c r="AB1385" s="1" t="s">
        <v>15425</v>
      </c>
      <c r="AC1385" s="7" t="s">
        <v>14870</v>
      </c>
      <c r="AD1385" s="1" t="s">
        <v>16269</v>
      </c>
    </row>
    <row r="1386" spans="1:30" s="3" customFormat="1">
      <c r="A1386" s="10">
        <v>43945</v>
      </c>
      <c r="B1386" s="11" t="s">
        <v>1319</v>
      </c>
      <c r="C1386" s="12" t="s">
        <v>3951</v>
      </c>
      <c r="D1386" s="12" t="s">
        <v>3952</v>
      </c>
      <c r="E1386" s="11" t="s">
        <v>2318</v>
      </c>
      <c r="F1386" s="11" t="s">
        <v>3979</v>
      </c>
      <c r="G1386" s="13" t="s">
        <v>2650</v>
      </c>
      <c r="H1386" s="11" t="s">
        <v>3980</v>
      </c>
      <c r="I1386" s="11" t="s">
        <v>3981</v>
      </c>
      <c r="J1386" s="11"/>
      <c r="K1386" s="11">
        <v>2020002160</v>
      </c>
      <c r="L1386" s="7" t="s">
        <v>14037</v>
      </c>
      <c r="M1386" s="7" t="s">
        <v>3982</v>
      </c>
      <c r="N1386" s="47">
        <v>370000</v>
      </c>
      <c r="O1386" s="25">
        <v>20000</v>
      </c>
      <c r="P1386" s="26">
        <v>18.5</v>
      </c>
      <c r="Q1386" s="11" t="s">
        <v>3961</v>
      </c>
      <c r="R1386" s="11" t="s">
        <v>3957</v>
      </c>
      <c r="S1386" s="11" t="s">
        <v>3958</v>
      </c>
      <c r="T1386" s="11" t="s">
        <v>825</v>
      </c>
      <c r="U1386" s="19" t="s">
        <v>4892</v>
      </c>
      <c r="V1386" s="11" t="s">
        <v>20</v>
      </c>
      <c r="W1386" s="14">
        <v>18.5</v>
      </c>
      <c r="X1386" s="14">
        <v>20000</v>
      </c>
      <c r="Y1386" s="11" t="str">
        <f t="shared" si="22"/>
        <v>43945UERJ - HOSPITAL UNIVERSITÁRIO - HOSPITAL UNIVERSITARIO PEDRO ERNESTORESPIRADOR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4240.005.001918.013.652/0001-263700002000018,5https://www.compras.rj.gov.br/Portal-Siga/Contrato/listar.action</v>
      </c>
      <c r="Z1386" s="11" t="s">
        <v>4443</v>
      </c>
      <c r="AA1386" s="7">
        <v>70000</v>
      </c>
      <c r="AB1386" s="1" t="s">
        <v>15426</v>
      </c>
      <c r="AC1386" s="7" t="s">
        <v>14868</v>
      </c>
      <c r="AD1386" s="1" t="s">
        <v>16269</v>
      </c>
    </row>
    <row r="1387" spans="1:30" s="3" customFormat="1">
      <c r="A1387" s="10">
        <v>43945</v>
      </c>
      <c r="B1387" s="11" t="s">
        <v>1319</v>
      </c>
      <c r="C1387" s="12" t="s">
        <v>3951</v>
      </c>
      <c r="D1387" s="12" t="s">
        <v>3952</v>
      </c>
      <c r="E1387" s="11" t="s">
        <v>2318</v>
      </c>
      <c r="F1387" s="11" t="s">
        <v>3969</v>
      </c>
      <c r="G1387" s="13" t="s">
        <v>2650</v>
      </c>
      <c r="H1387" s="11" t="s">
        <v>3983</v>
      </c>
      <c r="I1387" s="11" t="s">
        <v>3984</v>
      </c>
      <c r="J1387" s="11"/>
      <c r="K1387" s="11">
        <v>2020002059</v>
      </c>
      <c r="L1387" s="7" t="s">
        <v>14038</v>
      </c>
      <c r="M1387" s="7" t="s">
        <v>3985</v>
      </c>
      <c r="N1387" s="47">
        <v>19800</v>
      </c>
      <c r="O1387" s="25">
        <v>2000</v>
      </c>
      <c r="P1387" s="26">
        <v>9.9</v>
      </c>
      <c r="Q1387" s="11" t="s">
        <v>3961</v>
      </c>
      <c r="R1387" s="11" t="s">
        <v>3957</v>
      </c>
      <c r="S1387" s="11" t="s">
        <v>3958</v>
      </c>
      <c r="T1387" s="11" t="s">
        <v>867</v>
      </c>
      <c r="U1387" s="19" t="s">
        <v>32</v>
      </c>
      <c r="V1387" s="11" t="s">
        <v>33</v>
      </c>
      <c r="W1387" s="14">
        <v>9.9</v>
      </c>
      <c r="X1387" s="14">
        <v>2000</v>
      </c>
      <c r="Y1387" s="11" t="str">
        <f t="shared" si="22"/>
        <v>43945UERJ - ADMINISTRACAO CENTRALALCOOL  - TIPO: ETILICO , ASPECTO: LIQUIDO, INCOLOR, LIMPIDO, VOLATIL, INFLAMAVEL E HIGROSCOPICO, CONCENTRACAO: 95,1% a 96,9% , FORNECIMENTO: 1 LITRO ID AQUISIÇÃO DO ITEM: 159685 COD AQUISIÇÃO DO ITEM: 6810.472.008009.687.635/0001-831980020009,9https://www.compras.rj.gov.br/Portal-Siga/Contrato/listar.action</v>
      </c>
      <c r="Z1387" s="11" t="s">
        <v>4443</v>
      </c>
      <c r="AA1387" s="7">
        <v>100000</v>
      </c>
      <c r="AB1387" s="1" t="s">
        <v>15427</v>
      </c>
      <c r="AC1387" s="7" t="s">
        <v>14868</v>
      </c>
      <c r="AD1387" s="1" t="s">
        <v>16269</v>
      </c>
    </row>
    <row r="1388" spans="1:30" s="3" customFormat="1">
      <c r="A1388" s="10">
        <v>43945</v>
      </c>
      <c r="B1388" s="11" t="s">
        <v>1319</v>
      </c>
      <c r="C1388" s="12" t="s">
        <v>3951</v>
      </c>
      <c r="D1388" s="12" t="s">
        <v>3952</v>
      </c>
      <c r="E1388" s="11" t="s">
        <v>2318</v>
      </c>
      <c r="F1388" s="11" t="s">
        <v>3979</v>
      </c>
      <c r="G1388" s="13" t="s">
        <v>2650</v>
      </c>
      <c r="H1388" s="11" t="s">
        <v>3986</v>
      </c>
      <c r="I1388" s="11" t="s">
        <v>3987</v>
      </c>
      <c r="J1388" s="11"/>
      <c r="K1388" s="11">
        <v>2020002011</v>
      </c>
      <c r="L1388" s="7" t="s">
        <v>14039</v>
      </c>
      <c r="M1388" s="7" t="s">
        <v>3988</v>
      </c>
      <c r="N1388" s="47">
        <v>2093</v>
      </c>
      <c r="O1388" s="25">
        <v>70</v>
      </c>
      <c r="P1388" s="26">
        <v>29.9</v>
      </c>
      <c r="Q1388" s="11" t="s">
        <v>3961</v>
      </c>
      <c r="R1388" s="11" t="s">
        <v>3957</v>
      </c>
      <c r="S1388" s="11" t="s">
        <v>3958</v>
      </c>
      <c r="T1388" s="11" t="s">
        <v>836</v>
      </c>
      <c r="U1388" s="19" t="s">
        <v>30</v>
      </c>
      <c r="V1388" s="11" t="s">
        <v>20</v>
      </c>
      <c r="W1388" s="14">
        <v>0.59799999999999998</v>
      </c>
      <c r="X1388" s="14">
        <v>3500</v>
      </c>
      <c r="Y1388" s="11" t="str">
        <f t="shared" si="22"/>
        <v>43945UERJ - HOSPITAL UNIVERSITÁRIO - HOSPITAL UNIVERSITARIO PEDRO ERNESTOMASCARA HOSPITALAR - APLICACAO: MANTER PACIENTE OXIGENADO, TIPO: ALTA CONCENTRACAO O2, MATERIAL: VINIL FLEXIVEL, COR: TRANSPARENTE, FORMATO: N/D, RESERVATORIO: COM, VALVULA: 2 UNIDIRECIONAIS, TAMANHO: INFANTIL, ACESSORIOS: TUBO EXTENSAO 2M ID AQUISIÇÃO DO ITEM: 59982 COD AQUISIÇÃO DO ITEM: 6515.307.000215.717.208/0001-0120937029,9https://www.compras.rj.gov.br/Portal-Siga/Contrato/listar.action</v>
      </c>
      <c r="Z1388" s="11" t="s">
        <v>4443</v>
      </c>
      <c r="AA1388" s="7">
        <v>30000</v>
      </c>
      <c r="AB1388" s="1" t="s">
        <v>15399</v>
      </c>
      <c r="AC1388" s="7" t="s">
        <v>14868</v>
      </c>
      <c r="AD1388" s="1" t="s">
        <v>16269</v>
      </c>
    </row>
    <row r="1389" spans="1:30" s="3" customFormat="1">
      <c r="A1389" s="10">
        <v>43945</v>
      </c>
      <c r="B1389" s="11" t="s">
        <v>1319</v>
      </c>
      <c r="C1389" s="12" t="s">
        <v>3951</v>
      </c>
      <c r="D1389" s="12" t="s">
        <v>3952</v>
      </c>
      <c r="E1389" s="11" t="s">
        <v>2318</v>
      </c>
      <c r="F1389" s="11" t="s">
        <v>3969</v>
      </c>
      <c r="G1389" s="13" t="s">
        <v>2650</v>
      </c>
      <c r="H1389" s="11" t="s">
        <v>3989</v>
      </c>
      <c r="I1389" s="11" t="s">
        <v>3990</v>
      </c>
      <c r="J1389" s="11"/>
      <c r="K1389" s="11">
        <v>2020002003</v>
      </c>
      <c r="L1389" s="7" t="s">
        <v>9075</v>
      </c>
      <c r="M1389" s="7" t="s">
        <v>3991</v>
      </c>
      <c r="N1389" s="47">
        <v>92000</v>
      </c>
      <c r="O1389" s="25">
        <v>20000</v>
      </c>
      <c r="P1389" s="26">
        <v>4.5999999999999996</v>
      </c>
      <c r="Q1389" s="11" t="s">
        <v>3961</v>
      </c>
      <c r="R1389" s="11" t="s">
        <v>3957</v>
      </c>
      <c r="S1389" s="11" t="s">
        <v>3958</v>
      </c>
      <c r="T1389" s="11" t="s">
        <v>836</v>
      </c>
      <c r="U1389" s="19" t="s">
        <v>30</v>
      </c>
      <c r="V1389" s="11" t="s">
        <v>20</v>
      </c>
      <c r="W1389" s="14">
        <v>4.5999999999999996</v>
      </c>
      <c r="X1389" s="14">
        <v>20000</v>
      </c>
      <c r="Y1389" s="11" t="str">
        <f t="shared" si="22"/>
        <v>43945UERJ - ADMINISTRACAO CENTRALMASCARA CIRURGICA DESCARTAVEL - MATERIAL MASCARA: TECIDO NAO TECIDO, QUANTIDADE CAMADA: 3, CLIP NASAL: METALICO, FORMATO: N/D, MATERIAL VISOR: N/A, GRAMATURA: 70 G/M², FILTRO: MELTBLOWN, FIXACAO: ELASTICO, COR: BRANCO ID AQUISIÇÃO DO ITEM: 22420 COD AQUISIÇÃO DO ITEM: 6532.008.000714.472.183/0001-5292000200004,6https://www.compras.rj.gov.br/Portal-Siga/Contrato/listar.action</v>
      </c>
      <c r="Z1389" s="11" t="s">
        <v>4443</v>
      </c>
      <c r="AA1389" s="7">
        <v>100000</v>
      </c>
      <c r="AB1389" s="1" t="s">
        <v>15428</v>
      </c>
      <c r="AC1389" s="7" t="s">
        <v>14870</v>
      </c>
      <c r="AD1389" s="1" t="s">
        <v>16269</v>
      </c>
    </row>
    <row r="1390" spans="1:30" s="3" customFormat="1">
      <c r="A1390" s="10">
        <v>43945</v>
      </c>
      <c r="B1390" s="11" t="s">
        <v>1319</v>
      </c>
      <c r="C1390" s="12" t="s">
        <v>3951</v>
      </c>
      <c r="D1390" s="12" t="s">
        <v>3952</v>
      </c>
      <c r="E1390" s="11" t="s">
        <v>646</v>
      </c>
      <c r="F1390" s="11" t="s">
        <v>3992</v>
      </c>
      <c r="G1390" s="13" t="s">
        <v>3993</v>
      </c>
      <c r="H1390" s="11" t="s">
        <v>3994</v>
      </c>
      <c r="I1390" s="11" t="s">
        <v>3995</v>
      </c>
      <c r="J1390" s="11"/>
      <c r="K1390" s="11">
        <v>2020001993</v>
      </c>
      <c r="L1390" s="7" t="s">
        <v>14040</v>
      </c>
      <c r="M1390" s="7" t="s">
        <v>3996</v>
      </c>
      <c r="N1390" s="47">
        <v>4050000</v>
      </c>
      <c r="O1390" s="25">
        <v>2770</v>
      </c>
      <c r="P1390" s="26">
        <v>1462.0938628158844</v>
      </c>
      <c r="Q1390" s="11" t="s">
        <v>3997</v>
      </c>
      <c r="R1390" s="11" t="s">
        <v>3957</v>
      </c>
      <c r="S1390" s="11" t="s">
        <v>3958</v>
      </c>
      <c r="T1390" s="11" t="s">
        <v>2732</v>
      </c>
      <c r="U1390" s="15" t="s">
        <v>757</v>
      </c>
      <c r="V1390" s="11" t="s">
        <v>20</v>
      </c>
      <c r="W1390" s="14">
        <v>1500</v>
      </c>
      <c r="X1390" s="14">
        <v>2700</v>
      </c>
      <c r="Y1390" s="11" t="str">
        <f t="shared" si="22"/>
        <v>43945FES - FUNDO ESTADUAL DE SAÚDEContratação de pessoa jurídica para gerenciamento e fornecimento de toda a infraestrutura necessária de 15 (quinze) leitos de UTI a Secretaria de Estado de Saúde do Rio de Janeiro destinado aos pacientes atendidos nas Unidades Hospitalares Rio de Janeiro com cobertura de despesas de honorários diárias, taxas, medicamentos, exames auxiliares de diagnósticos.32.354.011/0012-19405000027701462,09386281588https://www.compras.rj.gov.br/Portal-Siga/Contrato/listar.action</v>
      </c>
      <c r="Z1390" s="11" t="s">
        <v>4443</v>
      </c>
      <c r="AA1390" s="7">
        <v>0</v>
      </c>
      <c r="AB1390" s="1" t="s">
        <v>15429</v>
      </c>
      <c r="AC1390" s="7" t="s">
        <v>14869</v>
      </c>
      <c r="AD1390" s="1" t="s">
        <v>16269</v>
      </c>
    </row>
    <row r="1391" spans="1:30" s="3" customFormat="1">
      <c r="A1391" s="10">
        <v>43945</v>
      </c>
      <c r="B1391" s="11" t="s">
        <v>1319</v>
      </c>
      <c r="C1391" s="12" t="s">
        <v>3951</v>
      </c>
      <c r="D1391" s="12" t="s">
        <v>3952</v>
      </c>
      <c r="E1391" s="11" t="s">
        <v>646</v>
      </c>
      <c r="F1391" s="11" t="s">
        <v>3992</v>
      </c>
      <c r="G1391" s="13" t="s">
        <v>3993</v>
      </c>
      <c r="H1391" s="11" t="s">
        <v>3998</v>
      </c>
      <c r="I1391" s="11" t="s">
        <v>3999</v>
      </c>
      <c r="J1391" s="11"/>
      <c r="K1391" s="11">
        <v>2020001970</v>
      </c>
      <c r="L1391" s="7" t="s">
        <v>14041</v>
      </c>
      <c r="M1391" s="7" t="s">
        <v>4000</v>
      </c>
      <c r="N1391" s="47">
        <v>53460000</v>
      </c>
      <c r="O1391" s="25">
        <v>21600</v>
      </c>
      <c r="P1391" s="26">
        <v>2475</v>
      </c>
      <c r="Q1391" s="11" t="s">
        <v>3997</v>
      </c>
      <c r="R1391" s="11" t="s">
        <v>3957</v>
      </c>
      <c r="S1391" s="11" t="s">
        <v>3958</v>
      </c>
      <c r="T1391" s="11" t="s">
        <v>2732</v>
      </c>
      <c r="U1391" s="15" t="s">
        <v>757</v>
      </c>
      <c r="V1391" s="11" t="s">
        <v>20</v>
      </c>
      <c r="W1391" s="14">
        <v>2475</v>
      </c>
      <c r="X1391" s="14">
        <v>21600</v>
      </c>
      <c r="Y1391" s="11" t="str">
        <f t="shared" si="22"/>
        <v>43945FES - FUNDO ESTADUAL DE SAÚDEcontratação de pessoa jurídica para gerenciamento e fornecimento de toda a infraestrutura necessária de 120 (cento e vinte) leitos de UTI a Secretaria de Estado de Saúde do Rio de Janeiro destinado aos pacientes atendidos nas Unidades Hospitalares Rio de Janeiro com cobertura de despesas de honorários diárias, taxas, medicamentos, exames auxiliares de diagnósticos.07.150.324/0001-5553460000216002475https://www.compras.rj.gov.br/Portal-Siga/Contrato/listar.action</v>
      </c>
      <c r="Z1391" s="11" t="s">
        <v>4443</v>
      </c>
      <c r="AA1391" s="7">
        <v>93700</v>
      </c>
      <c r="AB1391" s="1" t="s">
        <v>15430</v>
      </c>
      <c r="AC1391" s="7" t="s">
        <v>14870</v>
      </c>
      <c r="AD1391" s="1" t="s">
        <v>16269</v>
      </c>
    </row>
    <row r="1392" spans="1:30" s="3" customFormat="1">
      <c r="A1392" s="10">
        <v>43945</v>
      </c>
      <c r="B1392" s="11" t="s">
        <v>1319</v>
      </c>
      <c r="C1392" s="12" t="s">
        <v>3951</v>
      </c>
      <c r="D1392" s="12" t="s">
        <v>3952</v>
      </c>
      <c r="E1392" s="11" t="s">
        <v>2318</v>
      </c>
      <c r="F1392" s="11" t="s">
        <v>3969</v>
      </c>
      <c r="G1392" s="13" t="s">
        <v>2650</v>
      </c>
      <c r="H1392" s="11" t="s">
        <v>4001</v>
      </c>
      <c r="I1392" s="11" t="s">
        <v>4002</v>
      </c>
      <c r="J1392" s="11"/>
      <c r="K1392" s="11">
        <v>2020001951</v>
      </c>
      <c r="L1392" s="7" t="s">
        <v>14038</v>
      </c>
      <c r="M1392" s="7" t="s">
        <v>3985</v>
      </c>
      <c r="N1392" s="47">
        <v>12350</v>
      </c>
      <c r="O1392" s="25">
        <v>25</v>
      </c>
      <c r="P1392" s="26">
        <v>494</v>
      </c>
      <c r="Q1392" s="11" t="s">
        <v>4003</v>
      </c>
      <c r="R1392" s="11" t="s">
        <v>3957</v>
      </c>
      <c r="S1392" s="11" t="s">
        <v>3958</v>
      </c>
      <c r="T1392" s="11" t="s">
        <v>4004</v>
      </c>
      <c r="U1392" s="15" t="s">
        <v>816</v>
      </c>
      <c r="V1392" s="11" t="s">
        <v>33</v>
      </c>
      <c r="W1392" s="14">
        <v>494</v>
      </c>
      <c r="X1392" s="14">
        <v>25</v>
      </c>
      <c r="Y1392" s="11" t="str">
        <f t="shared" si="22"/>
        <v>43945UERJ - ADMINISTRACAO CENTRALCARBOPOL - APLICACAO: PARA TRANSFORMACAO, ASPECTO FISICO: PO FORMA PENUGEM / LA, COR: BRANCO, PESO MOLECULAR: 73,0 G/MOL, FUNCAO: INDUSTRIA FARMACEUTICA, SOLUBILIDADE: AGUA / ALCOOL / GLICERINA, FORMA FORNECIMENTO: KG ID AQUISIÇÃO DO ITEM: 162483 COD AQUISIÇÃO DO ITEM: 6860.017.000209.687.635/0001-831235025494https://www.compras.rj.gov.br/Portal-Siga/Contrato/listar.action</v>
      </c>
      <c r="Z1392" s="11" t="s">
        <v>4442</v>
      </c>
      <c r="AA1392" s="7">
        <v>100000</v>
      </c>
      <c r="AB1392" s="1" t="s">
        <v>15427</v>
      </c>
      <c r="AC1392" s="7" t="s">
        <v>14868</v>
      </c>
      <c r="AD1392" s="1" t="s">
        <v>16269</v>
      </c>
    </row>
    <row r="1393" spans="1:30" s="3" customFormat="1">
      <c r="A1393" s="10">
        <v>43945</v>
      </c>
      <c r="B1393" s="11" t="s">
        <v>1319</v>
      </c>
      <c r="C1393" s="12" t="s">
        <v>3951</v>
      </c>
      <c r="D1393" s="12" t="s">
        <v>3952</v>
      </c>
      <c r="E1393" s="11" t="s">
        <v>3962</v>
      </c>
      <c r="F1393" s="11" t="s">
        <v>3975</v>
      </c>
      <c r="G1393" s="13" t="s">
        <v>2650</v>
      </c>
      <c r="H1393" s="11" t="s">
        <v>5100</v>
      </c>
      <c r="I1393" s="11" t="s">
        <v>4005</v>
      </c>
      <c r="J1393" s="11"/>
      <c r="K1393" s="11">
        <v>2020001935</v>
      </c>
      <c r="L1393" s="7" t="s">
        <v>2507</v>
      </c>
      <c r="M1393" s="7" t="s">
        <v>2508</v>
      </c>
      <c r="N1393" s="47">
        <v>209243.49999999997</v>
      </c>
      <c r="O1393" s="25">
        <v>51035</v>
      </c>
      <c r="P1393" s="26">
        <v>4.0999999999999996</v>
      </c>
      <c r="Q1393" s="11" t="s">
        <v>3961</v>
      </c>
      <c r="R1393" s="11" t="s">
        <v>3957</v>
      </c>
      <c r="S1393" s="11" t="s">
        <v>3958</v>
      </c>
      <c r="T1393" s="11" t="s">
        <v>35</v>
      </c>
      <c r="U1393" s="15" t="s">
        <v>35</v>
      </c>
      <c r="V1393" s="11" t="s">
        <v>20</v>
      </c>
      <c r="W1393" s="14">
        <v>4.0999999999999996</v>
      </c>
      <c r="X1393" s="14">
        <v>51035</v>
      </c>
      <c r="Y1393" s="11" t="str">
        <f t="shared" si="22"/>
        <v>43945FUNESPOM - FUNDO ESP. POLÍCIA MILITAR RJAVENTAL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AQUISIÇÃO DO ITEM: 158949 COD AQUISIÇÃO DO ITEM: 6532.001.005715.737.870/0001-15209243,5510354,1https://www.compras.rj.gov.br/Portal-Siga/Contrato/listar.action</v>
      </c>
      <c r="Z1393" s="11" t="s">
        <v>4443</v>
      </c>
      <c r="AA1393" s="7">
        <v>20000</v>
      </c>
      <c r="AB1393" s="1" t="s">
        <v>15260</v>
      </c>
      <c r="AC1393" s="7" t="s">
        <v>14868</v>
      </c>
      <c r="AD1393" s="1" t="s">
        <v>16269</v>
      </c>
    </row>
    <row r="1394" spans="1:30" s="3" customFormat="1">
      <c r="A1394" s="10">
        <v>43945</v>
      </c>
      <c r="B1394" s="11" t="s">
        <v>1319</v>
      </c>
      <c r="C1394" s="12" t="s">
        <v>3951</v>
      </c>
      <c r="D1394" s="12" t="s">
        <v>3952</v>
      </c>
      <c r="E1394" s="11" t="s">
        <v>646</v>
      </c>
      <c r="F1394" s="11" t="s">
        <v>3992</v>
      </c>
      <c r="G1394" s="13" t="s">
        <v>2650</v>
      </c>
      <c r="H1394" s="11" t="s">
        <v>4006</v>
      </c>
      <c r="I1394" s="11" t="s">
        <v>4007</v>
      </c>
      <c r="J1394" s="11"/>
      <c r="K1394" s="11">
        <v>2020001923</v>
      </c>
      <c r="L1394" s="7" t="s">
        <v>4008</v>
      </c>
      <c r="M1394" s="7" t="s">
        <v>4009</v>
      </c>
      <c r="N1394" s="47">
        <v>450000</v>
      </c>
      <c r="O1394" s="25">
        <v>2000</v>
      </c>
      <c r="P1394" s="26">
        <v>225</v>
      </c>
      <c r="Q1394" s="11" t="s">
        <v>3961</v>
      </c>
      <c r="R1394" s="11" t="s">
        <v>3957</v>
      </c>
      <c r="S1394" s="11" t="s">
        <v>3958</v>
      </c>
      <c r="T1394" s="11" t="s">
        <v>836</v>
      </c>
      <c r="U1394" s="19" t="s">
        <v>30</v>
      </c>
      <c r="V1394" s="11" t="s">
        <v>20</v>
      </c>
      <c r="W1394" s="14">
        <v>4.5</v>
      </c>
      <c r="X1394" s="14">
        <v>100000</v>
      </c>
      <c r="Y1394" s="11" t="str">
        <f t="shared" si="22"/>
        <v>43945FES - FUNDO ESTADUAL DE SAÚDEMASCARA CIRURGICA DESCARTAVEL - MATERIAL MASCARA: TECIDO NAO TECIDO, QUANTIDADE CAMADA: 3, CLIP NASAL: METALICO, FORMATO: SIMPLES (RETANGULAR), MATERIAL VISOR: N/A, GRAMATURA: 30 G/M², FILTRO: N/D, FIXACAO: AMARRAS, COR: N/D ID AQUISIÇÃO DO ITEM: 58818 COD AQUISIÇÃO DO ITEM: 6532.008.001026.214.156/0001-694500002000225https://www.compras.rj.gov.br/Portal-Siga/Contrato/listar.action</v>
      </c>
      <c r="Z1394" s="11" t="s">
        <v>4443</v>
      </c>
      <c r="AA1394" s="7">
        <v>100000</v>
      </c>
      <c r="AB1394" s="1" t="s">
        <v>15431</v>
      </c>
      <c r="AC1394" s="7" t="s">
        <v>14868</v>
      </c>
      <c r="AD1394" s="1" t="s">
        <v>16269</v>
      </c>
    </row>
    <row r="1395" spans="1:30" s="3" customFormat="1">
      <c r="A1395" s="10">
        <v>43945</v>
      </c>
      <c r="B1395" s="11" t="s">
        <v>1319</v>
      </c>
      <c r="C1395" s="12" t="s">
        <v>3951</v>
      </c>
      <c r="D1395" s="12" t="s">
        <v>3952</v>
      </c>
      <c r="E1395" s="11" t="s">
        <v>646</v>
      </c>
      <c r="F1395" s="11" t="s">
        <v>3992</v>
      </c>
      <c r="G1395" s="13" t="s">
        <v>2650</v>
      </c>
      <c r="H1395" s="11" t="s">
        <v>5101</v>
      </c>
      <c r="I1395" s="11" t="s">
        <v>4007</v>
      </c>
      <c r="J1395" s="11"/>
      <c r="K1395" s="11">
        <v>2020001923</v>
      </c>
      <c r="L1395" s="7" t="s">
        <v>4008</v>
      </c>
      <c r="M1395" s="7" t="s">
        <v>4009</v>
      </c>
      <c r="N1395" s="47">
        <v>50552</v>
      </c>
      <c r="O1395" s="25">
        <v>568</v>
      </c>
      <c r="P1395" s="26">
        <v>89</v>
      </c>
      <c r="Q1395" s="11" t="s">
        <v>3961</v>
      </c>
      <c r="R1395" s="11" t="s">
        <v>3957</v>
      </c>
      <c r="S1395" s="11" t="s">
        <v>3958</v>
      </c>
      <c r="T1395" s="11" t="s">
        <v>81</v>
      </c>
      <c r="U1395" s="15" t="s">
        <v>81</v>
      </c>
      <c r="V1395" s="11" t="s">
        <v>20</v>
      </c>
      <c r="W1395" s="14">
        <v>89</v>
      </c>
      <c r="X1395" s="14">
        <v>568</v>
      </c>
      <c r="Y1395" s="11" t="str">
        <f t="shared" si="22"/>
        <v>43945FES - FUNDO ESTADUAL DE SAÚDEMACACAO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AQUISIÇÃO DO ITEM: 162485 COD AQUISIÇÃO DO ITEM: 4240.007.012526.214.156/0001-695055256889https://www.compras.rj.gov.br/Portal-Siga/Contrato/listar.action</v>
      </c>
      <c r="Z1395" s="11" t="s">
        <v>4443</v>
      </c>
      <c r="AA1395" s="7">
        <v>100000</v>
      </c>
      <c r="AB1395" s="1" t="s">
        <v>15431</v>
      </c>
      <c r="AC1395" s="7" t="s">
        <v>14868</v>
      </c>
      <c r="AD1395" s="1" t="s">
        <v>16269</v>
      </c>
    </row>
    <row r="1396" spans="1:30" s="3" customFormat="1">
      <c r="A1396" s="10">
        <v>43945</v>
      </c>
      <c r="B1396" s="11" t="s">
        <v>1319</v>
      </c>
      <c r="C1396" s="12" t="s">
        <v>3951</v>
      </c>
      <c r="D1396" s="12" t="s">
        <v>3952</v>
      </c>
      <c r="E1396" s="11" t="s">
        <v>646</v>
      </c>
      <c r="F1396" s="11" t="s">
        <v>3992</v>
      </c>
      <c r="G1396" s="13" t="s">
        <v>2650</v>
      </c>
      <c r="H1396" s="11" t="s">
        <v>5102</v>
      </c>
      <c r="I1396" s="11" t="s">
        <v>4007</v>
      </c>
      <c r="J1396" s="11"/>
      <c r="K1396" s="11">
        <v>2020001923</v>
      </c>
      <c r="L1396" s="7" t="s">
        <v>4008</v>
      </c>
      <c r="M1396" s="7" t="s">
        <v>4009</v>
      </c>
      <c r="N1396" s="47">
        <v>26271</v>
      </c>
      <c r="O1396" s="25">
        <v>139</v>
      </c>
      <c r="P1396" s="26">
        <v>189</v>
      </c>
      <c r="Q1396" s="11" t="s">
        <v>3961</v>
      </c>
      <c r="R1396" s="11" t="s">
        <v>3957</v>
      </c>
      <c r="S1396" s="11" t="s">
        <v>3958</v>
      </c>
      <c r="T1396" s="11" t="s">
        <v>81</v>
      </c>
      <c r="U1396" s="15" t="s">
        <v>81</v>
      </c>
      <c r="V1396" s="11" t="s">
        <v>20</v>
      </c>
      <c r="W1396" s="14">
        <v>139</v>
      </c>
      <c r="X1396" s="14">
        <v>189</v>
      </c>
      <c r="Y1396" s="11" t="str">
        <f t="shared" si="22"/>
        <v>43945FES - FUNDO ESTADUAL DE SAÚDEMACACAO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AQUISIÇÃO DO ITEM: 162484 COD AQUISIÇÃO DO ITEM: 4240.007.012426.214.156/0001-6926271139189https://www.compras.rj.gov.br/Portal-Siga/Contrato/listar.action</v>
      </c>
      <c r="Z1396" s="11" t="s">
        <v>4443</v>
      </c>
      <c r="AA1396" s="7">
        <v>100000</v>
      </c>
      <c r="AB1396" s="1" t="s">
        <v>15431</v>
      </c>
      <c r="AC1396" s="7" t="s">
        <v>14868</v>
      </c>
      <c r="AD1396" s="1" t="s">
        <v>16269</v>
      </c>
    </row>
    <row r="1397" spans="1:30" s="3" customFormat="1">
      <c r="A1397" s="10">
        <v>43945</v>
      </c>
      <c r="B1397" s="11" t="s">
        <v>1319</v>
      </c>
      <c r="C1397" s="12" t="s">
        <v>3951</v>
      </c>
      <c r="D1397" s="12" t="s">
        <v>3952</v>
      </c>
      <c r="E1397" s="11" t="s">
        <v>646</v>
      </c>
      <c r="F1397" s="11" t="s">
        <v>3992</v>
      </c>
      <c r="G1397" s="13" t="s">
        <v>2650</v>
      </c>
      <c r="H1397" s="11" t="s">
        <v>4010</v>
      </c>
      <c r="I1397" s="11" t="s">
        <v>4007</v>
      </c>
      <c r="J1397" s="11"/>
      <c r="K1397" s="11">
        <v>2020001923</v>
      </c>
      <c r="L1397" s="7" t="s">
        <v>4008</v>
      </c>
      <c r="M1397" s="7" t="s">
        <v>4009</v>
      </c>
      <c r="N1397" s="47">
        <v>1300000</v>
      </c>
      <c r="O1397" s="25">
        <v>3250</v>
      </c>
      <c r="P1397" s="26">
        <v>400</v>
      </c>
      <c r="Q1397" s="11" t="s">
        <v>4011</v>
      </c>
      <c r="R1397" s="11" t="s">
        <v>3957</v>
      </c>
      <c r="S1397" s="11" t="s">
        <v>3958</v>
      </c>
      <c r="T1397" s="11" t="s">
        <v>836</v>
      </c>
      <c r="U1397" s="19" t="s">
        <v>30</v>
      </c>
      <c r="V1397" s="11" t="s">
        <v>20</v>
      </c>
      <c r="W1397" s="14">
        <v>4</v>
      </c>
      <c r="X1397" s="14">
        <v>325000</v>
      </c>
      <c r="Y1397" s="11" t="str">
        <f t="shared" si="22"/>
        <v>43945FES - FUNDO ESTADUAL DE SAÚDEMASCARA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AQUISIÇÃO DO ITEM: 162487 COD AQUISIÇÃO DO ITEM: 6532.008.002726.214.156/0001-6913000003250400https://www.compras.rj.gov.br/Portal-Siga/Contrato/listar.action</v>
      </c>
      <c r="Z1397" s="11" t="s">
        <v>4443</v>
      </c>
      <c r="AA1397" s="7">
        <v>100000</v>
      </c>
      <c r="AB1397" s="1" t="s">
        <v>15431</v>
      </c>
      <c r="AC1397" s="7" t="s">
        <v>14868</v>
      </c>
      <c r="AD1397" s="1" t="s">
        <v>16269</v>
      </c>
    </row>
    <row r="1398" spans="1:30" s="3" customFormat="1">
      <c r="A1398" s="10">
        <v>43945</v>
      </c>
      <c r="B1398" s="11" t="s">
        <v>1319</v>
      </c>
      <c r="C1398" s="12" t="s">
        <v>3951</v>
      </c>
      <c r="D1398" s="12" t="s">
        <v>3952</v>
      </c>
      <c r="E1398" s="11" t="s">
        <v>646</v>
      </c>
      <c r="F1398" s="11" t="s">
        <v>3953</v>
      </c>
      <c r="G1398" s="13" t="s">
        <v>2650</v>
      </c>
      <c r="H1398" s="11" t="s">
        <v>4006</v>
      </c>
      <c r="I1398" s="11" t="s">
        <v>4012</v>
      </c>
      <c r="J1398" s="11"/>
      <c r="K1398" s="11">
        <v>2020001899</v>
      </c>
      <c r="L1398" s="7" t="s">
        <v>14042</v>
      </c>
      <c r="M1398" s="7" t="s">
        <v>4013</v>
      </c>
      <c r="N1398" s="47">
        <v>26600</v>
      </c>
      <c r="O1398" s="25">
        <v>7000</v>
      </c>
      <c r="P1398" s="26">
        <v>3.8</v>
      </c>
      <c r="Q1398" s="11" t="s">
        <v>3961</v>
      </c>
      <c r="R1398" s="11" t="s">
        <v>3957</v>
      </c>
      <c r="S1398" s="11" t="s">
        <v>3958</v>
      </c>
      <c r="T1398" s="11" t="s">
        <v>836</v>
      </c>
      <c r="U1398" s="19" t="s">
        <v>30</v>
      </c>
      <c r="V1398" s="11" t="s">
        <v>20</v>
      </c>
      <c r="W1398" s="14">
        <v>3.8</v>
      </c>
      <c r="X1398" s="14">
        <v>7000</v>
      </c>
      <c r="Y1398" s="11" t="str">
        <f t="shared" si="22"/>
        <v>43945FSERJ - FUNDAÇÃO SAÚDE DO EST. DO RIO DE JANEIROMASCARA CIRURGICA DESCARTAVEL - MATERIAL MASCARA: TECIDO NAO TECIDO, QUANTIDADE CAMADA: 3, CLIP NASAL: METALICO, FORMATO: SIMPLES (RETANGULAR), MATERIAL VISOR: N/A, GRAMATURA: 30 G/M², FILTRO: N/D, FIXACAO: AMARRAS, COR: N/D ID AQUISIÇÃO DO ITEM: 58818 COD AQUISIÇÃO DO ITEM: 6532.008.001004.981.484/0001-582660070003,8https://www.compras.rj.gov.br/Portal-Siga/Contrato/listar.action</v>
      </c>
      <c r="Z1398" s="11" t="s">
        <v>4443</v>
      </c>
      <c r="AA1398" s="7">
        <v>1210000</v>
      </c>
      <c r="AB1398" s="1" t="s">
        <v>14911</v>
      </c>
      <c r="AC1398" s="7" t="s">
        <v>14870</v>
      </c>
      <c r="AD1398" s="1" t="s">
        <v>16269</v>
      </c>
    </row>
    <row r="1399" spans="1:30" s="3" customFormat="1">
      <c r="A1399" s="10">
        <v>43945</v>
      </c>
      <c r="B1399" s="11" t="s">
        <v>1319</v>
      </c>
      <c r="C1399" s="12" t="s">
        <v>3951</v>
      </c>
      <c r="D1399" s="12" t="s">
        <v>3952</v>
      </c>
      <c r="E1399" s="11" t="s">
        <v>646</v>
      </c>
      <c r="F1399" s="11" t="s">
        <v>3953</v>
      </c>
      <c r="G1399" s="13" t="s">
        <v>2650</v>
      </c>
      <c r="H1399" s="11" t="s">
        <v>4014</v>
      </c>
      <c r="I1399" s="11" t="s">
        <v>4012</v>
      </c>
      <c r="J1399" s="11"/>
      <c r="K1399" s="11">
        <v>2020001899</v>
      </c>
      <c r="L1399" s="7" t="s">
        <v>14042</v>
      </c>
      <c r="M1399" s="7" t="s">
        <v>4013</v>
      </c>
      <c r="N1399" s="47">
        <v>28000.000000000004</v>
      </c>
      <c r="O1399" s="25">
        <v>50000</v>
      </c>
      <c r="P1399" s="26">
        <v>0.56000000000000005</v>
      </c>
      <c r="Q1399" s="11" t="s">
        <v>3961</v>
      </c>
      <c r="R1399" s="11" t="s">
        <v>3957</v>
      </c>
      <c r="S1399" s="11" t="s">
        <v>3958</v>
      </c>
      <c r="T1399" s="11" t="s">
        <v>841</v>
      </c>
      <c r="U1399" s="19" t="s">
        <v>23</v>
      </c>
      <c r="V1399" s="11" t="s">
        <v>24</v>
      </c>
      <c r="W1399" s="14">
        <v>1.1200000000000001</v>
      </c>
      <c r="X1399" s="14">
        <v>50000</v>
      </c>
      <c r="Y1399" s="11" t="str">
        <f t="shared" si="22"/>
        <v>43945FSERJ - FUNDAÇÃO SAÚDE DO EST. DO RIO DE JANEIROLUVA PROCEDIMENTO DESCARTAVEL - TIPO: NAO ESTERILIZADA, COR: TRANSPARENTE, MATERIAL: BORRACHA NATURAL (LATEX), TIPO ESTERILIZACAO: NAO ESTERILIZADA, DESENHO: AMBIDESTRA, ACABAMENTO: LISA, TAMANHO: GRANDE, ESPESSURA: 0,16 MM, COMPRIMENTO PUNHO: FORMATO ANATOMICO DA MAO, LUBRIFICACAO: COM PO BIOABSORVIVEL, FORMA FORNECIMENTO: UNIDADE ID AQUISIÇÃO DO ITEM: 151277 COD AQUISIÇÃO DO ITEM: 6532.006.011404.981.484/0001-5828000500000,56https://www.compras.rj.gov.br/Portal-Siga/Contrato/listar.action</v>
      </c>
      <c r="Z1399" s="11" t="s">
        <v>4443</v>
      </c>
      <c r="AA1399" s="7">
        <v>1210000</v>
      </c>
      <c r="AB1399" s="1" t="s">
        <v>14911</v>
      </c>
      <c r="AC1399" s="7" t="s">
        <v>14870</v>
      </c>
      <c r="AD1399" s="1" t="s">
        <v>16269</v>
      </c>
    </row>
    <row r="1400" spans="1:30" s="3" customFormat="1">
      <c r="A1400" s="10">
        <v>43945</v>
      </c>
      <c r="B1400" s="11" t="s">
        <v>1319</v>
      </c>
      <c r="C1400" s="12" t="s">
        <v>3951</v>
      </c>
      <c r="D1400" s="12" t="s">
        <v>3952</v>
      </c>
      <c r="E1400" s="11" t="s">
        <v>646</v>
      </c>
      <c r="F1400" s="11" t="s">
        <v>3953</v>
      </c>
      <c r="G1400" s="13" t="s">
        <v>2650</v>
      </c>
      <c r="H1400" s="11" t="s">
        <v>4015</v>
      </c>
      <c r="I1400" s="11" t="s">
        <v>4012</v>
      </c>
      <c r="J1400" s="11"/>
      <c r="K1400" s="11">
        <v>2020001899</v>
      </c>
      <c r="L1400" s="7" t="s">
        <v>14042</v>
      </c>
      <c r="M1400" s="7" t="s">
        <v>4013</v>
      </c>
      <c r="N1400" s="47">
        <v>28000.000000000004</v>
      </c>
      <c r="O1400" s="25">
        <v>50000</v>
      </c>
      <c r="P1400" s="26">
        <v>0.56000000000000005</v>
      </c>
      <c r="Q1400" s="11" t="s">
        <v>3961</v>
      </c>
      <c r="R1400" s="11" t="s">
        <v>3957</v>
      </c>
      <c r="S1400" s="11" t="s">
        <v>3958</v>
      </c>
      <c r="T1400" s="11" t="s">
        <v>841</v>
      </c>
      <c r="U1400" s="19" t="s">
        <v>23</v>
      </c>
      <c r="V1400" s="11" t="s">
        <v>24</v>
      </c>
      <c r="W1400" s="14">
        <v>1.1200000000000001</v>
      </c>
      <c r="X1400" s="14">
        <v>50000</v>
      </c>
      <c r="Y1400" s="11" t="str">
        <f t="shared" si="22"/>
        <v>43945FSERJ - FUNDAÇÃO SAÚDE DO EST. DO RIO DE JANEIROLUVA PROCEDIMENTO DESCARTAVEL - TIPO: NAO ESTERILIZADA, COR: TRANSPARENTE, MATERIAL: BORRACHA NATURAL (LATEX), TIPO ESTERILIZACAO: NAO ESTERILIZADA, DESENHO: AMBIDESTRA, ACABAMENTO: LISA, TAMANHO: MEDIO, ESPESSURA: 0,16 MM, COMPRIMENTO PUNHO: FORMATO ANATOMICO DA MAO, LUBRIFICACAO: COM PO BIOABSORVIVEL, FORMA FORNECIMENTO: UNIDADE ID AQUISIÇÃO DO ITEM: 151276 COD AQUISIÇÃO DO ITEM: 6532.006.011304.981.484/0001-5828000500000,56https://www.compras.rj.gov.br/Portal-Siga/Contrato/listar.action</v>
      </c>
      <c r="Z1400" s="11" t="s">
        <v>4443</v>
      </c>
      <c r="AA1400" s="7">
        <v>1210000</v>
      </c>
      <c r="AB1400" s="1" t="s">
        <v>14911</v>
      </c>
      <c r="AC1400" s="7" t="s">
        <v>14870</v>
      </c>
      <c r="AD1400" s="1" t="s">
        <v>16269</v>
      </c>
    </row>
    <row r="1401" spans="1:30" s="3" customFormat="1">
      <c r="A1401" s="10">
        <v>43945</v>
      </c>
      <c r="B1401" s="11" t="s">
        <v>1319</v>
      </c>
      <c r="C1401" s="12" t="s">
        <v>3951</v>
      </c>
      <c r="D1401" s="12" t="s">
        <v>3952</v>
      </c>
      <c r="E1401" s="11" t="s">
        <v>646</v>
      </c>
      <c r="F1401" s="11" t="s">
        <v>3953</v>
      </c>
      <c r="G1401" s="13" t="s">
        <v>2650</v>
      </c>
      <c r="H1401" s="11" t="s">
        <v>3980</v>
      </c>
      <c r="I1401" s="11" t="s">
        <v>4012</v>
      </c>
      <c r="J1401" s="11"/>
      <c r="K1401" s="11">
        <v>2020001899</v>
      </c>
      <c r="L1401" s="7" t="s">
        <v>14042</v>
      </c>
      <c r="M1401" s="7" t="s">
        <v>4013</v>
      </c>
      <c r="N1401" s="47">
        <v>39000</v>
      </c>
      <c r="O1401" s="25">
        <v>1000</v>
      </c>
      <c r="P1401" s="26">
        <v>39</v>
      </c>
      <c r="Q1401" s="11" t="s">
        <v>3961</v>
      </c>
      <c r="R1401" s="11" t="s">
        <v>3957</v>
      </c>
      <c r="S1401" s="11" t="s">
        <v>3958</v>
      </c>
      <c r="T1401" s="11" t="s">
        <v>825</v>
      </c>
      <c r="U1401" s="19" t="s">
        <v>4892</v>
      </c>
      <c r="V1401" s="11" t="s">
        <v>20</v>
      </c>
      <c r="W1401" s="14">
        <v>0.78</v>
      </c>
      <c r="X1401" s="14">
        <v>50000</v>
      </c>
      <c r="Y1401" s="11" t="str">
        <f t="shared" si="22"/>
        <v>43945FSERJ - FUNDAÇÃO SAÚDE DO EST. DO RIO DE JANEIRORESPIRADOR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4240.005.001904.981.484/0001-5839000100039https://www.compras.rj.gov.br/Portal-Siga/Contrato/listar.action</v>
      </c>
      <c r="Z1401" s="11" t="s">
        <v>4443</v>
      </c>
      <c r="AA1401" s="7">
        <v>1210000</v>
      </c>
      <c r="AB1401" s="1" t="s">
        <v>14911</v>
      </c>
      <c r="AC1401" s="7" t="s">
        <v>14870</v>
      </c>
      <c r="AD1401" s="1" t="s">
        <v>16269</v>
      </c>
    </row>
    <row r="1402" spans="1:30" s="3" customFormat="1">
      <c r="A1402" s="10">
        <v>43945</v>
      </c>
      <c r="B1402" s="11" t="s">
        <v>1319</v>
      </c>
      <c r="C1402" s="12" t="s">
        <v>3951</v>
      </c>
      <c r="D1402" s="12" t="s">
        <v>3952</v>
      </c>
      <c r="E1402" s="11" t="s">
        <v>646</v>
      </c>
      <c r="F1402" s="11" t="s">
        <v>4016</v>
      </c>
      <c r="G1402" s="13" t="s">
        <v>2650</v>
      </c>
      <c r="H1402" s="11" t="s">
        <v>4017</v>
      </c>
      <c r="I1402" s="11" t="s">
        <v>4018</v>
      </c>
      <c r="J1402" s="11"/>
      <c r="K1402" s="11">
        <v>2020001897</v>
      </c>
      <c r="L1402" s="7" t="s">
        <v>14043</v>
      </c>
      <c r="M1402" s="7" t="s">
        <v>4019</v>
      </c>
      <c r="N1402" s="47">
        <v>14636.16</v>
      </c>
      <c r="O1402" s="25">
        <v>7392</v>
      </c>
      <c r="P1402" s="26">
        <v>1.98</v>
      </c>
      <c r="Q1402" s="11" t="s">
        <v>22</v>
      </c>
      <c r="R1402" s="11" t="s">
        <v>3957</v>
      </c>
      <c r="S1402" s="11" t="s">
        <v>3958</v>
      </c>
      <c r="T1402" s="11" t="s">
        <v>841</v>
      </c>
      <c r="U1402" s="19" t="s">
        <v>23</v>
      </c>
      <c r="V1402" s="11" t="s">
        <v>24</v>
      </c>
      <c r="W1402" s="14">
        <v>1.98</v>
      </c>
      <c r="X1402" s="14">
        <v>14784</v>
      </c>
      <c r="Y1402" s="11" t="str">
        <f t="shared" si="22"/>
        <v>43945SEPOL - Secretaria de Estado de Policia CivilLUVA SEGURANCA - MATERIAL: ALGODAO, MODELO: SEGURANCA, PALMA: ANTIADERENTE, PUNHO: COM ELASTICO, ACABAMENTO INTERNO: PIGMENTADA, TAMANHO: UNICO, POSICAO REFORCO: PALMA DA MAO , FORMA FORNECIMENTO: PAR ID AQUISIÇÃO DO ITEM: 135672 COD AQUISIÇÃO DO ITEM: 4240.043.010323.658.145/0001-8014636,1673921,98https://www.compras.rj.gov.br/Portal-Siga/Contrato/listar.action</v>
      </c>
      <c r="Z1402" s="11" t="s">
        <v>4443</v>
      </c>
      <c r="AA1402" s="7">
        <v>78800</v>
      </c>
      <c r="AB1402" s="1" t="s">
        <v>15432</v>
      </c>
      <c r="AC1402" s="7" t="s">
        <v>14870</v>
      </c>
      <c r="AD1402" s="1" t="s">
        <v>16269</v>
      </c>
    </row>
    <row r="1403" spans="1:30" s="3" customFormat="1">
      <c r="A1403" s="10">
        <v>43945</v>
      </c>
      <c r="B1403" s="11" t="s">
        <v>1319</v>
      </c>
      <c r="C1403" s="12" t="s">
        <v>3951</v>
      </c>
      <c r="D1403" s="12" t="s">
        <v>3952</v>
      </c>
      <c r="E1403" s="11" t="s">
        <v>646</v>
      </c>
      <c r="F1403" s="11" t="s">
        <v>3953</v>
      </c>
      <c r="G1403" s="13" t="s">
        <v>2650</v>
      </c>
      <c r="H1403" s="11" t="s">
        <v>4020</v>
      </c>
      <c r="I1403" s="11" t="s">
        <v>4021</v>
      </c>
      <c r="J1403" s="11"/>
      <c r="K1403" s="11">
        <v>2020001894</v>
      </c>
      <c r="L1403" s="7" t="s">
        <v>14035</v>
      </c>
      <c r="M1403" s="7" t="s">
        <v>3960</v>
      </c>
      <c r="N1403" s="47">
        <v>2200</v>
      </c>
      <c r="O1403" s="25">
        <v>200</v>
      </c>
      <c r="P1403" s="26">
        <v>11</v>
      </c>
      <c r="Q1403" s="11" t="s">
        <v>788</v>
      </c>
      <c r="R1403" s="11" t="s">
        <v>3957</v>
      </c>
      <c r="S1403" s="11" t="s">
        <v>3958</v>
      </c>
      <c r="T1403" s="11" t="s">
        <v>867</v>
      </c>
      <c r="U1403" s="19" t="s">
        <v>32</v>
      </c>
      <c r="V1403" s="11" t="s">
        <v>33</v>
      </c>
      <c r="W1403" s="14">
        <v>11</v>
      </c>
      <c r="X1403" s="14">
        <v>200</v>
      </c>
      <c r="Y1403" s="11" t="str">
        <f t="shared" si="22"/>
        <v>43945FSERJ - FUNDAÇÃO SAÚDE DO EST. DO RIO DE JANEIROAQUISIÇÃO DO ITEM: ALCOOL  - TIPO: ETILICO, ASPECTO: LIQUIDO, CONCENTRACAO: 70° ID AQUISIÇÃO DO ITEM: 84005 COD AQUISIÇÃO DO ITEM: 6810.472.000317.771.867/0001-43220020011https://www.compras.rj.gov.br/Portal-Siga/Contrato/listar.action</v>
      </c>
      <c r="Z1403" s="11" t="s">
        <v>4443</v>
      </c>
      <c r="AA1403" s="7">
        <v>100000</v>
      </c>
      <c r="AB1403" s="1" t="s">
        <v>15011</v>
      </c>
      <c r="AC1403" s="7" t="s">
        <v>14868</v>
      </c>
      <c r="AD1403" s="1" t="s">
        <v>16269</v>
      </c>
    </row>
    <row r="1404" spans="1:30" s="3" customFormat="1">
      <c r="A1404" s="10">
        <v>43945</v>
      </c>
      <c r="B1404" s="11" t="s">
        <v>1319</v>
      </c>
      <c r="C1404" s="12" t="s">
        <v>3951</v>
      </c>
      <c r="D1404" s="12" t="s">
        <v>3952</v>
      </c>
      <c r="E1404" s="11" t="s">
        <v>646</v>
      </c>
      <c r="F1404" s="11" t="s">
        <v>3953</v>
      </c>
      <c r="G1404" s="13" t="s">
        <v>2650</v>
      </c>
      <c r="H1404" s="11" t="s">
        <v>4022</v>
      </c>
      <c r="I1404" s="11" t="s">
        <v>4021</v>
      </c>
      <c r="J1404" s="11"/>
      <c r="K1404" s="11">
        <v>2020001894</v>
      </c>
      <c r="L1404" s="7" t="s">
        <v>14035</v>
      </c>
      <c r="M1404" s="7" t="s">
        <v>3960</v>
      </c>
      <c r="N1404" s="47">
        <v>11299.999999999998</v>
      </c>
      <c r="O1404" s="25">
        <v>5000</v>
      </c>
      <c r="P1404" s="26">
        <v>2.2599999999999998</v>
      </c>
      <c r="Q1404" s="11" t="s">
        <v>3961</v>
      </c>
      <c r="R1404" s="11" t="s">
        <v>3957</v>
      </c>
      <c r="S1404" s="11" t="s">
        <v>3958</v>
      </c>
      <c r="T1404" s="11" t="s">
        <v>867</v>
      </c>
      <c r="U1404" s="19" t="s">
        <v>32</v>
      </c>
      <c r="V1404" s="11" t="s">
        <v>33</v>
      </c>
      <c r="W1404" s="14">
        <v>22.599999999999998</v>
      </c>
      <c r="X1404" s="14">
        <v>500</v>
      </c>
      <c r="Y1404" s="11" t="str">
        <f t="shared" si="22"/>
        <v>43945FSERJ - FUNDAÇÃO SAÚDE DO EST. DO RIO DE JANEIROMEDICAMENTO USO HUMANO - GRUPO FARMACOLOGICO: ANTISSEPTICOS , PRINCIPIO ATIVO: ALCOOL ETILICO, FORMA FARMACEUTICA: SOLUCAO TOPICA, CONCENTRACAO / DOSAGEM: 70, UNIDADE: %, VOLUME: 100ML, APRESENTACAO: ALMOTOLIA PLASTICA, ACESSORIO: NAO APLICAVEL ID AQUISIÇÃO DO ITEM: 105479 COD AQUISIÇÃO DO ITEM: 6489.001.007617.771.867/0001-431130050002,26https://www.compras.rj.gov.br/Portal-Siga/Contrato/listar.action</v>
      </c>
      <c r="Z1404" s="11" t="s">
        <v>4443</v>
      </c>
      <c r="AA1404" s="7">
        <v>100000</v>
      </c>
      <c r="AB1404" s="1" t="s">
        <v>15011</v>
      </c>
      <c r="AC1404" s="7" t="s">
        <v>14868</v>
      </c>
      <c r="AD1404" s="1" t="s">
        <v>16269</v>
      </c>
    </row>
    <row r="1405" spans="1:30" s="3" customFormat="1">
      <c r="A1405" s="10">
        <v>43945</v>
      </c>
      <c r="B1405" s="11" t="s">
        <v>1319</v>
      </c>
      <c r="C1405" s="12" t="s">
        <v>3951</v>
      </c>
      <c r="D1405" s="12" t="s">
        <v>3952</v>
      </c>
      <c r="E1405" s="11" t="s">
        <v>651</v>
      </c>
      <c r="F1405" s="11" t="s">
        <v>4023</v>
      </c>
      <c r="G1405" s="13" t="s">
        <v>2650</v>
      </c>
      <c r="H1405" s="11" t="s">
        <v>4024</v>
      </c>
      <c r="I1405" s="11" t="s">
        <v>4025</v>
      </c>
      <c r="J1405" s="11"/>
      <c r="K1405" s="11">
        <v>2020001892</v>
      </c>
      <c r="L1405" s="7" t="s">
        <v>2501</v>
      </c>
      <c r="M1405" s="7" t="s">
        <v>2502</v>
      </c>
      <c r="N1405" s="47">
        <v>705000</v>
      </c>
      <c r="O1405" s="25">
        <v>30000</v>
      </c>
      <c r="P1405" s="26">
        <v>23.5</v>
      </c>
      <c r="Q1405" s="11" t="s">
        <v>2238</v>
      </c>
      <c r="R1405" s="11" t="s">
        <v>3957</v>
      </c>
      <c r="S1405" s="11" t="s">
        <v>3958</v>
      </c>
      <c r="T1405" s="11" t="s">
        <v>867</v>
      </c>
      <c r="U1405" s="19" t="s">
        <v>32</v>
      </c>
      <c r="V1405" s="11" t="s">
        <v>33</v>
      </c>
      <c r="W1405" s="14">
        <v>23.5</v>
      </c>
      <c r="X1405" s="14">
        <v>30000</v>
      </c>
      <c r="Y1405" s="11" t="str">
        <f t="shared" si="22"/>
        <v>43945SEGOV - Secretaria de Est de Gov e Rel InstMEDICAMENTO USO HUMANO - GRUPO FARMACOLOGICO: N/A, PRINCIPIO ATIVO: ALCOOL ETILICO, FORMA FARMACEUTICA: GEL ANTISSEPTICO, CONCENTRACAO / DOSAGEM: 70%, UNIDADE: ML, VOLUME: N/D, APRESENTACAO: FRASCO, ACESSORIO: N/A ID AQUISIÇÃO DO ITEM: 93671 COD AQUISIÇÃO DO ITEM: 6489.001.007119.639.422/0001-307050003000023,5https://www.compras.rj.gov.br/Portal-Siga/Contrato/listar.action</v>
      </c>
      <c r="Z1405" s="11" t="s">
        <v>4443</v>
      </c>
      <c r="AA1405" s="7">
        <v>100000</v>
      </c>
      <c r="AB1405" s="1" t="s">
        <v>15259</v>
      </c>
      <c r="AC1405" s="7" t="s">
        <v>14868</v>
      </c>
      <c r="AD1405" s="1" t="s">
        <v>16269</v>
      </c>
    </row>
    <row r="1406" spans="1:30" s="3" customFormat="1">
      <c r="A1406" s="10">
        <v>43945</v>
      </c>
      <c r="B1406" s="11" t="s">
        <v>1319</v>
      </c>
      <c r="C1406" s="12" t="s">
        <v>3951</v>
      </c>
      <c r="D1406" s="12" t="s">
        <v>3952</v>
      </c>
      <c r="E1406" s="11" t="s">
        <v>646</v>
      </c>
      <c r="F1406" s="11" t="s">
        <v>3992</v>
      </c>
      <c r="G1406" s="13" t="s">
        <v>2650</v>
      </c>
      <c r="H1406" s="11" t="s">
        <v>4026</v>
      </c>
      <c r="I1406" s="11" t="s">
        <v>4027</v>
      </c>
      <c r="J1406" s="11"/>
      <c r="K1406" s="11">
        <v>2020001887</v>
      </c>
      <c r="L1406" s="7" t="s">
        <v>14044</v>
      </c>
      <c r="M1406" s="7" t="s">
        <v>4028</v>
      </c>
      <c r="N1406" s="47">
        <v>2600000</v>
      </c>
      <c r="O1406" s="25">
        <v>100000</v>
      </c>
      <c r="P1406" s="26">
        <v>26</v>
      </c>
      <c r="Q1406" s="11" t="s">
        <v>3961</v>
      </c>
      <c r="R1406" s="11" t="s">
        <v>3957</v>
      </c>
      <c r="S1406" s="11" t="s">
        <v>3958</v>
      </c>
      <c r="T1406" s="11" t="s">
        <v>825</v>
      </c>
      <c r="U1406" s="19" t="s">
        <v>4892</v>
      </c>
      <c r="V1406" s="11" t="s">
        <v>20</v>
      </c>
      <c r="W1406" s="14">
        <v>26</v>
      </c>
      <c r="X1406" s="14">
        <v>100000</v>
      </c>
      <c r="Y1406" s="11" t="str">
        <f t="shared" si="22"/>
        <v>43945FES - FUNDO ESTADUAL DE SAÚDE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4240.005.001907.133.384/0001-60260000010000026https://www.compras.rj.gov.br/Portal-Siga/Contrato/listar.action</v>
      </c>
      <c r="Z1406" s="11" t="s">
        <v>4443</v>
      </c>
      <c r="AA1406" s="7">
        <v>2500000</v>
      </c>
      <c r="AB1406" s="1" t="s">
        <v>15433</v>
      </c>
      <c r="AC1406" s="7" t="s">
        <v>14869</v>
      </c>
      <c r="AD1406" s="1" t="s">
        <v>16269</v>
      </c>
    </row>
    <row r="1407" spans="1:30" s="3" customFormat="1">
      <c r="A1407" s="10">
        <v>43945</v>
      </c>
      <c r="B1407" s="11" t="s">
        <v>1319</v>
      </c>
      <c r="C1407" s="12" t="s">
        <v>3951</v>
      </c>
      <c r="D1407" s="12" t="s">
        <v>3952</v>
      </c>
      <c r="E1407" s="11" t="s">
        <v>646</v>
      </c>
      <c r="F1407" s="11" t="s">
        <v>3992</v>
      </c>
      <c r="G1407" s="13" t="s">
        <v>2650</v>
      </c>
      <c r="H1407" s="11" t="s">
        <v>4029</v>
      </c>
      <c r="I1407" s="11" t="s">
        <v>4030</v>
      </c>
      <c r="J1407" s="11"/>
      <c r="K1407" s="11">
        <v>2020001885</v>
      </c>
      <c r="L1407" s="7" t="s">
        <v>14045</v>
      </c>
      <c r="M1407" s="7" t="s">
        <v>4031</v>
      </c>
      <c r="N1407" s="47">
        <v>3348000</v>
      </c>
      <c r="O1407" s="25">
        <v>900</v>
      </c>
      <c r="P1407" s="26">
        <v>3720</v>
      </c>
      <c r="Q1407" s="11" t="s">
        <v>3961</v>
      </c>
      <c r="R1407" s="11" t="s">
        <v>3957</v>
      </c>
      <c r="S1407" s="11" t="s">
        <v>3958</v>
      </c>
      <c r="T1407" s="11" t="s">
        <v>236</v>
      </c>
      <c r="U1407" s="19" t="s">
        <v>236</v>
      </c>
      <c r="V1407" s="11" t="s">
        <v>20</v>
      </c>
      <c r="W1407" s="14">
        <v>3720</v>
      </c>
      <c r="X1407" s="14">
        <v>900</v>
      </c>
      <c r="Y1407" s="11" t="str">
        <f t="shared" si="22"/>
        <v>43945FES - FUNDO ESTADUAL DE SAÚDEOXIMETRO - TIPO: PULSO PORTATIL, DISPLAY GRAFICO: VISOR LCD COLORIDO DE ALTA RESOLUCAO, TENSAO: N/A, IMPRESSAO: SEM IMPRESSAO, ALIMENTACAO: BIVOLT AUTOMATICO E ATRAVES DE BATERIAS RECARREGAVEIS COM CARREGADOR INTEGRADO , FORMA FORNECIMENTO: UNIDADE ID AQUISIÇÃO DO ITEM: 162473 COD AQUISIÇÃO DO ITEM: 6518.044.002020.656.202/0001-0133480009003720https://www.compras.rj.gov.br/Portal-Siga/Contrato/listar.action</v>
      </c>
      <c r="Z1407" s="11" t="s">
        <v>4443</v>
      </c>
      <c r="AA1407" s="7">
        <v>300000</v>
      </c>
      <c r="AB1407" s="1" t="s">
        <v>15434</v>
      </c>
      <c r="AC1407" s="7" t="s">
        <v>14868</v>
      </c>
      <c r="AD1407" s="1" t="s">
        <v>16269</v>
      </c>
    </row>
    <row r="1408" spans="1:30" s="3" customFormat="1">
      <c r="A1408" s="10">
        <v>43945</v>
      </c>
      <c r="B1408" s="11" t="s">
        <v>1319</v>
      </c>
      <c r="C1408" s="12" t="s">
        <v>3951</v>
      </c>
      <c r="D1408" s="12" t="s">
        <v>3952</v>
      </c>
      <c r="E1408" s="11" t="s">
        <v>2318</v>
      </c>
      <c r="F1408" s="11" t="s">
        <v>3969</v>
      </c>
      <c r="G1408" s="13" t="s">
        <v>2650</v>
      </c>
      <c r="H1408" s="11" t="s">
        <v>3983</v>
      </c>
      <c r="I1408" s="11" t="s">
        <v>4032</v>
      </c>
      <c r="J1408" s="11"/>
      <c r="K1408" s="11">
        <v>2020001881</v>
      </c>
      <c r="L1408" s="7" t="s">
        <v>14046</v>
      </c>
      <c r="M1408" s="7" t="s">
        <v>4033</v>
      </c>
      <c r="N1408" s="47">
        <v>25200</v>
      </c>
      <c r="O1408" s="25">
        <v>3000</v>
      </c>
      <c r="P1408" s="26">
        <v>8.4</v>
      </c>
      <c r="Q1408" s="11" t="s">
        <v>3961</v>
      </c>
      <c r="R1408" s="11" t="s">
        <v>3957</v>
      </c>
      <c r="S1408" s="11" t="s">
        <v>3958</v>
      </c>
      <c r="T1408" s="11" t="s">
        <v>867</v>
      </c>
      <c r="U1408" s="19" t="s">
        <v>32</v>
      </c>
      <c r="V1408" s="11" t="s">
        <v>33</v>
      </c>
      <c r="W1408" s="14">
        <v>8.4</v>
      </c>
      <c r="X1408" s="14">
        <v>3000</v>
      </c>
      <c r="Y1408" s="11" t="str">
        <f t="shared" si="22"/>
        <v>43945UERJ - ADMINISTRACAO CENTRALALCOOL  - TIPO: ETILICO , ASPECTO: LIQUIDO, INCOLOR, LIMPIDO, VOLATIL, INFLAMAVEL E HIGROSCOPICO, CONCENTRACAO: 95,1% a 96,9% , FORNECIMENTO: 1 LITRO ID AQUISIÇÃO DO ITEM: 159685 COD AQUISIÇÃO DO ITEM: 6810.472.008026.328.672/0001-142520030008,4https://www.compras.rj.gov.br/Portal-Siga/Contrato/listar.action</v>
      </c>
      <c r="Z1408" s="11" t="s">
        <v>4443</v>
      </c>
      <c r="AA1408" s="7">
        <v>90000</v>
      </c>
      <c r="AB1408" s="1" t="s">
        <v>15435</v>
      </c>
      <c r="AC1408" s="7" t="s">
        <v>14870</v>
      </c>
      <c r="AD1408" s="1" t="s">
        <v>16269</v>
      </c>
    </row>
    <row r="1409" spans="1:30" s="3" customFormat="1">
      <c r="A1409" s="10">
        <v>43945</v>
      </c>
      <c r="B1409" s="11" t="s">
        <v>1319</v>
      </c>
      <c r="C1409" s="12" t="s">
        <v>3951</v>
      </c>
      <c r="D1409" s="12" t="s">
        <v>3952</v>
      </c>
      <c r="E1409" s="11" t="s">
        <v>3962</v>
      </c>
      <c r="F1409" s="11" t="s">
        <v>4016</v>
      </c>
      <c r="G1409" s="13" t="s">
        <v>2650</v>
      </c>
      <c r="H1409" s="11" t="s">
        <v>4034</v>
      </c>
      <c r="I1409" s="11" t="s">
        <v>4035</v>
      </c>
      <c r="J1409" s="11"/>
      <c r="K1409" s="11">
        <v>2020001856</v>
      </c>
      <c r="L1409" s="7" t="s">
        <v>14047</v>
      </c>
      <c r="M1409" s="7" t="s">
        <v>4036</v>
      </c>
      <c r="N1409" s="47">
        <v>146845.26999999999</v>
      </c>
      <c r="O1409" s="25">
        <v>3541</v>
      </c>
      <c r="P1409" s="26">
        <v>41.47</v>
      </c>
      <c r="Q1409" s="11" t="s">
        <v>4037</v>
      </c>
      <c r="R1409" s="11" t="s">
        <v>3957</v>
      </c>
      <c r="S1409" s="11" t="s">
        <v>3958</v>
      </c>
      <c r="T1409" s="11" t="s">
        <v>841</v>
      </c>
      <c r="U1409" s="19" t="s">
        <v>23</v>
      </c>
      <c r="V1409" s="11" t="s">
        <v>24</v>
      </c>
      <c r="W1409" s="14">
        <v>0.82940000000000003</v>
      </c>
      <c r="X1409" s="14">
        <v>354100</v>
      </c>
      <c r="Y1409" s="11" t="str">
        <f t="shared" ref="Y1409:Y1472" si="23">_xlfn.CONCAT(A1409,F1409,H1409,M1409,N1409,O1409,P1409,R1409)</f>
        <v>43945SEPOL - Secretaria de Estado de Policia CivilLUVA PROCEDIMENTO DESCARTAVEL - TIPO: NAO ESTERILIZADA, COR: NATURAL, MATERIAL: BORRACHA NATURAL (LATEX), TIPO ESTERILIZACAO: N/A, DESENHO: AMBIDESTRA, ACABAMENTO: TEXTURA UNIFORME SEM FALHAS, TAMANHO: GRANDE, ESPESSURA: 0,16 MM, COMPRIMENTO PUNHO: N/D, LUBRIFICACAO: COM PO BIOABSORVIVEL ID AQUISIÇÃO DO ITEM: 76562 COD AQUISIÇÃO DO ITEM: 6532.006.003907.912.701/0001-46146845,27354141,47https://www.compras.rj.gov.br/Portal-Siga/Contrato/listar.action</v>
      </c>
      <c r="Z1409" s="11" t="s">
        <v>4443</v>
      </c>
      <c r="AA1409" s="7">
        <v>100000</v>
      </c>
      <c r="AB1409" s="1" t="s">
        <v>15436</v>
      </c>
      <c r="AC1409" s="7" t="s">
        <v>14870</v>
      </c>
      <c r="AD1409" s="1" t="s">
        <v>16269</v>
      </c>
    </row>
    <row r="1410" spans="1:30" s="3" customFormat="1">
      <c r="A1410" s="10">
        <v>43945</v>
      </c>
      <c r="B1410" s="11" t="s">
        <v>1319</v>
      </c>
      <c r="C1410" s="12" t="s">
        <v>3951</v>
      </c>
      <c r="D1410" s="12" t="s">
        <v>3952</v>
      </c>
      <c r="E1410" s="11" t="s">
        <v>3962</v>
      </c>
      <c r="F1410" s="11" t="s">
        <v>4016</v>
      </c>
      <c r="G1410" s="13" t="s">
        <v>2650</v>
      </c>
      <c r="H1410" s="11" t="s">
        <v>4038</v>
      </c>
      <c r="I1410" s="11" t="s">
        <v>4035</v>
      </c>
      <c r="J1410" s="11"/>
      <c r="K1410" s="11">
        <v>2020001856</v>
      </c>
      <c r="L1410" s="7" t="s">
        <v>14047</v>
      </c>
      <c r="M1410" s="7" t="s">
        <v>4036</v>
      </c>
      <c r="N1410" s="47">
        <v>145808.51999999999</v>
      </c>
      <c r="O1410" s="25">
        <v>3516</v>
      </c>
      <c r="P1410" s="26">
        <v>41.47</v>
      </c>
      <c r="Q1410" s="11" t="s">
        <v>4037</v>
      </c>
      <c r="R1410" s="11" t="s">
        <v>3957</v>
      </c>
      <c r="S1410" s="11" t="s">
        <v>3958</v>
      </c>
      <c r="T1410" s="11" t="s">
        <v>841</v>
      </c>
      <c r="U1410" s="19" t="s">
        <v>23</v>
      </c>
      <c r="V1410" s="11" t="s">
        <v>24</v>
      </c>
      <c r="W1410" s="14">
        <v>0.82940000000000003</v>
      </c>
      <c r="X1410" s="14">
        <v>351600</v>
      </c>
      <c r="Y1410" s="11" t="str">
        <f t="shared" si="23"/>
        <v>43945SEPOL - Secretaria de Estado de Policia CivilLUVA PROCEDIMENTO DESCARTAVEL - TIPO: NAO ESTERILIZADA, COR: NATURAL, MATERIAL: BORRACHA NATURAL (LATEX), TIPO ESTERILIZACAO: N/A, DESENHO: AMBIDESTRA, ACABAMENTO: TEXTURA UNIFORME SEM FALHAS, TAMANHO: MEDIO, ESPESSURA: 0,16 MM, COMPRIMENTO PUNHO: N/D, LUBRIFICACAO: COM PO BIOABSORVIVEL ID AQUISIÇÃO DO ITEM: 76565 COD AQUISIÇÃO DO ITEM: 6532.006.004107.912.701/0001-46145808,52351641,47https://www.compras.rj.gov.br/Portal-Siga/Contrato/listar.action</v>
      </c>
      <c r="Z1410" s="11" t="s">
        <v>4443</v>
      </c>
      <c r="AA1410" s="7">
        <v>100000</v>
      </c>
      <c r="AB1410" s="1" t="s">
        <v>15436</v>
      </c>
      <c r="AC1410" s="7" t="s">
        <v>14870</v>
      </c>
      <c r="AD1410" s="1" t="s">
        <v>16269</v>
      </c>
    </row>
    <row r="1411" spans="1:30" s="3" customFormat="1">
      <c r="A1411" s="10">
        <v>43945</v>
      </c>
      <c r="B1411" s="11" t="s">
        <v>1319</v>
      </c>
      <c r="C1411" s="12" t="s">
        <v>3951</v>
      </c>
      <c r="D1411" s="12" t="s">
        <v>3952</v>
      </c>
      <c r="E1411" s="11" t="s">
        <v>3962</v>
      </c>
      <c r="F1411" s="11" t="s">
        <v>4016</v>
      </c>
      <c r="G1411" s="13" t="s">
        <v>2650</v>
      </c>
      <c r="H1411" s="11" t="s">
        <v>4039</v>
      </c>
      <c r="I1411" s="11" t="s">
        <v>4035</v>
      </c>
      <c r="J1411" s="11"/>
      <c r="K1411" s="11">
        <v>2020001856</v>
      </c>
      <c r="L1411" s="7" t="s">
        <v>14047</v>
      </c>
      <c r="M1411" s="7" t="s">
        <v>4036</v>
      </c>
      <c r="N1411" s="47">
        <v>91441.349999999991</v>
      </c>
      <c r="O1411" s="25">
        <v>2205</v>
      </c>
      <c r="P1411" s="26">
        <v>41.47</v>
      </c>
      <c r="Q1411" s="11" t="s">
        <v>4037</v>
      </c>
      <c r="R1411" s="11" t="s">
        <v>3957</v>
      </c>
      <c r="S1411" s="11" t="s">
        <v>3958</v>
      </c>
      <c r="T1411" s="11" t="s">
        <v>841</v>
      </c>
      <c r="U1411" s="19" t="s">
        <v>23</v>
      </c>
      <c r="V1411" s="11" t="s">
        <v>24</v>
      </c>
      <c r="W1411" s="14">
        <v>0.82940000000000003</v>
      </c>
      <c r="X1411" s="14">
        <v>220500</v>
      </c>
      <c r="Y1411" s="11" t="str">
        <f t="shared" si="23"/>
        <v>43945SEPOL - Secretaria de Estado de Policia CivilLUVA PROCEDIMENTO DESCARTAVEL - TIPO: NAO ESTERILIZADA, COR: NATURAL, MATERIAL: BORRACHA NATURAL (LATEX), TIPO ESTERILIZACAO: N/A, DESENHO: AMBIDESTRA, ACABAMENTO: TEXTURA UNIFORME SEM FALHAS, TAMANHO: PEQUENO, ESPESSURA: 0,16 MM, COMPRIMENTO PUNHO: N/D, LUBRIFICACAO: COM PO BIOABSORVIVEL ID AQUISIÇÃO DO ITEM: 76557 COD AQUISIÇÃO DO ITEM: 6532.006.003807.912.701/0001-4691441,35220541,47https://www.compras.rj.gov.br/Portal-Siga/Contrato/listar.action</v>
      </c>
      <c r="Z1411" s="11" t="s">
        <v>4443</v>
      </c>
      <c r="AA1411" s="7">
        <v>100000</v>
      </c>
      <c r="AB1411" s="1" t="s">
        <v>15436</v>
      </c>
      <c r="AC1411" s="7" t="s">
        <v>14870</v>
      </c>
      <c r="AD1411" s="1" t="s">
        <v>16269</v>
      </c>
    </row>
    <row r="1412" spans="1:30" s="3" customFormat="1">
      <c r="A1412" s="10">
        <v>43945</v>
      </c>
      <c r="B1412" s="11" t="s">
        <v>1319</v>
      </c>
      <c r="C1412" s="12" t="s">
        <v>3951</v>
      </c>
      <c r="D1412" s="12" t="s">
        <v>3952</v>
      </c>
      <c r="E1412" s="11" t="s">
        <v>3962</v>
      </c>
      <c r="F1412" s="11" t="s">
        <v>4016</v>
      </c>
      <c r="G1412" s="13" t="s">
        <v>2650</v>
      </c>
      <c r="H1412" s="11" t="s">
        <v>4040</v>
      </c>
      <c r="I1412" s="11" t="s">
        <v>4035</v>
      </c>
      <c r="J1412" s="11"/>
      <c r="K1412" s="11">
        <v>2020001856</v>
      </c>
      <c r="L1412" s="7" t="s">
        <v>14047</v>
      </c>
      <c r="M1412" s="7" t="s">
        <v>4036</v>
      </c>
      <c r="N1412" s="47">
        <v>8151</v>
      </c>
      <c r="O1412" s="25">
        <v>95</v>
      </c>
      <c r="P1412" s="26">
        <v>85.8</v>
      </c>
      <c r="Q1412" s="11" t="s">
        <v>4041</v>
      </c>
      <c r="R1412" s="11" t="s">
        <v>3957</v>
      </c>
      <c r="S1412" s="11" t="s">
        <v>3958</v>
      </c>
      <c r="T1412" s="11" t="s">
        <v>1453</v>
      </c>
      <c r="U1412" s="15" t="s">
        <v>25</v>
      </c>
      <c r="V1412" s="11" t="s">
        <v>20</v>
      </c>
      <c r="W1412" s="14">
        <v>0.1716</v>
      </c>
      <c r="X1412" s="14">
        <v>47500</v>
      </c>
      <c r="Y1412" s="11" t="str">
        <f t="shared" si="23"/>
        <v>43945SEPOL - Secretaria de Estado de Policia CivilTOUCA CIRURGICA, HOSPITALAR - MATERIAL: POLIPROPILENO, COR: BRANCO, CARACTERISTICA CONFECCAO: ELASTICO, GRAMATURA 30, DIAMETRO APROXIMADO 28CM, DESCARTAVEL, FORNECIMENTO: PACOTE DE 500UNIDADES ID AQUISIÇÃO DO ITEM: 121001 COD AQUISIÇÃO DO ITEM: 6532.014.001307.912.701/0001-4681519585,8https://www.compras.rj.gov.br/Portal-Siga/Contrato/listar.action</v>
      </c>
      <c r="Z1412" s="11" t="s">
        <v>4443</v>
      </c>
      <c r="AA1412" s="7">
        <v>100000</v>
      </c>
      <c r="AB1412" s="1" t="s">
        <v>15436</v>
      </c>
      <c r="AC1412" s="7" t="s">
        <v>14870</v>
      </c>
      <c r="AD1412" s="1" t="s">
        <v>16269</v>
      </c>
    </row>
    <row r="1413" spans="1:30" s="3" customFormat="1">
      <c r="A1413" s="10">
        <v>43945</v>
      </c>
      <c r="B1413" s="11" t="s">
        <v>1319</v>
      </c>
      <c r="C1413" s="12" t="s">
        <v>3951</v>
      </c>
      <c r="D1413" s="12" t="s">
        <v>3952</v>
      </c>
      <c r="E1413" s="11" t="s">
        <v>3962</v>
      </c>
      <c r="F1413" s="11" t="s">
        <v>4016</v>
      </c>
      <c r="G1413" s="13" t="s">
        <v>2650</v>
      </c>
      <c r="H1413" s="11" t="s">
        <v>4042</v>
      </c>
      <c r="I1413" s="11" t="s">
        <v>4043</v>
      </c>
      <c r="J1413" s="11"/>
      <c r="K1413" s="11">
        <v>2020001855</v>
      </c>
      <c r="L1413" s="7" t="s">
        <v>14048</v>
      </c>
      <c r="M1413" s="7" t="s">
        <v>4044</v>
      </c>
      <c r="N1413" s="47">
        <v>74464</v>
      </c>
      <c r="O1413" s="25">
        <v>5728</v>
      </c>
      <c r="P1413" s="26">
        <v>13</v>
      </c>
      <c r="Q1413" s="11" t="s">
        <v>3961</v>
      </c>
      <c r="R1413" s="11" t="s">
        <v>3957</v>
      </c>
      <c r="S1413" s="11" t="s">
        <v>3958</v>
      </c>
      <c r="T1413" s="11" t="s">
        <v>867</v>
      </c>
      <c r="U1413" s="19" t="s">
        <v>32</v>
      </c>
      <c r="V1413" s="11" t="s">
        <v>33</v>
      </c>
      <c r="W1413" s="14">
        <v>13</v>
      </c>
      <c r="X1413" s="14">
        <v>5728</v>
      </c>
      <c r="Y1413" s="11" t="str">
        <f t="shared" si="23"/>
        <v>43945SEPOL - Secretaria de Estado de Policia CivilALCOOL  - TIPO: ALCOOL ETILICO, ASPECTO: LIQUIDO , CONCENTRACAO: 70 %, FORNECIMENTO: FRASCO DE 1 LITRO ID AQUISIÇÃO DO ITEM: 146296 COD AQUISIÇÃO DO ITEM: 6810.472.006904.587.378/0001-9474464572813https://www.compras.rj.gov.br/Portal-Siga/Contrato/listar.action</v>
      </c>
      <c r="Z1413" s="11" t="s">
        <v>4443</v>
      </c>
      <c r="AA1413" s="7">
        <v>650000</v>
      </c>
      <c r="AB1413" s="1" t="s">
        <v>15437</v>
      </c>
      <c r="AC1413" s="7" t="s">
        <v>14870</v>
      </c>
      <c r="AD1413" s="1" t="s">
        <v>16269</v>
      </c>
    </row>
    <row r="1414" spans="1:30" s="3" customFormat="1">
      <c r="A1414" s="10">
        <v>43945</v>
      </c>
      <c r="B1414" s="11" t="s">
        <v>1319</v>
      </c>
      <c r="C1414" s="12" t="s">
        <v>3951</v>
      </c>
      <c r="D1414" s="12" t="s">
        <v>3952</v>
      </c>
      <c r="E1414" s="11" t="s">
        <v>3962</v>
      </c>
      <c r="F1414" s="11" t="s">
        <v>4016</v>
      </c>
      <c r="G1414" s="13" t="s">
        <v>2650</v>
      </c>
      <c r="H1414" s="11" t="s">
        <v>4045</v>
      </c>
      <c r="I1414" s="11" t="s">
        <v>4046</v>
      </c>
      <c r="J1414" s="11"/>
      <c r="K1414" s="11">
        <v>2020001854</v>
      </c>
      <c r="L1414" s="7" t="s">
        <v>14049</v>
      </c>
      <c r="M1414" s="7" t="s">
        <v>4047</v>
      </c>
      <c r="N1414" s="47">
        <v>499130</v>
      </c>
      <c r="O1414" s="25">
        <v>262700</v>
      </c>
      <c r="P1414" s="26">
        <v>1.9</v>
      </c>
      <c r="Q1414" s="11" t="s">
        <v>3961</v>
      </c>
      <c r="R1414" s="11" t="s">
        <v>3957</v>
      </c>
      <c r="S1414" s="11" t="s">
        <v>3958</v>
      </c>
      <c r="T1414" s="11" t="s">
        <v>836</v>
      </c>
      <c r="U1414" s="19" t="s">
        <v>30</v>
      </c>
      <c r="V1414" s="11" t="s">
        <v>20</v>
      </c>
      <c r="W1414" s="14">
        <v>1.9</v>
      </c>
      <c r="X1414" s="14">
        <v>262700</v>
      </c>
      <c r="Y1414" s="11" t="str">
        <f t="shared" si="23"/>
        <v>43945SEPOL - Secretaria de Estado de Policia CivilMASCARA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6532.008.001212.499.494/0002-604991302627001,9https://www.compras.rj.gov.br/Portal-Siga/Contrato/listar.action</v>
      </c>
      <c r="Z1414" s="11" t="s">
        <v>4443</v>
      </c>
      <c r="AA1414" s="7">
        <v>0</v>
      </c>
      <c r="AB1414" s="1" t="s">
        <v>15166</v>
      </c>
      <c r="AC1414" s="7" t="s">
        <v>14869</v>
      </c>
      <c r="AD1414" s="1" t="s">
        <v>16269</v>
      </c>
    </row>
    <row r="1415" spans="1:30" s="3" customFormat="1">
      <c r="A1415" s="10">
        <v>43945</v>
      </c>
      <c r="B1415" s="11" t="s">
        <v>1319</v>
      </c>
      <c r="C1415" s="12" t="s">
        <v>3951</v>
      </c>
      <c r="D1415" s="12" t="s">
        <v>3952</v>
      </c>
      <c r="E1415" s="11" t="s">
        <v>3962</v>
      </c>
      <c r="F1415" s="11" t="s">
        <v>4016</v>
      </c>
      <c r="G1415" s="13" t="s">
        <v>2650</v>
      </c>
      <c r="H1415" s="11" t="s">
        <v>4048</v>
      </c>
      <c r="I1415" s="11" t="s">
        <v>4049</v>
      </c>
      <c r="J1415" s="11"/>
      <c r="K1415" s="11">
        <v>2020001853</v>
      </c>
      <c r="L1415" s="7" t="s">
        <v>14050</v>
      </c>
      <c r="M1415" s="7" t="s">
        <v>4050</v>
      </c>
      <c r="N1415" s="47">
        <v>37273.599999999999</v>
      </c>
      <c r="O1415" s="25">
        <v>2912</v>
      </c>
      <c r="P1415" s="26">
        <v>12.8</v>
      </c>
      <c r="Q1415" s="11" t="s">
        <v>3961</v>
      </c>
      <c r="R1415" s="11" t="s">
        <v>3957</v>
      </c>
      <c r="S1415" s="11" t="s">
        <v>3958</v>
      </c>
      <c r="T1415" s="11" t="s">
        <v>867</v>
      </c>
      <c r="U1415" s="19" t="s">
        <v>32</v>
      </c>
      <c r="V1415" s="11" t="s">
        <v>33</v>
      </c>
      <c r="W1415" s="14">
        <v>25.6</v>
      </c>
      <c r="X1415" s="14">
        <v>1456</v>
      </c>
      <c r="Y1415" s="11" t="str">
        <f t="shared" si="23"/>
        <v>43945SEPOL - Secretaria de Estado de Policia CivilALCOOL  - TIPO: ALCOOL ETILICO, ASPECTO: GEL, CONCENTRACAO: 70 %, FORNECIMENTO: FRASCO 500ML ID AQUISIÇÃO DO ITEM: 149678 COD AQUISIÇÃO DO ITEM: 6810.472.007222.077.847/0001-0737273,6291212,8https://www.compras.rj.gov.br/Portal-Siga/Contrato/listar.action</v>
      </c>
      <c r="Z1415" s="11" t="s">
        <v>4443</v>
      </c>
      <c r="AA1415" s="7">
        <v>50000</v>
      </c>
      <c r="AB1415" s="1" t="s">
        <v>15438</v>
      </c>
      <c r="AC1415" s="7" t="s">
        <v>14870</v>
      </c>
      <c r="AD1415" s="1" t="s">
        <v>16269</v>
      </c>
    </row>
    <row r="1416" spans="1:30" s="3" customFormat="1">
      <c r="A1416" s="10">
        <v>43945</v>
      </c>
      <c r="B1416" s="11" t="s">
        <v>1319</v>
      </c>
      <c r="C1416" s="12" t="s">
        <v>3951</v>
      </c>
      <c r="D1416" s="12" t="s">
        <v>3952</v>
      </c>
      <c r="E1416" s="11" t="s">
        <v>3962</v>
      </c>
      <c r="F1416" s="11" t="s">
        <v>3975</v>
      </c>
      <c r="G1416" s="13" t="s">
        <v>2650</v>
      </c>
      <c r="H1416" s="11" t="s">
        <v>4045</v>
      </c>
      <c r="I1416" s="11" t="s">
        <v>4005</v>
      </c>
      <c r="J1416" s="11"/>
      <c r="K1416" s="11">
        <v>2020001836</v>
      </c>
      <c r="L1416" s="7" t="s">
        <v>14035</v>
      </c>
      <c r="M1416" s="7" t="s">
        <v>3960</v>
      </c>
      <c r="N1416" s="47">
        <v>440440.00000000006</v>
      </c>
      <c r="O1416" s="25">
        <v>200200</v>
      </c>
      <c r="P1416" s="26">
        <v>2.2000000000000002</v>
      </c>
      <c r="Q1416" s="11" t="s">
        <v>3961</v>
      </c>
      <c r="R1416" s="11" t="s">
        <v>3957</v>
      </c>
      <c r="S1416" s="11" t="s">
        <v>3958</v>
      </c>
      <c r="T1416" s="11" t="s">
        <v>836</v>
      </c>
      <c r="U1416" s="19" t="s">
        <v>30</v>
      </c>
      <c r="V1416" s="11" t="s">
        <v>20</v>
      </c>
      <c r="W1416" s="14">
        <v>2.2000000000000002</v>
      </c>
      <c r="X1416" s="14">
        <v>200200</v>
      </c>
      <c r="Y1416" s="11" t="str">
        <f t="shared" si="23"/>
        <v>43945FUNESPOM - FUNDO ESP. POLÍCIA MILITAR RJMASCARA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6532.008.001217.771.867/0001-434404402002002,2https://www.compras.rj.gov.br/Portal-Siga/Contrato/listar.action</v>
      </c>
      <c r="Z1416" s="11" t="s">
        <v>4443</v>
      </c>
      <c r="AA1416" s="7">
        <v>100000</v>
      </c>
      <c r="AB1416" s="1" t="s">
        <v>15011</v>
      </c>
      <c r="AC1416" s="7" t="s">
        <v>14868</v>
      </c>
      <c r="AD1416" s="1" t="s">
        <v>16269</v>
      </c>
    </row>
    <row r="1417" spans="1:30" s="3" customFormat="1">
      <c r="A1417" s="10">
        <v>43945</v>
      </c>
      <c r="B1417" s="11" t="s">
        <v>1319</v>
      </c>
      <c r="C1417" s="12" t="s">
        <v>3951</v>
      </c>
      <c r="D1417" s="12" t="s">
        <v>3952</v>
      </c>
      <c r="E1417" s="11" t="s">
        <v>2318</v>
      </c>
      <c r="F1417" s="11" t="s">
        <v>3979</v>
      </c>
      <c r="G1417" s="13" t="s">
        <v>2650</v>
      </c>
      <c r="H1417" s="11" t="s">
        <v>5103</v>
      </c>
      <c r="I1417" s="11" t="s">
        <v>4051</v>
      </c>
      <c r="J1417" s="11"/>
      <c r="K1417" s="11">
        <v>2020001822</v>
      </c>
      <c r="L1417" s="7" t="s">
        <v>1569</v>
      </c>
      <c r="M1417" s="7" t="s">
        <v>1570</v>
      </c>
      <c r="N1417" s="47">
        <v>309400</v>
      </c>
      <c r="O1417" s="25">
        <v>14000</v>
      </c>
      <c r="P1417" s="26">
        <v>22.1</v>
      </c>
      <c r="Q1417" s="11" t="s">
        <v>3961</v>
      </c>
      <c r="R1417" s="11" t="s">
        <v>3957</v>
      </c>
      <c r="S1417" s="11" t="s">
        <v>3958</v>
      </c>
      <c r="T1417" s="11" t="s">
        <v>35</v>
      </c>
      <c r="U1417" s="15" t="s">
        <v>35</v>
      </c>
      <c r="V1417" s="11" t="s">
        <v>20</v>
      </c>
      <c r="W1417" s="14">
        <v>22</v>
      </c>
      <c r="X1417" s="14">
        <v>14000</v>
      </c>
      <c r="Y1417" s="11" t="str">
        <f t="shared" si="23"/>
        <v>43945UERJ - HOSPITAL UNIVERSITÁRIO - HOSPITAL UNIVERSITARIO PEDRO ERNESTOAVENTAL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6532.001.003822.056.556/0001-323094001400022,1https://www.compras.rj.gov.br/Portal-Siga/Contrato/listar.action</v>
      </c>
      <c r="Z1417" s="11" t="s">
        <v>4443</v>
      </c>
      <c r="AA1417" s="7">
        <v>100000</v>
      </c>
      <c r="AB1417" s="1" t="s">
        <v>15117</v>
      </c>
      <c r="AC1417" s="7" t="s">
        <v>14870</v>
      </c>
      <c r="AD1417" s="1" t="s">
        <v>16269</v>
      </c>
    </row>
    <row r="1418" spans="1:30" s="3" customFormat="1">
      <c r="A1418" s="10">
        <v>43945</v>
      </c>
      <c r="B1418" s="11" t="s">
        <v>1319</v>
      </c>
      <c r="C1418" s="12" t="s">
        <v>3951</v>
      </c>
      <c r="D1418" s="12" t="s">
        <v>3952</v>
      </c>
      <c r="E1418" s="11" t="s">
        <v>646</v>
      </c>
      <c r="F1418" s="11" t="s">
        <v>3992</v>
      </c>
      <c r="G1418" s="13" t="s">
        <v>2650</v>
      </c>
      <c r="H1418" s="11" t="s">
        <v>3980</v>
      </c>
      <c r="I1418" s="11" t="s">
        <v>4052</v>
      </c>
      <c r="J1418" s="11"/>
      <c r="K1418" s="11">
        <v>2020001819</v>
      </c>
      <c r="L1418" s="7" t="s">
        <v>14051</v>
      </c>
      <c r="M1418" s="7" t="s">
        <v>4053</v>
      </c>
      <c r="N1418" s="47">
        <v>2850000</v>
      </c>
      <c r="O1418" s="25">
        <v>150000</v>
      </c>
      <c r="P1418" s="26">
        <v>19</v>
      </c>
      <c r="Q1418" s="11" t="s">
        <v>3961</v>
      </c>
      <c r="R1418" s="11" t="s">
        <v>3957</v>
      </c>
      <c r="S1418" s="11" t="s">
        <v>3958</v>
      </c>
      <c r="T1418" s="11" t="s">
        <v>825</v>
      </c>
      <c r="U1418" s="19" t="s">
        <v>4892</v>
      </c>
      <c r="V1418" s="11" t="s">
        <v>20</v>
      </c>
      <c r="W1418" s="14">
        <v>19</v>
      </c>
      <c r="X1418" s="14">
        <v>150000</v>
      </c>
      <c r="Y1418" s="11" t="str">
        <f t="shared" si="23"/>
        <v>43945FES - FUNDO ESTADUAL DE SAÚDERESPIRADOR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4240.005.001909.504.222/0001-16285000015000019https://www.compras.rj.gov.br/Portal-Siga/Contrato/listar.action</v>
      </c>
      <c r="Z1418" s="11" t="s">
        <v>4443</v>
      </c>
      <c r="AA1418" s="7">
        <v>2500000</v>
      </c>
      <c r="AB1418" s="1" t="s">
        <v>15439</v>
      </c>
      <c r="AC1418" s="7" t="s">
        <v>14868</v>
      </c>
      <c r="AD1418" s="1" t="s">
        <v>16269</v>
      </c>
    </row>
    <row r="1419" spans="1:30" s="3" customFormat="1">
      <c r="A1419" s="10">
        <v>43945</v>
      </c>
      <c r="B1419" s="11" t="s">
        <v>1319</v>
      </c>
      <c r="C1419" s="12" t="s">
        <v>3951</v>
      </c>
      <c r="D1419" s="12" t="s">
        <v>3952</v>
      </c>
      <c r="E1419" s="11" t="s">
        <v>2318</v>
      </c>
      <c r="F1419" s="11" t="s">
        <v>3969</v>
      </c>
      <c r="G1419" s="13" t="s">
        <v>2650</v>
      </c>
      <c r="H1419" s="11" t="s">
        <v>4054</v>
      </c>
      <c r="I1419" s="11" t="s">
        <v>4055</v>
      </c>
      <c r="J1419" s="11"/>
      <c r="K1419" s="11">
        <v>2020001811</v>
      </c>
      <c r="L1419" s="7" t="s">
        <v>9075</v>
      </c>
      <c r="M1419" s="7" t="s">
        <v>3991</v>
      </c>
      <c r="N1419" s="47">
        <v>688.5</v>
      </c>
      <c r="O1419" s="25">
        <v>15</v>
      </c>
      <c r="P1419" s="26">
        <v>45.9</v>
      </c>
      <c r="Q1419" s="11" t="s">
        <v>3961</v>
      </c>
      <c r="R1419" s="11" t="s">
        <v>3957</v>
      </c>
      <c r="S1419" s="11" t="s">
        <v>3958</v>
      </c>
      <c r="T1419" s="11" t="s">
        <v>841</v>
      </c>
      <c r="U1419" s="19" t="s">
        <v>23</v>
      </c>
      <c r="V1419" s="11" t="s">
        <v>24</v>
      </c>
      <c r="W1419" s="14">
        <v>0.91799999999999993</v>
      </c>
      <c r="X1419" s="14">
        <v>1500</v>
      </c>
      <c r="Y1419" s="11" t="str">
        <f t="shared" si="23"/>
        <v>43945UERJ - ADMINISTRACAO CENTRALAQUISIÇÃO DO ITEM: LUVA SEGURANCA MEDICO-HOSPITALAR - MODELO: PROCEDIMENTO, MATERIAL: LATEX, TAMANHO LUVA PROCEDIMENTO: UNICO, TAMANHO LUVA CIRURGICA: N/A ID AQUISIÇÃO DO ITEM: 85723 COD AQUISIÇÃO DO ITEM: 4240.039.001014.472.183/0001-52688,51545,9https://www.compras.rj.gov.br/Portal-Siga/Contrato/listar.action</v>
      </c>
      <c r="Z1419" s="11" t="s">
        <v>4443</v>
      </c>
      <c r="AA1419" s="7">
        <v>100000</v>
      </c>
      <c r="AB1419" s="1" t="s">
        <v>15428</v>
      </c>
      <c r="AC1419" s="7" t="s">
        <v>14870</v>
      </c>
      <c r="AD1419" s="1" t="s">
        <v>16269</v>
      </c>
    </row>
    <row r="1420" spans="1:30" s="3" customFormat="1">
      <c r="A1420" s="10">
        <v>43945</v>
      </c>
      <c r="B1420" s="11" t="s">
        <v>1319</v>
      </c>
      <c r="C1420" s="12" t="s">
        <v>3951</v>
      </c>
      <c r="D1420" s="12" t="s">
        <v>3952</v>
      </c>
      <c r="E1420" s="11" t="s">
        <v>3962</v>
      </c>
      <c r="F1420" s="11" t="s">
        <v>3975</v>
      </c>
      <c r="G1420" s="13" t="s">
        <v>2650</v>
      </c>
      <c r="H1420" s="11" t="s">
        <v>4056</v>
      </c>
      <c r="I1420" s="11" t="s">
        <v>4057</v>
      </c>
      <c r="J1420" s="11"/>
      <c r="K1420" s="11">
        <v>2020001805</v>
      </c>
      <c r="L1420" s="7" t="s">
        <v>4058</v>
      </c>
      <c r="M1420" s="7" t="s">
        <v>4059</v>
      </c>
      <c r="N1420" s="47">
        <v>196800</v>
      </c>
      <c r="O1420" s="25">
        <v>60000</v>
      </c>
      <c r="P1420" s="26">
        <v>3.28</v>
      </c>
      <c r="Q1420" s="11" t="s">
        <v>3961</v>
      </c>
      <c r="R1420" s="11" t="s">
        <v>3957</v>
      </c>
      <c r="S1420" s="11" t="s">
        <v>3958</v>
      </c>
      <c r="T1420" s="11" t="s">
        <v>825</v>
      </c>
      <c r="U1420" s="19" t="s">
        <v>4892</v>
      </c>
      <c r="V1420" s="11" t="s">
        <v>20</v>
      </c>
      <c r="W1420" s="14">
        <v>3.28</v>
      </c>
      <c r="X1420" s="14">
        <v>60000</v>
      </c>
      <c r="Y1420" s="11" t="str">
        <f t="shared" si="23"/>
        <v>43945FUNESPOM - FUNDO ESP. POLÍCIA MILITAR RJRESPIRADOR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4240.005.002336.427.615/0001-46196800600003,28https://www.compras.rj.gov.br/Portal-Siga/Contrato/listar.action</v>
      </c>
      <c r="Z1420" s="11" t="s">
        <v>4443</v>
      </c>
      <c r="AA1420" s="7">
        <v>800000</v>
      </c>
      <c r="AB1420" s="1" t="s">
        <v>15440</v>
      </c>
      <c r="AC1420" s="7" t="s">
        <v>14869</v>
      </c>
      <c r="AD1420" s="1" t="s">
        <v>16269</v>
      </c>
    </row>
    <row r="1421" spans="1:30" s="3" customFormat="1">
      <c r="A1421" s="10">
        <v>43945</v>
      </c>
      <c r="B1421" s="11" t="s">
        <v>1319</v>
      </c>
      <c r="C1421" s="12" t="s">
        <v>3951</v>
      </c>
      <c r="D1421" s="12" t="s">
        <v>3952</v>
      </c>
      <c r="E1421" s="11" t="s">
        <v>2318</v>
      </c>
      <c r="F1421" s="11" t="s">
        <v>3969</v>
      </c>
      <c r="G1421" s="13" t="s">
        <v>2650</v>
      </c>
      <c r="H1421" s="11" t="s">
        <v>4060</v>
      </c>
      <c r="I1421" s="11" t="s">
        <v>4061</v>
      </c>
      <c r="J1421" s="11"/>
      <c r="K1421" s="11">
        <v>2020001795</v>
      </c>
      <c r="L1421" s="7" t="s">
        <v>14052</v>
      </c>
      <c r="M1421" s="7" t="s">
        <v>4062</v>
      </c>
      <c r="N1421" s="47">
        <v>131200</v>
      </c>
      <c r="O1421" s="25">
        <v>1000</v>
      </c>
      <c r="P1421" s="26">
        <v>131.19999999999999</v>
      </c>
      <c r="Q1421" s="11" t="s">
        <v>3961</v>
      </c>
      <c r="R1421" s="11" t="s">
        <v>3957</v>
      </c>
      <c r="S1421" s="11" t="s">
        <v>3958</v>
      </c>
      <c r="T1421" s="11" t="s">
        <v>867</v>
      </c>
      <c r="U1421" s="19" t="s">
        <v>32</v>
      </c>
      <c r="V1421" s="11" t="s">
        <v>33</v>
      </c>
      <c r="W1421" s="14">
        <v>26.2</v>
      </c>
      <c r="X1421" s="14">
        <v>5000</v>
      </c>
      <c r="Y1421" s="11" t="str">
        <f t="shared" si="23"/>
        <v>43945UERJ - ADMINISTRACAO CENTRALALCOOL  - TIPO: ETILICO HIDRATADO 70º , ASPECTO: LIQUIDO LIMPIDO, INCOLOR, VOLATIL, CONCENTRACAO: 70 %, FORNECIMENTO: EMBALAGEM 5 LITROS ID AQUISIÇÃO DO ITEM: 155608 COD AQUISIÇÃO DO ITEM: 6810.472.007517.504.212/0001-091312001000131,2https://www.compras.rj.gov.br/Portal-Siga/Contrato/listar.action</v>
      </c>
      <c r="Z1421" s="11" t="s">
        <v>4443</v>
      </c>
      <c r="AA1421" s="7">
        <v>75000</v>
      </c>
      <c r="AB1421" s="1" t="s">
        <v>15441</v>
      </c>
      <c r="AC1421" s="7" t="s">
        <v>14868</v>
      </c>
      <c r="AD1421" s="1" t="s">
        <v>16269</v>
      </c>
    </row>
    <row r="1422" spans="1:30" s="3" customFormat="1">
      <c r="A1422" s="10">
        <v>43945</v>
      </c>
      <c r="B1422" s="11" t="s">
        <v>1319</v>
      </c>
      <c r="C1422" s="12" t="s">
        <v>3951</v>
      </c>
      <c r="D1422" s="12" t="s">
        <v>3952</v>
      </c>
      <c r="E1422" s="11" t="s">
        <v>2318</v>
      </c>
      <c r="F1422" s="11" t="s">
        <v>3979</v>
      </c>
      <c r="G1422" s="13" t="s">
        <v>2650</v>
      </c>
      <c r="H1422" s="11" t="s">
        <v>4063</v>
      </c>
      <c r="I1422" s="11" t="s">
        <v>4064</v>
      </c>
      <c r="J1422" s="11"/>
      <c r="K1422" s="11">
        <v>2020001676</v>
      </c>
      <c r="L1422" s="7" t="s">
        <v>14035</v>
      </c>
      <c r="M1422" s="7" t="s">
        <v>3960</v>
      </c>
      <c r="N1422" s="47">
        <v>2295</v>
      </c>
      <c r="O1422" s="25">
        <v>85</v>
      </c>
      <c r="P1422" s="26">
        <v>27</v>
      </c>
      <c r="Q1422" s="11" t="s">
        <v>4037</v>
      </c>
      <c r="R1422" s="11" t="s">
        <v>3957</v>
      </c>
      <c r="S1422" s="11" t="s">
        <v>3958</v>
      </c>
      <c r="T1422" s="11" t="s">
        <v>841</v>
      </c>
      <c r="U1422" s="19" t="s">
        <v>23</v>
      </c>
      <c r="V1422" s="11" t="s">
        <v>24</v>
      </c>
      <c r="W1422" s="14">
        <v>0.54</v>
      </c>
      <c r="X1422" s="14">
        <v>8500</v>
      </c>
      <c r="Y1422" s="11" t="str">
        <f t="shared" si="23"/>
        <v>43945UERJ - HOSPITAL UNIVERSITÁRIO - HOSPITAL UNIVERSITARIO PEDRO ERNESTOLUVA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AQUISIÇÃO DO ITEM: 78604 COD AQUISIÇÃO DO ITEM: 6532.006.004417.771.867/0001-4322958527https://www.compras.rj.gov.br/Portal-Siga/Contrato/listar.action</v>
      </c>
      <c r="Z1422" s="11" t="s">
        <v>4443</v>
      </c>
      <c r="AA1422" s="7">
        <v>100000</v>
      </c>
      <c r="AB1422" s="1" t="s">
        <v>15011</v>
      </c>
      <c r="AC1422" s="7" t="s">
        <v>14868</v>
      </c>
      <c r="AD1422" s="1" t="s">
        <v>16269</v>
      </c>
    </row>
    <row r="1423" spans="1:30" s="3" customFormat="1">
      <c r="A1423" s="10">
        <v>43945</v>
      </c>
      <c r="B1423" s="11" t="s">
        <v>1319</v>
      </c>
      <c r="C1423" s="12" t="s">
        <v>3951</v>
      </c>
      <c r="D1423" s="12" t="s">
        <v>3952</v>
      </c>
      <c r="E1423" s="11" t="s">
        <v>2318</v>
      </c>
      <c r="F1423" s="11" t="s">
        <v>3979</v>
      </c>
      <c r="G1423" s="13" t="s">
        <v>2650</v>
      </c>
      <c r="H1423" s="11" t="s">
        <v>4065</v>
      </c>
      <c r="I1423" s="11" t="s">
        <v>4064</v>
      </c>
      <c r="J1423" s="11"/>
      <c r="K1423" s="11">
        <v>2020001676</v>
      </c>
      <c r="L1423" s="7" t="s">
        <v>14035</v>
      </c>
      <c r="M1423" s="7" t="s">
        <v>3960</v>
      </c>
      <c r="N1423" s="47">
        <v>6750</v>
      </c>
      <c r="O1423" s="25">
        <v>250</v>
      </c>
      <c r="P1423" s="26">
        <v>27</v>
      </c>
      <c r="Q1423" s="11" t="s">
        <v>4037</v>
      </c>
      <c r="R1423" s="11" t="s">
        <v>3957</v>
      </c>
      <c r="S1423" s="11" t="s">
        <v>3958</v>
      </c>
      <c r="T1423" s="11" t="s">
        <v>841</v>
      </c>
      <c r="U1423" s="19" t="s">
        <v>23</v>
      </c>
      <c r="V1423" s="11" t="s">
        <v>24</v>
      </c>
      <c r="W1423" s="14">
        <v>0.54</v>
      </c>
      <c r="X1423" s="14">
        <v>25000</v>
      </c>
      <c r="Y1423" s="11" t="str">
        <f t="shared" si="23"/>
        <v>43945UERJ - HOSPITAL UNIVERSITÁRIO - HOSPITAL UNIVERSITARIO PEDRO ERNESTOLUVA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AQUISIÇÃO DO ITEM: 78603 COD AQUISIÇÃO DO ITEM: 6532.006.004317.771.867/0001-43675025027https://www.compras.rj.gov.br/Portal-Siga/Contrato/listar.action</v>
      </c>
      <c r="Z1423" s="11" t="s">
        <v>4443</v>
      </c>
      <c r="AA1423" s="7">
        <v>100000</v>
      </c>
      <c r="AB1423" s="1" t="s">
        <v>15011</v>
      </c>
      <c r="AC1423" s="7" t="s">
        <v>14868</v>
      </c>
      <c r="AD1423" s="1" t="s">
        <v>16269</v>
      </c>
    </row>
    <row r="1424" spans="1:30" s="3" customFormat="1">
      <c r="A1424" s="10">
        <v>43945</v>
      </c>
      <c r="B1424" s="11" t="s">
        <v>1319</v>
      </c>
      <c r="C1424" s="12" t="s">
        <v>3951</v>
      </c>
      <c r="D1424" s="12" t="s">
        <v>3952</v>
      </c>
      <c r="E1424" s="11" t="s">
        <v>2318</v>
      </c>
      <c r="F1424" s="11" t="s">
        <v>3979</v>
      </c>
      <c r="G1424" s="13" t="s">
        <v>2650</v>
      </c>
      <c r="H1424" s="11" t="s">
        <v>4066</v>
      </c>
      <c r="I1424" s="11" t="s">
        <v>4064</v>
      </c>
      <c r="J1424" s="11"/>
      <c r="K1424" s="11">
        <v>2020001676</v>
      </c>
      <c r="L1424" s="7" t="s">
        <v>14035</v>
      </c>
      <c r="M1424" s="7" t="s">
        <v>3960</v>
      </c>
      <c r="N1424" s="47">
        <v>4482</v>
      </c>
      <c r="O1424" s="25">
        <v>166</v>
      </c>
      <c r="P1424" s="26">
        <v>27</v>
      </c>
      <c r="Q1424" s="11" t="s">
        <v>3961</v>
      </c>
      <c r="R1424" s="11" t="s">
        <v>3957</v>
      </c>
      <c r="S1424" s="11" t="s">
        <v>3958</v>
      </c>
      <c r="T1424" s="11" t="s">
        <v>841</v>
      </c>
      <c r="U1424" s="19" t="s">
        <v>23</v>
      </c>
      <c r="V1424" s="11" t="s">
        <v>24</v>
      </c>
      <c r="W1424" s="14">
        <v>0.54</v>
      </c>
      <c r="X1424" s="14">
        <v>16600</v>
      </c>
      <c r="Y1424" s="11" t="str">
        <f t="shared" si="23"/>
        <v>43945UERJ - HOSPITAL UNIVERSITÁRIO - HOSPITAL UNIVERSITARIO PEDRO ERNESTOLUVA PROCEDIMENTO DESCARTAVEL - TIPO: NAO ESTERILIZADA, COR: N/D, MATERIAL: NITRILE, TIPO ESTERILIZACAO: N/A, DESENHO: N/D, ACABAMENTO: TEXTURIZADA NOS DEDOS, TAMANHO: PEQUENA, ESPESSURA: 0,16 MM, COMPRIMENTO PUNHO: N/D, LUBRIFICACAO: SEM PO ID AQUISIÇÃO DO ITEM: 20280 COD AQUISIÇÃO DO ITEM: 6532.006.001917.771.867/0001-43448216627https://www.compras.rj.gov.br/Portal-Siga/Contrato/listar.action</v>
      </c>
      <c r="Z1424" s="11" t="s">
        <v>4443</v>
      </c>
      <c r="AA1424" s="7">
        <v>100000</v>
      </c>
      <c r="AB1424" s="1" t="s">
        <v>15011</v>
      </c>
      <c r="AC1424" s="7" t="s">
        <v>14868</v>
      </c>
      <c r="AD1424" s="1" t="s">
        <v>16269</v>
      </c>
    </row>
    <row r="1425" spans="1:30" s="3" customFormat="1">
      <c r="A1425" s="10">
        <v>43945</v>
      </c>
      <c r="B1425" s="11" t="s">
        <v>1319</v>
      </c>
      <c r="C1425" s="12" t="s">
        <v>3951</v>
      </c>
      <c r="D1425" s="12" t="s">
        <v>3952</v>
      </c>
      <c r="E1425" s="11" t="s">
        <v>646</v>
      </c>
      <c r="F1425" s="11" t="s">
        <v>3953</v>
      </c>
      <c r="G1425" s="13" t="s">
        <v>2650</v>
      </c>
      <c r="H1425" s="11" t="s">
        <v>4067</v>
      </c>
      <c r="I1425" s="11" t="s">
        <v>4068</v>
      </c>
      <c r="J1425" s="11"/>
      <c r="K1425" s="11">
        <v>2020001657</v>
      </c>
      <c r="L1425" s="7" t="s">
        <v>14053</v>
      </c>
      <c r="M1425" s="7" t="s">
        <v>4069</v>
      </c>
      <c r="N1425" s="47">
        <v>180726</v>
      </c>
      <c r="O1425" s="25">
        <v>42</v>
      </c>
      <c r="P1425" s="26">
        <v>4303</v>
      </c>
      <c r="Q1425" s="11" t="s">
        <v>3961</v>
      </c>
      <c r="R1425" s="11" t="s">
        <v>3957</v>
      </c>
      <c r="S1425" s="11" t="s">
        <v>3958</v>
      </c>
      <c r="T1425" s="11" t="s">
        <v>236</v>
      </c>
      <c r="U1425" s="19" t="s">
        <v>236</v>
      </c>
      <c r="V1425" s="11" t="s">
        <v>20</v>
      </c>
      <c r="W1425" s="14">
        <v>4303</v>
      </c>
      <c r="X1425" s="14">
        <v>42</v>
      </c>
      <c r="Y1425" s="11" t="str">
        <f t="shared" si="23"/>
        <v>43945FSERJ - FUNDAÇÃO SAÚDE DO EST. DO RIO DE JANEIROOXIMETRO - TIPO: PORTATIL, PARA USO ADULTO, PEDIATRICO E NEONATAL, DISPLAY GRAFICO: VISOR LCD COM ALTA RESOLUCAO, TENSAO: 100 VAC A 240 VAC, IMPRESSAO: SEM IMPRESSAO, ALIMENTACAO: BATERIA INTERNA RECARREGAVEL, FORMA FORNECIMENTO: UNIDADE ID AQUISIÇÃO DO ITEM: 154497 COD AQUISIÇÃO DO ITEM: 6518.044.001604.050.750/0001-29180726424303https://www.compras.rj.gov.br/Portal-Siga/Contrato/listar.action</v>
      </c>
      <c r="Z1425" s="11" t="s">
        <v>4443</v>
      </c>
      <c r="AA1425" s="7">
        <v>5000000</v>
      </c>
      <c r="AB1425" s="1" t="s">
        <v>15442</v>
      </c>
      <c r="AC1425" s="7" t="s">
        <v>14869</v>
      </c>
      <c r="AD1425" s="1" t="s">
        <v>16269</v>
      </c>
    </row>
    <row r="1426" spans="1:30" s="3" customFormat="1">
      <c r="A1426" s="10">
        <v>43945</v>
      </c>
      <c r="B1426" s="11" t="s">
        <v>1319</v>
      </c>
      <c r="C1426" s="12" t="s">
        <v>3951</v>
      </c>
      <c r="D1426" s="12" t="s">
        <v>3952</v>
      </c>
      <c r="E1426" s="11" t="s">
        <v>3962</v>
      </c>
      <c r="F1426" s="11" t="s">
        <v>3975</v>
      </c>
      <c r="G1426" s="13" t="s">
        <v>2650</v>
      </c>
      <c r="H1426" s="11" t="s">
        <v>4048</v>
      </c>
      <c r="I1426" s="11" t="s">
        <v>4070</v>
      </c>
      <c r="J1426" s="11"/>
      <c r="K1426" s="11">
        <v>2020001650</v>
      </c>
      <c r="L1426" s="7" t="s">
        <v>13684</v>
      </c>
      <c r="M1426" s="7" t="s">
        <v>85</v>
      </c>
      <c r="N1426" s="47">
        <v>1120000</v>
      </c>
      <c r="O1426" s="25">
        <v>100000</v>
      </c>
      <c r="P1426" s="26">
        <v>11.2</v>
      </c>
      <c r="Q1426" s="11" t="s">
        <v>3961</v>
      </c>
      <c r="R1426" s="11" t="s">
        <v>3957</v>
      </c>
      <c r="S1426" s="11" t="s">
        <v>3958</v>
      </c>
      <c r="T1426" s="11" t="s">
        <v>867</v>
      </c>
      <c r="U1426" s="19" t="s">
        <v>32</v>
      </c>
      <c r="V1426" s="11" t="s">
        <v>33</v>
      </c>
      <c r="W1426" s="14">
        <v>22.4</v>
      </c>
      <c r="X1426" s="14">
        <v>50000</v>
      </c>
      <c r="Y1426" s="11" t="str">
        <f t="shared" si="23"/>
        <v>43945FUNESPOM - FUNDO ESP. POLÍCIA MILITAR RJALCOOL  - TIPO: ALCOOL ETILICO, ASPECTO: GEL, CONCENTRACAO: 70 %, FORNECIMENTO: FRASCO 500ML ID AQUISIÇÃO DO ITEM: 149678 COD AQUISIÇÃO DO ITEM: 6810.472.007226.889.274/0001-77112000010000011,2https://www.compras.rj.gov.br/Portal-Siga/Contrato/listar.action</v>
      </c>
      <c r="Z1426" s="11" t="s">
        <v>4443</v>
      </c>
      <c r="AA1426" s="7">
        <v>50000</v>
      </c>
      <c r="AB1426" s="1" t="s">
        <v>14932</v>
      </c>
      <c r="AC1426" s="7" t="s">
        <v>14870</v>
      </c>
      <c r="AD1426" s="1" t="s">
        <v>16269</v>
      </c>
    </row>
    <row r="1427" spans="1:30" s="3" customFormat="1">
      <c r="A1427" s="10">
        <v>43945</v>
      </c>
      <c r="B1427" s="11" t="s">
        <v>1319</v>
      </c>
      <c r="C1427" s="12" t="s">
        <v>3951</v>
      </c>
      <c r="D1427" s="12" t="s">
        <v>3952</v>
      </c>
      <c r="E1427" s="11" t="s">
        <v>646</v>
      </c>
      <c r="F1427" s="11" t="s">
        <v>3992</v>
      </c>
      <c r="G1427" s="13" t="s">
        <v>2504</v>
      </c>
      <c r="H1427" s="11" t="s">
        <v>4071</v>
      </c>
      <c r="I1427" s="11" t="s">
        <v>4072</v>
      </c>
      <c r="J1427" s="11"/>
      <c r="K1427" s="11">
        <v>2020001633</v>
      </c>
      <c r="L1427" s="7" t="s">
        <v>14054</v>
      </c>
      <c r="M1427" s="7" t="s">
        <v>4073</v>
      </c>
      <c r="N1427" s="47">
        <v>67920000</v>
      </c>
      <c r="O1427" s="25">
        <v>400</v>
      </c>
      <c r="P1427" s="26">
        <v>169800</v>
      </c>
      <c r="Q1427" s="11" t="s">
        <v>3961</v>
      </c>
      <c r="R1427" s="11" t="s">
        <v>3957</v>
      </c>
      <c r="S1427" s="11" t="s">
        <v>3958</v>
      </c>
      <c r="T1427" s="11" t="s">
        <v>911</v>
      </c>
      <c r="U1427" s="19" t="s">
        <v>4439</v>
      </c>
      <c r="V1427" s="11" t="s">
        <v>20</v>
      </c>
      <c r="W1427" s="14">
        <v>169800</v>
      </c>
      <c r="X1427" s="14">
        <v>400</v>
      </c>
      <c r="Y1427" s="11" t="str">
        <f t="shared" si="23"/>
        <v>43945FES - FUNDO ESTADUAL DE SAÚDE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AQUISIÇÃO DO ITEM: 162361 COD AQUISIÇÃO DO ITEM: 6518.073.004816.599.555/0001-3167920000400169800https://www.compras.rj.gov.br/Portal-Siga/Contrato/listar.action</v>
      </c>
      <c r="Z1427" s="11" t="s">
        <v>4443</v>
      </c>
      <c r="AA1427" s="7">
        <v>2000000</v>
      </c>
      <c r="AB1427" s="1" t="s">
        <v>15443</v>
      </c>
      <c r="AC1427" s="7" t="s">
        <v>14868</v>
      </c>
      <c r="AD1427" s="1" t="s">
        <v>16269</v>
      </c>
    </row>
    <row r="1428" spans="1:30" s="3" customFormat="1">
      <c r="A1428" s="10">
        <v>43945</v>
      </c>
      <c r="B1428" s="11" t="s">
        <v>1319</v>
      </c>
      <c r="C1428" s="12" t="s">
        <v>3951</v>
      </c>
      <c r="D1428" s="12" t="s">
        <v>3952</v>
      </c>
      <c r="E1428" s="11" t="s">
        <v>646</v>
      </c>
      <c r="F1428" s="11" t="s">
        <v>3992</v>
      </c>
      <c r="G1428" s="13" t="s">
        <v>3993</v>
      </c>
      <c r="H1428" s="11" t="s">
        <v>4074</v>
      </c>
      <c r="I1428" s="11" t="s">
        <v>4075</v>
      </c>
      <c r="J1428" s="11"/>
      <c r="K1428" s="11">
        <v>2020001632</v>
      </c>
      <c r="L1428" s="7" t="s">
        <v>14055</v>
      </c>
      <c r="M1428" s="7" t="s">
        <v>4076</v>
      </c>
      <c r="N1428" s="47">
        <v>18837000</v>
      </c>
      <c r="O1428" s="25">
        <v>690000</v>
      </c>
      <c r="P1428" s="26">
        <v>27.3</v>
      </c>
      <c r="Q1428" s="11" t="s">
        <v>3961</v>
      </c>
      <c r="R1428" s="11" t="s">
        <v>3957</v>
      </c>
      <c r="S1428" s="11" t="s">
        <v>3958</v>
      </c>
      <c r="T1428" s="11" t="s">
        <v>841</v>
      </c>
      <c r="U1428" s="19" t="s">
        <v>23</v>
      </c>
      <c r="V1428" s="11" t="s">
        <v>24</v>
      </c>
      <c r="W1428" s="14">
        <v>0.54600000000000004</v>
      </c>
      <c r="X1428" s="14">
        <v>69000000</v>
      </c>
      <c r="Y1428" s="11" t="str">
        <f t="shared" si="23"/>
        <v>43945FES - FUNDO ESTADUAL DE SAÚDELUVA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AQUISIÇÃO DO ITEM: 20271 COD AQUISIÇÃO DO ITEM: 6532.006.001010.837.371/0001-861883700069000027,3https://www.compras.rj.gov.br/Portal-Siga/Contrato/listar.action</v>
      </c>
      <c r="Z1428" s="11" t="s">
        <v>4443</v>
      </c>
      <c r="AA1428" s="7">
        <v>1500000</v>
      </c>
      <c r="AB1428" s="1" t="s">
        <v>15444</v>
      </c>
      <c r="AC1428" s="7" t="s">
        <v>14869</v>
      </c>
      <c r="AD1428" s="1" t="s">
        <v>16269</v>
      </c>
    </row>
    <row r="1429" spans="1:30" s="3" customFormat="1">
      <c r="A1429" s="10">
        <v>43945</v>
      </c>
      <c r="B1429" s="11" t="s">
        <v>1319</v>
      </c>
      <c r="C1429" s="12" t="s">
        <v>3951</v>
      </c>
      <c r="D1429" s="12" t="s">
        <v>3952</v>
      </c>
      <c r="E1429" s="11" t="s">
        <v>646</v>
      </c>
      <c r="F1429" s="11" t="s">
        <v>3992</v>
      </c>
      <c r="G1429" s="13" t="s">
        <v>3993</v>
      </c>
      <c r="H1429" s="11" t="s">
        <v>4077</v>
      </c>
      <c r="I1429" s="11" t="s">
        <v>4075</v>
      </c>
      <c r="J1429" s="11"/>
      <c r="K1429" s="11">
        <v>2020001632</v>
      </c>
      <c r="L1429" s="7" t="s">
        <v>14055</v>
      </c>
      <c r="M1429" s="7" t="s">
        <v>4076</v>
      </c>
      <c r="N1429" s="47">
        <v>14742000</v>
      </c>
      <c r="O1429" s="25">
        <v>540000</v>
      </c>
      <c r="P1429" s="26">
        <v>27.3</v>
      </c>
      <c r="Q1429" s="11" t="s">
        <v>3961</v>
      </c>
      <c r="R1429" s="11" t="s">
        <v>3957</v>
      </c>
      <c r="S1429" s="11" t="s">
        <v>3958</v>
      </c>
      <c r="T1429" s="11" t="s">
        <v>841</v>
      </c>
      <c r="U1429" s="19" t="s">
        <v>23</v>
      </c>
      <c r="V1429" s="11" t="s">
        <v>24</v>
      </c>
      <c r="W1429" s="14">
        <v>0.54600000000000004</v>
      </c>
      <c r="X1429" s="14">
        <v>54000000</v>
      </c>
      <c r="Y1429" s="11" t="str">
        <f t="shared" si="23"/>
        <v>43945FES - FUNDO ESTADUAL DE SAÚDEAQUISIÇÃO DO ITEM: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ID AQUISIÇÃO DO ITEM: 20266 COD AQUISIÇÃO DO ITEM: 6532.006.000510.837.371/0001-861474200054000027,3https://www.compras.rj.gov.br/Portal-Siga/Contrato/listar.action</v>
      </c>
      <c r="Z1429" s="11" t="s">
        <v>4443</v>
      </c>
      <c r="AA1429" s="7">
        <v>1500000</v>
      </c>
      <c r="AB1429" s="1" t="s">
        <v>15444</v>
      </c>
      <c r="AC1429" s="7" t="s">
        <v>14869</v>
      </c>
      <c r="AD1429" s="1" t="s">
        <v>16269</v>
      </c>
    </row>
    <row r="1430" spans="1:30" s="3" customFormat="1">
      <c r="A1430" s="10">
        <v>43945</v>
      </c>
      <c r="B1430" s="11" t="s">
        <v>1319</v>
      </c>
      <c r="C1430" s="12" t="s">
        <v>3951</v>
      </c>
      <c r="D1430" s="12" t="s">
        <v>3952</v>
      </c>
      <c r="E1430" s="11" t="s">
        <v>646</v>
      </c>
      <c r="F1430" s="11" t="s">
        <v>3992</v>
      </c>
      <c r="G1430" s="13" t="s">
        <v>3993</v>
      </c>
      <c r="H1430" s="11" t="s">
        <v>4078</v>
      </c>
      <c r="I1430" s="11" t="s">
        <v>4075</v>
      </c>
      <c r="J1430" s="11"/>
      <c r="K1430" s="11">
        <v>2020001632</v>
      </c>
      <c r="L1430" s="7" t="s">
        <v>14055</v>
      </c>
      <c r="M1430" s="7" t="s">
        <v>4076</v>
      </c>
      <c r="N1430" s="47">
        <v>16380000</v>
      </c>
      <c r="O1430" s="25">
        <v>600000</v>
      </c>
      <c r="P1430" s="26">
        <v>27.3</v>
      </c>
      <c r="Q1430" s="11" t="s">
        <v>3961</v>
      </c>
      <c r="R1430" s="11" t="s">
        <v>3957</v>
      </c>
      <c r="S1430" s="11" t="s">
        <v>3958</v>
      </c>
      <c r="T1430" s="11" t="s">
        <v>841</v>
      </c>
      <c r="U1430" s="19" t="s">
        <v>23</v>
      </c>
      <c r="V1430" s="11" t="s">
        <v>24</v>
      </c>
      <c r="W1430" s="14">
        <v>0.54600000000000004</v>
      </c>
      <c r="X1430" s="14">
        <v>60000000</v>
      </c>
      <c r="Y1430" s="11" t="str">
        <f t="shared" si="23"/>
        <v>43945FES - FUNDO ESTADUAL DE SAÚDEAQUISIÇÃO DO ITEM: LUVA PROCEDIMENTO DESCARTAVEL - TIPO: NAO ESTERILIZADA, COR: NATURAL, MATERIAL: BORRACHA NATURAL (LATEX), TIPO ESTERILIZACAO: N/A, DESENHO: AMBIDESTRA, ACABAMENTO: TEXTURIZADA NOS DEDOS/PALMA, TAMANHO: PEQUENA, ESPESSURA: 0,16 MM, COMPRIMENTO PUNHO: FORMATO ANATOMICO DA MAO E AJUSTE AO ANTEBRACO, LUBRIFICACAO: COM PO BIOABSORVIVEL ID AQUISIÇÃO DO ITEM: 20274 COD AQUISIÇÃO DO ITEM: 6532.006.001310.837.371/0001-861638000060000027,3https://www.compras.rj.gov.br/Portal-Siga/Contrato/listar.action</v>
      </c>
      <c r="Z1430" s="11" t="s">
        <v>4443</v>
      </c>
      <c r="AA1430" s="7">
        <v>1500000</v>
      </c>
      <c r="AB1430" s="1" t="s">
        <v>15444</v>
      </c>
      <c r="AC1430" s="7" t="s">
        <v>14869</v>
      </c>
      <c r="AD1430" s="1" t="s">
        <v>16269</v>
      </c>
    </row>
    <row r="1431" spans="1:30" s="3" customFormat="1">
      <c r="A1431" s="10">
        <v>43945</v>
      </c>
      <c r="B1431" s="11" t="s">
        <v>1319</v>
      </c>
      <c r="C1431" s="12" t="s">
        <v>3951</v>
      </c>
      <c r="D1431" s="12" t="s">
        <v>3952</v>
      </c>
      <c r="E1431" s="11" t="s">
        <v>3962</v>
      </c>
      <c r="F1431" s="11" t="s">
        <v>4016</v>
      </c>
      <c r="G1431" s="13" t="s">
        <v>2650</v>
      </c>
      <c r="H1431" s="11" t="s">
        <v>4079</v>
      </c>
      <c r="I1431" s="11" t="s">
        <v>4080</v>
      </c>
      <c r="J1431" s="11"/>
      <c r="K1431" s="11">
        <v>2020001630</v>
      </c>
      <c r="L1431" s="7" t="s">
        <v>14056</v>
      </c>
      <c r="M1431" s="7" t="s">
        <v>4081</v>
      </c>
      <c r="N1431" s="47">
        <v>26197.8</v>
      </c>
      <c r="O1431" s="25">
        <v>5574</v>
      </c>
      <c r="P1431" s="26">
        <v>4.7</v>
      </c>
      <c r="Q1431" s="11" t="s">
        <v>3961</v>
      </c>
      <c r="R1431" s="11" t="s">
        <v>3957</v>
      </c>
      <c r="S1431" s="11" t="s">
        <v>3958</v>
      </c>
      <c r="T1431" s="11" t="s">
        <v>889</v>
      </c>
      <c r="U1431" s="19" t="s">
        <v>29</v>
      </c>
      <c r="V1431" s="11" t="s">
        <v>20</v>
      </c>
      <c r="W1431" s="14">
        <v>4.7</v>
      </c>
      <c r="X1431" s="14">
        <v>5574</v>
      </c>
      <c r="Y1431" s="11" t="str">
        <f t="shared" si="23"/>
        <v>43945SEPOL - Secretaria de Estado de Policia CivilOCULOS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6515.170.000615.476.792/0001-4226197,855744,7https://www.compras.rj.gov.br/Portal-Siga/Contrato/listar.action</v>
      </c>
      <c r="Z1431" s="11" t="s">
        <v>4443</v>
      </c>
      <c r="AA1431" s="7">
        <v>35000</v>
      </c>
      <c r="AB1431" s="1" t="s">
        <v>15445</v>
      </c>
      <c r="AC1431" s="7" t="s">
        <v>14868</v>
      </c>
      <c r="AD1431" s="1" t="s">
        <v>16269</v>
      </c>
    </row>
    <row r="1432" spans="1:30" s="3" customFormat="1">
      <c r="A1432" s="10">
        <v>43945</v>
      </c>
      <c r="B1432" s="11" t="s">
        <v>1319</v>
      </c>
      <c r="C1432" s="12" t="s">
        <v>3951</v>
      </c>
      <c r="D1432" s="12" t="s">
        <v>3952</v>
      </c>
      <c r="E1432" s="11" t="s">
        <v>3962</v>
      </c>
      <c r="F1432" s="11" t="s">
        <v>4016</v>
      </c>
      <c r="G1432" s="13" t="s">
        <v>2650</v>
      </c>
      <c r="H1432" s="11" t="s">
        <v>4056</v>
      </c>
      <c r="I1432" s="11" t="s">
        <v>4080</v>
      </c>
      <c r="J1432" s="11"/>
      <c r="K1432" s="11">
        <v>2020001630</v>
      </c>
      <c r="L1432" s="7" t="s">
        <v>14056</v>
      </c>
      <c r="M1432" s="7" t="s">
        <v>4081</v>
      </c>
      <c r="N1432" s="47">
        <v>379750</v>
      </c>
      <c r="O1432" s="25">
        <v>38750</v>
      </c>
      <c r="P1432" s="26">
        <v>9.8000000000000007</v>
      </c>
      <c r="Q1432" s="11" t="s">
        <v>3961</v>
      </c>
      <c r="R1432" s="11" t="s">
        <v>3957</v>
      </c>
      <c r="S1432" s="11" t="s">
        <v>3958</v>
      </c>
      <c r="T1432" s="11" t="s">
        <v>825</v>
      </c>
      <c r="U1432" s="19" t="s">
        <v>4892</v>
      </c>
      <c r="V1432" s="11" t="s">
        <v>20</v>
      </c>
      <c r="W1432" s="14">
        <v>9.8000000000000007</v>
      </c>
      <c r="X1432" s="14">
        <v>38750</v>
      </c>
      <c r="Y1432" s="11" t="str">
        <f t="shared" si="23"/>
        <v>43945SEPOL - Secretaria de Estado de Policia CivilRESPIRADOR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4240.005.002315.476.792/0001-42379750387509,8https://www.compras.rj.gov.br/Portal-Siga/Contrato/listar.action</v>
      </c>
      <c r="Z1432" s="11" t="s">
        <v>4443</v>
      </c>
      <c r="AA1432" s="7">
        <v>35000</v>
      </c>
      <c r="AB1432" s="1" t="s">
        <v>15445</v>
      </c>
      <c r="AC1432" s="7" t="s">
        <v>14868</v>
      </c>
      <c r="AD1432" s="1" t="s">
        <v>16269</v>
      </c>
    </row>
    <row r="1433" spans="1:30" s="3" customFormat="1">
      <c r="A1433" s="10">
        <v>43945</v>
      </c>
      <c r="B1433" s="11" t="s">
        <v>1319</v>
      </c>
      <c r="C1433" s="12" t="s">
        <v>3951</v>
      </c>
      <c r="D1433" s="12" t="s">
        <v>3952</v>
      </c>
      <c r="E1433" s="11" t="s">
        <v>3962</v>
      </c>
      <c r="F1433" s="11" t="s">
        <v>4016</v>
      </c>
      <c r="G1433" s="13" t="s">
        <v>2650</v>
      </c>
      <c r="H1433" s="11" t="s">
        <v>5104</v>
      </c>
      <c r="I1433" s="11" t="s">
        <v>4082</v>
      </c>
      <c r="J1433" s="11"/>
      <c r="K1433" s="11">
        <v>2020001628</v>
      </c>
      <c r="L1433" s="7" t="s">
        <v>14057</v>
      </c>
      <c r="M1433" s="7" t="s">
        <v>4083</v>
      </c>
      <c r="N1433" s="47">
        <v>240836.40000000002</v>
      </c>
      <c r="O1433" s="25">
        <v>60360</v>
      </c>
      <c r="P1433" s="26">
        <v>3.99</v>
      </c>
      <c r="Q1433" s="11" t="s">
        <v>3961</v>
      </c>
      <c r="R1433" s="11" t="s">
        <v>3957</v>
      </c>
      <c r="S1433" s="11" t="s">
        <v>3958</v>
      </c>
      <c r="T1433" s="11" t="s">
        <v>35</v>
      </c>
      <c r="U1433" s="15" t="s">
        <v>35</v>
      </c>
      <c r="V1433" s="11" t="s">
        <v>20</v>
      </c>
      <c r="W1433" s="14">
        <v>3.99</v>
      </c>
      <c r="X1433" s="14">
        <v>60360</v>
      </c>
      <c r="Y1433" s="11" t="str">
        <f t="shared" si="23"/>
        <v>43945SEPOL - Secretaria de Estado de Policia CivilAVENTAL DESCARTAVEL HOSPITALAR ODONTOLOGICO - MATERIAL: TECIDO NAO TECIDO - TNT, MODELO: MANGA LONGA COM PUNHO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6532.001.004013.828.262/0001-90240836,4603603,99https://www.compras.rj.gov.br/Portal-Siga/Contrato/listar.action</v>
      </c>
      <c r="Z1433" s="11" t="s">
        <v>4443</v>
      </c>
      <c r="AA1433" s="7">
        <v>200000</v>
      </c>
      <c r="AB1433" s="1" t="s">
        <v>15446</v>
      </c>
      <c r="AC1433" s="7" t="s">
        <v>14870</v>
      </c>
      <c r="AD1433" s="1" t="s">
        <v>16269</v>
      </c>
    </row>
    <row r="1434" spans="1:30" s="3" customFormat="1">
      <c r="A1434" s="10" t="s">
        <v>4084</v>
      </c>
      <c r="B1434" s="11" t="s">
        <v>771</v>
      </c>
      <c r="C1434" s="12" t="s">
        <v>4085</v>
      </c>
      <c r="D1434" s="12" t="s">
        <v>3952</v>
      </c>
      <c r="E1434" s="11" t="s">
        <v>646</v>
      </c>
      <c r="F1434" s="11" t="s">
        <v>4086</v>
      </c>
      <c r="G1434" s="13" t="s">
        <v>2504</v>
      </c>
      <c r="H1434" s="11" t="s">
        <v>4087</v>
      </c>
      <c r="I1434" s="11" t="s">
        <v>4088</v>
      </c>
      <c r="J1434" s="11"/>
      <c r="K1434" s="11" t="s">
        <v>4089</v>
      </c>
      <c r="L1434" s="7" t="s">
        <v>14058</v>
      </c>
      <c r="M1434" s="7" t="s">
        <v>4090</v>
      </c>
      <c r="N1434" s="47">
        <v>149295.10999999999</v>
      </c>
      <c r="O1434" s="25">
        <v>30</v>
      </c>
      <c r="P1434" s="26">
        <v>944.05</v>
      </c>
      <c r="Q1434" s="11"/>
      <c r="R1434" s="11" t="s">
        <v>4091</v>
      </c>
      <c r="S1434" s="11" t="s">
        <v>4092</v>
      </c>
      <c r="T1434" s="11" t="s">
        <v>737</v>
      </c>
      <c r="U1434" s="15" t="s">
        <v>4438</v>
      </c>
      <c r="V1434" s="11" t="s">
        <v>20</v>
      </c>
      <c r="W1434" s="20" t="s">
        <v>815</v>
      </c>
      <c r="X1434" s="20">
        <v>0</v>
      </c>
      <c r="Y1434" s="11" t="str">
        <f t="shared" si="23"/>
        <v>24.04.2020Fundação Municipal de SaúdeAquisição de  Ultrassom para fisioterapia com LCD23.015.239/0001-30149295,1130944,05https://www.saogoncalo.rj.gov.br/diario_oficial.php</v>
      </c>
      <c r="Z1434" s="11" t="s">
        <v>4443</v>
      </c>
      <c r="AA1434" s="7">
        <v>93700</v>
      </c>
      <c r="AB1434" s="1" t="s">
        <v>15447</v>
      </c>
      <c r="AC1434" s="7" t="s">
        <v>14870</v>
      </c>
      <c r="AD1434" s="1" t="s">
        <v>16269</v>
      </c>
    </row>
    <row r="1435" spans="1:30" s="3" customFormat="1">
      <c r="A1435" s="10" t="s">
        <v>4093</v>
      </c>
      <c r="B1435" s="11" t="s">
        <v>771</v>
      </c>
      <c r="C1435" s="12" t="s">
        <v>4085</v>
      </c>
      <c r="D1435" s="12" t="s">
        <v>3952</v>
      </c>
      <c r="E1435" s="11" t="s">
        <v>646</v>
      </c>
      <c r="F1435" s="11" t="s">
        <v>4086</v>
      </c>
      <c r="G1435" s="13" t="s">
        <v>2504</v>
      </c>
      <c r="H1435" s="11" t="s">
        <v>4094</v>
      </c>
      <c r="I1435" s="11" t="s">
        <v>4088</v>
      </c>
      <c r="J1435" s="11"/>
      <c r="K1435" s="11" t="s">
        <v>4095</v>
      </c>
      <c r="L1435" s="7" t="s">
        <v>14060</v>
      </c>
      <c r="M1435" s="7" t="s">
        <v>14059</v>
      </c>
      <c r="N1435" s="47">
        <v>262700</v>
      </c>
      <c r="O1435" s="25">
        <v>200</v>
      </c>
      <c r="P1435" s="26">
        <v>989</v>
      </c>
      <c r="Q1435" s="11"/>
      <c r="R1435" s="11" t="s">
        <v>4091</v>
      </c>
      <c r="S1435" s="11" t="s">
        <v>4092</v>
      </c>
      <c r="T1435" s="11" t="s">
        <v>448</v>
      </c>
      <c r="U1435" s="19" t="s">
        <v>13628</v>
      </c>
      <c r="V1435" s="11" t="s">
        <v>20</v>
      </c>
      <c r="W1435" s="20" t="s">
        <v>815</v>
      </c>
      <c r="X1435" s="20">
        <v>0</v>
      </c>
      <c r="Y1435" s="11" t="str">
        <f t="shared" si="23"/>
        <v>15.04.2020Fundação Municipal de SaúdeAquisição de Sofá cama hospitalar06.065.366/0001-25262700200989https://www.saogoncalo.rj.gov.br/diario_oficial.php</v>
      </c>
      <c r="Z1435" s="11" t="s">
        <v>4443</v>
      </c>
      <c r="AA1435" s="7">
        <v>0</v>
      </c>
      <c r="AB1435" s="1" t="s">
        <v>15448</v>
      </c>
      <c r="AC1435" s="7" t="s">
        <v>14870</v>
      </c>
      <c r="AD1435" s="1" t="s">
        <v>16269</v>
      </c>
    </row>
    <row r="1436" spans="1:30" s="3" customFormat="1">
      <c r="A1436" s="10" t="s">
        <v>4096</v>
      </c>
      <c r="B1436" s="11" t="s">
        <v>771</v>
      </c>
      <c r="C1436" s="12" t="s">
        <v>4085</v>
      </c>
      <c r="D1436" s="12" t="s">
        <v>3952</v>
      </c>
      <c r="E1436" s="11" t="s">
        <v>646</v>
      </c>
      <c r="F1436" s="11" t="s">
        <v>4086</v>
      </c>
      <c r="G1436" s="13" t="s">
        <v>2650</v>
      </c>
      <c r="H1436" s="11" t="s">
        <v>4097</v>
      </c>
      <c r="I1436" s="11" t="s">
        <v>4098</v>
      </c>
      <c r="J1436" s="11"/>
      <c r="K1436" s="11" t="s">
        <v>351</v>
      </c>
      <c r="L1436" s="7" t="s">
        <v>4099</v>
      </c>
      <c r="M1436" s="7" t="s">
        <v>4100</v>
      </c>
      <c r="N1436" s="47">
        <v>700000</v>
      </c>
      <c r="O1436" s="25"/>
      <c r="P1436" s="26"/>
      <c r="Q1436" s="11"/>
      <c r="R1436" s="11" t="s">
        <v>4091</v>
      </c>
      <c r="S1436" s="11" t="s">
        <v>4092</v>
      </c>
      <c r="T1436" s="11" t="s">
        <v>825</v>
      </c>
      <c r="U1436" s="19" t="s">
        <v>4892</v>
      </c>
      <c r="V1436" s="11" t="s">
        <v>20</v>
      </c>
      <c r="W1436" s="20" t="s">
        <v>815</v>
      </c>
      <c r="X1436" s="20">
        <v>0</v>
      </c>
      <c r="Y1436" s="11" t="str">
        <f t="shared" si="23"/>
        <v>08.04.2020Fundação Municipal de SaúdeAquisição de Máscarás descartáveis N9510.542.138/0001-76700000https://www.saogoncalo.rj.gov.br/diario_oficial.php</v>
      </c>
      <c r="Z1436" s="11" t="s">
        <v>4443</v>
      </c>
      <c r="AA1436" s="7">
        <v>1200000</v>
      </c>
      <c r="AB1436" s="1" t="s">
        <v>15449</v>
      </c>
      <c r="AC1436" s="7" t="s">
        <v>14868</v>
      </c>
      <c r="AD1436" s="1" t="s">
        <v>16269</v>
      </c>
    </row>
    <row r="1437" spans="1:30" s="3" customFormat="1">
      <c r="A1437" s="10">
        <v>43941</v>
      </c>
      <c r="B1437" s="11" t="s">
        <v>771</v>
      </c>
      <c r="C1437" s="12" t="s">
        <v>2648</v>
      </c>
      <c r="D1437" s="11" t="s">
        <v>3952</v>
      </c>
      <c r="E1437" s="11" t="s">
        <v>646</v>
      </c>
      <c r="F1437" s="11" t="s">
        <v>4101</v>
      </c>
      <c r="G1437" s="13" t="s">
        <v>2650</v>
      </c>
      <c r="H1437" s="11" t="s">
        <v>4102</v>
      </c>
      <c r="I1437" s="11">
        <v>9610000000000</v>
      </c>
      <c r="J1437" s="11"/>
      <c r="K1437" s="11" t="s">
        <v>4103</v>
      </c>
      <c r="L1437" s="7"/>
      <c r="M1437" s="7"/>
      <c r="N1437" s="47">
        <v>114000</v>
      </c>
      <c r="O1437" s="25"/>
      <c r="P1437" s="26"/>
      <c r="Q1437" s="11"/>
      <c r="R1437" s="11" t="s">
        <v>2653</v>
      </c>
      <c r="S1437" s="11" t="s">
        <v>4104</v>
      </c>
      <c r="T1437" s="11" t="s">
        <v>1453</v>
      </c>
      <c r="U1437" s="15" t="s">
        <v>25</v>
      </c>
      <c r="V1437" s="11" t="s">
        <v>20</v>
      </c>
      <c r="W1437" s="20" t="s">
        <v>815</v>
      </c>
      <c r="X1437" s="20">
        <v>0</v>
      </c>
      <c r="Y1437" s="11" t="str">
        <f t="shared" si="23"/>
        <v>43941Hospital Municipal Souza AguiarAQUISIÇÃO DE MATERIAL MÉDICO CIRÚRGICO (máscaras e toucas) PARA O ENFRENTAMENTO EMERGENCIAL DE SAÚDE PÚBLICA DECORRENTE DO CORONA VÍRUS114000http://www.rio.rj.gov.br/web/contasrio/dados-abertos#titulo</v>
      </c>
      <c r="Z1437" s="11" t="s">
        <v>4443</v>
      </c>
      <c r="AA1437" s="7"/>
      <c r="AB1437" s="1" t="s">
        <v>14871</v>
      </c>
      <c r="AC1437" s="7"/>
      <c r="AD1437" s="1" t="s">
        <v>16269</v>
      </c>
    </row>
    <row r="1438" spans="1:30" s="3" customFormat="1">
      <c r="A1438" s="10">
        <v>43941</v>
      </c>
      <c r="B1438" s="11" t="s">
        <v>771</v>
      </c>
      <c r="C1438" s="12" t="s">
        <v>2648</v>
      </c>
      <c r="D1438" s="11" t="s">
        <v>3952</v>
      </c>
      <c r="E1438" s="11" t="s">
        <v>646</v>
      </c>
      <c r="F1438" s="11" t="s">
        <v>4105</v>
      </c>
      <c r="G1438" s="13" t="s">
        <v>2650</v>
      </c>
      <c r="H1438" s="11" t="s">
        <v>4106</v>
      </c>
      <c r="I1438" s="11">
        <v>9730000000000</v>
      </c>
      <c r="J1438" s="11"/>
      <c r="K1438" s="11" t="s">
        <v>4107</v>
      </c>
      <c r="L1438" s="7" t="s">
        <v>4108</v>
      </c>
      <c r="M1438" s="7" t="s">
        <v>14061</v>
      </c>
      <c r="N1438" s="47">
        <v>50000</v>
      </c>
      <c r="O1438" s="25"/>
      <c r="P1438" s="26"/>
      <c r="Q1438" s="11"/>
      <c r="R1438" s="11" t="s">
        <v>2653</v>
      </c>
      <c r="S1438" s="11" t="s">
        <v>4109</v>
      </c>
      <c r="T1438" s="11" t="s">
        <v>825</v>
      </c>
      <c r="U1438" s="19" t="s">
        <v>4892</v>
      </c>
      <c r="V1438" s="11" t="s">
        <v>20</v>
      </c>
      <c r="W1438" s="20" t="s">
        <v>815</v>
      </c>
      <c r="X1438" s="20">
        <v>0</v>
      </c>
      <c r="Y1438" s="11" t="str">
        <f t="shared" si="23"/>
        <v>43941Hospital Municipal Raphael de Paula SouzaAQUISIÇÃO EMERGENCIAL DE AQUISIÇÃO de Material Médico Hospitalar PARA PREVENÇÃO COVID 19 ¿ MÁSCARA N 95 OU FFP2 .PROCESSO HMRPS 0973/000.024/2020.PROCESSO SMS 09/001.837/2020.SD 87/20, RES. 110/20 E NAD 83/20 (01/04/20 - DO RIO 06/04/20)DEVERÃO ESTAR ANEXADOS À NOTA FISCAL, ÀS CÓPIAS DESTA NOTA DE EMPENHO E DA AUTORIZAÇÃO DE FORNECIMENTO.DEVERÃO CONSTAR NO CORPO DA NOTA FISCAL OS NÚMEROS DESTA NOTA DE EMEPENHO, DO PROCESSO HMRPS, DO LOTE E A VALIDADE DOS PRODUTOS EM QUESTÃO.20.320.590/0001-4750000http://www.rio.rj.gov.br/web/contasrio/dados-abertos#titulo</v>
      </c>
      <c r="Z1438" s="11" t="s">
        <v>4443</v>
      </c>
      <c r="AA1438" s="7">
        <v>450000</v>
      </c>
      <c r="AB1438" s="1" t="s">
        <v>15450</v>
      </c>
      <c r="AC1438" s="7" t="s">
        <v>14869</v>
      </c>
      <c r="AD1438" s="1" t="s">
        <v>16269</v>
      </c>
    </row>
    <row r="1439" spans="1:30" s="3" customFormat="1">
      <c r="A1439" s="10">
        <v>43941</v>
      </c>
      <c r="B1439" s="11" t="s">
        <v>771</v>
      </c>
      <c r="C1439" s="12" t="s">
        <v>2648</v>
      </c>
      <c r="D1439" s="11" t="s">
        <v>3952</v>
      </c>
      <c r="E1439" s="11" t="s">
        <v>646</v>
      </c>
      <c r="F1439" s="11" t="s">
        <v>2670</v>
      </c>
      <c r="G1439" s="13" t="s">
        <v>2650</v>
      </c>
      <c r="H1439" s="11" t="s">
        <v>4110</v>
      </c>
      <c r="I1439" s="11">
        <v>9530000000000</v>
      </c>
      <c r="J1439" s="11"/>
      <c r="K1439" s="11" t="s">
        <v>4111</v>
      </c>
      <c r="L1439" s="7" t="s">
        <v>4108</v>
      </c>
      <c r="M1439" s="7" t="s">
        <v>14061</v>
      </c>
      <c r="N1439" s="47">
        <v>87500</v>
      </c>
      <c r="O1439" s="25"/>
      <c r="P1439" s="26"/>
      <c r="Q1439" s="11"/>
      <c r="R1439" s="11" t="s">
        <v>2653</v>
      </c>
      <c r="S1439" s="11" t="s">
        <v>4112</v>
      </c>
      <c r="T1439" s="11" t="s">
        <v>825</v>
      </c>
      <c r="U1439" s="19" t="s">
        <v>4892</v>
      </c>
      <c r="V1439" s="11" t="s">
        <v>20</v>
      </c>
      <c r="W1439" s="20" t="s">
        <v>815</v>
      </c>
      <c r="X1439" s="20">
        <v>0</v>
      </c>
      <c r="Y1439" s="11" t="str">
        <f t="shared" si="23"/>
        <v>43941Coordenadoria Geral de Atenção Primária da AP5.3Aquisição de INSUMOS CORONAVIRUS - MASCARA N95 - NAD 104/202020.320.590/0001-4787500http://www.rio.rj.gov.br/web/contasrio/dados-abertos#titulo</v>
      </c>
      <c r="Z1439" s="11" t="s">
        <v>4443</v>
      </c>
      <c r="AA1439" s="7">
        <v>450000</v>
      </c>
      <c r="AB1439" s="1" t="s">
        <v>15450</v>
      </c>
      <c r="AC1439" s="7" t="s">
        <v>14869</v>
      </c>
      <c r="AD1439" s="1" t="s">
        <v>16269</v>
      </c>
    </row>
    <row r="1440" spans="1:30" s="3" customFormat="1">
      <c r="A1440" s="10">
        <v>43941</v>
      </c>
      <c r="B1440" s="11" t="s">
        <v>771</v>
      </c>
      <c r="C1440" s="12" t="s">
        <v>2648</v>
      </c>
      <c r="D1440" s="11" t="s">
        <v>3952</v>
      </c>
      <c r="E1440" s="11" t="s">
        <v>646</v>
      </c>
      <c r="F1440" s="11" t="s">
        <v>2670</v>
      </c>
      <c r="G1440" s="13" t="s">
        <v>2650</v>
      </c>
      <c r="H1440" s="11" t="s">
        <v>4110</v>
      </c>
      <c r="I1440" s="11">
        <v>9530000000000</v>
      </c>
      <c r="J1440" s="11"/>
      <c r="K1440" s="11" t="s">
        <v>4111</v>
      </c>
      <c r="L1440" s="7" t="s">
        <v>4108</v>
      </c>
      <c r="M1440" s="7" t="s">
        <v>14061</v>
      </c>
      <c r="N1440" s="47">
        <v>37500</v>
      </c>
      <c r="O1440" s="25"/>
      <c r="P1440" s="26"/>
      <c r="Q1440" s="11"/>
      <c r="R1440" s="11" t="s">
        <v>2653</v>
      </c>
      <c r="S1440" s="11" t="s">
        <v>4113</v>
      </c>
      <c r="T1440" s="11" t="s">
        <v>825</v>
      </c>
      <c r="U1440" s="19" t="s">
        <v>4892</v>
      </c>
      <c r="V1440" s="11" t="s">
        <v>20</v>
      </c>
      <c r="W1440" s="20" t="s">
        <v>815</v>
      </c>
      <c r="X1440" s="20">
        <v>0</v>
      </c>
      <c r="Y1440" s="11" t="str">
        <f t="shared" si="23"/>
        <v>43941Coordenadoria Geral de Atenção Primária da AP5.3Aquisição de INSUMOS CORONAVIRUS - MASCARA N95 - NAD 104/202020.320.590/0001-4737500http://www.rio.rj.gov.br/web/contasrio/dados-abertos#titulo</v>
      </c>
      <c r="Z1440" s="11" t="s">
        <v>4443</v>
      </c>
      <c r="AA1440" s="7">
        <v>450000</v>
      </c>
      <c r="AB1440" s="1" t="s">
        <v>15450</v>
      </c>
      <c r="AC1440" s="7" t="s">
        <v>14869</v>
      </c>
      <c r="AD1440" s="1" t="s">
        <v>16269</v>
      </c>
    </row>
    <row r="1441" spans="1:30" s="3" customFormat="1">
      <c r="A1441" s="10">
        <v>43941</v>
      </c>
      <c r="B1441" s="11" t="s">
        <v>771</v>
      </c>
      <c r="C1441" s="12" t="s">
        <v>2648</v>
      </c>
      <c r="D1441" s="11" t="s">
        <v>3952</v>
      </c>
      <c r="E1441" s="11" t="s">
        <v>646</v>
      </c>
      <c r="F1441" s="11" t="s">
        <v>4101</v>
      </c>
      <c r="G1441" s="13" t="s">
        <v>2650</v>
      </c>
      <c r="H1441" s="11" t="s">
        <v>4114</v>
      </c>
      <c r="I1441" s="11">
        <v>9610000000000</v>
      </c>
      <c r="J1441" s="11"/>
      <c r="K1441" s="11" t="s">
        <v>4103</v>
      </c>
      <c r="L1441" s="7" t="s">
        <v>4108</v>
      </c>
      <c r="M1441" s="7" t="s">
        <v>14061</v>
      </c>
      <c r="N1441" s="47">
        <v>150000</v>
      </c>
      <c r="O1441" s="25"/>
      <c r="P1441" s="26"/>
      <c r="Q1441" s="11"/>
      <c r="R1441" s="11" t="s">
        <v>2653</v>
      </c>
      <c r="S1441" s="11" t="s">
        <v>4115</v>
      </c>
      <c r="T1441" s="11" t="s">
        <v>825</v>
      </c>
      <c r="U1441" s="19" t="s">
        <v>4892</v>
      </c>
      <c r="V1441" s="11" t="s">
        <v>20</v>
      </c>
      <c r="W1441" s="20" t="s">
        <v>815</v>
      </c>
      <c r="X1441" s="20">
        <v>0</v>
      </c>
      <c r="Y1441" s="11" t="str">
        <f t="shared" si="23"/>
        <v>43941Hospital Municipal Souza AguiarAQUISIÇÃO DE INSUMOS (N95) PARA O ENFRENTAMENTO DA EMERGÊNCIA DE SAÚDE PÚBLICA DECORRENTE DO CORONA VÍRUS20.320.590/0001-47150000http://www.rio.rj.gov.br/web/contasrio/dados-abertos#titulo</v>
      </c>
      <c r="Z1441" s="11" t="s">
        <v>4443</v>
      </c>
      <c r="AA1441" s="7">
        <v>450000</v>
      </c>
      <c r="AB1441" s="1" t="s">
        <v>15450</v>
      </c>
      <c r="AC1441" s="7" t="s">
        <v>14869</v>
      </c>
      <c r="AD1441" s="1" t="s">
        <v>16269</v>
      </c>
    </row>
    <row r="1442" spans="1:30" s="3" customFormat="1">
      <c r="A1442" s="10">
        <v>43941</v>
      </c>
      <c r="B1442" s="11" t="s">
        <v>771</v>
      </c>
      <c r="C1442" s="12" t="s">
        <v>2648</v>
      </c>
      <c r="D1442" s="11" t="s">
        <v>3952</v>
      </c>
      <c r="E1442" s="11" t="s">
        <v>646</v>
      </c>
      <c r="F1442" s="11" t="s">
        <v>2676</v>
      </c>
      <c r="G1442" s="13" t="s">
        <v>2650</v>
      </c>
      <c r="H1442" s="11" t="s">
        <v>4116</v>
      </c>
      <c r="I1442" s="11">
        <v>9770000000000</v>
      </c>
      <c r="J1442" s="11"/>
      <c r="K1442" s="11" t="s">
        <v>4117</v>
      </c>
      <c r="L1442" s="7" t="s">
        <v>4108</v>
      </c>
      <c r="M1442" s="7" t="s">
        <v>14061</v>
      </c>
      <c r="N1442" s="47">
        <v>11250</v>
      </c>
      <c r="O1442" s="25"/>
      <c r="P1442" s="26"/>
      <c r="Q1442" s="11"/>
      <c r="R1442" s="11" t="s">
        <v>2653</v>
      </c>
      <c r="S1442" s="11" t="s">
        <v>4118</v>
      </c>
      <c r="T1442" s="11" t="s">
        <v>825</v>
      </c>
      <c r="U1442" s="19" t="s">
        <v>4892</v>
      </c>
      <c r="V1442" s="11" t="s">
        <v>20</v>
      </c>
      <c r="W1442" s="20" t="s">
        <v>815</v>
      </c>
      <c r="X1442" s="20">
        <v>0</v>
      </c>
      <c r="Y1442" s="11" t="str">
        <f t="shared" si="23"/>
        <v>43941Hospital Municipal Nossa Senhora do LoretoAQUISIÇÃO DE MASCARA N95 PARA PANDEMIA CORONAVIRUS20.320.590/0001-4711250http://www.rio.rj.gov.br/web/contasrio/dados-abertos#titulo</v>
      </c>
      <c r="Z1442" s="11" t="s">
        <v>4443</v>
      </c>
      <c r="AA1442" s="7">
        <v>450000</v>
      </c>
      <c r="AB1442" s="1" t="s">
        <v>15450</v>
      </c>
      <c r="AC1442" s="7" t="s">
        <v>14869</v>
      </c>
      <c r="AD1442" s="1" t="s">
        <v>16269</v>
      </c>
    </row>
    <row r="1443" spans="1:30" s="3" customFormat="1">
      <c r="A1443" s="10">
        <v>43941</v>
      </c>
      <c r="B1443" s="11" t="s">
        <v>771</v>
      </c>
      <c r="C1443" s="12" t="s">
        <v>2648</v>
      </c>
      <c r="D1443" s="11" t="s">
        <v>3952</v>
      </c>
      <c r="E1443" s="11" t="s">
        <v>646</v>
      </c>
      <c r="F1443" s="11" t="s">
        <v>4101</v>
      </c>
      <c r="G1443" s="13" t="s">
        <v>2650</v>
      </c>
      <c r="H1443" s="11" t="s">
        <v>4119</v>
      </c>
      <c r="I1443" s="11">
        <v>9610000000000</v>
      </c>
      <c r="J1443" s="11"/>
      <c r="K1443" s="11" t="s">
        <v>4103</v>
      </c>
      <c r="L1443" s="7"/>
      <c r="M1443" s="7"/>
      <c r="N1443" s="47">
        <v>1671165.03</v>
      </c>
      <c r="O1443" s="25"/>
      <c r="P1443" s="26"/>
      <c r="Q1443" s="11"/>
      <c r="R1443" s="11" t="s">
        <v>2653</v>
      </c>
      <c r="S1443" s="11" t="s">
        <v>4120</v>
      </c>
      <c r="T1443" s="11" t="s">
        <v>23</v>
      </c>
      <c r="U1443" s="19" t="s">
        <v>23</v>
      </c>
      <c r="V1443" s="11" t="s">
        <v>24</v>
      </c>
      <c r="W1443" s="20" t="s">
        <v>815</v>
      </c>
      <c r="X1443" s="20">
        <v>0</v>
      </c>
      <c r="Y1443" s="11" t="str">
        <f t="shared" si="23"/>
        <v>43941Hospital Municipal Souza AguiarAQUISIÇÃO DE MATERIAL MÉDICO CIRÚRGICO (EMERGENCIAL - LUVAS)PARA O ENFRENTAMENTO EMERGENCIAL DE SAÚDE PÚBLICA DECORRENTE DO CORONA VÍRUS1671165,03http://www.rio.rj.gov.br/web/contasrio/dados-abertos#titulo</v>
      </c>
      <c r="Z1443" s="11" t="s">
        <v>4443</v>
      </c>
      <c r="AA1443" s="7"/>
      <c r="AB1443" s="1" t="s">
        <v>14871</v>
      </c>
      <c r="AC1443" s="7"/>
      <c r="AD1443" s="1" t="s">
        <v>16269</v>
      </c>
    </row>
    <row r="1444" spans="1:30" s="3" customFormat="1">
      <c r="A1444" s="10">
        <v>43941</v>
      </c>
      <c r="B1444" s="11" t="s">
        <v>771</v>
      </c>
      <c r="C1444" s="12" t="s">
        <v>2648</v>
      </c>
      <c r="D1444" s="11" t="s">
        <v>3952</v>
      </c>
      <c r="E1444" s="11" t="s">
        <v>651</v>
      </c>
      <c r="F1444" s="11" t="s">
        <v>4121</v>
      </c>
      <c r="G1444" s="13" t="s">
        <v>2650</v>
      </c>
      <c r="H1444" s="11" t="s">
        <v>4122</v>
      </c>
      <c r="I1444" s="11">
        <v>80007552020</v>
      </c>
      <c r="J1444" s="11"/>
      <c r="K1444" s="11" t="s">
        <v>4123</v>
      </c>
      <c r="L1444" s="7"/>
      <c r="M1444" s="7"/>
      <c r="N1444" s="47">
        <v>42160</v>
      </c>
      <c r="O1444" s="25"/>
      <c r="P1444" s="26"/>
      <c r="Q1444" s="11"/>
      <c r="R1444" s="11" t="s">
        <v>2653</v>
      </c>
      <c r="S1444" s="11" t="s">
        <v>4124</v>
      </c>
      <c r="T1444" s="11"/>
      <c r="U1444" s="19" t="s">
        <v>32</v>
      </c>
      <c r="V1444" s="11" t="s">
        <v>33</v>
      </c>
      <c r="W1444" s="20" t="s">
        <v>815</v>
      </c>
      <c r="X1444" s="20">
        <v>0</v>
      </c>
      <c r="Y1444" s="11" t="str">
        <f t="shared" si="23"/>
        <v>43941Fundo Municipal de Assistência SocialAQUISIÇÃO DE ALCOOL GEL PARA ATENDER AS NECESSIDADES DESTA SMASDH TENDO EM VISTA A PENDEMIA DO CORONA VIRUS42160http://www.rio.rj.gov.br/web/contasrio/dados-abertos#titulo</v>
      </c>
      <c r="Z1444" s="11" t="s">
        <v>4443</v>
      </c>
      <c r="AA1444" s="7"/>
      <c r="AB1444" s="1" t="s">
        <v>14871</v>
      </c>
      <c r="AC1444" s="7"/>
      <c r="AD1444" s="1" t="s">
        <v>16269</v>
      </c>
    </row>
    <row r="1445" spans="1:30" s="3" customFormat="1">
      <c r="A1445" s="10">
        <v>43941</v>
      </c>
      <c r="B1445" s="11" t="s">
        <v>771</v>
      </c>
      <c r="C1445" s="12" t="s">
        <v>2648</v>
      </c>
      <c r="D1445" s="11" t="s">
        <v>3952</v>
      </c>
      <c r="E1445" s="11" t="s">
        <v>651</v>
      </c>
      <c r="F1445" s="11" t="s">
        <v>4121</v>
      </c>
      <c r="G1445" s="13" t="s">
        <v>2650</v>
      </c>
      <c r="H1445" s="11" t="s">
        <v>4125</v>
      </c>
      <c r="I1445" s="11">
        <v>80007552020</v>
      </c>
      <c r="J1445" s="11"/>
      <c r="K1445" s="11" t="s">
        <v>4123</v>
      </c>
      <c r="L1445" s="7"/>
      <c r="M1445" s="7"/>
      <c r="N1445" s="47">
        <v>13455</v>
      </c>
      <c r="O1445" s="25"/>
      <c r="P1445" s="26"/>
      <c r="Q1445" s="11"/>
      <c r="R1445" s="11" t="s">
        <v>2653</v>
      </c>
      <c r="S1445" s="11" t="s">
        <v>4126</v>
      </c>
      <c r="T1445" s="11"/>
      <c r="U1445" s="19" t="s">
        <v>32</v>
      </c>
      <c r="V1445" s="11" t="s">
        <v>33</v>
      </c>
      <c r="W1445" s="20" t="s">
        <v>815</v>
      </c>
      <c r="X1445" s="20">
        <v>0</v>
      </c>
      <c r="Y1445" s="11" t="str">
        <f t="shared" si="23"/>
        <v>43941Fundo Municipal de Assistência SocialAQUISIÇÃO DE ALCOOL ETILICO PARA ATENDER A PANDEMIA DO CORONA VIRUS13455http://www.rio.rj.gov.br/web/contasrio/dados-abertos#titulo</v>
      </c>
      <c r="Z1445" s="11" t="s">
        <v>4443</v>
      </c>
      <c r="AA1445" s="7"/>
      <c r="AB1445" s="1" t="s">
        <v>14871</v>
      </c>
      <c r="AC1445" s="7"/>
      <c r="AD1445" s="1" t="s">
        <v>16269</v>
      </c>
    </row>
    <row r="1446" spans="1:30" s="3" customFormat="1">
      <c r="A1446" s="10">
        <v>43941</v>
      </c>
      <c r="B1446" s="11" t="s">
        <v>771</v>
      </c>
      <c r="C1446" s="12" t="s">
        <v>2648</v>
      </c>
      <c r="D1446" s="11" t="s">
        <v>3952</v>
      </c>
      <c r="E1446" s="11" t="s">
        <v>646</v>
      </c>
      <c r="F1446" s="11" t="s">
        <v>2666</v>
      </c>
      <c r="G1446" s="13" t="s">
        <v>2650</v>
      </c>
      <c r="H1446" s="11" t="s">
        <v>4127</v>
      </c>
      <c r="I1446" s="11">
        <v>9320000000000</v>
      </c>
      <c r="J1446" s="11"/>
      <c r="K1446" s="11" t="s">
        <v>4128</v>
      </c>
      <c r="L1446" s="7" t="s">
        <v>4108</v>
      </c>
      <c r="M1446" s="7" t="s">
        <v>14061</v>
      </c>
      <c r="N1446" s="47">
        <v>50000</v>
      </c>
      <c r="O1446" s="25"/>
      <c r="P1446" s="26"/>
      <c r="Q1446" s="11"/>
      <c r="R1446" s="11" t="s">
        <v>2653</v>
      </c>
      <c r="S1446" s="11" t="s">
        <v>4129</v>
      </c>
      <c r="T1446" s="11" t="s">
        <v>825</v>
      </c>
      <c r="U1446" s="19" t="s">
        <v>4892</v>
      </c>
      <c r="V1446" s="11" t="s">
        <v>20</v>
      </c>
      <c r="W1446" s="20" t="s">
        <v>815</v>
      </c>
      <c r="X1446" s="20">
        <v>0</v>
      </c>
      <c r="Y1446" s="11" t="str">
        <f t="shared" si="23"/>
        <v>43941Coordenadoria Geral de Atenção Primária da AP3.2AQUISIÇAO DE MASCARAS N95 PARA A POLICLINICA RODOLPHO ROCCO E CMR-ED, POR DISPENSA DE LICITAÇÃO, PARA COMBATE AO SURTO DA COVID-19.EMERGENCIAL POR ADESÃO AO PROCESSO 09/001.837/2020.20.320.590/0001-4750000http://www.rio.rj.gov.br/web/contasrio/dados-abertos#titulo</v>
      </c>
      <c r="Z1446" s="11" t="s">
        <v>4443</v>
      </c>
      <c r="AA1446" s="7">
        <v>450000</v>
      </c>
      <c r="AB1446" s="1" t="s">
        <v>15450</v>
      </c>
      <c r="AC1446" s="7" t="s">
        <v>14869</v>
      </c>
      <c r="AD1446" s="1" t="s">
        <v>16269</v>
      </c>
    </row>
    <row r="1447" spans="1:30" s="3" customFormat="1">
      <c r="A1447" s="10">
        <v>43941</v>
      </c>
      <c r="B1447" s="11" t="s">
        <v>771</v>
      </c>
      <c r="C1447" s="12" t="s">
        <v>2648</v>
      </c>
      <c r="D1447" s="11" t="s">
        <v>3952</v>
      </c>
      <c r="E1447" s="11" t="s">
        <v>646</v>
      </c>
      <c r="F1447" s="11" t="s">
        <v>2666</v>
      </c>
      <c r="G1447" s="13" t="s">
        <v>2650</v>
      </c>
      <c r="H1447" s="11" t="s">
        <v>4130</v>
      </c>
      <c r="I1447" s="11">
        <v>9320000000000</v>
      </c>
      <c r="J1447" s="11"/>
      <c r="K1447" s="11" t="s">
        <v>4131</v>
      </c>
      <c r="L1447" s="7"/>
      <c r="M1447" s="7"/>
      <c r="N1447" s="47">
        <v>17172</v>
      </c>
      <c r="O1447" s="25"/>
      <c r="P1447" s="26"/>
      <c r="Q1447" s="11"/>
      <c r="R1447" s="11" t="s">
        <v>2653</v>
      </c>
      <c r="S1447" s="11" t="s">
        <v>4132</v>
      </c>
      <c r="T1447" s="11" t="s">
        <v>30</v>
      </c>
      <c r="U1447" s="19" t="s">
        <v>30</v>
      </c>
      <c r="V1447" s="11" t="s">
        <v>20</v>
      </c>
      <c r="W1447" s="20" t="s">
        <v>815</v>
      </c>
      <c r="X1447" s="20">
        <v>0</v>
      </c>
      <c r="Y1447" s="11" t="str">
        <f t="shared" si="23"/>
        <v>43941Coordenadoria Geral de Atenção Primária da AP3.2AQUISIÇÃO DE MÁSCARAS CIRÚRGICAS PARA AS UNIDADES DA AP-3.2, VISANDO O ENFRENTAMENTO DA PANDEMIA DO CORONAVÍRUS (COVID-19).17172http://www.rio.rj.gov.br/web/contasrio/dados-abertos#titulo</v>
      </c>
      <c r="Z1447" s="11" t="s">
        <v>4443</v>
      </c>
      <c r="AA1447" s="7"/>
      <c r="AB1447" s="1" t="s">
        <v>14871</v>
      </c>
      <c r="AC1447" s="7"/>
      <c r="AD1447" s="1" t="s">
        <v>16269</v>
      </c>
    </row>
    <row r="1448" spans="1:30" s="3" customFormat="1">
      <c r="A1448" s="10">
        <v>43941</v>
      </c>
      <c r="B1448" s="11" t="s">
        <v>771</v>
      </c>
      <c r="C1448" s="12" t="s">
        <v>2648</v>
      </c>
      <c r="D1448" s="11" t="s">
        <v>3952</v>
      </c>
      <c r="E1448" s="11" t="s">
        <v>646</v>
      </c>
      <c r="F1448" s="11" t="s">
        <v>4101</v>
      </c>
      <c r="G1448" s="13" t="s">
        <v>2650</v>
      </c>
      <c r="H1448" s="11" t="s">
        <v>4133</v>
      </c>
      <c r="I1448" s="11">
        <v>9610000000000</v>
      </c>
      <c r="J1448" s="11"/>
      <c r="K1448" s="11" t="s">
        <v>4134</v>
      </c>
      <c r="L1448" s="7"/>
      <c r="M1448" s="7"/>
      <c r="N1448" s="47">
        <v>15666</v>
      </c>
      <c r="O1448" s="25"/>
      <c r="P1448" s="26"/>
      <c r="Q1448" s="11"/>
      <c r="R1448" s="11" t="s">
        <v>2653</v>
      </c>
      <c r="S1448" s="11" t="s">
        <v>4135</v>
      </c>
      <c r="T1448" s="11" t="s">
        <v>30</v>
      </c>
      <c r="U1448" s="19" t="s">
        <v>30</v>
      </c>
      <c r="V1448" s="11" t="s">
        <v>20</v>
      </c>
      <c r="W1448" s="20" t="s">
        <v>815</v>
      </c>
      <c r="X1448" s="20">
        <v>0</v>
      </c>
      <c r="Y1448" s="11" t="str">
        <f t="shared" si="23"/>
        <v>43941Hospital Municipal Souza AguiarAquisição EMERGENCIAL - MÁSCARA DE SUPLEMENTAÇÃO DE OXÍGÊNIOAQUISIÇÃO DE MATERIAL MÉDICO CIRÚRGICO PARA O ENFRENTAMENTO EMERGENCIAL DE SAÚDE PÚBLICA DECORRENTE DO CORONA VÍRUS15666http://www.rio.rj.gov.br/web/contasrio/dados-abertos#titulo</v>
      </c>
      <c r="Z1448" s="11" t="s">
        <v>4443</v>
      </c>
      <c r="AA1448" s="7"/>
      <c r="AB1448" s="1" t="s">
        <v>14871</v>
      </c>
      <c r="AC1448" s="7"/>
      <c r="AD1448" s="1" t="s">
        <v>16269</v>
      </c>
    </row>
    <row r="1449" spans="1:30" s="3" customFormat="1">
      <c r="A1449" s="10">
        <v>43938</v>
      </c>
      <c r="B1449" s="11" t="s">
        <v>15</v>
      </c>
      <c r="C1449" s="38" t="s">
        <v>4136</v>
      </c>
      <c r="D1449" s="38" t="s">
        <v>4137</v>
      </c>
      <c r="E1449" s="11" t="s">
        <v>16</v>
      </c>
      <c r="F1449" s="11" t="s">
        <v>4138</v>
      </c>
      <c r="G1449" s="11" t="s">
        <v>37</v>
      </c>
      <c r="H1449" s="11" t="s">
        <v>768</v>
      </c>
      <c r="I1449" s="11" t="s">
        <v>4139</v>
      </c>
      <c r="J1449" s="11"/>
      <c r="K1449" s="11"/>
      <c r="L1449" s="7" t="s">
        <v>4140</v>
      </c>
      <c r="M1449" s="7" t="s">
        <v>4141</v>
      </c>
      <c r="N1449" s="47">
        <v>1485000</v>
      </c>
      <c r="O1449" s="25">
        <v>11</v>
      </c>
      <c r="P1449" s="26">
        <v>135000</v>
      </c>
      <c r="Q1449" s="11" t="s">
        <v>18</v>
      </c>
      <c r="R1449" s="11"/>
      <c r="S1449" s="11"/>
      <c r="T1449" s="11" t="s">
        <v>911</v>
      </c>
      <c r="U1449" s="19" t="s">
        <v>4439</v>
      </c>
      <c r="V1449" s="11" t="s">
        <v>20</v>
      </c>
      <c r="W1449" s="14">
        <v>135000</v>
      </c>
      <c r="X1449" s="14">
        <v>11</v>
      </c>
      <c r="Y1449" s="11" t="str">
        <f t="shared" si="23"/>
        <v>43938Fundo Especial de Saúde do Mato Grosso do SulAquisição de ventilador pulmonar05.743.288/0001-08148500011135000</v>
      </c>
      <c r="Z1449" s="11" t="s">
        <v>4443</v>
      </c>
      <c r="AA1449" s="7">
        <v>720000</v>
      </c>
      <c r="AB1449" s="1" t="s">
        <v>15451</v>
      </c>
      <c r="AC1449" s="7" t="s">
        <v>14869</v>
      </c>
      <c r="AD1449" s="1" t="s">
        <v>16269</v>
      </c>
    </row>
    <row r="1450" spans="1:30" s="3" customFormat="1">
      <c r="A1450" s="10">
        <v>43938</v>
      </c>
      <c r="B1450" s="11" t="s">
        <v>15</v>
      </c>
      <c r="C1450" s="38" t="s">
        <v>4136</v>
      </c>
      <c r="D1450" s="38" t="s">
        <v>4137</v>
      </c>
      <c r="E1450" s="11" t="s">
        <v>16</v>
      </c>
      <c r="F1450" s="11" t="s">
        <v>4138</v>
      </c>
      <c r="G1450" s="13" t="s">
        <v>17</v>
      </c>
      <c r="H1450" s="11" t="s">
        <v>4142</v>
      </c>
      <c r="I1450" s="11" t="s">
        <v>4143</v>
      </c>
      <c r="J1450" s="11"/>
      <c r="K1450" s="11"/>
      <c r="L1450" s="7" t="s">
        <v>14062</v>
      </c>
      <c r="M1450" s="7" t="s">
        <v>4144</v>
      </c>
      <c r="N1450" s="47">
        <v>599800</v>
      </c>
      <c r="O1450" s="25">
        <v>20000</v>
      </c>
      <c r="P1450" s="26">
        <v>29.99</v>
      </c>
      <c r="Q1450" s="27" t="s">
        <v>28</v>
      </c>
      <c r="R1450" s="11"/>
      <c r="S1450" s="11"/>
      <c r="T1450" s="11" t="s">
        <v>825</v>
      </c>
      <c r="U1450" s="19" t="s">
        <v>4892</v>
      </c>
      <c r="V1450" s="11" t="s">
        <v>20</v>
      </c>
      <c r="W1450" s="14">
        <v>29.99</v>
      </c>
      <c r="X1450" s="14">
        <v>20000</v>
      </c>
      <c r="Y1450" s="11" t="str">
        <f t="shared" si="23"/>
        <v>43938Fundo Especial de Saúde do Mato Grosso do SulAquisição de máscaras PFF2 (N95) para atender a pandemia do novo Coronavírus (COVID-19)07.729.499/0001-115998002000029,99</v>
      </c>
      <c r="Z1450" s="11" t="s">
        <v>4443</v>
      </c>
      <c r="AA1450" s="7">
        <v>500000</v>
      </c>
      <c r="AB1450" s="1" t="s">
        <v>15226</v>
      </c>
      <c r="AC1450" s="7" t="s">
        <v>14869</v>
      </c>
      <c r="AD1450" s="1" t="s">
        <v>16269</v>
      </c>
    </row>
    <row r="1451" spans="1:30" s="3" customFormat="1">
      <c r="A1451" s="10">
        <v>43948</v>
      </c>
      <c r="B1451" s="11" t="s">
        <v>1319</v>
      </c>
      <c r="C1451" s="38" t="s">
        <v>4136</v>
      </c>
      <c r="D1451" s="38" t="s">
        <v>4137</v>
      </c>
      <c r="E1451" s="11" t="s">
        <v>36</v>
      </c>
      <c r="F1451" s="11" t="s">
        <v>4145</v>
      </c>
      <c r="G1451" s="13" t="s">
        <v>17</v>
      </c>
      <c r="H1451" s="11" t="s">
        <v>4146</v>
      </c>
      <c r="I1451" s="11" t="s">
        <v>4147</v>
      </c>
      <c r="J1451" s="11"/>
      <c r="K1451" s="11"/>
      <c r="L1451" s="7" t="s">
        <v>14062</v>
      </c>
      <c r="M1451" s="7" t="s">
        <v>4144</v>
      </c>
      <c r="N1451" s="47">
        <v>218880</v>
      </c>
      <c r="O1451" s="25">
        <v>2736</v>
      </c>
      <c r="P1451" s="26">
        <v>80</v>
      </c>
      <c r="Q1451" s="11" t="s">
        <v>4148</v>
      </c>
      <c r="R1451" s="11"/>
      <c r="S1451" s="11"/>
      <c r="T1451" s="11"/>
      <c r="U1451" s="19" t="s">
        <v>30</v>
      </c>
      <c r="V1451" s="11" t="s">
        <v>20</v>
      </c>
      <c r="W1451" s="14">
        <v>1.6</v>
      </c>
      <c r="X1451" s="14">
        <v>136800</v>
      </c>
      <c r="Y1451" s="11" t="str">
        <f t="shared" si="23"/>
        <v>43948Secretaria Estadual de EducaçãoAquisição de material de proteção (máscara) para atender os servidores das unidades escolares da Rede Estadual de Ensino07.729.499/0001-11218880273680</v>
      </c>
      <c r="Z1451" s="11" t="s">
        <v>4443</v>
      </c>
      <c r="AA1451" s="7">
        <v>500000</v>
      </c>
      <c r="AB1451" s="1" t="s">
        <v>15226</v>
      </c>
      <c r="AC1451" s="7" t="s">
        <v>14869</v>
      </c>
      <c r="AD1451" s="1" t="s">
        <v>16269</v>
      </c>
    </row>
    <row r="1452" spans="1:30" s="3" customFormat="1">
      <c r="A1452" s="10">
        <v>43949</v>
      </c>
      <c r="B1452" s="11" t="s">
        <v>1319</v>
      </c>
      <c r="C1452" s="38" t="s">
        <v>4136</v>
      </c>
      <c r="D1452" s="38" t="s">
        <v>4137</v>
      </c>
      <c r="E1452" s="11" t="s">
        <v>16</v>
      </c>
      <c r="F1452" s="11" t="s">
        <v>4138</v>
      </c>
      <c r="G1452" s="13" t="s">
        <v>17</v>
      </c>
      <c r="H1452" s="11" t="s">
        <v>4149</v>
      </c>
      <c r="I1452" s="11" t="s">
        <v>4150</v>
      </c>
      <c r="J1452" s="11"/>
      <c r="K1452" s="11"/>
      <c r="L1452" s="7" t="s">
        <v>14062</v>
      </c>
      <c r="M1452" s="7" t="s">
        <v>4144</v>
      </c>
      <c r="N1452" s="47">
        <v>560000</v>
      </c>
      <c r="O1452" s="25">
        <v>7000</v>
      </c>
      <c r="P1452" s="26">
        <v>80</v>
      </c>
      <c r="Q1452" s="11" t="s">
        <v>3840</v>
      </c>
      <c r="R1452" s="11"/>
      <c r="S1452" s="11"/>
      <c r="T1452" s="11"/>
      <c r="U1452" s="19" t="s">
        <v>30</v>
      </c>
      <c r="V1452" s="11" t="s">
        <v>20</v>
      </c>
      <c r="W1452" s="14">
        <v>1.6</v>
      </c>
      <c r="X1452" s="14">
        <v>350000</v>
      </c>
      <c r="Y1452" s="11" t="str">
        <f t="shared" si="23"/>
        <v>43949Fundo Especial de Saúde do Mato Grosso do SulAquisição de correlatos hospitalares (Máscara hospitalar - Tipo: cirúrgica descartável; Material: polipropileno atóxico; Cor: branca; Camadas: mínino de 2 camadas; Requisito: com tiras laterais, hipoalérgica.)07.729.499/0001-11560000700080</v>
      </c>
      <c r="Z1452" s="11" t="s">
        <v>4443</v>
      </c>
      <c r="AA1452" s="7">
        <v>500000</v>
      </c>
      <c r="AB1452" s="1" t="s">
        <v>15226</v>
      </c>
      <c r="AC1452" s="7" t="s">
        <v>14869</v>
      </c>
      <c r="AD1452" s="1" t="s">
        <v>16269</v>
      </c>
    </row>
    <row r="1453" spans="1:30" s="3" customFormat="1">
      <c r="A1453" s="10">
        <v>43938</v>
      </c>
      <c r="B1453" s="11" t="s">
        <v>15</v>
      </c>
      <c r="C1453" s="38" t="s">
        <v>4136</v>
      </c>
      <c r="D1453" s="38" t="s">
        <v>4137</v>
      </c>
      <c r="E1453" s="11" t="s">
        <v>16</v>
      </c>
      <c r="F1453" s="11" t="s">
        <v>4138</v>
      </c>
      <c r="G1453" s="11" t="s">
        <v>37</v>
      </c>
      <c r="H1453" s="11" t="s">
        <v>4151</v>
      </c>
      <c r="I1453" s="11" t="s">
        <v>4152</v>
      </c>
      <c r="J1453" s="11"/>
      <c r="K1453" s="11"/>
      <c r="L1453" s="7" t="s">
        <v>14063</v>
      </c>
      <c r="M1453" s="7" t="s">
        <v>4153</v>
      </c>
      <c r="N1453" s="47">
        <v>1368375</v>
      </c>
      <c r="O1453" s="25">
        <v>25</v>
      </c>
      <c r="P1453" s="26">
        <v>54735</v>
      </c>
      <c r="Q1453" s="11" t="s">
        <v>18</v>
      </c>
      <c r="R1453" s="11"/>
      <c r="S1453" s="11"/>
      <c r="T1453" s="11" t="s">
        <v>911</v>
      </c>
      <c r="U1453" s="19" t="s">
        <v>4439</v>
      </c>
      <c r="V1453" s="11" t="s">
        <v>20</v>
      </c>
      <c r="W1453" s="14">
        <v>54735</v>
      </c>
      <c r="X1453" s="14">
        <v>25</v>
      </c>
      <c r="Y1453" s="11" t="str">
        <f t="shared" si="23"/>
        <v>43938Fundo Especial de Saúde do Mato Grosso do Sul"Aquisição de ventilador pulmonar portátil (Ventilador mecânico - Tipo: suporte à vida; Uso: para pacientes adultos e pediátricos com peso superior a 5 Kg)"09.366.073/0001-7613683752554735</v>
      </c>
      <c r="Z1453" s="11" t="s">
        <v>4443</v>
      </c>
      <c r="AA1453" s="7">
        <v>3800000</v>
      </c>
      <c r="AB1453" s="1" t="s">
        <v>15452</v>
      </c>
      <c r="AC1453" s="7" t="s">
        <v>14870</v>
      </c>
      <c r="AD1453" s="1" t="s">
        <v>16269</v>
      </c>
    </row>
    <row r="1454" spans="1:30" s="3" customFormat="1">
      <c r="A1454" s="10">
        <v>43944</v>
      </c>
      <c r="B1454" s="11" t="s">
        <v>15</v>
      </c>
      <c r="C1454" s="38" t="s">
        <v>4136</v>
      </c>
      <c r="D1454" s="38" t="s">
        <v>4137</v>
      </c>
      <c r="E1454" s="11" t="s">
        <v>16</v>
      </c>
      <c r="F1454" s="11" t="s">
        <v>4138</v>
      </c>
      <c r="G1454" s="13" t="s">
        <v>34</v>
      </c>
      <c r="H1454" s="11" t="s">
        <v>4154</v>
      </c>
      <c r="I1454" s="11" t="s">
        <v>4155</v>
      </c>
      <c r="J1454" s="11"/>
      <c r="K1454" s="11"/>
      <c r="L1454" s="7" t="s">
        <v>14063</v>
      </c>
      <c r="M1454" s="7" t="s">
        <v>4153</v>
      </c>
      <c r="N1454" s="47">
        <v>720000</v>
      </c>
      <c r="O1454" s="25">
        <v>6</v>
      </c>
      <c r="P1454" s="26">
        <v>120000</v>
      </c>
      <c r="Q1454" s="11" t="s">
        <v>4156</v>
      </c>
      <c r="R1454" s="11"/>
      <c r="S1454" s="11"/>
      <c r="T1454" s="11" t="s">
        <v>2764</v>
      </c>
      <c r="U1454" s="15" t="s">
        <v>757</v>
      </c>
      <c r="V1454" s="11" t="s">
        <v>20</v>
      </c>
      <c r="W1454" s="14">
        <v>4000</v>
      </c>
      <c r="X1454" s="14">
        <v>180</v>
      </c>
      <c r="Y1454" s="11" t="str">
        <f t="shared" si="23"/>
        <v>43944Fundo Especial de Saúde do Mato Grosso do SulLocação de 5 conjuntos de equipamentos para Leitos de UTI09.366.073/0001-767200006120000</v>
      </c>
      <c r="Z1454" s="11" t="s">
        <v>4443</v>
      </c>
      <c r="AA1454" s="7">
        <v>3800000</v>
      </c>
      <c r="AB1454" s="1" t="s">
        <v>15452</v>
      </c>
      <c r="AC1454" s="7" t="s">
        <v>14870</v>
      </c>
      <c r="AD1454" s="1" t="s">
        <v>16269</v>
      </c>
    </row>
    <row r="1455" spans="1:30" s="3" customFormat="1">
      <c r="A1455" s="10">
        <v>43938</v>
      </c>
      <c r="B1455" s="11" t="s">
        <v>15</v>
      </c>
      <c r="C1455" s="38" t="s">
        <v>4136</v>
      </c>
      <c r="D1455" s="38" t="s">
        <v>4137</v>
      </c>
      <c r="E1455" s="11" t="s">
        <v>16</v>
      </c>
      <c r="F1455" s="11" t="s">
        <v>4138</v>
      </c>
      <c r="G1455" s="13" t="s">
        <v>17</v>
      </c>
      <c r="H1455" s="11" t="s">
        <v>4157</v>
      </c>
      <c r="I1455" s="11" t="s">
        <v>4158</v>
      </c>
      <c r="J1455" s="11"/>
      <c r="K1455" s="11"/>
      <c r="L1455" s="7" t="s">
        <v>14064</v>
      </c>
      <c r="M1455" s="7" t="s">
        <v>4159</v>
      </c>
      <c r="N1455" s="47">
        <v>8010</v>
      </c>
      <c r="O1455" s="25">
        <v>900</v>
      </c>
      <c r="P1455" s="26">
        <v>8.9</v>
      </c>
      <c r="Q1455" s="11" t="s">
        <v>18</v>
      </c>
      <c r="R1455" s="11"/>
      <c r="S1455" s="11"/>
      <c r="T1455" s="11" t="s">
        <v>886</v>
      </c>
      <c r="U1455" s="15" t="s">
        <v>35</v>
      </c>
      <c r="V1455" s="11" t="s">
        <v>20</v>
      </c>
      <c r="W1455" s="14">
        <v>8.9</v>
      </c>
      <c r="X1455" s="14">
        <v>900</v>
      </c>
      <c r="Y1455" s="11" t="str">
        <f t="shared" si="23"/>
        <v>43938Fundo Especial de Saúde do Mato Grosso do Sul"Aquisição de Correlatos hospitalares: máscara, avental e lençol descartável, para atender a pandemia do novo Coronavírus (COVID-19) (Avental - Tipo: descartável; Material: 100% polipropileno)"10.602.927/0001-5580109008,9</v>
      </c>
      <c r="Z1455" s="11" t="s">
        <v>4443</v>
      </c>
      <c r="AA1455" s="7">
        <v>30000</v>
      </c>
      <c r="AB1455" s="1" t="s">
        <v>15453</v>
      </c>
      <c r="AC1455" s="7" t="s">
        <v>14868</v>
      </c>
      <c r="AD1455" s="1" t="s">
        <v>16269</v>
      </c>
    </row>
    <row r="1456" spans="1:30" s="3" customFormat="1">
      <c r="A1456" s="10">
        <v>43937</v>
      </c>
      <c r="B1456" s="11" t="s">
        <v>15</v>
      </c>
      <c r="C1456" s="38" t="s">
        <v>4136</v>
      </c>
      <c r="D1456" s="38" t="s">
        <v>4137</v>
      </c>
      <c r="E1456" s="11" t="s">
        <v>36</v>
      </c>
      <c r="F1456" s="11" t="s">
        <v>4160</v>
      </c>
      <c r="G1456" s="13" t="s">
        <v>17</v>
      </c>
      <c r="H1456" s="11" t="s">
        <v>4161</v>
      </c>
      <c r="I1456" s="11" t="s">
        <v>4162</v>
      </c>
      <c r="J1456" s="11"/>
      <c r="K1456" s="11"/>
      <c r="L1456" s="7" t="s">
        <v>14065</v>
      </c>
      <c r="M1456" s="7" t="s">
        <v>4163</v>
      </c>
      <c r="N1456" s="47">
        <v>245966.4</v>
      </c>
      <c r="O1456" s="25">
        <v>2736</v>
      </c>
      <c r="P1456" s="26">
        <v>89.9</v>
      </c>
      <c r="Q1456" s="11" t="s">
        <v>3840</v>
      </c>
      <c r="R1456" s="11"/>
      <c r="S1456" s="11"/>
      <c r="T1456" s="11" t="s">
        <v>836</v>
      </c>
      <c r="U1456" s="19" t="s">
        <v>30</v>
      </c>
      <c r="V1456" s="11" t="s">
        <v>20</v>
      </c>
      <c r="W1456" s="14">
        <v>1.798</v>
      </c>
      <c r="X1456" s="14">
        <v>136800</v>
      </c>
      <c r="Y1456" s="11" t="str">
        <f t="shared" si="23"/>
        <v>43937Secretaria de Estado de Educação"Aquisição de materiais de higiene e proteção para atender os servidores das unidades escolares da Rede Estadual de Ensino (Máscara hospitalar - Tipo: cirúrgica descartável; Material: polipropileno atóxico; Cor: branca; Camadas: mínino de 2 camadas; Requisito: com tiras laterais, hipoalérgica.)"10.851.460/0001-87245966,4273689,9</v>
      </c>
      <c r="Z1456" s="11" t="s">
        <v>4443</v>
      </c>
      <c r="AA1456" s="7">
        <v>100000</v>
      </c>
      <c r="AB1456" s="1" t="s">
        <v>15454</v>
      </c>
      <c r="AC1456" s="7" t="s">
        <v>14870</v>
      </c>
      <c r="AD1456" s="1" t="s">
        <v>16269</v>
      </c>
    </row>
    <row r="1457" spans="1:30" s="3" customFormat="1">
      <c r="A1457" s="10">
        <v>43938</v>
      </c>
      <c r="B1457" s="11" t="s">
        <v>15</v>
      </c>
      <c r="C1457" s="38" t="s">
        <v>4136</v>
      </c>
      <c r="D1457" s="38" t="s">
        <v>4137</v>
      </c>
      <c r="E1457" s="11" t="s">
        <v>16</v>
      </c>
      <c r="F1457" s="11" t="s">
        <v>4138</v>
      </c>
      <c r="G1457" s="13" t="s">
        <v>17</v>
      </c>
      <c r="H1457" s="11" t="s">
        <v>4164</v>
      </c>
      <c r="I1457" s="11" t="s">
        <v>4158</v>
      </c>
      <c r="J1457" s="11"/>
      <c r="K1457" s="11"/>
      <c r="L1457" s="7" t="s">
        <v>14065</v>
      </c>
      <c r="M1457" s="7" t="s">
        <v>4163</v>
      </c>
      <c r="N1457" s="47">
        <v>155600</v>
      </c>
      <c r="O1457" s="25">
        <v>40000</v>
      </c>
      <c r="P1457" s="26">
        <v>3.89</v>
      </c>
      <c r="Q1457" s="11" t="s">
        <v>28</v>
      </c>
      <c r="R1457" s="11"/>
      <c r="S1457" s="11"/>
      <c r="T1457" s="11" t="s">
        <v>836</v>
      </c>
      <c r="U1457" s="19" t="s">
        <v>30</v>
      </c>
      <c r="V1457" s="11" t="s">
        <v>20</v>
      </c>
      <c r="W1457" s="14">
        <v>3.89</v>
      </c>
      <c r="X1457" s="14">
        <v>40000</v>
      </c>
      <c r="Y1457" s="11" t="str">
        <f t="shared" si="23"/>
        <v>43938Fundo Especial de Saúde do Mato Grosso do Sul"Aquisição de Correlatos hospitalares: máscara, avental e lençol descartável, para atender a pandemia do novo Coronavírus (COVID-19) (Máscara hospitalar - Tipo: cirúrgica descartável; Material: polipropileno (TNT); Cor: branca; Camadas: 03)"10.851.460/0001-87155600400003,89</v>
      </c>
      <c r="Z1457" s="11" t="s">
        <v>4443</v>
      </c>
      <c r="AA1457" s="7">
        <v>100000</v>
      </c>
      <c r="AB1457" s="1" t="s">
        <v>15454</v>
      </c>
      <c r="AC1457" s="7" t="s">
        <v>14870</v>
      </c>
      <c r="AD1457" s="1" t="s">
        <v>16269</v>
      </c>
    </row>
    <row r="1458" spans="1:30" s="3" customFormat="1">
      <c r="A1458" s="10">
        <v>43938</v>
      </c>
      <c r="B1458" s="11" t="s">
        <v>15</v>
      </c>
      <c r="C1458" s="38" t="s">
        <v>4136</v>
      </c>
      <c r="D1458" s="38" t="s">
        <v>4137</v>
      </c>
      <c r="E1458" s="11" t="s">
        <v>16</v>
      </c>
      <c r="F1458" s="11" t="s">
        <v>4138</v>
      </c>
      <c r="G1458" s="13" t="s">
        <v>17</v>
      </c>
      <c r="H1458" s="11" t="s">
        <v>4165</v>
      </c>
      <c r="I1458" s="11" t="s">
        <v>4158</v>
      </c>
      <c r="J1458" s="11"/>
      <c r="K1458" s="11"/>
      <c r="L1458" s="7" t="s">
        <v>4166</v>
      </c>
      <c r="M1458" s="7" t="s">
        <v>4167</v>
      </c>
      <c r="N1458" s="47">
        <v>176000</v>
      </c>
      <c r="O1458" s="25">
        <v>20000</v>
      </c>
      <c r="P1458" s="26">
        <v>8.8000000000000007</v>
      </c>
      <c r="Q1458" s="11" t="s">
        <v>28</v>
      </c>
      <c r="R1458" s="11"/>
      <c r="S1458" s="11"/>
      <c r="T1458" s="11" t="s">
        <v>4168</v>
      </c>
      <c r="U1458" s="19" t="s">
        <v>816</v>
      </c>
      <c r="V1458" s="11" t="s">
        <v>20</v>
      </c>
      <c r="W1458" s="14">
        <v>8.8000000000000007</v>
      </c>
      <c r="X1458" s="14">
        <v>20000</v>
      </c>
      <c r="Y1458" s="11" t="str">
        <f t="shared" si="23"/>
        <v>43938Fundo Especial de Saúde do Mato Grosso do Sul"Aquisição de Correlatos hospitalares: máscara, avental e lençol descartável, para atender a pandemia do novo Coronavírus (COVID-19) (Lençol descartável - Uso: hospitalar; Material: 100% polipropileno ; Medida: 2 metros de comprimento x 90 cm de largura; Gramatura: 40)"10.918.870/0001-06176000200008,8</v>
      </c>
      <c r="Z1458" s="11" t="s">
        <v>4442</v>
      </c>
      <c r="AA1458" s="7">
        <v>30000</v>
      </c>
      <c r="AB1458" s="1" t="s">
        <v>15455</v>
      </c>
      <c r="AC1458" s="7" t="s">
        <v>14868</v>
      </c>
      <c r="AD1458" s="1" t="s">
        <v>16269</v>
      </c>
    </row>
    <row r="1459" spans="1:30" s="3" customFormat="1">
      <c r="A1459" s="10">
        <v>43944</v>
      </c>
      <c r="B1459" s="11" t="s">
        <v>15</v>
      </c>
      <c r="C1459" s="38" t="s">
        <v>4136</v>
      </c>
      <c r="D1459" s="38" t="s">
        <v>4137</v>
      </c>
      <c r="E1459" s="11" t="s">
        <v>16</v>
      </c>
      <c r="F1459" s="11" t="s">
        <v>4138</v>
      </c>
      <c r="G1459" s="13" t="s">
        <v>17</v>
      </c>
      <c r="H1459" s="11" t="s">
        <v>4169</v>
      </c>
      <c r="I1459" s="11" t="s">
        <v>4170</v>
      </c>
      <c r="J1459" s="11"/>
      <c r="K1459" s="11"/>
      <c r="L1459" s="7" t="s">
        <v>4166</v>
      </c>
      <c r="M1459" s="7" t="s">
        <v>4167</v>
      </c>
      <c r="N1459" s="47">
        <v>13760</v>
      </c>
      <c r="O1459" s="25">
        <v>1600</v>
      </c>
      <c r="P1459" s="26">
        <v>8.6</v>
      </c>
      <c r="Q1459" s="27" t="s">
        <v>31</v>
      </c>
      <c r="R1459" s="11"/>
      <c r="S1459" s="11"/>
      <c r="T1459" s="11" t="s">
        <v>867</v>
      </c>
      <c r="U1459" s="19" t="s">
        <v>32</v>
      </c>
      <c r="V1459" s="11" t="s">
        <v>33</v>
      </c>
      <c r="W1459" s="14">
        <v>8.6</v>
      </c>
      <c r="X1459" s="14">
        <v>1600</v>
      </c>
      <c r="Y1459" s="11" t="str">
        <f t="shared" si="23"/>
        <v>43944Fundo Especial de Saúde do Mato Grosso do Sul"Aquisição de materiais de higienização (Álcool - Tipo: etílico; Porcentagem: 70%; Apresentação: gel)"10.918.870/0001-061376016008,6</v>
      </c>
      <c r="Z1459" s="11" t="s">
        <v>4443</v>
      </c>
      <c r="AA1459" s="7">
        <v>30000</v>
      </c>
      <c r="AB1459" s="1" t="s">
        <v>15455</v>
      </c>
      <c r="AC1459" s="7" t="s">
        <v>14868</v>
      </c>
      <c r="AD1459" s="1" t="s">
        <v>16269</v>
      </c>
    </row>
    <row r="1460" spans="1:30" s="3" customFormat="1">
      <c r="A1460" s="10">
        <v>43949</v>
      </c>
      <c r="B1460" s="11" t="s">
        <v>1319</v>
      </c>
      <c r="C1460" s="38" t="s">
        <v>4136</v>
      </c>
      <c r="D1460" s="38" t="s">
        <v>4137</v>
      </c>
      <c r="E1460" s="11" t="s">
        <v>16</v>
      </c>
      <c r="F1460" s="11" t="s">
        <v>4171</v>
      </c>
      <c r="G1460" s="11" t="s">
        <v>37</v>
      </c>
      <c r="H1460" s="11" t="s">
        <v>4172</v>
      </c>
      <c r="I1460" s="11" t="s">
        <v>4173</v>
      </c>
      <c r="J1460" s="11"/>
      <c r="K1460" s="11"/>
      <c r="L1460" s="7" t="s">
        <v>643</v>
      </c>
      <c r="M1460" s="7" t="s">
        <v>644</v>
      </c>
      <c r="N1460" s="47">
        <v>297000</v>
      </c>
      <c r="O1460" s="25">
        <v>30</v>
      </c>
      <c r="P1460" s="26">
        <v>9900</v>
      </c>
      <c r="Q1460" s="11" t="s">
        <v>20</v>
      </c>
      <c r="R1460" s="11"/>
      <c r="S1460" s="11"/>
      <c r="T1460" s="11"/>
      <c r="U1460" s="15" t="s">
        <v>142</v>
      </c>
      <c r="V1460" s="11" t="s">
        <v>20</v>
      </c>
      <c r="W1460" s="14">
        <v>9900</v>
      </c>
      <c r="X1460" s="14">
        <v>30</v>
      </c>
      <c r="Y1460" s="11" t="str">
        <f t="shared" si="23"/>
        <v>43949Fundo Especial de Saúde de Mato Grosso do Sul"Aquisição de Monitores Multiparamétricos (Monitor - Tela: de 10"" a 12""; Tipo: multiparâmetros; Parâmetros básicos: ecg/resp/spo2/pni/temp; Tipo de monitor: pré-configurado;
Possui: suporte para monitor.)"11.405.384/0001-49297000309900</v>
      </c>
      <c r="Z1460" s="11" t="s">
        <v>4443</v>
      </c>
      <c r="AA1460" s="7">
        <v>9000000</v>
      </c>
      <c r="AB1460" s="1" t="s">
        <v>14983</v>
      </c>
      <c r="AC1460" s="7" t="s">
        <v>14869</v>
      </c>
      <c r="AD1460" s="1" t="s">
        <v>16269</v>
      </c>
    </row>
    <row r="1461" spans="1:30">
      <c r="A1461" s="10">
        <v>43938</v>
      </c>
      <c r="B1461" s="11" t="s">
        <v>15</v>
      </c>
      <c r="C1461" s="38" t="s">
        <v>4136</v>
      </c>
      <c r="D1461" s="38" t="s">
        <v>4137</v>
      </c>
      <c r="E1461" s="11" t="s">
        <v>16</v>
      </c>
      <c r="F1461" s="11" t="s">
        <v>4138</v>
      </c>
      <c r="G1461" s="13" t="s">
        <v>17</v>
      </c>
      <c r="H1461" s="11" t="s">
        <v>4174</v>
      </c>
      <c r="I1461" s="11" t="s">
        <v>4175</v>
      </c>
      <c r="J1461" s="11"/>
      <c r="K1461" s="11"/>
      <c r="L1461" s="7" t="s">
        <v>13709</v>
      </c>
      <c r="M1461" s="7" t="s">
        <v>531</v>
      </c>
      <c r="N1461" s="47">
        <v>66300</v>
      </c>
      <c r="O1461" s="25">
        <v>10000</v>
      </c>
      <c r="P1461" s="26">
        <v>6.63</v>
      </c>
      <c r="Q1461" s="11" t="s">
        <v>18</v>
      </c>
      <c r="R1461" s="11"/>
      <c r="S1461" s="11"/>
      <c r="T1461" s="11" t="s">
        <v>961</v>
      </c>
      <c r="U1461" s="19" t="s">
        <v>19</v>
      </c>
      <c r="V1461" s="11" t="s">
        <v>20</v>
      </c>
      <c r="W1461" s="14">
        <v>6.63</v>
      </c>
      <c r="X1461" s="14">
        <v>10000</v>
      </c>
      <c r="Y1461" s="11" t="str">
        <f t="shared" si="23"/>
        <v>43938Fundo Especial de Saúde do Mato Grosso do SulAquisição de kits laboratoriais tipo amplificação de DNA e RNA para atender a pandemia do novo Coronavírus (COVID-19)11.909.227/0001-7066300100006,63</v>
      </c>
      <c r="Z1461" s="11" t="s">
        <v>4443</v>
      </c>
      <c r="AA1461" s="7">
        <v>1000000</v>
      </c>
      <c r="AB1461" s="1" t="s">
        <v>14961</v>
      </c>
      <c r="AC1461" s="7" t="s">
        <v>14869</v>
      </c>
      <c r="AD1461" s="1" t="s">
        <v>16269</v>
      </c>
    </row>
    <row r="1462" spans="1:30">
      <c r="A1462" s="10">
        <v>43938</v>
      </c>
      <c r="B1462" s="11" t="s">
        <v>15</v>
      </c>
      <c r="C1462" s="38" t="s">
        <v>4136</v>
      </c>
      <c r="D1462" s="38" t="s">
        <v>4137</v>
      </c>
      <c r="E1462" s="11" t="s">
        <v>16</v>
      </c>
      <c r="F1462" s="11" t="s">
        <v>4138</v>
      </c>
      <c r="G1462" s="13" t="s">
        <v>17</v>
      </c>
      <c r="H1462" s="11" t="s">
        <v>4176</v>
      </c>
      <c r="I1462" s="11" t="s">
        <v>4177</v>
      </c>
      <c r="J1462" s="11"/>
      <c r="K1462" s="11"/>
      <c r="L1462" s="7" t="s">
        <v>13820</v>
      </c>
      <c r="M1462" s="7" t="s">
        <v>1534</v>
      </c>
      <c r="N1462" s="47">
        <v>40000</v>
      </c>
      <c r="O1462" s="25">
        <v>20</v>
      </c>
      <c r="P1462" s="26">
        <v>2000</v>
      </c>
      <c r="Q1462" s="11" t="s">
        <v>18</v>
      </c>
      <c r="R1462" s="11"/>
      <c r="S1462" s="11"/>
      <c r="T1462" s="11" t="s">
        <v>961</v>
      </c>
      <c r="U1462" s="19" t="s">
        <v>19</v>
      </c>
      <c r="V1462" s="11" t="s">
        <v>20</v>
      </c>
      <c r="W1462" s="14">
        <v>2000</v>
      </c>
      <c r="X1462" s="14">
        <v>20</v>
      </c>
      <c r="Y1462" s="11" t="str">
        <f t="shared" si="23"/>
        <v>43938Fundo Especial de Saúde do Mato Grosso do Sul"Aquisição de kits para diagnóstico de Coronavírus (Kit para laboratório - Tipo: contendo primers e sondas de hidrólise; Apresentação: Kit com 04 ensaios para PCR em tempo real)"13.545.241/0001-6840000202000</v>
      </c>
      <c r="Z1462" s="11" t="s">
        <v>4443</v>
      </c>
      <c r="AA1462" s="7">
        <v>90000</v>
      </c>
      <c r="AB1462" s="1" t="s">
        <v>15113</v>
      </c>
      <c r="AC1462" s="7" t="s">
        <v>14869</v>
      </c>
      <c r="AD1462" s="1" t="s">
        <v>16269</v>
      </c>
    </row>
    <row r="1463" spans="1:30">
      <c r="A1463" s="10">
        <v>43938</v>
      </c>
      <c r="B1463" s="11" t="s">
        <v>15</v>
      </c>
      <c r="C1463" s="38" t="s">
        <v>4136</v>
      </c>
      <c r="D1463" s="38" t="s">
        <v>4137</v>
      </c>
      <c r="E1463" s="11" t="s">
        <v>16</v>
      </c>
      <c r="F1463" s="11" t="s">
        <v>4138</v>
      </c>
      <c r="G1463" s="13" t="s">
        <v>17</v>
      </c>
      <c r="H1463" s="11" t="s">
        <v>4178</v>
      </c>
      <c r="I1463" s="11" t="s">
        <v>4177</v>
      </c>
      <c r="J1463" s="11"/>
      <c r="K1463" s="11"/>
      <c r="L1463" s="7" t="s">
        <v>13820</v>
      </c>
      <c r="M1463" s="7" t="s">
        <v>1534</v>
      </c>
      <c r="N1463" s="47">
        <v>2596</v>
      </c>
      <c r="O1463" s="25">
        <v>2</v>
      </c>
      <c r="P1463" s="26">
        <v>1298</v>
      </c>
      <c r="Q1463" s="11" t="s">
        <v>18</v>
      </c>
      <c r="R1463" s="11"/>
      <c r="S1463" s="11"/>
      <c r="T1463" s="11" t="s">
        <v>961</v>
      </c>
      <c r="U1463" s="19" t="s">
        <v>19</v>
      </c>
      <c r="V1463" s="11" t="s">
        <v>20</v>
      </c>
      <c r="W1463" s="14">
        <v>1298</v>
      </c>
      <c r="X1463" s="14">
        <v>2</v>
      </c>
      <c r="Y1463" s="11" t="str">
        <f t="shared" si="23"/>
        <v>43938Fundo Especial de Saúde do Mato Grosso do Sul"Aquisição de kits para diagnóstico de Coronavírus (Kit para laboratório - Tipo: 2019NCOV_ N Positive Control; Especificação técnica: Kit controle em plasmideo  contendo genes do Nucleocapsideo do 2019ncov)"13.545.241/0001-68259621298</v>
      </c>
      <c r="Z1463" s="11" t="s">
        <v>4443</v>
      </c>
      <c r="AA1463" s="7">
        <v>90000</v>
      </c>
      <c r="AB1463" s="1" t="s">
        <v>15113</v>
      </c>
      <c r="AC1463" s="7" t="s">
        <v>14869</v>
      </c>
      <c r="AD1463" s="1" t="s">
        <v>16269</v>
      </c>
    </row>
    <row r="1464" spans="1:30">
      <c r="A1464" s="10">
        <v>43938</v>
      </c>
      <c r="B1464" s="11" t="s">
        <v>15</v>
      </c>
      <c r="C1464" s="38" t="s">
        <v>4136</v>
      </c>
      <c r="D1464" s="38" t="s">
        <v>4137</v>
      </c>
      <c r="E1464" s="11" t="s">
        <v>16</v>
      </c>
      <c r="F1464" s="11" t="s">
        <v>4138</v>
      </c>
      <c r="G1464" s="13" t="s">
        <v>17</v>
      </c>
      <c r="H1464" s="11" t="s">
        <v>4179</v>
      </c>
      <c r="I1464" s="11" t="s">
        <v>4180</v>
      </c>
      <c r="J1464" s="11"/>
      <c r="K1464" s="11"/>
      <c r="L1464" s="7" t="s">
        <v>13820</v>
      </c>
      <c r="M1464" s="7" t="s">
        <v>1534</v>
      </c>
      <c r="N1464" s="47">
        <v>19980</v>
      </c>
      <c r="O1464" s="25">
        <v>10</v>
      </c>
      <c r="P1464" s="26">
        <v>1998</v>
      </c>
      <c r="Q1464" s="11" t="s">
        <v>18</v>
      </c>
      <c r="R1464" s="11"/>
      <c r="S1464" s="11"/>
      <c r="T1464" s="11" t="s">
        <v>961</v>
      </c>
      <c r="U1464" s="19" t="s">
        <v>19</v>
      </c>
      <c r="V1464" s="11" t="s">
        <v>20</v>
      </c>
      <c r="W1464" s="14">
        <v>1998</v>
      </c>
      <c r="X1464" s="14">
        <v>10</v>
      </c>
      <c r="Y1464" s="11" t="str">
        <f t="shared" si="23"/>
        <v>43938Fundo Especial de Saúde do Mato Grosso do Sul"Aquisição de kits para diagnóstico de Coronavírus por dispensa de licitação (Kit para laboratório - Tipo: contendo primers e sondas de hidrólise; Apresentação: Kit com 04 ensaios para PCR em tempo real)"13.545.241/0001-6819980101998</v>
      </c>
      <c r="Z1464" s="11" t="s">
        <v>4443</v>
      </c>
      <c r="AA1464" s="7">
        <v>90000</v>
      </c>
      <c r="AB1464" s="1" t="s">
        <v>15113</v>
      </c>
      <c r="AC1464" s="7" t="s">
        <v>14869</v>
      </c>
      <c r="AD1464" s="1" t="s">
        <v>16269</v>
      </c>
    </row>
    <row r="1465" spans="1:30">
      <c r="A1465" s="10">
        <v>43938</v>
      </c>
      <c r="B1465" s="11" t="s">
        <v>15</v>
      </c>
      <c r="C1465" s="38" t="s">
        <v>4136</v>
      </c>
      <c r="D1465" s="38" t="s">
        <v>4137</v>
      </c>
      <c r="E1465" s="11" t="s">
        <v>16</v>
      </c>
      <c r="F1465" s="11" t="s">
        <v>4138</v>
      </c>
      <c r="G1465" s="13" t="s">
        <v>17</v>
      </c>
      <c r="H1465" s="11" t="s">
        <v>4181</v>
      </c>
      <c r="I1465" s="11" t="s">
        <v>4180</v>
      </c>
      <c r="J1465" s="11"/>
      <c r="K1465" s="11"/>
      <c r="L1465" s="7" t="s">
        <v>13820</v>
      </c>
      <c r="M1465" s="7" t="s">
        <v>1534</v>
      </c>
      <c r="N1465" s="47">
        <v>12980</v>
      </c>
      <c r="O1465" s="25">
        <v>10</v>
      </c>
      <c r="P1465" s="26">
        <v>1298</v>
      </c>
      <c r="Q1465" s="11" t="s">
        <v>18</v>
      </c>
      <c r="R1465" s="11"/>
      <c r="S1465" s="11"/>
      <c r="T1465" s="11" t="s">
        <v>961</v>
      </c>
      <c r="U1465" s="19" t="s">
        <v>19</v>
      </c>
      <c r="V1465" s="11" t="s">
        <v>20</v>
      </c>
      <c r="W1465" s="14">
        <v>1298</v>
      </c>
      <c r="X1465" s="14">
        <v>10</v>
      </c>
      <c r="Y1465" s="11" t="str">
        <f t="shared" si="23"/>
        <v>43938Fundo Especial de Saúde do Mato Grosso do SulAquisição de kits para diagnóstico de Coronavírus (Kit para laboratório - Tipo: 2019NCOV_ N Positive Control; Especificação técnica: Kit controle em plasmideo  contendo genes do Nucleocapsideo do 2019ncov)13.545.241/0001-6812980101298</v>
      </c>
      <c r="Z1465" s="11" t="s">
        <v>4443</v>
      </c>
      <c r="AA1465" s="7">
        <v>90000</v>
      </c>
      <c r="AB1465" s="1" t="s">
        <v>15113</v>
      </c>
      <c r="AC1465" s="7" t="s">
        <v>14869</v>
      </c>
      <c r="AD1465" s="1" t="s">
        <v>16269</v>
      </c>
    </row>
    <row r="1466" spans="1:30">
      <c r="A1466" s="10">
        <v>43937</v>
      </c>
      <c r="B1466" s="11" t="s">
        <v>15</v>
      </c>
      <c r="C1466" s="12" t="s">
        <v>4136</v>
      </c>
      <c r="D1466" s="12" t="s">
        <v>4137</v>
      </c>
      <c r="E1466" s="11" t="s">
        <v>16</v>
      </c>
      <c r="F1466" s="11" t="s">
        <v>4138</v>
      </c>
      <c r="G1466" s="13" t="s">
        <v>34</v>
      </c>
      <c r="H1466" s="11" t="s">
        <v>4182</v>
      </c>
      <c r="I1466" s="11" t="s">
        <v>4183</v>
      </c>
      <c r="J1466" s="11"/>
      <c r="K1466" s="11"/>
      <c r="L1466" s="7" t="s">
        <v>14066</v>
      </c>
      <c r="M1466" s="7" t="s">
        <v>4184</v>
      </c>
      <c r="N1466" s="47">
        <v>658800</v>
      </c>
      <c r="O1466" s="25">
        <v>6</v>
      </c>
      <c r="P1466" s="26">
        <v>109800</v>
      </c>
      <c r="Q1466" s="11" t="s">
        <v>4156</v>
      </c>
      <c r="R1466" s="11"/>
      <c r="S1466" s="11"/>
      <c r="T1466" s="11" t="s">
        <v>2764</v>
      </c>
      <c r="U1466" s="15" t="s">
        <v>757</v>
      </c>
      <c r="V1466" s="11" t="s">
        <v>3939</v>
      </c>
      <c r="W1466" s="14">
        <v>3660</v>
      </c>
      <c r="X1466" s="14">
        <v>180</v>
      </c>
      <c r="Y1466" s="11" t="str">
        <f t="shared" si="23"/>
        <v>43937Fundo Especial de Saúde do Mato Grosso do SulPRESTAÇÃO DE SERVIÇO DE Locação de conjuntos de leitos de UTI15.714.275/0001-646588006109800</v>
      </c>
      <c r="Z1466" s="11" t="s">
        <v>4443</v>
      </c>
      <c r="AA1466" s="7">
        <v>150000</v>
      </c>
      <c r="AB1466" s="1" t="s">
        <v>15456</v>
      </c>
      <c r="AC1466" s="7" t="s">
        <v>14870</v>
      </c>
      <c r="AD1466" s="1" t="s">
        <v>16269</v>
      </c>
    </row>
    <row r="1467" spans="1:30">
      <c r="A1467" s="10">
        <v>43937</v>
      </c>
      <c r="B1467" s="11" t="s">
        <v>15</v>
      </c>
      <c r="C1467" s="38" t="s">
        <v>4136</v>
      </c>
      <c r="D1467" s="38" t="s">
        <v>4137</v>
      </c>
      <c r="E1467" s="11" t="s">
        <v>36</v>
      </c>
      <c r="F1467" s="11" t="s">
        <v>4145</v>
      </c>
      <c r="G1467" s="13" t="s">
        <v>17</v>
      </c>
      <c r="H1467" s="11" t="s">
        <v>4185</v>
      </c>
      <c r="I1467" s="11" t="s">
        <v>4162</v>
      </c>
      <c r="J1467" s="11"/>
      <c r="K1467" s="11"/>
      <c r="L1467" s="7" t="s">
        <v>14067</v>
      </c>
      <c r="M1467" s="7" t="s">
        <v>4186</v>
      </c>
      <c r="N1467" s="47">
        <v>45144</v>
      </c>
      <c r="O1467" s="25">
        <v>1368</v>
      </c>
      <c r="P1467" s="26">
        <v>33</v>
      </c>
      <c r="Q1467" s="11" t="s">
        <v>22</v>
      </c>
      <c r="R1467" s="11"/>
      <c r="S1467" s="11"/>
      <c r="T1467" s="11" t="s">
        <v>841</v>
      </c>
      <c r="U1467" s="19" t="s">
        <v>23</v>
      </c>
      <c r="V1467" s="11" t="s">
        <v>24</v>
      </c>
      <c r="W1467" s="14">
        <v>0.66</v>
      </c>
      <c r="X1467" s="14">
        <v>68400</v>
      </c>
      <c r="Y1467" s="11" t="str">
        <f t="shared" si="23"/>
        <v>43937Secretaria Estadual de Educação"Aquisição de materiais de higiene e proteção para atender os servidores das unidades escolares da Rede Estadual de Ensino (Luva - Tipo: hospitalar; Uso: procedimento não cirúrgico, descartável; Material: látex natural; Formato: anatômico; Tamanho: grande)"17.263.792/0001-9045144136833</v>
      </c>
      <c r="Z1467" s="11" t="s">
        <v>4443</v>
      </c>
      <c r="AA1467" s="7">
        <v>100000</v>
      </c>
      <c r="AB1467" s="1" t="s">
        <v>15457</v>
      </c>
      <c r="AC1467" s="7" t="s">
        <v>14870</v>
      </c>
      <c r="AD1467" s="1" t="s">
        <v>16269</v>
      </c>
    </row>
    <row r="1468" spans="1:30">
      <c r="A1468" s="10">
        <v>43937</v>
      </c>
      <c r="B1468" s="11" t="s">
        <v>15</v>
      </c>
      <c r="C1468" s="12" t="s">
        <v>4136</v>
      </c>
      <c r="D1468" s="12" t="s">
        <v>4137</v>
      </c>
      <c r="E1468" s="11" t="s">
        <v>16</v>
      </c>
      <c r="F1468" s="11" t="s">
        <v>4138</v>
      </c>
      <c r="G1468" s="13" t="s">
        <v>17</v>
      </c>
      <c r="H1468" s="11" t="s">
        <v>4187</v>
      </c>
      <c r="I1468" s="11" t="s">
        <v>4188</v>
      </c>
      <c r="J1468" s="11"/>
      <c r="K1468" s="11"/>
      <c r="L1468" s="7" t="s">
        <v>14068</v>
      </c>
      <c r="M1468" s="7" t="s">
        <v>4189</v>
      </c>
      <c r="N1468" s="47">
        <v>750000</v>
      </c>
      <c r="O1468" s="25">
        <v>10000</v>
      </c>
      <c r="P1468" s="26">
        <v>75</v>
      </c>
      <c r="Q1468" s="11" t="s">
        <v>18</v>
      </c>
      <c r="R1468" s="11"/>
      <c r="S1468" s="11"/>
      <c r="T1468" s="11" t="s">
        <v>961</v>
      </c>
      <c r="U1468" s="19" t="s">
        <v>19</v>
      </c>
      <c r="V1468" s="11" t="s">
        <v>20</v>
      </c>
      <c r="W1468" s="14">
        <v>75</v>
      </c>
      <c r="X1468" s="14">
        <v>10000</v>
      </c>
      <c r="Y1468" s="11" t="str">
        <f t="shared" si="23"/>
        <v>43937Fundo Especial de Saúde do Mato Grosso do SulAquisição de Teste Rápido Coronavírus IgG e IgM para detecção de Coronavírus19.933.144/0001-297500001000075</v>
      </c>
      <c r="Z1468" s="11" t="s">
        <v>4443</v>
      </c>
      <c r="AA1468" s="7">
        <v>3000</v>
      </c>
      <c r="AB1468" s="1" t="s">
        <v>15458</v>
      </c>
      <c r="AC1468" s="7" t="s">
        <v>14870</v>
      </c>
      <c r="AD1468" s="1" t="s">
        <v>16269</v>
      </c>
    </row>
    <row r="1469" spans="1:30">
      <c r="A1469" s="10">
        <v>43949</v>
      </c>
      <c r="B1469" s="11" t="s">
        <v>1319</v>
      </c>
      <c r="C1469" s="38" t="s">
        <v>4136</v>
      </c>
      <c r="D1469" s="38" t="s">
        <v>4137</v>
      </c>
      <c r="E1469" s="11" t="s">
        <v>16</v>
      </c>
      <c r="F1469" s="11" t="s">
        <v>4138</v>
      </c>
      <c r="G1469" s="13" t="s">
        <v>17</v>
      </c>
      <c r="H1469" s="11" t="s">
        <v>4190</v>
      </c>
      <c r="I1469" s="11" t="s">
        <v>4150</v>
      </c>
      <c r="J1469" s="11"/>
      <c r="K1469" s="11"/>
      <c r="L1469" s="7" t="s">
        <v>14069</v>
      </c>
      <c r="M1469" s="7" t="s">
        <v>4191</v>
      </c>
      <c r="N1469" s="47">
        <v>163000</v>
      </c>
      <c r="O1469" s="25">
        <v>100000</v>
      </c>
      <c r="P1469" s="26">
        <v>1.63</v>
      </c>
      <c r="Q1469" s="11" t="s">
        <v>20</v>
      </c>
      <c r="R1469" s="11"/>
      <c r="S1469" s="11"/>
      <c r="T1469" s="11"/>
      <c r="U1469" s="19" t="s">
        <v>4892</v>
      </c>
      <c r="V1469" s="11" t="s">
        <v>20</v>
      </c>
      <c r="W1469" s="14">
        <v>1.63</v>
      </c>
      <c r="X1469" s="14">
        <v>100000</v>
      </c>
      <c r="Y1469" s="11" t="str">
        <f t="shared" si="23"/>
        <v>43949Fundo Especial de Saúde do Mato Grosso do SulAquisição de correlatos hospitalares (Máscara - Tipo: Respiratória; Classe: PFF2 (N95); Requisito: Sem válvula de exalação; Dados Complementares: Peça semifacial filtrante para poeiras, névoas, fumos e gases ácidos.)20.299.623/0001-141630001000001,63</v>
      </c>
      <c r="Z1469" s="11" t="s">
        <v>4443</v>
      </c>
      <c r="AA1469" s="7">
        <v>30000</v>
      </c>
      <c r="AB1469" s="1" t="s">
        <v>15459</v>
      </c>
      <c r="AC1469" s="7" t="s">
        <v>14868</v>
      </c>
      <c r="AD1469" s="1" t="s">
        <v>16269</v>
      </c>
    </row>
    <row r="1470" spans="1:30">
      <c r="A1470" s="10">
        <v>43937</v>
      </c>
      <c r="B1470" s="11" t="s">
        <v>21</v>
      </c>
      <c r="C1470" s="13" t="s">
        <v>4192</v>
      </c>
      <c r="D1470" s="13" t="s">
        <v>4137</v>
      </c>
      <c r="E1470" s="11" t="s">
        <v>16</v>
      </c>
      <c r="F1470" s="11" t="s">
        <v>4193</v>
      </c>
      <c r="G1470" s="13" t="s">
        <v>17</v>
      </c>
      <c r="H1470" s="11" t="s">
        <v>4194</v>
      </c>
      <c r="I1470" s="11" t="s">
        <v>4195</v>
      </c>
      <c r="J1470" s="11"/>
      <c r="K1470" s="11"/>
      <c r="L1470" s="7" t="s">
        <v>14070</v>
      </c>
      <c r="M1470" s="7" t="s">
        <v>4196</v>
      </c>
      <c r="N1470" s="47">
        <v>572000</v>
      </c>
      <c r="O1470" s="25">
        <v>20000</v>
      </c>
      <c r="P1470" s="26">
        <v>28.6</v>
      </c>
      <c r="Q1470" s="11" t="s">
        <v>22</v>
      </c>
      <c r="R1470" s="11"/>
      <c r="S1470" s="11"/>
      <c r="T1470" s="11" t="s">
        <v>841</v>
      </c>
      <c r="U1470" s="19" t="s">
        <v>23</v>
      </c>
      <c r="V1470" s="11" t="s">
        <v>24</v>
      </c>
      <c r="W1470" s="14">
        <v>0.57199999999999995</v>
      </c>
      <c r="X1470" s="14">
        <v>1000000</v>
      </c>
      <c r="Y1470" s="11" t="str">
        <f t="shared" si="23"/>
        <v>43937Fundo Municipal de SaúdeAQUISIÇÃO DE LUVA - TIPO: PROCEDIMENTO ; USO: DESCARTÁVEL; MATERIAL: LÁTEX NATURAL; FORMATO: ANATÔMICO; TAMANHO: EXTRA P; REQUISITO: NÃO ESTÉRIL, AMBIDESTRA, COM PÓ BIOABSORVÍVEL, RESISTENTE A TRAÇÃO, ATÓXICA, HIPOALERGÊNICA10.596.721/0001-605720002000028,6</v>
      </c>
      <c r="Z1470" s="11" t="s">
        <v>4443</v>
      </c>
      <c r="AA1470" s="7">
        <v>600000</v>
      </c>
      <c r="AB1470" s="1" t="s">
        <v>14918</v>
      </c>
      <c r="AC1470" s="7" t="s">
        <v>14869</v>
      </c>
      <c r="AD1470" s="1" t="s">
        <v>16269</v>
      </c>
    </row>
    <row r="1471" spans="1:30">
      <c r="A1471" s="10">
        <v>43937</v>
      </c>
      <c r="B1471" s="11" t="s">
        <v>21</v>
      </c>
      <c r="C1471" s="13" t="s">
        <v>4192</v>
      </c>
      <c r="D1471" s="13" t="s">
        <v>4137</v>
      </c>
      <c r="E1471" s="11" t="s">
        <v>16</v>
      </c>
      <c r="F1471" s="11" t="s">
        <v>4193</v>
      </c>
      <c r="G1471" s="13" t="s">
        <v>17</v>
      </c>
      <c r="H1471" s="11" t="s">
        <v>4197</v>
      </c>
      <c r="I1471" s="11" t="s">
        <v>4195</v>
      </c>
      <c r="J1471" s="11"/>
      <c r="K1471" s="11"/>
      <c r="L1471" s="7" t="s">
        <v>14070</v>
      </c>
      <c r="M1471" s="7" t="s">
        <v>4196</v>
      </c>
      <c r="N1471" s="47">
        <v>1144000</v>
      </c>
      <c r="O1471" s="25">
        <v>40000</v>
      </c>
      <c r="P1471" s="26">
        <v>28.6</v>
      </c>
      <c r="Q1471" s="11" t="s">
        <v>22</v>
      </c>
      <c r="R1471" s="11"/>
      <c r="S1471" s="11"/>
      <c r="T1471" s="11" t="s">
        <v>841</v>
      </c>
      <c r="U1471" s="19" t="s">
        <v>23</v>
      </c>
      <c r="V1471" s="11" t="s">
        <v>24</v>
      </c>
      <c r="W1471" s="14">
        <v>0.57199999999999995</v>
      </c>
      <c r="X1471" s="14">
        <v>2000000</v>
      </c>
      <c r="Y1471" s="11" t="str">
        <f t="shared" si="23"/>
        <v>43937Fundo Municipal de SaúdeAQUISIÇÃO DE LUVA - TIPO: PROCEDIMENTO ; USO: DESCARTÁVEL; MATERIAL: LÁTEX NATURAL; FORMATO: ANATÔMICO; TAMANHO: GRANDE; REQUISITO: NÃO ESTÉRIL, AMBIDESTRA, COM PÓ BIOABSORVÍVEL, RESISTENTE A TRAÇÃO, ATÓXICA, HIPOALERGÊNICA10.596.721/0001-6011440004000028,6</v>
      </c>
      <c r="Z1471" s="11" t="s">
        <v>4443</v>
      </c>
      <c r="AA1471" s="7">
        <v>600000</v>
      </c>
      <c r="AB1471" s="1" t="s">
        <v>14918</v>
      </c>
      <c r="AC1471" s="7" t="s">
        <v>14869</v>
      </c>
      <c r="AD1471" s="1" t="s">
        <v>16269</v>
      </c>
    </row>
    <row r="1472" spans="1:30">
      <c r="A1472" s="10">
        <v>43937</v>
      </c>
      <c r="B1472" s="11" t="s">
        <v>21</v>
      </c>
      <c r="C1472" s="13" t="s">
        <v>4192</v>
      </c>
      <c r="D1472" s="13" t="s">
        <v>4137</v>
      </c>
      <c r="E1472" s="11" t="s">
        <v>16</v>
      </c>
      <c r="F1472" s="11" t="s">
        <v>4193</v>
      </c>
      <c r="G1472" s="13" t="s">
        <v>17</v>
      </c>
      <c r="H1472" s="11" t="s">
        <v>4198</v>
      </c>
      <c r="I1472" s="11" t="s">
        <v>4195</v>
      </c>
      <c r="J1472" s="11"/>
      <c r="K1472" s="11"/>
      <c r="L1472" s="7" t="s">
        <v>14070</v>
      </c>
      <c r="M1472" s="7" t="s">
        <v>4196</v>
      </c>
      <c r="N1472" s="47">
        <v>1430000</v>
      </c>
      <c r="O1472" s="25">
        <v>50000</v>
      </c>
      <c r="P1472" s="26">
        <v>28.6</v>
      </c>
      <c r="Q1472" s="11" t="s">
        <v>22</v>
      </c>
      <c r="R1472" s="11"/>
      <c r="S1472" s="11"/>
      <c r="T1472" s="11" t="s">
        <v>841</v>
      </c>
      <c r="U1472" s="19" t="s">
        <v>23</v>
      </c>
      <c r="V1472" s="11" t="s">
        <v>24</v>
      </c>
      <c r="W1472" s="14">
        <v>0.57199999999999995</v>
      </c>
      <c r="X1472" s="14">
        <v>2500000</v>
      </c>
      <c r="Y1472" s="11" t="str">
        <f t="shared" si="23"/>
        <v>43937Fundo Municipal de SaúdeAQUISIÇÃO DE LUVA - TIPO: PROCEDIMENTO ; USO: DESCARTÁVEL; MATERIAL: LÁTEX NATURAL; FORMATO: ANATÔMICO; TAMANHO: MÉDIO ; REQUISITO: NÃO ESTÉRIL, AMBIDESTRA, COM PÓ BIOABSORVÍVEL, RESISTENTE A TRAÇÃO, ATÓXICA, HIPOALERGÊNICA10.596.721/0001-6014300005000028,6</v>
      </c>
      <c r="Z1472" s="11" t="s">
        <v>4443</v>
      </c>
      <c r="AA1472" s="7">
        <v>600000</v>
      </c>
      <c r="AB1472" s="1" t="s">
        <v>14918</v>
      </c>
      <c r="AC1472" s="7" t="s">
        <v>14869</v>
      </c>
      <c r="AD1472" s="1" t="s">
        <v>16269</v>
      </c>
    </row>
    <row r="1473" spans="1:30">
      <c r="A1473" s="10">
        <v>43937</v>
      </c>
      <c r="B1473" s="11" t="s">
        <v>21</v>
      </c>
      <c r="C1473" s="13" t="s">
        <v>4192</v>
      </c>
      <c r="D1473" s="13" t="s">
        <v>4137</v>
      </c>
      <c r="E1473" s="11" t="s">
        <v>16</v>
      </c>
      <c r="F1473" s="11" t="s">
        <v>4193</v>
      </c>
      <c r="G1473" s="13" t="s">
        <v>17</v>
      </c>
      <c r="H1473" s="11" t="s">
        <v>4199</v>
      </c>
      <c r="I1473" s="11" t="s">
        <v>4195</v>
      </c>
      <c r="J1473" s="11"/>
      <c r="K1473" s="11"/>
      <c r="L1473" s="7" t="s">
        <v>14070</v>
      </c>
      <c r="M1473" s="7" t="s">
        <v>4196</v>
      </c>
      <c r="N1473" s="47">
        <v>572000</v>
      </c>
      <c r="O1473" s="25">
        <v>20000</v>
      </c>
      <c r="P1473" s="26">
        <v>28.6</v>
      </c>
      <c r="Q1473" s="11" t="s">
        <v>22</v>
      </c>
      <c r="R1473" s="11"/>
      <c r="S1473" s="11"/>
      <c r="T1473" s="11" t="s">
        <v>841</v>
      </c>
      <c r="U1473" s="19" t="s">
        <v>23</v>
      </c>
      <c r="V1473" s="11" t="s">
        <v>24</v>
      </c>
      <c r="W1473" s="14">
        <v>0.57199999999999995</v>
      </c>
      <c r="X1473" s="14">
        <v>1000000</v>
      </c>
      <c r="Y1473" s="11" t="str">
        <f t="shared" ref="Y1473:Y1536" si="24">_xlfn.CONCAT(A1473,F1473,H1473,M1473,N1473,O1473,P1473,R1473)</f>
        <v>43937Fundo Municipal de SaúdeAQUISIÇÃO DE LUVA - TIPO: PROCEDIMENTO ; USO: DESCARTÁVEL; MATERIAL: LÁTEX NATURAL; FORMATO: ANATÔMICO; TAMANHO: PEQUENO; REQUISITO: NÃO ESTÉRIL, AMBIDESTRA, COM PÓ BIOABSORVÍVEL, RESISTENTE A TRAÇÃO, ATÓXICA, HIPOALERGÊNICA10.596.721/0001-605720002000028,6</v>
      </c>
      <c r="Z1473" s="11" t="s">
        <v>4443</v>
      </c>
      <c r="AA1473" s="7">
        <v>600000</v>
      </c>
      <c r="AB1473" s="1" t="s">
        <v>14918</v>
      </c>
      <c r="AC1473" s="7" t="s">
        <v>14869</v>
      </c>
      <c r="AD1473" s="1" t="s">
        <v>16269</v>
      </c>
    </row>
    <row r="1474" spans="1:30">
      <c r="A1474" s="10">
        <v>43937</v>
      </c>
      <c r="B1474" s="11" t="s">
        <v>21</v>
      </c>
      <c r="C1474" s="13" t="s">
        <v>4192</v>
      </c>
      <c r="D1474" s="13" t="s">
        <v>4137</v>
      </c>
      <c r="E1474" s="11" t="s">
        <v>16</v>
      </c>
      <c r="F1474" s="11" t="s">
        <v>4193</v>
      </c>
      <c r="G1474" s="13" t="s">
        <v>17</v>
      </c>
      <c r="H1474" s="11" t="s">
        <v>4200</v>
      </c>
      <c r="I1474" s="11" t="s">
        <v>4195</v>
      </c>
      <c r="J1474" s="11"/>
      <c r="K1474" s="11"/>
      <c r="L1474" s="7" t="s">
        <v>14070</v>
      </c>
      <c r="M1474" s="7" t="s">
        <v>4196</v>
      </c>
      <c r="N1474" s="47">
        <v>24000</v>
      </c>
      <c r="O1474" s="25">
        <v>3000</v>
      </c>
      <c r="P1474" s="26">
        <v>8</v>
      </c>
      <c r="Q1474" s="11" t="s">
        <v>4201</v>
      </c>
      <c r="R1474" s="11"/>
      <c r="S1474" s="11"/>
      <c r="T1474" s="11" t="s">
        <v>1453</v>
      </c>
      <c r="U1474" s="15" t="s">
        <v>25</v>
      </c>
      <c r="V1474" s="11" t="s">
        <v>20</v>
      </c>
      <c r="W1474" s="14">
        <v>0.08</v>
      </c>
      <c r="X1474" s="14">
        <v>300000</v>
      </c>
      <c r="Y1474" s="11" t="str">
        <f t="shared" si="24"/>
        <v>43937Fundo Municipal de SaúdeAQUISIÇÃO DE TOUCA DESCARTÁVEL - MATERIAL: POLIPROPILENO; COR: BRANCA; CARACTERÍSTICAS ADICIONAIS: SANFONADA COM ELÁSTICO.10.596.721/0001-602400030008</v>
      </c>
      <c r="Z1474" s="11" t="s">
        <v>4443</v>
      </c>
      <c r="AA1474" s="7">
        <v>600000</v>
      </c>
      <c r="AB1474" s="1" t="s">
        <v>14918</v>
      </c>
      <c r="AC1474" s="7" t="s">
        <v>14869</v>
      </c>
      <c r="AD1474" s="1" t="s">
        <v>16269</v>
      </c>
    </row>
    <row r="1475" spans="1:30">
      <c r="A1475" s="10">
        <v>43937</v>
      </c>
      <c r="B1475" s="11" t="s">
        <v>21</v>
      </c>
      <c r="C1475" s="13" t="s">
        <v>4192</v>
      </c>
      <c r="D1475" s="13" t="s">
        <v>4137</v>
      </c>
      <c r="E1475" s="11" t="s">
        <v>16</v>
      </c>
      <c r="F1475" s="11" t="s">
        <v>4193</v>
      </c>
      <c r="G1475" s="13" t="s">
        <v>17</v>
      </c>
      <c r="H1475" s="11" t="s">
        <v>4202</v>
      </c>
      <c r="I1475" s="11" t="s">
        <v>4195</v>
      </c>
      <c r="J1475" s="11"/>
      <c r="K1475" s="11"/>
      <c r="L1475" s="7" t="s">
        <v>14070</v>
      </c>
      <c r="M1475" s="7" t="s">
        <v>4196</v>
      </c>
      <c r="N1475" s="47">
        <v>19245</v>
      </c>
      <c r="O1475" s="25">
        <v>1283</v>
      </c>
      <c r="P1475" s="26">
        <v>15</v>
      </c>
      <c r="Q1475" s="11" t="s">
        <v>26</v>
      </c>
      <c r="R1475" s="11"/>
      <c r="S1475" s="11"/>
      <c r="T1475" s="11" t="s">
        <v>831</v>
      </c>
      <c r="U1475" s="19" t="s">
        <v>27</v>
      </c>
      <c r="V1475" s="11" t="s">
        <v>20</v>
      </c>
      <c r="W1475" s="14">
        <v>15</v>
      </c>
      <c r="X1475" s="14">
        <v>1283</v>
      </c>
      <c r="Y1475" s="11" t="str">
        <f t="shared" si="24"/>
        <v>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LÍQUIDO.10.596.721/0001-6019245128315</v>
      </c>
      <c r="Z1475" s="11" t="s">
        <v>4443</v>
      </c>
      <c r="AA1475" s="7">
        <v>600000</v>
      </c>
      <c r="AB1475" s="1" t="s">
        <v>14918</v>
      </c>
      <c r="AC1475" s="7" t="s">
        <v>14869</v>
      </c>
      <c r="AD1475" s="1" t="s">
        <v>16269</v>
      </c>
    </row>
    <row r="1476" spans="1:30">
      <c r="A1476" s="10">
        <v>43937</v>
      </c>
      <c r="B1476" s="11" t="s">
        <v>21</v>
      </c>
      <c r="C1476" s="13" t="s">
        <v>4192</v>
      </c>
      <c r="D1476" s="13" t="s">
        <v>4137</v>
      </c>
      <c r="E1476" s="11" t="s">
        <v>16</v>
      </c>
      <c r="F1476" s="11" t="s">
        <v>4193</v>
      </c>
      <c r="G1476" s="13" t="s">
        <v>17</v>
      </c>
      <c r="H1476" s="11" t="s">
        <v>4202</v>
      </c>
      <c r="I1476" s="11" t="s">
        <v>4195</v>
      </c>
      <c r="J1476" s="11"/>
      <c r="K1476" s="11"/>
      <c r="L1476" s="7" t="s">
        <v>1592</v>
      </c>
      <c r="M1476" s="7" t="s">
        <v>1593</v>
      </c>
      <c r="N1476" s="47">
        <v>21060</v>
      </c>
      <c r="O1476" s="25">
        <v>1300</v>
      </c>
      <c r="P1476" s="26">
        <v>16.2</v>
      </c>
      <c r="Q1476" s="11" t="s">
        <v>26</v>
      </c>
      <c r="R1476" s="11"/>
      <c r="S1476" s="11"/>
      <c r="T1476" s="11" t="s">
        <v>831</v>
      </c>
      <c r="U1476" s="19" t="s">
        <v>27</v>
      </c>
      <c r="V1476" s="11" t="s">
        <v>20</v>
      </c>
      <c r="W1476" s="14">
        <v>16.2</v>
      </c>
      <c r="X1476" s="14">
        <v>1300</v>
      </c>
      <c r="Y1476" s="11" t="str">
        <f t="shared" si="24"/>
        <v>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LÍQUIDO.03.201.601/0001-5021060130016,2</v>
      </c>
      <c r="Z1476" s="11" t="s">
        <v>4443</v>
      </c>
      <c r="AA1476" s="7">
        <v>200000</v>
      </c>
      <c r="AB1476" s="1" t="s">
        <v>15122</v>
      </c>
      <c r="AC1476" s="7" t="s">
        <v>14870</v>
      </c>
      <c r="AD1476" s="1" t="s">
        <v>16269</v>
      </c>
    </row>
    <row r="1477" spans="1:30">
      <c r="A1477" s="10">
        <v>43937</v>
      </c>
      <c r="B1477" s="11" t="s">
        <v>21</v>
      </c>
      <c r="C1477" s="13" t="s">
        <v>4192</v>
      </c>
      <c r="D1477" s="13" t="s">
        <v>4137</v>
      </c>
      <c r="E1477" s="11" t="s">
        <v>16</v>
      </c>
      <c r="F1477" s="11" t="s">
        <v>4193</v>
      </c>
      <c r="G1477" s="13" t="s">
        <v>17</v>
      </c>
      <c r="H1477" s="11" t="s">
        <v>4203</v>
      </c>
      <c r="I1477" s="11" t="s">
        <v>4195</v>
      </c>
      <c r="J1477" s="11"/>
      <c r="K1477" s="11"/>
      <c r="L1477" s="7" t="s">
        <v>1592</v>
      </c>
      <c r="M1477" s="7" t="s">
        <v>1593</v>
      </c>
      <c r="N1477" s="47">
        <v>2106</v>
      </c>
      <c r="O1477" s="25">
        <v>180</v>
      </c>
      <c r="P1477" s="26">
        <v>11.7</v>
      </c>
      <c r="Q1477" s="11" t="s">
        <v>28</v>
      </c>
      <c r="R1477" s="11"/>
      <c r="S1477" s="11"/>
      <c r="T1477" s="11" t="s">
        <v>889</v>
      </c>
      <c r="U1477" s="19" t="s">
        <v>29</v>
      </c>
      <c r="V1477" s="11" t="s">
        <v>20</v>
      </c>
      <c r="W1477" s="14">
        <v>11.7</v>
      </c>
      <c r="X1477" s="14">
        <v>180</v>
      </c>
      <c r="Y1477" s="11" t="str">
        <f t="shared" si="24"/>
        <v>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ESPÁTULA03.201.601/0001-50210618011,7</v>
      </c>
      <c r="Z1477" s="11" t="s">
        <v>4443</v>
      </c>
      <c r="AA1477" s="7">
        <v>200000</v>
      </c>
      <c r="AB1477" s="1" t="s">
        <v>15122</v>
      </c>
      <c r="AC1477" s="7" t="s">
        <v>14870</v>
      </c>
      <c r="AD1477" s="1" t="s">
        <v>16269</v>
      </c>
    </row>
    <row r="1478" spans="1:30">
      <c r="A1478" s="10">
        <v>43937</v>
      </c>
      <c r="B1478" s="11" t="s">
        <v>21</v>
      </c>
      <c r="C1478" s="13" t="s">
        <v>4192</v>
      </c>
      <c r="D1478" s="13" t="s">
        <v>4137</v>
      </c>
      <c r="E1478" s="11" t="s">
        <v>16</v>
      </c>
      <c r="F1478" s="11" t="s">
        <v>4193</v>
      </c>
      <c r="G1478" s="13" t="s">
        <v>17</v>
      </c>
      <c r="H1478" s="11" t="s">
        <v>4204</v>
      </c>
      <c r="I1478" s="11" t="s">
        <v>4195</v>
      </c>
      <c r="J1478" s="11"/>
      <c r="K1478" s="11"/>
      <c r="L1478" s="7" t="s">
        <v>14071</v>
      </c>
      <c r="M1478" s="7" t="s">
        <v>4205</v>
      </c>
      <c r="N1478" s="47">
        <v>54000</v>
      </c>
      <c r="O1478" s="25">
        <v>300</v>
      </c>
      <c r="P1478" s="26">
        <v>180</v>
      </c>
      <c r="Q1478" s="11" t="s">
        <v>4201</v>
      </c>
      <c r="R1478" s="11"/>
      <c r="S1478" s="11"/>
      <c r="T1478" s="11" t="s">
        <v>836</v>
      </c>
      <c r="U1478" s="19" t="s">
        <v>30</v>
      </c>
      <c r="V1478" s="11" t="s">
        <v>20</v>
      </c>
      <c r="W1478" s="14">
        <v>3.6</v>
      </c>
      <c r="X1478" s="14">
        <v>15000</v>
      </c>
      <c r="Y1478" s="11" t="str">
        <f t="shared" si="24"/>
        <v>43937Fundo Municipal de SaúdeAQUISIÇÃO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RETANGULAR26.145.871/0001-9754000300180</v>
      </c>
      <c r="Z1478" s="11" t="s">
        <v>4443</v>
      </c>
      <c r="AA1478" s="7">
        <v>50000</v>
      </c>
      <c r="AB1478" s="1" t="s">
        <v>15460</v>
      </c>
      <c r="AC1478" s="7" t="s">
        <v>14868</v>
      </c>
      <c r="AD1478" s="1" t="s">
        <v>16269</v>
      </c>
    </row>
    <row r="1479" spans="1:30">
      <c r="A1479" s="10">
        <v>43937</v>
      </c>
      <c r="B1479" s="11" t="s">
        <v>21</v>
      </c>
      <c r="C1479" s="13" t="s">
        <v>4192</v>
      </c>
      <c r="D1479" s="13" t="s">
        <v>4137</v>
      </c>
      <c r="E1479" s="11" t="s">
        <v>16</v>
      </c>
      <c r="F1479" s="11" t="s">
        <v>4193</v>
      </c>
      <c r="G1479" s="13" t="s">
        <v>17</v>
      </c>
      <c r="H1479" s="11" t="s">
        <v>4203</v>
      </c>
      <c r="I1479" s="11" t="s">
        <v>4195</v>
      </c>
      <c r="J1479" s="11"/>
      <c r="K1479" s="11"/>
      <c r="L1479" s="7" t="s">
        <v>14071</v>
      </c>
      <c r="M1479" s="7" t="s">
        <v>4205</v>
      </c>
      <c r="N1479" s="47">
        <v>11760</v>
      </c>
      <c r="O1479" s="25">
        <v>1200</v>
      </c>
      <c r="P1479" s="26">
        <v>9.8000000000000007</v>
      </c>
      <c r="Q1479" s="11" t="s">
        <v>28</v>
      </c>
      <c r="R1479" s="11"/>
      <c r="S1479" s="11"/>
      <c r="T1479" s="11" t="s">
        <v>889</v>
      </c>
      <c r="U1479" s="19" t="s">
        <v>29</v>
      </c>
      <c r="V1479" s="11" t="s">
        <v>20</v>
      </c>
      <c r="W1479" s="14">
        <v>9.8000000000000007</v>
      </c>
      <c r="X1479" s="14">
        <v>1200</v>
      </c>
      <c r="Y1479" s="11" t="str">
        <f t="shared" si="24"/>
        <v>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ESPÁTULA26.145.871/0001-971176012009,8</v>
      </c>
      <c r="Z1479" s="11" t="s">
        <v>4443</v>
      </c>
      <c r="AA1479" s="7">
        <v>50000</v>
      </c>
      <c r="AB1479" s="1" t="s">
        <v>15460</v>
      </c>
      <c r="AC1479" s="7" t="s">
        <v>14868</v>
      </c>
      <c r="AD1479" s="1" t="s">
        <v>16269</v>
      </c>
    </row>
    <row r="1480" spans="1:30">
      <c r="A1480" s="10">
        <v>43937</v>
      </c>
      <c r="B1480" s="11" t="s">
        <v>21</v>
      </c>
      <c r="C1480" s="13" t="s">
        <v>4192</v>
      </c>
      <c r="D1480" s="13" t="s">
        <v>4137</v>
      </c>
      <c r="E1480" s="11" t="s">
        <v>16</v>
      </c>
      <c r="F1480" s="11" t="s">
        <v>4193</v>
      </c>
      <c r="G1480" s="13" t="s">
        <v>17</v>
      </c>
      <c r="H1480" s="11" t="s">
        <v>4206</v>
      </c>
      <c r="I1480" s="11" t="s">
        <v>4195</v>
      </c>
      <c r="J1480" s="11"/>
      <c r="K1480" s="11"/>
      <c r="L1480" s="7" t="s">
        <v>14072</v>
      </c>
      <c r="M1480" s="7" t="s">
        <v>4207</v>
      </c>
      <c r="N1480" s="47">
        <v>8850</v>
      </c>
      <c r="O1480" s="25">
        <v>300</v>
      </c>
      <c r="P1480" s="26">
        <v>29.5</v>
      </c>
      <c r="Q1480" s="27" t="s">
        <v>28</v>
      </c>
      <c r="R1480" s="11"/>
      <c r="S1480" s="11"/>
      <c r="T1480" s="11" t="s">
        <v>825</v>
      </c>
      <c r="U1480" s="19" t="s">
        <v>4892</v>
      </c>
      <c r="V1480" s="11" t="s">
        <v>20</v>
      </c>
      <c r="W1480" s="14">
        <v>29.5</v>
      </c>
      <c r="X1480" s="14">
        <v>300</v>
      </c>
      <c r="Y1480" s="11" t="str">
        <f t="shared" si="24"/>
        <v>43937Fundo Municipal de SaúdeAQUISIÇÃO DE MÁSCARA - TIPO: PROTEÇÃO; USO: CONTRA AGENTES BIOLÓGICOS; CLASSE: N95/PFF2; FIXAÇÃO: DUPLO ELÁSTICO; REQUISITO: RESPIRADOR SEMIFACIAL FABRICADO EM PEÇA ÚNICA COM 6 CAMADAS E PROTEÇÃO EXTERNA POR FELTRO DE TNT24.595.488/0001-05885030029,5</v>
      </c>
      <c r="Z1480" s="11" t="s">
        <v>4443</v>
      </c>
      <c r="AA1480" s="7">
        <v>200000</v>
      </c>
      <c r="AB1480" s="1" t="s">
        <v>15461</v>
      </c>
      <c r="AC1480" s="7" t="s">
        <v>14868</v>
      </c>
      <c r="AD1480" s="1" t="s">
        <v>16269</v>
      </c>
    </row>
    <row r="1481" spans="1:30">
      <c r="A1481" s="10">
        <v>43937</v>
      </c>
      <c r="B1481" s="11" t="s">
        <v>21</v>
      </c>
      <c r="C1481" s="13" t="s">
        <v>4192</v>
      </c>
      <c r="D1481" s="13" t="s">
        <v>4137</v>
      </c>
      <c r="E1481" s="11" t="s">
        <v>16</v>
      </c>
      <c r="F1481" s="11" t="s">
        <v>4193</v>
      </c>
      <c r="G1481" s="13" t="s">
        <v>17</v>
      </c>
      <c r="H1481" s="11" t="s">
        <v>4206</v>
      </c>
      <c r="I1481" s="11" t="s">
        <v>4195</v>
      </c>
      <c r="J1481" s="11"/>
      <c r="K1481" s="11"/>
      <c r="L1481" s="7" t="s">
        <v>14072</v>
      </c>
      <c r="M1481" s="7" t="s">
        <v>4207</v>
      </c>
      <c r="N1481" s="47">
        <v>2941150</v>
      </c>
      <c r="O1481" s="25">
        <v>99700</v>
      </c>
      <c r="P1481" s="26">
        <v>29.5</v>
      </c>
      <c r="Q1481" s="27" t="s">
        <v>28</v>
      </c>
      <c r="R1481" s="11"/>
      <c r="S1481" s="11"/>
      <c r="T1481" s="11" t="s">
        <v>825</v>
      </c>
      <c r="U1481" s="19" t="s">
        <v>4892</v>
      </c>
      <c r="V1481" s="11" t="s">
        <v>20</v>
      </c>
      <c r="W1481" s="14">
        <v>29.5</v>
      </c>
      <c r="X1481" s="14">
        <v>99700</v>
      </c>
      <c r="Y1481" s="11" t="str">
        <f t="shared" si="24"/>
        <v>43937Fundo Municipal de SaúdeAQUISIÇÃO DE MÁSCARA - TIPO: PROTEÇÃO; USO: CONTRA AGENTES BIOLÓGICOS; CLASSE: N95/PFF2; FIXAÇÃO: DUPLO ELÁSTICO; REQUISITO: RESPIRADOR SEMIFACIAL FABRICADO EM PEÇA ÚNICA COM 6 CAMADAS E PROTEÇÃO EXTERNA POR FELTRO DE TNT24.595.488/0001-0529411509970029,5</v>
      </c>
      <c r="Z1481" s="11" t="s">
        <v>4443</v>
      </c>
      <c r="AA1481" s="7">
        <v>200000</v>
      </c>
      <c r="AB1481" s="1" t="s">
        <v>15461</v>
      </c>
      <c r="AC1481" s="7" t="s">
        <v>14868</v>
      </c>
      <c r="AD1481" s="1" t="s">
        <v>16269</v>
      </c>
    </row>
    <row r="1482" spans="1:30">
      <c r="A1482" s="10">
        <v>43937</v>
      </c>
      <c r="B1482" s="11" t="s">
        <v>21</v>
      </c>
      <c r="C1482" s="13" t="s">
        <v>4192</v>
      </c>
      <c r="D1482" s="13" t="s">
        <v>4137</v>
      </c>
      <c r="E1482" s="11" t="s">
        <v>16</v>
      </c>
      <c r="F1482" s="11" t="s">
        <v>4193</v>
      </c>
      <c r="G1482" s="13" t="s">
        <v>17</v>
      </c>
      <c r="H1482" s="11" t="s">
        <v>4208</v>
      </c>
      <c r="I1482" s="11" t="s">
        <v>4195</v>
      </c>
      <c r="J1482" s="11"/>
      <c r="K1482" s="11"/>
      <c r="L1482" s="7" t="s">
        <v>4209</v>
      </c>
      <c r="M1482" s="7" t="s">
        <v>4210</v>
      </c>
      <c r="N1482" s="47">
        <v>1627.4</v>
      </c>
      <c r="O1482" s="25">
        <v>206</v>
      </c>
      <c r="P1482" s="26">
        <v>7.9</v>
      </c>
      <c r="Q1482" s="27" t="s">
        <v>31</v>
      </c>
      <c r="R1482" s="11"/>
      <c r="S1482" s="11"/>
      <c r="T1482" s="11" t="s">
        <v>867</v>
      </c>
      <c r="U1482" s="19" t="s">
        <v>32</v>
      </c>
      <c r="V1482" s="11" t="s">
        <v>33</v>
      </c>
      <c r="W1482" s="14">
        <v>7.9</v>
      </c>
      <c r="X1482" s="14">
        <v>206</v>
      </c>
      <c r="Y1482" s="11" t="str">
        <f t="shared" si="24"/>
        <v>43937Fundo Municipal de SaúdeAQUISIÇÃO DE ÁLCOOL - TIPO: ETÍLICO; PORCENTAGEM: 70%; APRESENTAÇÃO: GEL; REQUISITO: COM ÁGUA, CARBÔMERO, AGENTE NEUTRALIZANTE E AGENTE UMECTANTE.18.483.775/0001-201627,42067,9</v>
      </c>
      <c r="Z1482" s="11" t="s">
        <v>4443</v>
      </c>
      <c r="AA1482" s="7">
        <v>1300000</v>
      </c>
      <c r="AB1482" s="1" t="s">
        <v>15462</v>
      </c>
      <c r="AC1482" s="7" t="s">
        <v>14870</v>
      </c>
      <c r="AD1482" s="1" t="s">
        <v>16269</v>
      </c>
    </row>
    <row r="1483" spans="1:30">
      <c r="A1483" s="10">
        <v>43937</v>
      </c>
      <c r="B1483" s="11" t="s">
        <v>21</v>
      </c>
      <c r="C1483" s="13" t="s">
        <v>4192</v>
      </c>
      <c r="D1483" s="13" t="s">
        <v>4137</v>
      </c>
      <c r="E1483" s="11" t="s">
        <v>16</v>
      </c>
      <c r="F1483" s="11" t="s">
        <v>4193</v>
      </c>
      <c r="G1483" s="13" t="s">
        <v>17</v>
      </c>
      <c r="H1483" s="11" t="s">
        <v>4208</v>
      </c>
      <c r="I1483" s="11" t="s">
        <v>4195</v>
      </c>
      <c r="J1483" s="11"/>
      <c r="K1483" s="11"/>
      <c r="L1483" s="7" t="s">
        <v>4211</v>
      </c>
      <c r="M1483" s="7" t="s">
        <v>4212</v>
      </c>
      <c r="N1483" s="47">
        <v>377974</v>
      </c>
      <c r="O1483" s="25">
        <v>20105</v>
      </c>
      <c r="P1483" s="26">
        <v>18.8</v>
      </c>
      <c r="Q1483" s="27" t="s">
        <v>31</v>
      </c>
      <c r="R1483" s="11"/>
      <c r="S1483" s="11"/>
      <c r="T1483" s="11" t="s">
        <v>867</v>
      </c>
      <c r="U1483" s="19" t="s">
        <v>32</v>
      </c>
      <c r="V1483" s="11" t="s">
        <v>33</v>
      </c>
      <c r="W1483" s="14">
        <v>18.8</v>
      </c>
      <c r="X1483" s="14">
        <v>20105</v>
      </c>
      <c r="Y1483" s="11" t="str">
        <f t="shared" si="24"/>
        <v>43937Fundo Municipal de SaúdeAQUISIÇÃO DE ÁLCOOL - TIPO: ETÍLICO; PORCENTAGEM: 70%; APRESENTAÇÃO: GEL; REQUISITO: COM ÁGUA, CARBÔMERO, AGENTE NEUTRALIZANTE E AGENTE UMECTANTE.15.930.373/0001-393779742010518,8</v>
      </c>
      <c r="Z1483" s="11" t="s">
        <v>4443</v>
      </c>
      <c r="AA1483" s="7">
        <v>1200000</v>
      </c>
      <c r="AB1483" s="1" t="s">
        <v>15463</v>
      </c>
      <c r="AC1483" s="7" t="s">
        <v>14870</v>
      </c>
      <c r="AD1483" s="1" t="s">
        <v>16269</v>
      </c>
    </row>
    <row r="1484" spans="1:30">
      <c r="A1484" s="10">
        <v>43948</v>
      </c>
      <c r="B1484" s="11" t="s">
        <v>771</v>
      </c>
      <c r="C1484" s="13" t="s">
        <v>4192</v>
      </c>
      <c r="D1484" s="13" t="s">
        <v>4137</v>
      </c>
      <c r="E1484" s="11" t="s">
        <v>16</v>
      </c>
      <c r="F1484" s="11" t="s">
        <v>4193</v>
      </c>
      <c r="G1484" s="13" t="s">
        <v>17</v>
      </c>
      <c r="H1484" s="11" t="s">
        <v>4213</v>
      </c>
      <c r="I1484" s="11" t="s">
        <v>4214</v>
      </c>
      <c r="J1484" s="11"/>
      <c r="K1484" s="11"/>
      <c r="L1484" s="7" t="s">
        <v>4211</v>
      </c>
      <c r="M1484" s="7" t="s">
        <v>4212</v>
      </c>
      <c r="N1484" s="47">
        <v>2566226</v>
      </c>
      <c r="O1484" s="25">
        <v>28834</v>
      </c>
      <c r="P1484" s="26">
        <v>89</v>
      </c>
      <c r="Q1484" s="11" t="s">
        <v>3840</v>
      </c>
      <c r="R1484" s="11"/>
      <c r="S1484" s="11"/>
      <c r="T1484" s="11"/>
      <c r="U1484" s="19" t="s">
        <v>30</v>
      </c>
      <c r="V1484" s="11" t="s">
        <v>20</v>
      </c>
      <c r="W1484" s="14">
        <v>1.78</v>
      </c>
      <c r="X1484" s="14">
        <v>1441700</v>
      </c>
      <c r="Y1484" s="11" t="str">
        <f t="shared" si="24"/>
        <v>43948Fundo Municipal de SaúdeAquisição de MÁSCARA HOSPITALAR - TIPO: CIRÚRGICA DESCARTÁVEL; MATERIAL: TECIDO NÃO TECIDO (TNT); GRAMATURA: 40 G/M²; CAMADAS: 3 (INTERNA, EXTERNA E FILTRO15.930.373/0001-3925662262883489</v>
      </c>
      <c r="Z1484" s="11" t="s">
        <v>4443</v>
      </c>
      <c r="AA1484" s="7">
        <v>1200000</v>
      </c>
      <c r="AB1484" s="1" t="s">
        <v>15463</v>
      </c>
      <c r="AC1484" s="7" t="s">
        <v>14870</v>
      </c>
      <c r="AD1484" s="1" t="s">
        <v>16269</v>
      </c>
    </row>
    <row r="1485" spans="1:30">
      <c r="A1485" s="10">
        <v>43948</v>
      </c>
      <c r="B1485" s="11" t="s">
        <v>771</v>
      </c>
      <c r="C1485" s="13" t="s">
        <v>4192</v>
      </c>
      <c r="D1485" s="13" t="s">
        <v>4137</v>
      </c>
      <c r="E1485" s="11" t="s">
        <v>16</v>
      </c>
      <c r="F1485" s="11" t="s">
        <v>4193</v>
      </c>
      <c r="G1485" s="13" t="s">
        <v>17</v>
      </c>
      <c r="H1485" s="11" t="s">
        <v>4215</v>
      </c>
      <c r="I1485" s="11" t="s">
        <v>4214</v>
      </c>
      <c r="J1485" s="11"/>
      <c r="K1485" s="11"/>
      <c r="L1485" s="7" t="s">
        <v>4216</v>
      </c>
      <c r="M1485" s="7" t="s">
        <v>4217</v>
      </c>
      <c r="N1485" s="47">
        <v>2600000</v>
      </c>
      <c r="O1485" s="25">
        <v>100000</v>
      </c>
      <c r="P1485" s="26">
        <v>26</v>
      </c>
      <c r="Q1485" s="11" t="s">
        <v>20</v>
      </c>
      <c r="R1485" s="11"/>
      <c r="S1485" s="11"/>
      <c r="T1485" s="11"/>
      <c r="U1485" s="19" t="s">
        <v>4892</v>
      </c>
      <c r="V1485" s="11" t="s">
        <v>20</v>
      </c>
      <c r="W1485" s="14">
        <v>26</v>
      </c>
      <c r="X1485" s="14">
        <v>100000</v>
      </c>
      <c r="Y1485" s="11" t="str">
        <f t="shared" si="24"/>
        <v>43948Fundo Municipal de SaúdeAquisição de MÁSCARA - TIPO: PROTEÇÃO; USO: CONTRA AGENTES BIOLÓGICOS; CLASSE: N95/PFF2; FIXAÇÃO: DUPLO ELÁSTICO.05.746.444/0001-94260000010000026</v>
      </c>
      <c r="Z1485" s="11" t="s">
        <v>4443</v>
      </c>
      <c r="AA1485" s="7">
        <v>1000000</v>
      </c>
      <c r="AB1485" s="1" t="s">
        <v>15464</v>
      </c>
      <c r="AC1485" s="7" t="s">
        <v>14870</v>
      </c>
      <c r="AD1485" s="1" t="s">
        <v>16269</v>
      </c>
    </row>
    <row r="1486" spans="1:30">
      <c r="A1486" s="10">
        <v>43937</v>
      </c>
      <c r="B1486" s="11" t="s">
        <v>21</v>
      </c>
      <c r="C1486" s="13" t="s">
        <v>4218</v>
      </c>
      <c r="D1486" s="13" t="s">
        <v>4137</v>
      </c>
      <c r="E1486" s="11" t="s">
        <v>16</v>
      </c>
      <c r="F1486" s="11" t="s">
        <v>4219</v>
      </c>
      <c r="G1486" s="13" t="s">
        <v>17</v>
      </c>
      <c r="H1486" s="11" t="s">
        <v>4220</v>
      </c>
      <c r="I1486" s="11" t="s">
        <v>4221</v>
      </c>
      <c r="J1486" s="11"/>
      <c r="K1486" s="11"/>
      <c r="L1486" s="7" t="s">
        <v>14073</v>
      </c>
      <c r="M1486" s="7" t="s">
        <v>4222</v>
      </c>
      <c r="N1486" s="47">
        <v>90960</v>
      </c>
      <c r="O1486" s="25">
        <v>2400</v>
      </c>
      <c r="P1486" s="26">
        <v>37.9</v>
      </c>
      <c r="Q1486" s="27" t="s">
        <v>4223</v>
      </c>
      <c r="R1486" s="11"/>
      <c r="S1486" s="11"/>
      <c r="T1486" s="11" t="s">
        <v>867</v>
      </c>
      <c r="U1486" s="19" t="s">
        <v>32</v>
      </c>
      <c r="V1486" s="11" t="s">
        <v>33</v>
      </c>
      <c r="W1486" s="14">
        <v>75.8</v>
      </c>
      <c r="X1486" s="14">
        <v>1200</v>
      </c>
      <c r="Y1486" s="11" t="str">
        <f t="shared" si="24"/>
        <v>43937Secretaria de SaúdeAQUISIÇÃO DE alcool em gel27.789.446/0001-0190960240037,9</v>
      </c>
      <c r="Z1486" s="11" t="s">
        <v>4443</v>
      </c>
      <c r="AA1486" s="7">
        <v>150000</v>
      </c>
      <c r="AB1486" s="1" t="s">
        <v>15465</v>
      </c>
      <c r="AC1486" s="7" t="s">
        <v>14868</v>
      </c>
      <c r="AD1486" s="1" t="s">
        <v>16269</v>
      </c>
    </row>
    <row r="1487" spans="1:30">
      <c r="A1487" s="10">
        <v>43937</v>
      </c>
      <c r="B1487" s="11" t="s">
        <v>21</v>
      </c>
      <c r="C1487" s="13" t="s">
        <v>4218</v>
      </c>
      <c r="D1487" s="13" t="s">
        <v>4137</v>
      </c>
      <c r="E1487" s="11" t="s">
        <v>16</v>
      </c>
      <c r="F1487" s="11" t="s">
        <v>4219</v>
      </c>
      <c r="G1487" s="13" t="s">
        <v>17</v>
      </c>
      <c r="H1487" s="11" t="s">
        <v>4224</v>
      </c>
      <c r="I1487" s="11" t="s">
        <v>4225</v>
      </c>
      <c r="J1487" s="11"/>
      <c r="K1487" s="11"/>
      <c r="L1487" s="7" t="s">
        <v>4226</v>
      </c>
      <c r="M1487" s="7" t="s">
        <v>4227</v>
      </c>
      <c r="N1487" s="47">
        <v>34500</v>
      </c>
      <c r="O1487" s="25">
        <v>5000</v>
      </c>
      <c r="P1487" s="26">
        <v>6.9</v>
      </c>
      <c r="Q1487" s="11" t="s">
        <v>4228</v>
      </c>
      <c r="R1487" s="11"/>
      <c r="S1487" s="11"/>
      <c r="T1487" s="11" t="s">
        <v>886</v>
      </c>
      <c r="U1487" s="15" t="s">
        <v>35</v>
      </c>
      <c r="V1487" s="11" t="s">
        <v>20</v>
      </c>
      <c r="W1487" s="14">
        <v>0.69</v>
      </c>
      <c r="X1487" s="14">
        <v>50000</v>
      </c>
      <c r="Y1487" s="11" t="str">
        <f t="shared" si="24"/>
        <v>43937Secretaria de SaúdeAQUISIÇÃO DE AVENTAL DESCARTÁVEL17.918.110/0001-303450050006,9</v>
      </c>
      <c r="Z1487" s="11" t="s">
        <v>4443</v>
      </c>
      <c r="AA1487" s="7">
        <v>40000</v>
      </c>
      <c r="AB1487" s="1" t="s">
        <v>15466</v>
      </c>
      <c r="AC1487" s="7" t="s">
        <v>14870</v>
      </c>
      <c r="AD1487" s="1" t="s">
        <v>16269</v>
      </c>
    </row>
    <row r="1488" spans="1:30">
      <c r="A1488" s="10">
        <v>43937</v>
      </c>
      <c r="B1488" s="11" t="s">
        <v>21</v>
      </c>
      <c r="C1488" s="13" t="s">
        <v>4218</v>
      </c>
      <c r="D1488" s="13" t="s">
        <v>4137</v>
      </c>
      <c r="E1488" s="11" t="s">
        <v>16</v>
      </c>
      <c r="F1488" s="11" t="s">
        <v>4219</v>
      </c>
      <c r="G1488" s="13" t="s">
        <v>17</v>
      </c>
      <c r="H1488" s="11" t="s">
        <v>4229</v>
      </c>
      <c r="I1488" s="11" t="s">
        <v>4225</v>
      </c>
      <c r="J1488" s="11"/>
      <c r="K1488" s="11"/>
      <c r="L1488" s="7" t="s">
        <v>14074</v>
      </c>
      <c r="M1488" s="7" t="s">
        <v>4230</v>
      </c>
      <c r="N1488" s="47">
        <v>2100</v>
      </c>
      <c r="O1488" s="25">
        <v>300</v>
      </c>
      <c r="P1488" s="26">
        <v>7</v>
      </c>
      <c r="Q1488" s="11" t="s">
        <v>28</v>
      </c>
      <c r="R1488" s="11"/>
      <c r="S1488" s="11"/>
      <c r="T1488" s="11" t="s">
        <v>889</v>
      </c>
      <c r="U1488" s="19" t="s">
        <v>29</v>
      </c>
      <c r="V1488" s="11" t="s">
        <v>20</v>
      </c>
      <c r="W1488" s="14">
        <v>7</v>
      </c>
      <c r="X1488" s="14">
        <v>300</v>
      </c>
      <c r="Y1488" s="11" t="str">
        <f t="shared" si="24"/>
        <v>43937Secretaria de SaúdeAQUISIÇÃO DE ÓCULOS DE PROTEÇÃO EM ACRÍLICO INCOLOR03.334.384/0001-7721003007</v>
      </c>
      <c r="Z1488" s="11" t="s">
        <v>4443</v>
      </c>
      <c r="AA1488" s="7">
        <v>100000</v>
      </c>
      <c r="AB1488" s="1" t="s">
        <v>15467</v>
      </c>
      <c r="AC1488" s="7" t="s">
        <v>14868</v>
      </c>
      <c r="AD1488" s="1" t="s">
        <v>16269</v>
      </c>
    </row>
    <row r="1489" spans="1:30">
      <c r="A1489" s="10">
        <v>43937</v>
      </c>
      <c r="B1489" s="11" t="s">
        <v>21</v>
      </c>
      <c r="C1489" s="13" t="s">
        <v>4218</v>
      </c>
      <c r="D1489" s="13" t="s">
        <v>4137</v>
      </c>
      <c r="E1489" s="11" t="s">
        <v>16</v>
      </c>
      <c r="F1489" s="11" t="s">
        <v>4219</v>
      </c>
      <c r="G1489" s="13" t="s">
        <v>17</v>
      </c>
      <c r="H1489" s="11" t="s">
        <v>4231</v>
      </c>
      <c r="I1489" s="11" t="s">
        <v>946</v>
      </c>
      <c r="J1489" s="11"/>
      <c r="K1489" s="11"/>
      <c r="L1489" s="7" t="s">
        <v>4232</v>
      </c>
      <c r="M1489" s="7" t="s">
        <v>4233</v>
      </c>
      <c r="N1489" s="47">
        <v>120000</v>
      </c>
      <c r="O1489" s="25">
        <v>120</v>
      </c>
      <c r="P1489" s="26">
        <v>1000</v>
      </c>
      <c r="Q1489" s="11" t="s">
        <v>18</v>
      </c>
      <c r="R1489" s="11"/>
      <c r="S1489" s="11"/>
      <c r="T1489" s="11" t="s">
        <v>961</v>
      </c>
      <c r="U1489" s="19" t="s">
        <v>19</v>
      </c>
      <c r="V1489" s="11" t="s">
        <v>20</v>
      </c>
      <c r="W1489" s="14">
        <v>1000</v>
      </c>
      <c r="X1489" s="14">
        <v>120</v>
      </c>
      <c r="Y1489" s="11" t="str">
        <f t="shared" si="24"/>
        <v>43937Secretaria de SaúdeAQUISIÇÃO DE TESTE RÁPIDO PARA COVID 1910.396.394/0001-001200001201000</v>
      </c>
      <c r="Z1489" s="11" t="s">
        <v>4443</v>
      </c>
      <c r="AA1489" s="7">
        <v>250000</v>
      </c>
      <c r="AB1489" s="1" t="s">
        <v>15468</v>
      </c>
      <c r="AC1489" s="7" t="s">
        <v>14870</v>
      </c>
      <c r="AD1489" s="1" t="s">
        <v>16269</v>
      </c>
    </row>
    <row r="1490" spans="1:30">
      <c r="A1490" s="10">
        <v>43937</v>
      </c>
      <c r="B1490" s="11" t="s">
        <v>21</v>
      </c>
      <c r="C1490" s="13" t="s">
        <v>4218</v>
      </c>
      <c r="D1490" s="13" t="s">
        <v>4137</v>
      </c>
      <c r="E1490" s="11" t="s">
        <v>16</v>
      </c>
      <c r="F1490" s="11" t="s">
        <v>4219</v>
      </c>
      <c r="G1490" s="13" t="s">
        <v>34</v>
      </c>
      <c r="H1490" s="11" t="s">
        <v>4234</v>
      </c>
      <c r="I1490" s="11" t="s">
        <v>1065</v>
      </c>
      <c r="J1490" s="11"/>
      <c r="K1490" s="11"/>
      <c r="L1490" s="7" t="s">
        <v>14075</v>
      </c>
      <c r="M1490" s="7" t="s">
        <v>4235</v>
      </c>
      <c r="N1490" s="47">
        <v>1539000</v>
      </c>
      <c r="O1490" s="25"/>
      <c r="P1490" s="26"/>
      <c r="Q1490" s="11" t="s">
        <v>4236</v>
      </c>
      <c r="R1490" s="11"/>
      <c r="S1490" s="11"/>
      <c r="T1490" s="11" t="s">
        <v>2764</v>
      </c>
      <c r="U1490" s="15" t="s">
        <v>757</v>
      </c>
      <c r="V1490" s="11" t="s">
        <v>3939</v>
      </c>
      <c r="W1490" s="20" t="s">
        <v>815</v>
      </c>
      <c r="X1490" s="20">
        <v>0</v>
      </c>
      <c r="Y1490" s="11" t="str">
        <f t="shared" si="24"/>
        <v>43937Secretaria de SaúdeContratação DE Serviços Médicos Hospitalares. 04 leitos UTI e 10 de retaguarda.03.604.782/0001-661539000</v>
      </c>
      <c r="Z1490" s="11" t="s">
        <v>4443</v>
      </c>
      <c r="AA1490" s="7">
        <v>0</v>
      </c>
      <c r="AB1490" s="1" t="s">
        <v>15469</v>
      </c>
      <c r="AC1490" s="7" t="s">
        <v>14869</v>
      </c>
      <c r="AD1490" s="1" t="s">
        <v>16269</v>
      </c>
    </row>
    <row r="1491" spans="1:30">
      <c r="A1491" s="10">
        <v>43944</v>
      </c>
      <c r="B1491" s="11" t="s">
        <v>15</v>
      </c>
      <c r="C1491" s="11" t="s">
        <v>4238</v>
      </c>
      <c r="D1491" s="11" t="s">
        <v>309</v>
      </c>
      <c r="E1491" s="11" t="s">
        <v>16</v>
      </c>
      <c r="F1491" s="11" t="s">
        <v>417</v>
      </c>
      <c r="G1491" s="11" t="s">
        <v>37</v>
      </c>
      <c r="H1491" s="11" t="s">
        <v>4239</v>
      </c>
      <c r="I1491" s="11" t="s">
        <v>314</v>
      </c>
      <c r="J1491" s="11" t="s">
        <v>314</v>
      </c>
      <c r="K1491" s="11" t="s">
        <v>2268</v>
      </c>
      <c r="L1491" s="7"/>
      <c r="M1491" s="7"/>
      <c r="N1491" s="47">
        <v>550825000</v>
      </c>
      <c r="O1491" s="11">
        <v>3000</v>
      </c>
      <c r="P1491" s="11">
        <v>183608.33</v>
      </c>
      <c r="Q1491" s="11" t="s">
        <v>4400</v>
      </c>
      <c r="R1491" s="11" t="s">
        <v>4403</v>
      </c>
      <c r="S1491" s="11" t="s">
        <v>314</v>
      </c>
      <c r="T1491" s="11"/>
      <c r="U1491" s="19" t="s">
        <v>4439</v>
      </c>
      <c r="V1491" s="11" t="s">
        <v>4400</v>
      </c>
      <c r="W1491" s="15">
        <v>183608.33</v>
      </c>
      <c r="X1491" s="15">
        <v>3000</v>
      </c>
      <c r="Y1491" s="11" t="str">
        <f t="shared" si="24"/>
        <v>43944Secretaria Estadual da SaúdeVENTILADOR ICU SH300 PRODUZIDO POR BEIJING ETERNITY ELETRONIC TECHNOLOGY CO., LTD.5508250003000183608,33http://diariooficial.imprensaoficial.com.br/nav_v5/index.asp?c=4&amp;e=20200423&amp;p=1</v>
      </c>
      <c r="Z1491" s="11" t="s">
        <v>4443</v>
      </c>
      <c r="AA1491" s="7"/>
      <c r="AB1491" s="1" t="s">
        <v>14871</v>
      </c>
      <c r="AC1491" s="7"/>
      <c r="AD1491" s="1" t="s">
        <v>16269</v>
      </c>
    </row>
    <row r="1492" spans="1:30">
      <c r="A1492" s="10">
        <v>43924</v>
      </c>
      <c r="B1492" s="11" t="s">
        <v>21</v>
      </c>
      <c r="C1492" s="11" t="s">
        <v>4238</v>
      </c>
      <c r="D1492" s="11" t="s">
        <v>309</v>
      </c>
      <c r="E1492" s="11" t="s">
        <v>16</v>
      </c>
      <c r="F1492" s="11" t="s">
        <v>363</v>
      </c>
      <c r="G1492" s="11" t="s">
        <v>17</v>
      </c>
      <c r="H1492" s="11" t="s">
        <v>4240</v>
      </c>
      <c r="I1492" s="11" t="s">
        <v>365</v>
      </c>
      <c r="J1492" s="11" t="s">
        <v>314</v>
      </c>
      <c r="K1492" s="11" t="s">
        <v>366</v>
      </c>
      <c r="L1492" s="7" t="s">
        <v>338</v>
      </c>
      <c r="M1492" s="7" t="s">
        <v>347</v>
      </c>
      <c r="N1492" s="47">
        <v>9021000</v>
      </c>
      <c r="O1492" s="11">
        <v>2910000</v>
      </c>
      <c r="P1492" s="11">
        <v>3.1</v>
      </c>
      <c r="Q1492" s="11" t="s">
        <v>4400</v>
      </c>
      <c r="R1492" s="11" t="s">
        <v>367</v>
      </c>
      <c r="S1492" s="11" t="s">
        <v>314</v>
      </c>
      <c r="T1492" s="11"/>
      <c r="U1492" s="19" t="s">
        <v>30</v>
      </c>
      <c r="V1492" s="11" t="s">
        <v>4400</v>
      </c>
      <c r="W1492" s="15">
        <v>3.1</v>
      </c>
      <c r="X1492" s="15">
        <v>2910000</v>
      </c>
      <c r="Y1492" s="11" t="str">
        <f t="shared" si="24"/>
        <v>43924Secretaria Municipal de SaúdeMÁSCARA CIRÚRGICA, C/FILTRO, C/ELÁSTICO e DESCARTÁVEL.25.067.657/0001-05902100029100003,1http://www.docidadesp.imprensaoficial.com.br/NavegaEdicao.aspx?ClipID=3f78e37435e1a83ec3f51989251edb39&amp;PalavraChave=6018.2020/0012838-8</v>
      </c>
      <c r="Z1492" s="11" t="s">
        <v>4443</v>
      </c>
      <c r="AA1492" s="7">
        <v>50000</v>
      </c>
      <c r="AB1492" s="1" t="s">
        <v>14942</v>
      </c>
      <c r="AC1492" s="7" t="s">
        <v>14868</v>
      </c>
      <c r="AD1492" s="1" t="s">
        <v>16269</v>
      </c>
    </row>
    <row r="1493" spans="1:30">
      <c r="A1493" s="10">
        <v>43937</v>
      </c>
      <c r="B1493" s="11" t="s">
        <v>21</v>
      </c>
      <c r="C1493" s="11" t="s">
        <v>4238</v>
      </c>
      <c r="D1493" s="11" t="s">
        <v>309</v>
      </c>
      <c r="E1493" s="11" t="s">
        <v>16</v>
      </c>
      <c r="F1493" s="11" t="s">
        <v>4241</v>
      </c>
      <c r="G1493" s="11" t="s">
        <v>17</v>
      </c>
      <c r="H1493" s="11" t="s">
        <v>4240</v>
      </c>
      <c r="I1493" s="11" t="s">
        <v>365</v>
      </c>
      <c r="J1493" s="11" t="s">
        <v>314</v>
      </c>
      <c r="K1493" s="11" t="s">
        <v>351</v>
      </c>
      <c r="L1493" s="7" t="s">
        <v>338</v>
      </c>
      <c r="M1493" s="7" t="s">
        <v>347</v>
      </c>
      <c r="N1493" s="47">
        <v>9021000</v>
      </c>
      <c r="O1493" s="11">
        <v>2910000</v>
      </c>
      <c r="P1493" s="11">
        <v>3.1</v>
      </c>
      <c r="Q1493" s="11" t="s">
        <v>4400</v>
      </c>
      <c r="R1493" s="11" t="s">
        <v>4404</v>
      </c>
      <c r="S1493" s="11" t="s">
        <v>4405</v>
      </c>
      <c r="T1493" s="11"/>
      <c r="U1493" s="19" t="s">
        <v>30</v>
      </c>
      <c r="V1493" s="11" t="s">
        <v>4400</v>
      </c>
      <c r="W1493" s="15">
        <v>3.1</v>
      </c>
      <c r="X1493" s="15">
        <v>2910000</v>
      </c>
      <c r="Y1493" s="11" t="str">
        <f t="shared" si="24"/>
        <v>43937Secretaria Municipal de Saúde - SMSMÁSCARA CIRÚRGICA, C/FILTRO, C/ELÁSTICO e DESCARTÁVEL.25.067.657/0001-05902100029100003,1http://www.docidadesp.imprensaoficial.com.br/NavegaEdicao.aspx?ClipID=fa5ca22f26c8e73d64478324bed3ccc6&amp;PalavraChave=MEDICAL%20CHIZZOLINI%20LTDA</v>
      </c>
      <c r="Z1493" s="11" t="s">
        <v>4443</v>
      </c>
      <c r="AA1493" s="7">
        <v>50000</v>
      </c>
      <c r="AB1493" s="1" t="s">
        <v>14942</v>
      </c>
      <c r="AC1493" s="7" t="s">
        <v>14868</v>
      </c>
      <c r="AD1493" s="1" t="s">
        <v>16269</v>
      </c>
    </row>
    <row r="1494" spans="1:30">
      <c r="A1494" s="10">
        <v>43938</v>
      </c>
      <c r="B1494" s="11" t="s">
        <v>21</v>
      </c>
      <c r="C1494" s="11" t="s">
        <v>4238</v>
      </c>
      <c r="D1494" s="11" t="s">
        <v>309</v>
      </c>
      <c r="E1494" s="11" t="s">
        <v>16</v>
      </c>
      <c r="F1494" s="11" t="s">
        <v>4242</v>
      </c>
      <c r="G1494" s="11" t="s">
        <v>17</v>
      </c>
      <c r="H1494" s="11" t="s">
        <v>4243</v>
      </c>
      <c r="I1494" s="11" t="s">
        <v>4310</v>
      </c>
      <c r="J1494" s="11" t="s">
        <v>314</v>
      </c>
      <c r="K1494" s="11" t="s">
        <v>351</v>
      </c>
      <c r="L1494" s="7" t="s">
        <v>14077</v>
      </c>
      <c r="M1494" s="7" t="s">
        <v>14076</v>
      </c>
      <c r="N1494" s="47">
        <v>5500000</v>
      </c>
      <c r="O1494" s="11">
        <v>1000000</v>
      </c>
      <c r="P1494" s="11">
        <v>5.5</v>
      </c>
      <c r="Q1494" s="11" t="s">
        <v>4400</v>
      </c>
      <c r="R1494" s="11" t="s">
        <v>4406</v>
      </c>
      <c r="S1494" s="11" t="s">
        <v>4405</v>
      </c>
      <c r="T1494" s="11"/>
      <c r="U1494" s="19" t="s">
        <v>30</v>
      </c>
      <c r="V1494" s="11" t="s">
        <v>4400</v>
      </c>
      <c r="W1494" s="15">
        <v>5.5</v>
      </c>
      <c r="X1494" s="15">
        <v>1000000</v>
      </c>
      <c r="Y1494" s="11" t="str">
        <f t="shared" si="24"/>
        <v>43938Secretaria Municipal de Saúde - SMS
MÁSCARA, CIRÚRGICA, C/FILTRO, C/ELÁSTICO, DESCARTÁVEL, CÓDIGO SUPRI - 11.065.005.002.1651-108.959.556/0001-11550000010000005,5http://www.docidadesp.imprensaoficial.com.br/NavegaEdicao.aspx?ClipID=a83ad07ed09f104888a7f606842e7dbc&amp;PalavraChave=SUPERBRANDS%20COM%C3%89RCIO%20DE%20PRODUTOS%20DE%20USO%20PESSOAL%20-%20EIRELI</v>
      </c>
      <c r="Z1494" s="11" t="s">
        <v>4443</v>
      </c>
      <c r="AA1494" s="7">
        <v>1500000</v>
      </c>
      <c r="AB1494" s="1" t="s">
        <v>15470</v>
      </c>
      <c r="AC1494" s="7" t="s">
        <v>14870</v>
      </c>
      <c r="AD1494" s="1" t="s">
        <v>16269</v>
      </c>
    </row>
    <row r="1495" spans="1:30">
      <c r="A1495" s="10">
        <v>43938</v>
      </c>
      <c r="B1495" s="11" t="s">
        <v>15</v>
      </c>
      <c r="C1495" s="11" t="s">
        <v>4244</v>
      </c>
      <c r="D1495" s="11" t="s">
        <v>3155</v>
      </c>
      <c r="E1495" s="11" t="s">
        <v>16</v>
      </c>
      <c r="F1495" s="11" t="s">
        <v>3156</v>
      </c>
      <c r="G1495" s="11" t="s">
        <v>37</v>
      </c>
      <c r="H1495" s="11" t="s">
        <v>3157</v>
      </c>
      <c r="I1495" s="11" t="s">
        <v>3158</v>
      </c>
      <c r="J1495" s="11" t="s">
        <v>3159</v>
      </c>
      <c r="K1495" s="11"/>
      <c r="L1495" s="7" t="s">
        <v>2136</v>
      </c>
      <c r="M1495" s="7" t="s">
        <v>2137</v>
      </c>
      <c r="N1495" s="47">
        <v>3712500</v>
      </c>
      <c r="O1495" s="11">
        <v>3000</v>
      </c>
      <c r="P1495" s="11">
        <v>183608.33</v>
      </c>
      <c r="Q1495" s="11"/>
      <c r="R1495" s="11" t="s">
        <v>3160</v>
      </c>
      <c r="S1495" s="11"/>
      <c r="T1495" s="11"/>
      <c r="U1495" s="19" t="s">
        <v>4439</v>
      </c>
      <c r="V1495" s="11"/>
      <c r="W1495" s="15">
        <v>183608.33</v>
      </c>
      <c r="X1495" s="15">
        <v>3000</v>
      </c>
      <c r="Y1495" s="11" t="str">
        <f t="shared" si="24"/>
        <v>43938 SECRETARIA DE ESTADO DA SAÚDEVENTILADOR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49.520.521/0001-6937125003000183608,33http://transparencia.al.gov.br/despesa/empenho/510524/2020NE02009/undefined/</v>
      </c>
      <c r="Z1495" s="11" t="s">
        <v>4443</v>
      </c>
      <c r="AA1495" s="7">
        <v>183406304</v>
      </c>
      <c r="AB1495" s="1" t="s">
        <v>15211</v>
      </c>
      <c r="AC1495" s="7" t="s">
        <v>14869</v>
      </c>
      <c r="AD1495" s="1" t="s">
        <v>16269</v>
      </c>
    </row>
    <row r="1496" spans="1:30">
      <c r="A1496" s="10">
        <v>43939</v>
      </c>
      <c r="B1496" s="11" t="s">
        <v>21</v>
      </c>
      <c r="C1496" s="11" t="s">
        <v>4238</v>
      </c>
      <c r="D1496" s="11" t="s">
        <v>309</v>
      </c>
      <c r="E1496" s="11" t="s">
        <v>16</v>
      </c>
      <c r="F1496" s="11" t="s">
        <v>4245</v>
      </c>
      <c r="G1496" s="11" t="s">
        <v>17</v>
      </c>
      <c r="H1496" s="11" t="s">
        <v>4246</v>
      </c>
      <c r="I1496" s="11" t="s">
        <v>4311</v>
      </c>
      <c r="J1496" s="11" t="s">
        <v>314</v>
      </c>
      <c r="K1496" s="11" t="s">
        <v>351</v>
      </c>
      <c r="L1496" s="7" t="s">
        <v>13980</v>
      </c>
      <c r="M1496" s="7" t="s">
        <v>4312</v>
      </c>
      <c r="N1496" s="47">
        <v>2850000</v>
      </c>
      <c r="O1496" s="11">
        <v>750000</v>
      </c>
      <c r="P1496" s="11">
        <v>3.8</v>
      </c>
      <c r="Q1496" s="11" t="s">
        <v>4400</v>
      </c>
      <c r="R1496" s="11" t="s">
        <v>4407</v>
      </c>
      <c r="S1496" s="11" t="s">
        <v>4405</v>
      </c>
      <c r="T1496" s="11"/>
      <c r="U1496" s="19" t="s">
        <v>30</v>
      </c>
      <c r="V1496" s="11" t="s">
        <v>4400</v>
      </c>
      <c r="W1496" s="15">
        <v>3.8</v>
      </c>
      <c r="X1496" s="15">
        <v>750000</v>
      </c>
      <c r="Y1496" s="11" t="str">
        <f t="shared" si="24"/>
        <v>43939Autarquia Hospitalar Municipal - AHM
Máscara cirúrgica descartável (Item 01) para as unidades de Saúde vinculadas à Autarquia Hospitalar Municipal14.707.364/0001-1028500007500003,8http://www.docidadesp.imprensaoficial.com.br/NavegaEdicao.aspx?ClipID=093c9b19359845a20263bd7bcabd4b39&amp;PalavraChave=%20XCMG%20BRASIL%20INDUSTRIA%20LTDA</v>
      </c>
      <c r="Z1496" s="11" t="s">
        <v>4443</v>
      </c>
      <c r="AA1496" s="7">
        <v>765421081.75999999</v>
      </c>
      <c r="AB1496" s="1" t="s">
        <v>15367</v>
      </c>
      <c r="AC1496" s="7" t="s">
        <v>14869</v>
      </c>
      <c r="AD1496" s="1" t="s">
        <v>16269</v>
      </c>
    </row>
    <row r="1497" spans="1:30">
      <c r="A1497" s="10">
        <v>43938</v>
      </c>
      <c r="B1497" s="11" t="s">
        <v>15</v>
      </c>
      <c r="C1497" s="11" t="s">
        <v>4244</v>
      </c>
      <c r="D1497" s="11" t="s">
        <v>3155</v>
      </c>
      <c r="E1497" s="11" t="s">
        <v>16</v>
      </c>
      <c r="F1497" s="11" t="s">
        <v>3156</v>
      </c>
      <c r="G1497" s="11" t="s">
        <v>37</v>
      </c>
      <c r="H1497" s="11" t="s">
        <v>3175</v>
      </c>
      <c r="I1497" s="11" t="s">
        <v>3158</v>
      </c>
      <c r="J1497" s="11" t="s">
        <v>3176</v>
      </c>
      <c r="K1497" s="11"/>
      <c r="L1497" s="7" t="s">
        <v>13957</v>
      </c>
      <c r="M1497" s="7" t="s">
        <v>3177</v>
      </c>
      <c r="N1497" s="47">
        <v>2527562</v>
      </c>
      <c r="O1497" s="11">
        <v>3000</v>
      </c>
      <c r="P1497" s="11">
        <v>183608.33</v>
      </c>
      <c r="Q1497" s="11"/>
      <c r="R1497" s="11" t="s">
        <v>3178</v>
      </c>
      <c r="S1497" s="11"/>
      <c r="T1497" s="11"/>
      <c r="U1497" s="19" t="s">
        <v>4439</v>
      </c>
      <c r="V1497" s="11"/>
      <c r="W1497" s="15">
        <v>183608.33</v>
      </c>
      <c r="X1497" s="15">
        <v>3000</v>
      </c>
      <c r="Y1497" s="11" t="str">
        <f t="shared" si="24"/>
        <v>43938 SECRETARIA DE ESTADO DA SAÚDEVENTILADOR ARTIFICIAL ELETRÔNICO TIPO 01 TRANSPORTE MODELO PEDIÁTRICOADULTO MODOS VENTILAÇÃO VCV SIMVCPAPPS AC PARÂMETROS VENTILATÓRIOS PARÂMETROS VC FR FIO2 PEEP COMPONENTES VÁLVULAS REGULADORAS DE PRESSÃO ALARMES ALARMES AUDIOVISUAIS29.795.338/0001-6925275623000183608,33http://transparencia.al.gov.br/despesa/empenho/510524/2020NE02012/undefined/</v>
      </c>
      <c r="Z1497" s="11" t="s">
        <v>4443</v>
      </c>
      <c r="AA1497" s="7">
        <v>800000</v>
      </c>
      <c r="AB1497" s="1" t="s">
        <v>15342</v>
      </c>
      <c r="AC1497" s="7" t="s">
        <v>14870</v>
      </c>
      <c r="AD1497" s="1" t="s">
        <v>16269</v>
      </c>
    </row>
    <row r="1498" spans="1:30">
      <c r="A1498" s="10">
        <v>43951</v>
      </c>
      <c r="B1498" s="11" t="s">
        <v>21</v>
      </c>
      <c r="C1498" s="11" t="s">
        <v>4247</v>
      </c>
      <c r="D1498" s="11" t="s">
        <v>309</v>
      </c>
      <c r="E1498" s="11" t="s">
        <v>117</v>
      </c>
      <c r="F1498" s="11" t="s">
        <v>363</v>
      </c>
      <c r="G1498" s="11" t="s">
        <v>17</v>
      </c>
      <c r="H1498" s="11" t="s">
        <v>4248</v>
      </c>
      <c r="I1498" s="11" t="s">
        <v>4313</v>
      </c>
      <c r="J1498" s="11" t="s">
        <v>314</v>
      </c>
      <c r="K1498" s="11" t="s">
        <v>4314</v>
      </c>
      <c r="L1498" s="7" t="s">
        <v>14078</v>
      </c>
      <c r="M1498" s="7" t="s">
        <v>4315</v>
      </c>
      <c r="N1498" s="47">
        <v>2460000</v>
      </c>
      <c r="O1498" s="11">
        <v>600000</v>
      </c>
      <c r="P1498" s="11">
        <v>4.0999999999999996</v>
      </c>
      <c r="Q1498" s="11" t="s">
        <v>4400</v>
      </c>
      <c r="R1498" s="11" t="s">
        <v>4408</v>
      </c>
      <c r="S1498" s="11" t="s">
        <v>314</v>
      </c>
      <c r="T1498" s="11"/>
      <c r="U1498" s="19" t="s">
        <v>30</v>
      </c>
      <c r="V1498" s="11" t="s">
        <v>4400</v>
      </c>
      <c r="W1498" s="15">
        <v>4.0999999999999996</v>
      </c>
      <c r="X1498" s="15">
        <v>600000</v>
      </c>
      <c r="Y1498" s="11" t="str">
        <f t="shared" si="24"/>
        <v>43951Secretaria Municipal de SaúdeMáscara Cirúrgica Descartável de camada tripla; retangular, com clip nasal - em embalagem com 50 unidades cada.33.202.407/0001-5024600006000004,1https://api.sorocaba.sp.gov.br/pub-consulta/#/publicacoes</v>
      </c>
      <c r="Z1498" s="11" t="s">
        <v>4443</v>
      </c>
      <c r="AA1498" s="7">
        <v>100000</v>
      </c>
      <c r="AB1498" s="1" t="s">
        <v>15471</v>
      </c>
      <c r="AC1498" s="7" t="s">
        <v>14868</v>
      </c>
      <c r="AD1498" s="1" t="s">
        <v>16269</v>
      </c>
    </row>
    <row r="1499" spans="1:30">
      <c r="A1499" s="10">
        <v>43931</v>
      </c>
      <c r="B1499" s="11" t="s">
        <v>21</v>
      </c>
      <c r="C1499" s="11" t="s">
        <v>4238</v>
      </c>
      <c r="D1499" s="11" t="s">
        <v>309</v>
      </c>
      <c r="E1499" s="11" t="s">
        <v>16</v>
      </c>
      <c r="F1499" s="11" t="s">
        <v>4249</v>
      </c>
      <c r="G1499" s="11" t="s">
        <v>17</v>
      </c>
      <c r="H1499" s="11" t="s">
        <v>4250</v>
      </c>
      <c r="I1499" s="11" t="s">
        <v>4316</v>
      </c>
      <c r="J1499" s="11" t="s">
        <v>314</v>
      </c>
      <c r="K1499" s="11" t="s">
        <v>351</v>
      </c>
      <c r="L1499" s="7" t="s">
        <v>14079</v>
      </c>
      <c r="M1499" s="7" t="s">
        <v>4317</v>
      </c>
      <c r="N1499" s="47">
        <v>2250000</v>
      </c>
      <c r="O1499" s="11">
        <v>750000</v>
      </c>
      <c r="P1499" s="11">
        <v>3</v>
      </c>
      <c r="Q1499" s="11" t="s">
        <v>4400</v>
      </c>
      <c r="R1499" s="11" t="s">
        <v>4409</v>
      </c>
      <c r="S1499" s="11" t="s">
        <v>4405</v>
      </c>
      <c r="T1499" s="11"/>
      <c r="U1499" s="19" t="s">
        <v>30</v>
      </c>
      <c r="V1499" s="11" t="s">
        <v>4400</v>
      </c>
      <c r="W1499" s="15">
        <v>3</v>
      </c>
      <c r="X1499" s="15">
        <v>750000</v>
      </c>
      <c r="Y1499" s="11" t="str">
        <f t="shared" si="24"/>
        <v>43931Hospital do Servidor Público Municipal - HSPMMÁSCARA CIRÚRGICA DESCARTÁVEL, para  abastecer  as  unidades  da  Autarquia  Hospitalar  Municipal.19.409.155/0001-0422500007500003http://www.docidadesp.imprensaoficial.com.br/NavegaEdicao.aspx?ClipID=c3a04bec06a4bfb62397c9cf47650c4c&amp;PalavraChave=%C2%A0MDL%20DO%20BRASIL%20COMERCIO%20E%20IMPORTACAO%20DE%20LAMPADAS%20LTDA</v>
      </c>
      <c r="Z1499" s="11" t="s">
        <v>4443</v>
      </c>
      <c r="AA1499" s="7">
        <v>300000</v>
      </c>
      <c r="AB1499" s="1" t="s">
        <v>15472</v>
      </c>
      <c r="AC1499" s="7" t="s">
        <v>14868</v>
      </c>
      <c r="AD1499" s="1" t="s">
        <v>16269</v>
      </c>
    </row>
    <row r="1500" spans="1:30">
      <c r="A1500" s="10" t="s">
        <v>815</v>
      </c>
      <c r="B1500" s="11" t="s">
        <v>15</v>
      </c>
      <c r="C1500" s="11" t="s">
        <v>4251</v>
      </c>
      <c r="D1500" s="11" t="s">
        <v>3925</v>
      </c>
      <c r="E1500" s="11" t="s">
        <v>16</v>
      </c>
      <c r="F1500" s="11" t="s">
        <v>4252</v>
      </c>
      <c r="G1500" s="11" t="s">
        <v>37</v>
      </c>
      <c r="H1500" s="11" t="s">
        <v>4253</v>
      </c>
      <c r="I1500" s="11" t="s">
        <v>4318</v>
      </c>
      <c r="J1500" s="11" t="s">
        <v>4319</v>
      </c>
      <c r="K1500" s="11" t="s">
        <v>215</v>
      </c>
      <c r="L1500" s="7" t="s">
        <v>713</v>
      </c>
      <c r="M1500" s="7" t="s">
        <v>714</v>
      </c>
      <c r="N1500" s="47">
        <v>2245000</v>
      </c>
      <c r="O1500" s="11">
        <v>3000</v>
      </c>
      <c r="P1500" s="11">
        <v>183608.33</v>
      </c>
      <c r="Q1500" s="11" t="s">
        <v>4400</v>
      </c>
      <c r="R1500" s="11" t="s">
        <v>3950</v>
      </c>
      <c r="S1500" s="11" t="s">
        <v>3950</v>
      </c>
      <c r="T1500" s="11"/>
      <c r="U1500" s="19" t="s">
        <v>4439</v>
      </c>
      <c r="V1500" s="11" t="s">
        <v>4400</v>
      </c>
      <c r="W1500" s="15">
        <v>183608.33</v>
      </c>
      <c r="X1500" s="15">
        <v>3000</v>
      </c>
      <c r="Y1500" s="11" t="str">
        <f t="shared" si="24"/>
        <v>NASecretaria Estadual de Saúde/Fundo Estadual de SaúdeVENTILADOR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PLUS01.298.443/0002-5422450003000183608,33http://www.transparencia.mt.gov.br/-/contratos-covid-19</v>
      </c>
      <c r="Z1500" s="11" t="s">
        <v>4443</v>
      </c>
      <c r="AA1500" s="7">
        <v>0</v>
      </c>
      <c r="AB1500" s="1" t="s">
        <v>14991</v>
      </c>
      <c r="AC1500" s="7" t="s">
        <v>14869</v>
      </c>
      <c r="AD1500" s="1" t="s">
        <v>16269</v>
      </c>
    </row>
    <row r="1501" spans="1:30">
      <c r="A1501" s="10">
        <v>43936</v>
      </c>
      <c r="B1501" s="11" t="s">
        <v>21</v>
      </c>
      <c r="C1501" s="11" t="s">
        <v>4238</v>
      </c>
      <c r="D1501" s="11" t="s">
        <v>309</v>
      </c>
      <c r="E1501" s="11" t="s">
        <v>16</v>
      </c>
      <c r="F1501" s="11" t="s">
        <v>4254</v>
      </c>
      <c r="G1501" s="11" t="s">
        <v>37</v>
      </c>
      <c r="H1501" s="11" t="s">
        <v>4255</v>
      </c>
      <c r="I1501" s="11" t="s">
        <v>4320</v>
      </c>
      <c r="J1501" s="11" t="s">
        <v>314</v>
      </c>
      <c r="K1501" s="11" t="s">
        <v>351</v>
      </c>
      <c r="L1501" s="7" t="s">
        <v>2507</v>
      </c>
      <c r="M1501" s="7" t="s">
        <v>2508</v>
      </c>
      <c r="N1501" s="47">
        <v>1600000</v>
      </c>
      <c r="O1501" s="11">
        <v>100000</v>
      </c>
      <c r="P1501" s="11">
        <v>16</v>
      </c>
      <c r="Q1501" s="11" t="s">
        <v>4400</v>
      </c>
      <c r="R1501" s="11" t="s">
        <v>4410</v>
      </c>
      <c r="S1501" s="11" t="s">
        <v>4405</v>
      </c>
      <c r="T1501" s="11"/>
      <c r="U1501" s="19" t="s">
        <v>4892</v>
      </c>
      <c r="V1501" s="11" t="s">
        <v>4400</v>
      </c>
      <c r="W1501" s="15">
        <v>16</v>
      </c>
      <c r="X1501" s="15">
        <v>10000</v>
      </c>
      <c r="Y1501" s="11" t="str">
        <f t="shared" si="24"/>
        <v>43936Autarquia Hospitalar Municipal - AHMMÁSCARA RESPIRADOR FACIAL, para abastecer as unidades da Autarquia Hospitalar Municipal, visando contingência devido à demanda do COVID-19.15.737.870/0001-15160000010000016http://www.docidadesp.imprensaoficial.com.br/NavegaEdicao.aspx?ClipID=7142fc9bd18cc252f4cd9fca1a948877&amp;PalavraChave=DEEP%20OIL%20TECNOLOGIA%20EM%20EQUIPAMENTOS%20LTDA</v>
      </c>
      <c r="Z1501" s="11" t="s">
        <v>4443</v>
      </c>
      <c r="AA1501" s="7">
        <v>20000</v>
      </c>
      <c r="AB1501" s="1" t="s">
        <v>15260</v>
      </c>
      <c r="AC1501" s="7" t="s">
        <v>14868</v>
      </c>
      <c r="AD1501" s="1" t="s">
        <v>16269</v>
      </c>
    </row>
    <row r="1502" spans="1:30">
      <c r="A1502" s="10">
        <v>43921</v>
      </c>
      <c r="B1502" s="11" t="s">
        <v>21</v>
      </c>
      <c r="C1502" s="11" t="s">
        <v>4238</v>
      </c>
      <c r="D1502" s="11" t="s">
        <v>309</v>
      </c>
      <c r="E1502" s="11" t="s">
        <v>16</v>
      </c>
      <c r="F1502" s="11" t="s">
        <v>340</v>
      </c>
      <c r="G1502" s="11" t="s">
        <v>17</v>
      </c>
      <c r="H1502" s="11" t="s">
        <v>4256</v>
      </c>
      <c r="I1502" s="11" t="s">
        <v>350</v>
      </c>
      <c r="J1502" s="11" t="s">
        <v>314</v>
      </c>
      <c r="K1502" s="11" t="s">
        <v>351</v>
      </c>
      <c r="L1502" s="7" t="s">
        <v>352</v>
      </c>
      <c r="M1502" s="7" t="s">
        <v>13697</v>
      </c>
      <c r="N1502" s="47">
        <v>1145000</v>
      </c>
      <c r="O1502" s="11">
        <v>50000</v>
      </c>
      <c r="P1502" s="11">
        <v>22.9</v>
      </c>
      <c r="Q1502" s="11" t="s">
        <v>4400</v>
      </c>
      <c r="R1502" s="11" t="s">
        <v>353</v>
      </c>
      <c r="S1502" s="11" t="s">
        <v>314</v>
      </c>
      <c r="T1502" s="11"/>
      <c r="U1502" s="19" t="s">
        <v>4892</v>
      </c>
      <c r="V1502" s="11" t="s">
        <v>4400</v>
      </c>
      <c r="W1502" s="15">
        <v>22.9</v>
      </c>
      <c r="X1502" s="15">
        <v>50000</v>
      </c>
      <c r="Y1502" s="11" t="str">
        <f t="shared" si="24"/>
        <v>43921Hospital do Servidor Público MunicipalMÁSCARA RESPIRADOR FACIAL, para as unidades de saúde vinculadas à Autarquia Hospitalar Municipal (AHM), destinadas ao enfrentamento da pandemia decorrente do Coronavírus.07.118.264/0001-9311450005000022,9http://www.docidadesp.imprensaoficial.com.br/NavegaEdicao.aspx?ClipID=391486ab936d0fe3475a3e41b9ca4ff3&amp;PalavraChave=6110.2020/0004993-3</v>
      </c>
      <c r="Z1502" s="11" t="s">
        <v>4443</v>
      </c>
      <c r="AA1502" s="7">
        <v>4000000</v>
      </c>
      <c r="AB1502" s="1" t="s">
        <v>14943</v>
      </c>
      <c r="AC1502" s="7" t="s">
        <v>14869</v>
      </c>
      <c r="AD1502" s="1" t="s">
        <v>16269</v>
      </c>
    </row>
    <row r="1503" spans="1:30">
      <c r="A1503" s="10">
        <v>43950</v>
      </c>
      <c r="B1503" s="11" t="s">
        <v>21</v>
      </c>
      <c r="C1503" s="11" t="s">
        <v>4257</v>
      </c>
      <c r="D1503" s="11" t="s">
        <v>309</v>
      </c>
      <c r="E1503" s="11" t="s">
        <v>16</v>
      </c>
      <c r="F1503" s="11" t="s">
        <v>363</v>
      </c>
      <c r="G1503" s="11" t="s">
        <v>37</v>
      </c>
      <c r="H1503" s="11" t="s">
        <v>4258</v>
      </c>
      <c r="I1503" s="11" t="s">
        <v>4321</v>
      </c>
      <c r="J1503" s="11" t="s">
        <v>314</v>
      </c>
      <c r="K1503" s="11" t="s">
        <v>314</v>
      </c>
      <c r="L1503" s="7" t="s">
        <v>713</v>
      </c>
      <c r="M1503" s="7" t="s">
        <v>4322</v>
      </c>
      <c r="N1503" s="47">
        <v>1118040</v>
      </c>
      <c r="O1503" s="11">
        <v>22</v>
      </c>
      <c r="P1503" s="11">
        <v>50820</v>
      </c>
      <c r="Q1503" s="11" t="s">
        <v>4400</v>
      </c>
      <c r="R1503" s="11" t="s">
        <v>4411</v>
      </c>
      <c r="S1503" s="11" t="s">
        <v>4412</v>
      </c>
      <c r="T1503" s="11"/>
      <c r="U1503" s="19" t="s">
        <v>4439</v>
      </c>
      <c r="V1503" s="11" t="s">
        <v>4400</v>
      </c>
      <c r="W1503" s="15">
        <v>50820</v>
      </c>
      <c r="X1503" s="15">
        <v>22</v>
      </c>
      <c r="Y1503" s="11" t="str">
        <f t="shared" si="24"/>
        <v>43950Secretaria Municipal de SaúdeVENTILADOR PULMONAR PRESSOMÉTRICO E VOLUMÉTRICO01.298.443/0001-7311180402250820http://servicos.sjc.sp.gov.br/governo/boletim/boletimPDF/20200417202703b5d64368-84ed-4780-b6a8-c2cb3d9d1696.pdf</v>
      </c>
      <c r="Z1503" s="11" t="s">
        <v>4443</v>
      </c>
      <c r="AA1503" s="7">
        <v>13965016.82</v>
      </c>
      <c r="AB1503" s="1" t="s">
        <v>15473</v>
      </c>
      <c r="AC1503" s="7" t="s">
        <v>14869</v>
      </c>
      <c r="AD1503" s="1" t="s">
        <v>16269</v>
      </c>
    </row>
    <row r="1504" spans="1:30">
      <c r="A1504" s="10">
        <v>43924</v>
      </c>
      <c r="B1504" s="11" t="s">
        <v>21</v>
      </c>
      <c r="C1504" s="11" t="s">
        <v>4257</v>
      </c>
      <c r="D1504" s="11" t="s">
        <v>309</v>
      </c>
      <c r="E1504" s="11" t="s">
        <v>16</v>
      </c>
      <c r="F1504" s="11" t="s">
        <v>363</v>
      </c>
      <c r="G1504" s="11" t="s">
        <v>17</v>
      </c>
      <c r="H1504" s="11" t="s">
        <v>4259</v>
      </c>
      <c r="I1504" s="11" t="s">
        <v>4323</v>
      </c>
      <c r="J1504" s="11" t="s">
        <v>314</v>
      </c>
      <c r="K1504" s="11" t="s">
        <v>314</v>
      </c>
      <c r="L1504" s="7" t="s">
        <v>8340</v>
      </c>
      <c r="M1504" s="7" t="s">
        <v>8341</v>
      </c>
      <c r="N1504" s="47">
        <v>500000</v>
      </c>
      <c r="O1504" s="11">
        <v>20000</v>
      </c>
      <c r="P1504" s="11">
        <v>25</v>
      </c>
      <c r="Q1504" s="11" t="s">
        <v>4400</v>
      </c>
      <c r="R1504" s="11" t="s">
        <v>4413</v>
      </c>
      <c r="S1504" s="11" t="s">
        <v>4412</v>
      </c>
      <c r="T1504" s="11"/>
      <c r="U1504" s="19" t="s">
        <v>4892</v>
      </c>
      <c r="V1504" s="11" t="s">
        <v>4400</v>
      </c>
      <c r="W1504" s="15">
        <v>25</v>
      </c>
      <c r="X1504" s="15">
        <v>20000</v>
      </c>
      <c r="Y1504" s="11" t="str">
        <f t="shared" si="24"/>
        <v>43924Secretaria Municipal de SaúdeCompra de Máscaras para isolamento de doenças infecciosas e respiratórias transmitidas por aerossóis – N95, para atendimento à pandemia do COVID-19.31.010.395/0001-375000002000025http://servicos.sjc.sp.gov.br/governo/boletim/boletimPDF/20200403190714d747e175-ef01-41eb-939d-467745f3e428.pdf</v>
      </c>
      <c r="Z1504" s="11" t="s">
        <v>4443</v>
      </c>
      <c r="AA1504" s="7">
        <v>500000</v>
      </c>
      <c r="AB1504" s="1" t="s">
        <v>15474</v>
      </c>
      <c r="AC1504" s="7" t="s">
        <v>14870</v>
      </c>
      <c r="AD1504" s="1" t="s">
        <v>16269</v>
      </c>
    </row>
    <row r="1505" spans="1:30">
      <c r="A1505" s="10">
        <v>43951</v>
      </c>
      <c r="B1505" s="11" t="s">
        <v>21</v>
      </c>
      <c r="C1505" s="11" t="s">
        <v>4247</v>
      </c>
      <c r="D1505" s="11" t="s">
        <v>309</v>
      </c>
      <c r="E1505" s="11" t="s">
        <v>117</v>
      </c>
      <c r="F1505" s="11" t="s">
        <v>363</v>
      </c>
      <c r="G1505" s="11" t="s">
        <v>17</v>
      </c>
      <c r="H1505" s="11" t="s">
        <v>4260</v>
      </c>
      <c r="I1505" s="11" t="s">
        <v>4324</v>
      </c>
      <c r="J1505" s="11" t="s">
        <v>314</v>
      </c>
      <c r="K1505" s="11" t="s">
        <v>4325</v>
      </c>
      <c r="L1505" s="7" t="s">
        <v>14071</v>
      </c>
      <c r="M1505" s="7" t="s">
        <v>4205</v>
      </c>
      <c r="N1505" s="47">
        <v>465000</v>
      </c>
      <c r="O1505" s="11">
        <v>100000</v>
      </c>
      <c r="P1505" s="11">
        <v>4.6500000000000004</v>
      </c>
      <c r="Q1505" s="11" t="s">
        <v>4400</v>
      </c>
      <c r="R1505" s="11" t="s">
        <v>4408</v>
      </c>
      <c r="S1505" s="11" t="s">
        <v>314</v>
      </c>
      <c r="T1505" s="11"/>
      <c r="U1505" s="19" t="s">
        <v>30</v>
      </c>
      <c r="V1505" s="11" t="s">
        <v>4400</v>
      </c>
      <c r="W1505" s="15">
        <v>4.6500000000000004</v>
      </c>
      <c r="X1505" s="15">
        <v>100000</v>
      </c>
      <c r="Y1505" s="11" t="str">
        <f t="shared" si="24"/>
        <v>43951Secretaria Municipal de SaúdeMáscara Cirúrgica Descartável de camada tripla; retangular, com clip nasal - em embalagem com 50 unidades cada. Marca: OLIMED26.145.871/0001-974650001000004,65https://api.sorocaba.sp.gov.br/pub-consulta/#/publicacoes</v>
      </c>
      <c r="Z1505" s="11" t="s">
        <v>4443</v>
      </c>
      <c r="AA1505" s="7">
        <v>50000</v>
      </c>
      <c r="AB1505" s="1" t="s">
        <v>15460</v>
      </c>
      <c r="AC1505" s="7" t="s">
        <v>14868</v>
      </c>
      <c r="AD1505" s="1" t="s">
        <v>16269</v>
      </c>
    </row>
    <row r="1506" spans="1:30">
      <c r="A1506" s="10">
        <v>43950</v>
      </c>
      <c r="B1506" s="11" t="s">
        <v>21</v>
      </c>
      <c r="C1506" s="11" t="s">
        <v>4257</v>
      </c>
      <c r="D1506" s="11" t="s">
        <v>309</v>
      </c>
      <c r="E1506" s="11" t="s">
        <v>16</v>
      </c>
      <c r="F1506" s="11" t="s">
        <v>363</v>
      </c>
      <c r="G1506" s="11" t="s">
        <v>17</v>
      </c>
      <c r="H1506" s="11" t="s">
        <v>4261</v>
      </c>
      <c r="I1506" s="11" t="s">
        <v>4326</v>
      </c>
      <c r="J1506" s="11" t="s">
        <v>314</v>
      </c>
      <c r="K1506" s="11" t="s">
        <v>314</v>
      </c>
      <c r="L1506" s="7" t="s">
        <v>14080</v>
      </c>
      <c r="M1506" s="7" t="s">
        <v>4327</v>
      </c>
      <c r="N1506" s="47">
        <v>464000</v>
      </c>
      <c r="O1506" s="11">
        <v>580000</v>
      </c>
      <c r="P1506" s="11">
        <v>0.8</v>
      </c>
      <c r="Q1506" s="11" t="s">
        <v>4400</v>
      </c>
      <c r="R1506" s="11" t="s">
        <v>4411</v>
      </c>
      <c r="S1506" s="11" t="s">
        <v>4412</v>
      </c>
      <c r="T1506" s="11"/>
      <c r="U1506" s="19" t="s">
        <v>30</v>
      </c>
      <c r="V1506" s="11" t="s">
        <v>4400</v>
      </c>
      <c r="W1506" s="15">
        <v>0.8</v>
      </c>
      <c r="X1506" s="15">
        <v>580000</v>
      </c>
      <c r="Y1506" s="11" t="str">
        <f t="shared" si="24"/>
        <v>43950Secretaria Municipal de SaúdeMASCARA FACIAL DESCARTAVEL, SANFONADA, COM CLIPE NASAL, EM POLIPROPILENO 100%, TRICAMADA COM FILTRO06.979.711/0001-364640005800000,8http://servicos.sjc.sp.gov.br/governo/boletim/boletimPDF/20200417202703b5d64368-84ed-4780-b6a8-c2cb3d9d1696.pdf</v>
      </c>
      <c r="Z1506" s="11" t="s">
        <v>4443</v>
      </c>
      <c r="AA1506" s="7">
        <v>0</v>
      </c>
      <c r="AB1506" s="1" t="s">
        <v>15475</v>
      </c>
      <c r="AC1506" s="7" t="s">
        <v>14868</v>
      </c>
      <c r="AD1506" s="1" t="s">
        <v>16269</v>
      </c>
    </row>
    <row r="1507" spans="1:30">
      <c r="A1507" s="10">
        <v>43950</v>
      </c>
      <c r="B1507" s="11" t="s">
        <v>21</v>
      </c>
      <c r="C1507" s="11" t="s">
        <v>4257</v>
      </c>
      <c r="D1507" s="11" t="s">
        <v>309</v>
      </c>
      <c r="E1507" s="11" t="s">
        <v>16</v>
      </c>
      <c r="F1507" s="11" t="s">
        <v>363</v>
      </c>
      <c r="G1507" s="11" t="s">
        <v>37</v>
      </c>
      <c r="H1507" s="11" t="s">
        <v>4258</v>
      </c>
      <c r="I1507" s="11" t="s">
        <v>4328</v>
      </c>
      <c r="J1507" s="11" t="s">
        <v>314</v>
      </c>
      <c r="K1507" s="11" t="s">
        <v>314</v>
      </c>
      <c r="L1507" s="7" t="s">
        <v>713</v>
      </c>
      <c r="M1507" s="7" t="s">
        <v>4322</v>
      </c>
      <c r="N1507" s="47">
        <v>406560</v>
      </c>
      <c r="O1507" s="11">
        <v>8</v>
      </c>
      <c r="P1507" s="11">
        <v>50820</v>
      </c>
      <c r="Q1507" s="11" t="s">
        <v>4400</v>
      </c>
      <c r="R1507" s="11" t="s">
        <v>4411</v>
      </c>
      <c r="S1507" s="11" t="s">
        <v>4412</v>
      </c>
      <c r="T1507" s="11"/>
      <c r="U1507" s="19" t="s">
        <v>4439</v>
      </c>
      <c r="V1507" s="11" t="s">
        <v>4400</v>
      </c>
      <c r="W1507" s="15">
        <v>50820</v>
      </c>
      <c r="X1507" s="15">
        <v>8</v>
      </c>
      <c r="Y1507" s="11" t="str">
        <f t="shared" si="24"/>
        <v>43950Secretaria Municipal de SaúdeVENTILADOR PULMONAR PRESSOMÉTRICO E VOLUMÉTRICO01.298.443/0001-73406560850820http://servicos.sjc.sp.gov.br/governo/boletim/boletimPDF/20200417202703b5d64368-84ed-4780-b6a8-c2cb3d9d1696.pdf</v>
      </c>
      <c r="Z1507" s="11" t="s">
        <v>4443</v>
      </c>
      <c r="AA1507" s="7">
        <v>13965016.82</v>
      </c>
      <c r="AB1507" s="1" t="s">
        <v>15473</v>
      </c>
      <c r="AC1507" s="7" t="s">
        <v>14869</v>
      </c>
      <c r="AD1507" s="1" t="s">
        <v>16269</v>
      </c>
    </row>
    <row r="1508" spans="1:30">
      <c r="A1508" s="10">
        <v>43938</v>
      </c>
      <c r="B1508" s="11" t="s">
        <v>15</v>
      </c>
      <c r="C1508" s="11" t="s">
        <v>4244</v>
      </c>
      <c r="D1508" s="11" t="s">
        <v>3155</v>
      </c>
      <c r="E1508" s="11" t="s">
        <v>16</v>
      </c>
      <c r="F1508" s="11" t="s">
        <v>3156</v>
      </c>
      <c r="G1508" s="11" t="s">
        <v>37</v>
      </c>
      <c r="H1508" s="11" t="s">
        <v>3188</v>
      </c>
      <c r="I1508" s="11" t="s">
        <v>3189</v>
      </c>
      <c r="J1508" s="11"/>
      <c r="K1508" s="11"/>
      <c r="L1508" s="7" t="s">
        <v>2136</v>
      </c>
      <c r="M1508" s="7" t="s">
        <v>2137</v>
      </c>
      <c r="N1508" s="47">
        <v>347522</v>
      </c>
      <c r="O1508" s="11">
        <v>7</v>
      </c>
      <c r="P1508" s="11">
        <v>49646</v>
      </c>
      <c r="Q1508" s="11"/>
      <c r="R1508" s="11" t="s">
        <v>3190</v>
      </c>
      <c r="S1508" s="11"/>
      <c r="T1508" s="11"/>
      <c r="U1508" s="19" t="s">
        <v>4439</v>
      </c>
      <c r="V1508" s="11"/>
      <c r="W1508" s="15">
        <v>49646</v>
      </c>
      <c r="X1508" s="15">
        <v>7</v>
      </c>
      <c r="Y1508" s="11" t="str">
        <f t="shared" si="24"/>
        <v>43938 SECRETARIA DE ESTADO DA SAÚDEVENTILADOR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FREQUÊNCI49.520.521/0001-69347522749646http://transparencia.al.gov.br/despesa/empenho/510524/2020NE01447/undefined/</v>
      </c>
      <c r="Z1508" s="11" t="s">
        <v>4443</v>
      </c>
      <c r="AA1508" s="7">
        <v>183406304</v>
      </c>
      <c r="AB1508" s="1" t="s">
        <v>15211</v>
      </c>
      <c r="AC1508" s="7" t="s">
        <v>14869</v>
      </c>
      <c r="AD1508" s="1" t="s">
        <v>16269</v>
      </c>
    </row>
    <row r="1509" spans="1:30">
      <c r="A1509" s="10">
        <v>43950</v>
      </c>
      <c r="B1509" s="11" t="s">
        <v>21</v>
      </c>
      <c r="C1509" s="11" t="s">
        <v>4257</v>
      </c>
      <c r="D1509" s="11" t="s">
        <v>309</v>
      </c>
      <c r="E1509" s="11" t="s">
        <v>16</v>
      </c>
      <c r="F1509" s="11" t="s">
        <v>363</v>
      </c>
      <c r="G1509" s="11" t="s">
        <v>17</v>
      </c>
      <c r="H1509" s="11" t="s">
        <v>4262</v>
      </c>
      <c r="I1509" s="11" t="s">
        <v>4329</v>
      </c>
      <c r="J1509" s="11" t="s">
        <v>314</v>
      </c>
      <c r="K1509" s="11" t="s">
        <v>314</v>
      </c>
      <c r="L1509" s="7" t="s">
        <v>14080</v>
      </c>
      <c r="M1509" s="7" t="s">
        <v>4327</v>
      </c>
      <c r="N1509" s="47">
        <v>336000</v>
      </c>
      <c r="O1509" s="11">
        <v>420000</v>
      </c>
      <c r="P1509" s="11">
        <v>0.8</v>
      </c>
      <c r="Q1509" s="11" t="s">
        <v>4400</v>
      </c>
      <c r="R1509" s="11" t="s">
        <v>4411</v>
      </c>
      <c r="S1509" s="11" t="s">
        <v>4412</v>
      </c>
      <c r="T1509" s="11"/>
      <c r="U1509" s="19" t="s">
        <v>30</v>
      </c>
      <c r="V1509" s="11" t="s">
        <v>4400</v>
      </c>
      <c r="W1509" s="15">
        <v>0.8</v>
      </c>
      <c r="X1509" s="15">
        <v>420000</v>
      </c>
      <c r="Y1509" s="11" t="str">
        <f t="shared" si="24"/>
        <v>43950Secretaria Municipal de SaúdeMÁSCARA FACIAL DESCARTÁVEL, SANFONADA, COM CLIPE NASAL, EM POLIPROPILENO 100%, TRICAMADA COM FILTRO06.979.711/0001-363360004200000,8http://servicos.sjc.sp.gov.br/governo/boletim/boletimPDF/20200417202703b5d64368-84ed-4780-b6a8-c2cb3d9d1696.pdf</v>
      </c>
      <c r="Z1509" s="11" t="s">
        <v>4443</v>
      </c>
      <c r="AA1509" s="7">
        <v>0</v>
      </c>
      <c r="AB1509" s="1" t="s">
        <v>15475</v>
      </c>
      <c r="AC1509" s="7" t="s">
        <v>14868</v>
      </c>
      <c r="AD1509" s="1" t="s">
        <v>16269</v>
      </c>
    </row>
    <row r="1510" spans="1:30">
      <c r="A1510" s="10">
        <v>43921</v>
      </c>
      <c r="B1510" s="11" t="s">
        <v>21</v>
      </c>
      <c r="C1510" s="11" t="s">
        <v>4238</v>
      </c>
      <c r="D1510" s="11" t="s">
        <v>309</v>
      </c>
      <c r="E1510" s="11" t="s">
        <v>16</v>
      </c>
      <c r="F1510" s="11" t="s">
        <v>340</v>
      </c>
      <c r="G1510" s="11" t="s">
        <v>34</v>
      </c>
      <c r="H1510" s="11" t="s">
        <v>4263</v>
      </c>
      <c r="I1510" s="11" t="s">
        <v>4330</v>
      </c>
      <c r="J1510" s="11" t="s">
        <v>314</v>
      </c>
      <c r="K1510" s="11" t="s">
        <v>351</v>
      </c>
      <c r="L1510" s="7" t="s">
        <v>4331</v>
      </c>
      <c r="M1510" s="7" t="s">
        <v>14081</v>
      </c>
      <c r="N1510" s="47">
        <v>324000</v>
      </c>
      <c r="O1510" s="11">
        <v>1800</v>
      </c>
      <c r="P1510" s="11">
        <v>180</v>
      </c>
      <c r="Q1510" s="11" t="s">
        <v>4400</v>
      </c>
      <c r="R1510" s="11" t="s">
        <v>4414</v>
      </c>
      <c r="S1510" s="11" t="s">
        <v>314</v>
      </c>
      <c r="T1510" s="11"/>
      <c r="U1510" s="15" t="s">
        <v>1526</v>
      </c>
      <c r="V1510" s="11" t="s">
        <v>4400</v>
      </c>
      <c r="W1510" s="15">
        <v>180</v>
      </c>
      <c r="X1510" s="15">
        <v>1800</v>
      </c>
      <c r="Y1510" s="11" t="str">
        <f t="shared" si="24"/>
        <v>43921Hospital do Servidor Público MunicipalFornecimento Exames RT-PCR (Reação de Cadeira de Polimerase – transcriptase reversa), para diagnostico de COVID-19. Prazo: 06 (seis) meses.19.378.769/0001-763240001800180http://www.docidadesp.imprensaoficial.com.br/NavegaEdicao.aspx?ClipID=e63db8a856187dd75f2ad727d1cca906&amp;PalavraChave=6210.2020/0002301-6</v>
      </c>
      <c r="Z1510" s="11" t="s">
        <v>4443</v>
      </c>
      <c r="AA1510" s="7">
        <v>148801989.16</v>
      </c>
      <c r="AB1510" s="1" t="s">
        <v>15476</v>
      </c>
      <c r="AC1510" s="7" t="s">
        <v>14869</v>
      </c>
      <c r="AD1510" s="1" t="s">
        <v>16269</v>
      </c>
    </row>
    <row r="1511" spans="1:30">
      <c r="A1511" s="10">
        <v>43938</v>
      </c>
      <c r="B1511" s="11" t="s">
        <v>21</v>
      </c>
      <c r="C1511" s="11" t="s">
        <v>4238</v>
      </c>
      <c r="D1511" s="11" t="s">
        <v>309</v>
      </c>
      <c r="E1511" s="11" t="s">
        <v>117</v>
      </c>
      <c r="F1511" s="11" t="s">
        <v>4264</v>
      </c>
      <c r="G1511" s="11" t="s">
        <v>37</v>
      </c>
      <c r="H1511" s="11" t="s">
        <v>4265</v>
      </c>
      <c r="I1511" s="11" t="s">
        <v>4332</v>
      </c>
      <c r="J1511" s="11" t="s">
        <v>314</v>
      </c>
      <c r="K1511" s="11" t="s">
        <v>351</v>
      </c>
      <c r="L1511" s="7" t="s">
        <v>14082</v>
      </c>
      <c r="M1511" s="7" t="s">
        <v>4333</v>
      </c>
      <c r="N1511" s="47">
        <v>312048</v>
      </c>
      <c r="O1511" s="11">
        <v>23640</v>
      </c>
      <c r="P1511" s="11">
        <v>13.2</v>
      </c>
      <c r="Q1511" s="11" t="s">
        <v>4401</v>
      </c>
      <c r="R1511" s="11" t="s">
        <v>4415</v>
      </c>
      <c r="S1511" s="11" t="s">
        <v>4405</v>
      </c>
      <c r="T1511" s="11"/>
      <c r="U1511" s="19" t="s">
        <v>32</v>
      </c>
      <c r="V1511" s="11" t="s">
        <v>4401</v>
      </c>
      <c r="W1511" s="15">
        <v>26.4</v>
      </c>
      <c r="X1511" s="15">
        <v>11820</v>
      </c>
      <c r="Y1511" s="11" t="str">
        <f t="shared" si="24"/>
        <v>43938São Paulo Turismo - SPTURIS
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113.406.983/0001-023120482364013,2http://www.docidadesp.imprensaoficial.com.br/NavegaEdicao.aspx?ClipID=d77173dcf00763794e0823b2eda2ad32&amp;PalavraChave=Be%20Factory%20Laboratories,%20Ind%C3%BAstria,%20Com%C3%A9rcio,%20Importa%C3%A7%C3%A3o%20e%20Exporta%C3%A7%C3%A3o%20LTDA</v>
      </c>
      <c r="Z1511" s="11" t="s">
        <v>4443</v>
      </c>
      <c r="AA1511" s="7">
        <v>100000</v>
      </c>
      <c r="AB1511" s="1" t="s">
        <v>15477</v>
      </c>
      <c r="AC1511" s="7" t="s">
        <v>14868</v>
      </c>
      <c r="AD1511" s="1" t="s">
        <v>16269</v>
      </c>
    </row>
    <row r="1512" spans="1:30">
      <c r="A1512" s="10">
        <v>43938</v>
      </c>
      <c r="B1512" s="11" t="s">
        <v>21</v>
      </c>
      <c r="C1512" s="11" t="s">
        <v>4257</v>
      </c>
      <c r="D1512" s="11" t="s">
        <v>309</v>
      </c>
      <c r="E1512" s="11" t="s">
        <v>16</v>
      </c>
      <c r="F1512" s="11" t="s">
        <v>363</v>
      </c>
      <c r="G1512" s="11" t="s">
        <v>37</v>
      </c>
      <c r="H1512" s="11" t="s">
        <v>4266</v>
      </c>
      <c r="I1512" s="11" t="s">
        <v>4334</v>
      </c>
      <c r="J1512" s="11" t="s">
        <v>314</v>
      </c>
      <c r="K1512" s="11" t="s">
        <v>314</v>
      </c>
      <c r="L1512" s="7" t="s">
        <v>13980</v>
      </c>
      <c r="M1512" s="7" t="s">
        <v>4312</v>
      </c>
      <c r="N1512" s="47">
        <v>298010</v>
      </c>
      <c r="O1512" s="11">
        <v>17000</v>
      </c>
      <c r="P1512" s="11">
        <v>17.53</v>
      </c>
      <c r="Q1512" s="11" t="s">
        <v>4400</v>
      </c>
      <c r="R1512" s="11" t="s">
        <v>4411</v>
      </c>
      <c r="S1512" s="11" t="s">
        <v>4412</v>
      </c>
      <c r="T1512" s="11"/>
      <c r="U1512" s="19" t="s">
        <v>4892</v>
      </c>
      <c r="V1512" s="11" t="s">
        <v>4400</v>
      </c>
      <c r="W1512" s="15">
        <v>17.53</v>
      </c>
      <c r="X1512" s="15">
        <v>17000</v>
      </c>
      <c r="Y1512" s="11" t="str">
        <f t="shared" si="24"/>
        <v>43938Secretaria Municipal de SaúdeMáscaras para Isolamento de doenças infecciosas e respiratórias transmitidas por aerossóis – N95, para atendimento à pandemia do COVID-19.14.707.364/0001-102980101700017,53http://servicos.sjc.sp.gov.br/governo/boletim/boletimPDF/20200417202703b5d64368-84ed-4780-b6a8-c2cb3d9d1696.pdf</v>
      </c>
      <c r="Z1512" s="11" t="s">
        <v>4443</v>
      </c>
      <c r="AA1512" s="7">
        <v>765421081.75999999</v>
      </c>
      <c r="AB1512" s="1" t="s">
        <v>15367</v>
      </c>
      <c r="AC1512" s="7" t="s">
        <v>14869</v>
      </c>
      <c r="AD1512" s="1" t="s">
        <v>16269</v>
      </c>
    </row>
    <row r="1513" spans="1:30">
      <c r="A1513" s="10">
        <v>43922</v>
      </c>
      <c r="B1513" s="11" t="s">
        <v>21</v>
      </c>
      <c r="C1513" s="11" t="s">
        <v>4238</v>
      </c>
      <c r="D1513" s="11" t="s">
        <v>309</v>
      </c>
      <c r="E1513" s="11" t="s">
        <v>117</v>
      </c>
      <c r="F1513" s="11" t="s">
        <v>359</v>
      </c>
      <c r="G1513" s="11" t="s">
        <v>17</v>
      </c>
      <c r="H1513" s="11" t="s">
        <v>4267</v>
      </c>
      <c r="I1513" s="11" t="s">
        <v>361</v>
      </c>
      <c r="J1513" s="11" t="s">
        <v>314</v>
      </c>
      <c r="K1513" s="11" t="s">
        <v>351</v>
      </c>
      <c r="L1513" s="7" t="s">
        <v>13699</v>
      </c>
      <c r="M1513" s="7" t="s">
        <v>392</v>
      </c>
      <c r="N1513" s="47">
        <v>243600</v>
      </c>
      <c r="O1513" s="11">
        <v>84000</v>
      </c>
      <c r="P1513" s="11">
        <v>2.9</v>
      </c>
      <c r="Q1513" s="11" t="s">
        <v>4400</v>
      </c>
      <c r="R1513" s="11" t="s">
        <v>362</v>
      </c>
      <c r="S1513" s="11" t="s">
        <v>314</v>
      </c>
      <c r="T1513" s="11"/>
      <c r="U1513" s="19" t="s">
        <v>30</v>
      </c>
      <c r="V1513" s="11" t="s">
        <v>4400</v>
      </c>
      <c r="W1513" s="15">
        <v>2.9</v>
      </c>
      <c r="X1513" s="15">
        <v>84000</v>
      </c>
      <c r="Y1513" s="11" t="str">
        <f t="shared" si="24"/>
        <v>43922Serviço Funerário do Município de São PauloMáscara Tripla branca ou azul, para atender as precauções padrão de controle de infecção durante pandemia de coronavírus e manuseio de corpos, para uso do Serviço Funerário do Município de São Paulo – SFMSP.71.771.364/0001-13243600840002,9http://www.docidadesp.imprensaoficial.com.br/NavegaEdicao.aspx?ClipID=af4b587b19680b6e28fafe04a021c5b9&amp;PalavraChave=6410.2020/0004369-3</v>
      </c>
      <c r="Z1513" s="11" t="s">
        <v>4443</v>
      </c>
      <c r="AA1513" s="7">
        <v>450000</v>
      </c>
      <c r="AB1513" s="1" t="s">
        <v>14945</v>
      </c>
      <c r="AC1513" s="7" t="s">
        <v>14868</v>
      </c>
      <c r="AD1513" s="1" t="s">
        <v>16269</v>
      </c>
    </row>
    <row r="1514" spans="1:30">
      <c r="A1514" s="10">
        <v>43931</v>
      </c>
      <c r="B1514" s="11" t="s">
        <v>21</v>
      </c>
      <c r="C1514" s="11" t="s">
        <v>4238</v>
      </c>
      <c r="D1514" s="11" t="s">
        <v>309</v>
      </c>
      <c r="E1514" s="11" t="s">
        <v>16</v>
      </c>
      <c r="F1514" s="11" t="s">
        <v>4241</v>
      </c>
      <c r="G1514" s="11" t="s">
        <v>17</v>
      </c>
      <c r="H1514" s="11" t="s">
        <v>4268</v>
      </c>
      <c r="I1514" s="11" t="s">
        <v>4335</v>
      </c>
      <c r="J1514" s="11" t="s">
        <v>314</v>
      </c>
      <c r="K1514" s="11" t="s">
        <v>351</v>
      </c>
      <c r="L1514" s="7" t="s">
        <v>4336</v>
      </c>
      <c r="M1514" s="7" t="s">
        <v>466</v>
      </c>
      <c r="N1514" s="47">
        <v>215400</v>
      </c>
      <c r="O1514" s="11">
        <v>60000</v>
      </c>
      <c r="P1514" s="11">
        <v>3.59</v>
      </c>
      <c r="Q1514" s="11" t="s">
        <v>4400</v>
      </c>
      <c r="R1514" s="11" t="s">
        <v>4416</v>
      </c>
      <c r="S1514" s="11" t="s">
        <v>4405</v>
      </c>
      <c r="T1514" s="11"/>
      <c r="U1514" s="19" t="s">
        <v>30</v>
      </c>
      <c r="V1514" s="11" t="s">
        <v>4400</v>
      </c>
      <c r="W1514" s="15">
        <v>3.59</v>
      </c>
      <c r="X1514" s="15">
        <v>60000</v>
      </c>
      <c r="Y1514" s="11" t="str">
        <f t="shared" si="24"/>
        <v>43931Secretaria Municipal de Saúde - SMSMÁSCARA DESCARTÁVEL PARA PROTEÇÃO RESPIRATÓRIA.45.985.371/0001-08215400600003,59http://www.docidadesp.imprensaoficial.com.br/NavegaEdicao.aspx?ClipID=4cb80b067c44ada067d7eac2b6bb8859&amp;PalavraChave=3M%20DO%20BRASIL%20LTDA</v>
      </c>
      <c r="Z1514" s="11" t="s">
        <v>4443</v>
      </c>
      <c r="AA1514" s="7">
        <v>181294923</v>
      </c>
      <c r="AB1514" s="1" t="s">
        <v>14896</v>
      </c>
      <c r="AC1514" s="7" t="s">
        <v>14869</v>
      </c>
      <c r="AD1514" s="1" t="s">
        <v>16269</v>
      </c>
    </row>
    <row r="1515" spans="1:30">
      <c r="A1515" s="10">
        <v>43910</v>
      </c>
      <c r="B1515" s="11" t="s">
        <v>21</v>
      </c>
      <c r="C1515" s="11" t="s">
        <v>4269</v>
      </c>
      <c r="D1515" s="11" t="s">
        <v>3952</v>
      </c>
      <c r="E1515" s="11" t="s">
        <v>16</v>
      </c>
      <c r="F1515" s="11" t="s">
        <v>4270</v>
      </c>
      <c r="G1515" s="11" t="s">
        <v>37</v>
      </c>
      <c r="H1515" s="11" t="s">
        <v>4271</v>
      </c>
      <c r="I1515" s="11" t="s">
        <v>4201</v>
      </c>
      <c r="J1515" s="11"/>
      <c r="K1515" s="11"/>
      <c r="L1515" s="7" t="s">
        <v>3552</v>
      </c>
      <c r="M1515" s="7" t="s">
        <v>3127</v>
      </c>
      <c r="N1515" s="47">
        <v>200000</v>
      </c>
      <c r="O1515" s="11">
        <v>10</v>
      </c>
      <c r="P1515" s="11">
        <v>20000</v>
      </c>
      <c r="Q1515" s="11" t="s">
        <v>20</v>
      </c>
      <c r="R1515" s="11" t="s">
        <v>4417</v>
      </c>
      <c r="S1515" s="11" t="s">
        <v>4418</v>
      </c>
      <c r="T1515" s="11"/>
      <c r="U1515" s="15" t="s">
        <v>4431</v>
      </c>
      <c r="V1515" s="11" t="s">
        <v>20</v>
      </c>
      <c r="W1515" s="15">
        <v>20000</v>
      </c>
      <c r="X1515" s="15">
        <v>10</v>
      </c>
      <c r="Y1515" s="11" t="str">
        <f t="shared" si="24"/>
        <v>43910Secretaria Municipal de Saúde e Defesa CivilAquisição de monitor multiparâmetro08.675.394/0001-902000001020000https://duquedecaxias.rj.gov.br/portal/boletim-oficial.html</v>
      </c>
      <c r="Z1515" s="11" t="s">
        <v>4443</v>
      </c>
      <c r="AA1515" s="7">
        <v>400000</v>
      </c>
      <c r="AB1515" s="1" t="s">
        <v>15332</v>
      </c>
      <c r="AC1515" s="7" t="s">
        <v>14869</v>
      </c>
      <c r="AD1515" s="1" t="s">
        <v>16269</v>
      </c>
    </row>
    <row r="1516" spans="1:30">
      <c r="A1516" s="10">
        <v>43927</v>
      </c>
      <c r="B1516" s="11" t="s">
        <v>21</v>
      </c>
      <c r="C1516" s="11" t="s">
        <v>4247</v>
      </c>
      <c r="D1516" s="11" t="s">
        <v>309</v>
      </c>
      <c r="E1516" s="11" t="s">
        <v>16</v>
      </c>
      <c r="F1516" s="11" t="s">
        <v>363</v>
      </c>
      <c r="G1516" s="11" t="s">
        <v>17</v>
      </c>
      <c r="H1516" s="11" t="s">
        <v>4248</v>
      </c>
      <c r="I1516" s="11" t="s">
        <v>4337</v>
      </c>
      <c r="J1516" s="11" t="s">
        <v>314</v>
      </c>
      <c r="K1516" s="11" t="s">
        <v>283</v>
      </c>
      <c r="L1516" s="7" t="s">
        <v>14078</v>
      </c>
      <c r="M1516" s="7" t="s">
        <v>4315</v>
      </c>
      <c r="N1516" s="47">
        <v>162750</v>
      </c>
      <c r="O1516" s="11">
        <v>35000</v>
      </c>
      <c r="P1516" s="11">
        <v>4.6500000000000004</v>
      </c>
      <c r="Q1516" s="11" t="s">
        <v>4400</v>
      </c>
      <c r="R1516" s="11" t="s">
        <v>4408</v>
      </c>
      <c r="S1516" s="11" t="s">
        <v>314</v>
      </c>
      <c r="T1516" s="11"/>
      <c r="U1516" s="19" t="s">
        <v>30</v>
      </c>
      <c r="V1516" s="11" t="s">
        <v>4400</v>
      </c>
      <c r="W1516" s="15">
        <v>4.6500000000000004</v>
      </c>
      <c r="X1516" s="15">
        <v>35000</v>
      </c>
      <c r="Y1516" s="11" t="str">
        <f t="shared" si="24"/>
        <v>43927Secretaria Municipal de SaúdeMáscara Cirúrgica Descartável de camada tripla; retangular, com clip nasal - em embalagem com 50 unidades cada.33.202.407/0001-50162750350004,65https://api.sorocaba.sp.gov.br/pub-consulta/#/publicacoes</v>
      </c>
      <c r="Z1516" s="11" t="s">
        <v>4443</v>
      </c>
      <c r="AA1516" s="7">
        <v>100000</v>
      </c>
      <c r="AB1516" s="1" t="s">
        <v>15471</v>
      </c>
      <c r="AC1516" s="7" t="s">
        <v>14868</v>
      </c>
      <c r="AD1516" s="1" t="s">
        <v>16269</v>
      </c>
    </row>
    <row r="1517" spans="1:30">
      <c r="A1517" s="10">
        <v>43914</v>
      </c>
      <c r="B1517" s="11" t="s">
        <v>21</v>
      </c>
      <c r="C1517" s="11" t="s">
        <v>4238</v>
      </c>
      <c r="D1517" s="11" t="s">
        <v>309</v>
      </c>
      <c r="E1517" s="11" t="s">
        <v>128</v>
      </c>
      <c r="F1517" s="11" t="s">
        <v>326</v>
      </c>
      <c r="G1517" s="11" t="s">
        <v>37</v>
      </c>
      <c r="H1517" s="11" t="s">
        <v>336</v>
      </c>
      <c r="I1517" s="11" t="s">
        <v>337</v>
      </c>
      <c r="J1517" s="11" t="s">
        <v>314</v>
      </c>
      <c r="K1517" s="11" t="s">
        <v>323</v>
      </c>
      <c r="L1517" s="7" t="s">
        <v>338</v>
      </c>
      <c r="M1517" s="7" t="s">
        <v>347</v>
      </c>
      <c r="N1517" s="47">
        <v>150000</v>
      </c>
      <c r="O1517" s="11">
        <v>6000</v>
      </c>
      <c r="P1517" s="11">
        <v>25</v>
      </c>
      <c r="Q1517" s="11" t="s">
        <v>4401</v>
      </c>
      <c r="R1517" s="11" t="s">
        <v>339</v>
      </c>
      <c r="S1517" s="11" t="s">
        <v>314</v>
      </c>
      <c r="T1517" s="11"/>
      <c r="U1517" s="19" t="s">
        <v>32</v>
      </c>
      <c r="V1517" s="11" t="s">
        <v>4401</v>
      </c>
      <c r="W1517" s="15">
        <v>50</v>
      </c>
      <c r="X1517" s="15">
        <v>3000</v>
      </c>
      <c r="Y1517" s="11" t="str">
        <f t="shared" si="24"/>
        <v>43914Secretaria Municipal de Segurança UrbanaAquisição de Álcool em Gel em Frascos de 500ml.25.067.657/0001-05150000600025http://www.docidadesp.imprensaoficial.com.br/NavegaEdicao.aspx?ClipID=e562ebc6c872a4407eb5181725bd6472&amp;PalavraChave=6029.2020/0002724-7</v>
      </c>
      <c r="Z1517" s="11" t="s">
        <v>4443</v>
      </c>
      <c r="AA1517" s="7">
        <v>50000</v>
      </c>
      <c r="AB1517" s="1" t="s">
        <v>14942</v>
      </c>
      <c r="AC1517" s="7" t="s">
        <v>14868</v>
      </c>
      <c r="AD1517" s="1" t="s">
        <v>16269</v>
      </c>
    </row>
    <row r="1518" spans="1:30">
      <c r="A1518" s="10">
        <v>43945</v>
      </c>
      <c r="B1518" s="11" t="s">
        <v>21</v>
      </c>
      <c r="C1518" s="11" t="s">
        <v>4257</v>
      </c>
      <c r="D1518" s="11" t="s">
        <v>309</v>
      </c>
      <c r="E1518" s="11" t="s">
        <v>16</v>
      </c>
      <c r="F1518" s="11" t="s">
        <v>363</v>
      </c>
      <c r="G1518" s="11" t="s">
        <v>17</v>
      </c>
      <c r="H1518" s="11" t="s">
        <v>4272</v>
      </c>
      <c r="I1518" s="11" t="s">
        <v>4338</v>
      </c>
      <c r="J1518" s="11" t="s">
        <v>314</v>
      </c>
      <c r="K1518" s="11" t="s">
        <v>314</v>
      </c>
      <c r="L1518" s="7" t="s">
        <v>14084</v>
      </c>
      <c r="M1518" s="7" t="s">
        <v>14083</v>
      </c>
      <c r="N1518" s="47">
        <v>150000</v>
      </c>
      <c r="O1518" s="11">
        <v>100000</v>
      </c>
      <c r="P1518" s="11">
        <v>1.5</v>
      </c>
      <c r="Q1518" s="11" t="s">
        <v>4400</v>
      </c>
      <c r="R1518" s="11" t="s">
        <v>4419</v>
      </c>
      <c r="S1518" s="11" t="s">
        <v>4412</v>
      </c>
      <c r="T1518" s="11"/>
      <c r="U1518" s="19" t="s">
        <v>30</v>
      </c>
      <c r="V1518" s="11" t="s">
        <v>4400</v>
      </c>
      <c r="W1518" s="15">
        <v>1.5</v>
      </c>
      <c r="X1518" s="15">
        <v>100000</v>
      </c>
      <c r="Y1518" s="11" t="str">
        <f t="shared" si="24"/>
        <v>43945Secretaria Municipal de SaúdeMÁSCARA FACIAL PARA USO DOMÉSTICO: COM 02 (DUAS)
CAMADAS DE TECIDO, SENDO FACE INTERNA TECIDO DE ALGODÃO66.073.743/0001-081500001000001,5http://servicos.sjc.sp.gov.br/governo/boletim/boletimPDF/202004242118417ffbdfb0-d3a1-41d8-bc24-88e424a34a72.pdf</v>
      </c>
      <c r="Z1518" s="11" t="s">
        <v>4443</v>
      </c>
      <c r="AA1518" s="7">
        <v>10000</v>
      </c>
      <c r="AB1518" s="1" t="s">
        <v>15478</v>
      </c>
      <c r="AC1518" s="7" t="s">
        <v>14870</v>
      </c>
      <c r="AD1518" s="1" t="s">
        <v>16269</v>
      </c>
    </row>
    <row r="1519" spans="1:30">
      <c r="A1519" s="10">
        <v>43939</v>
      </c>
      <c r="B1519" s="11" t="s">
        <v>21</v>
      </c>
      <c r="C1519" s="11" t="s">
        <v>4238</v>
      </c>
      <c r="D1519" s="11" t="s">
        <v>309</v>
      </c>
      <c r="E1519" s="11" t="s">
        <v>117</v>
      </c>
      <c r="F1519" s="11" t="s">
        <v>4273</v>
      </c>
      <c r="G1519" s="11" t="s">
        <v>17</v>
      </c>
      <c r="H1519" s="11" t="s">
        <v>4274</v>
      </c>
      <c r="I1519" s="11" t="s">
        <v>4339</v>
      </c>
      <c r="J1519" s="11" t="s">
        <v>314</v>
      </c>
      <c r="K1519" s="11" t="s">
        <v>351</v>
      </c>
      <c r="L1519" s="7" t="s">
        <v>14085</v>
      </c>
      <c r="M1519" s="7" t="s">
        <v>4340</v>
      </c>
      <c r="N1519" s="47">
        <v>149700</v>
      </c>
      <c r="O1519" s="11">
        <v>30000</v>
      </c>
      <c r="P1519" s="11">
        <v>4.99</v>
      </c>
      <c r="Q1519" s="11" t="s">
        <v>4400</v>
      </c>
      <c r="R1519" s="11" t="s">
        <v>4420</v>
      </c>
      <c r="S1519" s="11" t="s">
        <v>4405</v>
      </c>
      <c r="T1519" s="11"/>
      <c r="U1519" s="19" t="s">
        <v>30</v>
      </c>
      <c r="V1519" s="11" t="s">
        <v>4400</v>
      </c>
      <c r="W1519" s="15">
        <v>4.99</v>
      </c>
      <c r="X1519" s="15">
        <v>30000</v>
      </c>
      <c r="Y1519" s="11" t="str">
        <f t="shared" si="24"/>
        <v>43939Secretaria Municipal das Subprefeituras
Máscaras em Tecido Lavável para o uso no âmbito da Secretaria Municipal das Subprefeituras e das trinta e duas Subprefeituras10.608.148/0001-67149700300004,99http://www.docidadesp.imprensaoficial.com.br/NavegaEdicao.aspx?ClipID=df492f5daa5883fcc4fe69f356e0a4aa&amp;PalavraChave=F%20&amp;%20L%20SILVA%20CONFEC%C3%87OES%20EIRELI%20-%20ME</v>
      </c>
      <c r="Z1519" s="11" t="s">
        <v>4443</v>
      </c>
      <c r="AA1519" s="7">
        <v>120000</v>
      </c>
      <c r="AB1519" s="1" t="s">
        <v>15479</v>
      </c>
      <c r="AC1519" s="7" t="s">
        <v>14868</v>
      </c>
      <c r="AD1519" s="1" t="s">
        <v>16269</v>
      </c>
    </row>
    <row r="1520" spans="1:30">
      <c r="A1520" s="10">
        <v>43951</v>
      </c>
      <c r="B1520" s="11" t="s">
        <v>21</v>
      </c>
      <c r="C1520" s="11" t="s">
        <v>4247</v>
      </c>
      <c r="D1520" s="11" t="s">
        <v>309</v>
      </c>
      <c r="E1520" s="11" t="s">
        <v>117</v>
      </c>
      <c r="F1520" s="11" t="s">
        <v>363</v>
      </c>
      <c r="G1520" s="11" t="s">
        <v>17</v>
      </c>
      <c r="H1520" s="11" t="s">
        <v>4248</v>
      </c>
      <c r="I1520" s="11" t="s">
        <v>4341</v>
      </c>
      <c r="J1520" s="11" t="s">
        <v>314</v>
      </c>
      <c r="K1520" s="11" t="s">
        <v>2294</v>
      </c>
      <c r="L1520" s="7" t="s">
        <v>14078</v>
      </c>
      <c r="M1520" s="7" t="s">
        <v>4315</v>
      </c>
      <c r="N1520" s="47">
        <v>139500</v>
      </c>
      <c r="O1520" s="11">
        <v>30000</v>
      </c>
      <c r="P1520" s="11">
        <v>4.6500000000000004</v>
      </c>
      <c r="Q1520" s="11" t="s">
        <v>4400</v>
      </c>
      <c r="R1520" s="11" t="s">
        <v>4408</v>
      </c>
      <c r="S1520" s="11" t="s">
        <v>314</v>
      </c>
      <c r="T1520" s="11"/>
      <c r="U1520" s="19" t="s">
        <v>30</v>
      </c>
      <c r="V1520" s="11" t="s">
        <v>4400</v>
      </c>
      <c r="W1520" s="15">
        <v>4.6500000000000004</v>
      </c>
      <c r="X1520" s="15">
        <v>30000</v>
      </c>
      <c r="Y1520" s="11" t="str">
        <f t="shared" si="24"/>
        <v>43951Secretaria Municipal de SaúdeMáscara Cirúrgica Descartável de camada tripla; retangular, com clip nasal - em embalagem com 50 unidades cada.33.202.407/0001-50139500300004,65https://api.sorocaba.sp.gov.br/pub-consulta/#/publicacoes</v>
      </c>
      <c r="Z1520" s="11" t="s">
        <v>4443</v>
      </c>
      <c r="AA1520" s="7">
        <v>100000</v>
      </c>
      <c r="AB1520" s="1" t="s">
        <v>15471</v>
      </c>
      <c r="AC1520" s="7" t="s">
        <v>14868</v>
      </c>
      <c r="AD1520" s="1" t="s">
        <v>16269</v>
      </c>
    </row>
    <row r="1521" spans="1:30">
      <c r="A1521" s="10" t="s">
        <v>815</v>
      </c>
      <c r="B1521" s="11" t="s">
        <v>15</v>
      </c>
      <c r="C1521" s="11" t="s">
        <v>4251</v>
      </c>
      <c r="D1521" s="11" t="s">
        <v>3925</v>
      </c>
      <c r="E1521" s="11" t="s">
        <v>16</v>
      </c>
      <c r="F1521" s="11" t="s">
        <v>4252</v>
      </c>
      <c r="G1521" s="11" t="s">
        <v>17</v>
      </c>
      <c r="H1521" s="11" t="s">
        <v>4275</v>
      </c>
      <c r="I1521" s="11" t="s">
        <v>4342</v>
      </c>
      <c r="J1521" s="11" t="s">
        <v>797</v>
      </c>
      <c r="K1521" s="11" t="s">
        <v>4325</v>
      </c>
      <c r="L1521" s="7" t="s">
        <v>14086</v>
      </c>
      <c r="M1521" s="7" t="s">
        <v>4343</v>
      </c>
      <c r="N1521" s="47">
        <v>130000</v>
      </c>
      <c r="O1521" s="11">
        <v>20000</v>
      </c>
      <c r="P1521" s="11">
        <v>6.5</v>
      </c>
      <c r="Q1521" s="11" t="s">
        <v>4400</v>
      </c>
      <c r="R1521" s="11" t="s">
        <v>3950</v>
      </c>
      <c r="S1521" s="11" t="s">
        <v>3950</v>
      </c>
      <c r="T1521" s="11"/>
      <c r="U1521" s="19" t="s">
        <v>19</v>
      </c>
      <c r="V1521" s="11" t="s">
        <v>4400</v>
      </c>
      <c r="W1521" s="15">
        <v>6.5</v>
      </c>
      <c r="X1521" s="15">
        <v>20000</v>
      </c>
      <c r="Y1521" s="11" t="str">
        <f t="shared" si="24"/>
        <v>NASecretaria Estadual de Saúde/Fundo Estadual de SaúdeAquisição de testes para Covid-19: GSARS-CoV-2 Teste de Anticorpos marca Guangzhou WondFo Biotech04.846.613/0001-03130000200006,5http://www.transparencia.mt.gov.br/-/contratos-covid-19</v>
      </c>
      <c r="Z1521" s="11" t="s">
        <v>4443</v>
      </c>
      <c r="AA1521" s="7">
        <v>71043</v>
      </c>
      <c r="AB1521" s="1" t="s">
        <v>15480</v>
      </c>
      <c r="AC1521" s="7" t="s">
        <v>14869</v>
      </c>
      <c r="AD1521" s="1" t="s">
        <v>16269</v>
      </c>
    </row>
    <row r="1522" spans="1:30">
      <c r="A1522" s="10">
        <v>43925</v>
      </c>
      <c r="B1522" s="11" t="s">
        <v>21</v>
      </c>
      <c r="C1522" s="11" t="s">
        <v>4238</v>
      </c>
      <c r="D1522" s="11" t="s">
        <v>309</v>
      </c>
      <c r="E1522" s="11" t="s">
        <v>117</v>
      </c>
      <c r="F1522" s="11" t="s">
        <v>4276</v>
      </c>
      <c r="G1522" s="11" t="s">
        <v>17</v>
      </c>
      <c r="H1522" s="11" t="s">
        <v>4277</v>
      </c>
      <c r="I1522" s="11" t="s">
        <v>4344</v>
      </c>
      <c r="J1522" s="11" t="s">
        <v>314</v>
      </c>
      <c r="K1522" s="11" t="s">
        <v>351</v>
      </c>
      <c r="L1522" s="7" t="s">
        <v>10489</v>
      </c>
      <c r="M1522" s="7" t="s">
        <v>4345</v>
      </c>
      <c r="N1522" s="47">
        <v>95800</v>
      </c>
      <c r="O1522" s="11">
        <v>20000</v>
      </c>
      <c r="P1522" s="11">
        <v>4.79</v>
      </c>
      <c r="Q1522" s="11" t="s">
        <v>4400</v>
      </c>
      <c r="R1522" s="11" t="s">
        <v>4421</v>
      </c>
      <c r="S1522" s="11" t="s">
        <v>4405</v>
      </c>
      <c r="T1522" s="11"/>
      <c r="U1522" s="19" t="s">
        <v>30</v>
      </c>
      <c r="V1522" s="11" t="s">
        <v>4400</v>
      </c>
      <c r="W1522" s="15">
        <v>4.79</v>
      </c>
      <c r="X1522" s="15">
        <v>20000</v>
      </c>
      <c r="Y1522" s="11" t="str">
        <f t="shared" si="24"/>
        <v>43925Secretaria Municipal de Desenvolvimento Econômico e Trabalho - SMDETMáscaras Cirúrgicas Triplas Descartáveis com elástico desenvolvida para a proteção contra doenças de transmissão aérea por gotículas e da projeção de fluídos corpóreos que possam atingir as vias respiratórias.08.973.252/0001-0995800200004,79http://www.docidadesp.imprensaoficial.com.br/NavegaEdicao.aspx?ClipID=9ac640ccf2ce251f084bb9faf6147fbe&amp;PalavraChave=LIMP%20SAFE%20COMERCIO%20DE%20EQUIPAMENTO%20EIRELI</v>
      </c>
      <c r="Z1522" s="11" t="s">
        <v>4443</v>
      </c>
      <c r="AA1522" s="7">
        <v>300000</v>
      </c>
      <c r="AB1522" s="1" t="s">
        <v>14935</v>
      </c>
      <c r="AC1522" s="7" t="s">
        <v>14868</v>
      </c>
      <c r="AD1522" s="1" t="s">
        <v>16269</v>
      </c>
    </row>
    <row r="1523" spans="1:30">
      <c r="A1523" s="10">
        <v>43924</v>
      </c>
      <c r="B1523" s="11" t="s">
        <v>21</v>
      </c>
      <c r="C1523" s="11" t="s">
        <v>4257</v>
      </c>
      <c r="D1523" s="11" t="s">
        <v>309</v>
      </c>
      <c r="E1523" s="11" t="s">
        <v>16</v>
      </c>
      <c r="F1523" s="11" t="s">
        <v>363</v>
      </c>
      <c r="G1523" s="11" t="s">
        <v>37</v>
      </c>
      <c r="H1523" s="11" t="s">
        <v>4262</v>
      </c>
      <c r="I1523" s="11" t="s">
        <v>4323</v>
      </c>
      <c r="J1523" s="11" t="s">
        <v>314</v>
      </c>
      <c r="K1523" s="11" t="s">
        <v>314</v>
      </c>
      <c r="L1523" s="7" t="s">
        <v>14087</v>
      </c>
      <c r="M1523" s="7" t="s">
        <v>4346</v>
      </c>
      <c r="N1523" s="47">
        <v>93000</v>
      </c>
      <c r="O1523" s="11">
        <v>100000</v>
      </c>
      <c r="P1523" s="11">
        <v>0.93</v>
      </c>
      <c r="Q1523" s="11" t="s">
        <v>4400</v>
      </c>
      <c r="R1523" s="11" t="s">
        <v>4413</v>
      </c>
      <c r="S1523" s="11" t="s">
        <v>4412</v>
      </c>
      <c r="T1523" s="11"/>
      <c r="U1523" s="19" t="s">
        <v>30</v>
      </c>
      <c r="V1523" s="11" t="s">
        <v>4400</v>
      </c>
      <c r="W1523" s="15">
        <v>0.93</v>
      </c>
      <c r="X1523" s="15">
        <v>100000</v>
      </c>
      <c r="Y1523" s="11" t="str">
        <f t="shared" si="24"/>
        <v>43924Secretaria Municipal de SaúdeMÁSCARA FACIAL DESCARTÁVEL, SANFONADA, COM CLIPE NASAL, EM POLIPROPILENO 100%, TRICAMADA COM FILTRO32.708.140/0001-05930001000000,93http://servicos.sjc.sp.gov.br/governo/boletim/boletimPDF/20200403190714d747e175-ef01-41eb-939d-467745f3e428.pdf</v>
      </c>
      <c r="Z1523" s="11" t="s">
        <v>4443</v>
      </c>
      <c r="AA1523" s="7">
        <v>120000</v>
      </c>
      <c r="AB1523" s="1" t="s">
        <v>15481</v>
      </c>
      <c r="AC1523" s="7" t="s">
        <v>14868</v>
      </c>
      <c r="AD1523" s="1" t="s">
        <v>16269</v>
      </c>
    </row>
    <row r="1524" spans="1:30">
      <c r="A1524" s="10">
        <v>43938</v>
      </c>
      <c r="B1524" s="11" t="s">
        <v>21</v>
      </c>
      <c r="C1524" s="11" t="s">
        <v>4238</v>
      </c>
      <c r="D1524" s="11" t="s">
        <v>309</v>
      </c>
      <c r="E1524" s="11" t="s">
        <v>128</v>
      </c>
      <c r="F1524" s="11" t="s">
        <v>4278</v>
      </c>
      <c r="G1524" s="11" t="s">
        <v>17</v>
      </c>
      <c r="H1524" s="11" t="s">
        <v>4279</v>
      </c>
      <c r="I1524" s="11" t="s">
        <v>4347</v>
      </c>
      <c r="J1524" s="11" t="s">
        <v>314</v>
      </c>
      <c r="K1524" s="11" t="s">
        <v>351</v>
      </c>
      <c r="L1524" s="7" t="s">
        <v>14088</v>
      </c>
      <c r="M1524" s="7" t="s">
        <v>4348</v>
      </c>
      <c r="N1524" s="47">
        <v>90000</v>
      </c>
      <c r="O1524" s="11">
        <v>30000</v>
      </c>
      <c r="P1524" s="11">
        <v>3</v>
      </c>
      <c r="Q1524" s="11" t="s">
        <v>4400</v>
      </c>
      <c r="R1524" s="11" t="s">
        <v>4422</v>
      </c>
      <c r="S1524" s="11" t="s">
        <v>4405</v>
      </c>
      <c r="T1524" s="11"/>
      <c r="U1524" s="19" t="s">
        <v>30</v>
      </c>
      <c r="V1524" s="11" t="s">
        <v>4400</v>
      </c>
      <c r="W1524" s="15">
        <v>3</v>
      </c>
      <c r="X1524" s="15">
        <v>30000</v>
      </c>
      <c r="Y1524" s="11" t="str">
        <f t="shared" si="24"/>
        <v>43938Secretaria Municipal de Segurança Urbana - SMSU
Máscaras Descartáveis31.672.925/0001-0290000300003http://www.docidadesp.imprensaoficial.com.br/NavegaEdicao.aspx?ClipID=48c9d85925e7742c8e510d9715e2d1c0&amp;PalavraChave=FABISPEL%20COM%C3%89RCIO%20DE%20PAPEIS%20E%20TRANSPORTES%20EIRELI%20-%20ME</v>
      </c>
      <c r="Z1524" s="11" t="s">
        <v>4443</v>
      </c>
      <c r="AA1524" s="7">
        <v>1000</v>
      </c>
      <c r="AB1524" s="1" t="s">
        <v>15097</v>
      </c>
      <c r="AC1524" s="7" t="s">
        <v>14868</v>
      </c>
      <c r="AD1524" s="1" t="s">
        <v>16269</v>
      </c>
    </row>
    <row r="1525" spans="1:30">
      <c r="A1525" s="10">
        <v>43939</v>
      </c>
      <c r="B1525" s="11" t="s">
        <v>21</v>
      </c>
      <c r="C1525" s="11" t="s">
        <v>4238</v>
      </c>
      <c r="D1525" s="11" t="s">
        <v>309</v>
      </c>
      <c r="E1525" s="11" t="s">
        <v>16</v>
      </c>
      <c r="F1525" s="11" t="s">
        <v>4245</v>
      </c>
      <c r="G1525" s="11" t="s">
        <v>37</v>
      </c>
      <c r="H1525" s="11" t="s">
        <v>4280</v>
      </c>
      <c r="I1525" s="11" t="s">
        <v>4349</v>
      </c>
      <c r="J1525" s="11" t="s">
        <v>314</v>
      </c>
      <c r="K1525" s="11" t="s">
        <v>351</v>
      </c>
      <c r="L1525" s="7" t="s">
        <v>4336</v>
      </c>
      <c r="M1525" s="7" t="s">
        <v>4350</v>
      </c>
      <c r="N1525" s="47">
        <v>86160</v>
      </c>
      <c r="O1525" s="11">
        <v>24000</v>
      </c>
      <c r="P1525" s="11">
        <v>3.59</v>
      </c>
      <c r="Q1525" s="11" t="s">
        <v>4400</v>
      </c>
      <c r="R1525" s="11" t="s">
        <v>4423</v>
      </c>
      <c r="S1525" s="11" t="s">
        <v>4405</v>
      </c>
      <c r="T1525" s="11"/>
      <c r="U1525" s="19" t="s">
        <v>4892</v>
      </c>
      <c r="V1525" s="11" t="s">
        <v>4400</v>
      </c>
      <c r="W1525" s="15">
        <v>3.59</v>
      </c>
      <c r="X1525" s="15">
        <v>24000</v>
      </c>
      <c r="Y1525" s="11" t="str">
        <f t="shared" si="24"/>
        <v>43939Autarquia Hospitalar Municipal - AHM
Máscara Respirador Facial (Item 01) para uso nas unidades de Saúde vinculadas à Autarquia Hospitalar Municipal45.985.371/0062-2086160240003,59http://www.docidadesp.imprensaoficial.com.br/NavegaEdicao.aspx?ClipID=c662e8d5212fec5a452c40ab743b5134&amp;PalavraChave=45.985.371/0062-20</v>
      </c>
      <c r="Z1525" s="11" t="s">
        <v>4443</v>
      </c>
      <c r="AA1525" s="7">
        <v>0</v>
      </c>
      <c r="AB1525" s="1" t="s">
        <v>15482</v>
      </c>
      <c r="AC1525" s="7" t="s">
        <v>14869</v>
      </c>
      <c r="AD1525" s="1" t="s">
        <v>16269</v>
      </c>
    </row>
    <row r="1526" spans="1:30">
      <c r="A1526" s="10">
        <v>43945</v>
      </c>
      <c r="B1526" s="11" t="s">
        <v>21</v>
      </c>
      <c r="C1526" s="11" t="s">
        <v>4257</v>
      </c>
      <c r="D1526" s="11" t="s">
        <v>309</v>
      </c>
      <c r="E1526" s="11" t="s">
        <v>16</v>
      </c>
      <c r="F1526" s="11" t="s">
        <v>363</v>
      </c>
      <c r="G1526" s="11" t="s">
        <v>17</v>
      </c>
      <c r="H1526" s="11" t="s">
        <v>4281</v>
      </c>
      <c r="I1526" s="11" t="s">
        <v>4351</v>
      </c>
      <c r="J1526" s="11" t="s">
        <v>314</v>
      </c>
      <c r="K1526" s="11" t="s">
        <v>314</v>
      </c>
      <c r="L1526" s="7" t="s">
        <v>14089</v>
      </c>
      <c r="M1526" s="7" t="s">
        <v>4352</v>
      </c>
      <c r="N1526" s="47">
        <v>86000</v>
      </c>
      <c r="O1526" s="11">
        <v>4000</v>
      </c>
      <c r="P1526" s="11">
        <v>21.5</v>
      </c>
      <c r="Q1526" s="11" t="s">
        <v>4400</v>
      </c>
      <c r="R1526" s="11" t="s">
        <v>4419</v>
      </c>
      <c r="S1526" s="11" t="s">
        <v>4412</v>
      </c>
      <c r="T1526" s="11"/>
      <c r="U1526" s="19" t="s">
        <v>4892</v>
      </c>
      <c r="V1526" s="11" t="s">
        <v>4400</v>
      </c>
      <c r="W1526" s="15">
        <v>21.5</v>
      </c>
      <c r="X1526" s="15">
        <v>4000</v>
      </c>
      <c r="Y1526" s="11" t="str">
        <f t="shared" si="24"/>
        <v>43945Secretaria Municipal de SaúdeAquisição de Máscaras Descartáveis PFF-2, CA Nº 10371
(RESPIRADOR PURIFICADOR DE AR) para atendimento à pandemia do COVID-19.29.843.218/0001-9086000400021,5http://servicos.sjc.sp.gov.br/governo/boletim/boletimPDF/202004242118417ffbdfb0-d3a1-41d8-bc24-88e424a34a72.pdf</v>
      </c>
      <c r="Z1526" s="11" t="s">
        <v>4443</v>
      </c>
      <c r="AA1526" s="7">
        <v>2000</v>
      </c>
      <c r="AB1526" s="1" t="s">
        <v>15483</v>
      </c>
      <c r="AC1526" s="7" t="s">
        <v>14868</v>
      </c>
      <c r="AD1526" s="1" t="s">
        <v>16269</v>
      </c>
    </row>
    <row r="1527" spans="1:30">
      <c r="A1527" s="10">
        <v>43951</v>
      </c>
      <c r="B1527" s="11" t="s">
        <v>21</v>
      </c>
      <c r="C1527" s="11" t="s">
        <v>4247</v>
      </c>
      <c r="D1527" s="11" t="s">
        <v>309</v>
      </c>
      <c r="E1527" s="11" t="s">
        <v>117</v>
      </c>
      <c r="F1527" s="11" t="s">
        <v>363</v>
      </c>
      <c r="G1527" s="11" t="s">
        <v>37</v>
      </c>
      <c r="H1527" s="11" t="s">
        <v>4282</v>
      </c>
      <c r="I1527" s="11" t="s">
        <v>1181</v>
      </c>
      <c r="J1527" s="11" t="s">
        <v>314</v>
      </c>
      <c r="K1527" s="11" t="s">
        <v>264</v>
      </c>
      <c r="L1527" s="7" t="s">
        <v>4353</v>
      </c>
      <c r="M1527" s="7" t="s">
        <v>4354</v>
      </c>
      <c r="N1527" s="47">
        <v>77500</v>
      </c>
      <c r="O1527" s="11">
        <v>5000</v>
      </c>
      <c r="P1527" s="11">
        <v>15.5</v>
      </c>
      <c r="Q1527" s="11" t="s">
        <v>4401</v>
      </c>
      <c r="R1527" s="11" t="s">
        <v>4408</v>
      </c>
      <c r="S1527" s="11" t="s">
        <v>314</v>
      </c>
      <c r="T1527" s="11"/>
      <c r="U1527" s="19" t="s">
        <v>32</v>
      </c>
      <c r="V1527" s="11" t="s">
        <v>4401</v>
      </c>
      <c r="W1527" s="15">
        <v>31</v>
      </c>
      <c r="X1527" s="15">
        <v>2500</v>
      </c>
      <c r="Y1527" s="11" t="str">
        <f t="shared" si="24"/>
        <v>43951Secretaria Municipal de SaúdeÁlcool em Gel 70% 440 G - em Frasco de 440g no mínimo; tampa flip/flop ou válvula pump. Validade 24 meses. Referência no TR: Rioquímica ou similiar.18.813.483/0001-0977500500015,5https://api.sorocaba.sp.gov.br/pub-consulta/#/publicacoes</v>
      </c>
      <c r="Z1527" s="11" t="s">
        <v>4443</v>
      </c>
      <c r="AA1527" s="7">
        <v>1265000</v>
      </c>
      <c r="AB1527" s="1" t="s">
        <v>15484</v>
      </c>
      <c r="AC1527" s="7" t="s">
        <v>14868</v>
      </c>
      <c r="AD1527" s="1" t="s">
        <v>16269</v>
      </c>
    </row>
    <row r="1528" spans="1:30">
      <c r="A1528" s="10">
        <v>43944</v>
      </c>
      <c r="B1528" s="11" t="s">
        <v>21</v>
      </c>
      <c r="C1528" s="11" t="s">
        <v>4238</v>
      </c>
      <c r="D1528" s="11" t="s">
        <v>309</v>
      </c>
      <c r="E1528" s="11" t="s">
        <v>117</v>
      </c>
      <c r="F1528" s="11" t="s">
        <v>4283</v>
      </c>
      <c r="G1528" s="11" t="s">
        <v>17</v>
      </c>
      <c r="H1528" s="11" t="s">
        <v>952</v>
      </c>
      <c r="I1528" s="11" t="s">
        <v>4355</v>
      </c>
      <c r="J1528" s="11" t="s">
        <v>314</v>
      </c>
      <c r="K1528" s="11" t="s">
        <v>351</v>
      </c>
      <c r="L1528" s="7"/>
      <c r="M1528" s="7" t="s">
        <v>4356</v>
      </c>
      <c r="N1528" s="47">
        <v>71000</v>
      </c>
      <c r="O1528" s="11">
        <v>20000</v>
      </c>
      <c r="P1528" s="11">
        <v>3.55</v>
      </c>
      <c r="Q1528" s="11" t="s">
        <v>4400</v>
      </c>
      <c r="R1528" s="11" t="s">
        <v>4424</v>
      </c>
      <c r="S1528" s="11" t="s">
        <v>4405</v>
      </c>
      <c r="T1528" s="11"/>
      <c r="U1528" s="19" t="s">
        <v>30</v>
      </c>
      <c r="V1528" s="11" t="s">
        <v>4400</v>
      </c>
      <c r="W1528" s="15">
        <v>3.5550000000000002</v>
      </c>
      <c r="X1528" s="15">
        <v>20000</v>
      </c>
      <c r="Y1528" s="11" t="str">
        <f t="shared" si="24"/>
        <v>43944Secretaria Municipal de Assistência e Desenvolvimento Social - SMADSMáscara cirúrgica descartável34.907.123/0001-2271000200003,55http://www.docidadesp.imprensaoficial.com.br/NavegaEdicao.aspx?ClipID=ccff0d72439f2f3dbc4a7c4482c173eb&amp;PalavraChave=6024.2020/0004015-7</v>
      </c>
      <c r="Z1528" s="11" t="s">
        <v>4443</v>
      </c>
      <c r="AA1528" s="7"/>
      <c r="AB1528" s="71" t="s">
        <v>16263</v>
      </c>
      <c r="AC1528" s="7"/>
      <c r="AD1528" s="1" t="s">
        <v>16269</v>
      </c>
    </row>
    <row r="1529" spans="1:30">
      <c r="A1529" s="10">
        <v>43944</v>
      </c>
      <c r="B1529" s="11" t="s">
        <v>21</v>
      </c>
      <c r="C1529" s="11" t="s">
        <v>4238</v>
      </c>
      <c r="D1529" s="11" t="s">
        <v>309</v>
      </c>
      <c r="E1529" s="11" t="s">
        <v>117</v>
      </c>
      <c r="F1529" s="11" t="s">
        <v>4283</v>
      </c>
      <c r="G1529" s="11" t="s">
        <v>17</v>
      </c>
      <c r="H1529" s="11" t="s">
        <v>952</v>
      </c>
      <c r="I1529" s="11" t="s">
        <v>4357</v>
      </c>
      <c r="J1529" s="11" t="s">
        <v>314</v>
      </c>
      <c r="K1529" s="11" t="s">
        <v>351</v>
      </c>
      <c r="L1529" s="7"/>
      <c r="M1529" s="7"/>
      <c r="N1529" s="47">
        <v>68000</v>
      </c>
      <c r="O1529" s="11">
        <v>20000</v>
      </c>
      <c r="P1529" s="11">
        <v>3.4</v>
      </c>
      <c r="Q1529" s="11" t="s">
        <v>4400</v>
      </c>
      <c r="R1529" s="11" t="s">
        <v>4424</v>
      </c>
      <c r="S1529" s="11" t="s">
        <v>4405</v>
      </c>
      <c r="T1529" s="11"/>
      <c r="U1529" s="19" t="s">
        <v>30</v>
      </c>
      <c r="V1529" s="11" t="s">
        <v>4400</v>
      </c>
      <c r="W1529" s="15">
        <v>3.4</v>
      </c>
      <c r="X1529" s="15">
        <v>20000</v>
      </c>
      <c r="Y1529" s="11" t="str">
        <f t="shared" si="24"/>
        <v>43944Secretaria Municipal de Assistência e Desenvolvimento Social - SMADSMáscara cirúrgica descartável68000200003,4http://www.docidadesp.imprensaoficial.com.br/NavegaEdicao.aspx?ClipID=ccff0d72439f2f3dbc4a7c4482c173eb&amp;PalavraChave=6024.2020/0004015-7</v>
      </c>
      <c r="Z1529" s="11" t="s">
        <v>4443</v>
      </c>
      <c r="AA1529" s="7"/>
      <c r="AB1529" s="1" t="s">
        <v>14871</v>
      </c>
      <c r="AC1529" s="7"/>
      <c r="AD1529" s="1" t="s">
        <v>16269</v>
      </c>
    </row>
    <row r="1530" spans="1:30">
      <c r="A1530" s="10">
        <v>43951</v>
      </c>
      <c r="B1530" s="11" t="s">
        <v>21</v>
      </c>
      <c r="C1530" s="11" t="s">
        <v>4247</v>
      </c>
      <c r="D1530" s="11" t="s">
        <v>309</v>
      </c>
      <c r="E1530" s="11" t="s">
        <v>117</v>
      </c>
      <c r="F1530" s="11" t="s">
        <v>363</v>
      </c>
      <c r="G1530" s="11" t="s">
        <v>37</v>
      </c>
      <c r="H1530" s="11" t="s">
        <v>4284</v>
      </c>
      <c r="I1530" s="11" t="s">
        <v>4358</v>
      </c>
      <c r="J1530" s="11" t="s">
        <v>314</v>
      </c>
      <c r="K1530" s="11" t="s">
        <v>2394</v>
      </c>
      <c r="L1530" s="7" t="s">
        <v>14090</v>
      </c>
      <c r="M1530" s="7" t="s">
        <v>4359</v>
      </c>
      <c r="N1530" s="47">
        <v>59700</v>
      </c>
      <c r="O1530" s="11">
        <v>6000</v>
      </c>
      <c r="P1530" s="11">
        <v>9.9499999999999993</v>
      </c>
      <c r="Q1530" s="11" t="s">
        <v>4400</v>
      </c>
      <c r="R1530" s="11" t="s">
        <v>4408</v>
      </c>
      <c r="S1530" s="11" t="s">
        <v>314</v>
      </c>
      <c r="T1530" s="11"/>
      <c r="U1530" s="19" t="s">
        <v>4892</v>
      </c>
      <c r="V1530" s="11" t="s">
        <v>4400</v>
      </c>
      <c r="W1530" s="15">
        <v>9.9499999999999993</v>
      </c>
      <c r="X1530" s="15">
        <v>6000</v>
      </c>
      <c r="Y1530" s="11" t="str">
        <f t="shared" si="24"/>
        <v>43951Secretaria Municipal de SaúdeRespirador Purificador de Ar Semifacial Filtrante para Particulas PFF2 - SST, dobráveL, tipo concha, Tamanho Único, Selo conforme INMETRO.19.860.927/0001-205970060009,95https://api.sorocaba.sp.gov.br/pub-consulta/#/publicacoes</v>
      </c>
      <c r="Z1530" s="11" t="s">
        <v>4443</v>
      </c>
      <c r="AA1530" s="7">
        <v>150000</v>
      </c>
      <c r="AB1530" s="1" t="s">
        <v>15418</v>
      </c>
      <c r="AC1530" s="7" t="s">
        <v>14869</v>
      </c>
      <c r="AD1530" s="1" t="s">
        <v>16269</v>
      </c>
    </row>
    <row r="1531" spans="1:30">
      <c r="A1531" s="10">
        <v>43937</v>
      </c>
      <c r="B1531" s="11" t="s">
        <v>21</v>
      </c>
      <c r="C1531" s="11" t="s">
        <v>4238</v>
      </c>
      <c r="D1531" s="11" t="s">
        <v>309</v>
      </c>
      <c r="E1531" s="11" t="s">
        <v>128</v>
      </c>
      <c r="F1531" s="11" t="s">
        <v>4285</v>
      </c>
      <c r="G1531" s="11" t="s">
        <v>17</v>
      </c>
      <c r="H1531" s="11" t="s">
        <v>4286</v>
      </c>
      <c r="I1531" s="11" t="s">
        <v>4360</v>
      </c>
      <c r="J1531" s="11" t="s">
        <v>314</v>
      </c>
      <c r="K1531" s="11" t="s">
        <v>351</v>
      </c>
      <c r="L1531" s="7"/>
      <c r="M1531" s="7" t="s">
        <v>4356</v>
      </c>
      <c r="N1531" s="47">
        <v>57000</v>
      </c>
      <c r="O1531" s="11">
        <v>15000</v>
      </c>
      <c r="P1531" s="11">
        <v>3.8</v>
      </c>
      <c r="Q1531" s="11" t="s">
        <v>4400</v>
      </c>
      <c r="R1531" s="11" t="s">
        <v>4425</v>
      </c>
      <c r="S1531" s="11" t="s">
        <v>4405</v>
      </c>
      <c r="T1531" s="11"/>
      <c r="U1531" s="19" t="s">
        <v>30</v>
      </c>
      <c r="V1531" s="11" t="s">
        <v>4400</v>
      </c>
      <c r="W1531" s="15">
        <v>3.8</v>
      </c>
      <c r="X1531" s="15">
        <v>15000</v>
      </c>
      <c r="Y1531" s="11" t="str">
        <f t="shared" si="24"/>
        <v>43937Secretaria Municipal de Segurança Urbana - SMSUMáscaras em TNT para uso em ambiente com risco de contaminação.34.907.123/0001-2257000150003,8http://www.docidadesp.imprensaoficial.com.br/NavegaEdicao.aspx?ClipID=675acfe41dca3b40d7f9858d2c1dc0c0&amp;PalavraChave=CURADH%20COM%C3%89RCIO%20E%20SERVI%C3%87OS%20IMPORTA%C3%87%C3%83O%20E%20EXPORTA%C3%87%C3%83O</v>
      </c>
      <c r="Z1531" s="11" t="s">
        <v>4443</v>
      </c>
      <c r="AA1531" s="7"/>
      <c r="AB1531" s="71" t="s">
        <v>16263</v>
      </c>
      <c r="AC1531" s="7"/>
      <c r="AD1531" s="1" t="s">
        <v>16269</v>
      </c>
    </row>
    <row r="1532" spans="1:30">
      <c r="A1532" s="10">
        <v>43943</v>
      </c>
      <c r="B1532" s="11" t="s">
        <v>21</v>
      </c>
      <c r="C1532" s="11" t="s">
        <v>4287</v>
      </c>
      <c r="D1532" s="11" t="s">
        <v>818</v>
      </c>
      <c r="E1532" s="11" t="s">
        <v>16</v>
      </c>
      <c r="F1532" s="11" t="s">
        <v>827</v>
      </c>
      <c r="G1532" s="11" t="s">
        <v>17</v>
      </c>
      <c r="H1532" s="11" t="s">
        <v>4288</v>
      </c>
      <c r="I1532" s="11" t="s">
        <v>4361</v>
      </c>
      <c r="J1532" s="11"/>
      <c r="K1532" s="11" t="s">
        <v>811</v>
      </c>
      <c r="L1532" s="7" t="s">
        <v>13734</v>
      </c>
      <c r="M1532" s="7" t="s">
        <v>829</v>
      </c>
      <c r="N1532" s="47">
        <v>35700</v>
      </c>
      <c r="O1532" s="11">
        <v>60</v>
      </c>
      <c r="P1532" s="11">
        <v>595</v>
      </c>
      <c r="Q1532" s="11" t="s">
        <v>4400</v>
      </c>
      <c r="R1532" s="11" t="s">
        <v>830</v>
      </c>
      <c r="S1532" s="11"/>
      <c r="T1532" s="11"/>
      <c r="U1532" s="19" t="s">
        <v>27</v>
      </c>
      <c r="V1532" s="11" t="s">
        <v>4400</v>
      </c>
      <c r="W1532" s="15">
        <v>595</v>
      </c>
      <c r="X1532" s="15">
        <v>60</v>
      </c>
      <c r="Y1532" s="11" t="str">
        <f t="shared" si="24"/>
        <v>43943Secretaria Municipal de Saúde de Aparecida de Goiânia/GOCompra emergencial de termômetro infravermelho, para atender as Unidades de Saúde”21.423.664/0001-333570060595Diário Oficial Eletrônico do Município de Aparecida de Goiânia/GO, de 31/03/2020, pág. 36.   https://webio.aparecida.go.gov.br/diariooficial/download/1360</v>
      </c>
      <c r="Z1532" s="11" t="s">
        <v>4443</v>
      </c>
      <c r="AA1532" s="7">
        <v>20000</v>
      </c>
      <c r="AB1532" s="1" t="s">
        <v>15007</v>
      </c>
      <c r="AC1532" s="7" t="s">
        <v>14868</v>
      </c>
      <c r="AD1532" s="1" t="s">
        <v>16269</v>
      </c>
    </row>
    <row r="1533" spans="1:30">
      <c r="A1533" s="10">
        <v>43925</v>
      </c>
      <c r="B1533" s="11" t="s">
        <v>21</v>
      </c>
      <c r="C1533" s="11" t="s">
        <v>4238</v>
      </c>
      <c r="D1533" s="11" t="s">
        <v>309</v>
      </c>
      <c r="E1533" s="11" t="s">
        <v>117</v>
      </c>
      <c r="F1533" s="11" t="s">
        <v>4276</v>
      </c>
      <c r="G1533" s="11" t="s">
        <v>37</v>
      </c>
      <c r="H1533" s="11" t="s">
        <v>4289</v>
      </c>
      <c r="I1533" s="11" t="s">
        <v>4362</v>
      </c>
      <c r="J1533" s="11" t="s">
        <v>314</v>
      </c>
      <c r="K1533" s="11" t="s">
        <v>351</v>
      </c>
      <c r="L1533" s="7" t="s">
        <v>14091</v>
      </c>
      <c r="M1533" s="7" t="s">
        <v>4363</v>
      </c>
      <c r="N1533" s="47">
        <v>30000</v>
      </c>
      <c r="O1533" s="11">
        <v>1200</v>
      </c>
      <c r="P1533" s="11">
        <v>25</v>
      </c>
      <c r="Q1533" s="11" t="s">
        <v>4401</v>
      </c>
      <c r="R1533" s="11" t="s">
        <v>4421</v>
      </c>
      <c r="S1533" s="11" t="s">
        <v>4405</v>
      </c>
      <c r="T1533" s="11"/>
      <c r="U1533" s="19" t="s">
        <v>32</v>
      </c>
      <c r="V1533" s="11" t="s">
        <v>4401</v>
      </c>
      <c r="W1533" s="15">
        <v>50</v>
      </c>
      <c r="X1533" s="15">
        <v>600</v>
      </c>
      <c r="Y1533" s="11" t="str">
        <f t="shared" si="24"/>
        <v>43925Secretaria Municipal de Desenvolvimento Econômico e Trabalho - SMDETÁlcool Gel Etílico 70 % (P/P), com tampa flip top, 420 gramas, contendo hidratante, espessante, alto poder germicida e ph neutro, para atender a Secretaria na pandemia do Coronavírus.02.513.582/0001-3530000120025http://www.docidadesp.imprensaoficial.com.br/NavegaEdicao.aspx?ClipID=9ac640ccf2ce251f084bb9faf6147fbe&amp;PalavraChave=LIMP%20SAFE%20COMERCIO%20DE%20EQUIPAMENTO%20EIRELI</v>
      </c>
      <c r="Z1533" s="11" t="s">
        <v>4443</v>
      </c>
      <c r="AA1533" s="7">
        <v>120000</v>
      </c>
      <c r="AB1533" s="1" t="s">
        <v>15485</v>
      </c>
      <c r="AC1533" s="7" t="s">
        <v>14870</v>
      </c>
      <c r="AD1533" s="1" t="s">
        <v>16269</v>
      </c>
    </row>
    <row r="1534" spans="1:30">
      <c r="A1534" s="10">
        <v>43951</v>
      </c>
      <c r="B1534" s="11" t="s">
        <v>21</v>
      </c>
      <c r="C1534" s="11" t="s">
        <v>4247</v>
      </c>
      <c r="D1534" s="11" t="s">
        <v>309</v>
      </c>
      <c r="E1534" s="11" t="s">
        <v>117</v>
      </c>
      <c r="F1534" s="11" t="s">
        <v>363</v>
      </c>
      <c r="G1534" s="11" t="s">
        <v>37</v>
      </c>
      <c r="H1534" s="11" t="s">
        <v>4284</v>
      </c>
      <c r="I1534" s="11" t="s">
        <v>4364</v>
      </c>
      <c r="J1534" s="11" t="s">
        <v>314</v>
      </c>
      <c r="K1534" s="11" t="s">
        <v>97</v>
      </c>
      <c r="L1534" s="7" t="s">
        <v>14092</v>
      </c>
      <c r="M1534" s="7" t="s">
        <v>4365</v>
      </c>
      <c r="N1534" s="47">
        <v>25500</v>
      </c>
      <c r="O1534" s="11">
        <v>3000</v>
      </c>
      <c r="P1534" s="11">
        <v>8.5</v>
      </c>
      <c r="Q1534" s="11" t="s">
        <v>4400</v>
      </c>
      <c r="R1534" s="11" t="s">
        <v>4408</v>
      </c>
      <c r="S1534" s="11" t="s">
        <v>314</v>
      </c>
      <c r="T1534" s="11"/>
      <c r="U1534" s="19" t="s">
        <v>4892</v>
      </c>
      <c r="V1534" s="11" t="s">
        <v>4400</v>
      </c>
      <c r="W1534" s="15">
        <v>8.5</v>
      </c>
      <c r="X1534" s="15">
        <v>3000</v>
      </c>
      <c r="Y1534" s="11" t="str">
        <f t="shared" si="24"/>
        <v>43951Secretaria Municipal de SaúdeRespirador Purificador de Ar Semifacial Filtrante para Particulas PFF2 - SST, dobráveL, tipo concha, Tamanho Único, Selo conforme INMETRO.10.286.826/0001-122550030008,5https://api.sorocaba.sp.gov.br/pub-consulta/#/publicacoes</v>
      </c>
      <c r="Z1534" s="11" t="s">
        <v>4443</v>
      </c>
      <c r="AA1534" s="7">
        <v>30000</v>
      </c>
      <c r="AB1534" s="1" t="s">
        <v>15486</v>
      </c>
      <c r="AC1534" s="7" t="s">
        <v>14870</v>
      </c>
      <c r="AD1534" s="1" t="s">
        <v>16269</v>
      </c>
    </row>
    <row r="1535" spans="1:30">
      <c r="A1535" s="10">
        <v>43917</v>
      </c>
      <c r="B1535" s="11" t="s">
        <v>21</v>
      </c>
      <c r="C1535" s="11" t="s">
        <v>4247</v>
      </c>
      <c r="D1535" s="11" t="s">
        <v>309</v>
      </c>
      <c r="E1535" s="11" t="s">
        <v>16</v>
      </c>
      <c r="F1535" s="11" t="s">
        <v>363</v>
      </c>
      <c r="G1535" s="11" t="s">
        <v>37</v>
      </c>
      <c r="H1535" s="11" t="s">
        <v>4284</v>
      </c>
      <c r="I1535" s="11" t="s">
        <v>4366</v>
      </c>
      <c r="J1535" s="11" t="s">
        <v>314</v>
      </c>
      <c r="K1535" s="11" t="s">
        <v>4367</v>
      </c>
      <c r="L1535" s="7" t="s">
        <v>14092</v>
      </c>
      <c r="M1535" s="7" t="s">
        <v>4365</v>
      </c>
      <c r="N1535" s="47">
        <v>22250</v>
      </c>
      <c r="O1535" s="11">
        <v>5000</v>
      </c>
      <c r="P1535" s="11">
        <v>4.45</v>
      </c>
      <c r="Q1535" s="11" t="s">
        <v>4400</v>
      </c>
      <c r="R1535" s="11" t="s">
        <v>4408</v>
      </c>
      <c r="S1535" s="11" t="s">
        <v>314</v>
      </c>
      <c r="T1535" s="11"/>
      <c r="U1535" s="19" t="s">
        <v>4892</v>
      </c>
      <c r="V1535" s="11" t="s">
        <v>4400</v>
      </c>
      <c r="W1535" s="15">
        <v>4.45</v>
      </c>
      <c r="X1535" s="15">
        <v>5000</v>
      </c>
      <c r="Y1535" s="11" t="str">
        <f t="shared" si="24"/>
        <v>43917Secretaria Municipal de SaúdeRespirador Purificador de Ar Semifacial Filtrante para Particulas PFF2 - SST, dobráveL, tipo concha, Tamanho Único, Selo conforme INMETRO.10.286.826/0001-122225050004,45https://api.sorocaba.sp.gov.br/pub-consulta/#/publicacoes</v>
      </c>
      <c r="Z1535" s="11" t="s">
        <v>4443</v>
      </c>
      <c r="AA1535" s="7">
        <v>30000</v>
      </c>
      <c r="AB1535" s="1" t="s">
        <v>15486</v>
      </c>
      <c r="AC1535" s="7" t="s">
        <v>14870</v>
      </c>
      <c r="AD1535" s="1" t="s">
        <v>16269</v>
      </c>
    </row>
    <row r="1536" spans="1:30">
      <c r="A1536" s="10">
        <v>43910</v>
      </c>
      <c r="B1536" s="11" t="s">
        <v>21</v>
      </c>
      <c r="C1536" s="11" t="s">
        <v>4247</v>
      </c>
      <c r="D1536" s="11" t="s">
        <v>309</v>
      </c>
      <c r="E1536" s="11" t="s">
        <v>16</v>
      </c>
      <c r="F1536" s="11" t="s">
        <v>363</v>
      </c>
      <c r="G1536" s="11" t="s">
        <v>17</v>
      </c>
      <c r="H1536" s="11" t="s">
        <v>4284</v>
      </c>
      <c r="I1536" s="11" t="s">
        <v>4368</v>
      </c>
      <c r="J1536" s="11" t="s">
        <v>314</v>
      </c>
      <c r="K1536" s="11" t="s">
        <v>4369</v>
      </c>
      <c r="L1536" s="7" t="s">
        <v>14093</v>
      </c>
      <c r="M1536" s="7" t="s">
        <v>4370</v>
      </c>
      <c r="N1536" s="47">
        <v>19900</v>
      </c>
      <c r="O1536" s="11">
        <v>2000</v>
      </c>
      <c r="P1536" s="11">
        <v>9.9499999999999993</v>
      </c>
      <c r="Q1536" s="11" t="s">
        <v>4400</v>
      </c>
      <c r="R1536" s="11" t="s">
        <v>4408</v>
      </c>
      <c r="S1536" s="11" t="s">
        <v>314</v>
      </c>
      <c r="T1536" s="11"/>
      <c r="U1536" s="19" t="s">
        <v>4892</v>
      </c>
      <c r="V1536" s="11" t="s">
        <v>4400</v>
      </c>
      <c r="W1536" s="15">
        <v>9.9499999999999993</v>
      </c>
      <c r="X1536" s="15">
        <v>2000</v>
      </c>
      <c r="Y1536" s="11" t="str">
        <f t="shared" si="24"/>
        <v>43910Secretaria Municipal de SaúdeRespirador Purificador de Ar Semifacial Filtrante para Particulas PFF2 - SST, dobráveL, tipo concha, Tamanho Único, Selo conforme INMETRO.14.251.479/0001-431990020009,95https://api.sorocaba.sp.gov.br/pub-consulta/#/publicacoes</v>
      </c>
      <c r="Z1536" s="11" t="s">
        <v>4443</v>
      </c>
      <c r="AA1536" s="7">
        <v>10000</v>
      </c>
      <c r="AB1536" s="1" t="s">
        <v>15487</v>
      </c>
      <c r="AC1536" s="7" t="s">
        <v>14870</v>
      </c>
      <c r="AD1536" s="1" t="s">
        <v>16269</v>
      </c>
    </row>
    <row r="1537" spans="1:30">
      <c r="A1537" s="10">
        <v>43950</v>
      </c>
      <c r="B1537" s="11" t="s">
        <v>21</v>
      </c>
      <c r="C1537" s="11" t="s">
        <v>4257</v>
      </c>
      <c r="D1537" s="11" t="s">
        <v>309</v>
      </c>
      <c r="E1537" s="11" t="s">
        <v>16</v>
      </c>
      <c r="F1537" s="11" t="s">
        <v>363</v>
      </c>
      <c r="G1537" s="11" t="s">
        <v>37</v>
      </c>
      <c r="H1537" s="11" t="s">
        <v>4290</v>
      </c>
      <c r="I1537" s="11" t="s">
        <v>4371</v>
      </c>
      <c r="J1537" s="11" t="s">
        <v>314</v>
      </c>
      <c r="K1537" s="11" t="s">
        <v>314</v>
      </c>
      <c r="L1537" s="7" t="s">
        <v>4372</v>
      </c>
      <c r="M1537" s="7" t="s">
        <v>4373</v>
      </c>
      <c r="N1537" s="47">
        <v>17600</v>
      </c>
      <c r="O1537" s="11">
        <v>2000</v>
      </c>
      <c r="P1537" s="11">
        <v>8.8000000000000007</v>
      </c>
      <c r="Q1537" s="11" t="s">
        <v>4401</v>
      </c>
      <c r="R1537" s="11" t="s">
        <v>4411</v>
      </c>
      <c r="S1537" s="11" t="s">
        <v>4426</v>
      </c>
      <c r="T1537" s="11"/>
      <c r="U1537" s="19" t="s">
        <v>32</v>
      </c>
      <c r="V1537" s="11" t="s">
        <v>4401</v>
      </c>
      <c r="W1537" s="15">
        <v>17.600000000000001</v>
      </c>
      <c r="X1537" s="15">
        <v>1000</v>
      </c>
      <c r="Y1537" s="11" t="str">
        <f t="shared" ref="Y1537:Y1600" si="25">_xlfn.CONCAT(A1537,F1537,H1537,M1537,N1537,O1537,P1537,R1537)</f>
        <v>43950Secretaria Municipal de SaúdeÁlcool Gel 70%, Frasco com 500ml05.076.414/0001-181760020008,8http://servicos.sjc.sp.gov.br/governo/boletim/boletimPDF/20200417202703b5d64368-84ed-4780-b6a8-c2cb3d9d1696.pdf</v>
      </c>
      <c r="Z1537" s="11" t="s">
        <v>4443</v>
      </c>
      <c r="AA1537" s="7">
        <v>100000</v>
      </c>
      <c r="AB1537" s="1" t="s">
        <v>15488</v>
      </c>
      <c r="AC1537" s="7" t="s">
        <v>14870</v>
      </c>
      <c r="AD1537" s="1" t="s">
        <v>16269</v>
      </c>
    </row>
    <row r="1538" spans="1:30">
      <c r="A1538" s="10">
        <v>43950</v>
      </c>
      <c r="B1538" s="11" t="s">
        <v>21</v>
      </c>
      <c r="C1538" s="11" t="s">
        <v>4257</v>
      </c>
      <c r="D1538" s="11" t="s">
        <v>309</v>
      </c>
      <c r="E1538" s="11" t="s">
        <v>16</v>
      </c>
      <c r="F1538" s="11" t="s">
        <v>363</v>
      </c>
      <c r="G1538" s="11" t="s">
        <v>37</v>
      </c>
      <c r="H1538" s="11" t="s">
        <v>4291</v>
      </c>
      <c r="I1538" s="11" t="s">
        <v>4374</v>
      </c>
      <c r="J1538" s="11" t="s">
        <v>314</v>
      </c>
      <c r="K1538" s="11" t="s">
        <v>314</v>
      </c>
      <c r="L1538" s="7" t="s">
        <v>13660</v>
      </c>
      <c r="M1538" s="7" t="s">
        <v>107</v>
      </c>
      <c r="N1538" s="47">
        <v>17600</v>
      </c>
      <c r="O1538" s="11">
        <v>70400</v>
      </c>
      <c r="P1538" s="11">
        <v>0.25</v>
      </c>
      <c r="Q1538" s="11" t="s">
        <v>4402</v>
      </c>
      <c r="R1538" s="11"/>
      <c r="S1538" s="11" t="s">
        <v>4412</v>
      </c>
      <c r="T1538" s="11"/>
      <c r="U1538" s="19" t="s">
        <v>23</v>
      </c>
      <c r="V1538" s="11" t="s">
        <v>4402</v>
      </c>
      <c r="W1538" s="15">
        <v>0.5</v>
      </c>
      <c r="X1538" s="15">
        <v>35200</v>
      </c>
      <c r="Y1538" s="11" t="str">
        <f t="shared" si="25"/>
        <v>43950Secretaria Municipal de SaúdeLUVA DE LÁTEX NATURAL PARA PROCEDIMENTO NÃO
CIRÚRGICO, NAO ESTÉRIL, DE ALTA RESISTÊNCIA E FLEXIBILIDADE02.477.571/0001-4717600704000,25</v>
      </c>
      <c r="Z1538" s="11" t="s">
        <v>4443</v>
      </c>
      <c r="AA1538" s="7">
        <v>930000</v>
      </c>
      <c r="AB1538" s="1" t="s">
        <v>14899</v>
      </c>
      <c r="AC1538" s="7" t="s">
        <v>14869</v>
      </c>
      <c r="AD1538" s="1" t="s">
        <v>16269</v>
      </c>
    </row>
    <row r="1539" spans="1:30">
      <c r="A1539" s="10">
        <v>43950</v>
      </c>
      <c r="B1539" s="11" t="s">
        <v>21</v>
      </c>
      <c r="C1539" s="11" t="s">
        <v>4257</v>
      </c>
      <c r="D1539" s="11" t="s">
        <v>309</v>
      </c>
      <c r="E1539" s="11" t="s">
        <v>16</v>
      </c>
      <c r="F1539" s="11" t="s">
        <v>363</v>
      </c>
      <c r="G1539" s="11" t="s">
        <v>37</v>
      </c>
      <c r="H1539" s="11" t="s">
        <v>4290</v>
      </c>
      <c r="I1539" s="11" t="s">
        <v>4375</v>
      </c>
      <c r="J1539" s="11" t="s">
        <v>314</v>
      </c>
      <c r="K1539" s="11" t="s">
        <v>314</v>
      </c>
      <c r="L1539" s="7" t="s">
        <v>13660</v>
      </c>
      <c r="M1539" s="7" t="s">
        <v>107</v>
      </c>
      <c r="N1539" s="47">
        <v>17600</v>
      </c>
      <c r="O1539" s="11">
        <v>800</v>
      </c>
      <c r="P1539" s="11">
        <v>22</v>
      </c>
      <c r="Q1539" s="11" t="s">
        <v>4401</v>
      </c>
      <c r="R1539" s="11" t="s">
        <v>4411</v>
      </c>
      <c r="S1539" s="11" t="s">
        <v>4412</v>
      </c>
      <c r="T1539" s="11"/>
      <c r="U1539" s="19" t="s">
        <v>32</v>
      </c>
      <c r="V1539" s="11" t="s">
        <v>4401</v>
      </c>
      <c r="W1539" s="15">
        <v>44</v>
      </c>
      <c r="X1539" s="15">
        <v>400</v>
      </c>
      <c r="Y1539" s="11" t="str">
        <f t="shared" si="25"/>
        <v>43950Secretaria Municipal de SaúdeÁlcool Gel 70%, Frasco com 500ml02.477.571/0001-471760080022http://servicos.sjc.sp.gov.br/governo/boletim/boletimPDF/20200417202703b5d64368-84ed-4780-b6a8-c2cb3d9d1696.pdf</v>
      </c>
      <c r="Z1539" s="11" t="s">
        <v>4443</v>
      </c>
      <c r="AA1539" s="7">
        <v>930000</v>
      </c>
      <c r="AB1539" s="1" t="s">
        <v>14899</v>
      </c>
      <c r="AC1539" s="7" t="s">
        <v>14869</v>
      </c>
      <c r="AD1539" s="1" t="s">
        <v>16269</v>
      </c>
    </row>
    <row r="1540" spans="1:30">
      <c r="A1540" s="10">
        <v>43950</v>
      </c>
      <c r="B1540" s="11" t="s">
        <v>21</v>
      </c>
      <c r="C1540" s="11" t="s">
        <v>4257</v>
      </c>
      <c r="D1540" s="11" t="s">
        <v>309</v>
      </c>
      <c r="E1540" s="11" t="s">
        <v>16</v>
      </c>
      <c r="F1540" s="11" t="s">
        <v>363</v>
      </c>
      <c r="G1540" s="11" t="s">
        <v>37</v>
      </c>
      <c r="H1540" s="11" t="s">
        <v>4262</v>
      </c>
      <c r="I1540" s="11" t="s">
        <v>4376</v>
      </c>
      <c r="J1540" s="11" t="s">
        <v>314</v>
      </c>
      <c r="K1540" s="11" t="s">
        <v>314</v>
      </c>
      <c r="L1540" s="7" t="s">
        <v>14087</v>
      </c>
      <c r="M1540" s="7" t="s">
        <v>4346</v>
      </c>
      <c r="N1540" s="47">
        <v>17577</v>
      </c>
      <c r="O1540" s="11">
        <v>18900</v>
      </c>
      <c r="P1540" s="11">
        <v>0.93</v>
      </c>
      <c r="Q1540" s="11" t="s">
        <v>4400</v>
      </c>
      <c r="R1540" s="11" t="s">
        <v>4411</v>
      </c>
      <c r="S1540" s="11" t="s">
        <v>4412</v>
      </c>
      <c r="T1540" s="11"/>
      <c r="U1540" s="19" t="s">
        <v>30</v>
      </c>
      <c r="V1540" s="11" t="s">
        <v>4400</v>
      </c>
      <c r="W1540" s="15">
        <v>0.93</v>
      </c>
      <c r="X1540" s="15">
        <v>18900</v>
      </c>
      <c r="Y1540" s="11" t="str">
        <f t="shared" si="25"/>
        <v>43950Secretaria Municipal de SaúdeMÁSCARA FACIAL DESCARTÁVEL, SANFONADA, COM CLIPE NASAL, EM POLIPROPILENO 100%, TRICAMADA COM FILTRO32.708.140/0001-0517577189000,93http://servicos.sjc.sp.gov.br/governo/boletim/boletimPDF/20200417202703b5d64368-84ed-4780-b6a8-c2cb3d9d1696.pdf</v>
      </c>
      <c r="Z1540" s="11" t="s">
        <v>4443</v>
      </c>
      <c r="AA1540" s="7">
        <v>120000</v>
      </c>
      <c r="AB1540" s="1" t="s">
        <v>15481</v>
      </c>
      <c r="AC1540" s="7" t="s">
        <v>14868</v>
      </c>
      <c r="AD1540" s="1" t="s">
        <v>16269</v>
      </c>
    </row>
    <row r="1541" spans="1:30">
      <c r="A1541" s="10">
        <v>43950</v>
      </c>
      <c r="B1541" s="11" t="s">
        <v>21</v>
      </c>
      <c r="C1541" s="11" t="s">
        <v>4257</v>
      </c>
      <c r="D1541" s="11" t="s">
        <v>309</v>
      </c>
      <c r="E1541" s="11" t="s">
        <v>16</v>
      </c>
      <c r="F1541" s="11" t="s">
        <v>363</v>
      </c>
      <c r="G1541" s="11" t="s">
        <v>37</v>
      </c>
      <c r="H1541" s="11" t="s">
        <v>4262</v>
      </c>
      <c r="I1541" s="11" t="s">
        <v>4377</v>
      </c>
      <c r="J1541" s="11" t="s">
        <v>314</v>
      </c>
      <c r="K1541" s="11" t="s">
        <v>314</v>
      </c>
      <c r="L1541" s="7" t="s">
        <v>14094</v>
      </c>
      <c r="M1541" s="7" t="s">
        <v>4378</v>
      </c>
      <c r="N1541" s="47">
        <v>17556</v>
      </c>
      <c r="O1541" s="11">
        <v>4200</v>
      </c>
      <c r="P1541" s="11">
        <v>4.18</v>
      </c>
      <c r="Q1541" s="11" t="s">
        <v>4400</v>
      </c>
      <c r="R1541" s="11" t="s">
        <v>4411</v>
      </c>
      <c r="S1541" s="11" t="s">
        <v>4412</v>
      </c>
      <c r="T1541" s="11"/>
      <c r="U1541" s="19" t="s">
        <v>30</v>
      </c>
      <c r="V1541" s="11" t="s">
        <v>4400</v>
      </c>
      <c r="W1541" s="15">
        <v>4.18</v>
      </c>
      <c r="X1541" s="15">
        <v>4200</v>
      </c>
      <c r="Y1541" s="11" t="str">
        <f t="shared" si="25"/>
        <v>43950Secretaria Municipal de SaúdeMÁSCARA FACIAL DESCARTÁVEL, SANFONADA, COM CLIPE NASAL, EM POLIPROPILENO 100%, TRICAMADA COM FILTRO32.737.279/0001-871755642004,18http://servicos.sjc.sp.gov.br/governo/boletim/boletimPDF/20200417202703b5d64368-84ed-4780-b6a8-c2cb3d9d1696.pdf</v>
      </c>
      <c r="Z1541" s="11" t="s">
        <v>4443</v>
      </c>
      <c r="AA1541" s="7">
        <v>600000</v>
      </c>
      <c r="AB1541" s="1" t="s">
        <v>15489</v>
      </c>
      <c r="AC1541" s="7" t="s">
        <v>14868</v>
      </c>
      <c r="AD1541" s="1" t="s">
        <v>16269</v>
      </c>
    </row>
    <row r="1542" spans="1:30">
      <c r="A1542" s="10">
        <v>43950</v>
      </c>
      <c r="B1542" s="11" t="s">
        <v>21</v>
      </c>
      <c r="C1542" s="11" t="s">
        <v>4257</v>
      </c>
      <c r="D1542" s="11" t="s">
        <v>309</v>
      </c>
      <c r="E1542" s="11" t="s">
        <v>16</v>
      </c>
      <c r="F1542" s="11" t="s">
        <v>363</v>
      </c>
      <c r="G1542" s="11" t="s">
        <v>17</v>
      </c>
      <c r="H1542" s="11" t="s">
        <v>4292</v>
      </c>
      <c r="I1542" s="11" t="s">
        <v>4379</v>
      </c>
      <c r="J1542" s="11" t="s">
        <v>314</v>
      </c>
      <c r="K1542" s="11" t="s">
        <v>314</v>
      </c>
      <c r="L1542" s="7" t="s">
        <v>14096</v>
      </c>
      <c r="M1542" s="7" t="s">
        <v>14095</v>
      </c>
      <c r="N1542" s="47">
        <v>17550</v>
      </c>
      <c r="O1542" s="11">
        <v>5850</v>
      </c>
      <c r="P1542" s="11">
        <v>3</v>
      </c>
      <c r="Q1542" s="11" t="s">
        <v>4400</v>
      </c>
      <c r="R1542" s="11" t="s">
        <v>4411</v>
      </c>
      <c r="S1542" s="11" t="s">
        <v>4412</v>
      </c>
      <c r="T1542" s="11"/>
      <c r="U1542" s="19" t="s">
        <v>30</v>
      </c>
      <c r="V1542" s="11" t="s">
        <v>4400</v>
      </c>
      <c r="W1542" s="15">
        <v>3</v>
      </c>
      <c r="X1542" s="15">
        <v>5850</v>
      </c>
      <c r="Y1542" s="11" t="str">
        <f t="shared" si="25"/>
        <v>43950Secretaria Municipal de SaúdeMASCARA FACIAL DESCARTAVEL, SANFONADA, COM CLIPE NASAL, EM POLIPROPILENO 100%, TRICAMADA COM FILTRO.13.889.622/0001-641755058503http://servicos.sjc.sp.gov.br/governo/boletim/boletimPDF/20200417202703b5d64368-84ed-4780-b6a8-c2cb3d9d1696.pdf</v>
      </c>
      <c r="Z1542" s="11" t="s">
        <v>4443</v>
      </c>
      <c r="AA1542" s="7">
        <v>200000</v>
      </c>
      <c r="AB1542" s="1" t="s">
        <v>15490</v>
      </c>
      <c r="AC1542" s="7" t="s">
        <v>14870</v>
      </c>
      <c r="AD1542" s="1" t="s">
        <v>16269</v>
      </c>
    </row>
    <row r="1543" spans="1:30">
      <c r="A1543" s="10">
        <v>43950</v>
      </c>
      <c r="B1543" s="11" t="s">
        <v>21</v>
      </c>
      <c r="C1543" s="11" t="s">
        <v>4257</v>
      </c>
      <c r="D1543" s="11" t="s">
        <v>309</v>
      </c>
      <c r="E1543" s="11" t="s">
        <v>16</v>
      </c>
      <c r="F1543" s="11" t="s">
        <v>363</v>
      </c>
      <c r="G1543" s="11" t="s">
        <v>17</v>
      </c>
      <c r="H1543" s="11" t="s">
        <v>4262</v>
      </c>
      <c r="I1543" s="11" t="s">
        <v>4380</v>
      </c>
      <c r="J1543" s="11" t="s">
        <v>314</v>
      </c>
      <c r="K1543" s="11" t="s">
        <v>314</v>
      </c>
      <c r="L1543" s="7" t="s">
        <v>14097</v>
      </c>
      <c r="M1543" s="7" t="s">
        <v>4381</v>
      </c>
      <c r="N1543" s="47">
        <v>17550</v>
      </c>
      <c r="O1543" s="11">
        <v>3250</v>
      </c>
      <c r="P1543" s="11">
        <v>5.4</v>
      </c>
      <c r="Q1543" s="11" t="s">
        <v>4400</v>
      </c>
      <c r="R1543" s="11" t="s">
        <v>4411</v>
      </c>
      <c r="S1543" s="11" t="s">
        <v>4412</v>
      </c>
      <c r="T1543" s="11"/>
      <c r="U1543" s="19" t="s">
        <v>30</v>
      </c>
      <c r="V1543" s="11" t="s">
        <v>4400</v>
      </c>
      <c r="W1543" s="15">
        <v>5.4</v>
      </c>
      <c r="X1543" s="15">
        <v>3250</v>
      </c>
      <c r="Y1543" s="11" t="str">
        <f t="shared" si="25"/>
        <v>43950Secretaria Municipal de SaúdeMÁSCARA FACIAL DESCARTÁVEL, SANFONADA, COM CLIPE NASAL, EM POLIPROPILENO 100%, TRICAMADA COM FILTRO22.396.530/0001-331755032505,4http://servicos.sjc.sp.gov.br/governo/boletim/boletimPDF/20200417202703b5d64368-84ed-4780-b6a8-c2cb3d9d1696.pdf</v>
      </c>
      <c r="Z1543" s="11" t="s">
        <v>4443</v>
      </c>
      <c r="AA1543" s="7">
        <v>40000</v>
      </c>
      <c r="AB1543" s="1" t="s">
        <v>15491</v>
      </c>
      <c r="AC1543" s="7" t="s">
        <v>14868</v>
      </c>
      <c r="AD1543" s="1" t="s">
        <v>16269</v>
      </c>
    </row>
    <row r="1544" spans="1:30">
      <c r="A1544" s="10">
        <v>43950</v>
      </c>
      <c r="B1544" s="11" t="s">
        <v>21</v>
      </c>
      <c r="C1544" s="11" t="s">
        <v>4257</v>
      </c>
      <c r="D1544" s="11" t="s">
        <v>309</v>
      </c>
      <c r="E1544" s="11" t="s">
        <v>16</v>
      </c>
      <c r="F1544" s="11" t="s">
        <v>363</v>
      </c>
      <c r="G1544" s="11" t="s">
        <v>37</v>
      </c>
      <c r="H1544" s="11" t="s">
        <v>4293</v>
      </c>
      <c r="I1544" s="11" t="s">
        <v>4382</v>
      </c>
      <c r="J1544" s="11" t="s">
        <v>314</v>
      </c>
      <c r="K1544" s="11" t="s">
        <v>314</v>
      </c>
      <c r="L1544" s="7" t="s">
        <v>4383</v>
      </c>
      <c r="M1544" s="7" t="s">
        <v>4384</v>
      </c>
      <c r="N1544" s="47">
        <v>17445.400000000001</v>
      </c>
      <c r="O1544" s="11">
        <v>1466</v>
      </c>
      <c r="P1544" s="11">
        <v>11.9</v>
      </c>
      <c r="Q1544" s="11" t="s">
        <v>4401</v>
      </c>
      <c r="R1544" s="11" t="s">
        <v>4411</v>
      </c>
      <c r="S1544" s="11" t="s">
        <v>4426</v>
      </c>
      <c r="T1544" s="11"/>
      <c r="U1544" s="19" t="s">
        <v>32</v>
      </c>
      <c r="V1544" s="11" t="s">
        <v>4401</v>
      </c>
      <c r="W1544" s="15">
        <v>11.9</v>
      </c>
      <c r="X1544" s="15">
        <v>1466</v>
      </c>
      <c r="Y1544" s="11" t="str">
        <f t="shared" si="25"/>
        <v>43950Secretaria Municipal de SaúdeÁlcool Gel 70%, Frasco com 1000ml, tipo Garrafa Plástica com Válvula tipo "Pump"18.872.656/0001-6017445,4146611,9http://servicos.sjc.sp.gov.br/governo/boletim/boletimPDF/20200417202703b5d64368-84ed-4780-b6a8-c2cb3d9d1696.pdf</v>
      </c>
      <c r="Z1544" s="11" t="s">
        <v>4443</v>
      </c>
      <c r="AA1544" s="7">
        <v>200000</v>
      </c>
      <c r="AB1544" s="1" t="s">
        <v>15492</v>
      </c>
      <c r="AC1544" s="7" t="s">
        <v>14869</v>
      </c>
      <c r="AD1544" s="1" t="s">
        <v>16269</v>
      </c>
    </row>
    <row r="1545" spans="1:30">
      <c r="A1545" s="10">
        <v>43924</v>
      </c>
      <c r="B1545" s="11" t="s">
        <v>21</v>
      </c>
      <c r="C1545" s="11" t="s">
        <v>4238</v>
      </c>
      <c r="D1545" s="11" t="s">
        <v>309</v>
      </c>
      <c r="E1545" s="11" t="s">
        <v>117</v>
      </c>
      <c r="F1545" s="11" t="s">
        <v>4294</v>
      </c>
      <c r="G1545" s="11" t="s">
        <v>37</v>
      </c>
      <c r="H1545" s="11" t="s">
        <v>4295</v>
      </c>
      <c r="I1545" s="11" t="s">
        <v>4385</v>
      </c>
      <c r="J1545" s="11" t="s">
        <v>314</v>
      </c>
      <c r="K1545" s="11" t="s">
        <v>351</v>
      </c>
      <c r="L1545" s="7" t="s">
        <v>374</v>
      </c>
      <c r="M1545" s="7" t="s">
        <v>888</v>
      </c>
      <c r="N1545" s="47">
        <v>13373.4</v>
      </c>
      <c r="O1545" s="11">
        <v>930</v>
      </c>
      <c r="P1545" s="11">
        <v>14.38</v>
      </c>
      <c r="Q1545" s="11" t="s">
        <v>4401</v>
      </c>
      <c r="R1545" s="11" t="s">
        <v>4427</v>
      </c>
      <c r="S1545" s="11" t="s">
        <v>4405</v>
      </c>
      <c r="T1545" s="11"/>
      <c r="U1545" s="19" t="s">
        <v>32</v>
      </c>
      <c r="V1545" s="11" t="s">
        <v>4401</v>
      </c>
      <c r="W1545" s="15">
        <v>28.76</v>
      </c>
      <c r="X1545" s="15">
        <v>465</v>
      </c>
      <c r="Y1545" s="11" t="str">
        <f t="shared" si="25"/>
        <v>43924Secretaria Municipal de Cultura - SMC - Gabinete do SecretárioÁlcool Gel Etílico 70% em frascos de 500ml, antisséptico.09.035.549/0001-9613373,493014,38http://www.docidadesp.imprensaoficial.com.br/NavegaEdicao.aspx?ClipID=96605e38667c6af2ad5c464db01a0f2e&amp;PalavraChave=MARCOS%20E%20BERTA%20LTDA</v>
      </c>
      <c r="Z1545" s="11" t="s">
        <v>4443</v>
      </c>
      <c r="AA1545" s="7">
        <v>50000</v>
      </c>
      <c r="AB1545" s="1" t="s">
        <v>14946</v>
      </c>
      <c r="AC1545" s="7" t="s">
        <v>14870</v>
      </c>
      <c r="AD1545" s="1" t="s">
        <v>16269</v>
      </c>
    </row>
    <row r="1546" spans="1:30">
      <c r="A1546" s="10">
        <v>43911</v>
      </c>
      <c r="B1546" s="11" t="s">
        <v>15</v>
      </c>
      <c r="C1546" s="11" t="s">
        <v>4238</v>
      </c>
      <c r="D1546" s="11" t="s">
        <v>309</v>
      </c>
      <c r="E1546" s="11" t="s">
        <v>16</v>
      </c>
      <c r="F1546" s="11" t="s">
        <v>431</v>
      </c>
      <c r="G1546" s="11" t="s">
        <v>37</v>
      </c>
      <c r="H1546" s="11" t="s">
        <v>4296</v>
      </c>
      <c r="I1546" s="11" t="s">
        <v>469</v>
      </c>
      <c r="J1546" s="11" t="s">
        <v>314</v>
      </c>
      <c r="K1546" s="11" t="s">
        <v>470</v>
      </c>
      <c r="L1546" s="7" t="s">
        <v>13658</v>
      </c>
      <c r="M1546" s="7" t="s">
        <v>471</v>
      </c>
      <c r="N1546" s="47">
        <v>11500</v>
      </c>
      <c r="O1546" s="11">
        <v>100</v>
      </c>
      <c r="P1546" s="11">
        <v>115</v>
      </c>
      <c r="Q1546" s="11" t="s">
        <v>4400</v>
      </c>
      <c r="R1546" s="11" t="s">
        <v>472</v>
      </c>
      <c r="S1546" s="11" t="s">
        <v>314</v>
      </c>
      <c r="T1546" s="11"/>
      <c r="U1546" s="19" t="s">
        <v>27</v>
      </c>
      <c r="V1546" s="11" t="s">
        <v>4400</v>
      </c>
      <c r="W1546" s="15">
        <v>115</v>
      </c>
      <c r="X1546" s="15">
        <v>100</v>
      </c>
      <c r="Y1546" s="11" t="str">
        <f t="shared" si="25"/>
        <v>43911Instituto de Infectologia Emilio RibasTermômetro clínico digital visando o atendimento para enfrentamento da emergência de saúde pública de importância internacional decorrente do coronavírus (COVID-19).06.105.362/0001-2311500100115https://www.imprensaoficial.com.br/DO/BuscaDO2001Documento_11_4.aspx?link=%2f2020%2fexecutivo%2520secao%2520i%2fmarco%2f21%2fpag_0120_304712dba2ad0aba7b146ab81a24316b.pdf&amp;pagina=120&amp;data=21/03/2020&amp;caderno=Executivo%20I&amp;paginaordenacao=100120</v>
      </c>
      <c r="Z1546" s="11" t="s">
        <v>4443</v>
      </c>
      <c r="AA1546" s="7">
        <v>30000000</v>
      </c>
      <c r="AB1546" s="1" t="s">
        <v>14897</v>
      </c>
      <c r="AC1546" s="7" t="s">
        <v>14869</v>
      </c>
      <c r="AD1546" s="1" t="s">
        <v>16269</v>
      </c>
    </row>
    <row r="1547" spans="1:30">
      <c r="A1547" s="10">
        <v>43945</v>
      </c>
      <c r="B1547" s="11" t="s">
        <v>21</v>
      </c>
      <c r="C1547" s="11" t="s">
        <v>4297</v>
      </c>
      <c r="D1547" s="11" t="s">
        <v>309</v>
      </c>
      <c r="E1547" s="11" t="s">
        <v>16</v>
      </c>
      <c r="F1547" s="11" t="s">
        <v>4298</v>
      </c>
      <c r="G1547" s="11" t="s">
        <v>17</v>
      </c>
      <c r="H1547" s="11" t="s">
        <v>4299</v>
      </c>
      <c r="I1547" s="11" t="s">
        <v>2287</v>
      </c>
      <c r="J1547" s="11" t="s">
        <v>314</v>
      </c>
      <c r="K1547" s="11" t="s">
        <v>4386</v>
      </c>
      <c r="L1547" s="7" t="s">
        <v>14099</v>
      </c>
      <c r="M1547" s="7" t="s">
        <v>14098</v>
      </c>
      <c r="N1547" s="47">
        <v>9030</v>
      </c>
      <c r="O1547" s="11">
        <v>250</v>
      </c>
      <c r="P1547" s="11">
        <v>36.119999999999997</v>
      </c>
      <c r="Q1547" s="11" t="s">
        <v>4400</v>
      </c>
      <c r="R1547" s="11" t="s">
        <v>4428</v>
      </c>
      <c r="S1547" s="11" t="s">
        <v>399</v>
      </c>
      <c r="T1547" s="11"/>
      <c r="U1547" s="19" t="s">
        <v>4892</v>
      </c>
      <c r="V1547" s="11" t="s">
        <v>4400</v>
      </c>
      <c r="W1547" s="15">
        <v>36.119999999999997</v>
      </c>
      <c r="X1547" s="15">
        <v>250</v>
      </c>
      <c r="Y1547" s="11" t="str">
        <f t="shared" si="25"/>
        <v>43945Fundação Instituto Polo Avançado de Saúde de Ribeirão Preto - FIPASEMáscaras descartáveis valvuladas PFF2, previsto no convênio 03/2020.30.802.503/0001-41903025036,12https://www.ribeiraopreto.sp.gov.br/diario-oficial/pesquisa-data</v>
      </c>
      <c r="Z1547" s="11" t="s">
        <v>4443</v>
      </c>
      <c r="AA1547" s="7">
        <v>10000</v>
      </c>
      <c r="AB1547" s="1" t="s">
        <v>15493</v>
      </c>
      <c r="AC1547" s="7" t="s">
        <v>14870</v>
      </c>
      <c r="AD1547" s="1" t="s">
        <v>16269</v>
      </c>
    </row>
    <row r="1548" spans="1:30">
      <c r="A1548" s="10">
        <v>43936</v>
      </c>
      <c r="B1548" s="11" t="s">
        <v>21</v>
      </c>
      <c r="C1548" s="11" t="s">
        <v>4238</v>
      </c>
      <c r="D1548" s="11" t="s">
        <v>309</v>
      </c>
      <c r="E1548" s="11" t="s">
        <v>16</v>
      </c>
      <c r="F1548" s="11" t="s">
        <v>4249</v>
      </c>
      <c r="G1548" s="11" t="s">
        <v>37</v>
      </c>
      <c r="H1548" s="11" t="s">
        <v>4300</v>
      </c>
      <c r="I1548" s="11" t="s">
        <v>4387</v>
      </c>
      <c r="J1548" s="11" t="s">
        <v>314</v>
      </c>
      <c r="K1548" s="11" t="s">
        <v>351</v>
      </c>
      <c r="L1548" s="7" t="s">
        <v>14100</v>
      </c>
      <c r="M1548" s="7" t="s">
        <v>4388</v>
      </c>
      <c r="N1548" s="47">
        <v>8160</v>
      </c>
      <c r="O1548" s="11">
        <v>12</v>
      </c>
      <c r="P1548" s="11">
        <v>680</v>
      </c>
      <c r="Q1548" s="11" t="s">
        <v>4400</v>
      </c>
      <c r="R1548" s="11" t="s">
        <v>4429</v>
      </c>
      <c r="S1548" s="11" t="s">
        <v>4405</v>
      </c>
      <c r="T1548" s="11"/>
      <c r="U1548" s="19" t="s">
        <v>27</v>
      </c>
      <c r="V1548" s="11" t="s">
        <v>4400</v>
      </c>
      <c r="W1548" s="15">
        <v>680</v>
      </c>
      <c r="X1548" s="15">
        <v>12</v>
      </c>
      <c r="Y1548" s="11" t="str">
        <f t="shared" si="25"/>
        <v>43936Hospital do Servidor Público Municipal - HSPMTermômetro digital infravermelho portátil, tipo pistola, uso hospitalar.00.097.489/0001-61816012680http://www.docidadesp.imprensaoficial.com.br/NavegaEdicao.aspx?ClipID=1d2be2fb7fbd76553565a686cb3eaf88&amp;PalavraChave=L.%20A.%20VIDAL%20&amp;%20CIA%20LTDA</v>
      </c>
      <c r="Z1548" s="11" t="s">
        <v>4443</v>
      </c>
      <c r="AA1548" s="7">
        <v>100000</v>
      </c>
      <c r="AB1548" s="1" t="s">
        <v>15494</v>
      </c>
      <c r="AC1548" s="7" t="s">
        <v>14870</v>
      </c>
      <c r="AD1548" s="1" t="s">
        <v>16269</v>
      </c>
    </row>
    <row r="1549" spans="1:30">
      <c r="A1549" s="10">
        <v>43944</v>
      </c>
      <c r="B1549" s="11" t="s">
        <v>21</v>
      </c>
      <c r="C1549" s="11" t="s">
        <v>4238</v>
      </c>
      <c r="D1549" s="11" t="s">
        <v>309</v>
      </c>
      <c r="E1549" s="11" t="s">
        <v>117</v>
      </c>
      <c r="F1549" s="11" t="s">
        <v>4301</v>
      </c>
      <c r="G1549" s="11" t="s">
        <v>17</v>
      </c>
      <c r="H1549" s="11" t="s">
        <v>4302</v>
      </c>
      <c r="I1549" s="11" t="s">
        <v>4389</v>
      </c>
      <c r="J1549" s="11" t="s">
        <v>314</v>
      </c>
      <c r="K1549" s="11" t="s">
        <v>351</v>
      </c>
      <c r="L1549" s="7" t="s">
        <v>8380</v>
      </c>
      <c r="M1549" s="7" t="s">
        <v>4390</v>
      </c>
      <c r="N1549" s="47">
        <v>8000</v>
      </c>
      <c r="O1549" s="11">
        <v>100</v>
      </c>
      <c r="P1549" s="11">
        <v>80</v>
      </c>
      <c r="Q1549" s="11" t="s">
        <v>4400</v>
      </c>
      <c r="R1549" s="11" t="s">
        <v>4430</v>
      </c>
      <c r="S1549" s="11" t="s">
        <v>4405</v>
      </c>
      <c r="T1549" s="11"/>
      <c r="U1549" s="19" t="s">
        <v>30</v>
      </c>
      <c r="V1549" s="11" t="s">
        <v>4400</v>
      </c>
      <c r="W1549" s="15">
        <v>0.8</v>
      </c>
      <c r="X1549" s="15">
        <v>10000</v>
      </c>
      <c r="Y1549" s="11" t="str">
        <f t="shared" si="25"/>
        <v>43944Secretaria Municipal da Pessoa co Deficiência - SMPEDMáscaras Cirúrgicas descartáveis, em TNT, dupla camada, com elástico, em pacotes contendo no mínimo 100 unidades para uso dos colaboradores da Secretaria Municipal da Pessoa com Deficiência e CMPD.31.673.254/0009-51800010080http://www.docidadesp.imprensaoficial.com.br/NavegaEdicao.aspx?ClipID=f19894ee7a64b7dd0da46e149231b2f1&amp;PalavraChave=6065.2020/0000185-6</v>
      </c>
      <c r="Z1549" s="11" t="s">
        <v>4443</v>
      </c>
      <c r="AA1549" s="7">
        <v>0</v>
      </c>
      <c r="AB1549" s="1" t="s">
        <v>15495</v>
      </c>
      <c r="AC1549" s="7" t="s">
        <v>14869</v>
      </c>
      <c r="AD1549" s="1" t="s">
        <v>16269</v>
      </c>
    </row>
    <row r="1550" spans="1:30">
      <c r="A1550" s="10">
        <v>43944</v>
      </c>
      <c r="B1550" s="11" t="s">
        <v>21</v>
      </c>
      <c r="C1550" s="11" t="s">
        <v>4247</v>
      </c>
      <c r="D1550" s="11" t="s">
        <v>309</v>
      </c>
      <c r="E1550" s="11" t="s">
        <v>16</v>
      </c>
      <c r="F1550" s="11" t="s">
        <v>363</v>
      </c>
      <c r="G1550" s="11" t="s">
        <v>37</v>
      </c>
      <c r="H1550" s="11" t="s">
        <v>4303</v>
      </c>
      <c r="I1550" s="11" t="s">
        <v>4391</v>
      </c>
      <c r="J1550" s="11" t="s">
        <v>314</v>
      </c>
      <c r="K1550" s="11" t="s">
        <v>4392</v>
      </c>
      <c r="L1550" s="7" t="s">
        <v>14093</v>
      </c>
      <c r="M1550" s="7" t="s">
        <v>4370</v>
      </c>
      <c r="N1550" s="47">
        <v>5905.2</v>
      </c>
      <c r="O1550" s="11">
        <v>148</v>
      </c>
      <c r="P1550" s="11">
        <v>39.9</v>
      </c>
      <c r="Q1550" s="11" t="s">
        <v>4402</v>
      </c>
      <c r="R1550" s="11" t="s">
        <v>4408</v>
      </c>
      <c r="S1550" s="11" t="s">
        <v>314</v>
      </c>
      <c r="T1550" s="11"/>
      <c r="U1550" s="19" t="s">
        <v>23</v>
      </c>
      <c r="V1550" s="11" t="s">
        <v>4402</v>
      </c>
      <c r="W1550" s="15">
        <v>0.8</v>
      </c>
      <c r="X1550" s="15">
        <v>7400</v>
      </c>
      <c r="Y1550" s="11" t="str">
        <f t="shared" si="25"/>
        <v>43944Secretaria Municipal de SaúdeLuva Látex (Caixa com até 100 unidades) para procedimento não-cirúrgico. Tamanhos P (65), M (18) e G (65). Marca Descarpack.14.251.479/0001-435905,214839,9https://api.sorocaba.sp.gov.br/pub-consulta/#/publicacoes</v>
      </c>
      <c r="Z1550" s="11" t="s">
        <v>4443</v>
      </c>
      <c r="AA1550" s="7">
        <v>10000</v>
      </c>
      <c r="AB1550" s="1" t="s">
        <v>15487</v>
      </c>
      <c r="AC1550" s="7" t="s">
        <v>14870</v>
      </c>
      <c r="AD1550" s="1" t="s">
        <v>16269</v>
      </c>
    </row>
    <row r="1551" spans="1:30">
      <c r="A1551" s="10">
        <v>43950</v>
      </c>
      <c r="B1551" s="11" t="s">
        <v>21</v>
      </c>
      <c r="C1551" s="11" t="s">
        <v>4257</v>
      </c>
      <c r="D1551" s="11" t="s">
        <v>309</v>
      </c>
      <c r="E1551" s="11" t="s">
        <v>16</v>
      </c>
      <c r="F1551" s="11" t="s">
        <v>363</v>
      </c>
      <c r="G1551" s="11" t="s">
        <v>37</v>
      </c>
      <c r="H1551" s="11" t="s">
        <v>4304</v>
      </c>
      <c r="I1551" s="11" t="s">
        <v>4393</v>
      </c>
      <c r="J1551" s="11" t="s">
        <v>314</v>
      </c>
      <c r="K1551" s="11" t="s">
        <v>314</v>
      </c>
      <c r="L1551" s="7" t="s">
        <v>14101</v>
      </c>
      <c r="M1551" s="7" t="s">
        <v>4394</v>
      </c>
      <c r="N1551" s="47">
        <v>5771</v>
      </c>
      <c r="O1551" s="11">
        <v>29</v>
      </c>
      <c r="P1551" s="11">
        <v>199</v>
      </c>
      <c r="Q1551" s="11" t="s">
        <v>4400</v>
      </c>
      <c r="R1551" s="11" t="s">
        <v>4411</v>
      </c>
      <c r="S1551" s="11" t="s">
        <v>4412</v>
      </c>
      <c r="T1551" s="11"/>
      <c r="U1551" s="19" t="s">
        <v>27</v>
      </c>
      <c r="V1551" s="11" t="s">
        <v>4400</v>
      </c>
      <c r="W1551" s="15">
        <v>199</v>
      </c>
      <c r="X1551" s="15">
        <v>29</v>
      </c>
      <c r="Y1551" s="11" t="str">
        <f t="shared" si="25"/>
        <v>43950Secretaria Municipal de SaúdeTERMÔMETRO DIGITAL INFRAVERMELHO PARA MEDICAÇÃO DE TEMPERATURA SEM CONTATO, MEDIÇÃO EM ATE 1 SEGUNDO20.371.330/0001-09577129199http://servicos.sjc.sp.gov.br/governo/boletim/boletimPDF/20200417202703b5d64368-84ed-4780-b6a8-c2cb3d9d1696.pdf</v>
      </c>
      <c r="Z1551" s="11" t="s">
        <v>4443</v>
      </c>
      <c r="AA1551" s="7">
        <v>100000</v>
      </c>
      <c r="AB1551" s="1" t="s">
        <v>15496</v>
      </c>
      <c r="AC1551" s="7" t="s">
        <v>14868</v>
      </c>
      <c r="AD1551" s="1" t="s">
        <v>16269</v>
      </c>
    </row>
    <row r="1552" spans="1:30">
      <c r="A1552" s="10">
        <v>43914</v>
      </c>
      <c r="B1552" s="11" t="s">
        <v>21</v>
      </c>
      <c r="C1552" s="11" t="s">
        <v>4247</v>
      </c>
      <c r="D1552" s="11" t="s">
        <v>309</v>
      </c>
      <c r="E1552" s="11" t="s">
        <v>16</v>
      </c>
      <c r="F1552" s="11" t="s">
        <v>363</v>
      </c>
      <c r="G1552" s="11" t="s">
        <v>37</v>
      </c>
      <c r="H1552" s="11" t="s">
        <v>4305</v>
      </c>
      <c r="I1552" s="11" t="s">
        <v>4395</v>
      </c>
      <c r="J1552" s="11" t="s">
        <v>314</v>
      </c>
      <c r="K1552" s="11" t="s">
        <v>207</v>
      </c>
      <c r="L1552" s="7" t="s">
        <v>14103</v>
      </c>
      <c r="M1552" s="7" t="s">
        <v>14102</v>
      </c>
      <c r="N1552" s="47">
        <v>3600</v>
      </c>
      <c r="O1552" s="11">
        <v>40</v>
      </c>
      <c r="P1552" s="11">
        <v>90</v>
      </c>
      <c r="Q1552" s="11" t="s">
        <v>4401</v>
      </c>
      <c r="R1552" s="11" t="s">
        <v>4408</v>
      </c>
      <c r="S1552" s="11" t="s">
        <v>314</v>
      </c>
      <c r="T1552" s="11"/>
      <c r="U1552" s="19" t="s">
        <v>32</v>
      </c>
      <c r="V1552" s="11" t="s">
        <v>4401</v>
      </c>
      <c r="W1552" s="15">
        <v>18</v>
      </c>
      <c r="X1552" s="15">
        <v>200</v>
      </c>
      <c r="Y1552" s="11" t="str">
        <f t="shared" si="25"/>
        <v>43914Secretaria Municipal de SaúdeÁlcool em Gel 70% - em Galão de 5 litros. Referência no TR: Rioquímica ou similiar.06.341.274/0001-2036004090https://api.sorocaba.sp.gov.br/pub-consulta/#/publicacoes</v>
      </c>
      <c r="Z1552" s="11" t="s">
        <v>4443</v>
      </c>
      <c r="AA1552" s="7">
        <v>75000</v>
      </c>
      <c r="AB1552" s="1" t="s">
        <v>15497</v>
      </c>
      <c r="AC1552" s="7" t="s">
        <v>14869</v>
      </c>
      <c r="AD1552" s="1" t="s">
        <v>16269</v>
      </c>
    </row>
    <row r="1553" spans="1:30">
      <c r="A1553" s="10">
        <v>43914</v>
      </c>
      <c r="B1553" s="11" t="s">
        <v>21</v>
      </c>
      <c r="C1553" s="11" t="s">
        <v>4238</v>
      </c>
      <c r="D1553" s="11" t="s">
        <v>309</v>
      </c>
      <c r="E1553" s="11" t="s">
        <v>117</v>
      </c>
      <c r="F1553" s="11" t="s">
        <v>330</v>
      </c>
      <c r="G1553" s="11" t="s">
        <v>37</v>
      </c>
      <c r="H1553" s="11" t="s">
        <v>331</v>
      </c>
      <c r="I1553" s="11" t="s">
        <v>332</v>
      </c>
      <c r="J1553" s="11" t="s">
        <v>314</v>
      </c>
      <c r="K1553" s="11" t="s">
        <v>333</v>
      </c>
      <c r="L1553" s="7" t="s">
        <v>13696</v>
      </c>
      <c r="M1553" s="7" t="s">
        <v>334</v>
      </c>
      <c r="N1553" s="47">
        <v>3200</v>
      </c>
      <c r="O1553" s="11">
        <v>100</v>
      </c>
      <c r="P1553" s="11">
        <v>32</v>
      </c>
      <c r="Q1553" s="11" t="s">
        <v>4401</v>
      </c>
      <c r="R1553" s="11" t="s">
        <v>335</v>
      </c>
      <c r="S1553" s="11" t="s">
        <v>314</v>
      </c>
      <c r="T1553" s="11"/>
      <c r="U1553" s="19" t="s">
        <v>32</v>
      </c>
      <c r="V1553" s="11" t="s">
        <v>4401</v>
      </c>
      <c r="W1553" s="15">
        <v>64</v>
      </c>
      <c r="X1553" s="15">
        <v>50</v>
      </c>
      <c r="Y1553" s="11" t="str">
        <f t="shared" si="25"/>
        <v>43914Subprefeitura da Cidade AdemarAntisséptico Álcool 70% NPM - Gel frasco 440 a 500 gramas para higiene devido a Pandemia do Vírus do Coronavírus para os servidores da Subprefeitura Cidade Ademar.09.662.482/0001-10320010032http://www.docidadesp.imprensaoficial.com.br/NavegaEdicao.aspx?ClipID=a8b7728d18d8a446fc36aa3b5136f0e8&amp;PalavraChave=6034.2020/0000505-4</v>
      </c>
      <c r="Z1553" s="11" t="s">
        <v>4443</v>
      </c>
      <c r="AA1553" s="7">
        <v>10000</v>
      </c>
      <c r="AB1553" s="1" t="s">
        <v>14941</v>
      </c>
      <c r="AC1553" s="7" t="s">
        <v>14868</v>
      </c>
      <c r="AD1553" s="1" t="s">
        <v>16269</v>
      </c>
    </row>
    <row r="1554" spans="1:30">
      <c r="A1554" s="10">
        <v>43913</v>
      </c>
      <c r="B1554" s="11" t="s">
        <v>21</v>
      </c>
      <c r="C1554" s="11" t="s">
        <v>4269</v>
      </c>
      <c r="D1554" s="11" t="s">
        <v>3952</v>
      </c>
      <c r="E1554" s="11" t="s">
        <v>16</v>
      </c>
      <c r="F1554" s="11" t="s">
        <v>4270</v>
      </c>
      <c r="G1554" s="11" t="s">
        <v>17</v>
      </c>
      <c r="H1554" s="11" t="s">
        <v>558</v>
      </c>
      <c r="I1554" s="11" t="s">
        <v>4396</v>
      </c>
      <c r="J1554" s="11"/>
      <c r="K1554" s="11"/>
      <c r="L1554" s="7" t="s">
        <v>14105</v>
      </c>
      <c r="M1554" s="7" t="s">
        <v>14104</v>
      </c>
      <c r="N1554" s="47">
        <v>2040</v>
      </c>
      <c r="O1554" s="11">
        <v>600</v>
      </c>
      <c r="P1554" s="11">
        <v>3.4</v>
      </c>
      <c r="Q1554" s="11" t="s">
        <v>20</v>
      </c>
      <c r="R1554" s="11" t="s">
        <v>4417</v>
      </c>
      <c r="S1554" s="11" t="s">
        <v>4418</v>
      </c>
      <c r="T1554" s="11"/>
      <c r="U1554" s="19" t="s">
        <v>29</v>
      </c>
      <c r="V1554" s="11" t="s">
        <v>20</v>
      </c>
      <c r="W1554" s="15">
        <v>3.4</v>
      </c>
      <c r="X1554" s="15">
        <v>600</v>
      </c>
      <c r="Y1554" s="11" t="str">
        <f t="shared" si="25"/>
        <v>43913Secretaria Municipal de Saúde e Defesa CivilÓCULOS DE PROTEÇÃO05.897.431/0001-1620406003,4https://duquedecaxias.rj.gov.br/portal/boletim-oficial.html</v>
      </c>
      <c r="Z1554" s="11" t="s">
        <v>4443</v>
      </c>
      <c r="AA1554" s="7">
        <v>400000</v>
      </c>
      <c r="AB1554" s="1" t="s">
        <v>15498</v>
      </c>
      <c r="AC1554" s="7" t="s">
        <v>14870</v>
      </c>
      <c r="AD1554" s="1" t="s">
        <v>16269</v>
      </c>
    </row>
    <row r="1555" spans="1:30">
      <c r="A1555" s="10">
        <v>43913</v>
      </c>
      <c r="B1555" s="11" t="s">
        <v>21</v>
      </c>
      <c r="C1555" s="11" t="s">
        <v>4269</v>
      </c>
      <c r="D1555" s="11" t="s">
        <v>3952</v>
      </c>
      <c r="E1555" s="11" t="s">
        <v>16</v>
      </c>
      <c r="F1555" s="11" t="s">
        <v>4270</v>
      </c>
      <c r="G1555" s="11" t="s">
        <v>17</v>
      </c>
      <c r="H1555" s="11" t="s">
        <v>4306</v>
      </c>
      <c r="I1555" s="11" t="s">
        <v>4396</v>
      </c>
      <c r="J1555" s="11"/>
      <c r="K1555" s="11"/>
      <c r="L1555" s="7" t="s">
        <v>14105</v>
      </c>
      <c r="M1555" s="7" t="s">
        <v>14104</v>
      </c>
      <c r="N1555" s="47">
        <v>1740</v>
      </c>
      <c r="O1555" s="11">
        <v>1200</v>
      </c>
      <c r="P1555" s="11">
        <v>1.45</v>
      </c>
      <c r="Q1555" s="11" t="s">
        <v>20</v>
      </c>
      <c r="R1555" s="11" t="s">
        <v>4417</v>
      </c>
      <c r="S1555" s="11" t="s">
        <v>4418</v>
      </c>
      <c r="T1555" s="11"/>
      <c r="U1555" s="19" t="s">
        <v>23</v>
      </c>
      <c r="V1555" s="11" t="s">
        <v>20</v>
      </c>
      <c r="W1555" s="15">
        <v>1.45</v>
      </c>
      <c r="X1555" s="15">
        <v>1200</v>
      </c>
      <c r="Y1555" s="11" t="str">
        <f t="shared" si="25"/>
        <v>43913Secretaria Municipal de Saúde e Defesa CivilLÁTEX Nº 29005.897.431/0001-16174012001,45https://duquedecaxias.rj.gov.br/portal/boletim-oficial.html</v>
      </c>
      <c r="Z1555" s="11" t="s">
        <v>4443</v>
      </c>
      <c r="AA1555" s="7">
        <v>400000</v>
      </c>
      <c r="AB1555" s="1" t="s">
        <v>15498</v>
      </c>
      <c r="AC1555" s="7" t="s">
        <v>14870</v>
      </c>
      <c r="AD1555" s="1" t="s">
        <v>16269</v>
      </c>
    </row>
    <row r="1556" spans="1:30">
      <c r="A1556" s="10">
        <v>43944</v>
      </c>
      <c r="B1556" s="11" t="s">
        <v>21</v>
      </c>
      <c r="C1556" s="11" t="s">
        <v>4287</v>
      </c>
      <c r="D1556" s="11" t="s">
        <v>818</v>
      </c>
      <c r="E1556" s="11" t="s">
        <v>117</v>
      </c>
      <c r="F1556" s="11" t="s">
        <v>832</v>
      </c>
      <c r="G1556" s="11" t="s">
        <v>17</v>
      </c>
      <c r="H1556" s="11" t="s">
        <v>4307</v>
      </c>
      <c r="I1556" s="11" t="s">
        <v>4397</v>
      </c>
      <c r="J1556" s="11"/>
      <c r="K1556" s="11" t="s">
        <v>192</v>
      </c>
      <c r="L1556" s="7" t="s">
        <v>13735</v>
      </c>
      <c r="M1556" s="7" t="s">
        <v>834</v>
      </c>
      <c r="N1556" s="47">
        <v>840</v>
      </c>
      <c r="O1556" s="11">
        <v>1000</v>
      </c>
      <c r="P1556" s="11">
        <v>0.84</v>
      </c>
      <c r="Q1556" s="11" t="s">
        <v>4400</v>
      </c>
      <c r="R1556" s="11" t="s">
        <v>835</v>
      </c>
      <c r="S1556" s="11"/>
      <c r="T1556" s="11"/>
      <c r="U1556" s="19" t="s">
        <v>4892</v>
      </c>
      <c r="V1556" s="11" t="s">
        <v>4400</v>
      </c>
      <c r="W1556" s="15">
        <v>0.84</v>
      </c>
      <c r="X1556" s="15">
        <v>1000</v>
      </c>
      <c r="Y1556" s="11" t="str">
        <f t="shared" si="25"/>
        <v>43944SECRETARIA MUNICIPAL DE PLANEJAMENTO E REGULAÇÃO URBANAAquisição de máscaras bico de pato, respirador semifacial descartável, classe PFF217.338.275/0001-3284010000,84https://webio.aparecida.go.gov.br/api/lict/download/25309</v>
      </c>
      <c r="Z1556" s="11" t="s">
        <v>4443</v>
      </c>
      <c r="AA1556" s="7">
        <v>99800</v>
      </c>
      <c r="AB1556" s="1" t="s">
        <v>15008</v>
      </c>
      <c r="AC1556" s="7" t="s">
        <v>14868</v>
      </c>
      <c r="AD1556" s="1" t="s">
        <v>16269</v>
      </c>
    </row>
    <row r="1557" spans="1:30">
      <c r="A1557" s="10">
        <v>43950</v>
      </c>
      <c r="B1557" s="11" t="s">
        <v>21</v>
      </c>
      <c r="C1557" s="11" t="s">
        <v>4257</v>
      </c>
      <c r="D1557" s="11" t="s">
        <v>309</v>
      </c>
      <c r="E1557" s="11" t="s">
        <v>16</v>
      </c>
      <c r="F1557" s="11" t="s">
        <v>363</v>
      </c>
      <c r="G1557" s="11" t="s">
        <v>37</v>
      </c>
      <c r="H1557" s="11" t="s">
        <v>4308</v>
      </c>
      <c r="I1557" s="11" t="s">
        <v>4398</v>
      </c>
      <c r="J1557" s="11" t="s">
        <v>314</v>
      </c>
      <c r="K1557" s="11" t="s">
        <v>314</v>
      </c>
      <c r="L1557" s="7" t="s">
        <v>14101</v>
      </c>
      <c r="M1557" s="7" t="s">
        <v>4394</v>
      </c>
      <c r="N1557" s="47">
        <v>250</v>
      </c>
      <c r="O1557" s="11">
        <v>1</v>
      </c>
      <c r="P1557" s="11">
        <v>250</v>
      </c>
      <c r="Q1557" s="11" t="s">
        <v>4400</v>
      </c>
      <c r="R1557" s="11" t="s">
        <v>4411</v>
      </c>
      <c r="S1557" s="11" t="s">
        <v>4412</v>
      </c>
      <c r="T1557" s="11"/>
      <c r="U1557" s="19" t="s">
        <v>27</v>
      </c>
      <c r="V1557" s="11" t="s">
        <v>4400</v>
      </c>
      <c r="W1557" s="15">
        <v>250</v>
      </c>
      <c r="X1557" s="15">
        <v>1</v>
      </c>
      <c r="Y1557" s="11" t="str">
        <f t="shared" si="25"/>
        <v>43950Secretaria Municipal de SaúdeTERMÔMETRO DIGITAL INFRAVERMELHO PARA MEDIÇÃO DE TEMPERATURA SEM CONTATO, MEDIÇÃO EM ATÉ 1 SEGUNDO20.371.330/0001-092501250http://servicos.sjc.sp.gov.br/governo/boletim/boletimPDF/20200417202703b5d64368-84ed-4780-b6a8-c2cb3d9d1696.pdf</v>
      </c>
      <c r="Z1557" s="11" t="s">
        <v>4443</v>
      </c>
      <c r="AA1557" s="7">
        <v>100000</v>
      </c>
      <c r="AB1557" s="1" t="s">
        <v>15496</v>
      </c>
      <c r="AC1557" s="7" t="s">
        <v>14868</v>
      </c>
      <c r="AD1557" s="1" t="s">
        <v>16269</v>
      </c>
    </row>
    <row r="1558" spans="1:30">
      <c r="A1558" s="10">
        <v>43950</v>
      </c>
      <c r="B1558" s="11" t="s">
        <v>21</v>
      </c>
      <c r="C1558" s="11" t="s">
        <v>4257</v>
      </c>
      <c r="D1558" s="11" t="s">
        <v>309</v>
      </c>
      <c r="E1558" s="11" t="s">
        <v>16</v>
      </c>
      <c r="F1558" s="11" t="s">
        <v>363</v>
      </c>
      <c r="G1558" s="11" t="s">
        <v>37</v>
      </c>
      <c r="H1558" s="11" t="s">
        <v>4309</v>
      </c>
      <c r="I1558" s="11" t="s">
        <v>4399</v>
      </c>
      <c r="J1558" s="11" t="s">
        <v>314</v>
      </c>
      <c r="K1558" s="11" t="s">
        <v>314</v>
      </c>
      <c r="L1558" s="7" t="s">
        <v>14101</v>
      </c>
      <c r="M1558" s="7" t="s">
        <v>4394</v>
      </c>
      <c r="N1558" s="47">
        <v>250</v>
      </c>
      <c r="O1558" s="11">
        <v>1</v>
      </c>
      <c r="P1558" s="11">
        <v>250</v>
      </c>
      <c r="Q1558" s="11" t="s">
        <v>4400</v>
      </c>
      <c r="R1558" s="11" t="s">
        <v>4411</v>
      </c>
      <c r="S1558" s="11" t="s">
        <v>4412</v>
      </c>
      <c r="T1558" s="11"/>
      <c r="U1558" s="19" t="s">
        <v>27</v>
      </c>
      <c r="V1558" s="11" t="s">
        <v>4400</v>
      </c>
      <c r="W1558" s="15">
        <v>250</v>
      </c>
      <c r="X1558" s="15">
        <v>1</v>
      </c>
      <c r="Y1558" s="11" t="str">
        <f t="shared" si="25"/>
        <v>43950Secretaria Municipal de SaúdeTERMÔMETRO DIGITAL INFRAVERMELHO PARA MEDIÇÃO DE TEMPERATURA SEM CONTATO, MEDIÇÃO EM ATE 1 SEGUNDO20.371.330/0001-092501250http://servicos.sjc.sp.gov.br/governo/boletim/boletimPDF/20200417202703b5d64368-84ed-4780-b6a8-c2cb3d9d1696.pdf</v>
      </c>
      <c r="Z1558" s="11" t="s">
        <v>4443</v>
      </c>
      <c r="AA1558" s="7">
        <v>100000</v>
      </c>
      <c r="AB1558" s="1" t="s">
        <v>15496</v>
      </c>
      <c r="AC1558" s="7" t="s">
        <v>14868</v>
      </c>
      <c r="AD1558" s="1" t="s">
        <v>16269</v>
      </c>
    </row>
    <row r="1559" spans="1:30">
      <c r="A1559" s="10">
        <v>43948</v>
      </c>
      <c r="B1559" s="11" t="s">
        <v>1385</v>
      </c>
      <c r="C1559" s="11" t="s">
        <v>4444</v>
      </c>
      <c r="D1559" s="11" t="s">
        <v>1387</v>
      </c>
      <c r="E1559" s="11" t="s">
        <v>1499</v>
      </c>
      <c r="F1559" s="11" t="s">
        <v>1883</v>
      </c>
      <c r="G1559" s="11" t="s">
        <v>17</v>
      </c>
      <c r="H1559" s="11" t="s">
        <v>2001</v>
      </c>
      <c r="I1559" s="11" t="s">
        <v>2002</v>
      </c>
      <c r="J1559" s="11"/>
      <c r="K1559" s="11"/>
      <c r="L1559" s="7" t="s">
        <v>13860</v>
      </c>
      <c r="M1559" s="7" t="s">
        <v>2003</v>
      </c>
      <c r="N1559" s="47">
        <v>912000000</v>
      </c>
      <c r="O1559" s="11" t="s">
        <v>314</v>
      </c>
      <c r="P1559" s="11" t="s">
        <v>314</v>
      </c>
      <c r="Q1559" s="11" t="s">
        <v>4400</v>
      </c>
      <c r="R1559" s="28" t="s">
        <v>2004</v>
      </c>
      <c r="S1559" s="11"/>
      <c r="T1559" s="11"/>
      <c r="U1559" s="15" t="s">
        <v>35</v>
      </c>
      <c r="V1559" s="11" t="s">
        <v>4400</v>
      </c>
      <c r="W1559" s="20" t="s">
        <v>815</v>
      </c>
      <c r="X1559" s="20">
        <v>0</v>
      </c>
      <c r="Y1559" s="11" t="str">
        <f t="shared" si="25"/>
        <v>43948Secretaria ExecutivaAVENTAL HOSPITALAR, material: SMS, tamanho: G e GG, gramatura: cerca de 50 g, cm2, componente: tiras para fixação, característica adicional: manga longa, punho malha, impermeável, esterilidade: uso único, adicional: com barreira bacteriana e viral. 14.239.192/0001-06912000000Não identificadoNão identificadohttp://www.in.gov.br/web/dou/-/extrato-de-dispensa-de-licitacao-n-56/2020-uasg-250005-254064588</v>
      </c>
      <c r="Z1559" s="11" t="s">
        <v>4443</v>
      </c>
      <c r="AA1559" s="7">
        <v>200000</v>
      </c>
      <c r="AB1559" s="1" t="s">
        <v>15499</v>
      </c>
      <c r="AC1559" s="7" t="s">
        <v>14870</v>
      </c>
      <c r="AD1559" s="1" t="s">
        <v>16269</v>
      </c>
    </row>
    <row r="1560" spans="1:30">
      <c r="A1560" s="10">
        <v>43949</v>
      </c>
      <c r="B1560" s="11" t="s">
        <v>15</v>
      </c>
      <c r="C1560" s="11" t="s">
        <v>4238</v>
      </c>
      <c r="D1560" s="11" t="s">
        <v>309</v>
      </c>
      <c r="E1560" s="11" t="s">
        <v>16</v>
      </c>
      <c r="F1560" s="11" t="s">
        <v>417</v>
      </c>
      <c r="G1560" s="11" t="s">
        <v>37</v>
      </c>
      <c r="H1560" s="11" t="s">
        <v>4445</v>
      </c>
      <c r="I1560" s="11" t="s">
        <v>4502</v>
      </c>
      <c r="J1560" s="11" t="s">
        <v>314</v>
      </c>
      <c r="K1560" s="11" t="s">
        <v>4503</v>
      </c>
      <c r="L1560" s="7" t="s">
        <v>14106</v>
      </c>
      <c r="M1560" s="7" t="s">
        <v>4504</v>
      </c>
      <c r="N1560" s="47">
        <v>28000000</v>
      </c>
      <c r="O1560" s="11" t="s">
        <v>314</v>
      </c>
      <c r="P1560" s="11" t="s">
        <v>314</v>
      </c>
      <c r="Q1560" s="11" t="s">
        <v>4400</v>
      </c>
      <c r="R1560" s="28" t="s">
        <v>4566</v>
      </c>
      <c r="S1560" s="11" t="s">
        <v>314</v>
      </c>
      <c r="T1560" s="11"/>
      <c r="U1560" s="15" t="s">
        <v>35</v>
      </c>
      <c r="V1560" s="11" t="s">
        <v>4400</v>
      </c>
      <c r="W1560" s="20" t="s">
        <v>815</v>
      </c>
      <c r="X1560" s="20">
        <v>0</v>
      </c>
      <c r="Y1560" s="11" t="str">
        <f t="shared" si="25"/>
        <v>43949Secretaria Estadual da SaúdeAventais de proteção 09.557.129/0001-7028000000Não identificadoNão identificadohttps://www.imprensaoficial.com.br/DO/BuscaDO2001Documento_11_4.aspx?link=%2f2020%2fexecutivo%2520secao%2520i%2fabril%2f28%2fpag_0115_143dcd9d5a2c6da30375d150f154e289.pdf&amp;pagina=115&amp;data=28/04/2020&amp;caderno=Executivo%20I&amp;paginaordenacao=100115</v>
      </c>
      <c r="Z1560" s="11" t="s">
        <v>4443</v>
      </c>
      <c r="AA1560" s="7">
        <v>100000</v>
      </c>
      <c r="AB1560" s="1" t="s">
        <v>15500</v>
      </c>
      <c r="AC1560" s="7" t="s">
        <v>14870</v>
      </c>
      <c r="AD1560" s="1" t="s">
        <v>16269</v>
      </c>
    </row>
    <row r="1561" spans="1:30">
      <c r="A1561" s="10">
        <v>43946</v>
      </c>
      <c r="B1561" s="11" t="s">
        <v>15</v>
      </c>
      <c r="C1561" s="11" t="s">
        <v>4238</v>
      </c>
      <c r="D1561" s="11" t="s">
        <v>309</v>
      </c>
      <c r="E1561" s="11" t="s">
        <v>16</v>
      </c>
      <c r="F1561" s="11" t="s">
        <v>417</v>
      </c>
      <c r="G1561" s="11" t="s">
        <v>37</v>
      </c>
      <c r="H1561" s="11" t="s">
        <v>4446</v>
      </c>
      <c r="I1561" s="11" t="s">
        <v>4505</v>
      </c>
      <c r="J1561" s="11" t="s">
        <v>314</v>
      </c>
      <c r="K1561" s="11" t="s">
        <v>2287</v>
      </c>
      <c r="L1561" s="7" t="s">
        <v>14107</v>
      </c>
      <c r="M1561" s="7" t="s">
        <v>4506</v>
      </c>
      <c r="N1561" s="47">
        <v>25800000</v>
      </c>
      <c r="O1561" s="11" t="s">
        <v>314</v>
      </c>
      <c r="P1561" s="11" t="s">
        <v>314</v>
      </c>
      <c r="Q1561" s="11" t="s">
        <v>4400</v>
      </c>
      <c r="R1561" s="28" t="s">
        <v>4567</v>
      </c>
      <c r="S1561" s="11" t="s">
        <v>314</v>
      </c>
      <c r="T1561" s="11"/>
      <c r="U1561" s="15" t="s">
        <v>35</v>
      </c>
      <c r="V1561" s="11" t="s">
        <v>4400</v>
      </c>
      <c r="W1561" s="20" t="s">
        <v>815</v>
      </c>
      <c r="X1561" s="20">
        <v>0</v>
      </c>
      <c r="Y1561" s="11" t="str">
        <f t="shared" si="25"/>
        <v>43946Secretaria Estadual da SaúdeAventais  de  proteção  visando  o  atendimento  para  enfrentamento  de  cala-midade  pública  decorrente  do  coronavírus  (COVID-19)  S87.203.121/0001-1925800000Não identificadoNão identificadohttp://www.imprensaoficial.com.br/DO/BuscaDO2001Documento_11_4.aspx?link=%2f2020%2fexecutivo%2520secao%2520i%2fabril%2f25%2fpag_0141_c30a70a37b369cb178cffa10804a842f.pdf&amp;pagina=141&amp;data=25/04/2020&amp;caderno=Executivo%20I&amp;paginaordenacao=100141</v>
      </c>
      <c r="Z1561" s="11" t="s">
        <v>4443</v>
      </c>
      <c r="AA1561" s="7">
        <v>1500000</v>
      </c>
      <c r="AB1561" s="1" t="s">
        <v>15501</v>
      </c>
      <c r="AC1561" s="7" t="s">
        <v>14869</v>
      </c>
      <c r="AD1561" s="1" t="s">
        <v>16269</v>
      </c>
    </row>
    <row r="1562" spans="1:30">
      <c r="A1562" s="10">
        <v>43941</v>
      </c>
      <c r="B1562" s="11" t="s">
        <v>21</v>
      </c>
      <c r="C1562" s="11" t="s">
        <v>4447</v>
      </c>
      <c r="D1562" s="11" t="s">
        <v>2766</v>
      </c>
      <c r="E1562" s="11" t="s">
        <v>16</v>
      </c>
      <c r="F1562" s="11" t="s">
        <v>2767</v>
      </c>
      <c r="G1562" s="11" t="s">
        <v>17</v>
      </c>
      <c r="H1562" s="11" t="s">
        <v>886</v>
      </c>
      <c r="I1562" s="11" t="s">
        <v>314</v>
      </c>
      <c r="J1562" s="11" t="s">
        <v>314</v>
      </c>
      <c r="K1562" s="11" t="s">
        <v>198</v>
      </c>
      <c r="L1562" s="7" t="s">
        <v>13916</v>
      </c>
      <c r="M1562" s="7" t="s">
        <v>2784</v>
      </c>
      <c r="N1562" s="47">
        <v>4048155</v>
      </c>
      <c r="O1562" s="11">
        <v>449795</v>
      </c>
      <c r="P1562" s="11">
        <v>9</v>
      </c>
      <c r="Q1562" s="11" t="s">
        <v>4400</v>
      </c>
      <c r="R1562" s="11" t="s">
        <v>4568</v>
      </c>
      <c r="S1562" s="28" t="s">
        <v>2785</v>
      </c>
      <c r="T1562" s="11"/>
      <c r="U1562" s="15" t="s">
        <v>35</v>
      </c>
      <c r="V1562" s="11" t="s">
        <v>4400</v>
      </c>
      <c r="W1562" s="15">
        <v>9</v>
      </c>
      <c r="X1562" s="15">
        <v>449795</v>
      </c>
      <c r="Y1562" s="11" t="str">
        <f t="shared" si="25"/>
        <v>43941Fundo Municipal de Saúde - Recife/PEAvental11.157.952/0001-3040481554497959Portal da Transparência do Município. e http://transparencia.recife.pe.gov.br/codigos/web/despesas/despesaDetalhadaCredor.php#result</v>
      </c>
      <c r="Z1562" s="11" t="s">
        <v>4443</v>
      </c>
      <c r="AA1562" s="7">
        <v>300000</v>
      </c>
      <c r="AB1562" s="1" t="s">
        <v>15289</v>
      </c>
      <c r="AC1562" s="7" t="s">
        <v>14870</v>
      </c>
      <c r="AD1562" s="1" t="s">
        <v>16269</v>
      </c>
    </row>
    <row r="1563" spans="1:30">
      <c r="A1563" s="10">
        <v>43946</v>
      </c>
      <c r="B1563" s="11" t="s">
        <v>15</v>
      </c>
      <c r="C1563" s="11" t="s">
        <v>4238</v>
      </c>
      <c r="D1563" s="11" t="s">
        <v>309</v>
      </c>
      <c r="E1563" s="11" t="s">
        <v>16</v>
      </c>
      <c r="F1563" s="11" t="s">
        <v>417</v>
      </c>
      <c r="G1563" s="11" t="s">
        <v>37</v>
      </c>
      <c r="H1563" s="11" t="s">
        <v>4448</v>
      </c>
      <c r="I1563" s="11" t="s">
        <v>4507</v>
      </c>
      <c r="J1563" s="11" t="s">
        <v>314</v>
      </c>
      <c r="K1563" s="11" t="s">
        <v>2283</v>
      </c>
      <c r="L1563" s="7" t="s">
        <v>14109</v>
      </c>
      <c r="M1563" s="7" t="s">
        <v>14108</v>
      </c>
      <c r="N1563" s="47">
        <v>14190000</v>
      </c>
      <c r="O1563" s="11" t="s">
        <v>314</v>
      </c>
      <c r="P1563" s="11" t="s">
        <v>314</v>
      </c>
      <c r="Q1563" s="11" t="s">
        <v>4400</v>
      </c>
      <c r="R1563" s="28" t="s">
        <v>4567</v>
      </c>
      <c r="S1563" s="11" t="s">
        <v>314</v>
      </c>
      <c r="T1563" s="11"/>
      <c r="U1563" s="15" t="s">
        <v>35</v>
      </c>
      <c r="V1563" s="11" t="s">
        <v>4400</v>
      </c>
      <c r="W1563" s="20" t="s">
        <v>815</v>
      </c>
      <c r="X1563" s="20">
        <v>0</v>
      </c>
      <c r="Y1563" s="11" t="str">
        <f t="shared" si="25"/>
        <v>43946Secretaria Estadual da Saúde aventais descartáveis visando o atendi-mento  para  enfrentamento  de  calamidade  pública  decorrente  do   coronavírus   (COVID-19)   28.476.997/0001-7014190000Não identificadoNão identificadohttp://www.imprensaoficial.com.br/DO/BuscaDO2001Documento_11_4.aspx?link=%2f2020%2fexecutivo%2520secao%2520i%2fabril%2f25%2fpag_0141_c30a70a37b369cb178cffa10804a842f.pdf&amp;pagina=141&amp;data=25/04/2020&amp;caderno=Executivo%20I&amp;paginaordenacao=100141</v>
      </c>
      <c r="Z1563" s="11" t="s">
        <v>4443</v>
      </c>
      <c r="AA1563" s="7">
        <v>20000</v>
      </c>
      <c r="AB1563" s="1" t="s">
        <v>15502</v>
      </c>
      <c r="AC1563" s="7" t="s">
        <v>14868</v>
      </c>
      <c r="AD1563" s="1" t="s">
        <v>16269</v>
      </c>
    </row>
    <row r="1564" spans="1:30">
      <c r="A1564" s="10">
        <v>43942</v>
      </c>
      <c r="B1564" s="11" t="s">
        <v>21</v>
      </c>
      <c r="C1564" s="11" t="s">
        <v>4447</v>
      </c>
      <c r="D1564" s="11" t="s">
        <v>2766</v>
      </c>
      <c r="E1564" s="11" t="s">
        <v>16</v>
      </c>
      <c r="F1564" s="11" t="s">
        <v>2767</v>
      </c>
      <c r="G1564" s="11" t="s">
        <v>17</v>
      </c>
      <c r="H1564" s="11" t="s">
        <v>2779</v>
      </c>
      <c r="I1564" s="11" t="s">
        <v>314</v>
      </c>
      <c r="J1564" s="11" t="s">
        <v>314</v>
      </c>
      <c r="K1564" s="11" t="s">
        <v>188</v>
      </c>
      <c r="L1564" s="7" t="s">
        <v>2780</v>
      </c>
      <c r="M1564" s="7" t="s">
        <v>2781</v>
      </c>
      <c r="N1564" s="47">
        <v>3167270</v>
      </c>
      <c r="O1564" s="11">
        <v>601000</v>
      </c>
      <c r="P1564" s="11">
        <v>5.27</v>
      </c>
      <c r="Q1564" s="11" t="s">
        <v>4400</v>
      </c>
      <c r="R1564" s="11" t="s">
        <v>2770</v>
      </c>
      <c r="S1564" s="11" t="s">
        <v>2782</v>
      </c>
      <c r="T1564" s="11"/>
      <c r="U1564" s="15" t="s">
        <v>35</v>
      </c>
      <c r="V1564" s="11" t="s">
        <v>4400</v>
      </c>
      <c r="W1564" s="15">
        <v>5.27</v>
      </c>
      <c r="X1564" s="15">
        <v>601000</v>
      </c>
      <c r="Y1564" s="11" t="str">
        <f t="shared" si="25"/>
        <v>43942Fundo Municipal de Saúde - Recife/PEAvental descartável05.932.624/0001-6031672706010005,27Portal da Transparência do Município.</v>
      </c>
      <c r="Z1564" s="11" t="s">
        <v>4443</v>
      </c>
      <c r="AA1564" s="7">
        <v>150000</v>
      </c>
      <c r="AB1564" s="1" t="s">
        <v>15288</v>
      </c>
      <c r="AC1564" s="7" t="s">
        <v>14870</v>
      </c>
      <c r="AD1564" s="1" t="s">
        <v>16269</v>
      </c>
    </row>
    <row r="1565" spans="1:30">
      <c r="A1565" s="10">
        <v>43951</v>
      </c>
      <c r="B1565" s="11" t="s">
        <v>21</v>
      </c>
      <c r="C1565" s="11" t="s">
        <v>4449</v>
      </c>
      <c r="D1565" s="11" t="s">
        <v>678</v>
      </c>
      <c r="E1565" s="11" t="s">
        <v>16</v>
      </c>
      <c r="F1565" s="11" t="s">
        <v>685</v>
      </c>
      <c r="G1565" s="11" t="s">
        <v>37</v>
      </c>
      <c r="H1565" s="11" t="s">
        <v>4450</v>
      </c>
      <c r="I1565" s="11" t="s">
        <v>4508</v>
      </c>
      <c r="J1565" s="11" t="s">
        <v>4509</v>
      </c>
      <c r="K1565" s="11" t="s">
        <v>1017</v>
      </c>
      <c r="L1565" s="7" t="s">
        <v>14111</v>
      </c>
      <c r="M1565" s="7" t="s">
        <v>14110</v>
      </c>
      <c r="N1565" s="47">
        <v>6400000</v>
      </c>
      <c r="O1565" s="11">
        <v>80000</v>
      </c>
      <c r="P1565" s="11">
        <v>80</v>
      </c>
      <c r="Q1565" s="11" t="s">
        <v>4400</v>
      </c>
      <c r="R1565" s="28" t="s">
        <v>4569</v>
      </c>
      <c r="S1565" s="28" t="s">
        <v>684</v>
      </c>
      <c r="T1565" s="11"/>
      <c r="U1565" s="15" t="s">
        <v>35</v>
      </c>
      <c r="V1565" s="11" t="s">
        <v>4400</v>
      </c>
      <c r="W1565" s="15">
        <v>8</v>
      </c>
      <c r="X1565" s="15">
        <v>800000</v>
      </c>
      <c r="Y1565" s="11" t="str">
        <f t="shared" si="25"/>
        <v>43951SECRETARIA MUNICIPAL DE SAÚDE - SESMAAQUISIÇÃO EMERGENCIAL DE EQUIPAMENTO PROTEÇÃO INDIVIDUAL-AVENTAL DESCARTÁVEL EM POLIPROPILENO, TAMANHO ÚNICO13.169.056/0001-1664000008000080https://drive.google.com/drive/folders/1EhD9Hkuu0PEuoUfI0EFAoxJB5pkcAwfT</v>
      </c>
      <c r="Z1565" s="11" t="s">
        <v>4443</v>
      </c>
      <c r="AA1565" s="7">
        <v>120000</v>
      </c>
      <c r="AB1565" s="1" t="s">
        <v>15503</v>
      </c>
      <c r="AC1565" s="7" t="s">
        <v>14868</v>
      </c>
      <c r="AD1565" s="1" t="s">
        <v>16269</v>
      </c>
    </row>
    <row r="1566" spans="1:30">
      <c r="A1566" s="10">
        <v>43948</v>
      </c>
      <c r="B1566" s="11" t="s">
        <v>21</v>
      </c>
      <c r="C1566" s="11" t="s">
        <v>4451</v>
      </c>
      <c r="D1566" s="11" t="s">
        <v>2480</v>
      </c>
      <c r="E1566" s="11" t="s">
        <v>16</v>
      </c>
      <c r="F1566" s="11" t="s">
        <v>2481</v>
      </c>
      <c r="G1566" s="11" t="s">
        <v>17</v>
      </c>
      <c r="H1566" s="11" t="s">
        <v>2552</v>
      </c>
      <c r="I1566" s="11" t="s">
        <v>2553</v>
      </c>
      <c r="J1566" s="11" t="s">
        <v>2485</v>
      </c>
      <c r="K1566" s="11"/>
      <c r="L1566" s="7" t="s">
        <v>2486</v>
      </c>
      <c r="M1566" s="7" t="s">
        <v>2487</v>
      </c>
      <c r="N1566" s="47">
        <v>3896000</v>
      </c>
      <c r="O1566" s="11" t="s">
        <v>314</v>
      </c>
      <c r="P1566" s="11" t="s">
        <v>314</v>
      </c>
      <c r="Q1566" s="11" t="s">
        <v>4400</v>
      </c>
      <c r="R1566" s="36" t="s">
        <v>2488</v>
      </c>
      <c r="S1566" s="11" t="s">
        <v>2488</v>
      </c>
      <c r="T1566" s="11"/>
      <c r="U1566" s="15" t="s">
        <v>35</v>
      </c>
      <c r="V1566" s="11" t="s">
        <v>4400</v>
      </c>
      <c r="W1566" s="20" t="s">
        <v>815</v>
      </c>
      <c r="X1566" s="20">
        <v>0</v>
      </c>
      <c r="Y1566" s="11" t="str">
        <f t="shared" si="25"/>
        <v>43948Prefeitura Municipal de SalvadorAQUISIÇÃO DE: AVENTAL PARA PROCEDIMENTOS DESCARTÁVEL, NÃO-ESTÉRIL, PARA QUE NÃO HAJA A SUSPENSÃO DOS ATENDIMENTOS AOS USUÁRIOS DE SAÚDE DO MUNICÍPIO DE SALVADOR E EVITARMOS O RISCO IMINENTE DE MORTE, DEVIDO A LETALIDADE DA COVID-19, CONFORME CI DAS/GT DE MATERIAIS Nº 72/202018.192.961/0001-003896000Não identificadoNão identificadohttp://www.transparencia.salvador.ba.gov.br/Modulos/covid19.aspx</v>
      </c>
      <c r="Z1566" s="11" t="s">
        <v>4443</v>
      </c>
      <c r="AA1566" s="7">
        <v>150000</v>
      </c>
      <c r="AB1566" s="1" t="s">
        <v>15255</v>
      </c>
      <c r="AC1566" s="7" t="s">
        <v>14869</v>
      </c>
      <c r="AD1566" s="1" t="s">
        <v>16269</v>
      </c>
    </row>
    <row r="1567" spans="1:30">
      <c r="A1567" s="10">
        <v>43951</v>
      </c>
      <c r="B1567" s="11" t="s">
        <v>15</v>
      </c>
      <c r="C1567" s="11" t="s">
        <v>4452</v>
      </c>
      <c r="D1567" s="11" t="s">
        <v>3804</v>
      </c>
      <c r="E1567" s="11" t="s">
        <v>16</v>
      </c>
      <c r="F1567" s="11" t="s">
        <v>2462</v>
      </c>
      <c r="G1567" s="11" t="s">
        <v>17</v>
      </c>
      <c r="H1567" s="11" t="s">
        <v>4453</v>
      </c>
      <c r="I1567" s="11" t="s">
        <v>4510</v>
      </c>
      <c r="J1567" s="11"/>
      <c r="K1567" s="11" t="s">
        <v>4511</v>
      </c>
      <c r="L1567" s="7"/>
      <c r="M1567" s="7"/>
      <c r="N1567" s="47">
        <v>2501620</v>
      </c>
      <c r="O1567" s="11">
        <v>200000</v>
      </c>
      <c r="P1567" s="11">
        <v>12.508100000000001</v>
      </c>
      <c r="Q1567" s="11" t="s">
        <v>4400</v>
      </c>
      <c r="R1567" s="36" t="s">
        <v>4570</v>
      </c>
      <c r="S1567" s="11" t="s">
        <v>3809</v>
      </c>
      <c r="T1567" s="11"/>
      <c r="U1567" s="15" t="s">
        <v>35</v>
      </c>
      <c r="V1567" s="11" t="s">
        <v>4400</v>
      </c>
      <c r="W1567" s="15">
        <v>12.508100000000001</v>
      </c>
      <c r="X1567" s="15">
        <v>200000</v>
      </c>
      <c r="Y1567" s="11" t="str">
        <f t="shared" si="25"/>
        <v>43951SECRETARIA DE ESTADO DA SAUDEAVENTAL, DESCARTAVEL - PREVENÇÃO DE PROFISSIONAIS QUE ESTARÃO EM CONTATO DIRETO COM PACIENTES COVID-19250162020000012,5081https://coronavirus.es.gov.br/Media/Coronavirus/Transparencia/ContratosEmergenciais/2020-F7HT3%20-%20OF%200865-2020%20CHEMPROS.pdf</v>
      </c>
      <c r="Z1567" s="11" t="s">
        <v>4443</v>
      </c>
      <c r="AA1567" s="7"/>
      <c r="AB1567" s="1" t="s">
        <v>14871</v>
      </c>
      <c r="AC1567" s="7"/>
      <c r="AD1567" s="1" t="s">
        <v>16269</v>
      </c>
    </row>
    <row r="1568" spans="1:30">
      <c r="A1568" s="10">
        <v>43924</v>
      </c>
      <c r="B1568" s="11" t="s">
        <v>21</v>
      </c>
      <c r="C1568" s="11" t="s">
        <v>4454</v>
      </c>
      <c r="D1568" s="11" t="s">
        <v>904</v>
      </c>
      <c r="E1568" s="11" t="s">
        <v>16</v>
      </c>
      <c r="F1568" s="11" t="s">
        <v>363</v>
      </c>
      <c r="G1568" s="11" t="s">
        <v>17</v>
      </c>
      <c r="H1568" s="11" t="s">
        <v>4455</v>
      </c>
      <c r="I1568" s="11" t="s">
        <v>4512</v>
      </c>
      <c r="J1568" s="11" t="s">
        <v>4513</v>
      </c>
      <c r="K1568" s="11" t="s">
        <v>4514</v>
      </c>
      <c r="L1568" s="7" t="s">
        <v>14113</v>
      </c>
      <c r="M1568" s="7" t="s">
        <v>14112</v>
      </c>
      <c r="N1568" s="47">
        <v>2290664</v>
      </c>
      <c r="O1568" s="11">
        <v>286333</v>
      </c>
      <c r="P1568" s="11">
        <v>8</v>
      </c>
      <c r="Q1568" s="11" t="s">
        <v>4400</v>
      </c>
      <c r="R1568" s="11" t="s">
        <v>4571</v>
      </c>
      <c r="S1568" s="11" t="s">
        <v>4572</v>
      </c>
      <c r="T1568" s="11"/>
      <c r="U1568" s="15" t="s">
        <v>35</v>
      </c>
      <c r="V1568" s="11" t="s">
        <v>4400</v>
      </c>
      <c r="W1568" s="15">
        <v>8</v>
      </c>
      <c r="X1568" s="15">
        <v>286333</v>
      </c>
      <c r="Y1568" s="11" t="str">
        <f t="shared" si="25"/>
        <v>43924Secretaria Municipal de SaúdeAVENTAL EM POLIPROPILENO, DESCARTÁVEL CIRÚRGICO, TAMANHO MÉDIO, COM GRAMATURA DE 50 G/M², DEVE SER DE MANGA COMPRIDA COM TIRAS PARA AJUSTE INDIVIDUAL, COM PUNHO DE ELÁSTICO14.272.952/0001-7922906642863338DOM 5989
http://portal6.pbh.gov.br/dom/Files/dom5989%20-%20assinado.pdf</v>
      </c>
      <c r="Z1568" s="11" t="s">
        <v>4443</v>
      </c>
      <c r="AA1568" s="7">
        <v>15000</v>
      </c>
      <c r="AB1568" s="1" t="s">
        <v>15145</v>
      </c>
      <c r="AC1568" s="7" t="s">
        <v>14870</v>
      </c>
      <c r="AD1568" s="1" t="s">
        <v>16269</v>
      </c>
    </row>
    <row r="1569" spans="1:30">
      <c r="A1569" s="10">
        <v>43927</v>
      </c>
      <c r="B1569" s="11" t="s">
        <v>1385</v>
      </c>
      <c r="C1569" s="11" t="s">
        <v>4444</v>
      </c>
      <c r="D1569" s="11" t="s">
        <v>1387</v>
      </c>
      <c r="E1569" s="11" t="s">
        <v>4456</v>
      </c>
      <c r="F1569" s="11" t="s">
        <v>4457</v>
      </c>
      <c r="G1569" s="11" t="s">
        <v>17</v>
      </c>
      <c r="H1569" s="11" t="s">
        <v>1613</v>
      </c>
      <c r="I1569" s="11" t="s">
        <v>1614</v>
      </c>
      <c r="J1569" s="11"/>
      <c r="K1569" s="11"/>
      <c r="L1569" s="7" t="s">
        <v>13825</v>
      </c>
      <c r="M1569" s="7" t="s">
        <v>1615</v>
      </c>
      <c r="N1569" s="47">
        <v>2250000</v>
      </c>
      <c r="O1569" s="11" t="s">
        <v>314</v>
      </c>
      <c r="P1569" s="11" t="s">
        <v>314</v>
      </c>
      <c r="Q1569" s="11" t="s">
        <v>314</v>
      </c>
      <c r="R1569" s="28" t="s">
        <v>1616</v>
      </c>
      <c r="S1569" s="11"/>
      <c r="T1569" s="11"/>
      <c r="U1569" s="15" t="s">
        <v>816</v>
      </c>
      <c r="V1569" s="11" t="s">
        <v>314</v>
      </c>
      <c r="W1569" s="20" t="s">
        <v>815</v>
      </c>
      <c r="X1569" s="20">
        <v>0</v>
      </c>
      <c r="Y1569" s="11" t="str">
        <f t="shared" si="25"/>
        <v>43927Fundação Universidade Federal do MaranhãoLocação de avental em caráter emergencial06.272.575/0047-222250000Não identificadoNão identificadohttp://www.in.gov.br/en/web/dou/-/extrato-de-dispensa-de-licitacao-n-33/2020-uasg-155010-251330459</v>
      </c>
      <c r="Z1569" s="11" t="s">
        <v>4442</v>
      </c>
      <c r="AA1569" s="7">
        <v>0</v>
      </c>
      <c r="AB1569" s="1" t="s">
        <v>15126</v>
      </c>
      <c r="AC1569" s="7" t="s">
        <v>14869</v>
      </c>
      <c r="AD1569" s="1" t="s">
        <v>16269</v>
      </c>
    </row>
    <row r="1570" spans="1:30">
      <c r="A1570" s="10">
        <v>43930</v>
      </c>
      <c r="B1570" s="11" t="s">
        <v>1385</v>
      </c>
      <c r="C1570" s="11" t="s">
        <v>4444</v>
      </c>
      <c r="D1570" s="11" t="s">
        <v>1387</v>
      </c>
      <c r="E1570" s="11" t="s">
        <v>4456</v>
      </c>
      <c r="F1570" s="11" t="s">
        <v>4457</v>
      </c>
      <c r="G1570" s="11" t="s">
        <v>17</v>
      </c>
      <c r="H1570" s="11" t="s">
        <v>1704</v>
      </c>
      <c r="I1570" s="11" t="s">
        <v>1614</v>
      </c>
      <c r="J1570" s="11"/>
      <c r="K1570" s="11"/>
      <c r="L1570" s="7" t="s">
        <v>13825</v>
      </c>
      <c r="M1570" s="7" t="s">
        <v>1615</v>
      </c>
      <c r="N1570" s="47">
        <v>2250000</v>
      </c>
      <c r="O1570" s="11" t="s">
        <v>4515</v>
      </c>
      <c r="P1570" s="11" t="s">
        <v>4515</v>
      </c>
      <c r="Q1570" s="11" t="s">
        <v>4400</v>
      </c>
      <c r="R1570" s="11" t="s">
        <v>1705</v>
      </c>
      <c r="S1570" s="11"/>
      <c r="T1570" s="11"/>
      <c r="U1570" s="15" t="s">
        <v>35</v>
      </c>
      <c r="V1570" s="11" t="s">
        <v>4400</v>
      </c>
      <c r="W1570" s="20" t="s">
        <v>815</v>
      </c>
      <c r="X1570" s="20">
        <v>0</v>
      </c>
      <c r="Y1570" s="11" t="str">
        <f t="shared" si="25"/>
        <v>43930Fundação Universidade Federal do MaranhãoAquisição emergencial de locação de avental06.272.575/0047-222250000DuplicadoDuplicadohttp://www.in.gov.br/web/dou/-/extrato-de-dispensa-de-licitacao-n-39/2020-uasg-155010-251951666</v>
      </c>
      <c r="Z1570" s="11" t="s">
        <v>4443</v>
      </c>
      <c r="AA1570" s="7">
        <v>0</v>
      </c>
      <c r="AB1570" s="1" t="s">
        <v>15126</v>
      </c>
      <c r="AC1570" s="7" t="s">
        <v>14869</v>
      </c>
      <c r="AD1570" s="1" t="s">
        <v>16269</v>
      </c>
    </row>
    <row r="1571" spans="1:30">
      <c r="A1571" s="10">
        <v>43915</v>
      </c>
      <c r="B1571" s="11" t="s">
        <v>15</v>
      </c>
      <c r="C1571" s="11" t="s">
        <v>4458</v>
      </c>
      <c r="D1571" s="11" t="s">
        <v>904</v>
      </c>
      <c r="E1571" s="11" t="s">
        <v>16</v>
      </c>
      <c r="F1571" s="11" t="s">
        <v>4459</v>
      </c>
      <c r="G1571" s="11" t="s">
        <v>17</v>
      </c>
      <c r="H1571" s="11" t="s">
        <v>4460</v>
      </c>
      <c r="I1571" s="11" t="s">
        <v>4516</v>
      </c>
      <c r="J1571" s="11"/>
      <c r="K1571" s="11" t="s">
        <v>4517</v>
      </c>
      <c r="L1571" s="7" t="s">
        <v>4518</v>
      </c>
      <c r="M1571" s="7" t="s">
        <v>4519</v>
      </c>
      <c r="N1571" s="47">
        <v>1530404.6</v>
      </c>
      <c r="O1571" s="11">
        <v>48739</v>
      </c>
      <c r="P1571" s="11">
        <v>31.4</v>
      </c>
      <c r="Q1571" s="11" t="s">
        <v>4400</v>
      </c>
      <c r="R1571" s="28" t="s">
        <v>4573</v>
      </c>
      <c r="S1571" s="11"/>
      <c r="T1571" s="11"/>
      <c r="U1571" s="15" t="s">
        <v>35</v>
      </c>
      <c r="V1571" s="11" t="s">
        <v>4400</v>
      </c>
      <c r="W1571" s="15">
        <v>3.14</v>
      </c>
      <c r="X1571" s="15">
        <v>487390</v>
      </c>
      <c r="Y1571" s="11" t="str">
        <f t="shared" si="25"/>
        <v>43915FUNDACAO HOSPITALAR DO ESTADO DE MINAS GERAISAVENTAL PARA USO MEDICO/ODONTOLOGICO - TIPO: DESCARTAVEL, MANGA LONGA COM ELASTICO NO PUNHO; MATERIA-PRIMA: POLIPROPILENO; GRAMATURA/COMPOSICAO: 40 G/M QUADRADO; COMPRIMENTO: 110CM COMPRIMENTO APROXIMADAMENTE;20.235.404/0001-711530404,64873931,4http://www.transparencia.mg.gov.br/compras-e-patrimonio/compras-e-contratos/comprasecontratos-detalhe-proccompra/2020/20200316/20201231/321138</v>
      </c>
      <c r="Z1571" s="11" t="s">
        <v>4443</v>
      </c>
      <c r="AA1571" s="7">
        <v>0</v>
      </c>
      <c r="AB1571" s="1" t="s">
        <v>15504</v>
      </c>
      <c r="AC1571" s="7" t="s">
        <v>14869</v>
      </c>
      <c r="AD1571" s="1" t="s">
        <v>16269</v>
      </c>
    </row>
    <row r="1572" spans="1:30">
      <c r="A1572" s="10">
        <v>43924</v>
      </c>
      <c r="B1572" s="11" t="s">
        <v>21</v>
      </c>
      <c r="C1572" s="11" t="s">
        <v>4454</v>
      </c>
      <c r="D1572" s="11" t="s">
        <v>904</v>
      </c>
      <c r="E1572" s="11" t="s">
        <v>16</v>
      </c>
      <c r="F1572" s="11" t="s">
        <v>363</v>
      </c>
      <c r="G1572" s="11" t="s">
        <v>17</v>
      </c>
      <c r="H1572" s="11" t="s">
        <v>4455</v>
      </c>
      <c r="I1572" s="11" t="s">
        <v>4512</v>
      </c>
      <c r="J1572" s="11" t="s">
        <v>4520</v>
      </c>
      <c r="K1572" s="11" t="s">
        <v>4514</v>
      </c>
      <c r="L1572" s="7" t="s">
        <v>14113</v>
      </c>
      <c r="M1572" s="7" t="s">
        <v>14112</v>
      </c>
      <c r="N1572" s="47">
        <v>973336</v>
      </c>
      <c r="O1572" s="11">
        <v>121667</v>
      </c>
      <c r="P1572" s="11">
        <v>8</v>
      </c>
      <c r="Q1572" s="11" t="s">
        <v>4400</v>
      </c>
      <c r="R1572" s="11" t="s">
        <v>4571</v>
      </c>
      <c r="S1572" s="11" t="s">
        <v>4572</v>
      </c>
      <c r="T1572" s="11"/>
      <c r="U1572" s="15" t="s">
        <v>35</v>
      </c>
      <c r="V1572" s="11" t="s">
        <v>4400</v>
      </c>
      <c r="W1572" s="15">
        <v>8</v>
      </c>
      <c r="X1572" s="15">
        <v>121667</v>
      </c>
      <c r="Y1572" s="11" t="str">
        <f t="shared" si="25"/>
        <v>43924Secretaria Municipal de SaúdeAVENTAL EM POLIPROPILENO, DESCARTÁVEL CIRÚRGICO, TAMANHO MÉDIO, COM GRAMATURA DE 50 G/M², DEVE SER DE MANGA COMPRIDA COM TIRAS PARA AJUSTE INDIVIDUAL, COM PUNHO DE ELÁSTICO14.272.952/0001-799733361216678DOM 5989
http://portal6.pbh.gov.br/dom/Files/dom5989%20-%20assinado.pdf</v>
      </c>
      <c r="Z1572" s="11" t="s">
        <v>4443</v>
      </c>
      <c r="AA1572" s="7">
        <v>15000</v>
      </c>
      <c r="AB1572" s="1" t="s">
        <v>15145</v>
      </c>
      <c r="AC1572" s="7" t="s">
        <v>14870</v>
      </c>
      <c r="AD1572" s="1" t="s">
        <v>16269</v>
      </c>
    </row>
    <row r="1573" spans="1:30">
      <c r="A1573" s="10" t="s">
        <v>815</v>
      </c>
      <c r="B1573" s="11" t="s">
        <v>15</v>
      </c>
      <c r="C1573" s="11" t="s">
        <v>4458</v>
      </c>
      <c r="D1573" s="11" t="s">
        <v>904</v>
      </c>
      <c r="E1573" s="11" t="s">
        <v>16</v>
      </c>
      <c r="F1573" s="11" t="s">
        <v>4461</v>
      </c>
      <c r="G1573" s="11" t="s">
        <v>17</v>
      </c>
      <c r="H1573" s="11" t="s">
        <v>4462</v>
      </c>
      <c r="I1573" s="11" t="s">
        <v>4521</v>
      </c>
      <c r="J1573" s="11"/>
      <c r="K1573" s="11" t="s">
        <v>4517</v>
      </c>
      <c r="L1573" s="7" t="s">
        <v>4522</v>
      </c>
      <c r="M1573" s="7" t="s">
        <v>4523</v>
      </c>
      <c r="N1573" s="47">
        <v>814625</v>
      </c>
      <c r="O1573" s="25">
        <v>87500</v>
      </c>
      <c r="P1573" s="11">
        <v>9.31</v>
      </c>
      <c r="Q1573" s="11" t="s">
        <v>4400</v>
      </c>
      <c r="R1573" s="36" t="s">
        <v>4574</v>
      </c>
      <c r="S1573" s="11"/>
      <c r="T1573" s="11"/>
      <c r="U1573" s="15" t="s">
        <v>35</v>
      </c>
      <c r="V1573" s="11" t="s">
        <v>4400</v>
      </c>
      <c r="W1573" s="15">
        <v>9.31</v>
      </c>
      <c r="X1573" s="15">
        <v>87500</v>
      </c>
      <c r="Y1573" s="11" t="str">
        <f t="shared" si="25"/>
        <v>NAPOLICIA MILITAR DE MINAS GERAISAVENTAL PARA USO MEDICO/ODONTOLOGICO - TIPO: CIRURGICO, DESCARTAVEL, COM MANGA LONGA; MATERIA-PRIMA: TELA NAO TECIDA SMS, 100% POLIPROPILENO; GRAMATURA/COMPOSICAO: GRAMATURA MINIMA DE 40 G/M2; COMPRIMENTO: APROXIMADO DE 1,10M X 1,50M LARGURA;19.961.036/0001-60814625875009,31https://www1.compras.mg.gov.br/processocompra/processo/consultaProcessoCompra.html?idProcessoCompraSelecionado=&amp;procedimentoProcessoSelecionado=&amp;unidadeCompra=&amp;possuiPregao=&amp;possuiEdital=&amp;estaPesquisando=true&amp;metodo=pesquisar&amp;textoConfirmacao=&amp;orgaoEntidade=1250&amp;codigoUnidadeCompra=&amp;numero=&amp;ano=2020&amp;situacao=&amp;procedimentoModificado=&amp;procedimento1=&amp;procedimento2=&amp;procedimento3=&amp;procedimento4=&amp;especializacao=&amp;dataCriacaoDe=&amp;dataCriacaoAte=&amp;dataLicitacaoDe=&amp;dataLicitacaoAte=&amp;linhaFornecimento=&amp;linhaFornecimentoOpcaoEOu=E&amp;linhaFornecimentoOpcaoSem=&amp;descricaoMaterialOuServico=avental&amp;descricaoMaterialOuServicoOpcaoEOu=E&amp;descricaoMaterialOuServicoOpcaoSem=&amp;especificacaoItemMaterialOuServico=&amp;especificacaoItemMaterialOuServicoOpcaoEOu=E&amp;especificacaoItemMaterialOuServicoOpcaoSem=#</v>
      </c>
      <c r="Z1573" s="11" t="s">
        <v>4443</v>
      </c>
      <c r="AA1573" s="7">
        <v>500000</v>
      </c>
      <c r="AB1573" s="1" t="s">
        <v>15505</v>
      </c>
      <c r="AC1573" s="7" t="s">
        <v>14869</v>
      </c>
      <c r="AD1573" s="1" t="s">
        <v>16269</v>
      </c>
    </row>
    <row r="1574" spans="1:30">
      <c r="A1574" s="10" t="s">
        <v>815</v>
      </c>
      <c r="B1574" s="11" t="s">
        <v>15</v>
      </c>
      <c r="C1574" s="11" t="s">
        <v>4458</v>
      </c>
      <c r="D1574" s="11" t="s">
        <v>904</v>
      </c>
      <c r="E1574" s="11" t="s">
        <v>16</v>
      </c>
      <c r="F1574" s="11" t="s">
        <v>4463</v>
      </c>
      <c r="G1574" s="11" t="s">
        <v>17</v>
      </c>
      <c r="H1574" s="11" t="s">
        <v>4460</v>
      </c>
      <c r="I1574" s="11" t="s">
        <v>4524</v>
      </c>
      <c r="J1574" s="11"/>
      <c r="K1574" s="11" t="s">
        <v>4525</v>
      </c>
      <c r="L1574" s="7"/>
      <c r="M1574" s="7"/>
      <c r="N1574" s="47">
        <v>793500</v>
      </c>
      <c r="O1574" s="11" t="s">
        <v>314</v>
      </c>
      <c r="P1574" s="11" t="s">
        <v>314</v>
      </c>
      <c r="Q1574" s="11" t="s">
        <v>4400</v>
      </c>
      <c r="R1574" s="11"/>
      <c r="S1574" s="11"/>
      <c r="T1574" s="11"/>
      <c r="U1574" s="15" t="s">
        <v>35</v>
      </c>
      <c r="V1574" s="11" t="s">
        <v>4400</v>
      </c>
      <c r="W1574" s="20" t="s">
        <v>815</v>
      </c>
      <c r="X1574" s="20">
        <v>0</v>
      </c>
      <c r="Y1574" s="11" t="str">
        <f t="shared" si="25"/>
        <v>NASECRETARIA DE ESTADO DE PLANEJAMENTO E GESTAOAVENTAL PARA USO MEDICO/ODONTOLOGICO - TIPO: DESCARTAVEL, MANGA LONGA COM ELASTICO NO PUNHO; MATERIA-PRIMA: POLIPROPILENO; GRAMATURA/COMPOSICAO: 40 G/M QUADRADO; COMPRIMENTO: 110CM COMPRIMENTO APROXIMADAMENTE;793500Não identificadoNão identificado</v>
      </c>
      <c r="Z1574" s="11" t="s">
        <v>4443</v>
      </c>
      <c r="AA1574" s="7"/>
      <c r="AB1574" s="1" t="s">
        <v>14871</v>
      </c>
      <c r="AC1574" s="7"/>
      <c r="AD1574" s="1" t="s">
        <v>16269</v>
      </c>
    </row>
    <row r="1575" spans="1:30">
      <c r="A1575" s="10">
        <v>43943</v>
      </c>
      <c r="B1575" s="11" t="s">
        <v>15</v>
      </c>
      <c r="C1575" s="11" t="s">
        <v>4464</v>
      </c>
      <c r="D1575" s="11" t="s">
        <v>2766</v>
      </c>
      <c r="E1575" s="11" t="s">
        <v>16</v>
      </c>
      <c r="F1575" s="11" t="s">
        <v>2132</v>
      </c>
      <c r="G1575" s="11" t="s">
        <v>17</v>
      </c>
      <c r="H1575" s="11" t="s">
        <v>3113</v>
      </c>
      <c r="I1575" s="11" t="s">
        <v>3114</v>
      </c>
      <c r="J1575" s="11" t="s">
        <v>797</v>
      </c>
      <c r="K1575" s="11" t="s">
        <v>3115</v>
      </c>
      <c r="L1575" s="7" t="s">
        <v>13947</v>
      </c>
      <c r="M1575" s="7" t="s">
        <v>3116</v>
      </c>
      <c r="N1575" s="47">
        <v>999000</v>
      </c>
      <c r="O1575" s="11">
        <v>100000</v>
      </c>
      <c r="P1575" s="11">
        <v>9.9</v>
      </c>
      <c r="Q1575" s="11" t="s">
        <v>4400</v>
      </c>
      <c r="R1575" s="11" t="s">
        <v>3078</v>
      </c>
      <c r="S1575" s="28" t="s">
        <v>3079</v>
      </c>
      <c r="T1575" s="11"/>
      <c r="U1575" s="15" t="s">
        <v>35</v>
      </c>
      <c r="V1575" s="11" t="s">
        <v>4400</v>
      </c>
      <c r="W1575" s="15">
        <v>9.9</v>
      </c>
      <c r="X1575" s="15">
        <v>100000</v>
      </c>
      <c r="Y1575" s="11" t="str">
        <f t="shared" si="25"/>
        <v>43943Fundo Estadual de SaúdeLUVAS e AVENTAIS05.295.083/0001-079990001000009,9Portal da Transparência do Governo de Pernambuco</v>
      </c>
      <c r="Z1575" s="11" t="s">
        <v>4443</v>
      </c>
      <c r="AA1575" s="7">
        <v>250000</v>
      </c>
      <c r="AB1575" s="1" t="s">
        <v>15329</v>
      </c>
      <c r="AC1575" s="7" t="s">
        <v>14870</v>
      </c>
      <c r="AD1575" s="1" t="s">
        <v>16269</v>
      </c>
    </row>
    <row r="1576" spans="1:30">
      <c r="A1576" s="10">
        <v>43943</v>
      </c>
      <c r="B1576" s="11" t="s">
        <v>21</v>
      </c>
      <c r="C1576" s="11" t="s">
        <v>4465</v>
      </c>
      <c r="D1576" s="11" t="s">
        <v>309</v>
      </c>
      <c r="E1576" s="11" t="s">
        <v>16</v>
      </c>
      <c r="F1576" s="11" t="s">
        <v>314</v>
      </c>
      <c r="G1576" s="11" t="s">
        <v>37</v>
      </c>
      <c r="H1576" s="11" t="s">
        <v>4466</v>
      </c>
      <c r="I1576" s="11" t="s">
        <v>314</v>
      </c>
      <c r="J1576" s="11" t="s">
        <v>314</v>
      </c>
      <c r="K1576" s="11" t="s">
        <v>314</v>
      </c>
      <c r="L1576" s="7" t="s">
        <v>4526</v>
      </c>
      <c r="M1576" s="7" t="s">
        <v>4527</v>
      </c>
      <c r="N1576" s="47">
        <v>488950</v>
      </c>
      <c r="O1576" s="11" t="s">
        <v>314</v>
      </c>
      <c r="P1576" s="11" t="s">
        <v>314</v>
      </c>
      <c r="Q1576" s="11" t="s">
        <v>4400</v>
      </c>
      <c r="R1576" s="36" t="s">
        <v>4575</v>
      </c>
      <c r="S1576" s="11" t="s">
        <v>314</v>
      </c>
      <c r="T1576" s="11"/>
      <c r="U1576" s="15" t="s">
        <v>35</v>
      </c>
      <c r="V1576" s="11" t="s">
        <v>4400</v>
      </c>
      <c r="W1576" s="20" t="s">
        <v>815</v>
      </c>
      <c r="X1576" s="20">
        <v>0</v>
      </c>
      <c r="Y1576" s="11" t="str">
        <f t="shared" si="25"/>
        <v>43943Não identificadoAventais Cirúrgicos Descartáveis07.086.868/0001-03488950Não identificadoNão identificadohttps://covid-19.campinas.sp.gov.br/prestacao-contas</v>
      </c>
      <c r="Z1576" s="11" t="s">
        <v>4443</v>
      </c>
      <c r="AA1576" s="7">
        <v>2434500</v>
      </c>
      <c r="AB1576" s="1" t="s">
        <v>15506</v>
      </c>
      <c r="AC1576" s="7" t="s">
        <v>14869</v>
      </c>
      <c r="AD1576" s="1" t="s">
        <v>16269</v>
      </c>
    </row>
    <row r="1577" spans="1:30">
      <c r="A1577" s="10">
        <v>43951</v>
      </c>
      <c r="B1577" s="11" t="s">
        <v>1385</v>
      </c>
      <c r="C1577" s="11" t="s">
        <v>4444</v>
      </c>
      <c r="D1577" s="11" t="s">
        <v>1387</v>
      </c>
      <c r="E1577" s="11" t="s">
        <v>1499</v>
      </c>
      <c r="F1577" s="11" t="s">
        <v>4467</v>
      </c>
      <c r="G1577" s="11" t="s">
        <v>17</v>
      </c>
      <c r="H1577" s="11" t="s">
        <v>4468</v>
      </c>
      <c r="I1577" s="11" t="s">
        <v>4528</v>
      </c>
      <c r="J1577" s="11"/>
      <c r="K1577" s="11"/>
      <c r="L1577" s="7" t="s">
        <v>1569</v>
      </c>
      <c r="M1577" s="7" t="s">
        <v>1570</v>
      </c>
      <c r="N1577" s="47">
        <v>384000</v>
      </c>
      <c r="O1577" s="11" t="s">
        <v>314</v>
      </c>
      <c r="P1577" s="11" t="s">
        <v>314</v>
      </c>
      <c r="Q1577" s="11" t="s">
        <v>4400</v>
      </c>
      <c r="R1577" s="11" t="s">
        <v>4576</v>
      </c>
      <c r="S1577" s="11"/>
      <c r="T1577" s="11"/>
      <c r="U1577" s="15" t="s">
        <v>35</v>
      </c>
      <c r="V1577" s="11" t="s">
        <v>4400</v>
      </c>
      <c r="W1577" s="20" t="s">
        <v>815</v>
      </c>
      <c r="X1577" s="20">
        <v>0</v>
      </c>
      <c r="Y1577" s="11" t="str">
        <f t="shared" si="25"/>
        <v>43951Secretaria de Atenção Especializada à SaúdeAvental de proteção para isolamento, material não tecido, sms grau médico, gramatura mínima 25g/m2, barreira microbiana comprovada, hipoalérgenico, bio compatível, medidas mínimas 115cm comprimento x 145 cm largura, manga longa, punho com elástico, sistema de ajuste por dois pares de amarrilhos nas costas e cintura, cor amarela, não estéril, embalagem individual, descartável.22.056.556/0001-32384000Não identificadoNão identificadohttp://www.in.gov.br/web/dou/-/extrato-de-dispensa-de-licitacao-n-73/2020-uasg-250042-254740403</v>
      </c>
      <c r="Z1577" s="11" t="s">
        <v>4443</v>
      </c>
      <c r="AA1577" s="7">
        <v>100000</v>
      </c>
      <c r="AB1577" s="1" t="s">
        <v>15117</v>
      </c>
      <c r="AC1577" s="7" t="s">
        <v>14870</v>
      </c>
      <c r="AD1577" s="1" t="s">
        <v>16269</v>
      </c>
    </row>
    <row r="1578" spans="1:30">
      <c r="A1578" s="10">
        <v>43951</v>
      </c>
      <c r="B1578" s="11" t="s">
        <v>21</v>
      </c>
      <c r="C1578" s="11" t="s">
        <v>4449</v>
      </c>
      <c r="D1578" s="11" t="s">
        <v>678</v>
      </c>
      <c r="E1578" s="11" t="s">
        <v>16</v>
      </c>
      <c r="F1578" s="11" t="s">
        <v>685</v>
      </c>
      <c r="G1578" s="11" t="s">
        <v>37</v>
      </c>
      <c r="H1578" s="11" t="s">
        <v>4450</v>
      </c>
      <c r="I1578" s="11" t="s">
        <v>4508</v>
      </c>
      <c r="J1578" s="11" t="s">
        <v>4529</v>
      </c>
      <c r="K1578" s="11" t="s">
        <v>1017</v>
      </c>
      <c r="L1578" s="7" t="s">
        <v>14115</v>
      </c>
      <c r="M1578" s="7" t="s">
        <v>14114</v>
      </c>
      <c r="N1578" s="47">
        <v>3560000</v>
      </c>
      <c r="O1578" s="11">
        <v>40000</v>
      </c>
      <c r="P1578" s="11">
        <v>89</v>
      </c>
      <c r="Q1578" s="11" t="s">
        <v>4400</v>
      </c>
      <c r="R1578" s="11" t="s">
        <v>4569</v>
      </c>
      <c r="S1578" s="36" t="s">
        <v>684</v>
      </c>
      <c r="T1578" s="11"/>
      <c r="U1578" s="15" t="s">
        <v>35</v>
      </c>
      <c r="V1578" s="11" t="s">
        <v>4400</v>
      </c>
      <c r="W1578" s="15">
        <v>8.9</v>
      </c>
      <c r="X1578" s="15">
        <v>400000</v>
      </c>
      <c r="Y1578" s="11" t="str">
        <f t="shared" si="25"/>
        <v>43951SECRETARIA MUNICIPAL DE SAÚDE - SESMAAQUISIÇÃO EMERGENCIAL DE EQUIPAMENTO PROTEÇÃO INDIVIDUAL-AVENTAL DESCARTÁVEL EM POLIPROPILENO, TAMANHO ÚNICO07.562.743/0001-0235600004000089https://drive.google.com/drive/folders/1EhD9Hkuu0PEuoUfI0EFAoxJB5pkcAwfT</v>
      </c>
      <c r="Z1578" s="11" t="s">
        <v>4443</v>
      </c>
      <c r="AA1578" s="7">
        <v>13965936</v>
      </c>
      <c r="AB1578" s="1" t="s">
        <v>15507</v>
      </c>
      <c r="AC1578" s="7" t="s">
        <v>14869</v>
      </c>
      <c r="AD1578" s="1" t="s">
        <v>16269</v>
      </c>
    </row>
    <row r="1579" spans="1:30">
      <c r="A1579" s="10">
        <v>43936</v>
      </c>
      <c r="B1579" s="11" t="s">
        <v>1385</v>
      </c>
      <c r="C1579" s="11" t="s">
        <v>4444</v>
      </c>
      <c r="D1579" s="11" t="s">
        <v>1387</v>
      </c>
      <c r="E1579" s="11" t="s">
        <v>1499</v>
      </c>
      <c r="F1579" s="11" t="s">
        <v>4467</v>
      </c>
      <c r="G1579" s="11" t="s">
        <v>17</v>
      </c>
      <c r="H1579" s="11" t="s">
        <v>1802</v>
      </c>
      <c r="I1579" s="11" t="s">
        <v>1803</v>
      </c>
      <c r="J1579" s="11"/>
      <c r="K1579" s="11"/>
      <c r="L1579" s="7" t="s">
        <v>1569</v>
      </c>
      <c r="M1579" s="7" t="s">
        <v>1570</v>
      </c>
      <c r="N1579" s="47">
        <v>346752</v>
      </c>
      <c r="O1579" s="11" t="s">
        <v>314</v>
      </c>
      <c r="P1579" s="11" t="s">
        <v>314</v>
      </c>
      <c r="Q1579" s="11" t="s">
        <v>4400</v>
      </c>
      <c r="R1579" s="11" t="s">
        <v>1805</v>
      </c>
      <c r="S1579" s="11"/>
      <c r="T1579" s="11"/>
      <c r="U1579" s="15" t="s">
        <v>35</v>
      </c>
      <c r="V1579" s="11" t="s">
        <v>4400</v>
      </c>
      <c r="W1579" s="20" t="s">
        <v>815</v>
      </c>
      <c r="X1579" s="20">
        <v>0</v>
      </c>
      <c r="Y1579" s="11" t="str">
        <f t="shared" si="25"/>
        <v>43936Secretaria de Atenção Especializada à SaúdeAvental hospitalar, material : sms, tamanho : g, gramatura: cerca de 50 g,cm2 ou superior, com cor, componente: tiras para fixação e toalha absorvente, característica adicional: manga longa, punho malha, esterilidade : não estéril, uso único, adicional: com barreira bacteriana e viral22.056.556/0001-32346752Não identificadoNão identificadohttp://www.in.gov.br/web/dou/-/extrato-de-dispensa-de-licitacao-n-54/2020-uasg-250042-252544489</v>
      </c>
      <c r="Z1579" s="11" t="s">
        <v>4443</v>
      </c>
      <c r="AA1579" s="7">
        <v>100000</v>
      </c>
      <c r="AB1579" s="1" t="s">
        <v>15117</v>
      </c>
      <c r="AC1579" s="7" t="s">
        <v>14870</v>
      </c>
      <c r="AD1579" s="1" t="s">
        <v>16269</v>
      </c>
    </row>
    <row r="1580" spans="1:30">
      <c r="A1580" s="10">
        <v>43950</v>
      </c>
      <c r="B1580" s="11" t="s">
        <v>1385</v>
      </c>
      <c r="C1580" s="11" t="s">
        <v>4444</v>
      </c>
      <c r="D1580" s="11" t="s">
        <v>1387</v>
      </c>
      <c r="E1580" s="11" t="s">
        <v>1499</v>
      </c>
      <c r="F1580" s="11" t="s">
        <v>4467</v>
      </c>
      <c r="G1580" s="11" t="s">
        <v>17</v>
      </c>
      <c r="H1580" s="11" t="s">
        <v>2041</v>
      </c>
      <c r="I1580" s="11" t="s">
        <v>4530</v>
      </c>
      <c r="J1580" s="11"/>
      <c r="K1580" s="11"/>
      <c r="L1580" s="7" t="s">
        <v>2030</v>
      </c>
      <c r="M1580" s="7" t="s">
        <v>2031</v>
      </c>
      <c r="N1580" s="47">
        <v>336300</v>
      </c>
      <c r="O1580" s="11" t="s">
        <v>314</v>
      </c>
      <c r="P1580" s="11" t="s">
        <v>314</v>
      </c>
      <c r="Q1580" s="11" t="s">
        <v>4400</v>
      </c>
      <c r="R1580" s="11" t="s">
        <v>2042</v>
      </c>
      <c r="S1580" s="11"/>
      <c r="T1580" s="11"/>
      <c r="U1580" s="15" t="s">
        <v>35</v>
      </c>
      <c r="V1580" s="11" t="s">
        <v>4400</v>
      </c>
      <c r="W1580" s="20" t="s">
        <v>815</v>
      </c>
      <c r="X1580" s="20">
        <v>0</v>
      </c>
      <c r="Y1580" s="11" t="str">
        <f t="shared" si="25"/>
        <v>43950Secretaria de Atenção Especializada à SaúdeAquisição de Avental ou Capote cirúrgico em não tecido SMS, composto de 100% de polipropileno com soldagem ultrassônica, tamanho G, medindo 1,20 a 1,30M de comprimento x 1,55M a 1,60M de largura, com barreira bacteriana e contra vírus inclusive HIV, HBS e HCV, com fechamento total nas costas, ajustável com velcro e tiras de amarração, atendendo a técnica de vestimenta cirúrgica na altura do decote e cintura, decote em formato U ,mangas longas, punho em malha 100% p05.421.585/0001-37336300Não identificadoNão identificadohttp://www.in.gov.br/web/dou/-/extrato-de-dispensa-de-licitacao-n-18/2020-uasg-250103-254480870</v>
      </c>
      <c r="Z1580" s="11" t="s">
        <v>4443</v>
      </c>
      <c r="AA1580" s="7">
        <v>950000</v>
      </c>
      <c r="AB1580" s="1" t="s">
        <v>15203</v>
      </c>
      <c r="AC1580" s="7" t="s">
        <v>14869</v>
      </c>
      <c r="AD1580" s="1" t="s">
        <v>16269</v>
      </c>
    </row>
    <row r="1581" spans="1:30">
      <c r="A1581" s="10">
        <v>43922</v>
      </c>
      <c r="B1581" s="11" t="s">
        <v>1385</v>
      </c>
      <c r="C1581" s="11" t="s">
        <v>4444</v>
      </c>
      <c r="D1581" s="11" t="s">
        <v>1387</v>
      </c>
      <c r="E1581" s="11" t="s">
        <v>4456</v>
      </c>
      <c r="F1581" s="11" t="s">
        <v>4469</v>
      </c>
      <c r="G1581" s="11" t="s">
        <v>17</v>
      </c>
      <c r="H1581" s="11" t="s">
        <v>1536</v>
      </c>
      <c r="I1581" s="11" t="s">
        <v>1537</v>
      </c>
      <c r="J1581" s="11"/>
      <c r="K1581" s="11" t="s">
        <v>931</v>
      </c>
      <c r="L1581" s="7" t="s">
        <v>1538</v>
      </c>
      <c r="M1581" s="7" t="s">
        <v>936</v>
      </c>
      <c r="N1581" s="47">
        <v>324000</v>
      </c>
      <c r="O1581" s="11">
        <v>60000</v>
      </c>
      <c r="P1581" s="11">
        <v>5.4</v>
      </c>
      <c r="Q1581" s="11" t="s">
        <v>4400</v>
      </c>
      <c r="R1581" s="28" t="s">
        <v>1539</v>
      </c>
      <c r="S1581" s="11"/>
      <c r="T1581" s="11"/>
      <c r="U1581" s="15" t="s">
        <v>35</v>
      </c>
      <c r="V1581" s="11" t="s">
        <v>4400</v>
      </c>
      <c r="W1581" s="15">
        <v>5.4</v>
      </c>
      <c r="X1581" s="15">
        <v>60000</v>
      </c>
      <c r="Y1581" s="11" t="str">
        <f t="shared" si="25"/>
        <v>43922Empresa Brasileira de Serviços HospitalaresAquisição de avental não estéril descartável (EPI) para abastecer o Hospital Universitário da UFJF/EBSERH, na atual pandemia de COVID-1916.566.588/0001-85324000600005,4http://www.in.gov.br/web/dou/-/extrato-de-dispensa-de-licitacao-n-18/2020-uasg-155903-250662705</v>
      </c>
      <c r="Z1581" s="11" t="s">
        <v>4443</v>
      </c>
      <c r="AA1581" s="7">
        <v>400000</v>
      </c>
      <c r="AB1581" s="1" t="s">
        <v>15023</v>
      </c>
      <c r="AC1581" s="7" t="s">
        <v>14868</v>
      </c>
      <c r="AD1581" s="1" t="s">
        <v>16269</v>
      </c>
    </row>
    <row r="1582" spans="1:30">
      <c r="A1582" s="10">
        <v>43951</v>
      </c>
      <c r="B1582" s="11" t="s">
        <v>1385</v>
      </c>
      <c r="C1582" s="11" t="s">
        <v>4444</v>
      </c>
      <c r="D1582" s="11" t="s">
        <v>1387</v>
      </c>
      <c r="E1582" s="11" t="s">
        <v>1499</v>
      </c>
      <c r="F1582" s="11" t="s">
        <v>4467</v>
      </c>
      <c r="G1582" s="11" t="s">
        <v>17</v>
      </c>
      <c r="H1582" s="11" t="s">
        <v>4470</v>
      </c>
      <c r="I1582" s="11" t="s">
        <v>4531</v>
      </c>
      <c r="J1582" s="11"/>
      <c r="K1582" s="11"/>
      <c r="L1582" s="7" t="s">
        <v>1569</v>
      </c>
      <c r="M1582" s="7" t="s">
        <v>1570</v>
      </c>
      <c r="N1582" s="47">
        <v>319000</v>
      </c>
      <c r="O1582" s="11" t="s">
        <v>314</v>
      </c>
      <c r="P1582" s="11" t="s">
        <v>314</v>
      </c>
      <c r="Q1582" s="11" t="s">
        <v>4400</v>
      </c>
      <c r="R1582" s="11" t="s">
        <v>4577</v>
      </c>
      <c r="S1582" s="11"/>
      <c r="T1582" s="11"/>
      <c r="U1582" s="15" t="s">
        <v>35</v>
      </c>
      <c r="V1582" s="11" t="s">
        <v>4400</v>
      </c>
      <c r="W1582" s="20" t="s">
        <v>815</v>
      </c>
      <c r="X1582" s="20">
        <v>0</v>
      </c>
      <c r="Y1582" s="11" t="str">
        <f t="shared" si="25"/>
        <v>43951Secretaria de Atenção Especializada à SaúdeAvental hospitalar, tipo: capote cirúrgico, material : sms, tamanho : g, gramatura: cerca de 50 g,cm2 ou superior, com cor, componente: tiras para fixação e toalha absorvente, característica adicional: manga longa, punho malha, esterilidade : estéril, uso único, adicional: com barreira bacteriana e viral 22.056.556/0001-32319000Não identificadoNão identificadohttp://www.in.gov.br/web/dou/-/extrato-de-dispensa-de-licitacao-n-74/2020-uasg-250042-254740484</v>
      </c>
      <c r="Z1582" s="11" t="s">
        <v>4443</v>
      </c>
      <c r="AA1582" s="7">
        <v>100000</v>
      </c>
      <c r="AB1582" s="1" t="s">
        <v>15117</v>
      </c>
      <c r="AC1582" s="7" t="s">
        <v>14870</v>
      </c>
      <c r="AD1582" s="1" t="s">
        <v>16269</v>
      </c>
    </row>
    <row r="1583" spans="1:30">
      <c r="A1583" s="10">
        <v>43949</v>
      </c>
      <c r="B1583" s="11" t="s">
        <v>15</v>
      </c>
      <c r="C1583" s="11" t="s">
        <v>4238</v>
      </c>
      <c r="D1583" s="11" t="s">
        <v>309</v>
      </c>
      <c r="E1583" s="11" t="s">
        <v>16</v>
      </c>
      <c r="F1583" s="11" t="s">
        <v>417</v>
      </c>
      <c r="G1583" s="11" t="s">
        <v>37</v>
      </c>
      <c r="H1583" s="11" t="s">
        <v>4471</v>
      </c>
      <c r="I1583" s="11" t="s">
        <v>4532</v>
      </c>
      <c r="J1583" s="11" t="s">
        <v>314</v>
      </c>
      <c r="K1583" s="11" t="s">
        <v>4533</v>
      </c>
      <c r="L1583" s="7"/>
      <c r="M1583" s="7"/>
      <c r="N1583" s="47">
        <v>270000</v>
      </c>
      <c r="O1583" s="11" t="s">
        <v>314</v>
      </c>
      <c r="P1583" s="11" t="s">
        <v>314</v>
      </c>
      <c r="Q1583" s="11" t="s">
        <v>4400</v>
      </c>
      <c r="R1583" s="36" t="s">
        <v>4566</v>
      </c>
      <c r="S1583" s="11" t="s">
        <v>314</v>
      </c>
      <c r="T1583" s="11"/>
      <c r="U1583" s="15" t="s">
        <v>35</v>
      </c>
      <c r="V1583" s="11" t="s">
        <v>4400</v>
      </c>
      <c r="W1583" s="20" t="s">
        <v>815</v>
      </c>
      <c r="X1583" s="20">
        <v>0</v>
      </c>
      <c r="Y1583" s="11" t="str">
        <f t="shared" si="25"/>
        <v>43949Secretaria Estadual da SaúdeAvental Descartável Laminado270000Não identificadoNão identificadohttps://www.imprensaoficial.com.br/DO/BuscaDO2001Documento_11_4.aspx?link=%2f2020%2fexecutivo%2520secao%2520i%2fabril%2f28%2fpag_0115_143dcd9d5a2c6da30375d150f154e289.pdf&amp;pagina=115&amp;data=28/04/2020&amp;caderno=Executivo%20I&amp;paginaordenacao=100115</v>
      </c>
      <c r="Z1583" s="11" t="s">
        <v>4443</v>
      </c>
      <c r="AA1583" s="7"/>
      <c r="AB1583" s="1" t="s">
        <v>14871</v>
      </c>
      <c r="AC1583" s="7"/>
      <c r="AD1583" s="1" t="s">
        <v>16269</v>
      </c>
    </row>
    <row r="1584" spans="1:30">
      <c r="A1584" s="10">
        <v>43945</v>
      </c>
      <c r="B1584" s="11" t="s">
        <v>15</v>
      </c>
      <c r="C1584" s="11" t="s">
        <v>4472</v>
      </c>
      <c r="D1584" s="11" t="s">
        <v>3952</v>
      </c>
      <c r="E1584" s="11" t="s">
        <v>128</v>
      </c>
      <c r="F1584" s="11" t="s">
        <v>3975</v>
      </c>
      <c r="G1584" s="11" t="s">
        <v>17</v>
      </c>
      <c r="H1584" s="11" t="s">
        <v>4473</v>
      </c>
      <c r="I1584" s="11" t="s">
        <v>4005</v>
      </c>
      <c r="J1584" s="11"/>
      <c r="K1584" s="11" t="s">
        <v>4534</v>
      </c>
      <c r="L1584" s="7" t="s">
        <v>2507</v>
      </c>
      <c r="M1584" s="7" t="s">
        <v>2508</v>
      </c>
      <c r="N1584" s="47">
        <v>209243.49999999997</v>
      </c>
      <c r="O1584" s="11">
        <v>51035</v>
      </c>
      <c r="P1584" s="11">
        <v>4.0999999999999996</v>
      </c>
      <c r="Q1584" s="11" t="s">
        <v>4400</v>
      </c>
      <c r="R1584" s="11" t="s">
        <v>3957</v>
      </c>
      <c r="S1584" s="11" t="s">
        <v>3958</v>
      </c>
      <c r="T1584" s="11"/>
      <c r="U1584" s="15" t="s">
        <v>35</v>
      </c>
      <c r="V1584" s="11" t="s">
        <v>4400</v>
      </c>
      <c r="W1584" s="15">
        <v>4.0999999999999996</v>
      </c>
      <c r="X1584" s="15">
        <v>51035</v>
      </c>
      <c r="Y1584" s="11" t="str">
        <f t="shared" si="25"/>
        <v>43945FUNESPOM - FUNDO ESP. POLÍCIA MILITAR RJAQUISIÇÃO DO 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AQUISIÇÃO DO ITEM: 158949 COD AQUISIÇÃO DO ITEM: 6532.001.005715.737.870/0001-15209243,5510354,1https://www.compras.rj.gov.br/Portal-Siga/Contrato/listar.action</v>
      </c>
      <c r="Z1584" s="11" t="s">
        <v>4443</v>
      </c>
      <c r="AA1584" s="7">
        <v>20000</v>
      </c>
      <c r="AB1584" s="1" t="s">
        <v>15260</v>
      </c>
      <c r="AC1584" s="7" t="s">
        <v>14868</v>
      </c>
      <c r="AD1584" s="1" t="s">
        <v>16269</v>
      </c>
    </row>
    <row r="1585" spans="1:30">
      <c r="A1585" s="10">
        <v>43950</v>
      </c>
      <c r="B1585" s="11" t="s">
        <v>15</v>
      </c>
      <c r="C1585" s="11" t="s">
        <v>4475</v>
      </c>
      <c r="D1585" s="7" t="s">
        <v>1919</v>
      </c>
      <c r="E1585" s="11" t="s">
        <v>16</v>
      </c>
      <c r="F1585" s="11"/>
      <c r="G1585" s="11" t="s">
        <v>17</v>
      </c>
      <c r="H1585" s="11" t="s">
        <v>4476</v>
      </c>
      <c r="I1585" s="11" t="s">
        <v>4536</v>
      </c>
      <c r="J1585" s="11"/>
      <c r="K1585" s="11" t="s">
        <v>4537</v>
      </c>
      <c r="L1585" s="7" t="s">
        <v>2030</v>
      </c>
      <c r="M1585" s="7" t="s">
        <v>2031</v>
      </c>
      <c r="N1585" s="47">
        <v>253526.7</v>
      </c>
      <c r="O1585" s="11" t="s">
        <v>314</v>
      </c>
      <c r="P1585" s="11" t="s">
        <v>314</v>
      </c>
      <c r="Q1585" s="11" t="s">
        <v>4400</v>
      </c>
      <c r="R1585" s="11" t="s">
        <v>4578</v>
      </c>
      <c r="S1585" s="11"/>
      <c r="T1585" s="11"/>
      <c r="U1585" s="15" t="s">
        <v>35</v>
      </c>
      <c r="V1585" s="11" t="s">
        <v>4400</v>
      </c>
      <c r="W1585" s="20" t="s">
        <v>815</v>
      </c>
      <c r="X1585" s="20">
        <v>0</v>
      </c>
      <c r="Y1585" s="11" t="str">
        <f t="shared" si="25"/>
        <v>43950AQUISIÇÃO DE COVID-19: AVENTAL/CAPOTE CIRÚRGICO ESTÉRIL, DESCARTÁVEL, TAMANHO ´M05.421.585/0001-37253526,7Não identificadoNão identificadoDODF nº 80, de 29/04/2020</v>
      </c>
      <c r="Z1585" s="11" t="s">
        <v>4443</v>
      </c>
      <c r="AA1585" s="7">
        <v>950000</v>
      </c>
      <c r="AB1585" s="1" t="s">
        <v>15203</v>
      </c>
      <c r="AC1585" s="7" t="s">
        <v>14869</v>
      </c>
      <c r="AD1585" s="1" t="s">
        <v>16269</v>
      </c>
    </row>
    <row r="1586" spans="1:30">
      <c r="A1586" s="10">
        <v>43934</v>
      </c>
      <c r="B1586" s="11" t="s">
        <v>1385</v>
      </c>
      <c r="C1586" s="11" t="s">
        <v>4444</v>
      </c>
      <c r="D1586" s="11" t="s">
        <v>1387</v>
      </c>
      <c r="E1586" s="11" t="s">
        <v>1499</v>
      </c>
      <c r="F1586" s="11" t="s">
        <v>1520</v>
      </c>
      <c r="G1586" s="11" t="s">
        <v>37</v>
      </c>
      <c r="H1586" s="11" t="s">
        <v>1766</v>
      </c>
      <c r="I1586" s="11" t="s">
        <v>1767</v>
      </c>
      <c r="J1586" s="11"/>
      <c r="K1586" s="11"/>
      <c r="L1586" s="7" t="s">
        <v>1569</v>
      </c>
      <c r="M1586" s="7" t="s">
        <v>1570</v>
      </c>
      <c r="N1586" s="47">
        <v>218000</v>
      </c>
      <c r="O1586" s="11" t="s">
        <v>314</v>
      </c>
      <c r="P1586" s="11" t="s">
        <v>314</v>
      </c>
      <c r="Q1586" s="11" t="s">
        <v>4400</v>
      </c>
      <c r="R1586" s="28" t="s">
        <v>1769</v>
      </c>
      <c r="S1586" s="11"/>
      <c r="T1586" s="11"/>
      <c r="U1586" s="15" t="s">
        <v>35</v>
      </c>
      <c r="V1586" s="11" t="s">
        <v>4400</v>
      </c>
      <c r="W1586" s="20" t="s">
        <v>815</v>
      </c>
      <c r="X1586" s="20">
        <v>0</v>
      </c>
      <c r="Y1586" s="11" t="str">
        <f t="shared" si="25"/>
        <v>43934Fundação Oswaldo CruzAvental / Capote, uso hospitalar, TNT ou similar, gramatura cerca de 30g/cm, com cor, com tiras para fixação, manga longa, punho elástico, não estéril.22.056.556/0001-32218000Não identificadoNão identificadohttp://www.in.gov.br/web/dou/-/extrato-de-dispensa-de-licitacao-n-123/2020-uasg-250105-252122620</v>
      </c>
      <c r="Z1586" s="11" t="s">
        <v>4443</v>
      </c>
      <c r="AA1586" s="7">
        <v>100000</v>
      </c>
      <c r="AB1586" s="1" t="s">
        <v>15117</v>
      </c>
      <c r="AC1586" s="7" t="s">
        <v>14870</v>
      </c>
      <c r="AD1586" s="1" t="s">
        <v>16269</v>
      </c>
    </row>
    <row r="1587" spans="1:30">
      <c r="A1587" s="10">
        <v>43950</v>
      </c>
      <c r="B1587" s="11" t="s">
        <v>1385</v>
      </c>
      <c r="C1587" s="11" t="s">
        <v>4444</v>
      </c>
      <c r="D1587" s="11" t="s">
        <v>1387</v>
      </c>
      <c r="E1587" s="11" t="s">
        <v>1499</v>
      </c>
      <c r="F1587" s="11" t="s">
        <v>4467</v>
      </c>
      <c r="G1587" s="11" t="s">
        <v>17</v>
      </c>
      <c r="H1587" s="11" t="s">
        <v>2043</v>
      </c>
      <c r="I1587" s="11" t="s">
        <v>4538</v>
      </c>
      <c r="J1587" s="11"/>
      <c r="K1587" s="11"/>
      <c r="L1587" s="7" t="s">
        <v>2030</v>
      </c>
      <c r="M1587" s="7" t="s">
        <v>2031</v>
      </c>
      <c r="N1587" s="47">
        <v>200000</v>
      </c>
      <c r="O1587" s="11" t="s">
        <v>314</v>
      </c>
      <c r="P1587" s="11" t="s">
        <v>314</v>
      </c>
      <c r="Q1587" s="11" t="s">
        <v>4400</v>
      </c>
      <c r="R1587" s="11" t="s">
        <v>2044</v>
      </c>
      <c r="S1587" s="11"/>
      <c r="T1587" s="11"/>
      <c r="U1587" s="15" t="s">
        <v>35</v>
      </c>
      <c r="V1587" s="11" t="s">
        <v>4400</v>
      </c>
      <c r="W1587" s="20" t="s">
        <v>815</v>
      </c>
      <c r="X1587" s="20">
        <v>0</v>
      </c>
      <c r="Y1587" s="11" t="str">
        <f t="shared" si="25"/>
        <v>43950Secretaria de Atenção Especializada à SaúdeAquisição de Avental material não tecido processo SMS gramatura 50, impermeável, atóxico, hipoalergênico, resistente, confortável, maleável, conforme padrão proteção/ isolamento, apresentar barreira microbiana comprovada por laudo de eficiência de filtração bacteriana (BFE) e eficiência de filtração viral (VFE) e laudo não carcinogenia, manga longa, punho com elástico, sistema de ajuste e fixação por dois pares de amarrilhos nas costas e cintura, medidas entre 115 cm a 12005.421.585/0001-37200000Não identificadoNão identificadohttp://www.in.gov.br/web/dou/-/extrato-de-dispensa-de-licitacao-n-20/2020-uasg-250103-254480711</v>
      </c>
      <c r="Z1587" s="11" t="s">
        <v>4443</v>
      </c>
      <c r="AA1587" s="7">
        <v>950000</v>
      </c>
      <c r="AB1587" s="1" t="s">
        <v>15203</v>
      </c>
      <c r="AC1587" s="7" t="s">
        <v>14869</v>
      </c>
      <c r="AD1587" s="1" t="s">
        <v>16269</v>
      </c>
    </row>
    <row r="1588" spans="1:30">
      <c r="A1588" s="10">
        <v>43924</v>
      </c>
      <c r="B1588" s="11" t="s">
        <v>21</v>
      </c>
      <c r="C1588" s="11" t="s">
        <v>4454</v>
      </c>
      <c r="D1588" s="11" t="s">
        <v>904</v>
      </c>
      <c r="E1588" s="11" t="s">
        <v>16</v>
      </c>
      <c r="F1588" s="11" t="s">
        <v>363</v>
      </c>
      <c r="G1588" s="11" t="s">
        <v>17</v>
      </c>
      <c r="H1588" s="11" t="s">
        <v>4455</v>
      </c>
      <c r="I1588" s="11" t="s">
        <v>4539</v>
      </c>
      <c r="J1588" s="11" t="s">
        <v>4540</v>
      </c>
      <c r="K1588" s="11" t="s">
        <v>4541</v>
      </c>
      <c r="L1588" s="7" t="s">
        <v>14116</v>
      </c>
      <c r="M1588" s="7" t="s">
        <v>4542</v>
      </c>
      <c r="N1588" s="47">
        <v>181600</v>
      </c>
      <c r="O1588" s="11">
        <v>20000</v>
      </c>
      <c r="P1588" s="11">
        <v>9.08</v>
      </c>
      <c r="Q1588" s="11" t="s">
        <v>4400</v>
      </c>
      <c r="R1588" s="11" t="s">
        <v>4571</v>
      </c>
      <c r="S1588" s="11" t="s">
        <v>4572</v>
      </c>
      <c r="T1588" s="11"/>
      <c r="U1588" s="15" t="s">
        <v>35</v>
      </c>
      <c r="V1588" s="11" t="s">
        <v>4400</v>
      </c>
      <c r="W1588" s="15">
        <v>9.08</v>
      </c>
      <c r="X1588" s="15">
        <v>20000</v>
      </c>
      <c r="Y1588" s="11" t="str">
        <f t="shared" si="25"/>
        <v>43924Secretaria Municipal de SaúdeAVENTAL EM POLIPROPILENO, DESCARTÁVEL CIRÚRGICO, TAMANHO MÉDIO, COM GRAMATURA DE 50 G/M², DEVE SER DE MANGA COMPRIDA COM TIRAS PARA AJUSTE INDIVIDUAL, COM PUNHO DE ELÁSTICO17.719.905/0001-19181600200009,08DOM 5989
http://portal6.pbh.gov.br/dom/Files/dom5989%20-%20assinado.pdf</v>
      </c>
      <c r="Z1588" s="11" t="s">
        <v>4443</v>
      </c>
      <c r="AA1588" s="7">
        <v>10000</v>
      </c>
      <c r="AB1588" s="1" t="s">
        <v>15508</v>
      </c>
      <c r="AC1588" s="7" t="s">
        <v>14868</v>
      </c>
      <c r="AD1588" s="1" t="s">
        <v>16269</v>
      </c>
    </row>
    <row r="1589" spans="1:30">
      <c r="A1589" s="10">
        <v>43945</v>
      </c>
      <c r="B1589" s="11" t="s">
        <v>21</v>
      </c>
      <c r="C1589" s="11" t="s">
        <v>4257</v>
      </c>
      <c r="D1589" s="11" t="s">
        <v>309</v>
      </c>
      <c r="E1589" s="11" t="s">
        <v>16</v>
      </c>
      <c r="F1589" s="11" t="s">
        <v>363</v>
      </c>
      <c r="G1589" s="11" t="s">
        <v>37</v>
      </c>
      <c r="H1589" s="11" t="s">
        <v>4477</v>
      </c>
      <c r="I1589" s="11" t="s">
        <v>4543</v>
      </c>
      <c r="J1589" s="11" t="s">
        <v>314</v>
      </c>
      <c r="K1589" s="11" t="s">
        <v>314</v>
      </c>
      <c r="L1589" s="7" t="s">
        <v>4526</v>
      </c>
      <c r="M1589" s="7" t="s">
        <v>4527</v>
      </c>
      <c r="N1589" s="47">
        <v>175714</v>
      </c>
      <c r="O1589" s="11">
        <v>35000</v>
      </c>
      <c r="P1589" s="11">
        <v>5.0199999999999996</v>
      </c>
      <c r="Q1589" s="11" t="s">
        <v>4400</v>
      </c>
      <c r="R1589" s="11" t="s">
        <v>4419</v>
      </c>
      <c r="S1589" s="11" t="s">
        <v>4412</v>
      </c>
      <c r="T1589" s="11"/>
      <c r="U1589" s="15" t="s">
        <v>35</v>
      </c>
      <c r="V1589" s="11" t="s">
        <v>4400</v>
      </c>
      <c r="W1589" s="15">
        <v>2.02</v>
      </c>
      <c r="X1589" s="15">
        <v>35000</v>
      </c>
      <c r="Y1589" s="11" t="str">
        <f t="shared" si="25"/>
        <v>43945Secretaria Municipal de SaúdeAVENTAL DESCÁRTAVEL LONGO, BRANCO, COM ABERTURA TOTAL NAS COSTAS E FACES SUFICIENTES PARA SOBREPOSIÇÃO07.086.868/0001-03175714350005,02http://servicos.sjc.sp.gov.br/governo/boletim/boletimPDF/202004242118417ffbdfb0-d3a1-41d8-bc24-88e424a34a72.pdf</v>
      </c>
      <c r="Z1589" s="11" t="s">
        <v>4443</v>
      </c>
      <c r="AA1589" s="7">
        <v>2434500</v>
      </c>
      <c r="AB1589" s="1" t="s">
        <v>15506</v>
      </c>
      <c r="AC1589" s="7" t="s">
        <v>14869</v>
      </c>
      <c r="AD1589" s="1" t="s">
        <v>16269</v>
      </c>
    </row>
    <row r="1590" spans="1:30">
      <c r="A1590" s="10">
        <v>43915</v>
      </c>
      <c r="B1590" s="11" t="s">
        <v>15</v>
      </c>
      <c r="C1590" s="11" t="s">
        <v>4458</v>
      </c>
      <c r="D1590" s="11" t="s">
        <v>904</v>
      </c>
      <c r="E1590" s="11" t="s">
        <v>16</v>
      </c>
      <c r="F1590" s="11" t="s">
        <v>4459</v>
      </c>
      <c r="G1590" s="11" t="s">
        <v>17</v>
      </c>
      <c r="H1590" s="11" t="s">
        <v>4478</v>
      </c>
      <c r="I1590" s="11" t="s">
        <v>4516</v>
      </c>
      <c r="J1590" s="11"/>
      <c r="K1590" s="11" t="s">
        <v>4517</v>
      </c>
      <c r="L1590" s="7" t="s">
        <v>4522</v>
      </c>
      <c r="M1590" s="7" t="s">
        <v>4523</v>
      </c>
      <c r="N1590" s="47">
        <v>118600.09</v>
      </c>
      <c r="O1590" s="11">
        <v>12739</v>
      </c>
      <c r="P1590" s="11">
        <v>9.31</v>
      </c>
      <c r="Q1590" s="11" t="s">
        <v>4400</v>
      </c>
      <c r="R1590" s="11" t="s">
        <v>4573</v>
      </c>
      <c r="S1590" s="11"/>
      <c r="T1590" s="11"/>
      <c r="U1590" s="15" t="s">
        <v>35</v>
      </c>
      <c r="V1590" s="11" t="s">
        <v>4400</v>
      </c>
      <c r="W1590" s="15">
        <v>9.31</v>
      </c>
      <c r="X1590" s="15">
        <v>12739</v>
      </c>
      <c r="Y1590" s="11" t="str">
        <f t="shared" si="25"/>
        <v>43915FUNDACAO HOSPITALAR DO ESTADO DE MINAS GERAISAVENTAL PARA USO MEDICO/ODONTOLOGICO - TIPO: CIRURGICO, DESCARTAVEL, COM MANGA LONGA; MATERIA-PRIMA: TELA NAO TECIDA SMS, 100% POLIPROPILENO; GRAMATURA/COMPOSICAO: GRAMATURA MINIMA DE 40 G/M2; COMPRIMENTO: APROXIMADO DE 1,10M X 1,50M LARGURA19.961.036/0001-60118600,09127399,31http://www.transparencia.mg.gov.br/compras-e-patrimonio/compras-e-contratos/comprasecontratos-detalhe-proccompra/2020/20200316/20201231/321138</v>
      </c>
      <c r="Z1590" s="11" t="s">
        <v>4443</v>
      </c>
      <c r="AA1590" s="7">
        <v>500000</v>
      </c>
      <c r="AB1590" s="1" t="s">
        <v>15505</v>
      </c>
      <c r="AC1590" s="7" t="s">
        <v>14869</v>
      </c>
      <c r="AD1590" s="1" t="s">
        <v>16269</v>
      </c>
    </row>
    <row r="1591" spans="1:30">
      <c r="A1591" s="10">
        <v>43951</v>
      </c>
      <c r="B1591" s="11" t="s">
        <v>21</v>
      </c>
      <c r="C1591" s="11" t="s">
        <v>4247</v>
      </c>
      <c r="D1591" s="11" t="s">
        <v>309</v>
      </c>
      <c r="E1591" s="11" t="s">
        <v>117</v>
      </c>
      <c r="F1591" s="11" t="s">
        <v>363</v>
      </c>
      <c r="G1591" s="11" t="s">
        <v>37</v>
      </c>
      <c r="H1591" s="11" t="s">
        <v>4479</v>
      </c>
      <c r="I1591" s="11" t="s">
        <v>4544</v>
      </c>
      <c r="J1591" s="11" t="s">
        <v>314</v>
      </c>
      <c r="K1591" s="11" t="s">
        <v>2283</v>
      </c>
      <c r="L1591" s="7" t="s">
        <v>14078</v>
      </c>
      <c r="M1591" s="7" t="s">
        <v>4315</v>
      </c>
      <c r="N1591" s="47">
        <v>113400</v>
      </c>
      <c r="O1591" s="11">
        <v>3600</v>
      </c>
      <c r="P1591" s="11">
        <v>31.5</v>
      </c>
      <c r="Q1591" s="11" t="s">
        <v>4400</v>
      </c>
      <c r="R1591" s="36" t="s">
        <v>4408</v>
      </c>
      <c r="S1591" s="11" t="s">
        <v>314</v>
      </c>
      <c r="T1591" s="11"/>
      <c r="U1591" s="15" t="s">
        <v>35</v>
      </c>
      <c r="V1591" s="11" t="s">
        <v>4400</v>
      </c>
      <c r="W1591" s="15">
        <v>31.5</v>
      </c>
      <c r="X1591" s="15">
        <v>3600</v>
      </c>
      <c r="Y1591" s="11" t="str">
        <f t="shared" si="25"/>
        <v>43951Secretaria Municipal de SaúdeAvental Manga Longa; TNT; 40g/m2 - SST; 100% em polipropileno. Não estéril; atóxico; hidrorrepelente; hipoalergênico; acabamento em overlock ou similar; 1,40 a 1,45 m de comprimento por 1,50 a 1,55 m de largura.33.202.407/0001-50113400360031,5https://api.sorocaba.sp.gov.br/pub-consulta/#/publicacoes</v>
      </c>
      <c r="Z1591" s="11" t="s">
        <v>4443</v>
      </c>
      <c r="AA1591" s="7">
        <v>100000</v>
      </c>
      <c r="AB1591" s="1" t="s">
        <v>15471</v>
      </c>
      <c r="AC1591" s="7" t="s">
        <v>14868</v>
      </c>
      <c r="AD1591" s="1" t="s">
        <v>16269</v>
      </c>
    </row>
    <row r="1592" spans="1:30">
      <c r="A1592" s="10">
        <v>43950</v>
      </c>
      <c r="B1592" s="11" t="s">
        <v>21</v>
      </c>
      <c r="C1592" s="11" t="s">
        <v>4257</v>
      </c>
      <c r="D1592" s="11" t="s">
        <v>309</v>
      </c>
      <c r="E1592" s="11" t="s">
        <v>16</v>
      </c>
      <c r="F1592" s="11" t="s">
        <v>363</v>
      </c>
      <c r="G1592" s="11" t="s">
        <v>37</v>
      </c>
      <c r="H1592" s="11" t="s">
        <v>4480</v>
      </c>
      <c r="I1592" s="11" t="s">
        <v>4545</v>
      </c>
      <c r="J1592" s="11" t="s">
        <v>314</v>
      </c>
      <c r="K1592" s="11" t="s">
        <v>314</v>
      </c>
      <c r="L1592" s="7" t="s">
        <v>14087</v>
      </c>
      <c r="M1592" s="7" t="s">
        <v>4346</v>
      </c>
      <c r="N1592" s="47">
        <v>112500</v>
      </c>
      <c r="O1592" s="11">
        <v>9000</v>
      </c>
      <c r="P1592" s="11">
        <v>12.5</v>
      </c>
      <c r="Q1592" s="11" t="s">
        <v>4400</v>
      </c>
      <c r="R1592" s="11" t="s">
        <v>4411</v>
      </c>
      <c r="S1592" s="11" t="s">
        <v>4412</v>
      </c>
      <c r="T1592" s="11"/>
      <c r="U1592" s="15" t="s">
        <v>35</v>
      </c>
      <c r="V1592" s="11" t="s">
        <v>4400</v>
      </c>
      <c r="W1592" s="15">
        <v>12.5</v>
      </c>
      <c r="X1592" s="15">
        <v>9000</v>
      </c>
      <c r="Y1592" s="11" t="str">
        <f t="shared" si="25"/>
        <v>43950Secretaria Municipal de SaúdeAVENTAL DE PROCEDIMENTOS DESCARTÁVEL, TAMANHO M, PARA USO EM PROCEDIMENTOS NÃO CIRÚRGICOS USO ÚNICO32.708.140/0001-05112500900012,5http://servicos.sjc.sp.gov.br/governo/boletim/boletimPDF/20200417202703b5d64368-84ed-4780-b6a8-c2cb3d9d1696.pdf</v>
      </c>
      <c r="Z1592" s="11" t="s">
        <v>4443</v>
      </c>
      <c r="AA1592" s="7">
        <v>120000</v>
      </c>
      <c r="AB1592" s="1" t="s">
        <v>15481</v>
      </c>
      <c r="AC1592" s="7" t="s">
        <v>14868</v>
      </c>
      <c r="AD1592" s="1" t="s">
        <v>16269</v>
      </c>
    </row>
    <row r="1593" spans="1:30">
      <c r="A1593" s="10" t="s">
        <v>815</v>
      </c>
      <c r="B1593" s="11" t="s">
        <v>15</v>
      </c>
      <c r="C1593" s="11" t="s">
        <v>4458</v>
      </c>
      <c r="D1593" s="11" t="s">
        <v>904</v>
      </c>
      <c r="E1593" s="11" t="s">
        <v>16</v>
      </c>
      <c r="F1593" s="11" t="s">
        <v>2462</v>
      </c>
      <c r="G1593" s="11" t="s">
        <v>17</v>
      </c>
      <c r="H1593" s="11" t="s">
        <v>4481</v>
      </c>
      <c r="I1593" s="11" t="s">
        <v>4546</v>
      </c>
      <c r="J1593" s="11"/>
      <c r="K1593" s="11" t="s">
        <v>4525</v>
      </c>
      <c r="L1593" s="7"/>
      <c r="M1593" s="7"/>
      <c r="N1593" s="47">
        <v>106640</v>
      </c>
      <c r="O1593" s="11" t="s">
        <v>314</v>
      </c>
      <c r="P1593" s="11" t="s">
        <v>314</v>
      </c>
      <c r="Q1593" s="11" t="s">
        <v>4400</v>
      </c>
      <c r="R1593" s="11"/>
      <c r="S1593" s="11"/>
      <c r="T1593" s="11"/>
      <c r="U1593" s="15" t="s">
        <v>35</v>
      </c>
      <c r="V1593" s="11" t="s">
        <v>4400</v>
      </c>
      <c r="W1593" s="20" t="s">
        <v>815</v>
      </c>
      <c r="X1593" s="20">
        <v>0</v>
      </c>
      <c r="Y1593" s="11" t="str">
        <f t="shared" si="25"/>
        <v>NASECRETARIA DE ESTADO DA SAUDEAVENTAL PARA USO MEDICO/ODONTOLOGICO - TIPO: DESCARTAVEL, MANGA LONGA COM ELASTICO NO PUNHO; MATERIA-PRIMA: POLIPROPILENO; GRAMATURA/COMPOSICAO: 16 A 20 G/M2; COMPRIMENTO: 110 CM DE COMPRIMENTO;106640Não identificadoNão identificado</v>
      </c>
      <c r="Z1593" s="11" t="s">
        <v>4443</v>
      </c>
      <c r="AA1593" s="7"/>
      <c r="AB1593" s="1" t="s">
        <v>14871</v>
      </c>
      <c r="AC1593" s="7"/>
      <c r="AD1593" s="1" t="s">
        <v>16269</v>
      </c>
    </row>
    <row r="1594" spans="1:30">
      <c r="A1594" s="10" t="s">
        <v>815</v>
      </c>
      <c r="B1594" s="11" t="s">
        <v>15</v>
      </c>
      <c r="C1594" s="11" t="s">
        <v>4458</v>
      </c>
      <c r="D1594" s="11" t="s">
        <v>904</v>
      </c>
      <c r="E1594" s="11" t="s">
        <v>16</v>
      </c>
      <c r="F1594" s="11" t="s">
        <v>4461</v>
      </c>
      <c r="G1594" s="11" t="s">
        <v>17</v>
      </c>
      <c r="H1594" s="11" t="s">
        <v>4460</v>
      </c>
      <c r="I1594" s="11" t="s">
        <v>4547</v>
      </c>
      <c r="J1594" s="11"/>
      <c r="K1594" s="11" t="s">
        <v>4517</v>
      </c>
      <c r="L1594" s="7" t="s">
        <v>4518</v>
      </c>
      <c r="M1594" s="7" t="s">
        <v>4519</v>
      </c>
      <c r="N1594" s="47">
        <v>94200</v>
      </c>
      <c r="O1594" s="25">
        <v>3000</v>
      </c>
      <c r="P1594" s="11">
        <v>31.4</v>
      </c>
      <c r="Q1594" s="11" t="s">
        <v>4400</v>
      </c>
      <c r="R1594" s="36" t="s">
        <v>4574</v>
      </c>
      <c r="S1594" s="11"/>
      <c r="T1594" s="11"/>
      <c r="U1594" s="15" t="s">
        <v>35</v>
      </c>
      <c r="V1594" s="11" t="s">
        <v>4400</v>
      </c>
      <c r="W1594" s="15">
        <v>3.14</v>
      </c>
      <c r="X1594" s="15">
        <v>30000</v>
      </c>
      <c r="Y1594" s="11" t="str">
        <f t="shared" si="25"/>
        <v>NAPOLICIA MILITAR DE MINAS GERAISAVENTAL PARA USO MEDICO/ODONTOLOGICO - TIPO: DESCARTAVEL, MANGA LONGA COM ELASTICO NO PUNHO; MATERIA-PRIMA: POLIPROPILENO; GRAMATURA/COMPOSICAO: 40 G/M QUADRADO; COMPRIMENTO: 110CM COMPRIMENTO APROXIMADAMENTE;20.235.404/0001-7194200300031,4https://www1.compras.mg.gov.br/processocompra/processo/consultaProcessoCompra.html?idProcessoCompraSelecionado=&amp;procedimentoProcessoSelecionado=&amp;unidadeCompra=&amp;possuiPregao=&amp;possuiEdital=&amp;estaPesquisando=true&amp;metodo=pesquisar&amp;textoConfirmacao=&amp;orgaoEntidade=1250&amp;codigoUnidadeCompra=&amp;numero=&amp;ano=2020&amp;situacao=&amp;procedimentoModificado=&amp;procedimento1=&amp;procedimento2=&amp;procedimento3=&amp;procedimento4=&amp;especializacao=&amp;dataCriacaoDe=&amp;dataCriacaoAte=&amp;dataLicitacaoDe=&amp;dataLicitacaoAte=&amp;linhaFornecimento=&amp;linhaFornecimentoOpcaoEOu=E&amp;linhaFornecimentoOpcaoSem=&amp;descricaoMaterialOuServico=avental&amp;descricaoMaterialOuServicoOpcaoEOu=E&amp;descricaoMaterialOuServicoOpcaoSem=&amp;especificacaoItemMaterialOuServico=&amp;especificacaoItemMaterialOuServicoOpcaoEOu=E&amp;especificacaoItemMaterialOuServicoOpcaoSem=#</v>
      </c>
      <c r="Z1594" s="11" t="s">
        <v>4443</v>
      </c>
      <c r="AA1594" s="7">
        <v>0</v>
      </c>
      <c r="AB1594" s="1" t="s">
        <v>15504</v>
      </c>
      <c r="AC1594" s="7" t="s">
        <v>14869</v>
      </c>
      <c r="AD1594" s="1" t="s">
        <v>16269</v>
      </c>
    </row>
    <row r="1595" spans="1:30">
      <c r="A1595" s="10">
        <v>43949</v>
      </c>
      <c r="B1595" s="11" t="s">
        <v>1385</v>
      </c>
      <c r="C1595" s="11" t="s">
        <v>4444</v>
      </c>
      <c r="D1595" s="11" t="s">
        <v>1387</v>
      </c>
      <c r="E1595" s="11" t="s">
        <v>4456</v>
      </c>
      <c r="F1595" s="11" t="s">
        <v>4482</v>
      </c>
      <c r="G1595" s="11" t="s">
        <v>17</v>
      </c>
      <c r="H1595" s="11" t="s">
        <v>2019</v>
      </c>
      <c r="I1595" s="11" t="s">
        <v>2020</v>
      </c>
      <c r="J1595" s="11"/>
      <c r="K1595" s="11"/>
      <c r="L1595" s="7" t="s">
        <v>2021</v>
      </c>
      <c r="M1595" s="7" t="s">
        <v>2022</v>
      </c>
      <c r="N1595" s="47">
        <v>94000</v>
      </c>
      <c r="O1595" s="11" t="s">
        <v>314</v>
      </c>
      <c r="P1595" s="11" t="s">
        <v>314</v>
      </c>
      <c r="Q1595" s="11" t="s">
        <v>4400</v>
      </c>
      <c r="R1595" s="28" t="s">
        <v>2023</v>
      </c>
      <c r="S1595" s="11"/>
      <c r="T1595" s="11"/>
      <c r="U1595" s="15" t="s">
        <v>35</v>
      </c>
      <c r="V1595" s="11" t="s">
        <v>4400</v>
      </c>
      <c r="W1595" s="20" t="s">
        <v>815</v>
      </c>
      <c r="X1595" s="20">
        <v>0</v>
      </c>
      <c r="Y1595" s="11" t="str">
        <f t="shared" si="25"/>
        <v>43949Empresa Brasileira de Serviços HospitalareAquisição de Avental hospitalar para atender ao Hucam/Ebserh01.279.711/0001-0094000Não identificadoNão identificadohttp://www.in.gov.br/web/dou/-/extrato-de-dispensa-de-licitacao-n-37/2020-uasg-155012-254262578</v>
      </c>
      <c r="Z1595" s="11" t="s">
        <v>4443</v>
      </c>
      <c r="AA1595" s="7">
        <v>380000</v>
      </c>
      <c r="AB1595" s="1" t="s">
        <v>15201</v>
      </c>
      <c r="AC1595" s="7" t="s">
        <v>14869</v>
      </c>
      <c r="AD1595" s="1" t="s">
        <v>16269</v>
      </c>
    </row>
    <row r="1596" spans="1:30">
      <c r="A1596" s="10">
        <v>43938</v>
      </c>
      <c r="B1596" s="11" t="s">
        <v>21</v>
      </c>
      <c r="C1596" s="11" t="s">
        <v>4483</v>
      </c>
      <c r="D1596" s="11" t="s">
        <v>39</v>
      </c>
      <c r="E1596" s="11" t="s">
        <v>16</v>
      </c>
      <c r="F1596" s="11" t="s">
        <v>40</v>
      </c>
      <c r="G1596" s="11" t="s">
        <v>37</v>
      </c>
      <c r="H1596" s="11" t="s">
        <v>4484</v>
      </c>
      <c r="I1596" s="11" t="s">
        <v>42</v>
      </c>
      <c r="J1596" s="11" t="s">
        <v>4548</v>
      </c>
      <c r="K1596" s="11" t="s">
        <v>43</v>
      </c>
      <c r="L1596" s="7" t="s">
        <v>13681</v>
      </c>
      <c r="M1596" s="7" t="s">
        <v>44</v>
      </c>
      <c r="N1596" s="47">
        <v>93960</v>
      </c>
      <c r="O1596" s="11">
        <v>10440</v>
      </c>
      <c r="P1596" s="11">
        <v>9</v>
      </c>
      <c r="Q1596" s="11" t="s">
        <v>4400</v>
      </c>
      <c r="R1596" s="28" t="s">
        <v>45</v>
      </c>
      <c r="S1596" s="11"/>
      <c r="T1596" s="11"/>
      <c r="U1596" s="15" t="s">
        <v>35</v>
      </c>
      <c r="V1596" s="11" t="s">
        <v>4400</v>
      </c>
      <c r="W1596" s="15">
        <v>9</v>
      </c>
      <c r="X1596" s="15">
        <v>10440</v>
      </c>
      <c r="Y1596" s="11" t="str">
        <f t="shared" si="25"/>
        <v>43938Autarquia Municipal de Saúde de LondrinaAVENTAL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circular10.939.960/0001-7593960104409https://www.londrina.pr.gov.br/transparencia</v>
      </c>
      <c r="Z1596" s="11" t="s">
        <v>4443</v>
      </c>
      <c r="AA1596" s="7">
        <v>96000</v>
      </c>
      <c r="AB1596" s="1" t="s">
        <v>14925</v>
      </c>
      <c r="AC1596" s="7" t="s">
        <v>14868</v>
      </c>
      <c r="AD1596" s="1" t="s">
        <v>16269</v>
      </c>
    </row>
    <row r="1597" spans="1:30">
      <c r="A1597" s="10">
        <v>43951</v>
      </c>
      <c r="B1597" s="11" t="s">
        <v>1385</v>
      </c>
      <c r="C1597" s="11" t="s">
        <v>4444</v>
      </c>
      <c r="D1597" s="11" t="s">
        <v>1387</v>
      </c>
      <c r="E1597" s="11" t="s">
        <v>1499</v>
      </c>
      <c r="F1597" s="11" t="s">
        <v>4467</v>
      </c>
      <c r="G1597" s="11" t="s">
        <v>17</v>
      </c>
      <c r="H1597" s="11" t="s">
        <v>4485</v>
      </c>
      <c r="I1597" s="11" t="s">
        <v>4549</v>
      </c>
      <c r="J1597" s="11"/>
      <c r="K1597" s="11"/>
      <c r="L1597" s="7" t="s">
        <v>2030</v>
      </c>
      <c r="M1597" s="7" t="s">
        <v>2031</v>
      </c>
      <c r="N1597" s="47">
        <v>85000</v>
      </c>
      <c r="O1597" s="11" t="s">
        <v>314</v>
      </c>
      <c r="P1597" s="11" t="s">
        <v>314</v>
      </c>
      <c r="Q1597" s="11" t="s">
        <v>4400</v>
      </c>
      <c r="R1597" s="11" t="s">
        <v>4579</v>
      </c>
      <c r="S1597" s="11"/>
      <c r="T1597" s="11"/>
      <c r="U1597" s="15" t="s">
        <v>35</v>
      </c>
      <c r="V1597" s="11" t="s">
        <v>4400</v>
      </c>
      <c r="W1597" s="20" t="s">
        <v>815</v>
      </c>
      <c r="X1597" s="20">
        <v>0</v>
      </c>
      <c r="Y1597" s="11" t="str">
        <f t="shared" si="25"/>
        <v>43951Secretaria de Atenção Especializada à SaúdeAvental material não tecido processo SMS gramatura 30, impermeável, atóxico, hipoalergênico, resistente, confortável, maleável, conforme padrão proteção/ isolamento, apresentar barreira microbiana comprovada por laudo de eficiência de filtração bacteriana (BFE) e eficiência de filtração viral (VFE) e laudo não carcinogenia, manga longa, punho com elástico, sistema de ajuste e fixação por dois pares de amarrilhos nas costas e cintura, medidas entre 115 cm a 120 cm de compriment 05.421.585/0001-3785000Não identificadoNão identificadohttp://www.in.gov.br/web/dou/-/extrato-de-dispensa-de-licitacao-n-21/2020-uasg-250103-254740290</v>
      </c>
      <c r="Z1597" s="11" t="s">
        <v>4443</v>
      </c>
      <c r="AA1597" s="7">
        <v>950000</v>
      </c>
      <c r="AB1597" s="1" t="s">
        <v>15203</v>
      </c>
      <c r="AC1597" s="7" t="s">
        <v>14869</v>
      </c>
      <c r="AD1597" s="1" t="s">
        <v>16269</v>
      </c>
    </row>
    <row r="1598" spans="1:30">
      <c r="A1598" s="10">
        <v>43950</v>
      </c>
      <c r="B1598" s="11" t="s">
        <v>21</v>
      </c>
      <c r="C1598" s="11" t="s">
        <v>4257</v>
      </c>
      <c r="D1598" s="11" t="s">
        <v>309</v>
      </c>
      <c r="E1598" s="11" t="s">
        <v>16</v>
      </c>
      <c r="F1598" s="11" t="s">
        <v>363</v>
      </c>
      <c r="G1598" s="11" t="s">
        <v>37</v>
      </c>
      <c r="H1598" s="11" t="s">
        <v>4486</v>
      </c>
      <c r="I1598" s="11" t="s">
        <v>4550</v>
      </c>
      <c r="J1598" s="11" t="s">
        <v>314</v>
      </c>
      <c r="K1598" s="11" t="s">
        <v>314</v>
      </c>
      <c r="L1598" s="7" t="s">
        <v>14087</v>
      </c>
      <c r="M1598" s="7" t="s">
        <v>4346</v>
      </c>
      <c r="N1598" s="47">
        <v>81180</v>
      </c>
      <c r="O1598" s="11">
        <v>6000</v>
      </c>
      <c r="P1598" s="11">
        <v>13.53</v>
      </c>
      <c r="Q1598" s="11" t="s">
        <v>4400</v>
      </c>
      <c r="R1598" s="11" t="s">
        <v>4411</v>
      </c>
      <c r="S1598" s="11" t="s">
        <v>4412</v>
      </c>
      <c r="T1598" s="11"/>
      <c r="U1598" s="15" t="s">
        <v>35</v>
      </c>
      <c r="V1598" s="11" t="s">
        <v>4400</v>
      </c>
      <c r="W1598" s="15">
        <v>13.53</v>
      </c>
      <c r="X1598" s="15">
        <v>6000</v>
      </c>
      <c r="Y1598" s="11" t="str">
        <f t="shared" si="25"/>
        <v>43950Secretaria Municipal de SaúdeAVENTAL DE PROCEDIMENTOS DESCÁRTAVEL, TAMANHO G, PARA USO EM PROCEDIMENTOS NÃO CIRÚRGICOS USO ÚNICO32.708.140/0001-0581180600013,53http://servicos.sjc.sp.gov.br/governo/boletim/boletimPDF/20200417202703b5d64368-84ed-4780-b6a8-c2cb3d9d1696.pdf</v>
      </c>
      <c r="Z1598" s="11" t="s">
        <v>4443</v>
      </c>
      <c r="AA1598" s="7">
        <v>120000</v>
      </c>
      <c r="AB1598" s="1" t="s">
        <v>15481</v>
      </c>
      <c r="AC1598" s="7" t="s">
        <v>14868</v>
      </c>
      <c r="AD1598" s="1" t="s">
        <v>16269</v>
      </c>
    </row>
    <row r="1599" spans="1:30">
      <c r="A1599" s="10">
        <v>43950</v>
      </c>
      <c r="B1599" s="11" t="s">
        <v>21</v>
      </c>
      <c r="C1599" s="11" t="s">
        <v>4257</v>
      </c>
      <c r="D1599" s="11" t="s">
        <v>309</v>
      </c>
      <c r="E1599" s="11" t="s">
        <v>16</v>
      </c>
      <c r="F1599" s="11" t="s">
        <v>363</v>
      </c>
      <c r="G1599" s="11" t="s">
        <v>37</v>
      </c>
      <c r="H1599" s="11" t="s">
        <v>4480</v>
      </c>
      <c r="I1599" s="11" t="s">
        <v>4551</v>
      </c>
      <c r="J1599" s="11" t="s">
        <v>314</v>
      </c>
      <c r="K1599" s="11" t="s">
        <v>314</v>
      </c>
      <c r="L1599" s="7" t="s">
        <v>14087</v>
      </c>
      <c r="M1599" s="7" t="s">
        <v>4346</v>
      </c>
      <c r="N1599" s="47">
        <v>66600</v>
      </c>
      <c r="O1599" s="11">
        <v>6000</v>
      </c>
      <c r="P1599" s="11">
        <v>11.1</v>
      </c>
      <c r="Q1599" s="11" t="s">
        <v>4400</v>
      </c>
      <c r="R1599" s="11" t="s">
        <v>4411</v>
      </c>
      <c r="S1599" s="11" t="s">
        <v>4412</v>
      </c>
      <c r="T1599" s="11"/>
      <c r="U1599" s="15" t="s">
        <v>35</v>
      </c>
      <c r="V1599" s="11" t="s">
        <v>4400</v>
      </c>
      <c r="W1599" s="15">
        <v>11.1</v>
      </c>
      <c r="X1599" s="15">
        <v>6000</v>
      </c>
      <c r="Y1599" s="11" t="str">
        <f t="shared" si="25"/>
        <v>43950Secretaria Municipal de SaúdeAVENTAL DE PROCEDIMENTOS DESCARTÁVEL, TAMANHO M, PARA USO EM PROCEDIMENTOS NÃO CIRÚRGICOS USO ÚNICO32.708.140/0001-0566600600011,1http://servicos.sjc.sp.gov.br/governo/boletim/boletimPDF/20200417202703b5d64368-84ed-4780-b6a8-c2cb3d9d1696.pdf</v>
      </c>
      <c r="Z1599" s="11" t="s">
        <v>4443</v>
      </c>
      <c r="AA1599" s="7">
        <v>120000</v>
      </c>
      <c r="AB1599" s="1" t="s">
        <v>15481</v>
      </c>
      <c r="AC1599" s="7" t="s">
        <v>14868</v>
      </c>
      <c r="AD1599" s="1" t="s">
        <v>16269</v>
      </c>
    </row>
    <row r="1600" spans="1:30">
      <c r="A1600" s="10">
        <v>43950</v>
      </c>
      <c r="B1600" s="11" t="s">
        <v>21</v>
      </c>
      <c r="C1600" s="11" t="s">
        <v>4483</v>
      </c>
      <c r="D1600" s="11" t="s">
        <v>39</v>
      </c>
      <c r="E1600" s="11" t="s">
        <v>16</v>
      </c>
      <c r="F1600" s="11" t="s">
        <v>40</v>
      </c>
      <c r="G1600" s="11" t="s">
        <v>37</v>
      </c>
      <c r="H1600" s="11" t="s">
        <v>4487</v>
      </c>
      <c r="I1600" s="11" t="s">
        <v>4552</v>
      </c>
      <c r="J1600" s="11" t="s">
        <v>4548</v>
      </c>
      <c r="K1600" s="11" t="s">
        <v>4553</v>
      </c>
      <c r="L1600" s="7" t="s">
        <v>13681</v>
      </c>
      <c r="M1600" s="7" t="s">
        <v>44</v>
      </c>
      <c r="N1600" s="47">
        <v>60030</v>
      </c>
      <c r="O1600" s="11">
        <v>5220</v>
      </c>
      <c r="P1600" s="11">
        <v>11.5</v>
      </c>
      <c r="Q1600" s="11" t="s">
        <v>4400</v>
      </c>
      <c r="R1600" s="11" t="s">
        <v>45</v>
      </c>
      <c r="S1600" s="11"/>
      <c r="T1600" s="11"/>
      <c r="U1600" s="15" t="s">
        <v>35</v>
      </c>
      <c r="V1600" s="11" t="s">
        <v>4400</v>
      </c>
      <c r="W1600" s="15">
        <v>11.5</v>
      </c>
      <c r="X1600" s="15">
        <v>5220</v>
      </c>
      <c r="Y1600" s="11" t="str">
        <f t="shared" si="25"/>
        <v>43950Autarquia Municipal de Saúde de LondrinaAVENTAL CIRÚRGICO DESCARTAVEL - confeccionado em não tecido (SMS), - antialérgico, - atóxico, - maleável, - permeável ao ar, - tamanho G com medidas aproximadas de 150 cm de largura por 120cm de altura, - gramatura no mínimo 40gr, - punho em elástico.10.939.960/0001-7560030522011,5https://www.londrina.pr.gov.br/transparencia</v>
      </c>
      <c r="Z1600" s="11" t="s">
        <v>4443</v>
      </c>
      <c r="AA1600" s="7">
        <v>96000</v>
      </c>
      <c r="AB1600" s="1" t="s">
        <v>14925</v>
      </c>
      <c r="AC1600" s="7" t="s">
        <v>14868</v>
      </c>
      <c r="AD1600" s="1" t="s">
        <v>16269</v>
      </c>
    </row>
    <row r="1601" spans="1:30">
      <c r="A1601" s="10">
        <v>43950</v>
      </c>
      <c r="B1601" s="11" t="s">
        <v>21</v>
      </c>
      <c r="C1601" s="11" t="s">
        <v>4483</v>
      </c>
      <c r="D1601" s="11" t="s">
        <v>39</v>
      </c>
      <c r="E1601" s="11" t="s">
        <v>16</v>
      </c>
      <c r="F1601" s="11" t="s">
        <v>40</v>
      </c>
      <c r="G1601" s="11" t="s">
        <v>37</v>
      </c>
      <c r="H1601" s="11" t="s">
        <v>4488</v>
      </c>
      <c r="I1601" s="11" t="s">
        <v>4552</v>
      </c>
      <c r="J1601" s="11" t="s">
        <v>4548</v>
      </c>
      <c r="K1601" s="11" t="s">
        <v>4553</v>
      </c>
      <c r="L1601" s="7" t="s">
        <v>13681</v>
      </c>
      <c r="M1601" s="7" t="s">
        <v>44</v>
      </c>
      <c r="N1601" s="47">
        <v>60030</v>
      </c>
      <c r="O1601" s="11">
        <v>5220</v>
      </c>
      <c r="P1601" s="11">
        <v>11.5</v>
      </c>
      <c r="Q1601" s="11" t="s">
        <v>4400</v>
      </c>
      <c r="R1601" s="11" t="s">
        <v>45</v>
      </c>
      <c r="S1601" s="11"/>
      <c r="T1601" s="11"/>
      <c r="U1601" s="15" t="s">
        <v>35</v>
      </c>
      <c r="V1601" s="11" t="s">
        <v>4400</v>
      </c>
      <c r="W1601" s="15">
        <v>11.5</v>
      </c>
      <c r="X1601" s="15">
        <v>5220</v>
      </c>
      <c r="Y1601" s="11" t="str">
        <f t="shared" ref="Y1601:Y1618" si="26">_xlfn.CONCAT(A1601,F1601,H1601,M1601,N1601,O1601,P1601,R1601)</f>
        <v>43950Autarquia Municipal de Saúde de LondrinaAVENTAL CIRÚRGICO DESCARTAVEL - confeccionado em não tecido (SMS), - antialérgico, - atóxico, - maleável, - permeável ao ar, - tamanho GG com medidas aproximadas de 165 cm de largura por 140cm de altura, - gramatura no mínimo 40gr, - punho em elástico.10.939.960/0001-7560030522011,5https://www.londrina.pr.gov.br/transparencia</v>
      </c>
      <c r="Z1601" s="11" t="s">
        <v>4443</v>
      </c>
      <c r="AA1601" s="7">
        <v>96000</v>
      </c>
      <c r="AB1601" s="1" t="s">
        <v>14925</v>
      </c>
      <c r="AC1601" s="7" t="s">
        <v>14868</v>
      </c>
      <c r="AD1601" s="1" t="s">
        <v>16269</v>
      </c>
    </row>
    <row r="1602" spans="1:30">
      <c r="A1602" s="10">
        <v>43943</v>
      </c>
      <c r="B1602" s="11" t="s">
        <v>1385</v>
      </c>
      <c r="C1602" s="11" t="s">
        <v>4444</v>
      </c>
      <c r="D1602" s="11" t="s">
        <v>1387</v>
      </c>
      <c r="E1602" s="11" t="s">
        <v>1499</v>
      </c>
      <c r="F1602" s="11" t="s">
        <v>4467</v>
      </c>
      <c r="G1602" s="11" t="s">
        <v>37</v>
      </c>
      <c r="H1602" s="11" t="s">
        <v>1910</v>
      </c>
      <c r="I1602" s="11" t="s">
        <v>1911</v>
      </c>
      <c r="J1602" s="11"/>
      <c r="K1602" s="11"/>
      <c r="L1602" s="7" t="s">
        <v>1569</v>
      </c>
      <c r="M1602" s="7" t="s">
        <v>1570</v>
      </c>
      <c r="N1602" s="47">
        <v>55372.800000000003</v>
      </c>
      <c r="O1602" s="11" t="s">
        <v>314</v>
      </c>
      <c r="P1602" s="11" t="s">
        <v>314</v>
      </c>
      <c r="Q1602" s="11" t="s">
        <v>4400</v>
      </c>
      <c r="R1602" s="11" t="s">
        <v>1912</v>
      </c>
      <c r="S1602" s="11"/>
      <c r="T1602" s="11"/>
      <c r="U1602" s="15" t="s">
        <v>35</v>
      </c>
      <c r="V1602" s="11" t="s">
        <v>4400</v>
      </c>
      <c r="W1602" s="20" t="s">
        <v>815</v>
      </c>
      <c r="X1602" s="20">
        <v>0</v>
      </c>
      <c r="Y1602" s="11" t="str">
        <f t="shared" si="26"/>
        <v>43943Secretaria de Atenção Especializada à SaúdeAQUISIÇÃO Avental material não tecido processo SMS gramatura 25Gr a 40/M², impermeável, atóxico, hipoalergênico, resistente, confortável, maleável, conforme padrão proteção/ isolamento, apresentar barreira microbiana comprovada por laudo de eficiência de filtração bacteriana (BFE) e eficiência de filtração viral (VFE) e laudo não carcinogenia, manga longa, punho com elástico, sistema de ajuste e fixação por dois pares de amarrilhos nas costas e cintura. 22.056.556/0001-3255372,8Não identificadoNão identificadohttp://www.in.gov.br/web/dou/-/extrato-de-dispensa-de-licitacao-n-16/2020-uasg-250103-253378203</v>
      </c>
      <c r="Z1602" s="11" t="s">
        <v>4443</v>
      </c>
      <c r="AA1602" s="7">
        <v>100000</v>
      </c>
      <c r="AB1602" s="1" t="s">
        <v>15117</v>
      </c>
      <c r="AC1602" s="7" t="s">
        <v>14870</v>
      </c>
      <c r="AD1602" s="1" t="s">
        <v>16269</v>
      </c>
    </row>
    <row r="1603" spans="1:30">
      <c r="A1603" s="10">
        <v>43951</v>
      </c>
      <c r="B1603" s="11" t="s">
        <v>21</v>
      </c>
      <c r="C1603" s="11" t="s">
        <v>4247</v>
      </c>
      <c r="D1603" s="11" t="s">
        <v>309</v>
      </c>
      <c r="E1603" s="11" t="s">
        <v>117</v>
      </c>
      <c r="F1603" s="11" t="s">
        <v>363</v>
      </c>
      <c r="G1603" s="11" t="s">
        <v>37</v>
      </c>
      <c r="H1603" s="11" t="s">
        <v>4479</v>
      </c>
      <c r="I1603" s="11" t="s">
        <v>4554</v>
      </c>
      <c r="J1603" s="11" t="s">
        <v>314</v>
      </c>
      <c r="K1603" s="11" t="s">
        <v>4555</v>
      </c>
      <c r="L1603" s="7" t="s">
        <v>14078</v>
      </c>
      <c r="M1603" s="7" t="s">
        <v>4315</v>
      </c>
      <c r="N1603" s="47">
        <v>53550</v>
      </c>
      <c r="O1603" s="11">
        <v>1700</v>
      </c>
      <c r="P1603" s="11">
        <v>31.5</v>
      </c>
      <c r="Q1603" s="11" t="s">
        <v>4400</v>
      </c>
      <c r="R1603" s="11" t="s">
        <v>4408</v>
      </c>
      <c r="S1603" s="11" t="s">
        <v>314</v>
      </c>
      <c r="T1603" s="11"/>
      <c r="U1603" s="15" t="s">
        <v>35</v>
      </c>
      <c r="V1603" s="11" t="s">
        <v>4400</v>
      </c>
      <c r="W1603" s="15">
        <v>31.5</v>
      </c>
      <c r="X1603" s="15">
        <v>1700</v>
      </c>
      <c r="Y1603" s="11" t="str">
        <f t="shared" si="26"/>
        <v>43951Secretaria Municipal de SaúdeAvental Manga Longa; TNT; 40g/m2 - SST; 100% em polipropileno. Não estéril; atóxico; hidrorrepelente; hipoalergênico; acabamento em overlock ou similar; 1,40 a 1,45 m de comprimento por 1,50 a 1,55 m de largura.33.202.407/0001-5053550170031,5https://api.sorocaba.sp.gov.br/pub-consulta/#/publicacoes</v>
      </c>
      <c r="Z1603" s="11" t="s">
        <v>4443</v>
      </c>
      <c r="AA1603" s="7">
        <v>100000</v>
      </c>
      <c r="AB1603" s="1" t="s">
        <v>15471</v>
      </c>
      <c r="AC1603" s="7" t="s">
        <v>14868</v>
      </c>
      <c r="AD1603" s="1" t="s">
        <v>16269</v>
      </c>
    </row>
    <row r="1604" spans="1:30">
      <c r="A1604" s="10">
        <v>43956</v>
      </c>
      <c r="B1604" s="11" t="s">
        <v>1385</v>
      </c>
      <c r="C1604" s="11" t="s">
        <v>4444</v>
      </c>
      <c r="D1604" s="11" t="s">
        <v>1387</v>
      </c>
      <c r="E1604" s="11" t="s">
        <v>4456</v>
      </c>
      <c r="F1604" s="11" t="s">
        <v>4469</v>
      </c>
      <c r="G1604" s="11"/>
      <c r="H1604" s="11" t="s">
        <v>4489</v>
      </c>
      <c r="I1604" s="11" t="s">
        <v>4556</v>
      </c>
      <c r="J1604" s="11"/>
      <c r="K1604" s="11"/>
      <c r="L1604" s="7" t="s">
        <v>14117</v>
      </c>
      <c r="M1604" s="7" t="s">
        <v>4557</v>
      </c>
      <c r="N1604" s="47">
        <v>49140</v>
      </c>
      <c r="O1604" s="11" t="s">
        <v>314</v>
      </c>
      <c r="P1604" s="11" t="s">
        <v>314</v>
      </c>
      <c r="Q1604" s="11" t="s">
        <v>314</v>
      </c>
      <c r="R1604" s="11" t="s">
        <v>4580</v>
      </c>
      <c r="S1604" s="11"/>
      <c r="T1604" s="11"/>
      <c r="U1604" s="15" t="s">
        <v>816</v>
      </c>
      <c r="V1604" s="11" t="s">
        <v>314</v>
      </c>
      <c r="W1604" s="20" t="s">
        <v>815</v>
      </c>
      <c r="X1604" s="20">
        <v>0</v>
      </c>
      <c r="Y1604" s="11" t="str">
        <f t="shared" si="26"/>
        <v>43956Empresa Brasileira de Serviços HospitalaresPrestação DE SERVIÇOS DE LAVANDERIA, PARA HIGIENIZAÇÃO DE AVENTAIS, COM MANGA, IMPERMEÁVEIS, de uso hospitalar09.587.491/0001-9349140Não identificadoNão identificadohttp://www.in.gov.br/web/dou/-/extrato-de-dispensa-de-licitacao-n-39/2020-uasg-155020-255211445</v>
      </c>
      <c r="Z1604" s="11" t="s">
        <v>4442</v>
      </c>
      <c r="AA1604" s="7">
        <v>80000</v>
      </c>
      <c r="AB1604" s="1" t="s">
        <v>15509</v>
      </c>
      <c r="AC1604" s="7" t="s">
        <v>14868</v>
      </c>
      <c r="AD1604" s="1" t="s">
        <v>16269</v>
      </c>
    </row>
    <row r="1605" spans="1:30">
      <c r="A1605" s="10">
        <v>43943</v>
      </c>
      <c r="B1605" s="11" t="s">
        <v>21</v>
      </c>
      <c r="C1605" s="11" t="s">
        <v>4465</v>
      </c>
      <c r="D1605" s="11" t="s">
        <v>309</v>
      </c>
      <c r="E1605" s="11" t="s">
        <v>16</v>
      </c>
      <c r="F1605" s="11" t="s">
        <v>314</v>
      </c>
      <c r="G1605" s="11" t="s">
        <v>37</v>
      </c>
      <c r="H1605" s="11" t="s">
        <v>4490</v>
      </c>
      <c r="I1605" s="11" t="s">
        <v>314</v>
      </c>
      <c r="J1605" s="11" t="s">
        <v>314</v>
      </c>
      <c r="K1605" s="11" t="s">
        <v>314</v>
      </c>
      <c r="L1605" s="7" t="s">
        <v>1623</v>
      </c>
      <c r="M1605" s="7" t="s">
        <v>1624</v>
      </c>
      <c r="N1605" s="47">
        <v>47720</v>
      </c>
      <c r="O1605" s="11" t="s">
        <v>314</v>
      </c>
      <c r="P1605" s="11" t="s">
        <v>314</v>
      </c>
      <c r="Q1605" s="11" t="s">
        <v>4400</v>
      </c>
      <c r="R1605" s="11" t="s">
        <v>4575</v>
      </c>
      <c r="S1605" s="11" t="s">
        <v>314</v>
      </c>
      <c r="T1605" s="11"/>
      <c r="U1605" s="15" t="s">
        <v>35</v>
      </c>
      <c r="V1605" s="11" t="s">
        <v>4400</v>
      </c>
      <c r="W1605" s="20" t="s">
        <v>815</v>
      </c>
      <c r="X1605" s="20">
        <v>0</v>
      </c>
      <c r="Y1605" s="11" t="str">
        <f t="shared" si="26"/>
        <v>43943Não identificadoAventais  Descartáveis48.791.685/0001-6847720Não identificadoNão identificadohttps://covid-19.campinas.sp.gov.br/prestacao-contas</v>
      </c>
      <c r="Z1605" s="11" t="s">
        <v>4443</v>
      </c>
      <c r="AA1605" s="7">
        <v>7200000</v>
      </c>
      <c r="AB1605" s="1" t="s">
        <v>15128</v>
      </c>
      <c r="AC1605" s="7" t="s">
        <v>14869</v>
      </c>
      <c r="AD1605" s="1" t="s">
        <v>16269</v>
      </c>
    </row>
    <row r="1606" spans="1:30">
      <c r="A1606" s="10">
        <v>43942</v>
      </c>
      <c r="B1606" s="11" t="s">
        <v>21</v>
      </c>
      <c r="C1606" s="11" t="s">
        <v>4447</v>
      </c>
      <c r="D1606" s="11" t="s">
        <v>2766</v>
      </c>
      <c r="E1606" s="11" t="s">
        <v>16</v>
      </c>
      <c r="F1606" s="11" t="s">
        <v>2767</v>
      </c>
      <c r="G1606" s="11" t="s">
        <v>17</v>
      </c>
      <c r="H1606" s="11" t="s">
        <v>4492</v>
      </c>
      <c r="I1606" s="11" t="s">
        <v>314</v>
      </c>
      <c r="J1606" s="11" t="s">
        <v>314</v>
      </c>
      <c r="K1606" s="11" t="s">
        <v>2823</v>
      </c>
      <c r="L1606" s="7" t="s">
        <v>13921</v>
      </c>
      <c r="M1606" s="7" t="s">
        <v>2824</v>
      </c>
      <c r="N1606" s="47">
        <v>36000</v>
      </c>
      <c r="O1606" s="11">
        <v>20</v>
      </c>
      <c r="P1606" s="11">
        <v>1800</v>
      </c>
      <c r="Q1606" s="11" t="s">
        <v>4400</v>
      </c>
      <c r="R1606" s="11" t="s">
        <v>2770</v>
      </c>
      <c r="S1606" s="11" t="s">
        <v>2825</v>
      </c>
      <c r="T1606" s="11"/>
      <c r="U1606" s="15" t="s">
        <v>816</v>
      </c>
      <c r="V1606" s="11" t="s">
        <v>4400</v>
      </c>
      <c r="W1606" s="15">
        <v>1800</v>
      </c>
      <c r="X1606" s="15">
        <v>20</v>
      </c>
      <c r="Y1606" s="11" t="str">
        <f t="shared" si="26"/>
        <v>43942Fundo Municipal de Saúde - Recife/PEAvental protetor de raio-X
11.758.108/0001-6436000201800Portal da Transparência do Município.</v>
      </c>
      <c r="Z1606" s="11" t="s">
        <v>4442</v>
      </c>
      <c r="AA1606" s="7">
        <v>200000</v>
      </c>
      <c r="AB1606" s="1" t="s">
        <v>15294</v>
      </c>
      <c r="AC1606" s="7" t="s">
        <v>14870</v>
      </c>
      <c r="AD1606" s="1" t="s">
        <v>16269</v>
      </c>
    </row>
    <row r="1607" spans="1:30">
      <c r="A1607" s="10">
        <v>43943</v>
      </c>
      <c r="B1607" s="11" t="s">
        <v>21</v>
      </c>
      <c r="C1607" s="11" t="s">
        <v>4447</v>
      </c>
      <c r="D1607" s="11" t="s">
        <v>2766</v>
      </c>
      <c r="E1607" s="11" t="s">
        <v>16</v>
      </c>
      <c r="F1607" s="11" t="s">
        <v>2767</v>
      </c>
      <c r="G1607" s="11" t="s">
        <v>17</v>
      </c>
      <c r="H1607" s="11" t="s">
        <v>2871</v>
      </c>
      <c r="I1607" s="11" t="s">
        <v>314</v>
      </c>
      <c r="J1607" s="11" t="s">
        <v>314</v>
      </c>
      <c r="K1607" s="11" t="s">
        <v>2872</v>
      </c>
      <c r="L1607" s="7" t="s">
        <v>2776</v>
      </c>
      <c r="M1607" s="7" t="s">
        <v>2777</v>
      </c>
      <c r="N1607" s="47">
        <v>40000</v>
      </c>
      <c r="O1607" s="11">
        <v>10</v>
      </c>
      <c r="P1607" s="11">
        <v>4000</v>
      </c>
      <c r="Q1607" s="11" t="s">
        <v>4400</v>
      </c>
      <c r="R1607" s="11" t="s">
        <v>2770</v>
      </c>
      <c r="S1607" s="11" t="s">
        <v>2873</v>
      </c>
      <c r="T1607" s="11"/>
      <c r="U1607" s="15" t="s">
        <v>816</v>
      </c>
      <c r="V1607" s="11" t="s">
        <v>4400</v>
      </c>
      <c r="W1607" s="15">
        <v>4000</v>
      </c>
      <c r="X1607" s="15">
        <v>10</v>
      </c>
      <c r="Y1607" s="11" t="str">
        <f t="shared" si="26"/>
        <v>43943Fundo Municipal de Saúde - Recife/PEAvental plumbífero27.970.162/0001-0940000104000Portal da Transparência do Município.</v>
      </c>
      <c r="Z1607" s="11" t="s">
        <v>4442</v>
      </c>
      <c r="AA1607" s="7">
        <v>100000</v>
      </c>
      <c r="AB1607" s="1" t="s">
        <v>15287</v>
      </c>
      <c r="AC1607" s="7" t="s">
        <v>14868</v>
      </c>
      <c r="AD1607" s="1" t="s">
        <v>16269</v>
      </c>
    </row>
    <row r="1608" spans="1:30">
      <c r="A1608" s="10">
        <v>43950</v>
      </c>
      <c r="B1608" s="11" t="s">
        <v>21</v>
      </c>
      <c r="C1608" s="11" t="s">
        <v>4493</v>
      </c>
      <c r="D1608" s="11" t="s">
        <v>309</v>
      </c>
      <c r="E1608" s="11" t="s">
        <v>16</v>
      </c>
      <c r="F1608" s="11" t="s">
        <v>4494</v>
      </c>
      <c r="G1608" s="11" t="s">
        <v>37</v>
      </c>
      <c r="H1608" s="11" t="s">
        <v>4495</v>
      </c>
      <c r="I1608" s="11" t="s">
        <v>4558</v>
      </c>
      <c r="J1608" s="11" t="s">
        <v>314</v>
      </c>
      <c r="K1608" s="11" t="s">
        <v>314</v>
      </c>
      <c r="L1608" s="7" t="s">
        <v>14118</v>
      </c>
      <c r="M1608" s="7" t="s">
        <v>4559</v>
      </c>
      <c r="N1608" s="47">
        <v>39000</v>
      </c>
      <c r="O1608" s="11">
        <v>5000</v>
      </c>
      <c r="P1608" s="11">
        <v>7.8</v>
      </c>
      <c r="Q1608" s="11" t="s">
        <v>4400</v>
      </c>
      <c r="R1608" s="11" t="s">
        <v>4581</v>
      </c>
      <c r="S1608" s="11" t="s">
        <v>4582</v>
      </c>
      <c r="T1608" s="11"/>
      <c r="U1608" s="15" t="s">
        <v>35</v>
      </c>
      <c r="V1608" s="11" t="s">
        <v>4400</v>
      </c>
      <c r="W1608" s="15">
        <v>7.8</v>
      </c>
      <c r="X1608" s="15">
        <v>5000</v>
      </c>
      <c r="Y1608" s="11" t="str">
        <f t="shared" si="26"/>
        <v xml:space="preserve">43950Não IdentificadoAventais descartáveis, para a utilização nos Atendimentos dos CRAS, CREAS e demais unidades da Secretaria de Assistência Social em decorrência do estado de calamidade pública pela pandemia de covid-19.18.475.241/0001-523900050007,8diariooficial.imprensaoficial.com.br/nav_v5/index.asp?c=4&amp;e=20200429&amp;p=1
</v>
      </c>
      <c r="Z1608" s="11" t="s">
        <v>4443</v>
      </c>
      <c r="AA1608" s="7">
        <v>1000</v>
      </c>
      <c r="AB1608" s="1" t="s">
        <v>15462</v>
      </c>
      <c r="AC1608" s="7" t="s">
        <v>14868</v>
      </c>
      <c r="AD1608" s="1" t="s">
        <v>16269</v>
      </c>
    </row>
    <row r="1609" spans="1:30">
      <c r="A1609" s="10" t="s">
        <v>815</v>
      </c>
      <c r="B1609" s="11" t="s">
        <v>15</v>
      </c>
      <c r="C1609" s="11" t="s">
        <v>4458</v>
      </c>
      <c r="D1609" s="11" t="s">
        <v>904</v>
      </c>
      <c r="E1609" s="11" t="s">
        <v>16</v>
      </c>
      <c r="F1609" s="11" t="s">
        <v>2462</v>
      </c>
      <c r="G1609" s="11" t="s">
        <v>17</v>
      </c>
      <c r="H1609" s="11" t="s">
        <v>4496</v>
      </c>
      <c r="I1609" s="11" t="s">
        <v>4546</v>
      </c>
      <c r="J1609" s="11"/>
      <c r="K1609" s="11" t="s">
        <v>4525</v>
      </c>
      <c r="L1609" s="7"/>
      <c r="M1609" s="7"/>
      <c r="N1609" s="47">
        <v>38500</v>
      </c>
      <c r="O1609" s="11" t="s">
        <v>314</v>
      </c>
      <c r="P1609" s="11" t="s">
        <v>314</v>
      </c>
      <c r="Q1609" s="11" t="s">
        <v>4400</v>
      </c>
      <c r="R1609" s="11"/>
      <c r="S1609" s="11"/>
      <c r="T1609" s="11"/>
      <c r="U1609" s="15" t="s">
        <v>35</v>
      </c>
      <c r="V1609" s="11" t="s">
        <v>4400</v>
      </c>
      <c r="W1609" s="20" t="s">
        <v>815</v>
      </c>
      <c r="X1609" s="20">
        <v>0</v>
      </c>
      <c r="Y1609" s="11" t="str">
        <f t="shared" si="26"/>
        <v>NASECRETARIA DE ESTADO DA SAUDEAVENTAL PARA USO MEDICO/ODONTOLOGICO - TIPO: DESCARTAVEL COM MANGA LONGA; MATERIA-PRIMA: TELA NAO TECIDA; GRAMATURA/COMPOSICAO: GRAMATURA MINIMA DE 30 G/M2; COMPRIMENTO: 110 CM DE CUMPRIMENTO;38500Não identificadoNão identificado</v>
      </c>
      <c r="Z1609" s="11" t="s">
        <v>4443</v>
      </c>
      <c r="AA1609" s="7"/>
      <c r="AB1609" s="1" t="s">
        <v>14871</v>
      </c>
      <c r="AC1609" s="7"/>
      <c r="AD1609" s="1" t="s">
        <v>16269</v>
      </c>
    </row>
    <row r="1610" spans="1:30">
      <c r="A1610" s="10">
        <v>43950</v>
      </c>
      <c r="B1610" s="11" t="s">
        <v>21</v>
      </c>
      <c r="C1610" s="11" t="s">
        <v>4257</v>
      </c>
      <c r="D1610" s="11" t="s">
        <v>309</v>
      </c>
      <c r="E1610" s="11" t="s">
        <v>16</v>
      </c>
      <c r="F1610" s="11" t="s">
        <v>363</v>
      </c>
      <c r="G1610" s="11" t="s">
        <v>37</v>
      </c>
      <c r="H1610" s="11" t="s">
        <v>4480</v>
      </c>
      <c r="I1610" s="11" t="s">
        <v>4550</v>
      </c>
      <c r="J1610" s="11" t="s">
        <v>314</v>
      </c>
      <c r="K1610" s="11" t="s">
        <v>314</v>
      </c>
      <c r="L1610" s="7" t="s">
        <v>14087</v>
      </c>
      <c r="M1610" s="7" t="s">
        <v>4346</v>
      </c>
      <c r="N1610" s="47">
        <v>36060</v>
      </c>
      <c r="O1610" s="11">
        <v>3000</v>
      </c>
      <c r="P1610" s="11">
        <v>12.02</v>
      </c>
      <c r="Q1610" s="11" t="s">
        <v>4400</v>
      </c>
      <c r="R1610" s="11" t="s">
        <v>4411</v>
      </c>
      <c r="S1610" s="11" t="s">
        <v>4412</v>
      </c>
      <c r="T1610" s="11"/>
      <c r="U1610" s="15" t="s">
        <v>35</v>
      </c>
      <c r="V1610" s="11" t="s">
        <v>4400</v>
      </c>
      <c r="W1610" s="15">
        <v>12.02</v>
      </c>
      <c r="X1610" s="15">
        <v>3000</v>
      </c>
      <c r="Y1610" s="11" t="str">
        <f t="shared" si="26"/>
        <v>43950Secretaria Municipal de SaúdeAVENTAL DE PROCEDIMENTOS DESCARTÁVEL, TAMANHO M, PARA USO EM PROCEDIMENTOS NÃO CIRÚRGICOS USO ÚNICO32.708.140/0001-0536060300012,02http://servicos.sjc.sp.gov.br/governo/boletim/boletimPDF/20200417202703b5d64368-84ed-4780-b6a8-c2cb3d9d1696.pdf</v>
      </c>
      <c r="Z1610" s="11" t="s">
        <v>4443</v>
      </c>
      <c r="AA1610" s="7">
        <v>120000</v>
      </c>
      <c r="AB1610" s="1" t="s">
        <v>15481</v>
      </c>
      <c r="AC1610" s="7" t="s">
        <v>14868</v>
      </c>
      <c r="AD1610" s="1" t="s">
        <v>16269</v>
      </c>
    </row>
    <row r="1611" spans="1:30">
      <c r="A1611" s="10">
        <v>43943</v>
      </c>
      <c r="B1611" s="11" t="s">
        <v>21</v>
      </c>
      <c r="C1611" s="11" t="s">
        <v>4447</v>
      </c>
      <c r="D1611" s="11" t="s">
        <v>2766</v>
      </c>
      <c r="E1611" s="11" t="s">
        <v>16</v>
      </c>
      <c r="F1611" s="11" t="s">
        <v>2767</v>
      </c>
      <c r="G1611" s="11" t="s">
        <v>17</v>
      </c>
      <c r="H1611" s="11" t="s">
        <v>2779</v>
      </c>
      <c r="I1611" s="11" t="s">
        <v>314</v>
      </c>
      <c r="J1611" s="11" t="s">
        <v>314</v>
      </c>
      <c r="K1611" s="11" t="s">
        <v>2863</v>
      </c>
      <c r="L1611" s="7" t="s">
        <v>2536</v>
      </c>
      <c r="M1611" s="7" t="s">
        <v>478</v>
      </c>
      <c r="N1611" s="47">
        <v>36000</v>
      </c>
      <c r="O1611" s="11">
        <v>900</v>
      </c>
      <c r="P1611" s="11">
        <v>40</v>
      </c>
      <c r="Q1611" s="11" t="s">
        <v>4400</v>
      </c>
      <c r="R1611" s="11" t="s">
        <v>2770</v>
      </c>
      <c r="S1611" s="11" t="s">
        <v>2864</v>
      </c>
      <c r="T1611" s="11"/>
      <c r="U1611" s="15" t="s">
        <v>35</v>
      </c>
      <c r="V1611" s="11" t="s">
        <v>4400</v>
      </c>
      <c r="W1611" s="15">
        <v>40</v>
      </c>
      <c r="X1611" s="15">
        <v>900</v>
      </c>
      <c r="Y1611" s="11" t="str">
        <f t="shared" si="26"/>
        <v>43943Fundo Municipal de Saúde - Recife/PEAvental descartável15.453.449/0001-823600090040Portal da Transparência do Município.</v>
      </c>
      <c r="Z1611" s="11" t="s">
        <v>4443</v>
      </c>
      <c r="AA1611" s="7">
        <v>400000</v>
      </c>
      <c r="AB1611" s="1" t="s">
        <v>14950</v>
      </c>
      <c r="AC1611" s="7" t="s">
        <v>14869</v>
      </c>
      <c r="AD1611" s="1" t="s">
        <v>16269</v>
      </c>
    </row>
    <row r="1612" spans="1:30">
      <c r="A1612" s="10">
        <v>43949</v>
      </c>
      <c r="B1612" s="11" t="s">
        <v>1385</v>
      </c>
      <c r="C1612" s="11" t="s">
        <v>4444</v>
      </c>
      <c r="D1612" s="11" t="s">
        <v>1387</v>
      </c>
      <c r="E1612" s="11" t="s">
        <v>1499</v>
      </c>
      <c r="F1612" s="11" t="s">
        <v>4467</v>
      </c>
      <c r="G1612" s="11" t="s">
        <v>17</v>
      </c>
      <c r="H1612" s="11" t="s">
        <v>2028</v>
      </c>
      <c r="I1612" s="11" t="s">
        <v>2029</v>
      </c>
      <c r="J1612" s="11"/>
      <c r="K1612" s="11"/>
      <c r="L1612" s="7" t="s">
        <v>2030</v>
      </c>
      <c r="M1612" s="7" t="s">
        <v>2031</v>
      </c>
      <c r="N1612" s="47">
        <v>35867</v>
      </c>
      <c r="O1612" s="11" t="s">
        <v>314</v>
      </c>
      <c r="P1612" s="11" t="s">
        <v>314</v>
      </c>
      <c r="Q1612" s="11" t="s">
        <v>314</v>
      </c>
      <c r="R1612" s="11" t="s">
        <v>2032</v>
      </c>
      <c r="S1612" s="11"/>
      <c r="T1612" s="11"/>
      <c r="U1612" s="15" t="s">
        <v>816</v>
      </c>
      <c r="V1612" s="11" t="s">
        <v>314</v>
      </c>
      <c r="W1612" s="20" t="s">
        <v>815</v>
      </c>
      <c r="X1612" s="20">
        <v>0</v>
      </c>
      <c r="Y1612" s="11" t="str">
        <f t="shared" si="26"/>
        <v>43949Secretaria de Atenção Especializada à SaúdeAquisição de KIT CIRÚRGICO DESCARTÁVEL, ESTÉRIL, APLICAÇÃO USO UNIVERSAL COMPOSTO POR NO MÍNIMO: 02 AVENTAIS CIRÚRGICOS ESTÉREIS CONFECCIONADOS EM TRÊS CAMADAS DE NÃO TECIDO UNIDAS TERMICAMENTE (SMS), GRAU MÉDICO, COM BARREIRA MICROBIOLÓGICA, MEDINDO APROXIMADAMENTE 1,20 X 1,50M, COM MANGAS LONGAS E PUNHO EM MALHA05.421.585/0001-3735867Não identificadoNão identificadohttp://www.in.gov.br/web/dou/-/extrato-de-dispensa-de-licitacao-n-19/2020-uasg-250103-254264629</v>
      </c>
      <c r="Z1612" s="11" t="s">
        <v>4442</v>
      </c>
      <c r="AA1612" s="7">
        <v>950000</v>
      </c>
      <c r="AB1612" s="1" t="s">
        <v>15203</v>
      </c>
      <c r="AC1612" s="7" t="s">
        <v>14869</v>
      </c>
      <c r="AD1612" s="1" t="s">
        <v>16269</v>
      </c>
    </row>
    <row r="1613" spans="1:30">
      <c r="A1613" s="10">
        <v>43950</v>
      </c>
      <c r="B1613" s="11" t="s">
        <v>21</v>
      </c>
      <c r="C1613" s="11" t="s">
        <v>4257</v>
      </c>
      <c r="D1613" s="11" t="s">
        <v>309</v>
      </c>
      <c r="E1613" s="11" t="s">
        <v>16</v>
      </c>
      <c r="F1613" s="11" t="s">
        <v>363</v>
      </c>
      <c r="G1613" s="11" t="s">
        <v>37</v>
      </c>
      <c r="H1613" s="11" t="s">
        <v>4497</v>
      </c>
      <c r="I1613" s="11" t="s">
        <v>4560</v>
      </c>
      <c r="J1613" s="11" t="s">
        <v>314</v>
      </c>
      <c r="K1613" s="11" t="s">
        <v>314</v>
      </c>
      <c r="L1613" s="7" t="s">
        <v>14119</v>
      </c>
      <c r="M1613" s="7" t="s">
        <v>4561</v>
      </c>
      <c r="N1613" s="47">
        <v>32500</v>
      </c>
      <c r="O1613" s="11">
        <v>10000</v>
      </c>
      <c r="P1613" s="11">
        <v>3.25</v>
      </c>
      <c r="Q1613" s="11" t="s">
        <v>4400</v>
      </c>
      <c r="R1613" s="36" t="s">
        <v>4411</v>
      </c>
      <c r="S1613" s="11" t="s">
        <v>4412</v>
      </c>
      <c r="T1613" s="11"/>
      <c r="U1613" s="15" t="s">
        <v>35</v>
      </c>
      <c r="V1613" s="11" t="s">
        <v>4400</v>
      </c>
      <c r="W1613" s="15">
        <v>3.25</v>
      </c>
      <c r="X1613" s="15">
        <v>10000</v>
      </c>
      <c r="Y1613" s="11" t="str">
        <f t="shared" si="26"/>
        <v>43950Secretaria Municipal de SaúdeAVENTAL DESCARTÁVEL LONGO, BRANCO, COM ABERTURA TOTAL NAS COSTAS E FACES SUFICIENTES PARA SOBREPOSIÇÃO11.667.036/0001-4032500100003,25http://servicos.sjc.sp.gov.br/governo/boletim/boletimPDF/20200417202703b5d64368-84ed-4780-b6a8-c2cb3d9d1696.pdf</v>
      </c>
      <c r="Z1613" s="11" t="s">
        <v>4443</v>
      </c>
      <c r="AA1613" s="7">
        <v>100000</v>
      </c>
      <c r="AB1613" s="1" t="s">
        <v>15510</v>
      </c>
      <c r="AC1613" s="7" t="s">
        <v>14870</v>
      </c>
      <c r="AD1613" s="1" t="s">
        <v>16269</v>
      </c>
    </row>
    <row r="1614" spans="1:30">
      <c r="A1614" s="10">
        <v>43908</v>
      </c>
      <c r="B1614" s="11" t="s">
        <v>15</v>
      </c>
      <c r="C1614" s="11" t="s">
        <v>4458</v>
      </c>
      <c r="D1614" s="11" t="s">
        <v>904</v>
      </c>
      <c r="E1614" s="11" t="s">
        <v>16</v>
      </c>
      <c r="F1614" s="11" t="s">
        <v>4459</v>
      </c>
      <c r="G1614" s="11" t="s">
        <v>17</v>
      </c>
      <c r="H1614" s="11" t="s">
        <v>4478</v>
      </c>
      <c r="I1614" s="11" t="s">
        <v>4562</v>
      </c>
      <c r="J1614" s="11"/>
      <c r="K1614" s="11"/>
      <c r="L1614" s="7" t="s">
        <v>4522</v>
      </c>
      <c r="M1614" s="7" t="s">
        <v>4523</v>
      </c>
      <c r="N1614" s="47">
        <v>21413</v>
      </c>
      <c r="O1614" s="11">
        <v>2300</v>
      </c>
      <c r="P1614" s="11">
        <v>9.31</v>
      </c>
      <c r="Q1614" s="11" t="s">
        <v>4400</v>
      </c>
      <c r="R1614" s="28" t="s">
        <v>4583</v>
      </c>
      <c r="S1614" s="11"/>
      <c r="T1614" s="11"/>
      <c r="U1614" s="15" t="s">
        <v>35</v>
      </c>
      <c r="V1614" s="11" t="s">
        <v>4400</v>
      </c>
      <c r="W1614" s="15">
        <v>9.31</v>
      </c>
      <c r="X1614" s="15">
        <v>2300</v>
      </c>
      <c r="Y1614" s="11" t="str">
        <f t="shared" si="26"/>
        <v>43908FUNDACAO HOSPITALAR DO ESTADO DE MINAS GERAISAVENTAL PARA USO MEDICO/ODONTOLOGICO - TIPO: CIRURGICO, DESCARTAVEL, COM MANGA LONGA; MATERIA-PRIMA: TELA NAO TECIDA SMS, 100% POLIPROPILENO; GRAMATURA/COMPOSICAO: GRAMATURA MINIMA DE 40 G/M2; COMPRIMENTO: APROXIMADO DE 1,10M X 1,50M LARGURA19.961.036/0001-602141323009,31http://www.transparencia.mg.gov.br/compras-e-patrimonio/compras-e-contratos/comprasecontratos-detalhe-proccompra/2020/20200316/20201231/320469</v>
      </c>
      <c r="Z1614" s="11" t="s">
        <v>4443</v>
      </c>
      <c r="AA1614" s="7">
        <v>500000</v>
      </c>
      <c r="AB1614" s="1" t="s">
        <v>15505</v>
      </c>
      <c r="AC1614" s="7" t="s">
        <v>14869</v>
      </c>
      <c r="AD1614" s="1" t="s">
        <v>16269</v>
      </c>
    </row>
    <row r="1615" spans="1:30">
      <c r="A1615" s="10">
        <v>43924</v>
      </c>
      <c r="B1615" s="11" t="s">
        <v>1385</v>
      </c>
      <c r="C1615" s="11" t="s">
        <v>4444</v>
      </c>
      <c r="D1615" s="11" t="s">
        <v>1387</v>
      </c>
      <c r="E1615" s="11" t="s">
        <v>4456</v>
      </c>
      <c r="F1615" s="11" t="s">
        <v>4498</v>
      </c>
      <c r="G1615" s="11" t="s">
        <v>17</v>
      </c>
      <c r="H1615" s="11" t="s">
        <v>1567</v>
      </c>
      <c r="I1615" s="11" t="s">
        <v>1568</v>
      </c>
      <c r="J1615" s="11"/>
      <c r="K1615" s="11"/>
      <c r="L1615" s="7" t="s">
        <v>1569</v>
      </c>
      <c r="M1615" s="7" t="s">
        <v>1570</v>
      </c>
      <c r="N1615" s="47">
        <v>20400</v>
      </c>
      <c r="O1615" s="11">
        <v>1200</v>
      </c>
      <c r="P1615" s="11">
        <v>17</v>
      </c>
      <c r="Q1615" s="11" t="s">
        <v>4400</v>
      </c>
      <c r="R1615" s="36" t="s">
        <v>1571</v>
      </c>
      <c r="S1615" s="11"/>
      <c r="T1615" s="11"/>
      <c r="U1615" s="15" t="s">
        <v>35</v>
      </c>
      <c r="V1615" s="11" t="s">
        <v>4400</v>
      </c>
      <c r="W1615" s="15">
        <v>17</v>
      </c>
      <c r="X1615" s="15">
        <v>1200</v>
      </c>
      <c r="Y1615" s="11" t="str">
        <f t="shared" si="26"/>
        <v>43924Universidade Federal do Rio de JaneiroAquisição de avental para procedimento CME - não estéril - 25G/40G/M²22.056.556/0001-3220400120017http://www.in.gov.br/web/dou/-/extrato-de-dispensa-de-licitacao-n-147/2020-uasg-153150-251115704</v>
      </c>
      <c r="Z1615" s="11" t="s">
        <v>4443</v>
      </c>
      <c r="AA1615" s="7">
        <v>100000</v>
      </c>
      <c r="AB1615" s="1" t="s">
        <v>15117</v>
      </c>
      <c r="AC1615" s="7" t="s">
        <v>14870</v>
      </c>
      <c r="AD1615" s="1" t="s">
        <v>16269</v>
      </c>
    </row>
    <row r="1616" spans="1:30">
      <c r="A1616" s="10">
        <v>43950</v>
      </c>
      <c r="B1616" s="11" t="s">
        <v>21</v>
      </c>
      <c r="C1616" s="11" t="s">
        <v>4257</v>
      </c>
      <c r="D1616" s="11" t="s">
        <v>309</v>
      </c>
      <c r="E1616" s="11" t="s">
        <v>16</v>
      </c>
      <c r="F1616" s="11" t="s">
        <v>363</v>
      </c>
      <c r="G1616" s="11" t="s">
        <v>37</v>
      </c>
      <c r="H1616" s="11" t="s">
        <v>4497</v>
      </c>
      <c r="I1616" s="11" t="s">
        <v>4563</v>
      </c>
      <c r="J1616" s="11" t="s">
        <v>314</v>
      </c>
      <c r="K1616" s="11" t="s">
        <v>314</v>
      </c>
      <c r="L1616" s="7" t="s">
        <v>4383</v>
      </c>
      <c r="M1616" s="7" t="s">
        <v>4384</v>
      </c>
      <c r="N1616" s="47">
        <v>17571.400000000001</v>
      </c>
      <c r="O1616" s="11">
        <v>5390</v>
      </c>
      <c r="P1616" s="11">
        <v>3.26</v>
      </c>
      <c r="Q1616" s="11" t="s">
        <v>4400</v>
      </c>
      <c r="R1616" s="11" t="s">
        <v>4411</v>
      </c>
      <c r="S1616" s="11" t="s">
        <v>4426</v>
      </c>
      <c r="T1616" s="11"/>
      <c r="U1616" s="15" t="s">
        <v>35</v>
      </c>
      <c r="V1616" s="11" t="s">
        <v>4400</v>
      </c>
      <c r="W1616" s="15">
        <v>3.26</v>
      </c>
      <c r="X1616" s="15">
        <v>5390</v>
      </c>
      <c r="Y1616" s="11" t="str">
        <f t="shared" si="26"/>
        <v>43950Secretaria Municipal de SaúdeAVENTAL DESCARTÁVEL LONGO, BRANCO, COM ABERTURA TOTAL NAS COSTAS E FACES SUFICIENTES PARA SOBREPOSIÇÃO18.872.656/0001-6017571,453903,26http://servicos.sjc.sp.gov.br/governo/boletim/boletimPDF/20200417202703b5d64368-84ed-4780-b6a8-c2cb3d9d1696.pdf</v>
      </c>
      <c r="Z1616" s="11" t="s">
        <v>4443</v>
      </c>
      <c r="AA1616" s="7">
        <v>200000</v>
      </c>
      <c r="AB1616" s="1" t="s">
        <v>15492</v>
      </c>
      <c r="AC1616" s="7" t="s">
        <v>14869</v>
      </c>
      <c r="AD1616" s="1" t="s">
        <v>16269</v>
      </c>
    </row>
    <row r="1617" spans="1:30">
      <c r="A1617" s="10">
        <v>43908</v>
      </c>
      <c r="B1617" s="11" t="s">
        <v>15</v>
      </c>
      <c r="C1617" s="11" t="s">
        <v>4458</v>
      </c>
      <c r="D1617" s="11" t="s">
        <v>904</v>
      </c>
      <c r="E1617" s="11" t="s">
        <v>16</v>
      </c>
      <c r="F1617" s="11" t="s">
        <v>4459</v>
      </c>
      <c r="G1617" s="11" t="s">
        <v>17</v>
      </c>
      <c r="H1617" s="11" t="s">
        <v>4460</v>
      </c>
      <c r="I1617" s="11" t="s">
        <v>4562</v>
      </c>
      <c r="J1617" s="11"/>
      <c r="K1617" s="11"/>
      <c r="L1617" s="7" t="s">
        <v>4518</v>
      </c>
      <c r="M1617" s="7" t="s">
        <v>4519</v>
      </c>
      <c r="N1617" s="47">
        <v>15072</v>
      </c>
      <c r="O1617" s="11">
        <v>480</v>
      </c>
      <c r="P1617" s="11">
        <v>31.4</v>
      </c>
      <c r="Q1617" s="11" t="s">
        <v>4400</v>
      </c>
      <c r="R1617" s="11" t="s">
        <v>4583</v>
      </c>
      <c r="S1617" s="11"/>
      <c r="T1617" s="11"/>
      <c r="U1617" s="15" t="s">
        <v>35</v>
      </c>
      <c r="V1617" s="11" t="s">
        <v>4400</v>
      </c>
      <c r="W1617" s="15">
        <v>3.14</v>
      </c>
      <c r="X1617" s="15">
        <v>480</v>
      </c>
      <c r="Y1617" s="11" t="str">
        <f t="shared" si="26"/>
        <v>43908FUNDACAO HOSPITALAR DO ESTADO DE MINAS GERAISAVENTAL PARA USO MEDICO/ODONTOLOGICO - TIPO: DESCARTAVEL, MANGA LONGA COM ELASTICO NO PUNHO; MATERIA-PRIMA: POLIPROPILENO; GRAMATURA/COMPOSICAO: 40 G/M QUADRADO; COMPRIMENTO: 110CM COMPRIMENTO APROXIMADAMENTE;20.235.404/0001-711507248031,4http://www.transparencia.mg.gov.br/compras-e-patrimonio/compras-e-contratos/comprasecontratos-detalhe-proccompra/2020/20200316/20201231/320469</v>
      </c>
      <c r="Z1617" s="11" t="s">
        <v>4443</v>
      </c>
      <c r="AA1617" s="7">
        <v>0</v>
      </c>
      <c r="AB1617" s="1" t="s">
        <v>15504</v>
      </c>
      <c r="AC1617" s="7" t="s">
        <v>14869</v>
      </c>
      <c r="AD1617" s="1" t="s">
        <v>16269</v>
      </c>
    </row>
    <row r="1618" spans="1:30">
      <c r="A1618" s="10">
        <v>43949</v>
      </c>
      <c r="B1618" s="11" t="s">
        <v>15</v>
      </c>
      <c r="C1618" s="11" t="s">
        <v>4475</v>
      </c>
      <c r="D1618" s="7" t="s">
        <v>1919</v>
      </c>
      <c r="E1618" s="11" t="s">
        <v>16</v>
      </c>
      <c r="F1618" s="11"/>
      <c r="G1618" s="11" t="s">
        <v>17</v>
      </c>
      <c r="H1618" s="11" t="s">
        <v>4501</v>
      </c>
      <c r="I1618" s="11" t="s">
        <v>4564</v>
      </c>
      <c r="J1618" s="11"/>
      <c r="K1618" s="11" t="s">
        <v>4565</v>
      </c>
      <c r="L1618" s="7"/>
      <c r="M1618" s="7"/>
      <c r="N1618" s="48">
        <v>0</v>
      </c>
      <c r="O1618" s="11" t="s">
        <v>314</v>
      </c>
      <c r="P1618" s="11" t="s">
        <v>314</v>
      </c>
      <c r="Q1618" s="11" t="s">
        <v>314</v>
      </c>
      <c r="R1618" s="11" t="s">
        <v>4584</v>
      </c>
      <c r="S1618" s="11"/>
      <c r="T1618" s="11"/>
      <c r="U1618" s="15" t="s">
        <v>816</v>
      </c>
      <c r="V1618" s="11" t="s">
        <v>314</v>
      </c>
      <c r="W1618" s="20" t="s">
        <v>815</v>
      </c>
      <c r="X1618" s="20">
        <v>0</v>
      </c>
      <c r="Y1618" s="11" t="str">
        <f t="shared" si="26"/>
        <v>43949Aquisição emergencial de Equipamentos de Proteção Individual – EPIs (AVENTAL CIRÚRGICO E LUVAS DE PROCEDIMENTO NÃO ESTÉRIL), para o combate da disseminação do COVID-190Não identificadoNão identificadoDODF nº 60, de 28/04/2020 - Ed. Extra</v>
      </c>
      <c r="Z1618" s="11" t="s">
        <v>4442</v>
      </c>
      <c r="AA1618" s="7"/>
      <c r="AB1618" s="1" t="s">
        <v>14871</v>
      </c>
      <c r="AC1618" s="7"/>
      <c r="AD1618" s="1" t="s">
        <v>16269</v>
      </c>
    </row>
    <row r="1619" spans="1:30">
      <c r="A1619" s="10">
        <v>43915</v>
      </c>
      <c r="B1619" s="11" t="s">
        <v>1385</v>
      </c>
      <c r="C1619" s="11" t="s">
        <v>4444</v>
      </c>
      <c r="D1619" s="11" t="s">
        <v>1387</v>
      </c>
      <c r="E1619" s="11" t="s">
        <v>4456</v>
      </c>
      <c r="F1619" s="11" t="s">
        <v>4457</v>
      </c>
      <c r="G1619" s="11" t="s">
        <v>17</v>
      </c>
      <c r="H1619" s="11" t="s">
        <v>1408</v>
      </c>
      <c r="I1619" s="11" t="s">
        <v>1409</v>
      </c>
      <c r="J1619" s="11"/>
      <c r="K1619" s="11"/>
      <c r="L1619" s="7" t="s">
        <v>13814</v>
      </c>
      <c r="M1619" s="7" t="s">
        <v>1410</v>
      </c>
      <c r="N1619" s="47">
        <v>59500</v>
      </c>
      <c r="O1619" s="11"/>
      <c r="P1619" s="11"/>
      <c r="Q1619" s="11" t="s">
        <v>1411</v>
      </c>
      <c r="R1619" s="11"/>
      <c r="S1619" s="11"/>
      <c r="T1619" s="11"/>
      <c r="U1619" s="15" t="s">
        <v>81</v>
      </c>
      <c r="V1619" s="11" t="s">
        <v>4400</v>
      </c>
      <c r="W1619" s="44" t="s">
        <v>815</v>
      </c>
      <c r="X1619" s="20">
        <v>0</v>
      </c>
      <c r="Y1619" s="11" t="s">
        <v>4606</v>
      </c>
      <c r="Z1619" s="11" t="s">
        <v>4443</v>
      </c>
      <c r="AA1619" s="7">
        <v>0</v>
      </c>
      <c r="AB1619" s="1" t="s">
        <v>15096</v>
      </c>
      <c r="AC1619" s="7" t="s">
        <v>14868</v>
      </c>
      <c r="AD1619" s="1" t="s">
        <v>16269</v>
      </c>
    </row>
    <row r="1620" spans="1:30">
      <c r="A1620" s="10">
        <v>43924</v>
      </c>
      <c r="B1620" s="11" t="s">
        <v>21</v>
      </c>
      <c r="C1620" s="11" t="s">
        <v>4257</v>
      </c>
      <c r="D1620" s="11" t="s">
        <v>309</v>
      </c>
      <c r="E1620" s="11" t="s">
        <v>16</v>
      </c>
      <c r="F1620" s="11" t="s">
        <v>363</v>
      </c>
      <c r="G1620" s="11" t="s">
        <v>37</v>
      </c>
      <c r="H1620" s="11" t="s">
        <v>4585</v>
      </c>
      <c r="I1620" s="11" t="s">
        <v>5079</v>
      </c>
      <c r="J1620" s="11" t="s">
        <v>314</v>
      </c>
      <c r="K1620" s="11" t="s">
        <v>314</v>
      </c>
      <c r="L1620" s="7" t="s">
        <v>14096</v>
      </c>
      <c r="M1620" s="7" t="s">
        <v>14095</v>
      </c>
      <c r="N1620" s="47">
        <v>36000</v>
      </c>
      <c r="O1620" s="11">
        <v>1000</v>
      </c>
      <c r="P1620" s="11">
        <v>36</v>
      </c>
      <c r="Q1620" s="11" t="s">
        <v>4413</v>
      </c>
      <c r="R1620" s="11" t="s">
        <v>4412</v>
      </c>
      <c r="S1620" s="11"/>
      <c r="T1620" s="11"/>
      <c r="U1620" s="15" t="s">
        <v>81</v>
      </c>
      <c r="V1620" s="11" t="s">
        <v>4400</v>
      </c>
      <c r="W1620" s="44">
        <v>36</v>
      </c>
      <c r="X1620" s="15">
        <v>1000</v>
      </c>
      <c r="Y1620" s="11" t="s">
        <v>4607</v>
      </c>
      <c r="Z1620" s="11" t="s">
        <v>4443</v>
      </c>
      <c r="AA1620" s="7">
        <v>200000</v>
      </c>
      <c r="AB1620" s="1" t="s">
        <v>15490</v>
      </c>
      <c r="AC1620" s="7" t="s">
        <v>14870</v>
      </c>
      <c r="AD1620" s="1" t="s">
        <v>16269</v>
      </c>
    </row>
    <row r="1621" spans="1:30">
      <c r="A1621" s="10">
        <v>43934</v>
      </c>
      <c r="B1621" s="11" t="s">
        <v>1385</v>
      </c>
      <c r="C1621" s="11" t="s">
        <v>4444</v>
      </c>
      <c r="D1621" s="11" t="s">
        <v>1387</v>
      </c>
      <c r="E1621" s="11" t="s">
        <v>1499</v>
      </c>
      <c r="F1621" s="11" t="s">
        <v>4467</v>
      </c>
      <c r="G1621" s="11" t="s">
        <v>17</v>
      </c>
      <c r="H1621" s="11" t="s">
        <v>1771</v>
      </c>
      <c r="I1621" s="11" t="s">
        <v>1772</v>
      </c>
      <c r="J1621" s="11"/>
      <c r="K1621" s="11"/>
      <c r="L1621" s="7" t="s">
        <v>1569</v>
      </c>
      <c r="M1621" s="7" t="s">
        <v>1570</v>
      </c>
      <c r="N1621" s="47">
        <v>7968</v>
      </c>
      <c r="O1621" s="11"/>
      <c r="P1621" s="11"/>
      <c r="Q1621" s="11" t="s">
        <v>1774</v>
      </c>
      <c r="R1621" s="11"/>
      <c r="S1621" s="11"/>
      <c r="T1621" s="11"/>
      <c r="U1621" s="15" t="s">
        <v>81</v>
      </c>
      <c r="V1621" s="11" t="s">
        <v>4400</v>
      </c>
      <c r="W1621" s="44" t="s">
        <v>815</v>
      </c>
      <c r="X1621" s="20">
        <v>0</v>
      </c>
      <c r="Y1621" s="11" t="s">
        <v>4608</v>
      </c>
      <c r="Z1621" s="11" t="s">
        <v>4443</v>
      </c>
      <c r="AA1621" s="7">
        <v>100000</v>
      </c>
      <c r="AB1621" s="1" t="s">
        <v>15117</v>
      </c>
      <c r="AC1621" s="7" t="s">
        <v>14870</v>
      </c>
      <c r="AD1621" s="1" t="s">
        <v>16269</v>
      </c>
    </row>
    <row r="1622" spans="1:30">
      <c r="A1622" s="10">
        <v>43936</v>
      </c>
      <c r="B1622" s="11" t="s">
        <v>1385</v>
      </c>
      <c r="C1622" s="11" t="s">
        <v>4444</v>
      </c>
      <c r="D1622" s="11" t="s">
        <v>1387</v>
      </c>
      <c r="E1622" s="11" t="s">
        <v>1499</v>
      </c>
      <c r="F1622" s="11" t="s">
        <v>4467</v>
      </c>
      <c r="G1622" s="11" t="s">
        <v>17</v>
      </c>
      <c r="H1622" s="11" t="s">
        <v>1806</v>
      </c>
      <c r="I1622" s="11" t="s">
        <v>1807</v>
      </c>
      <c r="J1622" s="11"/>
      <c r="K1622" s="11"/>
      <c r="L1622" s="7" t="s">
        <v>13843</v>
      </c>
      <c r="M1622" s="7" t="s">
        <v>1809</v>
      </c>
      <c r="N1622" s="47">
        <v>143400</v>
      </c>
      <c r="O1622" s="11"/>
      <c r="P1622" s="11"/>
      <c r="Q1622" s="11" t="s">
        <v>1810</v>
      </c>
      <c r="R1622" s="11"/>
      <c r="S1622" s="11"/>
      <c r="T1622" s="11"/>
      <c r="U1622" s="15" t="s">
        <v>81</v>
      </c>
      <c r="V1622" s="11" t="s">
        <v>4400</v>
      </c>
      <c r="W1622" s="44" t="s">
        <v>815</v>
      </c>
      <c r="X1622" s="20">
        <v>0</v>
      </c>
      <c r="Y1622" s="11" t="s">
        <v>4609</v>
      </c>
      <c r="Z1622" s="11" t="s">
        <v>4443</v>
      </c>
      <c r="AA1622" s="7">
        <v>93700</v>
      </c>
      <c r="AB1622" s="1" t="s">
        <v>15162</v>
      </c>
      <c r="AC1622" s="7" t="s">
        <v>14870</v>
      </c>
      <c r="AD1622" s="1" t="s">
        <v>16269</v>
      </c>
    </row>
    <row r="1623" spans="1:30">
      <c r="A1623" s="10">
        <v>43937</v>
      </c>
      <c r="B1623" s="11" t="s">
        <v>21</v>
      </c>
      <c r="C1623" s="11" t="s">
        <v>4238</v>
      </c>
      <c r="D1623" s="11" t="s">
        <v>309</v>
      </c>
      <c r="E1623" s="11" t="s">
        <v>117</v>
      </c>
      <c r="F1623" s="11" t="s">
        <v>4586</v>
      </c>
      <c r="G1623" s="11" t="s">
        <v>37</v>
      </c>
      <c r="H1623" s="11" t="s">
        <v>4587</v>
      </c>
      <c r="I1623" s="11" t="s">
        <v>5080</v>
      </c>
      <c r="J1623" s="11" t="s">
        <v>314</v>
      </c>
      <c r="K1623" s="11" t="s">
        <v>351</v>
      </c>
      <c r="L1623" s="7" t="s">
        <v>13699</v>
      </c>
      <c r="M1623" s="7" t="s">
        <v>392</v>
      </c>
      <c r="N1623" s="47">
        <v>143700</v>
      </c>
      <c r="O1623" s="11">
        <v>3000</v>
      </c>
      <c r="P1623" s="11">
        <v>47.9</v>
      </c>
      <c r="Q1623" s="11" t="s">
        <v>4604</v>
      </c>
      <c r="R1623" s="11" t="s">
        <v>4405</v>
      </c>
      <c r="S1623" s="11"/>
      <c r="T1623" s="11"/>
      <c r="U1623" s="15" t="s">
        <v>81</v>
      </c>
      <c r="V1623" s="11" t="s">
        <v>4400</v>
      </c>
      <c r="W1623" s="44">
        <v>47.9</v>
      </c>
      <c r="X1623" s="15">
        <v>3000</v>
      </c>
      <c r="Y1623" s="11" t="s">
        <v>4610</v>
      </c>
      <c r="Z1623" s="11" t="s">
        <v>4443</v>
      </c>
      <c r="AA1623" s="7">
        <v>450000</v>
      </c>
      <c r="AB1623" s="1" t="s">
        <v>14945</v>
      </c>
      <c r="AC1623" s="7" t="s">
        <v>14868</v>
      </c>
      <c r="AD1623" s="1" t="s">
        <v>16269</v>
      </c>
    </row>
    <row r="1624" spans="1:30">
      <c r="A1624" s="10">
        <v>43938</v>
      </c>
      <c r="B1624" s="11" t="s">
        <v>15</v>
      </c>
      <c r="C1624" s="11" t="s">
        <v>4244</v>
      </c>
      <c r="D1624" s="11" t="s">
        <v>3155</v>
      </c>
      <c r="E1624" s="11" t="s">
        <v>16</v>
      </c>
      <c r="F1624" s="11" t="s">
        <v>3156</v>
      </c>
      <c r="G1624" s="11" t="s">
        <v>37</v>
      </c>
      <c r="H1624" s="11" t="s">
        <v>4588</v>
      </c>
      <c r="I1624" s="11" t="s">
        <v>3186</v>
      </c>
      <c r="J1624" s="11"/>
      <c r="K1624" s="11"/>
      <c r="L1624" s="7" t="s">
        <v>13956</v>
      </c>
      <c r="M1624" s="7" t="s">
        <v>3164</v>
      </c>
      <c r="N1624" s="47">
        <v>16800</v>
      </c>
      <c r="O1624" s="11">
        <v>200</v>
      </c>
      <c r="P1624" s="11">
        <v>84</v>
      </c>
      <c r="Q1624" s="11" t="s">
        <v>3187</v>
      </c>
      <c r="R1624" s="11"/>
      <c r="S1624" s="11"/>
      <c r="T1624" s="11"/>
      <c r="U1624" s="15" t="s">
        <v>81</v>
      </c>
      <c r="V1624" s="11" t="s">
        <v>4400</v>
      </c>
      <c r="W1624" s="44">
        <v>84</v>
      </c>
      <c r="X1624" s="15">
        <v>200</v>
      </c>
      <c r="Y1624" s="11" t="s">
        <v>4611</v>
      </c>
      <c r="Z1624" s="11" t="s">
        <v>4443</v>
      </c>
      <c r="AA1624" s="7">
        <v>200000</v>
      </c>
      <c r="AB1624" s="1" t="s">
        <v>15341</v>
      </c>
      <c r="AC1624" s="7" t="s">
        <v>14868</v>
      </c>
      <c r="AD1624" s="1" t="s">
        <v>16269</v>
      </c>
    </row>
    <row r="1625" spans="1:30">
      <c r="A1625" s="10">
        <v>43938</v>
      </c>
      <c r="B1625" s="11" t="s">
        <v>15</v>
      </c>
      <c r="C1625" s="11" t="s">
        <v>4244</v>
      </c>
      <c r="D1625" s="11" t="s">
        <v>3155</v>
      </c>
      <c r="E1625" s="11" t="s">
        <v>16</v>
      </c>
      <c r="F1625" s="11" t="s">
        <v>3156</v>
      </c>
      <c r="G1625" s="11" t="s">
        <v>17</v>
      </c>
      <c r="H1625" s="11" t="s">
        <v>3161</v>
      </c>
      <c r="I1625" s="11" t="s">
        <v>3162</v>
      </c>
      <c r="J1625" s="11" t="s">
        <v>3163</v>
      </c>
      <c r="K1625" s="11"/>
      <c r="L1625" s="7" t="s">
        <v>13956</v>
      </c>
      <c r="M1625" s="7" t="s">
        <v>3164</v>
      </c>
      <c r="N1625" s="47">
        <v>42000</v>
      </c>
      <c r="O1625" s="11">
        <v>500</v>
      </c>
      <c r="P1625" s="11">
        <v>84</v>
      </c>
      <c r="Q1625" s="11" t="s">
        <v>3165</v>
      </c>
      <c r="R1625" s="11"/>
      <c r="S1625" s="11"/>
      <c r="T1625" s="11"/>
      <c r="U1625" s="15" t="s">
        <v>81</v>
      </c>
      <c r="V1625" s="11" t="s">
        <v>4400</v>
      </c>
      <c r="W1625" s="44">
        <v>84</v>
      </c>
      <c r="X1625" s="15">
        <v>500</v>
      </c>
      <c r="Y1625" s="11" t="s">
        <v>4612</v>
      </c>
      <c r="Z1625" s="11" t="s">
        <v>4443</v>
      </c>
      <c r="AA1625" s="7">
        <v>200000</v>
      </c>
      <c r="AB1625" s="1" t="s">
        <v>15341</v>
      </c>
      <c r="AC1625" s="7" t="s">
        <v>14868</v>
      </c>
      <c r="AD1625" s="1" t="s">
        <v>16269</v>
      </c>
    </row>
    <row r="1626" spans="1:30">
      <c r="A1626" s="10">
        <v>43938</v>
      </c>
      <c r="B1626" s="11" t="s">
        <v>15</v>
      </c>
      <c r="C1626" s="11" t="s">
        <v>4244</v>
      </c>
      <c r="D1626" s="11" t="s">
        <v>3155</v>
      </c>
      <c r="E1626" s="11" t="s">
        <v>16</v>
      </c>
      <c r="F1626" s="11" t="s">
        <v>3156</v>
      </c>
      <c r="G1626" s="11" t="s">
        <v>37</v>
      </c>
      <c r="H1626" s="11" t="s">
        <v>3166</v>
      </c>
      <c r="I1626" s="11" t="s">
        <v>3186</v>
      </c>
      <c r="J1626" s="11"/>
      <c r="K1626" s="11"/>
      <c r="L1626" s="7" t="s">
        <v>13956</v>
      </c>
      <c r="M1626" s="7" t="s">
        <v>3164</v>
      </c>
      <c r="N1626" s="47">
        <v>25200</v>
      </c>
      <c r="O1626" s="11">
        <v>300</v>
      </c>
      <c r="P1626" s="11">
        <v>84</v>
      </c>
      <c r="Q1626" s="11" t="s">
        <v>3187</v>
      </c>
      <c r="R1626" s="11"/>
      <c r="S1626" s="11"/>
      <c r="T1626" s="11"/>
      <c r="U1626" s="15" t="s">
        <v>81</v>
      </c>
      <c r="V1626" s="11" t="s">
        <v>4400</v>
      </c>
      <c r="W1626" s="44">
        <v>84</v>
      </c>
      <c r="X1626" s="15">
        <v>300</v>
      </c>
      <c r="Y1626" s="11" t="s">
        <v>4613</v>
      </c>
      <c r="Z1626" s="11" t="s">
        <v>4443</v>
      </c>
      <c r="AA1626" s="7">
        <v>200000</v>
      </c>
      <c r="AB1626" s="1" t="s">
        <v>15341</v>
      </c>
      <c r="AC1626" s="7" t="s">
        <v>14868</v>
      </c>
      <c r="AD1626" s="1" t="s">
        <v>16269</v>
      </c>
    </row>
    <row r="1627" spans="1:30">
      <c r="A1627" s="10">
        <v>43938</v>
      </c>
      <c r="B1627" s="11" t="s">
        <v>15</v>
      </c>
      <c r="C1627" s="11" t="s">
        <v>4244</v>
      </c>
      <c r="D1627" s="11" t="s">
        <v>3155</v>
      </c>
      <c r="E1627" s="11" t="s">
        <v>16</v>
      </c>
      <c r="F1627" s="11" t="s">
        <v>3156</v>
      </c>
      <c r="G1627" s="11" t="s">
        <v>17</v>
      </c>
      <c r="H1627" s="11" t="s">
        <v>3166</v>
      </c>
      <c r="I1627" s="11" t="s">
        <v>3162</v>
      </c>
      <c r="J1627" s="11" t="s">
        <v>3163</v>
      </c>
      <c r="K1627" s="11"/>
      <c r="L1627" s="7" t="s">
        <v>13956</v>
      </c>
      <c r="M1627" s="7" t="s">
        <v>3164</v>
      </c>
      <c r="N1627" s="47">
        <v>42000</v>
      </c>
      <c r="O1627" s="11">
        <v>500</v>
      </c>
      <c r="P1627" s="11">
        <v>84</v>
      </c>
      <c r="Q1627" s="11" t="s">
        <v>3165</v>
      </c>
      <c r="R1627" s="11"/>
      <c r="S1627" s="11"/>
      <c r="T1627" s="11"/>
      <c r="U1627" s="15" t="s">
        <v>81</v>
      </c>
      <c r="V1627" s="11" t="s">
        <v>4400</v>
      </c>
      <c r="W1627" s="44">
        <v>84</v>
      </c>
      <c r="X1627" s="15">
        <v>500</v>
      </c>
      <c r="Y1627" s="11" t="s">
        <v>4614</v>
      </c>
      <c r="Z1627" s="11" t="s">
        <v>4443</v>
      </c>
      <c r="AA1627" s="7">
        <v>200000</v>
      </c>
      <c r="AB1627" s="1" t="s">
        <v>15341</v>
      </c>
      <c r="AC1627" s="7" t="s">
        <v>14868</v>
      </c>
      <c r="AD1627" s="1" t="s">
        <v>16269</v>
      </c>
    </row>
    <row r="1628" spans="1:30">
      <c r="A1628" s="10">
        <v>43938</v>
      </c>
      <c r="B1628" s="11" t="s">
        <v>15</v>
      </c>
      <c r="C1628" s="11" t="s">
        <v>4244</v>
      </c>
      <c r="D1628" s="11" t="s">
        <v>3155</v>
      </c>
      <c r="E1628" s="11" t="s">
        <v>16</v>
      </c>
      <c r="F1628" s="11" t="s">
        <v>3156</v>
      </c>
      <c r="G1628" s="11" t="s">
        <v>17</v>
      </c>
      <c r="H1628" s="11" t="s">
        <v>3167</v>
      </c>
      <c r="I1628" s="11" t="s">
        <v>3162</v>
      </c>
      <c r="J1628" s="11" t="s">
        <v>3163</v>
      </c>
      <c r="K1628" s="11"/>
      <c r="L1628" s="7" t="s">
        <v>13956</v>
      </c>
      <c r="M1628" s="7" t="s">
        <v>3164</v>
      </c>
      <c r="N1628" s="47">
        <v>8400</v>
      </c>
      <c r="O1628" s="11">
        <v>100</v>
      </c>
      <c r="P1628" s="11">
        <v>84</v>
      </c>
      <c r="Q1628" s="11" t="s">
        <v>3165</v>
      </c>
      <c r="R1628" s="11"/>
      <c r="S1628" s="11"/>
      <c r="T1628" s="11"/>
      <c r="U1628" s="15" t="s">
        <v>81</v>
      </c>
      <c r="V1628" s="11" t="s">
        <v>4400</v>
      </c>
      <c r="W1628" s="44">
        <v>84</v>
      </c>
      <c r="X1628" s="15">
        <v>100</v>
      </c>
      <c r="Y1628" s="11" t="s">
        <v>4615</v>
      </c>
      <c r="Z1628" s="11" t="s">
        <v>4443</v>
      </c>
      <c r="AA1628" s="7">
        <v>200000</v>
      </c>
      <c r="AB1628" s="1" t="s">
        <v>15341</v>
      </c>
      <c r="AC1628" s="7" t="s">
        <v>14868</v>
      </c>
      <c r="AD1628" s="1" t="s">
        <v>16269</v>
      </c>
    </row>
    <row r="1629" spans="1:30">
      <c r="A1629" s="10">
        <v>43938</v>
      </c>
      <c r="B1629" s="11" t="s">
        <v>15</v>
      </c>
      <c r="C1629" s="11" t="s">
        <v>4244</v>
      </c>
      <c r="D1629" s="11" t="s">
        <v>3155</v>
      </c>
      <c r="E1629" s="11" t="s">
        <v>16</v>
      </c>
      <c r="F1629" s="11" t="s">
        <v>3156</v>
      </c>
      <c r="G1629" s="11" t="s">
        <v>37</v>
      </c>
      <c r="H1629" s="11" t="s">
        <v>3167</v>
      </c>
      <c r="I1629" s="11" t="s">
        <v>3186</v>
      </c>
      <c r="J1629" s="11"/>
      <c r="K1629" s="11"/>
      <c r="L1629" s="7" t="s">
        <v>13956</v>
      </c>
      <c r="M1629" s="7" t="s">
        <v>3164</v>
      </c>
      <c r="N1629" s="47">
        <v>8400</v>
      </c>
      <c r="O1629" s="11">
        <v>100</v>
      </c>
      <c r="P1629" s="11">
        <v>84</v>
      </c>
      <c r="Q1629" s="11" t="s">
        <v>3187</v>
      </c>
      <c r="R1629" s="11"/>
      <c r="S1629" s="11"/>
      <c r="T1629" s="11"/>
      <c r="U1629" s="15" t="s">
        <v>81</v>
      </c>
      <c r="V1629" s="11" t="s">
        <v>4400</v>
      </c>
      <c r="W1629" s="44">
        <v>84</v>
      </c>
      <c r="X1629" s="15">
        <v>100</v>
      </c>
      <c r="Y1629" s="11" t="s">
        <v>4616</v>
      </c>
      <c r="Z1629" s="11" t="s">
        <v>4443</v>
      </c>
      <c r="AA1629" s="7">
        <v>200000</v>
      </c>
      <c r="AB1629" s="1" t="s">
        <v>15341</v>
      </c>
      <c r="AC1629" s="7" t="s">
        <v>14868</v>
      </c>
      <c r="AD1629" s="1" t="s">
        <v>16269</v>
      </c>
    </row>
    <row r="1630" spans="1:30">
      <c r="A1630" s="10">
        <v>43941</v>
      </c>
      <c r="B1630" s="11" t="s">
        <v>21</v>
      </c>
      <c r="C1630" s="11" t="s">
        <v>4589</v>
      </c>
      <c r="D1630" s="11" t="s">
        <v>2170</v>
      </c>
      <c r="E1630" s="11" t="s">
        <v>16</v>
      </c>
      <c r="F1630" s="11"/>
      <c r="G1630" s="11" t="s">
        <v>17</v>
      </c>
      <c r="H1630" s="11" t="s">
        <v>4590</v>
      </c>
      <c r="I1630" s="11" t="s">
        <v>5081</v>
      </c>
      <c r="J1630" s="11"/>
      <c r="K1630" s="11"/>
      <c r="L1630" s="7"/>
      <c r="M1630" s="7"/>
      <c r="N1630" s="47">
        <v>370000</v>
      </c>
      <c r="O1630" s="11">
        <v>2500</v>
      </c>
      <c r="P1630" s="11">
        <v>148</v>
      </c>
      <c r="Q1630" s="11" t="s">
        <v>2173</v>
      </c>
      <c r="R1630" s="11"/>
      <c r="S1630" s="11"/>
      <c r="T1630" s="11"/>
      <c r="U1630" s="15" t="s">
        <v>81</v>
      </c>
      <c r="V1630" s="11" t="s">
        <v>4400</v>
      </c>
      <c r="W1630" s="44">
        <v>148</v>
      </c>
      <c r="X1630" s="15">
        <v>2500</v>
      </c>
      <c r="Y1630" s="11" t="s">
        <v>4617</v>
      </c>
      <c r="Z1630" s="11" t="s">
        <v>4443</v>
      </c>
      <c r="AA1630" s="7"/>
      <c r="AB1630" s="1" t="s">
        <v>14871</v>
      </c>
      <c r="AC1630" s="7"/>
      <c r="AD1630" s="1" t="s">
        <v>16269</v>
      </c>
    </row>
    <row r="1631" spans="1:30">
      <c r="A1631" s="10">
        <v>43941</v>
      </c>
      <c r="B1631" s="11" t="s">
        <v>15</v>
      </c>
      <c r="C1631" s="11" t="s">
        <v>4244</v>
      </c>
      <c r="D1631" s="11" t="s">
        <v>3155</v>
      </c>
      <c r="E1631" s="11" t="s">
        <v>16</v>
      </c>
      <c r="F1631" s="11" t="s">
        <v>4591</v>
      </c>
      <c r="G1631" s="11" t="s">
        <v>17</v>
      </c>
      <c r="H1631" s="11" t="s">
        <v>4592</v>
      </c>
      <c r="I1631" s="11" t="s">
        <v>5082</v>
      </c>
      <c r="J1631" s="11"/>
      <c r="K1631" s="11"/>
      <c r="L1631" s="7" t="s">
        <v>14120</v>
      </c>
      <c r="M1631" s="7" t="s">
        <v>5083</v>
      </c>
      <c r="N1631" s="47">
        <v>13475</v>
      </c>
      <c r="O1631" s="11">
        <v>275</v>
      </c>
      <c r="P1631" s="11">
        <v>49</v>
      </c>
      <c r="Q1631" s="11" t="s">
        <v>4605</v>
      </c>
      <c r="R1631" s="11"/>
      <c r="S1631" s="11"/>
      <c r="T1631" s="11"/>
      <c r="U1631" s="15" t="s">
        <v>81</v>
      </c>
      <c r="V1631" s="11" t="s">
        <v>4400</v>
      </c>
      <c r="W1631" s="44">
        <v>49</v>
      </c>
      <c r="X1631" s="15">
        <v>275</v>
      </c>
      <c r="Y1631" s="11" t="s">
        <v>4618</v>
      </c>
      <c r="Z1631" s="11" t="s">
        <v>4443</v>
      </c>
      <c r="AA1631" s="7">
        <v>0</v>
      </c>
      <c r="AB1631" s="1" t="s">
        <v>15511</v>
      </c>
      <c r="AC1631" s="7" t="s">
        <v>14868</v>
      </c>
      <c r="AD1631" s="1" t="s">
        <v>16269</v>
      </c>
    </row>
    <row r="1632" spans="1:30">
      <c r="A1632" s="10">
        <v>43943</v>
      </c>
      <c r="B1632" s="11" t="s">
        <v>15</v>
      </c>
      <c r="C1632" s="11" t="s">
        <v>4593</v>
      </c>
      <c r="D1632" s="11" t="s">
        <v>474</v>
      </c>
      <c r="E1632" s="11" t="s">
        <v>16</v>
      </c>
      <c r="F1632" s="11"/>
      <c r="G1632" s="11" t="s">
        <v>17</v>
      </c>
      <c r="H1632" s="11" t="s">
        <v>591</v>
      </c>
      <c r="I1632" s="11" t="s">
        <v>592</v>
      </c>
      <c r="J1632" s="11"/>
      <c r="K1632" s="11" t="s">
        <v>593</v>
      </c>
      <c r="L1632" s="7" t="s">
        <v>594</v>
      </c>
      <c r="M1632" s="7" t="s">
        <v>595</v>
      </c>
      <c r="N1632" s="47">
        <v>12784</v>
      </c>
      <c r="O1632" s="11">
        <v>160</v>
      </c>
      <c r="P1632" s="11">
        <v>79.900000000000006</v>
      </c>
      <c r="Q1632" s="11" t="s">
        <v>579</v>
      </c>
      <c r="R1632" s="11"/>
      <c r="S1632" s="11"/>
      <c r="T1632" s="11"/>
      <c r="U1632" s="15" t="s">
        <v>81</v>
      </c>
      <c r="V1632" s="11" t="s">
        <v>4400</v>
      </c>
      <c r="W1632" s="44">
        <v>79.900000000000006</v>
      </c>
      <c r="X1632" s="15">
        <v>160</v>
      </c>
      <c r="Y1632" s="11" t="s">
        <v>4619</v>
      </c>
      <c r="Z1632" s="11" t="s">
        <v>4443</v>
      </c>
      <c r="AA1632" s="7">
        <v>200000</v>
      </c>
      <c r="AB1632" s="1" t="s">
        <v>14973</v>
      </c>
      <c r="AC1632" s="7" t="s">
        <v>14870</v>
      </c>
      <c r="AD1632" s="1" t="s">
        <v>16269</v>
      </c>
    </row>
    <row r="1633" spans="1:30">
      <c r="A1633" s="10">
        <v>43945</v>
      </c>
      <c r="B1633" s="11" t="s">
        <v>15</v>
      </c>
      <c r="C1633" s="11" t="s">
        <v>4472</v>
      </c>
      <c r="D1633" s="11" t="s">
        <v>3952</v>
      </c>
      <c r="E1633" s="11" t="s">
        <v>16</v>
      </c>
      <c r="F1633" s="11" t="s">
        <v>3992</v>
      </c>
      <c r="G1633" s="11" t="s">
        <v>17</v>
      </c>
      <c r="H1633" s="11" t="s">
        <v>4595</v>
      </c>
      <c r="I1633" s="11" t="s">
        <v>4007</v>
      </c>
      <c r="J1633" s="11"/>
      <c r="K1633" s="11" t="s">
        <v>5084</v>
      </c>
      <c r="L1633" s="7" t="s">
        <v>4008</v>
      </c>
      <c r="M1633" s="7" t="s">
        <v>4009</v>
      </c>
      <c r="N1633" s="47">
        <v>1836823</v>
      </c>
      <c r="O1633" s="11"/>
      <c r="P1633" s="11">
        <v>189</v>
      </c>
      <c r="Q1633" s="11" t="s">
        <v>3957</v>
      </c>
      <c r="R1633" s="11" t="s">
        <v>3958</v>
      </c>
      <c r="S1633" s="11"/>
      <c r="T1633" s="11"/>
      <c r="U1633" s="15" t="s">
        <v>81</v>
      </c>
      <c r="V1633" s="11" t="s">
        <v>4400</v>
      </c>
      <c r="W1633" s="44">
        <v>189</v>
      </c>
      <c r="X1633" s="15">
        <v>139</v>
      </c>
      <c r="Y1633" s="11" t="s">
        <v>4620</v>
      </c>
      <c r="Z1633" s="11" t="s">
        <v>4443</v>
      </c>
      <c r="AA1633" s="7">
        <v>100000</v>
      </c>
      <c r="AB1633" s="1" t="s">
        <v>15431</v>
      </c>
      <c r="AC1633" s="7" t="s">
        <v>14868</v>
      </c>
      <c r="AD1633" s="1" t="s">
        <v>16269</v>
      </c>
    </row>
    <row r="1634" spans="1:30">
      <c r="A1634" s="10">
        <v>43945</v>
      </c>
      <c r="B1634" s="11" t="s">
        <v>15</v>
      </c>
      <c r="C1634" s="11" t="s">
        <v>4472</v>
      </c>
      <c r="D1634" s="11" t="s">
        <v>3952</v>
      </c>
      <c r="E1634" s="11" t="s">
        <v>16</v>
      </c>
      <c r="F1634" s="11" t="s">
        <v>3992</v>
      </c>
      <c r="G1634" s="11" t="s">
        <v>17</v>
      </c>
      <c r="H1634" s="11" t="s">
        <v>4596</v>
      </c>
      <c r="I1634" s="11" t="s">
        <v>4007</v>
      </c>
      <c r="J1634" s="11"/>
      <c r="K1634" s="11" t="s">
        <v>5084</v>
      </c>
      <c r="L1634" s="7" t="s">
        <v>4008</v>
      </c>
      <c r="M1634" s="7" t="s">
        <v>4009</v>
      </c>
      <c r="N1634" s="47">
        <v>1836823</v>
      </c>
      <c r="O1634" s="11"/>
      <c r="P1634" s="11">
        <v>89</v>
      </c>
      <c r="Q1634" s="11" t="s">
        <v>3957</v>
      </c>
      <c r="R1634" s="11" t="s">
        <v>3958</v>
      </c>
      <c r="S1634" s="11"/>
      <c r="T1634" s="11"/>
      <c r="U1634" s="15" t="s">
        <v>81</v>
      </c>
      <c r="V1634" s="11" t="s">
        <v>4400</v>
      </c>
      <c r="W1634" s="44">
        <v>89</v>
      </c>
      <c r="X1634" s="15">
        <v>568</v>
      </c>
      <c r="Y1634" s="11" t="s">
        <v>4621</v>
      </c>
      <c r="Z1634" s="11" t="s">
        <v>4443</v>
      </c>
      <c r="AA1634" s="7">
        <v>100000</v>
      </c>
      <c r="AB1634" s="1" t="s">
        <v>15431</v>
      </c>
      <c r="AC1634" s="7" t="s">
        <v>14868</v>
      </c>
      <c r="AD1634" s="1" t="s">
        <v>16269</v>
      </c>
    </row>
    <row r="1635" spans="1:30">
      <c r="A1635" s="10">
        <v>43945</v>
      </c>
      <c r="B1635" s="11" t="s">
        <v>21</v>
      </c>
      <c r="C1635" s="11" t="s">
        <v>4297</v>
      </c>
      <c r="D1635" s="11" t="s">
        <v>309</v>
      </c>
      <c r="E1635" s="11" t="s">
        <v>16</v>
      </c>
      <c r="F1635" s="11" t="s">
        <v>4298</v>
      </c>
      <c r="G1635" s="11" t="s">
        <v>37</v>
      </c>
      <c r="H1635" s="11" t="s">
        <v>4597</v>
      </c>
      <c r="I1635" s="11" t="s">
        <v>245</v>
      </c>
      <c r="J1635" s="11" t="s">
        <v>314</v>
      </c>
      <c r="K1635" s="11" t="s">
        <v>4369</v>
      </c>
      <c r="L1635" s="7" t="s">
        <v>14122</v>
      </c>
      <c r="M1635" s="7" t="s">
        <v>14121</v>
      </c>
      <c r="N1635" s="47">
        <v>20128</v>
      </c>
      <c r="O1635" s="11">
        <v>680</v>
      </c>
      <c r="P1635" s="11">
        <v>29.6</v>
      </c>
      <c r="Q1635" s="11" t="s">
        <v>4428</v>
      </c>
      <c r="R1635" s="11" t="s">
        <v>399</v>
      </c>
      <c r="S1635" s="11"/>
      <c r="T1635" s="11"/>
      <c r="U1635" s="15" t="s">
        <v>81</v>
      </c>
      <c r="V1635" s="11" t="s">
        <v>4400</v>
      </c>
      <c r="W1635" s="44">
        <v>29.6</v>
      </c>
      <c r="X1635" s="15">
        <v>630</v>
      </c>
      <c r="Y1635" s="11" t="s">
        <v>4622</v>
      </c>
      <c r="Z1635" s="11" t="s">
        <v>4443</v>
      </c>
      <c r="AA1635" s="7">
        <v>100000</v>
      </c>
      <c r="AB1635" s="1" t="s">
        <v>15512</v>
      </c>
      <c r="AC1635" s="7" t="s">
        <v>14870</v>
      </c>
      <c r="AD1635" s="1" t="s">
        <v>16269</v>
      </c>
    </row>
    <row r="1636" spans="1:30">
      <c r="A1636" s="10">
        <v>43945</v>
      </c>
      <c r="B1636" s="11" t="s">
        <v>15</v>
      </c>
      <c r="C1636" s="11" t="s">
        <v>4472</v>
      </c>
      <c r="D1636" s="11" t="s">
        <v>3952</v>
      </c>
      <c r="E1636" s="11" t="s">
        <v>36</v>
      </c>
      <c r="F1636" s="11" t="s">
        <v>3969</v>
      </c>
      <c r="G1636" s="11" t="s">
        <v>17</v>
      </c>
      <c r="H1636" s="11" t="s">
        <v>4598</v>
      </c>
      <c r="I1636" s="11" t="s">
        <v>3971</v>
      </c>
      <c r="J1636" s="11"/>
      <c r="K1636" s="11" t="s">
        <v>4781</v>
      </c>
      <c r="L1636" s="7" t="s">
        <v>14035</v>
      </c>
      <c r="M1636" s="7" t="s">
        <v>3960</v>
      </c>
      <c r="N1636" s="47">
        <v>203625</v>
      </c>
      <c r="O1636" s="11"/>
      <c r="P1636" s="11">
        <v>13.5</v>
      </c>
      <c r="Q1636" s="11" t="s">
        <v>3957</v>
      </c>
      <c r="R1636" s="11" t="s">
        <v>3958</v>
      </c>
      <c r="S1636" s="11"/>
      <c r="T1636" s="11"/>
      <c r="U1636" s="15" t="s">
        <v>81</v>
      </c>
      <c r="V1636" s="11" t="s">
        <v>4400</v>
      </c>
      <c r="W1636" s="44">
        <v>13.5</v>
      </c>
      <c r="X1636" s="15">
        <v>7560</v>
      </c>
      <c r="Y1636" s="11" t="s">
        <v>4623</v>
      </c>
      <c r="Z1636" s="11" t="s">
        <v>4443</v>
      </c>
      <c r="AA1636" s="7">
        <v>100000</v>
      </c>
      <c r="AB1636" s="1" t="s">
        <v>15011</v>
      </c>
      <c r="AC1636" s="7" t="s">
        <v>14868</v>
      </c>
      <c r="AD1636" s="1" t="s">
        <v>16269</v>
      </c>
    </row>
    <row r="1637" spans="1:30">
      <c r="A1637" s="10">
        <v>43949</v>
      </c>
      <c r="B1637" s="11" t="s">
        <v>1385</v>
      </c>
      <c r="C1637" s="11" t="s">
        <v>4444</v>
      </c>
      <c r="D1637" s="11" t="s">
        <v>1387</v>
      </c>
      <c r="E1637" s="11" t="s">
        <v>1499</v>
      </c>
      <c r="F1637" s="11" t="s">
        <v>4467</v>
      </c>
      <c r="G1637" s="11" t="s">
        <v>17</v>
      </c>
      <c r="H1637" s="11" t="s">
        <v>2024</v>
      </c>
      <c r="I1637" s="11" t="s">
        <v>2025</v>
      </c>
      <c r="J1637" s="11"/>
      <c r="K1637" s="11"/>
      <c r="L1637" s="7" t="s">
        <v>13862</v>
      </c>
      <c r="M1637" s="7" t="s">
        <v>2026</v>
      </c>
      <c r="N1637" s="47">
        <v>17800</v>
      </c>
      <c r="O1637" s="11"/>
      <c r="P1637" s="11"/>
      <c r="Q1637" s="11" t="s">
        <v>2027</v>
      </c>
      <c r="R1637" s="11"/>
      <c r="S1637" s="11"/>
      <c r="T1637" s="11"/>
      <c r="U1637" s="15" t="s">
        <v>81</v>
      </c>
      <c r="V1637" s="11" t="s">
        <v>4400</v>
      </c>
      <c r="W1637" s="44" t="s">
        <v>815</v>
      </c>
      <c r="X1637" s="20">
        <v>0</v>
      </c>
      <c r="Y1637" s="11" t="s">
        <v>4624</v>
      </c>
      <c r="Z1637" s="11" t="s">
        <v>4443</v>
      </c>
      <c r="AA1637" s="7">
        <v>30000</v>
      </c>
      <c r="AB1637" s="1" t="s">
        <v>15202</v>
      </c>
      <c r="AC1637" s="7" t="s">
        <v>14868</v>
      </c>
      <c r="AD1637" s="1" t="s">
        <v>16269</v>
      </c>
    </row>
    <row r="1638" spans="1:30">
      <c r="A1638" s="10">
        <v>43950</v>
      </c>
      <c r="B1638" s="11" t="s">
        <v>21</v>
      </c>
      <c r="C1638" s="11" t="s">
        <v>4257</v>
      </c>
      <c r="D1638" s="11" t="s">
        <v>309</v>
      </c>
      <c r="E1638" s="11" t="s">
        <v>16</v>
      </c>
      <c r="F1638" s="11" t="s">
        <v>363</v>
      </c>
      <c r="G1638" s="11" t="s">
        <v>37</v>
      </c>
      <c r="H1638" s="11" t="s">
        <v>4599</v>
      </c>
      <c r="I1638" s="11" t="s">
        <v>5085</v>
      </c>
      <c r="J1638" s="11" t="s">
        <v>314</v>
      </c>
      <c r="K1638" s="11" t="s">
        <v>314</v>
      </c>
      <c r="L1638" s="7" t="s">
        <v>5086</v>
      </c>
      <c r="M1638" s="7" t="s">
        <v>5087</v>
      </c>
      <c r="N1638" s="47">
        <v>4130</v>
      </c>
      <c r="O1638" s="11">
        <v>280</v>
      </c>
      <c r="P1638" s="11">
        <v>14.75</v>
      </c>
      <c r="Q1638" s="11" t="s">
        <v>4411</v>
      </c>
      <c r="R1638" s="11" t="s">
        <v>4412</v>
      </c>
      <c r="S1638" s="11"/>
      <c r="T1638" s="11"/>
      <c r="U1638" s="15" t="s">
        <v>81</v>
      </c>
      <c r="V1638" s="11" t="s">
        <v>4400</v>
      </c>
      <c r="W1638" s="44">
        <v>14.75</v>
      </c>
      <c r="X1638" s="15">
        <v>280</v>
      </c>
      <c r="Y1638" s="11" t="s">
        <v>4625</v>
      </c>
      <c r="Z1638" s="11" t="s">
        <v>4443</v>
      </c>
      <c r="AA1638" s="7">
        <v>15000000</v>
      </c>
      <c r="AB1638" s="1" t="s">
        <v>15513</v>
      </c>
      <c r="AC1638" s="7" t="s">
        <v>14869</v>
      </c>
      <c r="AD1638" s="1" t="s">
        <v>16269</v>
      </c>
    </row>
    <row r="1639" spans="1:30">
      <c r="A1639" s="10">
        <v>43950</v>
      </c>
      <c r="B1639" s="11" t="s">
        <v>21</v>
      </c>
      <c r="C1639" s="11" t="s">
        <v>4257</v>
      </c>
      <c r="D1639" s="11" t="s">
        <v>309</v>
      </c>
      <c r="E1639" s="11" t="s">
        <v>16</v>
      </c>
      <c r="F1639" s="11" t="s">
        <v>363</v>
      </c>
      <c r="G1639" s="11" t="s">
        <v>37</v>
      </c>
      <c r="H1639" s="11" t="s">
        <v>4599</v>
      </c>
      <c r="I1639" s="11" t="s">
        <v>5088</v>
      </c>
      <c r="J1639" s="11" t="s">
        <v>314</v>
      </c>
      <c r="K1639" s="11" t="s">
        <v>314</v>
      </c>
      <c r="L1639" s="7" t="s">
        <v>14096</v>
      </c>
      <c r="M1639" s="7" t="s">
        <v>14095</v>
      </c>
      <c r="N1639" s="47">
        <v>36000</v>
      </c>
      <c r="O1639" s="11">
        <v>1000</v>
      </c>
      <c r="P1639" s="11">
        <v>36</v>
      </c>
      <c r="Q1639" s="11" t="s">
        <v>4411</v>
      </c>
      <c r="R1639" s="11" t="s">
        <v>4412</v>
      </c>
      <c r="S1639" s="11"/>
      <c r="T1639" s="11"/>
      <c r="U1639" s="15" t="s">
        <v>81</v>
      </c>
      <c r="V1639" s="11" t="s">
        <v>4400</v>
      </c>
      <c r="W1639" s="44">
        <v>36</v>
      </c>
      <c r="X1639" s="15">
        <v>1000</v>
      </c>
      <c r="Y1639" s="11" t="s">
        <v>4626</v>
      </c>
      <c r="Z1639" s="11" t="s">
        <v>4443</v>
      </c>
      <c r="AA1639" s="7">
        <v>200000</v>
      </c>
      <c r="AB1639" s="1" t="s">
        <v>15490</v>
      </c>
      <c r="AC1639" s="7" t="s">
        <v>14870</v>
      </c>
      <c r="AD1639" s="1" t="s">
        <v>16269</v>
      </c>
    </row>
    <row r="1640" spans="1:30">
      <c r="A1640" s="10">
        <v>43951</v>
      </c>
      <c r="B1640" s="11" t="s">
        <v>21</v>
      </c>
      <c r="C1640" s="11" t="s">
        <v>4449</v>
      </c>
      <c r="D1640" s="11" t="s">
        <v>678</v>
      </c>
      <c r="E1640" s="11" t="s">
        <v>16</v>
      </c>
      <c r="F1640" s="11" t="s">
        <v>685</v>
      </c>
      <c r="G1640" s="11" t="s">
        <v>37</v>
      </c>
      <c r="H1640" s="11" t="s">
        <v>4600</v>
      </c>
      <c r="I1640" s="11" t="s">
        <v>4508</v>
      </c>
      <c r="J1640" s="11" t="s">
        <v>4509</v>
      </c>
      <c r="K1640" s="11" t="s">
        <v>1017</v>
      </c>
      <c r="L1640" s="7" t="s">
        <v>14111</v>
      </c>
      <c r="M1640" s="7" t="s">
        <v>14110</v>
      </c>
      <c r="N1640" s="47">
        <v>382500</v>
      </c>
      <c r="O1640" s="11">
        <v>8500</v>
      </c>
      <c r="P1640" s="11">
        <v>45</v>
      </c>
      <c r="Q1640" s="11" t="s">
        <v>4569</v>
      </c>
      <c r="R1640" s="11" t="s">
        <v>684</v>
      </c>
      <c r="S1640" s="11"/>
      <c r="T1640" s="11"/>
      <c r="U1640" s="15" t="s">
        <v>81</v>
      </c>
      <c r="V1640" s="11" t="s">
        <v>4400</v>
      </c>
      <c r="W1640" s="44">
        <v>45</v>
      </c>
      <c r="X1640" s="15">
        <v>8500</v>
      </c>
      <c r="Y1640" s="11" t="s">
        <v>4627</v>
      </c>
      <c r="Z1640" s="11" t="s">
        <v>4443</v>
      </c>
      <c r="AA1640" s="7">
        <v>120000</v>
      </c>
      <c r="AB1640" s="1" t="s">
        <v>15503</v>
      </c>
      <c r="AC1640" s="7" t="s">
        <v>14868</v>
      </c>
      <c r="AD1640" s="1" t="s">
        <v>16269</v>
      </c>
    </row>
    <row r="1641" spans="1:30">
      <c r="A1641" s="10" t="s">
        <v>815</v>
      </c>
      <c r="B1641" s="11" t="s">
        <v>15</v>
      </c>
      <c r="C1641" s="11" t="s">
        <v>4458</v>
      </c>
      <c r="D1641" s="11" t="s">
        <v>904</v>
      </c>
      <c r="E1641" s="11" t="s">
        <v>16</v>
      </c>
      <c r="F1641" s="11" t="s">
        <v>4601</v>
      </c>
      <c r="G1641" s="11" t="s">
        <v>17</v>
      </c>
      <c r="H1641" s="11" t="s">
        <v>4602</v>
      </c>
      <c r="I1641" s="11" t="s">
        <v>5089</v>
      </c>
      <c r="J1641" s="11"/>
      <c r="K1641" s="11" t="s">
        <v>4525</v>
      </c>
      <c r="L1641" s="7" t="s">
        <v>5090</v>
      </c>
      <c r="M1641" s="7" t="s">
        <v>14123</v>
      </c>
      <c r="N1641" s="47">
        <v>553000</v>
      </c>
      <c r="O1641" s="11"/>
      <c r="P1641" s="11"/>
      <c r="Q1641" s="11"/>
      <c r="R1641" s="11"/>
      <c r="S1641" s="11"/>
      <c r="T1641" s="11"/>
      <c r="U1641" s="15" t="s">
        <v>81</v>
      </c>
      <c r="V1641" s="11" t="s">
        <v>4400</v>
      </c>
      <c r="W1641" s="44" t="s">
        <v>815</v>
      </c>
      <c r="X1641" s="20">
        <v>0</v>
      </c>
      <c r="Y1641" s="11" t="s">
        <v>4628</v>
      </c>
      <c r="Z1641" s="11" t="s">
        <v>4443</v>
      </c>
      <c r="AA1641" s="7">
        <v>1892000</v>
      </c>
      <c r="AB1641" s="1" t="s">
        <v>15514</v>
      </c>
      <c r="AC1641" s="7" t="s">
        <v>14869</v>
      </c>
      <c r="AD1641" s="1" t="s">
        <v>16269</v>
      </c>
    </row>
    <row r="1642" spans="1:30">
      <c r="A1642" s="10" t="s">
        <v>815</v>
      </c>
      <c r="B1642" s="11" t="s">
        <v>15</v>
      </c>
      <c r="C1642" s="11" t="s">
        <v>4458</v>
      </c>
      <c r="D1642" s="11" t="s">
        <v>904</v>
      </c>
      <c r="E1642" s="11" t="s">
        <v>16</v>
      </c>
      <c r="F1642" s="11" t="s">
        <v>4601</v>
      </c>
      <c r="G1642" s="11" t="s">
        <v>17</v>
      </c>
      <c r="H1642" s="11" t="s">
        <v>4602</v>
      </c>
      <c r="I1642" s="11" t="s">
        <v>5089</v>
      </c>
      <c r="J1642" s="11"/>
      <c r="K1642" s="11" t="s">
        <v>4525</v>
      </c>
      <c r="L1642" s="7" t="s">
        <v>5090</v>
      </c>
      <c r="M1642" s="7" t="s">
        <v>14123</v>
      </c>
      <c r="N1642" s="47">
        <v>79000</v>
      </c>
      <c r="O1642" s="11"/>
      <c r="P1642" s="11"/>
      <c r="Q1642" s="11"/>
      <c r="R1642" s="11"/>
      <c r="S1642" s="11"/>
      <c r="T1642" s="11"/>
      <c r="U1642" s="15" t="s">
        <v>81</v>
      </c>
      <c r="V1642" s="11" t="s">
        <v>4400</v>
      </c>
      <c r="W1642" s="44" t="s">
        <v>815</v>
      </c>
      <c r="X1642" s="20">
        <v>0</v>
      </c>
      <c r="Y1642" s="11" t="s">
        <v>4629</v>
      </c>
      <c r="Z1642" s="11" t="s">
        <v>4443</v>
      </c>
      <c r="AA1642" s="7">
        <v>1892000</v>
      </c>
      <c r="AB1642" s="1" t="s">
        <v>15514</v>
      </c>
      <c r="AC1642" s="7" t="s">
        <v>14869</v>
      </c>
      <c r="AD1642" s="1" t="s">
        <v>16269</v>
      </c>
    </row>
    <row r="1643" spans="1:30">
      <c r="A1643" s="10" t="s">
        <v>815</v>
      </c>
      <c r="B1643" s="11" t="s">
        <v>15</v>
      </c>
      <c r="C1643" s="11" t="s">
        <v>4458</v>
      </c>
      <c r="D1643" s="11" t="s">
        <v>904</v>
      </c>
      <c r="E1643" s="11" t="s">
        <v>16</v>
      </c>
      <c r="F1643" s="11" t="s">
        <v>4601</v>
      </c>
      <c r="G1643" s="11" t="s">
        <v>17</v>
      </c>
      <c r="H1643" s="11" t="s">
        <v>4603</v>
      </c>
      <c r="I1643" s="11" t="s">
        <v>5089</v>
      </c>
      <c r="J1643" s="11"/>
      <c r="K1643" s="11" t="s">
        <v>4525</v>
      </c>
      <c r="L1643" s="7" t="s">
        <v>2536</v>
      </c>
      <c r="M1643" s="7" t="s">
        <v>478</v>
      </c>
      <c r="N1643" s="47">
        <v>385000</v>
      </c>
      <c r="O1643" s="11"/>
      <c r="P1643" s="11"/>
      <c r="Q1643" s="11"/>
      <c r="R1643" s="11"/>
      <c r="S1643" s="11"/>
      <c r="T1643" s="11"/>
      <c r="U1643" s="15" t="s">
        <v>81</v>
      </c>
      <c r="V1643" s="11" t="s">
        <v>4400</v>
      </c>
      <c r="W1643" s="44" t="s">
        <v>815</v>
      </c>
      <c r="X1643" s="20">
        <v>0</v>
      </c>
      <c r="Y1643" s="11" t="s">
        <v>4630</v>
      </c>
      <c r="Z1643" s="11" t="s">
        <v>4443</v>
      </c>
      <c r="AA1643" s="7">
        <v>400000</v>
      </c>
      <c r="AB1643" s="1" t="s">
        <v>14950</v>
      </c>
      <c r="AC1643" s="7" t="s">
        <v>14869</v>
      </c>
      <c r="AD1643" s="1" t="s">
        <v>16269</v>
      </c>
    </row>
    <row r="1644" spans="1:30">
      <c r="A1644" s="10" t="s">
        <v>815</v>
      </c>
      <c r="B1644" s="11" t="s">
        <v>15</v>
      </c>
      <c r="C1644" s="11" t="s">
        <v>4458</v>
      </c>
      <c r="D1644" s="11" t="s">
        <v>904</v>
      </c>
      <c r="E1644" s="11" t="s">
        <v>16</v>
      </c>
      <c r="F1644" s="11" t="s">
        <v>4601</v>
      </c>
      <c r="G1644" s="11" t="s">
        <v>17</v>
      </c>
      <c r="H1644" s="11" t="s">
        <v>4603</v>
      </c>
      <c r="I1644" s="11" t="s">
        <v>5089</v>
      </c>
      <c r="J1644" s="11"/>
      <c r="K1644" s="11" t="s">
        <v>4525</v>
      </c>
      <c r="L1644" s="7" t="s">
        <v>2536</v>
      </c>
      <c r="M1644" s="7" t="s">
        <v>478</v>
      </c>
      <c r="N1644" s="47">
        <v>55000</v>
      </c>
      <c r="O1644" s="11"/>
      <c r="P1644" s="11"/>
      <c r="Q1644" s="11"/>
      <c r="R1644" s="11"/>
      <c r="S1644" s="11"/>
      <c r="T1644" s="11"/>
      <c r="U1644" s="15" t="s">
        <v>81</v>
      </c>
      <c r="V1644" s="11" t="s">
        <v>4400</v>
      </c>
      <c r="W1644" s="44" t="s">
        <v>815</v>
      </c>
      <c r="X1644" s="20">
        <v>0</v>
      </c>
      <c r="Y1644" s="11" t="s">
        <v>4631</v>
      </c>
      <c r="Z1644" s="11" t="s">
        <v>4443</v>
      </c>
      <c r="AA1644" s="7">
        <v>400000</v>
      </c>
      <c r="AB1644" s="1" t="s">
        <v>14950</v>
      </c>
      <c r="AC1644" s="7" t="s">
        <v>14869</v>
      </c>
      <c r="AD1644" s="1" t="s">
        <v>16269</v>
      </c>
    </row>
    <row r="1645" spans="1:30">
      <c r="A1645" s="10">
        <v>43945</v>
      </c>
      <c r="B1645" s="11" t="s">
        <v>15</v>
      </c>
      <c r="C1645" s="11" t="s">
        <v>4472</v>
      </c>
      <c r="D1645" s="11" t="s">
        <v>3952</v>
      </c>
      <c r="E1645" s="11" t="s">
        <v>16</v>
      </c>
      <c r="F1645" s="11" t="s">
        <v>3992</v>
      </c>
      <c r="G1645" s="11" t="s">
        <v>37</v>
      </c>
      <c r="H1645" s="11" t="s">
        <v>5105</v>
      </c>
      <c r="I1645" s="11" t="s">
        <v>4072</v>
      </c>
      <c r="J1645" s="11"/>
      <c r="K1645" s="11" t="s">
        <v>4735</v>
      </c>
      <c r="L1645" s="7" t="s">
        <v>14054</v>
      </c>
      <c r="M1645" s="7" t="s">
        <v>4073</v>
      </c>
      <c r="N1645" s="47">
        <f>O1645*P1645</f>
        <v>67920000</v>
      </c>
      <c r="O1645" s="11">
        <v>400</v>
      </c>
      <c r="P1645" s="45">
        <v>169800</v>
      </c>
      <c r="Q1645" s="11" t="s">
        <v>18</v>
      </c>
      <c r="R1645" s="36" t="s">
        <v>3957</v>
      </c>
      <c r="S1645" s="11" t="s">
        <v>3958</v>
      </c>
      <c r="T1645" s="11"/>
      <c r="U1645" s="19" t="s">
        <v>4439</v>
      </c>
      <c r="V1645" s="11" t="s">
        <v>18</v>
      </c>
      <c r="W1645" s="14">
        <v>169800</v>
      </c>
      <c r="X1645" s="14">
        <v>400</v>
      </c>
      <c r="Y1645" s="11" t="s">
        <v>4893</v>
      </c>
      <c r="Z1645" s="11" t="s">
        <v>4443</v>
      </c>
      <c r="AA1645" s="7">
        <v>2000000</v>
      </c>
      <c r="AB1645" s="1" t="s">
        <v>15443</v>
      </c>
      <c r="AC1645" s="7" t="s">
        <v>14868</v>
      </c>
      <c r="AD1645" s="1" t="s">
        <v>16269</v>
      </c>
    </row>
    <row r="1646" spans="1:30">
      <c r="A1646" s="10">
        <v>43945</v>
      </c>
      <c r="B1646" s="11" t="s">
        <v>15</v>
      </c>
      <c r="C1646" s="11" t="s">
        <v>4472</v>
      </c>
      <c r="D1646" s="11" t="s">
        <v>3952</v>
      </c>
      <c r="E1646" s="11" t="s">
        <v>16</v>
      </c>
      <c r="F1646" s="11" t="s">
        <v>3992</v>
      </c>
      <c r="G1646" s="11" t="s">
        <v>37</v>
      </c>
      <c r="H1646" s="11" t="s">
        <v>5106</v>
      </c>
      <c r="I1646" s="11" t="s">
        <v>4736</v>
      </c>
      <c r="J1646" s="11"/>
      <c r="K1646" s="11" t="s">
        <v>4737</v>
      </c>
      <c r="L1646" s="7" t="s">
        <v>14124</v>
      </c>
      <c r="M1646" s="7" t="s">
        <v>4738</v>
      </c>
      <c r="N1646" s="47">
        <f>O1646*P1646</f>
        <v>59400000</v>
      </c>
      <c r="O1646" s="11">
        <v>300</v>
      </c>
      <c r="P1646" s="45">
        <v>198000</v>
      </c>
      <c r="Q1646" s="11" t="s">
        <v>18</v>
      </c>
      <c r="R1646" s="11" t="s">
        <v>3957</v>
      </c>
      <c r="S1646" s="11" t="s">
        <v>3958</v>
      </c>
      <c r="T1646" s="11"/>
      <c r="U1646" s="19" t="s">
        <v>4439</v>
      </c>
      <c r="V1646" s="11" t="s">
        <v>18</v>
      </c>
      <c r="W1646" s="14">
        <v>198000</v>
      </c>
      <c r="X1646" s="14">
        <v>300</v>
      </c>
      <c r="Y1646" s="11" t="s">
        <v>4894</v>
      </c>
      <c r="Z1646" s="11" t="s">
        <v>4443</v>
      </c>
      <c r="AA1646" s="7">
        <v>20000</v>
      </c>
      <c r="AB1646" s="1" t="s">
        <v>15515</v>
      </c>
      <c r="AC1646" s="7" t="s">
        <v>14870</v>
      </c>
      <c r="AD1646" s="1" t="s">
        <v>16269</v>
      </c>
    </row>
    <row r="1647" spans="1:30">
      <c r="A1647" s="10">
        <v>43945</v>
      </c>
      <c r="B1647" s="11" t="s">
        <v>15</v>
      </c>
      <c r="C1647" s="11" t="s">
        <v>4472</v>
      </c>
      <c r="D1647" s="11" t="s">
        <v>3952</v>
      </c>
      <c r="E1647" s="11" t="s">
        <v>16</v>
      </c>
      <c r="F1647" s="11" t="s">
        <v>3992</v>
      </c>
      <c r="G1647" s="11" t="s">
        <v>37</v>
      </c>
      <c r="H1647" s="11" t="s">
        <v>5107</v>
      </c>
      <c r="I1647" s="11" t="s">
        <v>4739</v>
      </c>
      <c r="J1647" s="11"/>
      <c r="K1647" s="11" t="s">
        <v>4740</v>
      </c>
      <c r="L1647" s="7" t="s">
        <v>14125</v>
      </c>
      <c r="M1647" s="7" t="s">
        <v>4741</v>
      </c>
      <c r="N1647" s="47">
        <f>O1647*P1647</f>
        <v>56268000</v>
      </c>
      <c r="O1647" s="11">
        <v>300</v>
      </c>
      <c r="P1647" s="45">
        <v>187560</v>
      </c>
      <c r="Q1647" s="11" t="s">
        <v>18</v>
      </c>
      <c r="R1647" s="11" t="s">
        <v>3957</v>
      </c>
      <c r="S1647" s="11" t="s">
        <v>3958</v>
      </c>
      <c r="T1647" s="11"/>
      <c r="U1647" s="19" t="s">
        <v>4439</v>
      </c>
      <c r="V1647" s="11" t="s">
        <v>18</v>
      </c>
      <c r="W1647" s="14">
        <v>187560</v>
      </c>
      <c r="X1647" s="14">
        <v>300</v>
      </c>
      <c r="Y1647" s="11" t="s">
        <v>4895</v>
      </c>
      <c r="Z1647" s="11" t="s">
        <v>4443</v>
      </c>
      <c r="AA1647" s="7">
        <v>100000</v>
      </c>
      <c r="AB1647" s="1" t="s">
        <v>15516</v>
      </c>
      <c r="AC1647" s="7" t="s">
        <v>14868</v>
      </c>
      <c r="AD1647" s="1" t="s">
        <v>16269</v>
      </c>
    </row>
    <row r="1648" spans="1:30">
      <c r="A1648" s="10">
        <v>43941</v>
      </c>
      <c r="B1648" s="11" t="s">
        <v>15</v>
      </c>
      <c r="C1648" s="11" t="s">
        <v>4633</v>
      </c>
      <c r="D1648" s="11" t="s">
        <v>678</v>
      </c>
      <c r="E1648" s="11" t="s">
        <v>16</v>
      </c>
      <c r="F1648" s="11" t="s">
        <v>4634</v>
      </c>
      <c r="G1648" s="11" t="s">
        <v>37</v>
      </c>
      <c r="H1648" s="11" t="s">
        <v>4635</v>
      </c>
      <c r="I1648" s="11" t="s">
        <v>4742</v>
      </c>
      <c r="J1648" s="11" t="s">
        <v>307</v>
      </c>
      <c r="K1648" s="11" t="s">
        <v>4743</v>
      </c>
      <c r="L1648" s="7" t="s">
        <v>14126</v>
      </c>
      <c r="M1648" s="7" t="s">
        <v>4744</v>
      </c>
      <c r="N1648" s="47">
        <f>O1648*P1648</f>
        <v>50400000</v>
      </c>
      <c r="O1648" s="11">
        <v>400</v>
      </c>
      <c r="P1648" s="45">
        <v>126000</v>
      </c>
      <c r="Q1648" s="11" t="s">
        <v>18</v>
      </c>
      <c r="R1648" s="11" t="s">
        <v>4877</v>
      </c>
      <c r="S1648" s="36" t="s">
        <v>4878</v>
      </c>
      <c r="T1648" s="11"/>
      <c r="U1648" s="19" t="s">
        <v>4439</v>
      </c>
      <c r="V1648" s="11" t="s">
        <v>18</v>
      </c>
      <c r="W1648" s="14">
        <v>126000</v>
      </c>
      <c r="X1648" s="14">
        <v>400</v>
      </c>
      <c r="Y1648" s="11" t="s">
        <v>4896</v>
      </c>
      <c r="Z1648" s="11" t="s">
        <v>4443</v>
      </c>
      <c r="AA1648" s="7">
        <v>0</v>
      </c>
      <c r="AB1648" s="1" t="s">
        <v>15517</v>
      </c>
      <c r="AC1648" s="7" t="s">
        <v>14869</v>
      </c>
      <c r="AD1648" s="1" t="s">
        <v>16269</v>
      </c>
    </row>
    <row r="1649" spans="1:30">
      <c r="A1649" s="10">
        <v>43941</v>
      </c>
      <c r="B1649" s="11" t="s">
        <v>15</v>
      </c>
      <c r="C1649" s="11" t="s">
        <v>2884</v>
      </c>
      <c r="D1649" s="11" t="s">
        <v>2877</v>
      </c>
      <c r="E1649" s="11" t="s">
        <v>16</v>
      </c>
      <c r="F1649" s="11" t="s">
        <v>2978</v>
      </c>
      <c r="G1649" s="11" t="s">
        <v>37</v>
      </c>
      <c r="H1649" s="11" t="s">
        <v>2994</v>
      </c>
      <c r="I1649" s="11" t="s">
        <v>4745</v>
      </c>
      <c r="J1649" s="11"/>
      <c r="K1649" s="11" t="s">
        <v>2911</v>
      </c>
      <c r="L1649" s="7" t="s">
        <v>2995</v>
      </c>
      <c r="M1649" s="7" t="s">
        <v>2996</v>
      </c>
      <c r="N1649" s="47">
        <v>33000000</v>
      </c>
      <c r="O1649" s="11">
        <v>200</v>
      </c>
      <c r="P1649" s="45">
        <f>N1649/O1649</f>
        <v>165000</v>
      </c>
      <c r="Q1649" s="11" t="s">
        <v>18</v>
      </c>
      <c r="R1649" s="11" t="s">
        <v>4879</v>
      </c>
      <c r="S1649" s="36" t="s">
        <v>2890</v>
      </c>
      <c r="T1649" s="11"/>
      <c r="U1649" s="19" t="s">
        <v>4439</v>
      </c>
      <c r="V1649" s="11" t="s">
        <v>18</v>
      </c>
      <c r="W1649" s="14">
        <v>165000</v>
      </c>
      <c r="X1649" s="14">
        <v>200</v>
      </c>
      <c r="Y1649" s="11" t="s">
        <v>4897</v>
      </c>
      <c r="Z1649" s="11" t="s">
        <v>4443</v>
      </c>
      <c r="AA1649" s="7">
        <v>1600000</v>
      </c>
      <c r="AB1649" s="1" t="s">
        <v>15311</v>
      </c>
      <c r="AC1649" s="7" t="s">
        <v>14868</v>
      </c>
      <c r="AD1649" s="1" t="s">
        <v>16269</v>
      </c>
    </row>
    <row r="1650" spans="1:30">
      <c r="A1650" s="10">
        <v>43943</v>
      </c>
      <c r="B1650" s="11" t="s">
        <v>21</v>
      </c>
      <c r="C1650" s="11" t="s">
        <v>4447</v>
      </c>
      <c r="D1650" s="11" t="s">
        <v>2766</v>
      </c>
      <c r="E1650" s="11" t="s">
        <v>16</v>
      </c>
      <c r="F1650" s="11" t="s">
        <v>2767</v>
      </c>
      <c r="G1650" s="11" t="s">
        <v>37</v>
      </c>
      <c r="H1650" s="11" t="s">
        <v>2806</v>
      </c>
      <c r="I1650" s="11" t="s">
        <v>314</v>
      </c>
      <c r="J1650" s="11" t="s">
        <v>314</v>
      </c>
      <c r="K1650" s="11" t="s">
        <v>4746</v>
      </c>
      <c r="L1650" s="7"/>
      <c r="M1650" s="7" t="s">
        <v>4747</v>
      </c>
      <c r="N1650" s="47">
        <v>5100000</v>
      </c>
      <c r="O1650" s="11">
        <v>200</v>
      </c>
      <c r="P1650" s="45">
        <f>N1650/O1650</f>
        <v>25500</v>
      </c>
      <c r="Q1650" s="11" t="s">
        <v>18</v>
      </c>
      <c r="R1650" s="11" t="s">
        <v>2770</v>
      </c>
      <c r="S1650" s="36" t="s">
        <v>4880</v>
      </c>
      <c r="T1650" s="11"/>
      <c r="U1650" s="15" t="s">
        <v>13626</v>
      </c>
      <c r="V1650" s="11" t="s">
        <v>18</v>
      </c>
      <c r="W1650" s="14">
        <v>25500</v>
      </c>
      <c r="X1650" s="14">
        <v>200</v>
      </c>
      <c r="Y1650" s="11" t="s">
        <v>4898</v>
      </c>
      <c r="Z1650" s="11" t="s">
        <v>4443</v>
      </c>
      <c r="AA1650" s="7"/>
      <c r="AB1650" s="71" t="s">
        <v>16263</v>
      </c>
      <c r="AC1650" s="7"/>
      <c r="AD1650" s="1" t="s">
        <v>16269</v>
      </c>
    </row>
    <row r="1651" spans="1:30">
      <c r="A1651" s="10">
        <v>43943</v>
      </c>
      <c r="B1651" s="11" t="s">
        <v>15</v>
      </c>
      <c r="C1651" s="11" t="s">
        <v>4464</v>
      </c>
      <c r="D1651" s="11" t="s">
        <v>2766</v>
      </c>
      <c r="E1651" s="11" t="s">
        <v>16</v>
      </c>
      <c r="F1651" s="11" t="s">
        <v>2132</v>
      </c>
      <c r="G1651" s="11" t="s">
        <v>17</v>
      </c>
      <c r="H1651" s="11" t="s">
        <v>4637</v>
      </c>
      <c r="I1651" s="11" t="s">
        <v>4748</v>
      </c>
      <c r="J1651" s="11" t="s">
        <v>797</v>
      </c>
      <c r="K1651" s="11" t="s">
        <v>4749</v>
      </c>
      <c r="L1651" s="7" t="s">
        <v>2136</v>
      </c>
      <c r="M1651" s="7" t="s">
        <v>2137</v>
      </c>
      <c r="N1651" s="47">
        <v>4950000</v>
      </c>
      <c r="O1651" s="11">
        <v>100</v>
      </c>
      <c r="P1651" s="45">
        <v>49500</v>
      </c>
      <c r="Q1651" s="11" t="s">
        <v>18</v>
      </c>
      <c r="R1651" s="11" t="s">
        <v>3078</v>
      </c>
      <c r="S1651" s="11" t="s">
        <v>3079</v>
      </c>
      <c r="T1651" s="11"/>
      <c r="U1651" s="19" t="s">
        <v>4439</v>
      </c>
      <c r="V1651" s="11" t="s">
        <v>18</v>
      </c>
      <c r="W1651" s="14">
        <v>49500</v>
      </c>
      <c r="X1651" s="14">
        <v>100</v>
      </c>
      <c r="Y1651" s="11" t="s">
        <v>4899</v>
      </c>
      <c r="Z1651" s="11" t="s">
        <v>4443</v>
      </c>
      <c r="AA1651" s="7">
        <v>183406304</v>
      </c>
      <c r="AB1651" s="1" t="s">
        <v>15211</v>
      </c>
      <c r="AC1651" s="7" t="s">
        <v>14869</v>
      </c>
      <c r="AD1651" s="1" t="s">
        <v>16269</v>
      </c>
    </row>
    <row r="1652" spans="1:30">
      <c r="A1652" s="10">
        <v>43928</v>
      </c>
      <c r="B1652" s="11" t="s">
        <v>15</v>
      </c>
      <c r="C1652" s="11" t="s">
        <v>4636</v>
      </c>
      <c r="D1652" s="11" t="s">
        <v>2480</v>
      </c>
      <c r="E1652" s="11" t="s">
        <v>16</v>
      </c>
      <c r="F1652" s="11" t="s">
        <v>2566</v>
      </c>
      <c r="G1652" s="11" t="s">
        <v>37</v>
      </c>
      <c r="H1652" s="11" t="s">
        <v>5108</v>
      </c>
      <c r="I1652" s="11" t="s">
        <v>4750</v>
      </c>
      <c r="J1652" s="11" t="s">
        <v>4751</v>
      </c>
      <c r="K1652" s="11" t="s">
        <v>2590</v>
      </c>
      <c r="L1652" s="7" t="s">
        <v>2136</v>
      </c>
      <c r="M1652" s="7" t="s">
        <v>2137</v>
      </c>
      <c r="N1652" s="47">
        <v>4950000</v>
      </c>
      <c r="O1652" s="11">
        <v>100</v>
      </c>
      <c r="P1652" s="45">
        <f>N1652/O1652</f>
        <v>49500</v>
      </c>
      <c r="Q1652" s="11" t="s">
        <v>18</v>
      </c>
      <c r="R1652" s="36" t="s">
        <v>2572</v>
      </c>
      <c r="S1652" s="11" t="s">
        <v>2572</v>
      </c>
      <c r="T1652" s="11"/>
      <c r="U1652" s="19" t="s">
        <v>4439</v>
      </c>
      <c r="V1652" s="11" t="s">
        <v>18</v>
      </c>
      <c r="W1652" s="14">
        <v>49500</v>
      </c>
      <c r="X1652" s="14">
        <v>100</v>
      </c>
      <c r="Y1652" s="11" t="s">
        <v>4900</v>
      </c>
      <c r="Z1652" s="11" t="s">
        <v>4443</v>
      </c>
      <c r="AA1652" s="7">
        <v>183406304</v>
      </c>
      <c r="AB1652" s="1" t="s">
        <v>15211</v>
      </c>
      <c r="AC1652" s="7" t="s">
        <v>14869</v>
      </c>
      <c r="AD1652" s="1" t="s">
        <v>16269</v>
      </c>
    </row>
    <row r="1653" spans="1:30">
      <c r="A1653" s="10">
        <v>43943</v>
      </c>
      <c r="B1653" s="11" t="s">
        <v>15</v>
      </c>
      <c r="C1653" s="11" t="s">
        <v>4464</v>
      </c>
      <c r="D1653" s="11" t="s">
        <v>2766</v>
      </c>
      <c r="E1653" s="11" t="s">
        <v>16</v>
      </c>
      <c r="F1653" s="11" t="s">
        <v>2132</v>
      </c>
      <c r="G1653" s="11" t="s">
        <v>37</v>
      </c>
      <c r="H1653" s="11" t="s">
        <v>5109</v>
      </c>
      <c r="I1653" s="11" t="s">
        <v>4752</v>
      </c>
      <c r="J1653" s="11" t="s">
        <v>797</v>
      </c>
      <c r="K1653" s="11" t="s">
        <v>4753</v>
      </c>
      <c r="L1653" s="7" t="s">
        <v>4766</v>
      </c>
      <c r="M1653" s="7" t="s">
        <v>4754</v>
      </c>
      <c r="N1653" s="47">
        <v>3956000</v>
      </c>
      <c r="O1653" s="11">
        <v>112</v>
      </c>
      <c r="P1653" s="45">
        <v>35321.428599999999</v>
      </c>
      <c r="Q1653" s="11" t="s">
        <v>18</v>
      </c>
      <c r="R1653" s="11" t="s">
        <v>3078</v>
      </c>
      <c r="S1653" s="36" t="s">
        <v>3079</v>
      </c>
      <c r="T1653" s="11"/>
      <c r="U1653" s="15" t="s">
        <v>13626</v>
      </c>
      <c r="V1653" s="11" t="s">
        <v>18</v>
      </c>
      <c r="W1653" s="14">
        <v>35321.43</v>
      </c>
      <c r="X1653" s="14">
        <v>112</v>
      </c>
      <c r="Y1653" s="11" t="s">
        <v>4901</v>
      </c>
      <c r="Z1653" s="11" t="s">
        <v>4443</v>
      </c>
      <c r="AA1653" s="7">
        <v>0</v>
      </c>
      <c r="AB1653" s="1" t="s">
        <v>15064</v>
      </c>
      <c r="AC1653" s="7" t="s">
        <v>14869</v>
      </c>
      <c r="AD1653" s="1" t="s">
        <v>16269</v>
      </c>
    </row>
    <row r="1654" spans="1:30">
      <c r="A1654" s="10">
        <v>43951</v>
      </c>
      <c r="B1654" s="11" t="s">
        <v>15</v>
      </c>
      <c r="C1654" s="11" t="s">
        <v>4452</v>
      </c>
      <c r="D1654" s="11" t="s">
        <v>3804</v>
      </c>
      <c r="E1654" s="11" t="s">
        <v>16</v>
      </c>
      <c r="F1654" s="11" t="s">
        <v>2462</v>
      </c>
      <c r="G1654" s="11" t="s">
        <v>17</v>
      </c>
      <c r="H1654" s="11" t="s">
        <v>4638</v>
      </c>
      <c r="I1654" s="11" t="s">
        <v>4510</v>
      </c>
      <c r="J1654" s="11"/>
      <c r="K1654" s="11" t="s">
        <v>4511</v>
      </c>
      <c r="L1654" s="7"/>
      <c r="M1654" s="7"/>
      <c r="N1654" s="47">
        <v>3570000</v>
      </c>
      <c r="O1654" s="11">
        <v>500000</v>
      </c>
      <c r="P1654" s="45">
        <v>7.14</v>
      </c>
      <c r="Q1654" s="11" t="s">
        <v>18</v>
      </c>
      <c r="R1654" s="11" t="s">
        <v>4570</v>
      </c>
      <c r="S1654" s="11" t="s">
        <v>3809</v>
      </c>
      <c r="T1654" s="11"/>
      <c r="U1654" s="19" t="s">
        <v>4892</v>
      </c>
      <c r="V1654" s="11" t="s">
        <v>18</v>
      </c>
      <c r="W1654" s="14">
        <v>7.14</v>
      </c>
      <c r="X1654" s="14">
        <v>500000</v>
      </c>
      <c r="Y1654" s="11" t="s">
        <v>4902</v>
      </c>
      <c r="Z1654" s="11" t="s">
        <v>4443</v>
      </c>
      <c r="AA1654" s="7"/>
      <c r="AB1654" s="1" t="s">
        <v>14871</v>
      </c>
      <c r="AC1654" s="7"/>
      <c r="AD1654" s="1" t="s">
        <v>16269</v>
      </c>
    </row>
    <row r="1655" spans="1:30">
      <c r="A1655" s="10">
        <v>43942</v>
      </c>
      <c r="B1655" s="11" t="s">
        <v>15</v>
      </c>
      <c r="C1655" s="11" t="s">
        <v>4452</v>
      </c>
      <c r="D1655" s="11" t="s">
        <v>3804</v>
      </c>
      <c r="E1655" s="11" t="s">
        <v>16</v>
      </c>
      <c r="F1655" s="11" t="s">
        <v>2462</v>
      </c>
      <c r="G1655" s="11" t="s">
        <v>37</v>
      </c>
      <c r="H1655" s="11" t="s">
        <v>5110</v>
      </c>
      <c r="I1655" s="11" t="s">
        <v>3806</v>
      </c>
      <c r="J1655" s="11" t="s">
        <v>2580</v>
      </c>
      <c r="K1655" s="11"/>
      <c r="L1655" s="7" t="s">
        <v>14017</v>
      </c>
      <c r="M1655" s="7" t="s">
        <v>3807</v>
      </c>
      <c r="N1655" s="47">
        <v>3510000</v>
      </c>
      <c r="O1655" s="11">
        <v>135</v>
      </c>
      <c r="P1655" s="45">
        <v>26000</v>
      </c>
      <c r="Q1655" s="11" t="s">
        <v>18</v>
      </c>
      <c r="R1655" s="36" t="s">
        <v>3808</v>
      </c>
      <c r="S1655" s="11" t="s">
        <v>3809</v>
      </c>
      <c r="T1655" s="11"/>
      <c r="U1655" s="15" t="s">
        <v>13626</v>
      </c>
      <c r="V1655" s="11" t="s">
        <v>18</v>
      </c>
      <c r="W1655" s="14">
        <v>26000</v>
      </c>
      <c r="X1655" s="14">
        <v>135</v>
      </c>
      <c r="Y1655" s="11" t="s">
        <v>4903</v>
      </c>
      <c r="Z1655" s="11" t="s">
        <v>4443</v>
      </c>
      <c r="AA1655" s="7">
        <v>0</v>
      </c>
      <c r="AB1655" s="1" t="s">
        <v>15261</v>
      </c>
      <c r="AC1655" s="7" t="s">
        <v>14869</v>
      </c>
      <c r="AD1655" s="1" t="s">
        <v>16269</v>
      </c>
    </row>
    <row r="1656" spans="1:30">
      <c r="A1656" s="10">
        <v>43943</v>
      </c>
      <c r="B1656" s="11" t="s">
        <v>15</v>
      </c>
      <c r="C1656" s="11" t="s">
        <v>4464</v>
      </c>
      <c r="D1656" s="11" t="s">
        <v>2766</v>
      </c>
      <c r="E1656" s="11" t="s">
        <v>16</v>
      </c>
      <c r="F1656" s="11" t="s">
        <v>2132</v>
      </c>
      <c r="G1656" s="11" t="s">
        <v>37</v>
      </c>
      <c r="H1656" s="11" t="s">
        <v>4639</v>
      </c>
      <c r="I1656" s="11"/>
      <c r="J1656" s="11" t="s">
        <v>797</v>
      </c>
      <c r="K1656" s="11" t="s">
        <v>4755</v>
      </c>
      <c r="L1656" s="7" t="s">
        <v>4766</v>
      </c>
      <c r="M1656" s="7" t="s">
        <v>4754</v>
      </c>
      <c r="N1656" s="47">
        <v>2911185</v>
      </c>
      <c r="O1656" s="11">
        <v>45</v>
      </c>
      <c r="P1656" s="45">
        <f>N1656/O1656</f>
        <v>64693</v>
      </c>
      <c r="Q1656" s="11" t="s">
        <v>18</v>
      </c>
      <c r="R1656" s="11" t="s">
        <v>3078</v>
      </c>
      <c r="S1656" s="11" t="s">
        <v>3079</v>
      </c>
      <c r="T1656" s="11"/>
      <c r="U1656" s="19" t="s">
        <v>4439</v>
      </c>
      <c r="V1656" s="11" t="s">
        <v>18</v>
      </c>
      <c r="W1656" s="14">
        <v>64693</v>
      </c>
      <c r="X1656" s="14">
        <v>45</v>
      </c>
      <c r="Y1656" s="11" t="s">
        <v>4904</v>
      </c>
      <c r="Z1656" s="11" t="s">
        <v>4443</v>
      </c>
      <c r="AA1656" s="7">
        <v>0</v>
      </c>
      <c r="AB1656" s="1" t="s">
        <v>15064</v>
      </c>
      <c r="AC1656" s="7" t="s">
        <v>14869</v>
      </c>
      <c r="AD1656" s="1" t="s">
        <v>16269</v>
      </c>
    </row>
    <row r="1657" spans="1:30">
      <c r="A1657" s="10">
        <v>43942</v>
      </c>
      <c r="B1657" s="11" t="s">
        <v>15</v>
      </c>
      <c r="C1657" s="11" t="s">
        <v>4452</v>
      </c>
      <c r="D1657" s="11" t="s">
        <v>3804</v>
      </c>
      <c r="E1657" s="11" t="s">
        <v>16</v>
      </c>
      <c r="F1657" s="11" t="s">
        <v>2462</v>
      </c>
      <c r="G1657" s="11" t="s">
        <v>37</v>
      </c>
      <c r="H1657" s="11" t="s">
        <v>4640</v>
      </c>
      <c r="I1657" s="11" t="s">
        <v>3811</v>
      </c>
      <c r="J1657" s="11" t="s">
        <v>920</v>
      </c>
      <c r="K1657" s="11"/>
      <c r="L1657" s="7" t="s">
        <v>2136</v>
      </c>
      <c r="M1657" s="7" t="s">
        <v>2137</v>
      </c>
      <c r="N1657" s="47">
        <v>2890000</v>
      </c>
      <c r="O1657" s="11">
        <v>50</v>
      </c>
      <c r="P1657" s="45">
        <v>57800</v>
      </c>
      <c r="Q1657" s="11" t="s">
        <v>18</v>
      </c>
      <c r="R1657" s="11" t="s">
        <v>3809</v>
      </c>
      <c r="S1657" s="11" t="s">
        <v>3809</v>
      </c>
      <c r="T1657" s="11"/>
      <c r="U1657" s="19" t="s">
        <v>4439</v>
      </c>
      <c r="V1657" s="11" t="s">
        <v>18</v>
      </c>
      <c r="W1657" s="14">
        <v>57800</v>
      </c>
      <c r="X1657" s="14">
        <v>50</v>
      </c>
      <c r="Y1657" s="11" t="s">
        <v>4905</v>
      </c>
      <c r="Z1657" s="11" t="s">
        <v>4443</v>
      </c>
      <c r="AA1657" s="7">
        <v>183406304</v>
      </c>
      <c r="AB1657" s="1" t="s">
        <v>15211</v>
      </c>
      <c r="AC1657" s="7" t="s">
        <v>14869</v>
      </c>
      <c r="AD1657" s="1" t="s">
        <v>16269</v>
      </c>
    </row>
    <row r="1658" spans="1:30">
      <c r="A1658" s="10">
        <v>43945</v>
      </c>
      <c r="B1658" s="11" t="s">
        <v>15</v>
      </c>
      <c r="C1658" s="11" t="s">
        <v>4472</v>
      </c>
      <c r="D1658" s="11" t="s">
        <v>3952</v>
      </c>
      <c r="E1658" s="11" t="s">
        <v>16</v>
      </c>
      <c r="F1658" s="11" t="s">
        <v>3992</v>
      </c>
      <c r="G1658" s="11" t="s">
        <v>17</v>
      </c>
      <c r="H1658" s="11" t="s">
        <v>3980</v>
      </c>
      <c r="I1658" s="11" t="s">
        <v>4052</v>
      </c>
      <c r="J1658" s="11"/>
      <c r="K1658" s="11" t="s">
        <v>4756</v>
      </c>
      <c r="L1658" s="7" t="s">
        <v>14051</v>
      </c>
      <c r="M1658" s="7" t="s">
        <v>4053</v>
      </c>
      <c r="N1658" s="47">
        <f>O1658*P1658</f>
        <v>2850000</v>
      </c>
      <c r="O1658" s="11">
        <v>150000</v>
      </c>
      <c r="P1658" s="45">
        <v>19</v>
      </c>
      <c r="Q1658" s="11" t="s">
        <v>671</v>
      </c>
      <c r="R1658" s="36" t="s">
        <v>3957</v>
      </c>
      <c r="S1658" s="11" t="s">
        <v>3958</v>
      </c>
      <c r="T1658" s="11"/>
      <c r="U1658" s="19" t="s">
        <v>4892</v>
      </c>
      <c r="V1658" s="11" t="s">
        <v>671</v>
      </c>
      <c r="W1658" s="14">
        <v>19</v>
      </c>
      <c r="X1658" s="14">
        <v>150000</v>
      </c>
      <c r="Y1658" s="11" t="s">
        <v>4906</v>
      </c>
      <c r="Z1658" s="11" t="s">
        <v>4443</v>
      </c>
      <c r="AA1658" s="7">
        <v>2500000</v>
      </c>
      <c r="AB1658" s="1" t="s">
        <v>15439</v>
      </c>
      <c r="AC1658" s="7" t="s">
        <v>14868</v>
      </c>
      <c r="AD1658" s="1" t="s">
        <v>16269</v>
      </c>
    </row>
    <row r="1659" spans="1:30">
      <c r="A1659" s="10">
        <v>43928</v>
      </c>
      <c r="B1659" s="11" t="s">
        <v>15</v>
      </c>
      <c r="C1659" s="11" t="s">
        <v>4636</v>
      </c>
      <c r="D1659" s="11" t="s">
        <v>2480</v>
      </c>
      <c r="E1659" s="11" t="s">
        <v>16</v>
      </c>
      <c r="F1659" s="11" t="s">
        <v>2566</v>
      </c>
      <c r="G1659" s="11" t="s">
        <v>34</v>
      </c>
      <c r="H1659" s="11" t="s">
        <v>2612</v>
      </c>
      <c r="I1659" s="11" t="s">
        <v>2613</v>
      </c>
      <c r="J1659" s="11" t="s">
        <v>2614</v>
      </c>
      <c r="K1659" s="11" t="s">
        <v>2615</v>
      </c>
      <c r="L1659" s="7" t="s">
        <v>13906</v>
      </c>
      <c r="M1659" s="7" t="s">
        <v>2616</v>
      </c>
      <c r="N1659" s="47">
        <v>2830765.18</v>
      </c>
      <c r="O1659" s="11">
        <v>12</v>
      </c>
      <c r="P1659" s="24">
        <f>N1659/12</f>
        <v>235897.09833333336</v>
      </c>
      <c r="Q1659" s="11" t="s">
        <v>4875</v>
      </c>
      <c r="R1659" s="11" t="s">
        <v>2572</v>
      </c>
      <c r="S1659" s="11" t="s">
        <v>2572</v>
      </c>
      <c r="T1659" s="11"/>
      <c r="U1659" s="15" t="s">
        <v>816</v>
      </c>
      <c r="V1659" s="11" t="s">
        <v>4875</v>
      </c>
      <c r="W1659" s="14">
        <v>235897.09833333336</v>
      </c>
      <c r="X1659" s="14">
        <v>12</v>
      </c>
      <c r="Y1659" s="11" t="s">
        <v>4907</v>
      </c>
      <c r="Z1659" s="11" t="s">
        <v>4442</v>
      </c>
      <c r="AA1659" s="7">
        <v>120000</v>
      </c>
      <c r="AB1659" s="1" t="s">
        <v>15275</v>
      </c>
      <c r="AC1659" s="7" t="s">
        <v>14870</v>
      </c>
      <c r="AD1659" s="1" t="s">
        <v>16269</v>
      </c>
    </row>
    <row r="1660" spans="1:30">
      <c r="A1660" s="10">
        <v>43945</v>
      </c>
      <c r="B1660" s="11" t="s">
        <v>15</v>
      </c>
      <c r="C1660" s="11" t="s">
        <v>4472</v>
      </c>
      <c r="D1660" s="11" t="s">
        <v>3952</v>
      </c>
      <c r="E1660" s="11" t="s">
        <v>16</v>
      </c>
      <c r="F1660" s="11" t="s">
        <v>3992</v>
      </c>
      <c r="G1660" s="11" t="s">
        <v>17</v>
      </c>
      <c r="H1660" s="11" t="s">
        <v>4641</v>
      </c>
      <c r="I1660" s="11" t="s">
        <v>4027</v>
      </c>
      <c r="J1660" s="11"/>
      <c r="K1660" s="11" t="s">
        <v>4757</v>
      </c>
      <c r="L1660" s="7" t="s">
        <v>14044</v>
      </c>
      <c r="M1660" s="7" t="s">
        <v>4028</v>
      </c>
      <c r="N1660" s="47">
        <f>O1660*P1660</f>
        <v>2600000</v>
      </c>
      <c r="O1660" s="11">
        <v>100000</v>
      </c>
      <c r="P1660" s="45">
        <v>26</v>
      </c>
      <c r="Q1660" s="11" t="s">
        <v>4876</v>
      </c>
      <c r="R1660" s="11" t="s">
        <v>3957</v>
      </c>
      <c r="S1660" s="11" t="s">
        <v>3958</v>
      </c>
      <c r="T1660" s="11"/>
      <c r="U1660" s="15" t="s">
        <v>30</v>
      </c>
      <c r="V1660" s="11" t="s">
        <v>4876</v>
      </c>
      <c r="W1660" s="14">
        <v>0.52</v>
      </c>
      <c r="X1660" s="14">
        <v>5000000</v>
      </c>
      <c r="Y1660" s="11" t="s">
        <v>4908</v>
      </c>
      <c r="Z1660" s="11" t="s">
        <v>4443</v>
      </c>
      <c r="AA1660" s="7">
        <v>2500000</v>
      </c>
      <c r="AB1660" s="1" t="s">
        <v>15433</v>
      </c>
      <c r="AC1660" s="7" t="s">
        <v>14869</v>
      </c>
      <c r="AD1660" s="1" t="s">
        <v>16269</v>
      </c>
    </row>
    <row r="1661" spans="1:30">
      <c r="A1661" s="10">
        <v>43928</v>
      </c>
      <c r="B1661" s="11" t="s">
        <v>15</v>
      </c>
      <c r="C1661" s="11" t="s">
        <v>4636</v>
      </c>
      <c r="D1661" s="11" t="s">
        <v>2480</v>
      </c>
      <c r="E1661" s="11" t="s">
        <v>16</v>
      </c>
      <c r="F1661" s="11" t="s">
        <v>2566</v>
      </c>
      <c r="G1661" s="11" t="s">
        <v>34</v>
      </c>
      <c r="H1661" s="11" t="s">
        <v>4643</v>
      </c>
      <c r="I1661" s="11" t="s">
        <v>4758</v>
      </c>
      <c r="J1661" s="11" t="s">
        <v>1299</v>
      </c>
      <c r="K1661" s="11" t="s">
        <v>4759</v>
      </c>
      <c r="L1661" s="7" t="s">
        <v>14127</v>
      </c>
      <c r="M1661" s="7" t="s">
        <v>4760</v>
      </c>
      <c r="N1661" s="47">
        <v>2350950</v>
      </c>
      <c r="O1661" s="11">
        <v>12</v>
      </c>
      <c r="P1661" s="45">
        <f>N1661/O1661</f>
        <v>195912.5</v>
      </c>
      <c r="Q1661" s="11" t="s">
        <v>4875</v>
      </c>
      <c r="R1661" s="11" t="s">
        <v>2572</v>
      </c>
      <c r="S1661" s="11" t="s">
        <v>2572</v>
      </c>
      <c r="T1661" s="11"/>
      <c r="U1661" s="15" t="s">
        <v>816</v>
      </c>
      <c r="V1661" s="11" t="s">
        <v>4875</v>
      </c>
      <c r="W1661" s="14">
        <v>195912.5</v>
      </c>
      <c r="X1661" s="14">
        <v>12</v>
      </c>
      <c r="Y1661" s="11" t="s">
        <v>4909</v>
      </c>
      <c r="Z1661" s="11" t="s">
        <v>4442</v>
      </c>
      <c r="AA1661" s="7">
        <v>30000</v>
      </c>
      <c r="AB1661" s="1" t="s">
        <v>15518</v>
      </c>
      <c r="AC1661" s="7" t="s">
        <v>14870</v>
      </c>
      <c r="AD1661" s="1" t="s">
        <v>16269</v>
      </c>
    </row>
    <row r="1662" spans="1:30">
      <c r="A1662" s="10">
        <v>43928</v>
      </c>
      <c r="B1662" s="11" t="s">
        <v>15</v>
      </c>
      <c r="C1662" s="11" t="s">
        <v>4636</v>
      </c>
      <c r="D1662" s="11" t="s">
        <v>2480</v>
      </c>
      <c r="E1662" s="11" t="s">
        <v>16</v>
      </c>
      <c r="F1662" s="11" t="s">
        <v>2566</v>
      </c>
      <c r="G1662" s="11" t="s">
        <v>34</v>
      </c>
      <c r="H1662" s="11" t="s">
        <v>4644</v>
      </c>
      <c r="I1662" s="11" t="s">
        <v>4761</v>
      </c>
      <c r="J1662" s="11" t="s">
        <v>931</v>
      </c>
      <c r="K1662" s="11" t="s">
        <v>4762</v>
      </c>
      <c r="L1662" s="7" t="s">
        <v>14128</v>
      </c>
      <c r="M1662" s="7" t="s">
        <v>4763</v>
      </c>
      <c r="N1662" s="47">
        <v>2263140</v>
      </c>
      <c r="O1662" s="11">
        <v>12</v>
      </c>
      <c r="P1662" s="45">
        <f>N1662/O1662</f>
        <v>188595</v>
      </c>
      <c r="Q1662" s="11" t="s">
        <v>4875</v>
      </c>
      <c r="R1662" s="11" t="s">
        <v>2572</v>
      </c>
      <c r="S1662" s="11" t="s">
        <v>2572</v>
      </c>
      <c r="T1662" s="11"/>
      <c r="U1662" s="15" t="s">
        <v>816</v>
      </c>
      <c r="V1662" s="11" t="s">
        <v>4875</v>
      </c>
      <c r="W1662" s="14">
        <v>188595</v>
      </c>
      <c r="X1662" s="14">
        <v>12</v>
      </c>
      <c r="Y1662" s="11" t="s">
        <v>4910</v>
      </c>
      <c r="Z1662" s="11" t="s">
        <v>4442</v>
      </c>
      <c r="AA1662" s="7">
        <v>0</v>
      </c>
      <c r="AB1662" s="1" t="s">
        <v>15519</v>
      </c>
      <c r="AC1662" s="7" t="s">
        <v>14869</v>
      </c>
      <c r="AD1662" s="1" t="s">
        <v>16269</v>
      </c>
    </row>
    <row r="1663" spans="1:30">
      <c r="A1663" s="10">
        <v>43941</v>
      </c>
      <c r="B1663" s="11" t="s">
        <v>15</v>
      </c>
      <c r="C1663" s="11" t="s">
        <v>4645</v>
      </c>
      <c r="D1663" s="11" t="s">
        <v>692</v>
      </c>
      <c r="E1663" s="11" t="s">
        <v>16</v>
      </c>
      <c r="F1663" s="11"/>
      <c r="G1663" s="11" t="s">
        <v>37</v>
      </c>
      <c r="H1663" s="11" t="s">
        <v>4646</v>
      </c>
      <c r="I1663" s="11" t="s">
        <v>711</v>
      </c>
      <c r="J1663" s="11"/>
      <c r="K1663" s="11" t="s">
        <v>712</v>
      </c>
      <c r="L1663" s="7" t="s">
        <v>713</v>
      </c>
      <c r="M1663" s="7" t="s">
        <v>714</v>
      </c>
      <c r="N1663" s="47">
        <v>1680000</v>
      </c>
      <c r="O1663" s="11">
        <v>30</v>
      </c>
      <c r="P1663" s="45">
        <v>56000</v>
      </c>
      <c r="Q1663" s="11" t="s">
        <v>18</v>
      </c>
      <c r="R1663" s="11" t="s">
        <v>697</v>
      </c>
      <c r="S1663" s="36" t="s">
        <v>698</v>
      </c>
      <c r="T1663" s="11"/>
      <c r="U1663" s="19" t="s">
        <v>4439</v>
      </c>
      <c r="V1663" s="11" t="s">
        <v>18</v>
      </c>
      <c r="W1663" s="14">
        <v>56000</v>
      </c>
      <c r="X1663" s="14">
        <v>30</v>
      </c>
      <c r="Y1663" s="11" t="s">
        <v>4911</v>
      </c>
      <c r="Z1663" s="11" t="s">
        <v>4443</v>
      </c>
      <c r="AA1663" s="7">
        <v>0</v>
      </c>
      <c r="AB1663" s="1" t="s">
        <v>14991</v>
      </c>
      <c r="AC1663" s="7" t="s">
        <v>14869</v>
      </c>
      <c r="AD1663" s="1" t="s">
        <v>16269</v>
      </c>
    </row>
    <row r="1664" spans="1:30">
      <c r="A1664" s="10">
        <v>43938</v>
      </c>
      <c r="B1664" s="11" t="s">
        <v>15</v>
      </c>
      <c r="C1664" s="11" t="s">
        <v>4647</v>
      </c>
      <c r="D1664" s="11" t="s">
        <v>4137</v>
      </c>
      <c r="E1664" s="11" t="s">
        <v>16</v>
      </c>
      <c r="F1664" s="11" t="s">
        <v>4138</v>
      </c>
      <c r="G1664" s="11" t="s">
        <v>37</v>
      </c>
      <c r="H1664" s="11" t="s">
        <v>768</v>
      </c>
      <c r="I1664" s="11" t="s">
        <v>4139</v>
      </c>
      <c r="J1664" s="11"/>
      <c r="K1664" s="11"/>
      <c r="L1664" s="7" t="s">
        <v>4140</v>
      </c>
      <c r="M1664" s="7" t="s">
        <v>4141</v>
      </c>
      <c r="N1664" s="47">
        <v>1485000</v>
      </c>
      <c r="O1664" s="11">
        <v>11</v>
      </c>
      <c r="P1664" s="45">
        <v>135000</v>
      </c>
      <c r="Q1664" s="11" t="s">
        <v>18</v>
      </c>
      <c r="R1664" s="11" t="s">
        <v>4881</v>
      </c>
      <c r="S1664" s="36" t="s">
        <v>4882</v>
      </c>
      <c r="T1664" s="11"/>
      <c r="U1664" s="19" t="s">
        <v>4439</v>
      </c>
      <c r="V1664" s="11" t="s">
        <v>18</v>
      </c>
      <c r="W1664" s="14">
        <v>135000</v>
      </c>
      <c r="X1664" s="14">
        <v>11</v>
      </c>
      <c r="Y1664" s="11" t="s">
        <v>4912</v>
      </c>
      <c r="Z1664" s="11" t="s">
        <v>4443</v>
      </c>
      <c r="AA1664" s="7">
        <v>720000</v>
      </c>
      <c r="AB1664" s="1" t="s">
        <v>15451</v>
      </c>
      <c r="AC1664" s="7" t="s">
        <v>14869</v>
      </c>
      <c r="AD1664" s="1" t="s">
        <v>16269</v>
      </c>
    </row>
    <row r="1665" spans="1:30">
      <c r="A1665" s="10">
        <v>43938</v>
      </c>
      <c r="B1665" s="11" t="s">
        <v>15</v>
      </c>
      <c r="C1665" s="11" t="s">
        <v>4647</v>
      </c>
      <c r="D1665" s="11" t="s">
        <v>4137</v>
      </c>
      <c r="E1665" s="11" t="s">
        <v>16</v>
      </c>
      <c r="F1665" s="11" t="s">
        <v>4138</v>
      </c>
      <c r="G1665" s="11" t="s">
        <v>37</v>
      </c>
      <c r="H1665" s="11" t="s">
        <v>4648</v>
      </c>
      <c r="I1665" s="11" t="s">
        <v>4152</v>
      </c>
      <c r="J1665" s="11"/>
      <c r="K1665" s="11"/>
      <c r="L1665" s="7" t="s">
        <v>14063</v>
      </c>
      <c r="M1665" s="7" t="s">
        <v>4153</v>
      </c>
      <c r="N1665" s="47">
        <v>1368375</v>
      </c>
      <c r="O1665" s="11">
        <v>25</v>
      </c>
      <c r="P1665" s="45">
        <v>54735</v>
      </c>
      <c r="Q1665" s="11" t="s">
        <v>18</v>
      </c>
      <c r="R1665" s="11" t="s">
        <v>4881</v>
      </c>
      <c r="S1665" s="11" t="s">
        <v>4882</v>
      </c>
      <c r="T1665" s="11"/>
      <c r="U1665" s="19" t="s">
        <v>4439</v>
      </c>
      <c r="V1665" s="11" t="s">
        <v>18</v>
      </c>
      <c r="W1665" s="14">
        <v>54735</v>
      </c>
      <c r="X1665" s="14">
        <v>25</v>
      </c>
      <c r="Y1665" s="11" t="s">
        <v>4913</v>
      </c>
      <c r="Z1665" s="11" t="s">
        <v>4443</v>
      </c>
      <c r="AA1665" s="7">
        <v>3800000</v>
      </c>
      <c r="AB1665" s="1" t="s">
        <v>15452</v>
      </c>
      <c r="AC1665" s="7" t="s">
        <v>14870</v>
      </c>
      <c r="AD1665" s="1" t="s">
        <v>16269</v>
      </c>
    </row>
    <row r="1666" spans="1:30">
      <c r="A1666" s="10">
        <v>43928</v>
      </c>
      <c r="B1666" s="11" t="s">
        <v>15</v>
      </c>
      <c r="C1666" s="11" t="s">
        <v>4636</v>
      </c>
      <c r="D1666" s="11" t="s">
        <v>2480</v>
      </c>
      <c r="E1666" s="11" t="s">
        <v>16</v>
      </c>
      <c r="F1666" s="11" t="s">
        <v>2566</v>
      </c>
      <c r="G1666" s="11" t="s">
        <v>34</v>
      </c>
      <c r="H1666" s="11" t="s">
        <v>2568</v>
      </c>
      <c r="I1666" s="11" t="s">
        <v>2569</v>
      </c>
      <c r="J1666" s="11" t="s">
        <v>1290</v>
      </c>
      <c r="K1666" s="11" t="s">
        <v>2570</v>
      </c>
      <c r="L1666" s="7" t="s">
        <v>13900</v>
      </c>
      <c r="M1666" s="7" t="s">
        <v>2571</v>
      </c>
      <c r="N1666" s="47">
        <v>1164875.49</v>
      </c>
      <c r="O1666" s="11">
        <v>12</v>
      </c>
      <c r="P1666" s="45">
        <f>N1666/O1666</f>
        <v>97072.957500000004</v>
      </c>
      <c r="Q1666" s="11" t="s">
        <v>4875</v>
      </c>
      <c r="R1666" s="11" t="s">
        <v>2572</v>
      </c>
      <c r="S1666" s="11" t="s">
        <v>2572</v>
      </c>
      <c r="T1666" s="11"/>
      <c r="U1666" s="15" t="s">
        <v>816</v>
      </c>
      <c r="V1666" s="11" t="s">
        <v>4875</v>
      </c>
      <c r="W1666" s="14">
        <v>97072.957500000004</v>
      </c>
      <c r="X1666" s="14">
        <v>12</v>
      </c>
      <c r="Y1666" s="11" t="s">
        <v>4914</v>
      </c>
      <c r="Z1666" s="11" t="s">
        <v>4442</v>
      </c>
      <c r="AA1666" s="7">
        <v>28131521</v>
      </c>
      <c r="AB1666" s="1" t="s">
        <v>15269</v>
      </c>
      <c r="AC1666" s="7" t="s">
        <v>14869</v>
      </c>
      <c r="AD1666" s="1" t="s">
        <v>16269</v>
      </c>
    </row>
    <row r="1667" spans="1:30">
      <c r="A1667" s="10">
        <v>43944</v>
      </c>
      <c r="B1667" s="11" t="s">
        <v>21</v>
      </c>
      <c r="C1667" s="11" t="s">
        <v>4649</v>
      </c>
      <c r="D1667" s="11" t="s">
        <v>904</v>
      </c>
      <c r="E1667" s="11" t="s">
        <v>16</v>
      </c>
      <c r="F1667" s="11" t="s">
        <v>1273</v>
      </c>
      <c r="G1667" s="11" t="s">
        <v>37</v>
      </c>
      <c r="H1667" s="11" t="s">
        <v>4650</v>
      </c>
      <c r="I1667" s="11"/>
      <c r="J1667" s="11"/>
      <c r="K1667" s="11" t="s">
        <v>4764</v>
      </c>
      <c r="L1667" s="7" t="s">
        <v>14129</v>
      </c>
      <c r="M1667" s="7" t="s">
        <v>4765</v>
      </c>
      <c r="N1667" s="47">
        <v>852000</v>
      </c>
      <c r="O1667" s="11">
        <v>10</v>
      </c>
      <c r="P1667" s="45">
        <f>N1667/O1667</f>
        <v>85200</v>
      </c>
      <c r="Q1667" s="11" t="s">
        <v>18</v>
      </c>
      <c r="R1667" s="36" t="s">
        <v>4883</v>
      </c>
      <c r="S1667" s="11"/>
      <c r="T1667" s="11"/>
      <c r="U1667" s="19" t="s">
        <v>4439</v>
      </c>
      <c r="V1667" s="11" t="s">
        <v>18</v>
      </c>
      <c r="W1667" s="14">
        <v>85200</v>
      </c>
      <c r="X1667" s="14">
        <v>10</v>
      </c>
      <c r="Y1667" s="11" t="s">
        <v>4915</v>
      </c>
      <c r="Z1667" s="11" t="s">
        <v>4443</v>
      </c>
      <c r="AA1667" s="7">
        <v>260000</v>
      </c>
      <c r="AB1667" s="1" t="s">
        <v>15520</v>
      </c>
      <c r="AC1667" s="7" t="s">
        <v>14869</v>
      </c>
      <c r="AD1667" s="1" t="s">
        <v>16269</v>
      </c>
    </row>
    <row r="1668" spans="1:30">
      <c r="A1668" s="10">
        <v>43949</v>
      </c>
      <c r="B1668" s="11" t="s">
        <v>1385</v>
      </c>
      <c r="C1668" s="11" t="s">
        <v>4499</v>
      </c>
      <c r="D1668" s="11" t="s">
        <v>2194</v>
      </c>
      <c r="E1668" s="11" t="s">
        <v>36</v>
      </c>
      <c r="F1668" s="11" t="s">
        <v>2319</v>
      </c>
      <c r="G1668" s="11" t="s">
        <v>17</v>
      </c>
      <c r="H1668" s="11" t="s">
        <v>4651</v>
      </c>
      <c r="I1668" s="11" t="s">
        <v>2321</v>
      </c>
      <c r="J1668" s="11" t="s">
        <v>2321</v>
      </c>
      <c r="K1668" s="11" t="s">
        <v>2321</v>
      </c>
      <c r="L1668" s="7" t="s">
        <v>4766</v>
      </c>
      <c r="M1668" s="7" t="s">
        <v>4767</v>
      </c>
      <c r="N1668" s="47">
        <v>850000</v>
      </c>
      <c r="O1668" s="11">
        <v>10</v>
      </c>
      <c r="P1668" s="45">
        <v>85000</v>
      </c>
      <c r="Q1668" s="11" t="s">
        <v>18</v>
      </c>
      <c r="R1668" s="36" t="s">
        <v>2324</v>
      </c>
      <c r="S1668" s="36" t="s">
        <v>2325</v>
      </c>
      <c r="T1668" s="11"/>
      <c r="U1668" s="15" t="s">
        <v>13626</v>
      </c>
      <c r="V1668" s="11" t="s">
        <v>18</v>
      </c>
      <c r="W1668" s="14">
        <v>85000</v>
      </c>
      <c r="X1668" s="14">
        <v>10</v>
      </c>
      <c r="Y1668" s="11" t="s">
        <v>4916</v>
      </c>
      <c r="Z1668" s="11" t="s">
        <v>4443</v>
      </c>
      <c r="AA1668" s="7">
        <v>0</v>
      </c>
      <c r="AB1668" s="1" t="s">
        <v>15521</v>
      </c>
      <c r="AC1668" s="7" t="s">
        <v>14869</v>
      </c>
      <c r="AD1668" s="1" t="s">
        <v>16269</v>
      </c>
    </row>
    <row r="1669" spans="1:30">
      <c r="A1669" s="10">
        <v>43949</v>
      </c>
      <c r="B1669" s="11" t="s">
        <v>1385</v>
      </c>
      <c r="C1669" s="11" t="s">
        <v>4499</v>
      </c>
      <c r="D1669" s="11" t="s">
        <v>2194</v>
      </c>
      <c r="E1669" s="11" t="s">
        <v>36</v>
      </c>
      <c r="F1669" s="11" t="s">
        <v>2319</v>
      </c>
      <c r="G1669" s="11" t="s">
        <v>17</v>
      </c>
      <c r="H1669" s="11" t="s">
        <v>4651</v>
      </c>
      <c r="I1669" s="11" t="s">
        <v>2321</v>
      </c>
      <c r="J1669" s="11" t="s">
        <v>2321</v>
      </c>
      <c r="K1669" s="11" t="s">
        <v>2321</v>
      </c>
      <c r="L1669" s="7" t="s">
        <v>4766</v>
      </c>
      <c r="M1669" s="7" t="s">
        <v>4767</v>
      </c>
      <c r="N1669" s="47">
        <v>680000</v>
      </c>
      <c r="O1669" s="11">
        <v>10</v>
      </c>
      <c r="P1669" s="45">
        <v>68000</v>
      </c>
      <c r="Q1669" s="11" t="s">
        <v>18</v>
      </c>
      <c r="R1669" s="11" t="s">
        <v>2324</v>
      </c>
      <c r="S1669" s="11" t="s">
        <v>2325</v>
      </c>
      <c r="T1669" s="11"/>
      <c r="U1669" s="15" t="s">
        <v>13626</v>
      </c>
      <c r="V1669" s="11" t="s">
        <v>18</v>
      </c>
      <c r="W1669" s="14">
        <v>68000</v>
      </c>
      <c r="X1669" s="14">
        <v>10</v>
      </c>
      <c r="Y1669" s="11" t="s">
        <v>4917</v>
      </c>
      <c r="Z1669" s="11" t="s">
        <v>4443</v>
      </c>
      <c r="AA1669" s="7">
        <v>0</v>
      </c>
      <c r="AB1669" s="1" t="s">
        <v>15521</v>
      </c>
      <c r="AC1669" s="7" t="s">
        <v>14869</v>
      </c>
      <c r="AD1669" s="1" t="s">
        <v>16269</v>
      </c>
    </row>
    <row r="1670" spans="1:30">
      <c r="A1670" s="10">
        <v>43922</v>
      </c>
      <c r="B1670" s="11" t="s">
        <v>21</v>
      </c>
      <c r="C1670" s="11" t="s">
        <v>4454</v>
      </c>
      <c r="D1670" s="11" t="s">
        <v>904</v>
      </c>
      <c r="E1670" s="11" t="s">
        <v>16</v>
      </c>
      <c r="F1670" s="11" t="s">
        <v>363</v>
      </c>
      <c r="G1670" s="11" t="s">
        <v>17</v>
      </c>
      <c r="H1670" s="11" t="s">
        <v>4652</v>
      </c>
      <c r="I1670" s="11" t="s">
        <v>4768</v>
      </c>
      <c r="J1670" s="11" t="s">
        <v>4769</v>
      </c>
      <c r="K1670" s="11" t="s">
        <v>4770</v>
      </c>
      <c r="L1670" s="7" t="s">
        <v>14130</v>
      </c>
      <c r="M1670" s="7" t="s">
        <v>4771</v>
      </c>
      <c r="N1670" s="47">
        <v>482220</v>
      </c>
      <c r="O1670" s="11">
        <v>94000</v>
      </c>
      <c r="P1670" s="45">
        <v>5.13</v>
      </c>
      <c r="Q1670" s="11" t="s">
        <v>18</v>
      </c>
      <c r="R1670" s="11" t="s">
        <v>4884</v>
      </c>
      <c r="S1670" s="11" t="s">
        <v>4885</v>
      </c>
      <c r="T1670" s="11"/>
      <c r="U1670" s="19" t="s">
        <v>4892</v>
      </c>
      <c r="V1670" s="11" t="s">
        <v>18</v>
      </c>
      <c r="W1670" s="14">
        <v>5.13</v>
      </c>
      <c r="X1670" s="14">
        <v>94000</v>
      </c>
      <c r="Y1670" s="11" t="s">
        <v>4918</v>
      </c>
      <c r="Z1670" s="11" t="s">
        <v>4443</v>
      </c>
      <c r="AA1670" s="7">
        <v>50000</v>
      </c>
      <c r="AB1670" s="1" t="s">
        <v>14983</v>
      </c>
      <c r="AC1670" s="7" t="s">
        <v>14870</v>
      </c>
      <c r="AD1670" s="1" t="s">
        <v>16269</v>
      </c>
    </row>
    <row r="1671" spans="1:30">
      <c r="A1671" s="10">
        <v>43956</v>
      </c>
      <c r="B1671" s="11" t="s">
        <v>21</v>
      </c>
      <c r="C1671" s="11" t="s">
        <v>4449</v>
      </c>
      <c r="D1671" s="11" t="s">
        <v>678</v>
      </c>
      <c r="E1671" s="11" t="s">
        <v>16</v>
      </c>
      <c r="F1671" s="11" t="s">
        <v>685</v>
      </c>
      <c r="G1671" s="11" t="s">
        <v>37</v>
      </c>
      <c r="H1671" s="11" t="s">
        <v>4653</v>
      </c>
      <c r="I1671" s="11" t="s">
        <v>4772</v>
      </c>
      <c r="J1671" s="11" t="s">
        <v>4773</v>
      </c>
      <c r="K1671" s="11" t="s">
        <v>1285</v>
      </c>
      <c r="L1671" s="7" t="s">
        <v>14131</v>
      </c>
      <c r="M1671" s="7" t="s">
        <v>4774</v>
      </c>
      <c r="N1671" s="47">
        <v>384000</v>
      </c>
      <c r="O1671" s="11">
        <v>6</v>
      </c>
      <c r="P1671" s="45">
        <v>64000</v>
      </c>
      <c r="Q1671" s="11" t="s">
        <v>18</v>
      </c>
      <c r="R1671" s="36" t="s">
        <v>4886</v>
      </c>
      <c r="S1671" s="11"/>
      <c r="T1671" s="11"/>
      <c r="U1671" s="19" t="s">
        <v>4439</v>
      </c>
      <c r="V1671" s="11" t="s">
        <v>18</v>
      </c>
      <c r="W1671" s="14">
        <v>64000</v>
      </c>
      <c r="X1671" s="14">
        <v>6</v>
      </c>
      <c r="Y1671" s="11" t="s">
        <v>4919</v>
      </c>
      <c r="Z1671" s="11" t="s">
        <v>4443</v>
      </c>
      <c r="AA1671" s="7">
        <v>110000</v>
      </c>
      <c r="AB1671" s="1" t="s">
        <v>15522</v>
      </c>
      <c r="AC1671" s="7" t="s">
        <v>14870</v>
      </c>
      <c r="AD1671" s="1" t="s">
        <v>16269</v>
      </c>
    </row>
    <row r="1672" spans="1:30">
      <c r="A1672" s="10">
        <v>43945</v>
      </c>
      <c r="B1672" s="11" t="s">
        <v>15</v>
      </c>
      <c r="C1672" s="11" t="s">
        <v>4472</v>
      </c>
      <c r="D1672" s="11" t="s">
        <v>3952</v>
      </c>
      <c r="E1672" s="11" t="s">
        <v>128</v>
      </c>
      <c r="F1672" s="11" t="s">
        <v>4016</v>
      </c>
      <c r="G1672" s="11" t="s">
        <v>17</v>
      </c>
      <c r="H1672" s="11" t="s">
        <v>4654</v>
      </c>
      <c r="I1672" s="11" t="s">
        <v>4080</v>
      </c>
      <c r="J1672" s="11"/>
      <c r="K1672" s="11" t="s">
        <v>4775</v>
      </c>
      <c r="L1672" s="7" t="s">
        <v>14056</v>
      </c>
      <c r="M1672" s="7" t="s">
        <v>4081</v>
      </c>
      <c r="N1672" s="47">
        <f>O1672*P1672</f>
        <v>379750</v>
      </c>
      <c r="O1672" s="11">
        <v>38750</v>
      </c>
      <c r="P1672" s="45">
        <v>9.8000000000000007</v>
      </c>
      <c r="Q1672" s="11" t="s">
        <v>18</v>
      </c>
      <c r="R1672" s="11" t="s">
        <v>3957</v>
      </c>
      <c r="S1672" s="11" t="s">
        <v>3958</v>
      </c>
      <c r="T1672" s="11"/>
      <c r="U1672" s="19" t="s">
        <v>4892</v>
      </c>
      <c r="V1672" s="11" t="s">
        <v>18</v>
      </c>
      <c r="W1672" s="14">
        <v>9.8000000000000007</v>
      </c>
      <c r="X1672" s="14">
        <v>38750</v>
      </c>
      <c r="Y1672" s="11" t="s">
        <v>4920</v>
      </c>
      <c r="Z1672" s="11" t="s">
        <v>4443</v>
      </c>
      <c r="AA1672" s="7">
        <v>35000</v>
      </c>
      <c r="AB1672" s="1" t="s">
        <v>15445</v>
      </c>
      <c r="AC1672" s="7" t="s">
        <v>14868</v>
      </c>
      <c r="AD1672" s="1" t="s">
        <v>16269</v>
      </c>
    </row>
    <row r="1673" spans="1:30">
      <c r="A1673" s="10">
        <v>43936</v>
      </c>
      <c r="B1673" s="11" t="s">
        <v>15</v>
      </c>
      <c r="C1673" s="11" t="s">
        <v>4632</v>
      </c>
      <c r="D1673" s="11" t="s">
        <v>3512</v>
      </c>
      <c r="E1673" s="11" t="s">
        <v>16</v>
      </c>
      <c r="F1673" s="11" t="s">
        <v>3992</v>
      </c>
      <c r="G1673" s="11" t="s">
        <v>17</v>
      </c>
      <c r="H1673" s="11" t="s">
        <v>5111</v>
      </c>
      <c r="I1673" s="11" t="s">
        <v>3773</v>
      </c>
      <c r="J1673" s="11" t="s">
        <v>2279</v>
      </c>
      <c r="K1673" s="11" t="s">
        <v>2279</v>
      </c>
      <c r="L1673" s="7" t="s">
        <v>14132</v>
      </c>
      <c r="M1673" s="7" t="s">
        <v>4776</v>
      </c>
      <c r="N1673" s="47">
        <f>P1673*O1673</f>
        <v>378000</v>
      </c>
      <c r="O1673" s="11">
        <v>600</v>
      </c>
      <c r="P1673" s="45">
        <v>630</v>
      </c>
      <c r="Q1673" s="11" t="s">
        <v>18</v>
      </c>
      <c r="R1673" s="36" t="s">
        <v>4887</v>
      </c>
      <c r="S1673" s="11"/>
      <c r="T1673" s="11"/>
      <c r="U1673" s="15" t="s">
        <v>816</v>
      </c>
      <c r="V1673" s="11" t="s">
        <v>18</v>
      </c>
      <c r="W1673" s="14">
        <v>630</v>
      </c>
      <c r="X1673" s="14">
        <v>600</v>
      </c>
      <c r="Y1673" s="11" t="s">
        <v>4921</v>
      </c>
      <c r="Z1673" s="11" t="s">
        <v>4442</v>
      </c>
      <c r="AA1673" s="7">
        <v>50000</v>
      </c>
      <c r="AB1673" s="1" t="s">
        <v>15523</v>
      </c>
      <c r="AC1673" s="7" t="s">
        <v>14870</v>
      </c>
      <c r="AD1673" s="1" t="s">
        <v>16269</v>
      </c>
    </row>
    <row r="1674" spans="1:30">
      <c r="A1674" s="10">
        <v>43941</v>
      </c>
      <c r="B1674" s="11" t="s">
        <v>15</v>
      </c>
      <c r="C1674" s="11" t="s">
        <v>4633</v>
      </c>
      <c r="D1674" s="11" t="s">
        <v>678</v>
      </c>
      <c r="E1674" s="11" t="s">
        <v>16</v>
      </c>
      <c r="F1674" s="11" t="s">
        <v>4634</v>
      </c>
      <c r="G1674" s="11" t="s">
        <v>37</v>
      </c>
      <c r="H1674" s="11" t="s">
        <v>4655</v>
      </c>
      <c r="I1674" s="11" t="s">
        <v>4777</v>
      </c>
      <c r="J1674" s="11" t="s">
        <v>2207</v>
      </c>
      <c r="K1674" s="11" t="s">
        <v>4778</v>
      </c>
      <c r="L1674" s="7" t="s">
        <v>14134</v>
      </c>
      <c r="M1674" s="7" t="s">
        <v>14133</v>
      </c>
      <c r="N1674" s="47">
        <v>375000</v>
      </c>
      <c r="O1674" s="11">
        <v>25000</v>
      </c>
      <c r="P1674" s="45">
        <v>12.5</v>
      </c>
      <c r="Q1674" s="11" t="s">
        <v>18</v>
      </c>
      <c r="R1674" s="11" t="s">
        <v>4888</v>
      </c>
      <c r="S1674" s="11" t="s">
        <v>4878</v>
      </c>
      <c r="T1674" s="11"/>
      <c r="U1674" s="19" t="s">
        <v>4892</v>
      </c>
      <c r="V1674" s="11" t="s">
        <v>18</v>
      </c>
      <c r="W1674" s="14">
        <v>12.5</v>
      </c>
      <c r="X1674" s="14">
        <v>25000</v>
      </c>
      <c r="Y1674" s="11" t="s">
        <v>4922</v>
      </c>
      <c r="Z1674" s="11" t="s">
        <v>4443</v>
      </c>
      <c r="AA1674" s="7">
        <v>12000</v>
      </c>
      <c r="AB1674" s="1" t="s">
        <v>15063</v>
      </c>
      <c r="AC1674" s="7" t="s">
        <v>14868</v>
      </c>
      <c r="AD1674" s="1" t="s">
        <v>16269</v>
      </c>
    </row>
    <row r="1675" spans="1:30">
      <c r="A1675" s="10">
        <v>43945</v>
      </c>
      <c r="B1675" s="11" t="s">
        <v>15</v>
      </c>
      <c r="C1675" s="11" t="s">
        <v>4472</v>
      </c>
      <c r="D1675" s="11" t="s">
        <v>3952</v>
      </c>
      <c r="E1675" s="11" t="s">
        <v>36</v>
      </c>
      <c r="F1675" s="11" t="s">
        <v>3979</v>
      </c>
      <c r="G1675" s="11" t="s">
        <v>17</v>
      </c>
      <c r="H1675" s="11" t="s">
        <v>4641</v>
      </c>
      <c r="I1675" s="11" t="s">
        <v>3981</v>
      </c>
      <c r="J1675" s="11"/>
      <c r="K1675" s="11" t="s">
        <v>4779</v>
      </c>
      <c r="L1675" s="7" t="s">
        <v>14037</v>
      </c>
      <c r="M1675" s="7" t="s">
        <v>3982</v>
      </c>
      <c r="N1675" s="47">
        <f>O1675*P1675</f>
        <v>370000</v>
      </c>
      <c r="O1675" s="11">
        <v>20000</v>
      </c>
      <c r="P1675" s="45">
        <v>18.5</v>
      </c>
      <c r="Q1675" s="11" t="s">
        <v>18</v>
      </c>
      <c r="R1675" s="11" t="s">
        <v>3957</v>
      </c>
      <c r="S1675" s="11" t="s">
        <v>3958</v>
      </c>
      <c r="T1675" s="11"/>
      <c r="U1675" s="19" t="s">
        <v>4892</v>
      </c>
      <c r="V1675" s="11" t="s">
        <v>18</v>
      </c>
      <c r="W1675" s="14">
        <v>18.5</v>
      </c>
      <c r="X1675" s="14">
        <v>20000</v>
      </c>
      <c r="Y1675" s="11" t="s">
        <v>4923</v>
      </c>
      <c r="Z1675" s="11" t="s">
        <v>4443</v>
      </c>
      <c r="AA1675" s="7">
        <v>70000</v>
      </c>
      <c r="AB1675" s="1" t="s">
        <v>15426</v>
      </c>
      <c r="AC1675" s="7" t="s">
        <v>14868</v>
      </c>
      <c r="AD1675" s="1" t="s">
        <v>16269</v>
      </c>
    </row>
    <row r="1676" spans="1:30">
      <c r="A1676" s="10">
        <v>43937</v>
      </c>
      <c r="B1676" s="11" t="s">
        <v>21</v>
      </c>
      <c r="C1676" s="11" t="s">
        <v>4657</v>
      </c>
      <c r="D1676" s="11" t="s">
        <v>3952</v>
      </c>
      <c r="E1676" s="11" t="s">
        <v>16</v>
      </c>
      <c r="F1676" s="11" t="s">
        <v>4086</v>
      </c>
      <c r="G1676" s="11" t="s">
        <v>37</v>
      </c>
      <c r="H1676" s="11" t="s">
        <v>4658</v>
      </c>
      <c r="I1676" s="11" t="s">
        <v>4780</v>
      </c>
      <c r="J1676" s="11"/>
      <c r="K1676" s="11"/>
      <c r="L1676" s="7" t="s">
        <v>14136</v>
      </c>
      <c r="M1676" s="7" t="s">
        <v>14135</v>
      </c>
      <c r="N1676" s="47">
        <v>250000</v>
      </c>
      <c r="O1676" s="11">
        <v>4</v>
      </c>
      <c r="P1676" s="45">
        <v>62500</v>
      </c>
      <c r="Q1676" s="11" t="s">
        <v>18</v>
      </c>
      <c r="R1676" s="36" t="s">
        <v>4091</v>
      </c>
      <c r="S1676" s="36" t="s">
        <v>4092</v>
      </c>
      <c r="T1676" s="11"/>
      <c r="U1676" s="19" t="s">
        <v>4439</v>
      </c>
      <c r="V1676" s="11" t="s">
        <v>18</v>
      </c>
      <c r="W1676" s="14">
        <v>62500</v>
      </c>
      <c r="X1676" s="14">
        <v>4</v>
      </c>
      <c r="Y1676" s="11" t="s">
        <v>4924</v>
      </c>
      <c r="Z1676" s="11" t="s">
        <v>4443</v>
      </c>
      <c r="AA1676" s="7">
        <v>600000</v>
      </c>
      <c r="AB1676" s="1" t="s">
        <v>15524</v>
      </c>
      <c r="AC1676" s="7" t="s">
        <v>14868</v>
      </c>
      <c r="AD1676" s="1" t="s">
        <v>16269</v>
      </c>
    </row>
    <row r="1677" spans="1:30">
      <c r="A1677" s="10">
        <v>43945</v>
      </c>
      <c r="B1677" s="11" t="s">
        <v>15</v>
      </c>
      <c r="C1677" s="11" t="s">
        <v>4472</v>
      </c>
      <c r="D1677" s="11" t="s">
        <v>3952</v>
      </c>
      <c r="E1677" s="11" t="s">
        <v>36</v>
      </c>
      <c r="F1677" s="11" t="s">
        <v>3969</v>
      </c>
      <c r="G1677" s="11" t="s">
        <v>17</v>
      </c>
      <c r="H1677" s="11" t="s">
        <v>4660</v>
      </c>
      <c r="I1677" s="11" t="s">
        <v>3971</v>
      </c>
      <c r="J1677" s="11"/>
      <c r="K1677" s="11" t="s">
        <v>4781</v>
      </c>
      <c r="L1677" s="7" t="s">
        <v>14035</v>
      </c>
      <c r="M1677" s="7" t="s">
        <v>3960</v>
      </c>
      <c r="N1677" s="47">
        <v>203625</v>
      </c>
      <c r="O1677" s="11">
        <v>2160</v>
      </c>
      <c r="P1677" s="45">
        <v>21.5</v>
      </c>
      <c r="Q1677" s="11" t="s">
        <v>18</v>
      </c>
      <c r="R1677" s="11" t="s">
        <v>3957</v>
      </c>
      <c r="S1677" s="11" t="s">
        <v>3958</v>
      </c>
      <c r="T1677" s="11"/>
      <c r="U1677" s="19" t="s">
        <v>4892</v>
      </c>
      <c r="V1677" s="11" t="s">
        <v>18</v>
      </c>
      <c r="W1677" s="14">
        <v>21.5</v>
      </c>
      <c r="X1677" s="14">
        <v>2160</v>
      </c>
      <c r="Y1677" s="11" t="s">
        <v>4925</v>
      </c>
      <c r="Z1677" s="11" t="s">
        <v>4443</v>
      </c>
      <c r="AA1677" s="7">
        <v>100000</v>
      </c>
      <c r="AB1677" s="1" t="s">
        <v>15011</v>
      </c>
      <c r="AC1677" s="7" t="s">
        <v>14868</v>
      </c>
      <c r="AD1677" s="1" t="s">
        <v>16269</v>
      </c>
    </row>
    <row r="1678" spans="1:30">
      <c r="A1678" s="10">
        <v>43945</v>
      </c>
      <c r="B1678" s="11" t="s">
        <v>15</v>
      </c>
      <c r="C1678" s="11" t="s">
        <v>4472</v>
      </c>
      <c r="D1678" s="11" t="s">
        <v>3952</v>
      </c>
      <c r="E1678" s="11" t="s">
        <v>128</v>
      </c>
      <c r="F1678" s="11" t="s">
        <v>3975</v>
      </c>
      <c r="G1678" s="11" t="s">
        <v>17</v>
      </c>
      <c r="H1678" s="11" t="s">
        <v>4654</v>
      </c>
      <c r="I1678" s="11" t="s">
        <v>4057</v>
      </c>
      <c r="J1678" s="11"/>
      <c r="K1678" s="11" t="s">
        <v>4782</v>
      </c>
      <c r="L1678" s="7" t="s">
        <v>4058</v>
      </c>
      <c r="M1678" s="7" t="s">
        <v>4059</v>
      </c>
      <c r="N1678" s="47">
        <v>196800</v>
      </c>
      <c r="O1678" s="11">
        <v>60000</v>
      </c>
      <c r="P1678" s="45">
        <v>3.28</v>
      </c>
      <c r="Q1678" s="11" t="s">
        <v>18</v>
      </c>
      <c r="R1678" s="11" t="s">
        <v>3957</v>
      </c>
      <c r="S1678" s="11" t="s">
        <v>3958</v>
      </c>
      <c r="T1678" s="11"/>
      <c r="U1678" s="15" t="s">
        <v>30</v>
      </c>
      <c r="V1678" s="11" t="s">
        <v>18</v>
      </c>
      <c r="W1678" s="14">
        <v>3.28</v>
      </c>
      <c r="X1678" s="14">
        <v>60000</v>
      </c>
      <c r="Y1678" s="11" t="s">
        <v>4926</v>
      </c>
      <c r="Z1678" s="11" t="s">
        <v>4443</v>
      </c>
      <c r="AA1678" s="7">
        <v>800000</v>
      </c>
      <c r="AB1678" s="1" t="s">
        <v>15440</v>
      </c>
      <c r="AC1678" s="7" t="s">
        <v>14869</v>
      </c>
      <c r="AD1678" s="1" t="s">
        <v>16269</v>
      </c>
    </row>
    <row r="1679" spans="1:30" s="3" customFormat="1">
      <c r="A1679" s="10">
        <v>43928</v>
      </c>
      <c r="B1679" s="11" t="s">
        <v>15</v>
      </c>
      <c r="C1679" s="11" t="s">
        <v>4636</v>
      </c>
      <c r="D1679" s="11" t="s">
        <v>2480</v>
      </c>
      <c r="E1679" s="11" t="s">
        <v>16</v>
      </c>
      <c r="F1679" s="11" t="s">
        <v>2566</v>
      </c>
      <c r="G1679" s="11" t="s">
        <v>34</v>
      </c>
      <c r="H1679" s="11" t="s">
        <v>4661</v>
      </c>
      <c r="I1679" s="11" t="s">
        <v>4783</v>
      </c>
      <c r="J1679" s="11" t="s">
        <v>1361</v>
      </c>
      <c r="K1679" s="11" t="s">
        <v>4784</v>
      </c>
      <c r="L1679" s="7" t="s">
        <v>14127</v>
      </c>
      <c r="M1679" s="7" t="s">
        <v>4760</v>
      </c>
      <c r="N1679" s="47">
        <v>196000</v>
      </c>
      <c r="O1679" s="11">
        <v>12</v>
      </c>
      <c r="P1679" s="45">
        <f>N1679/O1679</f>
        <v>16333.333333333334</v>
      </c>
      <c r="Q1679" s="11" t="s">
        <v>4875</v>
      </c>
      <c r="R1679" s="11" t="s">
        <v>2572</v>
      </c>
      <c r="S1679" s="11" t="s">
        <v>2572</v>
      </c>
      <c r="T1679" s="11"/>
      <c r="U1679" s="15" t="s">
        <v>816</v>
      </c>
      <c r="V1679" s="11" t="s">
        <v>4875</v>
      </c>
      <c r="W1679" s="14">
        <v>16333.333333333334</v>
      </c>
      <c r="X1679" s="14">
        <v>12</v>
      </c>
      <c r="Y1679" s="11" t="s">
        <v>4927</v>
      </c>
      <c r="Z1679" s="11" t="s">
        <v>4442</v>
      </c>
      <c r="AA1679" s="7">
        <v>30000</v>
      </c>
      <c r="AB1679" s="1" t="s">
        <v>15518</v>
      </c>
      <c r="AC1679" s="7" t="s">
        <v>14870</v>
      </c>
      <c r="AD1679" s="1" t="s">
        <v>16269</v>
      </c>
    </row>
    <row r="1680" spans="1:30" s="3" customFormat="1">
      <c r="A1680" s="10">
        <v>43944</v>
      </c>
      <c r="B1680" s="11" t="s">
        <v>15</v>
      </c>
      <c r="C1680" s="11" t="s">
        <v>4593</v>
      </c>
      <c r="D1680" s="11" t="s">
        <v>474</v>
      </c>
      <c r="E1680" s="11" t="s">
        <v>16</v>
      </c>
      <c r="F1680" s="11"/>
      <c r="G1680" s="11" t="s">
        <v>37</v>
      </c>
      <c r="H1680" s="11" t="s">
        <v>4662</v>
      </c>
      <c r="I1680" s="11" t="s">
        <v>630</v>
      </c>
      <c r="J1680" s="11"/>
      <c r="K1680" s="11" t="s">
        <v>605</v>
      </c>
      <c r="L1680" s="7" t="s">
        <v>14137</v>
      </c>
      <c r="M1680" s="7" t="s">
        <v>4785</v>
      </c>
      <c r="N1680" s="47">
        <v>181090</v>
      </c>
      <c r="O1680" s="11">
        <v>1</v>
      </c>
      <c r="P1680" s="45">
        <v>181090</v>
      </c>
      <c r="Q1680" s="11" t="s">
        <v>18</v>
      </c>
      <c r="R1680" s="11" t="s">
        <v>607</v>
      </c>
      <c r="S1680" s="11"/>
      <c r="T1680" s="11"/>
      <c r="U1680" s="15" t="s">
        <v>816</v>
      </c>
      <c r="V1680" s="11" t="s">
        <v>18</v>
      </c>
      <c r="W1680" s="14">
        <v>181090</v>
      </c>
      <c r="X1680" s="14">
        <v>1</v>
      </c>
      <c r="Y1680" s="11" t="s">
        <v>4928</v>
      </c>
      <c r="Z1680" s="11" t="s">
        <v>4442</v>
      </c>
      <c r="AA1680" s="7">
        <v>0</v>
      </c>
      <c r="AB1680" s="1" t="s">
        <v>15525</v>
      </c>
      <c r="AC1680" s="7" t="s">
        <v>14869</v>
      </c>
      <c r="AD1680" s="1" t="s">
        <v>16269</v>
      </c>
    </row>
    <row r="1681" spans="1:30" s="3" customFormat="1">
      <c r="A1681" s="10">
        <v>43917</v>
      </c>
      <c r="B1681" s="11" t="s">
        <v>21</v>
      </c>
      <c r="C1681" s="11" t="s">
        <v>4238</v>
      </c>
      <c r="D1681" s="11" t="s">
        <v>309</v>
      </c>
      <c r="E1681" s="11" t="s">
        <v>16</v>
      </c>
      <c r="F1681" s="11" t="s">
        <v>340</v>
      </c>
      <c r="G1681" s="11" t="s">
        <v>37</v>
      </c>
      <c r="H1681" s="11" t="s">
        <v>4663</v>
      </c>
      <c r="I1681" s="11" t="s">
        <v>4786</v>
      </c>
      <c r="J1681" s="11" t="s">
        <v>314</v>
      </c>
      <c r="K1681" s="11" t="s">
        <v>4787</v>
      </c>
      <c r="L1681" s="7" t="s">
        <v>4788</v>
      </c>
      <c r="M1681" s="7" t="s">
        <v>4789</v>
      </c>
      <c r="N1681" s="47">
        <v>170000</v>
      </c>
      <c r="O1681" s="11">
        <v>10000</v>
      </c>
      <c r="P1681" s="45">
        <v>17</v>
      </c>
      <c r="Q1681" s="11" t="s">
        <v>18</v>
      </c>
      <c r="R1681" s="11" t="s">
        <v>4889</v>
      </c>
      <c r="S1681" s="11" t="s">
        <v>314</v>
      </c>
      <c r="T1681" s="11"/>
      <c r="U1681" s="19" t="s">
        <v>4892</v>
      </c>
      <c r="V1681" s="11" t="s">
        <v>18</v>
      </c>
      <c r="W1681" s="14">
        <v>17</v>
      </c>
      <c r="X1681" s="14">
        <v>10000</v>
      </c>
      <c r="Y1681" s="11" t="s">
        <v>4929</v>
      </c>
      <c r="Z1681" s="11" t="s">
        <v>4443</v>
      </c>
      <c r="AA1681" s="7">
        <v>93700</v>
      </c>
      <c r="AB1681" s="1" t="s">
        <v>15193</v>
      </c>
      <c r="AC1681" s="7" t="s">
        <v>14870</v>
      </c>
      <c r="AD1681" s="1" t="s">
        <v>16269</v>
      </c>
    </row>
    <row r="1682" spans="1:30" s="3" customFormat="1">
      <c r="A1682" s="10">
        <v>43945</v>
      </c>
      <c r="B1682" s="11" t="s">
        <v>15</v>
      </c>
      <c r="C1682" s="11" t="s">
        <v>4472</v>
      </c>
      <c r="D1682" s="11" t="s">
        <v>3952</v>
      </c>
      <c r="E1682" s="11" t="s">
        <v>16</v>
      </c>
      <c r="F1682" s="11" t="s">
        <v>3953</v>
      </c>
      <c r="G1682" s="11" t="s">
        <v>17</v>
      </c>
      <c r="H1682" s="11" t="s">
        <v>4641</v>
      </c>
      <c r="I1682" s="11" t="s">
        <v>4012</v>
      </c>
      <c r="J1682" s="11"/>
      <c r="K1682" s="11" t="s">
        <v>4790</v>
      </c>
      <c r="L1682" s="7" t="s">
        <v>14042</v>
      </c>
      <c r="M1682" s="7" t="s">
        <v>4013</v>
      </c>
      <c r="N1682" s="47">
        <v>169100</v>
      </c>
      <c r="O1682" s="11">
        <v>1000</v>
      </c>
      <c r="P1682" s="45">
        <v>39</v>
      </c>
      <c r="Q1682" s="11" t="s">
        <v>18</v>
      </c>
      <c r="R1682" s="11" t="s">
        <v>3957</v>
      </c>
      <c r="S1682" s="11" t="s">
        <v>3958</v>
      </c>
      <c r="T1682" s="11"/>
      <c r="U1682" s="19" t="s">
        <v>4892</v>
      </c>
      <c r="V1682" s="11" t="s">
        <v>18</v>
      </c>
      <c r="W1682" s="14">
        <v>39</v>
      </c>
      <c r="X1682" s="14">
        <v>1000</v>
      </c>
      <c r="Y1682" s="11" t="s">
        <v>4930</v>
      </c>
      <c r="Z1682" s="11" t="s">
        <v>4443</v>
      </c>
      <c r="AA1682" s="7">
        <v>1210000</v>
      </c>
      <c r="AB1682" s="1" t="s">
        <v>14911</v>
      </c>
      <c r="AC1682" s="7" t="s">
        <v>14870</v>
      </c>
      <c r="AD1682" s="1" t="s">
        <v>16269</v>
      </c>
    </row>
    <row r="1683" spans="1:30" s="3" customFormat="1">
      <c r="A1683" s="10">
        <v>43915</v>
      </c>
      <c r="B1683" s="11" t="s">
        <v>21</v>
      </c>
      <c r="C1683" s="11" t="s">
        <v>4454</v>
      </c>
      <c r="D1683" s="11" t="s">
        <v>904</v>
      </c>
      <c r="E1683" s="11" t="s">
        <v>16</v>
      </c>
      <c r="F1683" s="11" t="s">
        <v>363</v>
      </c>
      <c r="G1683" s="11" t="s">
        <v>17</v>
      </c>
      <c r="H1683" s="11" t="s">
        <v>4664</v>
      </c>
      <c r="I1683" s="11" t="s">
        <v>4791</v>
      </c>
      <c r="J1683" s="11" t="s">
        <v>4792</v>
      </c>
      <c r="K1683" s="11" t="s">
        <v>4793</v>
      </c>
      <c r="L1683" s="7" t="s">
        <v>13756</v>
      </c>
      <c r="M1683" s="7" t="s">
        <v>968</v>
      </c>
      <c r="N1683" s="47">
        <v>158000</v>
      </c>
      <c r="O1683" s="11">
        <v>20000</v>
      </c>
      <c r="P1683" s="45">
        <v>7.9</v>
      </c>
      <c r="Q1683" s="11" t="s">
        <v>18</v>
      </c>
      <c r="R1683" s="11" t="s">
        <v>4890</v>
      </c>
      <c r="S1683" s="11" t="s">
        <v>4572</v>
      </c>
      <c r="T1683" s="11"/>
      <c r="U1683" s="19" t="s">
        <v>4892</v>
      </c>
      <c r="V1683" s="11" t="s">
        <v>18</v>
      </c>
      <c r="W1683" s="14">
        <v>7.9</v>
      </c>
      <c r="X1683" s="14">
        <v>20000</v>
      </c>
      <c r="Y1683" s="11" t="s">
        <v>4931</v>
      </c>
      <c r="Z1683" s="11" t="s">
        <v>4443</v>
      </c>
      <c r="AA1683" s="7">
        <v>80000</v>
      </c>
      <c r="AB1683" s="1" t="s">
        <v>15028</v>
      </c>
      <c r="AC1683" s="7" t="s">
        <v>14870</v>
      </c>
      <c r="AD1683" s="1" t="s">
        <v>16269</v>
      </c>
    </row>
    <row r="1684" spans="1:30" s="3" customFormat="1">
      <c r="A1684" s="10">
        <v>43938</v>
      </c>
      <c r="B1684" s="11" t="s">
        <v>15</v>
      </c>
      <c r="C1684" s="11" t="s">
        <v>4244</v>
      </c>
      <c r="D1684" s="11" t="s">
        <v>3155</v>
      </c>
      <c r="E1684" s="11" t="s">
        <v>16</v>
      </c>
      <c r="F1684" s="11" t="s">
        <v>3156</v>
      </c>
      <c r="G1684" s="11" t="s">
        <v>37</v>
      </c>
      <c r="H1684" s="11" t="s">
        <v>3169</v>
      </c>
      <c r="I1684" s="11" t="s">
        <v>3186</v>
      </c>
      <c r="J1684" s="11"/>
      <c r="K1684" s="11"/>
      <c r="L1684" s="7" t="s">
        <v>13956</v>
      </c>
      <c r="M1684" s="7" t="s">
        <v>3164</v>
      </c>
      <c r="N1684" s="47">
        <v>145000</v>
      </c>
      <c r="O1684" s="11">
        <v>5000</v>
      </c>
      <c r="P1684" s="45">
        <v>29</v>
      </c>
      <c r="Q1684" s="11" t="s">
        <v>18</v>
      </c>
      <c r="R1684" s="36" t="s">
        <v>3187</v>
      </c>
      <c r="S1684" s="11"/>
      <c r="T1684" s="11"/>
      <c r="U1684" s="19" t="s">
        <v>4892</v>
      </c>
      <c r="V1684" s="11" t="s">
        <v>18</v>
      </c>
      <c r="W1684" s="14">
        <v>29</v>
      </c>
      <c r="X1684" s="14">
        <v>5000</v>
      </c>
      <c r="Y1684" s="11" t="s">
        <v>4932</v>
      </c>
      <c r="Z1684" s="11" t="s">
        <v>4443</v>
      </c>
      <c r="AA1684" s="7">
        <v>200000</v>
      </c>
      <c r="AB1684" s="1" t="s">
        <v>15341</v>
      </c>
      <c r="AC1684" s="7" t="s">
        <v>14868</v>
      </c>
      <c r="AD1684" s="1" t="s">
        <v>16269</v>
      </c>
    </row>
    <row r="1685" spans="1:30" s="3" customFormat="1">
      <c r="A1685" s="10">
        <v>43922</v>
      </c>
      <c r="B1685" s="11" t="s">
        <v>21</v>
      </c>
      <c r="C1685" s="11" t="s">
        <v>4454</v>
      </c>
      <c r="D1685" s="11" t="s">
        <v>904</v>
      </c>
      <c r="E1685" s="11" t="s">
        <v>16</v>
      </c>
      <c r="F1685" s="11" t="s">
        <v>4665</v>
      </c>
      <c r="G1685" s="11" t="s">
        <v>17</v>
      </c>
      <c r="H1685" s="11" t="s">
        <v>4666</v>
      </c>
      <c r="I1685" s="11" t="s">
        <v>4794</v>
      </c>
      <c r="J1685" s="11" t="s">
        <v>4795</v>
      </c>
      <c r="K1685" s="11" t="s">
        <v>4796</v>
      </c>
      <c r="L1685" s="7" t="s">
        <v>13756</v>
      </c>
      <c r="M1685" s="7" t="s">
        <v>968</v>
      </c>
      <c r="N1685" s="47">
        <v>130000</v>
      </c>
      <c r="O1685" s="11">
        <v>10000</v>
      </c>
      <c r="P1685" s="45">
        <v>13</v>
      </c>
      <c r="Q1685" s="11" t="s">
        <v>18</v>
      </c>
      <c r="R1685" s="11" t="s">
        <v>4884</v>
      </c>
      <c r="S1685" s="36" t="s">
        <v>4891</v>
      </c>
      <c r="T1685" s="11"/>
      <c r="U1685" s="19" t="s">
        <v>4892</v>
      </c>
      <c r="V1685" s="11" t="s">
        <v>18</v>
      </c>
      <c r="W1685" s="14">
        <v>13</v>
      </c>
      <c r="X1685" s="14">
        <v>10000</v>
      </c>
      <c r="Y1685" s="11" t="s">
        <v>4933</v>
      </c>
      <c r="Z1685" s="11" t="s">
        <v>4443</v>
      </c>
      <c r="AA1685" s="7">
        <v>80000</v>
      </c>
      <c r="AB1685" s="1" t="s">
        <v>15028</v>
      </c>
      <c r="AC1685" s="7" t="s">
        <v>14870</v>
      </c>
      <c r="AD1685" s="1" t="s">
        <v>16269</v>
      </c>
    </row>
    <row r="1686" spans="1:30" s="3" customFormat="1">
      <c r="A1686" s="10">
        <v>43948</v>
      </c>
      <c r="B1686" s="11" t="s">
        <v>21</v>
      </c>
      <c r="C1686" s="11" t="s">
        <v>4474</v>
      </c>
      <c r="D1686" s="11" t="s">
        <v>2414</v>
      </c>
      <c r="E1686" s="11" t="s">
        <v>16</v>
      </c>
      <c r="F1686" s="11" t="s">
        <v>363</v>
      </c>
      <c r="G1686" s="11" t="s">
        <v>17</v>
      </c>
      <c r="H1686" s="11" t="s">
        <v>4667</v>
      </c>
      <c r="I1686" s="11" t="s">
        <v>2428</v>
      </c>
      <c r="J1686" s="11" t="s">
        <v>2438</v>
      </c>
      <c r="K1686" s="11" t="s">
        <v>2430</v>
      </c>
      <c r="L1686" s="7" t="s">
        <v>1461</v>
      </c>
      <c r="M1686" s="7" t="s">
        <v>1462</v>
      </c>
      <c r="N1686" s="47">
        <v>126400</v>
      </c>
      <c r="O1686" s="11">
        <v>8000</v>
      </c>
      <c r="P1686" s="45">
        <v>15.8</v>
      </c>
      <c r="Q1686" s="11" t="s">
        <v>18</v>
      </c>
      <c r="R1686" s="11" t="s">
        <v>2432</v>
      </c>
      <c r="S1686" s="11" t="s">
        <v>2422</v>
      </c>
      <c r="T1686" s="11"/>
      <c r="U1686" s="15" t="s">
        <v>816</v>
      </c>
      <c r="V1686" s="11" t="s">
        <v>18</v>
      </c>
      <c r="W1686" s="14">
        <v>15.8</v>
      </c>
      <c r="X1686" s="14">
        <v>8000</v>
      </c>
      <c r="Y1686" s="11" t="s">
        <v>4934</v>
      </c>
      <c r="Z1686" s="11" t="s">
        <v>4442</v>
      </c>
      <c r="AA1686" s="7">
        <v>200000</v>
      </c>
      <c r="AB1686" s="1" t="s">
        <v>15103</v>
      </c>
      <c r="AC1686" s="7" t="s">
        <v>14868</v>
      </c>
      <c r="AD1686" s="1" t="s">
        <v>16269</v>
      </c>
    </row>
    <row r="1687" spans="1:30" s="3" customFormat="1">
      <c r="A1687" s="10">
        <v>43920</v>
      </c>
      <c r="B1687" s="11" t="s">
        <v>15</v>
      </c>
      <c r="C1687" s="11" t="s">
        <v>4632</v>
      </c>
      <c r="D1687" s="11" t="s">
        <v>3512</v>
      </c>
      <c r="E1687" s="11" t="s">
        <v>16</v>
      </c>
      <c r="F1687" s="11" t="s">
        <v>3992</v>
      </c>
      <c r="G1687" s="11" t="s">
        <v>34</v>
      </c>
      <c r="H1687" s="11" t="s">
        <v>4668</v>
      </c>
      <c r="I1687" s="11" t="s">
        <v>3659</v>
      </c>
      <c r="J1687" s="11" t="s">
        <v>4797</v>
      </c>
      <c r="K1687" s="11" t="s">
        <v>4797</v>
      </c>
      <c r="L1687" s="7" t="s">
        <v>14006</v>
      </c>
      <c r="M1687" s="7" t="s">
        <v>3660</v>
      </c>
      <c r="N1687" s="47">
        <v>126000</v>
      </c>
      <c r="O1687" s="11">
        <v>30</v>
      </c>
      <c r="P1687" s="45">
        <v>4200</v>
      </c>
      <c r="Q1687" s="11" t="s">
        <v>18</v>
      </c>
      <c r="R1687" s="36" t="s">
        <v>3661</v>
      </c>
      <c r="S1687" s="11"/>
      <c r="T1687" s="11"/>
      <c r="U1687" s="15" t="s">
        <v>816</v>
      </c>
      <c r="V1687" s="11" t="s">
        <v>18</v>
      </c>
      <c r="W1687" s="14">
        <v>4200</v>
      </c>
      <c r="X1687" s="14">
        <v>30</v>
      </c>
      <c r="Y1687" s="11" t="s">
        <v>4935</v>
      </c>
      <c r="Z1687" s="11" t="s">
        <v>4442</v>
      </c>
      <c r="AA1687" s="7">
        <v>50000</v>
      </c>
      <c r="AB1687" s="1" t="s">
        <v>15393</v>
      </c>
      <c r="AC1687" s="7" t="s">
        <v>14868</v>
      </c>
      <c r="AD1687" s="1" t="s">
        <v>16269</v>
      </c>
    </row>
    <row r="1688" spans="1:30" s="3" customFormat="1">
      <c r="A1688" s="10">
        <v>43941</v>
      </c>
      <c r="B1688" s="11" t="s">
        <v>15</v>
      </c>
      <c r="C1688" s="11" t="s">
        <v>4633</v>
      </c>
      <c r="D1688" s="11" t="s">
        <v>678</v>
      </c>
      <c r="E1688" s="11" t="s">
        <v>16</v>
      </c>
      <c r="F1688" s="11" t="s">
        <v>4634</v>
      </c>
      <c r="G1688" s="11" t="s">
        <v>37</v>
      </c>
      <c r="H1688" s="11" t="s">
        <v>4669</v>
      </c>
      <c r="I1688" s="11" t="s">
        <v>4777</v>
      </c>
      <c r="J1688" s="11" t="s">
        <v>2207</v>
      </c>
      <c r="K1688" s="11" t="s">
        <v>4778</v>
      </c>
      <c r="L1688" s="7" t="s">
        <v>14134</v>
      </c>
      <c r="M1688" s="7" t="s">
        <v>14133</v>
      </c>
      <c r="N1688" s="47">
        <v>120000</v>
      </c>
      <c r="O1688" s="11">
        <v>30000</v>
      </c>
      <c r="P1688" s="45">
        <v>4</v>
      </c>
      <c r="Q1688" s="11" t="s">
        <v>18</v>
      </c>
      <c r="R1688" s="11" t="s">
        <v>4888</v>
      </c>
      <c r="S1688" s="36" t="s">
        <v>4878</v>
      </c>
      <c r="T1688" s="11"/>
      <c r="U1688" s="15" t="s">
        <v>30</v>
      </c>
      <c r="V1688" s="11" t="s">
        <v>18</v>
      </c>
      <c r="W1688" s="14">
        <v>4</v>
      </c>
      <c r="X1688" s="14">
        <v>3000</v>
      </c>
      <c r="Y1688" s="11" t="s">
        <v>4936</v>
      </c>
      <c r="Z1688" s="11" t="s">
        <v>4443</v>
      </c>
      <c r="AA1688" s="7">
        <v>12000</v>
      </c>
      <c r="AB1688" s="1" t="s">
        <v>15063</v>
      </c>
      <c r="AC1688" s="7" t="s">
        <v>14868</v>
      </c>
      <c r="AD1688" s="1" t="s">
        <v>16269</v>
      </c>
    </row>
    <row r="1689" spans="1:30" s="3" customFormat="1">
      <c r="A1689" s="10">
        <v>43938</v>
      </c>
      <c r="B1689" s="11" t="s">
        <v>21</v>
      </c>
      <c r="C1689" s="11" t="s">
        <v>4670</v>
      </c>
      <c r="D1689" s="11" t="s">
        <v>2695</v>
      </c>
      <c r="E1689" s="11" t="s">
        <v>16</v>
      </c>
      <c r="F1689" s="11" t="s">
        <v>2696</v>
      </c>
      <c r="G1689" s="11" t="s">
        <v>17</v>
      </c>
      <c r="H1689" s="11" t="s">
        <v>4671</v>
      </c>
      <c r="I1689" s="11" t="s">
        <v>2698</v>
      </c>
      <c r="J1689" s="11" t="s">
        <v>2699</v>
      </c>
      <c r="K1689" s="11" t="s">
        <v>2700</v>
      </c>
      <c r="L1689" s="7" t="s">
        <v>13910</v>
      </c>
      <c r="M1689" s="7" t="s">
        <v>2701</v>
      </c>
      <c r="N1689" s="47">
        <v>90000</v>
      </c>
      <c r="O1689" s="11">
        <v>7500</v>
      </c>
      <c r="P1689" s="45">
        <v>12</v>
      </c>
      <c r="Q1689" s="11" t="s">
        <v>18</v>
      </c>
      <c r="R1689" s="11" t="s">
        <v>2702</v>
      </c>
      <c r="S1689" s="11" t="s">
        <v>314</v>
      </c>
      <c r="T1689" s="11"/>
      <c r="U1689" s="19" t="s">
        <v>4892</v>
      </c>
      <c r="V1689" s="11" t="s">
        <v>18</v>
      </c>
      <c r="W1689" s="14">
        <v>12</v>
      </c>
      <c r="X1689" s="14">
        <v>7500</v>
      </c>
      <c r="Y1689" s="11" t="s">
        <v>4937</v>
      </c>
      <c r="Z1689" s="11" t="s">
        <v>4443</v>
      </c>
      <c r="AA1689" s="7">
        <v>100000</v>
      </c>
      <c r="AB1689" s="1" t="s">
        <v>15280</v>
      </c>
      <c r="AC1689" s="7" t="s">
        <v>14870</v>
      </c>
      <c r="AD1689" s="1" t="s">
        <v>16269</v>
      </c>
    </row>
    <row r="1690" spans="1:30" s="3" customFormat="1">
      <c r="A1690" s="10">
        <v>43949</v>
      </c>
      <c r="B1690" s="11" t="s">
        <v>1385</v>
      </c>
      <c r="C1690" s="11" t="s">
        <v>4499</v>
      </c>
      <c r="D1690" s="11" t="s">
        <v>2194</v>
      </c>
      <c r="E1690" s="11" t="s">
        <v>36</v>
      </c>
      <c r="F1690" s="11" t="s">
        <v>2319</v>
      </c>
      <c r="G1690" s="11" t="s">
        <v>17</v>
      </c>
      <c r="H1690" s="11" t="s">
        <v>4672</v>
      </c>
      <c r="I1690" s="11" t="s">
        <v>2321</v>
      </c>
      <c r="J1690" s="11" t="s">
        <v>2321</v>
      </c>
      <c r="K1690" s="11" t="s">
        <v>2321</v>
      </c>
      <c r="L1690" s="7" t="s">
        <v>14138</v>
      </c>
      <c r="M1690" s="7" t="s">
        <v>4798</v>
      </c>
      <c r="N1690" s="47">
        <v>82500</v>
      </c>
      <c r="O1690" s="11">
        <v>5000</v>
      </c>
      <c r="P1690" s="45">
        <v>16.5</v>
      </c>
      <c r="Q1690" s="11" t="s">
        <v>18</v>
      </c>
      <c r="R1690" s="11" t="s">
        <v>2324</v>
      </c>
      <c r="S1690" s="11" t="s">
        <v>2325</v>
      </c>
      <c r="T1690" s="11"/>
      <c r="U1690" s="19" t="s">
        <v>4892</v>
      </c>
      <c r="V1690" s="11" t="s">
        <v>18</v>
      </c>
      <c r="W1690" s="14">
        <v>16.5</v>
      </c>
      <c r="X1690" s="14">
        <v>5000</v>
      </c>
      <c r="Y1690" s="11" t="s">
        <v>4938</v>
      </c>
      <c r="Z1690" s="11" t="s">
        <v>4443</v>
      </c>
      <c r="AA1690" s="7">
        <v>1500000</v>
      </c>
      <c r="AB1690" s="1" t="s">
        <v>15526</v>
      </c>
      <c r="AC1690" s="7" t="s">
        <v>14869</v>
      </c>
      <c r="AD1690" s="1" t="s">
        <v>16269</v>
      </c>
    </row>
    <row r="1691" spans="1:30" s="3" customFormat="1">
      <c r="A1691" s="10">
        <v>43949</v>
      </c>
      <c r="B1691" s="11" t="s">
        <v>1385</v>
      </c>
      <c r="C1691" s="11" t="s">
        <v>4499</v>
      </c>
      <c r="D1691" s="11" t="s">
        <v>2194</v>
      </c>
      <c r="E1691" s="11" t="s">
        <v>36</v>
      </c>
      <c r="F1691" s="11" t="s">
        <v>2319</v>
      </c>
      <c r="G1691" s="11" t="s">
        <v>17</v>
      </c>
      <c r="H1691" s="11" t="s">
        <v>4672</v>
      </c>
      <c r="I1691" s="11" t="s">
        <v>2321</v>
      </c>
      <c r="J1691" s="11" t="s">
        <v>2321</v>
      </c>
      <c r="K1691" s="11" t="s">
        <v>2321</v>
      </c>
      <c r="L1691" s="7" t="s">
        <v>14138</v>
      </c>
      <c r="M1691" s="7" t="s">
        <v>4798</v>
      </c>
      <c r="N1691" s="47">
        <v>66000</v>
      </c>
      <c r="O1691" s="11">
        <v>4000</v>
      </c>
      <c r="P1691" s="45">
        <v>16.5</v>
      </c>
      <c r="Q1691" s="11" t="s">
        <v>18</v>
      </c>
      <c r="R1691" s="11" t="s">
        <v>2324</v>
      </c>
      <c r="S1691" s="11" t="s">
        <v>2325</v>
      </c>
      <c r="T1691" s="11"/>
      <c r="U1691" s="19" t="s">
        <v>4892</v>
      </c>
      <c r="V1691" s="11" t="s">
        <v>18</v>
      </c>
      <c r="W1691" s="14">
        <v>16.5</v>
      </c>
      <c r="X1691" s="14">
        <v>4000</v>
      </c>
      <c r="Y1691" s="11" t="s">
        <v>4939</v>
      </c>
      <c r="Z1691" s="11" t="s">
        <v>4443</v>
      </c>
      <c r="AA1691" s="7">
        <v>1500000</v>
      </c>
      <c r="AB1691" s="1" t="s">
        <v>15526</v>
      </c>
      <c r="AC1691" s="7" t="s">
        <v>14869</v>
      </c>
      <c r="AD1691" s="1" t="s">
        <v>16269</v>
      </c>
    </row>
    <row r="1692" spans="1:30" s="3" customFormat="1">
      <c r="A1692" s="10">
        <v>43923</v>
      </c>
      <c r="B1692" s="11" t="s">
        <v>21</v>
      </c>
      <c r="C1692" s="11" t="s">
        <v>4673</v>
      </c>
      <c r="D1692" s="11" t="s">
        <v>904</v>
      </c>
      <c r="E1692" s="11" t="s">
        <v>16</v>
      </c>
      <c r="F1692" s="11" t="s">
        <v>4674</v>
      </c>
      <c r="G1692" s="11" t="s">
        <v>17</v>
      </c>
      <c r="H1692" s="11" t="s">
        <v>4675</v>
      </c>
      <c r="I1692" s="11" t="s">
        <v>4799</v>
      </c>
      <c r="J1692" s="11"/>
      <c r="K1692" s="11"/>
      <c r="L1692" s="7" t="s">
        <v>4766</v>
      </c>
      <c r="M1692" s="7" t="s">
        <v>4800</v>
      </c>
      <c r="N1692" s="47">
        <v>65000</v>
      </c>
      <c r="O1692" s="11">
        <v>1</v>
      </c>
      <c r="P1692" s="46">
        <f>N1692</f>
        <v>65000</v>
      </c>
      <c r="Q1692" s="11" t="s">
        <v>18</v>
      </c>
      <c r="R1692" s="11"/>
      <c r="S1692" s="11"/>
      <c r="T1692" s="11"/>
      <c r="U1692" s="19" t="s">
        <v>4439</v>
      </c>
      <c r="V1692" s="11" t="s">
        <v>18</v>
      </c>
      <c r="W1692" s="14">
        <v>65000</v>
      </c>
      <c r="X1692" s="14">
        <v>1</v>
      </c>
      <c r="Y1692" s="11" t="s">
        <v>4940</v>
      </c>
      <c r="Z1692" s="11" t="s">
        <v>4443</v>
      </c>
      <c r="AA1692" s="7">
        <v>0</v>
      </c>
      <c r="AB1692" s="1" t="s">
        <v>15527</v>
      </c>
      <c r="AC1692" s="7" t="s">
        <v>14869</v>
      </c>
      <c r="AD1692" s="1" t="s">
        <v>16269</v>
      </c>
    </row>
    <row r="1693" spans="1:30" s="3" customFormat="1">
      <c r="A1693" s="10">
        <v>43938</v>
      </c>
      <c r="B1693" s="11" t="s">
        <v>15</v>
      </c>
      <c r="C1693" s="11" t="s">
        <v>4244</v>
      </c>
      <c r="D1693" s="11" t="s">
        <v>3155</v>
      </c>
      <c r="E1693" s="11" t="s">
        <v>16</v>
      </c>
      <c r="F1693" s="11" t="s">
        <v>3156</v>
      </c>
      <c r="G1693" s="11" t="s">
        <v>17</v>
      </c>
      <c r="H1693" s="11" t="s">
        <v>3169</v>
      </c>
      <c r="I1693" s="11" t="s">
        <v>3162</v>
      </c>
      <c r="J1693" s="11" t="s">
        <v>3163</v>
      </c>
      <c r="K1693" s="11"/>
      <c r="L1693" s="7" t="s">
        <v>13956</v>
      </c>
      <c r="M1693" s="7" t="s">
        <v>3164</v>
      </c>
      <c r="N1693" s="47">
        <v>58000</v>
      </c>
      <c r="O1693" s="11">
        <v>2000</v>
      </c>
      <c r="P1693" s="45">
        <v>29</v>
      </c>
      <c r="Q1693" s="11" t="s">
        <v>18</v>
      </c>
      <c r="R1693" s="36" t="s">
        <v>3165</v>
      </c>
      <c r="S1693" s="11"/>
      <c r="T1693" s="11"/>
      <c r="U1693" s="19" t="s">
        <v>4892</v>
      </c>
      <c r="V1693" s="11" t="s">
        <v>18</v>
      </c>
      <c r="W1693" s="14">
        <v>29</v>
      </c>
      <c r="X1693" s="14">
        <v>2000</v>
      </c>
      <c r="Y1693" s="11" t="s">
        <v>4941</v>
      </c>
      <c r="Z1693" s="11" t="s">
        <v>4443</v>
      </c>
      <c r="AA1693" s="7">
        <v>200000</v>
      </c>
      <c r="AB1693" s="1" t="s">
        <v>15341</v>
      </c>
      <c r="AC1693" s="7" t="s">
        <v>14868</v>
      </c>
      <c r="AD1693" s="1" t="s">
        <v>16269</v>
      </c>
    </row>
    <row r="1694" spans="1:30" s="3" customFormat="1">
      <c r="A1694" s="10">
        <v>43924</v>
      </c>
      <c r="B1694" s="11" t="s">
        <v>21</v>
      </c>
      <c r="C1694" s="11" t="s">
        <v>4676</v>
      </c>
      <c r="D1694" s="11" t="s">
        <v>2414</v>
      </c>
      <c r="E1694" s="11" t="s">
        <v>16</v>
      </c>
      <c r="F1694" s="11" t="s">
        <v>1303</v>
      </c>
      <c r="G1694" s="11" t="s">
        <v>37</v>
      </c>
      <c r="H1694" s="11" t="s">
        <v>4677</v>
      </c>
      <c r="I1694" s="11" t="s">
        <v>3387</v>
      </c>
      <c r="J1694" s="11"/>
      <c r="K1694" s="11" t="s">
        <v>3387</v>
      </c>
      <c r="L1694" s="7" t="s">
        <v>3388</v>
      </c>
      <c r="M1694" s="7" t="s">
        <v>13978</v>
      </c>
      <c r="N1694" s="47">
        <v>56000</v>
      </c>
      <c r="O1694" s="11">
        <v>1</v>
      </c>
      <c r="P1694" s="45">
        <v>56000</v>
      </c>
      <c r="Q1694" s="11" t="s">
        <v>18</v>
      </c>
      <c r="R1694" s="36" t="s">
        <v>3389</v>
      </c>
      <c r="S1694" s="11"/>
      <c r="T1694" s="11"/>
      <c r="U1694" s="19" t="s">
        <v>4439</v>
      </c>
      <c r="V1694" s="11" t="s">
        <v>18</v>
      </c>
      <c r="W1694" s="14">
        <v>56000</v>
      </c>
      <c r="X1694" s="14">
        <v>1</v>
      </c>
      <c r="Y1694" s="11" t="s">
        <v>4942</v>
      </c>
      <c r="Z1694" s="11" t="s">
        <v>4443</v>
      </c>
      <c r="AA1694" s="7">
        <v>2500</v>
      </c>
      <c r="AB1694" s="1" t="s">
        <v>15364</v>
      </c>
      <c r="AC1694" s="7" t="s">
        <v>14868</v>
      </c>
      <c r="AD1694" s="1" t="s">
        <v>16269</v>
      </c>
    </row>
    <row r="1695" spans="1:30" s="3" customFormat="1">
      <c r="A1695" s="10">
        <v>43949</v>
      </c>
      <c r="B1695" s="11" t="s">
        <v>1385</v>
      </c>
      <c r="C1695" s="11" t="s">
        <v>4499</v>
      </c>
      <c r="D1695" s="11" t="s">
        <v>2194</v>
      </c>
      <c r="E1695" s="11" t="s">
        <v>36</v>
      </c>
      <c r="F1695" s="11" t="s">
        <v>2319</v>
      </c>
      <c r="G1695" s="11" t="s">
        <v>17</v>
      </c>
      <c r="H1695" s="11" t="s">
        <v>4672</v>
      </c>
      <c r="I1695" s="11" t="s">
        <v>2321</v>
      </c>
      <c r="J1695" s="11" t="s">
        <v>2321</v>
      </c>
      <c r="K1695" s="11" t="s">
        <v>2321</v>
      </c>
      <c r="L1695" s="7" t="s">
        <v>14138</v>
      </c>
      <c r="M1695" s="7" t="s">
        <v>4798</v>
      </c>
      <c r="N1695" s="47">
        <v>33000</v>
      </c>
      <c r="O1695" s="11">
        <v>2000</v>
      </c>
      <c r="P1695" s="45">
        <v>16.5</v>
      </c>
      <c r="Q1695" s="11" t="s">
        <v>18</v>
      </c>
      <c r="R1695" s="11" t="s">
        <v>2324</v>
      </c>
      <c r="S1695" s="11" t="s">
        <v>2325</v>
      </c>
      <c r="T1695" s="11"/>
      <c r="U1695" s="19" t="s">
        <v>4892</v>
      </c>
      <c r="V1695" s="11" t="s">
        <v>18</v>
      </c>
      <c r="W1695" s="14">
        <v>16.5</v>
      </c>
      <c r="X1695" s="14">
        <v>2000</v>
      </c>
      <c r="Y1695" s="11" t="s">
        <v>4943</v>
      </c>
      <c r="Z1695" s="11" t="s">
        <v>4443</v>
      </c>
      <c r="AA1695" s="7">
        <v>1500000</v>
      </c>
      <c r="AB1695" s="1" t="s">
        <v>15526</v>
      </c>
      <c r="AC1695" s="7" t="s">
        <v>14869</v>
      </c>
      <c r="AD1695" s="1" t="s">
        <v>16269</v>
      </c>
    </row>
    <row r="1696" spans="1:30" s="3" customFormat="1">
      <c r="A1696" s="10" t="s">
        <v>815</v>
      </c>
      <c r="B1696" s="11" t="s">
        <v>21</v>
      </c>
      <c r="C1696" s="11" t="s">
        <v>4454</v>
      </c>
      <c r="D1696" s="11" t="s">
        <v>904</v>
      </c>
      <c r="E1696" s="11" t="s">
        <v>16</v>
      </c>
      <c r="F1696" s="11" t="s">
        <v>4665</v>
      </c>
      <c r="G1696" s="11" t="s">
        <v>17</v>
      </c>
      <c r="H1696" s="11" t="s">
        <v>4678</v>
      </c>
      <c r="I1696" s="11" t="s">
        <v>4801</v>
      </c>
      <c r="J1696" s="11" t="s">
        <v>4802</v>
      </c>
      <c r="K1696" s="11" t="s">
        <v>1773</v>
      </c>
      <c r="L1696" s="7" t="s">
        <v>13654</v>
      </c>
      <c r="M1696" s="7" t="s">
        <v>429</v>
      </c>
      <c r="N1696" s="47">
        <v>32400</v>
      </c>
      <c r="O1696" s="11">
        <v>720</v>
      </c>
      <c r="P1696" s="45">
        <v>45</v>
      </c>
      <c r="Q1696" s="11" t="s">
        <v>18</v>
      </c>
      <c r="R1696" s="11" t="s">
        <v>5042</v>
      </c>
      <c r="S1696" s="11" t="s">
        <v>5043</v>
      </c>
      <c r="T1696" s="11"/>
      <c r="U1696" s="15" t="s">
        <v>816</v>
      </c>
      <c r="V1696" s="11" t="s">
        <v>18</v>
      </c>
      <c r="W1696" s="14">
        <v>45</v>
      </c>
      <c r="X1696" s="14">
        <v>720</v>
      </c>
      <c r="Y1696" s="11" t="s">
        <v>4944</v>
      </c>
      <c r="Z1696" s="11" t="s">
        <v>4442</v>
      </c>
      <c r="AA1696" s="7">
        <v>94000</v>
      </c>
      <c r="AB1696" s="1" t="s">
        <v>14890</v>
      </c>
      <c r="AC1696" s="7" t="s">
        <v>14869</v>
      </c>
      <c r="AD1696" s="1" t="s">
        <v>16269</v>
      </c>
    </row>
    <row r="1697" spans="1:30" s="3" customFormat="1">
      <c r="A1697" s="10">
        <v>43937</v>
      </c>
      <c r="B1697" s="11" t="s">
        <v>15</v>
      </c>
      <c r="C1697" s="11" t="s">
        <v>4458</v>
      </c>
      <c r="D1697" s="11" t="s">
        <v>904</v>
      </c>
      <c r="E1697" s="11" t="s">
        <v>16</v>
      </c>
      <c r="F1697" s="11" t="s">
        <v>4459</v>
      </c>
      <c r="G1697" s="11" t="s">
        <v>17</v>
      </c>
      <c r="H1697" s="11" t="s">
        <v>4679</v>
      </c>
      <c r="I1697" s="11" t="s">
        <v>4803</v>
      </c>
      <c r="J1697" s="11"/>
      <c r="K1697" s="11" t="s">
        <v>4525</v>
      </c>
      <c r="L1697" s="7" t="s">
        <v>14139</v>
      </c>
      <c r="M1697" s="7" t="s">
        <v>4804</v>
      </c>
      <c r="N1697" s="47">
        <v>31955.4</v>
      </c>
      <c r="O1697" s="11">
        <v>3</v>
      </c>
      <c r="P1697" s="45">
        <v>10651</v>
      </c>
      <c r="Q1697" s="11" t="s">
        <v>18</v>
      </c>
      <c r="R1697" s="11" t="s">
        <v>5044</v>
      </c>
      <c r="S1697" s="11"/>
      <c r="T1697" s="11"/>
      <c r="U1697" s="15" t="s">
        <v>816</v>
      </c>
      <c r="V1697" s="11" t="s">
        <v>18</v>
      </c>
      <c r="W1697" s="14">
        <v>10651</v>
      </c>
      <c r="X1697" s="14">
        <v>3</v>
      </c>
      <c r="Y1697" s="11" t="s">
        <v>4945</v>
      </c>
      <c r="Z1697" s="11" t="s">
        <v>4442</v>
      </c>
      <c r="AA1697" s="7">
        <v>400000</v>
      </c>
      <c r="AB1697" s="1" t="s">
        <v>15526</v>
      </c>
      <c r="AC1697" s="7" t="s">
        <v>14870</v>
      </c>
      <c r="AD1697" s="1" t="s">
        <v>16269</v>
      </c>
    </row>
    <row r="1698" spans="1:30" s="3" customFormat="1">
      <c r="A1698" s="10">
        <v>43937</v>
      </c>
      <c r="B1698" s="11" t="s">
        <v>15</v>
      </c>
      <c r="C1698" s="11" t="s">
        <v>4458</v>
      </c>
      <c r="D1698" s="11" t="s">
        <v>904</v>
      </c>
      <c r="E1698" s="11" t="s">
        <v>16</v>
      </c>
      <c r="F1698" s="11" t="s">
        <v>4459</v>
      </c>
      <c r="G1698" s="11" t="s">
        <v>17</v>
      </c>
      <c r="H1698" s="11" t="s">
        <v>4679</v>
      </c>
      <c r="I1698" s="11" t="s">
        <v>4803</v>
      </c>
      <c r="J1698" s="11"/>
      <c r="K1698" s="11" t="s">
        <v>4525</v>
      </c>
      <c r="L1698" s="7" t="s">
        <v>14139</v>
      </c>
      <c r="M1698" s="7" t="s">
        <v>4804</v>
      </c>
      <c r="N1698" s="47">
        <v>31955.4</v>
      </c>
      <c r="O1698" s="11">
        <v>3</v>
      </c>
      <c r="P1698" s="45">
        <v>10651.8</v>
      </c>
      <c r="Q1698" s="11" t="s">
        <v>18</v>
      </c>
      <c r="R1698" s="11" t="s">
        <v>5044</v>
      </c>
      <c r="S1698" s="11"/>
      <c r="T1698" s="11"/>
      <c r="U1698" s="15" t="s">
        <v>816</v>
      </c>
      <c r="V1698" s="11" t="s">
        <v>18</v>
      </c>
      <c r="W1698" s="14">
        <v>10651</v>
      </c>
      <c r="X1698" s="14">
        <v>3</v>
      </c>
      <c r="Y1698" s="11" t="s">
        <v>4946</v>
      </c>
      <c r="Z1698" s="11" t="s">
        <v>4442</v>
      </c>
      <c r="AA1698" s="7">
        <v>400000</v>
      </c>
      <c r="AB1698" s="1" t="s">
        <v>15526</v>
      </c>
      <c r="AC1698" s="7" t="s">
        <v>14870</v>
      </c>
      <c r="AD1698" s="1" t="s">
        <v>16269</v>
      </c>
    </row>
    <row r="1699" spans="1:30" s="3" customFormat="1">
      <c r="A1699" s="10">
        <v>43951</v>
      </c>
      <c r="B1699" s="11" t="s">
        <v>21</v>
      </c>
      <c r="C1699" s="11" t="s">
        <v>4483</v>
      </c>
      <c r="D1699" s="11" t="s">
        <v>39</v>
      </c>
      <c r="E1699" s="11" t="s">
        <v>16</v>
      </c>
      <c r="F1699" s="11" t="s">
        <v>40</v>
      </c>
      <c r="G1699" s="11" t="s">
        <v>37</v>
      </c>
      <c r="H1699" s="11" t="s">
        <v>4680</v>
      </c>
      <c r="I1699" s="11" t="s">
        <v>4805</v>
      </c>
      <c r="J1699" s="11" t="s">
        <v>4548</v>
      </c>
      <c r="K1699" s="11" t="s">
        <v>4806</v>
      </c>
      <c r="L1699" s="7" t="s">
        <v>14141</v>
      </c>
      <c r="M1699" s="7" t="s">
        <v>14140</v>
      </c>
      <c r="N1699" s="47">
        <v>30954.42</v>
      </c>
      <c r="O1699" s="11">
        <v>6</v>
      </c>
      <c r="P1699" s="45">
        <v>5159.07</v>
      </c>
      <c r="Q1699" s="11" t="s">
        <v>18</v>
      </c>
      <c r="R1699" s="11" t="s">
        <v>45</v>
      </c>
      <c r="S1699" s="11"/>
      <c r="T1699" s="11"/>
      <c r="U1699" s="15" t="s">
        <v>816</v>
      </c>
      <c r="V1699" s="11" t="s">
        <v>18</v>
      </c>
      <c r="W1699" s="14">
        <v>5159.07</v>
      </c>
      <c r="X1699" s="14">
        <v>6</v>
      </c>
      <c r="Y1699" s="11" t="s">
        <v>4947</v>
      </c>
      <c r="Z1699" s="11" t="s">
        <v>4442</v>
      </c>
      <c r="AA1699" s="7">
        <v>250000</v>
      </c>
      <c r="AB1699" s="1" t="s">
        <v>15528</v>
      </c>
      <c r="AC1699" s="7" t="s">
        <v>14870</v>
      </c>
      <c r="AD1699" s="1" t="s">
        <v>16269</v>
      </c>
    </row>
    <row r="1700" spans="1:30" s="3" customFormat="1">
      <c r="A1700" s="10">
        <v>43924</v>
      </c>
      <c r="B1700" s="11" t="s">
        <v>21</v>
      </c>
      <c r="C1700" s="11" t="s">
        <v>4454</v>
      </c>
      <c r="D1700" s="11" t="s">
        <v>904</v>
      </c>
      <c r="E1700" s="11" t="s">
        <v>16</v>
      </c>
      <c r="F1700" s="11" t="s">
        <v>4665</v>
      </c>
      <c r="G1700" s="11" t="s">
        <v>17</v>
      </c>
      <c r="H1700" s="11" t="s">
        <v>4681</v>
      </c>
      <c r="I1700" s="11" t="s">
        <v>4807</v>
      </c>
      <c r="J1700" s="11" t="s">
        <v>4808</v>
      </c>
      <c r="K1700" s="11" t="s">
        <v>4809</v>
      </c>
      <c r="L1700" s="7" t="s">
        <v>13769</v>
      </c>
      <c r="M1700" s="7" t="s">
        <v>1050</v>
      </c>
      <c r="N1700" s="47">
        <v>24060</v>
      </c>
      <c r="O1700" s="11">
        <v>1500</v>
      </c>
      <c r="P1700" s="45">
        <v>16.04</v>
      </c>
      <c r="Q1700" s="11" t="s">
        <v>18</v>
      </c>
      <c r="R1700" s="11" t="s">
        <v>4571</v>
      </c>
      <c r="S1700" s="11" t="s">
        <v>5043</v>
      </c>
      <c r="T1700" s="11"/>
      <c r="U1700" s="19" t="s">
        <v>4892</v>
      </c>
      <c r="V1700" s="11" t="s">
        <v>18</v>
      </c>
      <c r="W1700" s="14">
        <v>16.04</v>
      </c>
      <c r="X1700" s="14">
        <v>1500</v>
      </c>
      <c r="Y1700" s="11" t="s">
        <v>4948</v>
      </c>
      <c r="Z1700" s="11" t="s">
        <v>4443</v>
      </c>
      <c r="AA1700" s="7">
        <v>250000</v>
      </c>
      <c r="AB1700" s="1" t="s">
        <v>15043</v>
      </c>
      <c r="AC1700" s="7" t="s">
        <v>14869</v>
      </c>
      <c r="AD1700" s="1" t="s">
        <v>16269</v>
      </c>
    </row>
    <row r="1701" spans="1:30" s="3" customFormat="1">
      <c r="A1701" s="10">
        <v>43935</v>
      </c>
      <c r="B1701" s="11" t="s">
        <v>15</v>
      </c>
      <c r="C1701" s="11" t="s">
        <v>4458</v>
      </c>
      <c r="D1701" s="11" t="s">
        <v>904</v>
      </c>
      <c r="E1701" s="11" t="s">
        <v>16</v>
      </c>
      <c r="F1701" s="11" t="s">
        <v>4459</v>
      </c>
      <c r="G1701" s="11" t="s">
        <v>17</v>
      </c>
      <c r="H1701" s="11" t="s">
        <v>4682</v>
      </c>
      <c r="I1701" s="11" t="s">
        <v>4810</v>
      </c>
      <c r="J1701" s="11"/>
      <c r="K1701" s="11" t="s">
        <v>4517</v>
      </c>
      <c r="L1701" s="7" t="s">
        <v>4811</v>
      </c>
      <c r="M1701" s="7" t="s">
        <v>4812</v>
      </c>
      <c r="N1701" s="47">
        <f>O1701*P1701</f>
        <v>17820</v>
      </c>
      <c r="O1701" s="11">
        <v>810</v>
      </c>
      <c r="P1701" s="45">
        <v>22</v>
      </c>
      <c r="Q1701" s="11" t="s">
        <v>18</v>
      </c>
      <c r="R1701" s="36" t="s">
        <v>5045</v>
      </c>
      <c r="S1701" s="11"/>
      <c r="T1701" s="11"/>
      <c r="U1701" s="15" t="s">
        <v>816</v>
      </c>
      <c r="V1701" s="11" t="s">
        <v>18</v>
      </c>
      <c r="W1701" s="14">
        <v>22</v>
      </c>
      <c r="X1701" s="14">
        <v>810</v>
      </c>
      <c r="Y1701" s="11" t="s">
        <v>4949</v>
      </c>
      <c r="Z1701" s="11" t="s">
        <v>4442</v>
      </c>
      <c r="AA1701" s="7">
        <v>5000000</v>
      </c>
      <c r="AB1701" s="1" t="s">
        <v>15529</v>
      </c>
      <c r="AC1701" s="7" t="s">
        <v>14869</v>
      </c>
      <c r="AD1701" s="1" t="s">
        <v>16269</v>
      </c>
    </row>
    <row r="1702" spans="1:30" s="3" customFormat="1">
      <c r="A1702" s="10">
        <v>43937</v>
      </c>
      <c r="B1702" s="11" t="s">
        <v>15</v>
      </c>
      <c r="C1702" s="11" t="s">
        <v>4458</v>
      </c>
      <c r="D1702" s="11" t="s">
        <v>904</v>
      </c>
      <c r="E1702" s="11" t="s">
        <v>16</v>
      </c>
      <c r="F1702" s="11" t="s">
        <v>4459</v>
      </c>
      <c r="G1702" s="11" t="s">
        <v>17</v>
      </c>
      <c r="H1702" s="11" t="s">
        <v>4683</v>
      </c>
      <c r="I1702" s="11" t="s">
        <v>4803</v>
      </c>
      <c r="J1702" s="11"/>
      <c r="K1702" s="11" t="s">
        <v>4525</v>
      </c>
      <c r="L1702" s="7" t="s">
        <v>14139</v>
      </c>
      <c r="M1702" s="7" t="s">
        <v>4804</v>
      </c>
      <c r="N1702" s="47">
        <v>16793.599999999999</v>
      </c>
      <c r="O1702" s="11">
        <v>4</v>
      </c>
      <c r="P1702" s="45">
        <v>4198.3999999999996</v>
      </c>
      <c r="Q1702" s="11" t="s">
        <v>18</v>
      </c>
      <c r="R1702" s="11" t="s">
        <v>5044</v>
      </c>
      <c r="S1702" s="11"/>
      <c r="T1702" s="11"/>
      <c r="U1702" s="15" t="s">
        <v>816</v>
      </c>
      <c r="V1702" s="11" t="s">
        <v>18</v>
      </c>
      <c r="W1702" s="14">
        <v>4198.3999999999996</v>
      </c>
      <c r="X1702" s="14">
        <v>4</v>
      </c>
      <c r="Y1702" s="11" t="s">
        <v>4950</v>
      </c>
      <c r="Z1702" s="11" t="s">
        <v>4442</v>
      </c>
      <c r="AA1702" s="7">
        <v>400000</v>
      </c>
      <c r="AB1702" s="1" t="s">
        <v>15526</v>
      </c>
      <c r="AC1702" s="7" t="s">
        <v>14870</v>
      </c>
      <c r="AD1702" s="1" t="s">
        <v>16269</v>
      </c>
    </row>
    <row r="1703" spans="1:30" s="3" customFormat="1">
      <c r="A1703" s="10">
        <v>43937</v>
      </c>
      <c r="B1703" s="11" t="s">
        <v>15</v>
      </c>
      <c r="C1703" s="11" t="s">
        <v>4458</v>
      </c>
      <c r="D1703" s="11" t="s">
        <v>904</v>
      </c>
      <c r="E1703" s="11" t="s">
        <v>16</v>
      </c>
      <c r="F1703" s="11" t="s">
        <v>4459</v>
      </c>
      <c r="G1703" s="11" t="s">
        <v>17</v>
      </c>
      <c r="H1703" s="11" t="s">
        <v>4683</v>
      </c>
      <c r="I1703" s="11" t="s">
        <v>4803</v>
      </c>
      <c r="J1703" s="11"/>
      <c r="K1703" s="11" t="s">
        <v>4525</v>
      </c>
      <c r="L1703" s="7" t="s">
        <v>14139</v>
      </c>
      <c r="M1703" s="7" t="s">
        <v>4804</v>
      </c>
      <c r="N1703" s="47">
        <v>16793.599999999999</v>
      </c>
      <c r="O1703" s="11">
        <v>4</v>
      </c>
      <c r="P1703" s="45">
        <v>4198.3999999999996</v>
      </c>
      <c r="Q1703" s="11" t="s">
        <v>18</v>
      </c>
      <c r="R1703" s="11" t="s">
        <v>5044</v>
      </c>
      <c r="S1703" s="11"/>
      <c r="T1703" s="11"/>
      <c r="U1703" s="15" t="s">
        <v>816</v>
      </c>
      <c r="V1703" s="11" t="s">
        <v>18</v>
      </c>
      <c r="W1703" s="14">
        <v>4198.3999999999996</v>
      </c>
      <c r="X1703" s="14">
        <v>4</v>
      </c>
      <c r="Y1703" s="11" t="s">
        <v>4951</v>
      </c>
      <c r="Z1703" s="11" t="s">
        <v>4442</v>
      </c>
      <c r="AA1703" s="7">
        <v>400000</v>
      </c>
      <c r="AB1703" s="1" t="s">
        <v>15526</v>
      </c>
      <c r="AC1703" s="7" t="s">
        <v>14870</v>
      </c>
      <c r="AD1703" s="1" t="s">
        <v>16269</v>
      </c>
    </row>
    <row r="1704" spans="1:30" s="3" customFormat="1">
      <c r="A1704" s="10" t="s">
        <v>815</v>
      </c>
      <c r="B1704" s="11" t="s">
        <v>21</v>
      </c>
      <c r="C1704" s="11" t="s">
        <v>4454</v>
      </c>
      <c r="D1704" s="11" t="s">
        <v>904</v>
      </c>
      <c r="E1704" s="11" t="s">
        <v>16</v>
      </c>
      <c r="F1704" s="11" t="s">
        <v>4665</v>
      </c>
      <c r="G1704" s="11" t="s">
        <v>17</v>
      </c>
      <c r="H1704" s="11" t="s">
        <v>4678</v>
      </c>
      <c r="I1704" s="11" t="s">
        <v>4801</v>
      </c>
      <c r="J1704" s="11" t="s">
        <v>4802</v>
      </c>
      <c r="K1704" s="11" t="s">
        <v>1773</v>
      </c>
      <c r="L1704" s="7" t="s">
        <v>13654</v>
      </c>
      <c r="M1704" s="7" t="s">
        <v>429</v>
      </c>
      <c r="N1704" s="47">
        <v>16200</v>
      </c>
      <c r="O1704" s="11">
        <v>360</v>
      </c>
      <c r="P1704" s="45">
        <v>45</v>
      </c>
      <c r="Q1704" s="11" t="s">
        <v>18</v>
      </c>
      <c r="R1704" s="11" t="s">
        <v>5042</v>
      </c>
      <c r="S1704" s="11" t="s">
        <v>5043</v>
      </c>
      <c r="T1704" s="11"/>
      <c r="U1704" s="15" t="s">
        <v>816</v>
      </c>
      <c r="V1704" s="11" t="s">
        <v>18</v>
      </c>
      <c r="W1704" s="14">
        <v>45</v>
      </c>
      <c r="X1704" s="14">
        <v>360</v>
      </c>
      <c r="Y1704" s="11" t="s">
        <v>4952</v>
      </c>
      <c r="Z1704" s="11" t="s">
        <v>4442</v>
      </c>
      <c r="AA1704" s="7">
        <v>94000</v>
      </c>
      <c r="AB1704" s="1" t="s">
        <v>14890</v>
      </c>
      <c r="AC1704" s="7" t="s">
        <v>14869</v>
      </c>
      <c r="AD1704" s="1" t="s">
        <v>16269</v>
      </c>
    </row>
    <row r="1705" spans="1:30" s="3" customFormat="1">
      <c r="A1705" s="10" t="s">
        <v>815</v>
      </c>
      <c r="B1705" s="11" t="s">
        <v>15</v>
      </c>
      <c r="C1705" s="11" t="s">
        <v>4458</v>
      </c>
      <c r="D1705" s="11" t="s">
        <v>904</v>
      </c>
      <c r="E1705" s="11" t="s">
        <v>16</v>
      </c>
      <c r="F1705" s="11" t="s">
        <v>4459</v>
      </c>
      <c r="G1705" s="11" t="s">
        <v>17</v>
      </c>
      <c r="H1705" s="11" t="s">
        <v>4684</v>
      </c>
      <c r="I1705" s="11" t="s">
        <v>4803</v>
      </c>
      <c r="J1705" s="11"/>
      <c r="K1705" s="11" t="s">
        <v>4525</v>
      </c>
      <c r="L1705" s="7"/>
      <c r="M1705" s="7"/>
      <c r="N1705" s="47">
        <v>15006</v>
      </c>
      <c r="O1705" s="11">
        <v>10</v>
      </c>
      <c r="P1705" s="45">
        <v>1500.6</v>
      </c>
      <c r="Q1705" s="11" t="s">
        <v>18</v>
      </c>
      <c r="R1705" s="11" t="s">
        <v>5044</v>
      </c>
      <c r="S1705" s="11"/>
      <c r="T1705" s="11"/>
      <c r="U1705" s="15" t="s">
        <v>816</v>
      </c>
      <c r="V1705" s="11" t="s">
        <v>18</v>
      </c>
      <c r="W1705" s="14">
        <v>1500.6</v>
      </c>
      <c r="X1705" s="14">
        <v>10</v>
      </c>
      <c r="Y1705" s="11" t="s">
        <v>4953</v>
      </c>
      <c r="Z1705" s="11" t="s">
        <v>4442</v>
      </c>
      <c r="AA1705" s="7"/>
      <c r="AB1705" s="1" t="s">
        <v>14871</v>
      </c>
      <c r="AC1705" s="7"/>
      <c r="AD1705" s="1" t="s">
        <v>16269</v>
      </c>
    </row>
    <row r="1706" spans="1:30" s="3" customFormat="1">
      <c r="A1706" s="10">
        <v>43916</v>
      </c>
      <c r="B1706" s="11" t="s">
        <v>15</v>
      </c>
      <c r="C1706" s="11" t="s">
        <v>4458</v>
      </c>
      <c r="D1706" s="11" t="s">
        <v>904</v>
      </c>
      <c r="E1706" s="11" t="s">
        <v>16</v>
      </c>
      <c r="F1706" s="11" t="s">
        <v>4459</v>
      </c>
      <c r="G1706" s="11" t="s">
        <v>17</v>
      </c>
      <c r="H1706" s="11" t="s">
        <v>4684</v>
      </c>
      <c r="I1706" s="11" t="s">
        <v>4803</v>
      </c>
      <c r="J1706" s="11"/>
      <c r="K1706" s="11" t="s">
        <v>4525</v>
      </c>
      <c r="L1706" s="7"/>
      <c r="M1706" s="7"/>
      <c r="N1706" s="47">
        <v>15006</v>
      </c>
      <c r="O1706" s="11">
        <v>10</v>
      </c>
      <c r="P1706" s="45">
        <v>1500.6</v>
      </c>
      <c r="Q1706" s="11" t="s">
        <v>18</v>
      </c>
      <c r="R1706" s="11" t="s">
        <v>5044</v>
      </c>
      <c r="S1706" s="11"/>
      <c r="T1706" s="11"/>
      <c r="U1706" s="15" t="s">
        <v>816</v>
      </c>
      <c r="V1706" s="11" t="s">
        <v>18</v>
      </c>
      <c r="W1706" s="14">
        <v>1500.6</v>
      </c>
      <c r="X1706" s="14">
        <v>10</v>
      </c>
      <c r="Y1706" s="11" t="s">
        <v>4954</v>
      </c>
      <c r="Z1706" s="11" t="s">
        <v>4442</v>
      </c>
      <c r="AA1706" s="7"/>
      <c r="AB1706" s="1" t="s">
        <v>14871</v>
      </c>
      <c r="AC1706" s="7"/>
      <c r="AD1706" s="1" t="s">
        <v>16269</v>
      </c>
    </row>
    <row r="1707" spans="1:30" s="3" customFormat="1">
      <c r="A1707" s="10">
        <v>43937</v>
      </c>
      <c r="B1707" s="11" t="s">
        <v>15</v>
      </c>
      <c r="C1707" s="11" t="s">
        <v>4458</v>
      </c>
      <c r="D1707" s="11" t="s">
        <v>904</v>
      </c>
      <c r="E1707" s="11" t="s">
        <v>16</v>
      </c>
      <c r="F1707" s="11" t="s">
        <v>4459</v>
      </c>
      <c r="G1707" s="11" t="s">
        <v>17</v>
      </c>
      <c r="H1707" s="11" t="s">
        <v>4685</v>
      </c>
      <c r="I1707" s="11" t="s">
        <v>4803</v>
      </c>
      <c r="J1707" s="11"/>
      <c r="K1707" s="11" t="s">
        <v>4525</v>
      </c>
      <c r="L1707" s="7" t="s">
        <v>14139</v>
      </c>
      <c r="M1707" s="7" t="s">
        <v>4804</v>
      </c>
      <c r="N1707" s="47">
        <v>12570.6</v>
      </c>
      <c r="O1707" s="11">
        <v>3</v>
      </c>
      <c r="P1707" s="45">
        <v>4190.2</v>
      </c>
      <c r="Q1707" s="11" t="s">
        <v>18</v>
      </c>
      <c r="R1707" s="11" t="s">
        <v>5044</v>
      </c>
      <c r="S1707" s="11"/>
      <c r="T1707" s="11"/>
      <c r="U1707" s="15" t="s">
        <v>816</v>
      </c>
      <c r="V1707" s="11" t="s">
        <v>18</v>
      </c>
      <c r="W1707" s="14">
        <v>4190.2</v>
      </c>
      <c r="X1707" s="14">
        <v>3</v>
      </c>
      <c r="Y1707" s="11" t="s">
        <v>4955</v>
      </c>
      <c r="Z1707" s="11" t="s">
        <v>4442</v>
      </c>
      <c r="AA1707" s="7">
        <v>400000</v>
      </c>
      <c r="AB1707" s="1" t="s">
        <v>15526</v>
      </c>
      <c r="AC1707" s="7" t="s">
        <v>14870</v>
      </c>
      <c r="AD1707" s="1" t="s">
        <v>16269</v>
      </c>
    </row>
    <row r="1708" spans="1:30" s="3" customFormat="1">
      <c r="A1708" s="10">
        <v>43937</v>
      </c>
      <c r="B1708" s="11" t="s">
        <v>15</v>
      </c>
      <c r="C1708" s="11" t="s">
        <v>4458</v>
      </c>
      <c r="D1708" s="11" t="s">
        <v>904</v>
      </c>
      <c r="E1708" s="11" t="s">
        <v>16</v>
      </c>
      <c r="F1708" s="11" t="s">
        <v>4459</v>
      </c>
      <c r="G1708" s="11" t="s">
        <v>17</v>
      </c>
      <c r="H1708" s="11" t="s">
        <v>4685</v>
      </c>
      <c r="I1708" s="11" t="s">
        <v>4803</v>
      </c>
      <c r="J1708" s="11"/>
      <c r="K1708" s="11" t="s">
        <v>4525</v>
      </c>
      <c r="L1708" s="7"/>
      <c r="M1708" s="7"/>
      <c r="N1708" s="47">
        <v>12570.6</v>
      </c>
      <c r="O1708" s="11">
        <v>3</v>
      </c>
      <c r="P1708" s="45">
        <v>4190.2</v>
      </c>
      <c r="Q1708" s="11" t="s">
        <v>18</v>
      </c>
      <c r="R1708" s="11" t="s">
        <v>5044</v>
      </c>
      <c r="S1708" s="11"/>
      <c r="T1708" s="11"/>
      <c r="U1708" s="15" t="s">
        <v>816</v>
      </c>
      <c r="V1708" s="11" t="s">
        <v>18</v>
      </c>
      <c r="W1708" s="14">
        <v>4190.2</v>
      </c>
      <c r="X1708" s="14">
        <v>3</v>
      </c>
      <c r="Y1708" s="11" t="s">
        <v>4956</v>
      </c>
      <c r="Z1708" s="11" t="s">
        <v>4442</v>
      </c>
      <c r="AA1708" s="7"/>
      <c r="AB1708" s="1" t="s">
        <v>14871</v>
      </c>
      <c r="AC1708" s="7"/>
      <c r="AD1708" s="1" t="s">
        <v>16269</v>
      </c>
    </row>
    <row r="1709" spans="1:30" s="3" customFormat="1">
      <c r="A1709" s="10">
        <v>43916</v>
      </c>
      <c r="B1709" s="11" t="s">
        <v>15</v>
      </c>
      <c r="C1709" s="11" t="s">
        <v>4458</v>
      </c>
      <c r="D1709" s="11" t="s">
        <v>904</v>
      </c>
      <c r="E1709" s="11" t="s">
        <v>16</v>
      </c>
      <c r="F1709" s="11" t="s">
        <v>4459</v>
      </c>
      <c r="G1709" s="11" t="s">
        <v>17</v>
      </c>
      <c r="H1709" s="11" t="s">
        <v>4686</v>
      </c>
      <c r="I1709" s="11" t="s">
        <v>4803</v>
      </c>
      <c r="J1709" s="11"/>
      <c r="K1709" s="11" t="s">
        <v>4525</v>
      </c>
      <c r="L1709" s="7"/>
      <c r="M1709" s="7"/>
      <c r="N1709" s="47">
        <v>8929.7999999999993</v>
      </c>
      <c r="O1709" s="11">
        <v>1</v>
      </c>
      <c r="P1709" s="45">
        <v>8929.7999999999993</v>
      </c>
      <c r="Q1709" s="11" t="s">
        <v>18</v>
      </c>
      <c r="R1709" s="11" t="s">
        <v>5044</v>
      </c>
      <c r="S1709" s="11"/>
      <c r="T1709" s="11"/>
      <c r="U1709" s="15" t="s">
        <v>816</v>
      </c>
      <c r="V1709" s="11" t="s">
        <v>18</v>
      </c>
      <c r="W1709" s="14">
        <v>8929.7999999999993</v>
      </c>
      <c r="X1709" s="14">
        <v>1</v>
      </c>
      <c r="Y1709" s="11" t="s">
        <v>4957</v>
      </c>
      <c r="Z1709" s="11" t="s">
        <v>4442</v>
      </c>
      <c r="AA1709" s="7"/>
      <c r="AB1709" s="1" t="s">
        <v>14871</v>
      </c>
      <c r="AC1709" s="7"/>
      <c r="AD1709" s="1" t="s">
        <v>16269</v>
      </c>
    </row>
    <row r="1710" spans="1:30" s="3" customFormat="1">
      <c r="A1710" s="10">
        <v>43944</v>
      </c>
      <c r="B1710" s="11" t="s">
        <v>15</v>
      </c>
      <c r="C1710" s="11" t="s">
        <v>4656</v>
      </c>
      <c r="D1710" s="11" t="s">
        <v>39</v>
      </c>
      <c r="E1710" s="11" t="s">
        <v>16</v>
      </c>
      <c r="F1710" s="11" t="s">
        <v>129</v>
      </c>
      <c r="G1710" s="11" t="s">
        <v>37</v>
      </c>
      <c r="H1710" s="11" t="s">
        <v>4687</v>
      </c>
      <c r="I1710" s="11" t="s">
        <v>4813</v>
      </c>
      <c r="J1710" s="11"/>
      <c r="K1710" s="11" t="s">
        <v>4814</v>
      </c>
      <c r="L1710" s="7" t="s">
        <v>14143</v>
      </c>
      <c r="M1710" s="7" t="s">
        <v>14142</v>
      </c>
      <c r="N1710" s="47">
        <v>5795</v>
      </c>
      <c r="O1710" s="11">
        <v>10</v>
      </c>
      <c r="P1710" s="45">
        <v>579.5</v>
      </c>
      <c r="Q1710" s="11" t="s">
        <v>18</v>
      </c>
      <c r="R1710" s="11" t="s">
        <v>121</v>
      </c>
      <c r="S1710" s="11" t="s">
        <v>122</v>
      </c>
      <c r="T1710" s="11"/>
      <c r="U1710" s="15" t="s">
        <v>816</v>
      </c>
      <c r="V1710" s="11" t="s">
        <v>18</v>
      </c>
      <c r="W1710" s="14">
        <v>570.5</v>
      </c>
      <c r="X1710" s="14">
        <v>10</v>
      </c>
      <c r="Y1710" s="11" t="s">
        <v>4958</v>
      </c>
      <c r="Z1710" s="11" t="s">
        <v>4442</v>
      </c>
      <c r="AA1710" s="7">
        <v>88000</v>
      </c>
      <c r="AB1710" s="1" t="s">
        <v>15530</v>
      </c>
      <c r="AC1710" s="7" t="s">
        <v>14870</v>
      </c>
      <c r="AD1710" s="1" t="s">
        <v>16269</v>
      </c>
    </row>
    <row r="1711" spans="1:30" s="3" customFormat="1">
      <c r="A1711" s="10">
        <v>43916</v>
      </c>
      <c r="B1711" s="11" t="s">
        <v>15</v>
      </c>
      <c r="C1711" s="11" t="s">
        <v>4458</v>
      </c>
      <c r="D1711" s="11" t="s">
        <v>904</v>
      </c>
      <c r="E1711" s="11" t="s">
        <v>16</v>
      </c>
      <c r="F1711" s="11" t="s">
        <v>4459</v>
      </c>
      <c r="G1711" s="11" t="s">
        <v>17</v>
      </c>
      <c r="H1711" s="11" t="s">
        <v>4688</v>
      </c>
      <c r="I1711" s="11" t="s">
        <v>4803</v>
      </c>
      <c r="J1711" s="11"/>
      <c r="K1711" s="11" t="s">
        <v>4525</v>
      </c>
      <c r="L1711" s="7"/>
      <c r="M1711" s="7"/>
      <c r="N1711" s="47">
        <v>4895.3999999999996</v>
      </c>
      <c r="O1711" s="11">
        <v>4</v>
      </c>
      <c r="P1711" s="45">
        <v>1631.8</v>
      </c>
      <c r="Q1711" s="11" t="s">
        <v>18</v>
      </c>
      <c r="R1711" s="11" t="s">
        <v>5044</v>
      </c>
      <c r="S1711" s="11"/>
      <c r="T1711" s="11"/>
      <c r="U1711" s="15" t="s">
        <v>816</v>
      </c>
      <c r="V1711" s="11" t="s">
        <v>18</v>
      </c>
      <c r="W1711" s="14">
        <v>1631.8</v>
      </c>
      <c r="X1711" s="14">
        <v>4</v>
      </c>
      <c r="Y1711" s="11" t="s">
        <v>4959</v>
      </c>
      <c r="Z1711" s="11" t="s">
        <v>4442</v>
      </c>
      <c r="AA1711" s="7"/>
      <c r="AB1711" s="1" t="s">
        <v>14871</v>
      </c>
      <c r="AC1711" s="7"/>
      <c r="AD1711" s="1" t="s">
        <v>16269</v>
      </c>
    </row>
    <row r="1712" spans="1:30" s="3" customFormat="1">
      <c r="A1712" s="10">
        <v>43937</v>
      </c>
      <c r="B1712" s="11" t="s">
        <v>15</v>
      </c>
      <c r="C1712" s="11" t="s">
        <v>4458</v>
      </c>
      <c r="D1712" s="11" t="s">
        <v>904</v>
      </c>
      <c r="E1712" s="11" t="s">
        <v>16</v>
      </c>
      <c r="F1712" s="11" t="s">
        <v>4459</v>
      </c>
      <c r="G1712" s="11" t="s">
        <v>17</v>
      </c>
      <c r="H1712" s="11" t="s">
        <v>4688</v>
      </c>
      <c r="I1712" s="11" t="s">
        <v>4803</v>
      </c>
      <c r="J1712" s="11"/>
      <c r="K1712" s="11" t="s">
        <v>4525</v>
      </c>
      <c r="L1712" s="7" t="s">
        <v>14139</v>
      </c>
      <c r="M1712" s="7" t="s">
        <v>4804</v>
      </c>
      <c r="N1712" s="47">
        <v>4895.3999999999996</v>
      </c>
      <c r="O1712" s="11">
        <v>3</v>
      </c>
      <c r="P1712" s="45">
        <v>1631.8</v>
      </c>
      <c r="Q1712" s="11" t="s">
        <v>18</v>
      </c>
      <c r="R1712" s="11" t="s">
        <v>5046</v>
      </c>
      <c r="S1712" s="11"/>
      <c r="T1712" s="11"/>
      <c r="U1712" s="15" t="s">
        <v>816</v>
      </c>
      <c r="V1712" s="11" t="s">
        <v>18</v>
      </c>
      <c r="W1712" s="14">
        <v>1631.8</v>
      </c>
      <c r="X1712" s="14">
        <v>3</v>
      </c>
      <c r="Y1712" s="11" t="s">
        <v>4960</v>
      </c>
      <c r="Z1712" s="11" t="s">
        <v>4442</v>
      </c>
      <c r="AA1712" s="7">
        <v>400000</v>
      </c>
      <c r="AB1712" s="1" t="s">
        <v>15526</v>
      </c>
      <c r="AC1712" s="7" t="s">
        <v>14870</v>
      </c>
      <c r="AD1712" s="1" t="s">
        <v>16269</v>
      </c>
    </row>
    <row r="1713" spans="1:30" s="3" customFormat="1">
      <c r="A1713" s="10">
        <v>43916</v>
      </c>
      <c r="B1713" s="11" t="s">
        <v>15</v>
      </c>
      <c r="C1713" s="11" t="s">
        <v>4458</v>
      </c>
      <c r="D1713" s="11" t="s">
        <v>904</v>
      </c>
      <c r="E1713" s="11" t="s">
        <v>16</v>
      </c>
      <c r="F1713" s="11" t="s">
        <v>4459</v>
      </c>
      <c r="G1713" s="11" t="s">
        <v>17</v>
      </c>
      <c r="H1713" s="11" t="s">
        <v>4689</v>
      </c>
      <c r="I1713" s="11" t="s">
        <v>4803</v>
      </c>
      <c r="J1713" s="11"/>
      <c r="K1713" s="11" t="s">
        <v>4525</v>
      </c>
      <c r="L1713" s="7"/>
      <c r="M1713" s="7"/>
      <c r="N1713" s="47">
        <v>4370.6000000000004</v>
      </c>
      <c r="O1713" s="11">
        <v>1</v>
      </c>
      <c r="P1713" s="45">
        <v>4370.6000000000004</v>
      </c>
      <c r="Q1713" s="11" t="s">
        <v>18</v>
      </c>
      <c r="R1713" s="11" t="s">
        <v>5044</v>
      </c>
      <c r="S1713" s="11"/>
      <c r="T1713" s="11"/>
      <c r="U1713" s="15" t="s">
        <v>816</v>
      </c>
      <c r="V1713" s="11" t="s">
        <v>18</v>
      </c>
      <c r="W1713" s="14">
        <v>4370.6000000000004</v>
      </c>
      <c r="X1713" s="14">
        <v>1</v>
      </c>
      <c r="Y1713" s="11" t="s">
        <v>4961</v>
      </c>
      <c r="Z1713" s="11" t="s">
        <v>4442</v>
      </c>
      <c r="AA1713" s="7"/>
      <c r="AB1713" s="1" t="s">
        <v>14871</v>
      </c>
      <c r="AC1713" s="7"/>
      <c r="AD1713" s="1" t="s">
        <v>16269</v>
      </c>
    </row>
    <row r="1714" spans="1:30" s="3" customFormat="1">
      <c r="A1714" s="10">
        <v>43937</v>
      </c>
      <c r="B1714" s="11" t="s">
        <v>15</v>
      </c>
      <c r="C1714" s="11" t="s">
        <v>4458</v>
      </c>
      <c r="D1714" s="11" t="s">
        <v>904</v>
      </c>
      <c r="E1714" s="11" t="s">
        <v>16</v>
      </c>
      <c r="F1714" s="11" t="s">
        <v>4459</v>
      </c>
      <c r="G1714" s="11" t="s">
        <v>17</v>
      </c>
      <c r="H1714" s="11" t="s">
        <v>4689</v>
      </c>
      <c r="I1714" s="11" t="s">
        <v>4803</v>
      </c>
      <c r="J1714" s="11"/>
      <c r="K1714" s="11" t="s">
        <v>4525</v>
      </c>
      <c r="L1714" s="7" t="s">
        <v>14139</v>
      </c>
      <c r="M1714" s="7" t="s">
        <v>4804</v>
      </c>
      <c r="N1714" s="47">
        <v>4370.6000000000004</v>
      </c>
      <c r="O1714" s="11">
        <v>1</v>
      </c>
      <c r="P1714" s="45">
        <v>4370.6000000000004</v>
      </c>
      <c r="Q1714" s="11" t="s">
        <v>18</v>
      </c>
      <c r="R1714" s="11" t="s">
        <v>5044</v>
      </c>
      <c r="S1714" s="11"/>
      <c r="T1714" s="11"/>
      <c r="U1714" s="15" t="s">
        <v>816</v>
      </c>
      <c r="V1714" s="11" t="s">
        <v>18</v>
      </c>
      <c r="W1714" s="14">
        <v>4370.6000000000004</v>
      </c>
      <c r="X1714" s="14">
        <v>1</v>
      </c>
      <c r="Y1714" s="11" t="s">
        <v>4962</v>
      </c>
      <c r="Z1714" s="11" t="s">
        <v>4442</v>
      </c>
      <c r="AA1714" s="7">
        <v>400000</v>
      </c>
      <c r="AB1714" s="1" t="s">
        <v>15526</v>
      </c>
      <c r="AC1714" s="7" t="s">
        <v>14870</v>
      </c>
      <c r="AD1714" s="1" t="s">
        <v>16269</v>
      </c>
    </row>
    <row r="1715" spans="1:30" s="3" customFormat="1">
      <c r="A1715" s="10">
        <v>43941</v>
      </c>
      <c r="B1715" s="11" t="s">
        <v>21</v>
      </c>
      <c r="C1715" s="11" t="s">
        <v>4659</v>
      </c>
      <c r="D1715" s="11" t="s">
        <v>2349</v>
      </c>
      <c r="E1715" s="11" t="s">
        <v>16</v>
      </c>
      <c r="F1715" s="11" t="s">
        <v>2350</v>
      </c>
      <c r="G1715" s="11" t="s">
        <v>37</v>
      </c>
      <c r="H1715" s="11" t="s">
        <v>4690</v>
      </c>
      <c r="I1715" s="11" t="s">
        <v>4815</v>
      </c>
      <c r="J1715" s="11"/>
      <c r="K1715" s="11" t="s">
        <v>4816</v>
      </c>
      <c r="L1715" s="7" t="s">
        <v>14144</v>
      </c>
      <c r="M1715" s="7" t="s">
        <v>4817</v>
      </c>
      <c r="N1715" s="47">
        <v>4000</v>
      </c>
      <c r="O1715" s="11">
        <v>500</v>
      </c>
      <c r="P1715" s="45">
        <v>8</v>
      </c>
      <c r="Q1715" s="11" t="s">
        <v>18</v>
      </c>
      <c r="R1715" s="11" t="s">
        <v>2355</v>
      </c>
      <c r="S1715" s="11"/>
      <c r="T1715" s="11"/>
      <c r="U1715" s="15" t="s">
        <v>816</v>
      </c>
      <c r="V1715" s="11" t="s">
        <v>18</v>
      </c>
      <c r="W1715" s="14">
        <v>8</v>
      </c>
      <c r="X1715" s="14">
        <v>500</v>
      </c>
      <c r="Y1715" s="11" t="s">
        <v>4963</v>
      </c>
      <c r="Z1715" s="11" t="s">
        <v>4442</v>
      </c>
      <c r="AA1715" s="7">
        <v>1000000</v>
      </c>
      <c r="AB1715" s="1" t="s">
        <v>15531</v>
      </c>
      <c r="AC1715" s="7" t="s">
        <v>14869</v>
      </c>
      <c r="AD1715" s="1" t="s">
        <v>16269</v>
      </c>
    </row>
    <row r="1716" spans="1:30" s="3" customFormat="1">
      <c r="A1716" s="10">
        <v>43937</v>
      </c>
      <c r="B1716" s="11" t="s">
        <v>15</v>
      </c>
      <c r="C1716" s="11" t="s">
        <v>4458</v>
      </c>
      <c r="D1716" s="11" t="s">
        <v>904</v>
      </c>
      <c r="E1716" s="11" t="s">
        <v>16</v>
      </c>
      <c r="F1716" s="11" t="s">
        <v>4459</v>
      </c>
      <c r="G1716" s="11" t="s">
        <v>17</v>
      </c>
      <c r="H1716" s="11" t="s">
        <v>4691</v>
      </c>
      <c r="I1716" s="11" t="s">
        <v>4803</v>
      </c>
      <c r="J1716" s="11"/>
      <c r="K1716" s="11" t="s">
        <v>4525</v>
      </c>
      <c r="L1716" s="7" t="s">
        <v>14139</v>
      </c>
      <c r="M1716" s="7" t="s">
        <v>4804</v>
      </c>
      <c r="N1716" s="47">
        <v>3230.8</v>
      </c>
      <c r="O1716" s="11">
        <v>2</v>
      </c>
      <c r="P1716" s="45">
        <v>1615</v>
      </c>
      <c r="Q1716" s="11" t="s">
        <v>18</v>
      </c>
      <c r="R1716" s="11" t="s">
        <v>5044</v>
      </c>
      <c r="S1716" s="11"/>
      <c r="T1716" s="11"/>
      <c r="U1716" s="15" t="s">
        <v>816</v>
      </c>
      <c r="V1716" s="11" t="s">
        <v>18</v>
      </c>
      <c r="W1716" s="14">
        <v>1615</v>
      </c>
      <c r="X1716" s="14">
        <v>2</v>
      </c>
      <c r="Y1716" s="11" t="s">
        <v>4964</v>
      </c>
      <c r="Z1716" s="11" t="s">
        <v>4442</v>
      </c>
      <c r="AA1716" s="7">
        <v>400000</v>
      </c>
      <c r="AB1716" s="1" t="s">
        <v>15526</v>
      </c>
      <c r="AC1716" s="7" t="s">
        <v>14870</v>
      </c>
      <c r="AD1716" s="1" t="s">
        <v>16269</v>
      </c>
    </row>
    <row r="1717" spans="1:30" s="3" customFormat="1">
      <c r="A1717" s="10">
        <v>43916</v>
      </c>
      <c r="B1717" s="11" t="s">
        <v>15</v>
      </c>
      <c r="C1717" s="11" t="s">
        <v>4458</v>
      </c>
      <c r="D1717" s="11" t="s">
        <v>904</v>
      </c>
      <c r="E1717" s="11" t="s">
        <v>16</v>
      </c>
      <c r="F1717" s="11" t="s">
        <v>4459</v>
      </c>
      <c r="G1717" s="11" t="s">
        <v>17</v>
      </c>
      <c r="H1717" s="11" t="s">
        <v>4691</v>
      </c>
      <c r="I1717" s="11" t="s">
        <v>4803</v>
      </c>
      <c r="J1717" s="11"/>
      <c r="K1717" s="11" t="s">
        <v>4525</v>
      </c>
      <c r="L1717" s="7"/>
      <c r="M1717" s="7"/>
      <c r="N1717" s="47">
        <v>3230.8</v>
      </c>
      <c r="O1717" s="11">
        <v>2</v>
      </c>
      <c r="P1717" s="45">
        <v>1615.4</v>
      </c>
      <c r="Q1717" s="11" t="s">
        <v>18</v>
      </c>
      <c r="R1717" s="11" t="s">
        <v>5044</v>
      </c>
      <c r="S1717" s="11"/>
      <c r="T1717" s="11"/>
      <c r="U1717" s="15" t="s">
        <v>816</v>
      </c>
      <c r="V1717" s="11" t="s">
        <v>18</v>
      </c>
      <c r="W1717" s="14">
        <v>1615</v>
      </c>
      <c r="X1717" s="14">
        <v>2</v>
      </c>
      <c r="Y1717" s="11" t="s">
        <v>4965</v>
      </c>
      <c r="Z1717" s="11" t="s">
        <v>4442</v>
      </c>
      <c r="AA1717" s="7"/>
      <c r="AB1717" s="1" t="s">
        <v>14871</v>
      </c>
      <c r="AC1717" s="7"/>
      <c r="AD1717" s="1" t="s">
        <v>16269</v>
      </c>
    </row>
    <row r="1718" spans="1:30" s="3" customFormat="1">
      <c r="A1718" s="10">
        <v>43949</v>
      </c>
      <c r="B1718" s="11" t="s">
        <v>1385</v>
      </c>
      <c r="C1718" s="11" t="s">
        <v>4499</v>
      </c>
      <c r="D1718" s="11" t="s">
        <v>2194</v>
      </c>
      <c r="E1718" s="11" t="s">
        <v>36</v>
      </c>
      <c r="F1718" s="11" t="s">
        <v>2319</v>
      </c>
      <c r="G1718" s="11" t="s">
        <v>17</v>
      </c>
      <c r="H1718" s="11" t="s">
        <v>4692</v>
      </c>
      <c r="I1718" s="11" t="s">
        <v>2321</v>
      </c>
      <c r="J1718" s="11" t="s">
        <v>2321</v>
      </c>
      <c r="K1718" s="11" t="s">
        <v>2321</v>
      </c>
      <c r="L1718" s="7" t="s">
        <v>13830</v>
      </c>
      <c r="M1718" s="7" t="s">
        <v>1670</v>
      </c>
      <c r="N1718" s="47">
        <v>2350.3000000000002</v>
      </c>
      <c r="O1718" s="11">
        <v>2</v>
      </c>
      <c r="P1718" s="45">
        <v>1175.1500000000001</v>
      </c>
      <c r="Q1718" s="11" t="s">
        <v>18</v>
      </c>
      <c r="R1718" s="11" t="s">
        <v>2324</v>
      </c>
      <c r="S1718" s="11" t="s">
        <v>2325</v>
      </c>
      <c r="T1718" s="11"/>
      <c r="U1718" s="15" t="s">
        <v>816</v>
      </c>
      <c r="V1718" s="11" t="s">
        <v>18</v>
      </c>
      <c r="W1718" s="14">
        <v>1175.1500000000001</v>
      </c>
      <c r="X1718" s="14">
        <v>2</v>
      </c>
      <c r="Y1718" s="11" t="s">
        <v>4966</v>
      </c>
      <c r="Z1718" s="11" t="s">
        <v>4442</v>
      </c>
      <c r="AA1718" s="7">
        <v>150000</v>
      </c>
      <c r="AB1718" s="1" t="s">
        <v>15141</v>
      </c>
      <c r="AC1718" s="7" t="s">
        <v>14870</v>
      </c>
      <c r="AD1718" s="1" t="s">
        <v>16269</v>
      </c>
    </row>
    <row r="1719" spans="1:30" s="3" customFormat="1">
      <c r="A1719" s="10">
        <v>43937</v>
      </c>
      <c r="B1719" s="11" t="s">
        <v>15</v>
      </c>
      <c r="C1719" s="11" t="s">
        <v>4458</v>
      </c>
      <c r="D1719" s="11" t="s">
        <v>904</v>
      </c>
      <c r="E1719" s="11" t="s">
        <v>16</v>
      </c>
      <c r="F1719" s="11" t="s">
        <v>4459</v>
      </c>
      <c r="G1719" s="11" t="s">
        <v>17</v>
      </c>
      <c r="H1719" s="11" t="s">
        <v>4693</v>
      </c>
      <c r="I1719" s="11" t="s">
        <v>4803</v>
      </c>
      <c r="J1719" s="11"/>
      <c r="K1719" s="11" t="s">
        <v>4525</v>
      </c>
      <c r="L1719" s="7" t="s">
        <v>14139</v>
      </c>
      <c r="M1719" s="7" t="s">
        <v>4804</v>
      </c>
      <c r="N1719" s="47">
        <v>1656.4</v>
      </c>
      <c r="O1719" s="11">
        <v>1</v>
      </c>
      <c r="P1719" s="45">
        <v>1656.4</v>
      </c>
      <c r="Q1719" s="11" t="s">
        <v>18</v>
      </c>
      <c r="R1719" s="11" t="s">
        <v>5044</v>
      </c>
      <c r="S1719" s="11"/>
      <c r="T1719" s="11"/>
      <c r="U1719" s="15" t="s">
        <v>816</v>
      </c>
      <c r="V1719" s="11" t="s">
        <v>18</v>
      </c>
      <c r="W1719" s="14">
        <v>1656.4</v>
      </c>
      <c r="X1719" s="14">
        <v>1</v>
      </c>
      <c r="Y1719" s="11" t="s">
        <v>4967</v>
      </c>
      <c r="Z1719" s="11" t="s">
        <v>4442</v>
      </c>
      <c r="AA1719" s="7">
        <v>400000</v>
      </c>
      <c r="AB1719" s="1" t="s">
        <v>15526</v>
      </c>
      <c r="AC1719" s="7" t="s">
        <v>14870</v>
      </c>
      <c r="AD1719" s="1" t="s">
        <v>16269</v>
      </c>
    </row>
    <row r="1720" spans="1:30" s="3" customFormat="1">
      <c r="A1720" s="10">
        <v>43922</v>
      </c>
      <c r="B1720" s="11" t="s">
        <v>21</v>
      </c>
      <c r="C1720" s="11" t="s">
        <v>4454</v>
      </c>
      <c r="D1720" s="11" t="s">
        <v>904</v>
      </c>
      <c r="E1720" s="11" t="s">
        <v>16</v>
      </c>
      <c r="F1720" s="11" t="s">
        <v>4665</v>
      </c>
      <c r="G1720" s="11" t="s">
        <v>17</v>
      </c>
      <c r="H1720" s="11" t="s">
        <v>4681</v>
      </c>
      <c r="I1720" s="11" t="s">
        <v>4818</v>
      </c>
      <c r="J1720" s="11" t="s">
        <v>4819</v>
      </c>
      <c r="K1720" s="11" t="s">
        <v>4820</v>
      </c>
      <c r="L1720" s="7" t="s">
        <v>14145</v>
      </c>
      <c r="M1720" s="7" t="s">
        <v>4821</v>
      </c>
      <c r="N1720" s="47">
        <v>1125</v>
      </c>
      <c r="O1720" s="11">
        <v>250</v>
      </c>
      <c r="P1720" s="45">
        <v>4.5</v>
      </c>
      <c r="Q1720" s="11" t="s">
        <v>18</v>
      </c>
      <c r="R1720" s="11" t="s">
        <v>4884</v>
      </c>
      <c r="S1720" s="11" t="s">
        <v>5047</v>
      </c>
      <c r="T1720" s="11"/>
      <c r="U1720" s="19" t="s">
        <v>4892</v>
      </c>
      <c r="V1720" s="11" t="s">
        <v>18</v>
      </c>
      <c r="W1720" s="14">
        <v>4.5</v>
      </c>
      <c r="X1720" s="14">
        <v>250</v>
      </c>
      <c r="Y1720" s="11" t="s">
        <v>4968</v>
      </c>
      <c r="Z1720" s="11" t="s">
        <v>4443</v>
      </c>
      <c r="AA1720" s="7">
        <v>0</v>
      </c>
      <c r="AB1720" s="1" t="s">
        <v>15532</v>
      </c>
      <c r="AC1720" s="7" t="s">
        <v>14870</v>
      </c>
      <c r="AD1720" s="1" t="s">
        <v>16269</v>
      </c>
    </row>
    <row r="1721" spans="1:30" s="3" customFormat="1">
      <c r="A1721" s="10">
        <v>43938</v>
      </c>
      <c r="B1721" s="11" t="s">
        <v>21</v>
      </c>
      <c r="C1721" s="11" t="s">
        <v>4454</v>
      </c>
      <c r="D1721" s="11" t="s">
        <v>904</v>
      </c>
      <c r="E1721" s="11" t="s">
        <v>16</v>
      </c>
      <c r="F1721" s="11" t="s">
        <v>4665</v>
      </c>
      <c r="G1721" s="11" t="s">
        <v>17</v>
      </c>
      <c r="H1721" s="11" t="s">
        <v>4681</v>
      </c>
      <c r="I1721" s="11" t="s">
        <v>4818</v>
      </c>
      <c r="J1721" s="11" t="s">
        <v>4819</v>
      </c>
      <c r="K1721" s="11" t="s">
        <v>4822</v>
      </c>
      <c r="L1721" s="7" t="s">
        <v>14145</v>
      </c>
      <c r="M1721" s="7" t="s">
        <v>4821</v>
      </c>
      <c r="N1721" s="47">
        <v>1125</v>
      </c>
      <c r="O1721" s="11">
        <v>250</v>
      </c>
      <c r="P1721" s="45">
        <v>4.5</v>
      </c>
      <c r="Q1721" s="11" t="s">
        <v>18</v>
      </c>
      <c r="R1721" s="11" t="s">
        <v>5048</v>
      </c>
      <c r="S1721" s="11" t="s">
        <v>5049</v>
      </c>
      <c r="T1721" s="11"/>
      <c r="U1721" s="19" t="s">
        <v>4892</v>
      </c>
      <c r="V1721" s="11" t="s">
        <v>18</v>
      </c>
      <c r="W1721" s="14">
        <v>4.5</v>
      </c>
      <c r="X1721" s="14">
        <v>250</v>
      </c>
      <c r="Y1721" s="11" t="s">
        <v>4969</v>
      </c>
      <c r="Z1721" s="11" t="s">
        <v>4443</v>
      </c>
      <c r="AA1721" s="7">
        <v>0</v>
      </c>
      <c r="AB1721" s="1" t="s">
        <v>15532</v>
      </c>
      <c r="AC1721" s="7" t="s">
        <v>14870</v>
      </c>
      <c r="AD1721" s="1" t="s">
        <v>16269</v>
      </c>
    </row>
    <row r="1722" spans="1:30" s="3" customFormat="1">
      <c r="A1722" s="10" t="s">
        <v>815</v>
      </c>
      <c r="B1722" s="11" t="s">
        <v>15</v>
      </c>
      <c r="C1722" s="11" t="s">
        <v>4458</v>
      </c>
      <c r="D1722" s="11" t="s">
        <v>904</v>
      </c>
      <c r="E1722" s="11" t="s">
        <v>16</v>
      </c>
      <c r="F1722" s="11" t="s">
        <v>4459</v>
      </c>
      <c r="G1722" s="11" t="s">
        <v>17</v>
      </c>
      <c r="H1722" s="11" t="s">
        <v>4694</v>
      </c>
      <c r="I1722" s="11" t="s">
        <v>4803</v>
      </c>
      <c r="J1722" s="11"/>
      <c r="K1722" s="11" t="s">
        <v>4525</v>
      </c>
      <c r="L1722" s="7"/>
      <c r="M1722" s="7"/>
      <c r="N1722" s="47">
        <v>762.6</v>
      </c>
      <c r="O1722" s="11">
        <v>15</v>
      </c>
      <c r="P1722" s="45">
        <v>50.84</v>
      </c>
      <c r="Q1722" s="11" t="s">
        <v>18</v>
      </c>
      <c r="R1722" s="11" t="s">
        <v>5044</v>
      </c>
      <c r="S1722" s="11"/>
      <c r="T1722" s="11"/>
      <c r="U1722" s="15" t="s">
        <v>816</v>
      </c>
      <c r="V1722" s="11" t="s">
        <v>18</v>
      </c>
      <c r="W1722" s="14">
        <v>50.84</v>
      </c>
      <c r="X1722" s="14">
        <v>15</v>
      </c>
      <c r="Y1722" s="11" t="s">
        <v>4970</v>
      </c>
      <c r="Z1722" s="11" t="s">
        <v>4442</v>
      </c>
      <c r="AA1722" s="7"/>
      <c r="AB1722" s="1" t="s">
        <v>14871</v>
      </c>
      <c r="AC1722" s="7"/>
      <c r="AD1722" s="1" t="s">
        <v>16269</v>
      </c>
    </row>
    <row r="1723" spans="1:30" s="3" customFormat="1">
      <c r="A1723" s="10">
        <v>43916</v>
      </c>
      <c r="B1723" s="11" t="s">
        <v>15</v>
      </c>
      <c r="C1723" s="11" t="s">
        <v>4458</v>
      </c>
      <c r="D1723" s="11" t="s">
        <v>904</v>
      </c>
      <c r="E1723" s="11" t="s">
        <v>16</v>
      </c>
      <c r="F1723" s="11" t="s">
        <v>4459</v>
      </c>
      <c r="G1723" s="11" t="s">
        <v>17</v>
      </c>
      <c r="H1723" s="11" t="s">
        <v>4694</v>
      </c>
      <c r="I1723" s="11" t="s">
        <v>4803</v>
      </c>
      <c r="J1723" s="11"/>
      <c r="K1723" s="11" t="s">
        <v>4525</v>
      </c>
      <c r="L1723" s="7"/>
      <c r="M1723" s="7"/>
      <c r="N1723" s="47">
        <v>762.6</v>
      </c>
      <c r="O1723" s="11">
        <v>15</v>
      </c>
      <c r="P1723" s="45">
        <v>50.84</v>
      </c>
      <c r="Q1723" s="11" t="s">
        <v>18</v>
      </c>
      <c r="R1723" s="11" t="s">
        <v>5044</v>
      </c>
      <c r="S1723" s="11"/>
      <c r="T1723" s="11"/>
      <c r="U1723" s="15" t="s">
        <v>816</v>
      </c>
      <c r="V1723" s="11" t="s">
        <v>18</v>
      </c>
      <c r="W1723" s="14">
        <v>50.84</v>
      </c>
      <c r="X1723" s="14">
        <v>15</v>
      </c>
      <c r="Y1723" s="11" t="s">
        <v>4971</v>
      </c>
      <c r="Z1723" s="11" t="s">
        <v>4442</v>
      </c>
      <c r="AA1723" s="7"/>
      <c r="AB1723" s="1" t="s">
        <v>14871</v>
      </c>
      <c r="AC1723" s="7"/>
      <c r="AD1723" s="1" t="s">
        <v>16269</v>
      </c>
    </row>
    <row r="1724" spans="1:30" s="3" customFormat="1">
      <c r="A1724" s="10">
        <v>43916</v>
      </c>
      <c r="B1724" s="11" t="s">
        <v>15</v>
      </c>
      <c r="C1724" s="11" t="s">
        <v>4458</v>
      </c>
      <c r="D1724" s="11" t="s">
        <v>904</v>
      </c>
      <c r="E1724" s="11" t="s">
        <v>16</v>
      </c>
      <c r="F1724" s="11" t="s">
        <v>4459</v>
      </c>
      <c r="G1724" s="11" t="s">
        <v>17</v>
      </c>
      <c r="H1724" s="11" t="s">
        <v>4695</v>
      </c>
      <c r="I1724" s="11" t="s">
        <v>4803</v>
      </c>
      <c r="J1724" s="11"/>
      <c r="K1724" s="11" t="s">
        <v>4525</v>
      </c>
      <c r="L1724" s="7" t="s">
        <v>14139</v>
      </c>
      <c r="M1724" s="7" t="s">
        <v>4804</v>
      </c>
      <c r="N1724" s="47">
        <v>639.6</v>
      </c>
      <c r="O1724" s="11">
        <v>15</v>
      </c>
      <c r="P1724" s="45">
        <v>42.64</v>
      </c>
      <c r="Q1724" s="11" t="s">
        <v>18</v>
      </c>
      <c r="R1724" s="11" t="s">
        <v>5044</v>
      </c>
      <c r="S1724" s="11"/>
      <c r="T1724" s="11"/>
      <c r="U1724" s="15" t="s">
        <v>816</v>
      </c>
      <c r="V1724" s="11" t="s">
        <v>18</v>
      </c>
      <c r="W1724" s="14">
        <v>42.64</v>
      </c>
      <c r="X1724" s="14">
        <v>15</v>
      </c>
      <c r="Y1724" s="11" t="s">
        <v>4972</v>
      </c>
      <c r="Z1724" s="11" t="s">
        <v>4442</v>
      </c>
      <c r="AA1724" s="7">
        <v>400000</v>
      </c>
      <c r="AB1724" s="1" t="s">
        <v>15526</v>
      </c>
      <c r="AC1724" s="7" t="s">
        <v>14870</v>
      </c>
      <c r="AD1724" s="1" t="s">
        <v>16269</v>
      </c>
    </row>
    <row r="1725" spans="1:30" s="3" customFormat="1">
      <c r="A1725" s="10">
        <v>43941</v>
      </c>
      <c r="B1725" s="11" t="s">
        <v>21</v>
      </c>
      <c r="C1725" s="11" t="s">
        <v>4696</v>
      </c>
      <c r="D1725" s="11" t="s">
        <v>3040</v>
      </c>
      <c r="E1725" s="11" t="s">
        <v>16</v>
      </c>
      <c r="F1725" s="11" t="s">
        <v>3064</v>
      </c>
      <c r="G1725" s="11" t="s">
        <v>34</v>
      </c>
      <c r="H1725" s="11" t="s">
        <v>3065</v>
      </c>
      <c r="I1725" s="11" t="s">
        <v>3043</v>
      </c>
      <c r="J1725" s="11" t="s">
        <v>2614</v>
      </c>
      <c r="K1725" s="11" t="s">
        <v>3043</v>
      </c>
      <c r="L1725" s="7" t="s">
        <v>1675</v>
      </c>
      <c r="M1725" s="7" t="s">
        <v>1676</v>
      </c>
      <c r="N1725" s="47">
        <v>469500</v>
      </c>
      <c r="O1725" s="11"/>
      <c r="P1725" s="45"/>
      <c r="Q1725" s="11" t="s">
        <v>18</v>
      </c>
      <c r="R1725" s="11" t="s">
        <v>3066</v>
      </c>
      <c r="S1725" s="11" t="s">
        <v>3067</v>
      </c>
      <c r="T1725" s="11"/>
      <c r="U1725" s="19" t="s">
        <v>4439</v>
      </c>
      <c r="V1725" s="11" t="s">
        <v>18</v>
      </c>
      <c r="W1725" s="14" t="s">
        <v>815</v>
      </c>
      <c r="X1725" s="20">
        <v>0</v>
      </c>
      <c r="Y1725" s="11" t="s">
        <v>4973</v>
      </c>
      <c r="Z1725" s="11" t="s">
        <v>4443</v>
      </c>
      <c r="AA1725" s="7">
        <v>300000</v>
      </c>
      <c r="AB1725" s="1" t="s">
        <v>15142</v>
      </c>
      <c r="AC1725" s="7" t="s">
        <v>14869</v>
      </c>
      <c r="AD1725" s="1" t="s">
        <v>16269</v>
      </c>
    </row>
    <row r="1726" spans="1:30" s="3" customFormat="1">
      <c r="A1726" s="10">
        <v>43941</v>
      </c>
      <c r="B1726" s="11" t="s">
        <v>21</v>
      </c>
      <c r="C1726" s="11" t="s">
        <v>4696</v>
      </c>
      <c r="D1726" s="11" t="s">
        <v>3040</v>
      </c>
      <c r="E1726" s="11" t="s">
        <v>16</v>
      </c>
      <c r="F1726" s="11" t="s">
        <v>3064</v>
      </c>
      <c r="G1726" s="11" t="s">
        <v>17</v>
      </c>
      <c r="H1726" s="11" t="s">
        <v>4697</v>
      </c>
      <c r="I1726" s="11" t="s">
        <v>3043</v>
      </c>
      <c r="J1726" s="11" t="s">
        <v>3043</v>
      </c>
      <c r="K1726" s="11" t="s">
        <v>3043</v>
      </c>
      <c r="L1726" s="7" t="s">
        <v>14146</v>
      </c>
      <c r="M1726" s="7" t="s">
        <v>4824</v>
      </c>
      <c r="N1726" s="47">
        <v>300000</v>
      </c>
      <c r="O1726" s="11"/>
      <c r="P1726" s="45"/>
      <c r="Q1726" s="11" t="s">
        <v>18</v>
      </c>
      <c r="R1726" s="11" t="s">
        <v>3066</v>
      </c>
      <c r="S1726" s="11" t="s">
        <v>3067</v>
      </c>
      <c r="T1726" s="11"/>
      <c r="U1726" s="19" t="s">
        <v>4892</v>
      </c>
      <c r="V1726" s="11" t="s">
        <v>18</v>
      </c>
      <c r="W1726" s="14" t="s">
        <v>815</v>
      </c>
      <c r="X1726" s="20">
        <v>0</v>
      </c>
      <c r="Y1726" s="11" t="s">
        <v>4974</v>
      </c>
      <c r="Z1726" s="11" t="s">
        <v>4443</v>
      </c>
      <c r="AA1726" s="7">
        <v>232000</v>
      </c>
      <c r="AB1726" s="1" t="s">
        <v>15533</v>
      </c>
      <c r="AC1726" s="7" t="s">
        <v>14868</v>
      </c>
      <c r="AD1726" s="1" t="s">
        <v>16269</v>
      </c>
    </row>
    <row r="1727" spans="1:30" s="3" customFormat="1">
      <c r="A1727" s="10">
        <v>43937</v>
      </c>
      <c r="B1727" s="11" t="s">
        <v>15</v>
      </c>
      <c r="C1727" s="11" t="s">
        <v>4475</v>
      </c>
      <c r="D1727" s="7" t="s">
        <v>1919</v>
      </c>
      <c r="E1727" s="11" t="s">
        <v>128</v>
      </c>
      <c r="F1727" s="11" t="s">
        <v>4698</v>
      </c>
      <c r="G1727" s="11" t="s">
        <v>37</v>
      </c>
      <c r="H1727" s="11" t="s">
        <v>4699</v>
      </c>
      <c r="I1727" s="11" t="s">
        <v>4825</v>
      </c>
      <c r="J1727" s="11"/>
      <c r="K1727" s="11" t="s">
        <v>4826</v>
      </c>
      <c r="L1727" s="7"/>
      <c r="M1727" s="7"/>
      <c r="N1727" s="48">
        <v>0</v>
      </c>
      <c r="O1727" s="11">
        <v>300</v>
      </c>
      <c r="P1727" s="45"/>
      <c r="Q1727" s="11" t="s">
        <v>18</v>
      </c>
      <c r="R1727" s="11" t="s">
        <v>5050</v>
      </c>
      <c r="S1727" s="11"/>
      <c r="T1727" s="11"/>
      <c r="U1727" s="19" t="s">
        <v>4439</v>
      </c>
      <c r="V1727" s="11" t="s">
        <v>18</v>
      </c>
      <c r="W1727" s="14" t="s">
        <v>815</v>
      </c>
      <c r="X1727" s="20">
        <v>0</v>
      </c>
      <c r="Y1727" s="11" t="s">
        <v>4975</v>
      </c>
      <c r="Z1727" s="11" t="s">
        <v>4443</v>
      </c>
      <c r="AA1727" s="7"/>
      <c r="AB1727" s="1" t="s">
        <v>14871</v>
      </c>
      <c r="AC1727" s="7"/>
      <c r="AD1727" s="1" t="s">
        <v>16269</v>
      </c>
    </row>
    <row r="1728" spans="1:30" s="3" customFormat="1">
      <c r="A1728" s="10">
        <v>43944</v>
      </c>
      <c r="B1728" s="11" t="s">
        <v>15</v>
      </c>
      <c r="C1728" s="11" t="s">
        <v>4475</v>
      </c>
      <c r="D1728" s="7" t="s">
        <v>1919</v>
      </c>
      <c r="E1728" s="11" t="s">
        <v>128</v>
      </c>
      <c r="F1728" s="11" t="s">
        <v>4698</v>
      </c>
      <c r="G1728" s="11" t="s">
        <v>34</v>
      </c>
      <c r="H1728" s="11" t="s">
        <v>4700</v>
      </c>
      <c r="I1728" s="11" t="s">
        <v>4827</v>
      </c>
      <c r="J1728" s="11"/>
      <c r="K1728" s="11" t="s">
        <v>4828</v>
      </c>
      <c r="L1728" s="7" t="s">
        <v>14148</v>
      </c>
      <c r="M1728" s="7" t="s">
        <v>14147</v>
      </c>
      <c r="N1728" s="48">
        <v>0</v>
      </c>
      <c r="O1728" s="11"/>
      <c r="P1728" s="45"/>
      <c r="Q1728" s="11"/>
      <c r="R1728" s="11" t="s">
        <v>5051</v>
      </c>
      <c r="S1728" s="11"/>
      <c r="T1728" s="11"/>
      <c r="U1728" s="15" t="s">
        <v>816</v>
      </c>
      <c r="V1728" s="11"/>
      <c r="W1728" s="14" t="s">
        <v>815</v>
      </c>
      <c r="X1728" s="20">
        <v>0</v>
      </c>
      <c r="Y1728" s="11" t="s">
        <v>4976</v>
      </c>
      <c r="Z1728" s="11" t="s">
        <v>4442</v>
      </c>
      <c r="AA1728" s="7">
        <v>0</v>
      </c>
      <c r="AB1728" s="1" t="s">
        <v>15534</v>
      </c>
      <c r="AC1728" s="7" t="s">
        <v>14869</v>
      </c>
      <c r="AD1728" s="1" t="s">
        <v>16269</v>
      </c>
    </row>
    <row r="1729" spans="1:30" s="3" customFormat="1">
      <c r="A1729" s="10">
        <v>43931</v>
      </c>
      <c r="B1729" s="11" t="s">
        <v>15</v>
      </c>
      <c r="C1729" s="11" t="s">
        <v>2884</v>
      </c>
      <c r="D1729" s="11" t="s">
        <v>2877</v>
      </c>
      <c r="E1729" s="11" t="s">
        <v>16</v>
      </c>
      <c r="F1729" s="11" t="s">
        <v>2884</v>
      </c>
      <c r="G1729" s="11" t="s">
        <v>37</v>
      </c>
      <c r="H1729" s="11" t="s">
        <v>2895</v>
      </c>
      <c r="I1729" s="11" t="s">
        <v>4829</v>
      </c>
      <c r="J1729" s="11"/>
      <c r="K1729" s="11" t="s">
        <v>4830</v>
      </c>
      <c r="L1729" s="7" t="s">
        <v>2893</v>
      </c>
      <c r="M1729" s="7" t="s">
        <v>13928</v>
      </c>
      <c r="N1729" s="47">
        <v>3453100</v>
      </c>
      <c r="O1729" s="11"/>
      <c r="P1729" s="45"/>
      <c r="Q1729" s="11"/>
      <c r="R1729" s="11" t="s">
        <v>2897</v>
      </c>
      <c r="S1729" s="36" t="s">
        <v>2890</v>
      </c>
      <c r="T1729" s="11"/>
      <c r="U1729" s="15" t="s">
        <v>142</v>
      </c>
      <c r="V1729" s="11"/>
      <c r="W1729" s="14" t="s">
        <v>815</v>
      </c>
      <c r="X1729" s="20">
        <v>0</v>
      </c>
      <c r="Y1729" s="11" t="s">
        <v>4977</v>
      </c>
      <c r="Z1729" s="11" t="s">
        <v>4443</v>
      </c>
      <c r="AA1729" s="7">
        <v>88000</v>
      </c>
      <c r="AB1729" s="1" t="s">
        <v>15301</v>
      </c>
      <c r="AC1729" s="7" t="s">
        <v>14870</v>
      </c>
      <c r="AD1729" s="1" t="s">
        <v>16269</v>
      </c>
    </row>
    <row r="1730" spans="1:30" s="3" customFormat="1">
      <c r="A1730" s="10">
        <v>43943</v>
      </c>
      <c r="B1730" s="11" t="s">
        <v>15</v>
      </c>
      <c r="C1730" s="11" t="s">
        <v>2884</v>
      </c>
      <c r="D1730" s="11" t="s">
        <v>2877</v>
      </c>
      <c r="E1730" s="11" t="s">
        <v>16</v>
      </c>
      <c r="F1730" s="11" t="s">
        <v>2978</v>
      </c>
      <c r="G1730" s="11" t="s">
        <v>17</v>
      </c>
      <c r="H1730" s="11" t="s">
        <v>3244</v>
      </c>
      <c r="I1730" s="11" t="s">
        <v>3245</v>
      </c>
      <c r="J1730" s="11"/>
      <c r="K1730" s="11" t="s">
        <v>3242</v>
      </c>
      <c r="L1730" s="7" t="s">
        <v>3246</v>
      </c>
      <c r="M1730" s="7" t="s">
        <v>272</v>
      </c>
      <c r="N1730" s="47">
        <v>1386000</v>
      </c>
      <c r="O1730" s="11"/>
      <c r="P1730" s="45"/>
      <c r="Q1730" s="11"/>
      <c r="R1730" s="11" t="s">
        <v>3247</v>
      </c>
      <c r="S1730" s="11" t="s">
        <v>2890</v>
      </c>
      <c r="T1730" s="11"/>
      <c r="U1730" s="15" t="s">
        <v>816</v>
      </c>
      <c r="V1730" s="11"/>
      <c r="W1730" s="14" t="s">
        <v>815</v>
      </c>
      <c r="X1730" s="20">
        <v>0</v>
      </c>
      <c r="Y1730" s="11" t="s">
        <v>4978</v>
      </c>
      <c r="Z1730" s="11" t="s">
        <v>4442</v>
      </c>
      <c r="AA1730" s="7">
        <v>20755226</v>
      </c>
      <c r="AB1730" s="1" t="s">
        <v>14919</v>
      </c>
      <c r="AC1730" s="7" t="s">
        <v>14869</v>
      </c>
      <c r="AD1730" s="1" t="s">
        <v>16269</v>
      </c>
    </row>
    <row r="1731" spans="1:30" s="3" customFormat="1">
      <c r="A1731" s="10">
        <v>43941</v>
      </c>
      <c r="B1731" s="11" t="s">
        <v>15</v>
      </c>
      <c r="C1731" s="11" t="s">
        <v>2884</v>
      </c>
      <c r="D1731" s="11" t="s">
        <v>2877</v>
      </c>
      <c r="E1731" s="11" t="s">
        <v>16</v>
      </c>
      <c r="F1731" s="11" t="s">
        <v>2978</v>
      </c>
      <c r="G1731" s="11" t="s">
        <v>37</v>
      </c>
      <c r="H1731" s="11" t="s">
        <v>4701</v>
      </c>
      <c r="I1731" s="11"/>
      <c r="J1731" s="11"/>
      <c r="K1731" s="11" t="s">
        <v>2911</v>
      </c>
      <c r="L1731" s="7" t="s">
        <v>13936</v>
      </c>
      <c r="M1731" s="7" t="s">
        <v>3007</v>
      </c>
      <c r="N1731" s="47">
        <v>311886</v>
      </c>
      <c r="O1731" s="11"/>
      <c r="P1731" s="45"/>
      <c r="Q1731" s="11"/>
      <c r="R1731" s="11" t="s">
        <v>5052</v>
      </c>
      <c r="S1731" s="11" t="s">
        <v>2890</v>
      </c>
      <c r="T1731" s="11"/>
      <c r="U1731" s="19" t="s">
        <v>4439</v>
      </c>
      <c r="V1731" s="11"/>
      <c r="W1731" s="14" t="s">
        <v>815</v>
      </c>
      <c r="X1731" s="20">
        <v>0</v>
      </c>
      <c r="Y1731" s="11" t="s">
        <v>4979</v>
      </c>
      <c r="Z1731" s="11" t="s">
        <v>4443</v>
      </c>
      <c r="AA1731" s="7">
        <v>350000000</v>
      </c>
      <c r="AB1731" s="1" t="s">
        <v>15313</v>
      </c>
      <c r="AC1731" s="7" t="s">
        <v>14869</v>
      </c>
      <c r="AD1731" s="1" t="s">
        <v>16269</v>
      </c>
    </row>
    <row r="1732" spans="1:30" s="3" customFormat="1">
      <c r="A1732" s="10">
        <v>43941</v>
      </c>
      <c r="B1732" s="11" t="s">
        <v>15</v>
      </c>
      <c r="C1732" s="11" t="s">
        <v>2884</v>
      </c>
      <c r="D1732" s="11" t="s">
        <v>2877</v>
      </c>
      <c r="E1732" s="11" t="s">
        <v>16</v>
      </c>
      <c r="F1732" s="11" t="s">
        <v>2978</v>
      </c>
      <c r="G1732" s="11" t="s">
        <v>17</v>
      </c>
      <c r="H1732" s="11" t="s">
        <v>3009</v>
      </c>
      <c r="I1732" s="11" t="s">
        <v>3010</v>
      </c>
      <c r="J1732" s="11"/>
      <c r="K1732" s="11" t="s">
        <v>2911</v>
      </c>
      <c r="L1732" s="7" t="s">
        <v>1941</v>
      </c>
      <c r="M1732" s="7" t="s">
        <v>1942</v>
      </c>
      <c r="N1732" s="47">
        <v>220000</v>
      </c>
      <c r="O1732" s="11"/>
      <c r="P1732" s="45"/>
      <c r="Q1732" s="11"/>
      <c r="R1732" s="11" t="s">
        <v>3011</v>
      </c>
      <c r="S1732" s="11" t="s">
        <v>2890</v>
      </c>
      <c r="T1732" s="11"/>
      <c r="U1732" s="15" t="s">
        <v>816</v>
      </c>
      <c r="V1732" s="11"/>
      <c r="W1732" s="14" t="s">
        <v>815</v>
      </c>
      <c r="X1732" s="20">
        <v>0</v>
      </c>
      <c r="Y1732" s="11" t="s">
        <v>4980</v>
      </c>
      <c r="Z1732" s="11" t="s">
        <v>4442</v>
      </c>
      <c r="AA1732" s="7">
        <v>10000</v>
      </c>
      <c r="AB1732" s="1" t="s">
        <v>15063</v>
      </c>
      <c r="AC1732" s="7" t="s">
        <v>14869</v>
      </c>
      <c r="AD1732" s="1" t="s">
        <v>16269</v>
      </c>
    </row>
    <row r="1733" spans="1:30" s="3" customFormat="1">
      <c r="A1733" s="10">
        <v>43935</v>
      </c>
      <c r="B1733" s="11" t="s">
        <v>15</v>
      </c>
      <c r="C1733" s="11" t="s">
        <v>2884</v>
      </c>
      <c r="D1733" s="11" t="s">
        <v>2877</v>
      </c>
      <c r="E1733" s="11" t="s">
        <v>16</v>
      </c>
      <c r="F1733" s="11" t="s">
        <v>2884</v>
      </c>
      <c r="G1733" s="11" t="s">
        <v>37</v>
      </c>
      <c r="H1733" s="11" t="s">
        <v>2905</v>
      </c>
      <c r="I1733" s="11" t="s">
        <v>4831</v>
      </c>
      <c r="J1733" s="11"/>
      <c r="K1733" s="11" t="s">
        <v>4832</v>
      </c>
      <c r="L1733" s="7" t="s">
        <v>13890</v>
      </c>
      <c r="M1733" s="7" t="s">
        <v>2343</v>
      </c>
      <c r="N1733" s="47">
        <v>163097.03</v>
      </c>
      <c r="O1733" s="11"/>
      <c r="P1733" s="45"/>
      <c r="Q1733" s="11"/>
      <c r="R1733" s="11" t="s">
        <v>5053</v>
      </c>
      <c r="S1733" s="11" t="s">
        <v>2890</v>
      </c>
      <c r="T1733" s="11"/>
      <c r="U1733" s="15" t="s">
        <v>816</v>
      </c>
      <c r="V1733" s="11"/>
      <c r="W1733" s="14" t="s">
        <v>815</v>
      </c>
      <c r="X1733" s="20">
        <v>0</v>
      </c>
      <c r="Y1733" s="11" t="s">
        <v>4981</v>
      </c>
      <c r="Z1733" s="11" t="s">
        <v>4442</v>
      </c>
      <c r="AA1733" s="7">
        <v>100000</v>
      </c>
      <c r="AB1733" s="1" t="s">
        <v>15241</v>
      </c>
      <c r="AC1733" s="7" t="s">
        <v>14869</v>
      </c>
      <c r="AD1733" s="1" t="s">
        <v>16269</v>
      </c>
    </row>
    <row r="1734" spans="1:30" s="3" customFormat="1">
      <c r="A1734" s="10">
        <v>43937</v>
      </c>
      <c r="B1734" s="11" t="s">
        <v>15</v>
      </c>
      <c r="C1734" s="11" t="s">
        <v>2884</v>
      </c>
      <c r="D1734" s="11" t="s">
        <v>2877</v>
      </c>
      <c r="E1734" s="11" t="s">
        <v>16</v>
      </c>
      <c r="F1734" s="11" t="s">
        <v>2917</v>
      </c>
      <c r="G1734" s="11" t="s">
        <v>17</v>
      </c>
      <c r="H1734" s="11" t="s">
        <v>2921</v>
      </c>
      <c r="I1734" s="11" t="s">
        <v>4833</v>
      </c>
      <c r="J1734" s="11"/>
      <c r="K1734" s="11" t="s">
        <v>2922</v>
      </c>
      <c r="L1734" s="7" t="s">
        <v>1941</v>
      </c>
      <c r="M1734" s="7" t="s">
        <v>1942</v>
      </c>
      <c r="N1734" s="47">
        <v>140800</v>
      </c>
      <c r="O1734" s="11"/>
      <c r="P1734" s="45"/>
      <c r="Q1734" s="11"/>
      <c r="R1734" s="11" t="s">
        <v>2923</v>
      </c>
      <c r="S1734" s="11" t="s">
        <v>2890</v>
      </c>
      <c r="T1734" s="11"/>
      <c r="U1734" s="15" t="s">
        <v>816</v>
      </c>
      <c r="V1734" s="11"/>
      <c r="W1734" s="14" t="s">
        <v>815</v>
      </c>
      <c r="X1734" s="20">
        <v>0</v>
      </c>
      <c r="Y1734" s="11" t="s">
        <v>4982</v>
      </c>
      <c r="Z1734" s="11" t="s">
        <v>4442</v>
      </c>
      <c r="AA1734" s="7">
        <v>10000</v>
      </c>
      <c r="AB1734" s="1" t="s">
        <v>15063</v>
      </c>
      <c r="AC1734" s="7" t="s">
        <v>14869</v>
      </c>
      <c r="AD1734" s="1" t="s">
        <v>16269</v>
      </c>
    </row>
    <row r="1735" spans="1:30" s="3" customFormat="1">
      <c r="A1735" s="10">
        <v>43937</v>
      </c>
      <c r="B1735" s="11" t="s">
        <v>15</v>
      </c>
      <c r="C1735" s="11" t="s">
        <v>2884</v>
      </c>
      <c r="D1735" s="11" t="s">
        <v>2877</v>
      </c>
      <c r="E1735" s="11" t="s">
        <v>16</v>
      </c>
      <c r="F1735" s="11" t="s">
        <v>2931</v>
      </c>
      <c r="G1735" s="11" t="s">
        <v>17</v>
      </c>
      <c r="H1735" s="11" t="s">
        <v>4702</v>
      </c>
      <c r="I1735" s="11"/>
      <c r="J1735" s="11"/>
      <c r="K1735" s="11" t="s">
        <v>4834</v>
      </c>
      <c r="L1735" s="7" t="s">
        <v>4840</v>
      </c>
      <c r="M1735" s="7" t="s">
        <v>2937</v>
      </c>
      <c r="N1735" s="47">
        <v>92000</v>
      </c>
      <c r="O1735" s="11"/>
      <c r="P1735" s="45"/>
      <c r="Q1735" s="11"/>
      <c r="R1735" s="11" t="s">
        <v>5054</v>
      </c>
      <c r="S1735" s="11" t="s">
        <v>2890</v>
      </c>
      <c r="T1735" s="11"/>
      <c r="U1735" s="15" t="s">
        <v>816</v>
      </c>
      <c r="V1735" s="11"/>
      <c r="W1735" s="14" t="s">
        <v>815</v>
      </c>
      <c r="X1735" s="20">
        <v>0</v>
      </c>
      <c r="Y1735" s="11" t="s">
        <v>4983</v>
      </c>
      <c r="Z1735" s="11" t="s">
        <v>4442</v>
      </c>
      <c r="AA1735" s="7">
        <v>20000</v>
      </c>
      <c r="AB1735" s="1" t="s">
        <v>15304</v>
      </c>
      <c r="AC1735" s="7" t="s">
        <v>14868</v>
      </c>
      <c r="AD1735" s="1" t="s">
        <v>16269</v>
      </c>
    </row>
    <row r="1736" spans="1:30" s="3" customFormat="1">
      <c r="A1736" s="10">
        <v>43937</v>
      </c>
      <c r="B1736" s="11" t="s">
        <v>15</v>
      </c>
      <c r="C1736" s="11" t="s">
        <v>2884</v>
      </c>
      <c r="D1736" s="11" t="s">
        <v>2877</v>
      </c>
      <c r="E1736" s="11" t="s">
        <v>16</v>
      </c>
      <c r="F1736" s="11" t="s">
        <v>2931</v>
      </c>
      <c r="G1736" s="11" t="s">
        <v>37</v>
      </c>
      <c r="H1736" s="11" t="s">
        <v>4703</v>
      </c>
      <c r="I1736" s="11"/>
      <c r="J1736" s="11"/>
      <c r="K1736" s="11" t="s">
        <v>4835</v>
      </c>
      <c r="L1736" s="7" t="s">
        <v>4840</v>
      </c>
      <c r="M1736" s="7" t="s">
        <v>2937</v>
      </c>
      <c r="N1736" s="47">
        <v>85050</v>
      </c>
      <c r="O1736" s="11"/>
      <c r="P1736" s="45"/>
      <c r="Q1736" s="11"/>
      <c r="R1736" s="11" t="s">
        <v>5055</v>
      </c>
      <c r="S1736" s="11" t="s">
        <v>2890</v>
      </c>
      <c r="T1736" s="11"/>
      <c r="U1736" s="15" t="s">
        <v>816</v>
      </c>
      <c r="V1736" s="11"/>
      <c r="W1736" s="14" t="s">
        <v>815</v>
      </c>
      <c r="X1736" s="20">
        <v>0</v>
      </c>
      <c r="Y1736" s="11" t="s">
        <v>4984</v>
      </c>
      <c r="Z1736" s="11" t="s">
        <v>4442</v>
      </c>
      <c r="AA1736" s="7">
        <v>20000</v>
      </c>
      <c r="AB1736" s="1" t="s">
        <v>15304</v>
      </c>
      <c r="AC1736" s="7" t="s">
        <v>14868</v>
      </c>
      <c r="AD1736" s="1" t="s">
        <v>16269</v>
      </c>
    </row>
    <row r="1737" spans="1:30" s="3" customFormat="1">
      <c r="A1737" s="10">
        <v>43943</v>
      </c>
      <c r="B1737" s="11" t="s">
        <v>15</v>
      </c>
      <c r="C1737" s="11" t="s">
        <v>2884</v>
      </c>
      <c r="D1737" s="11" t="s">
        <v>2877</v>
      </c>
      <c r="E1737" s="11" t="s">
        <v>16</v>
      </c>
      <c r="F1737" s="11" t="s">
        <v>2978</v>
      </c>
      <c r="G1737" s="11" t="s">
        <v>37</v>
      </c>
      <c r="H1737" s="11" t="s">
        <v>4704</v>
      </c>
      <c r="I1737" s="11" t="s">
        <v>4836</v>
      </c>
      <c r="J1737" s="11"/>
      <c r="K1737" s="11" t="s">
        <v>3242</v>
      </c>
      <c r="L1737" s="7" t="s">
        <v>14149</v>
      </c>
      <c r="M1737" s="7" t="s">
        <v>4837</v>
      </c>
      <c r="N1737" s="47">
        <v>28000</v>
      </c>
      <c r="O1737" s="11"/>
      <c r="P1737" s="45"/>
      <c r="Q1737" s="11"/>
      <c r="R1737" s="11" t="s">
        <v>5056</v>
      </c>
      <c r="S1737" s="11" t="s">
        <v>2890</v>
      </c>
      <c r="T1737" s="11"/>
      <c r="U1737" s="15" t="s">
        <v>816</v>
      </c>
      <c r="V1737" s="11"/>
      <c r="W1737" s="14" t="s">
        <v>815</v>
      </c>
      <c r="X1737" s="20">
        <v>0</v>
      </c>
      <c r="Y1737" s="11" t="s">
        <v>4985</v>
      </c>
      <c r="Z1737" s="11" t="s">
        <v>4442</v>
      </c>
      <c r="AA1737" s="7">
        <v>50000</v>
      </c>
      <c r="AB1737" s="1" t="s">
        <v>15535</v>
      </c>
      <c r="AC1737" s="7" t="s">
        <v>14869</v>
      </c>
      <c r="AD1737" s="1" t="s">
        <v>16269</v>
      </c>
    </row>
    <row r="1738" spans="1:30" s="3" customFormat="1">
      <c r="A1738" s="10">
        <v>43935</v>
      </c>
      <c r="B1738" s="11" t="s">
        <v>15</v>
      </c>
      <c r="C1738" s="11" t="s">
        <v>2884</v>
      </c>
      <c r="D1738" s="11" t="s">
        <v>2877</v>
      </c>
      <c r="E1738" s="11" t="s">
        <v>16</v>
      </c>
      <c r="F1738" s="11" t="s">
        <v>2884</v>
      </c>
      <c r="G1738" s="11" t="s">
        <v>34</v>
      </c>
      <c r="H1738" s="11" t="s">
        <v>2908</v>
      </c>
      <c r="I1738" s="11" t="s">
        <v>4838</v>
      </c>
      <c r="J1738" s="11"/>
      <c r="K1738" s="11" t="s">
        <v>4839</v>
      </c>
      <c r="L1738" s="7" t="s">
        <v>13890</v>
      </c>
      <c r="M1738" s="7" t="s">
        <v>2343</v>
      </c>
      <c r="N1738" s="47">
        <v>23249.55</v>
      </c>
      <c r="O1738" s="11"/>
      <c r="P1738" s="45"/>
      <c r="Q1738" s="11"/>
      <c r="R1738" s="11" t="s">
        <v>2907</v>
      </c>
      <c r="S1738" s="11" t="s">
        <v>2890</v>
      </c>
      <c r="T1738" s="11"/>
      <c r="U1738" s="15" t="s">
        <v>816</v>
      </c>
      <c r="V1738" s="11"/>
      <c r="W1738" s="14" t="s">
        <v>815</v>
      </c>
      <c r="X1738" s="20">
        <v>0</v>
      </c>
      <c r="Y1738" s="11" t="s">
        <v>4986</v>
      </c>
      <c r="Z1738" s="11" t="s">
        <v>4442</v>
      </c>
      <c r="AA1738" s="7">
        <v>100000</v>
      </c>
      <c r="AB1738" s="1" t="s">
        <v>15241</v>
      </c>
      <c r="AC1738" s="7" t="s">
        <v>14869</v>
      </c>
      <c r="AD1738" s="1" t="s">
        <v>16269</v>
      </c>
    </row>
    <row r="1739" spans="1:30" s="3" customFormat="1">
      <c r="A1739" s="10">
        <v>43943</v>
      </c>
      <c r="B1739" s="11" t="s">
        <v>15</v>
      </c>
      <c r="C1739" s="11" t="s">
        <v>2884</v>
      </c>
      <c r="D1739" s="11" t="s">
        <v>2877</v>
      </c>
      <c r="E1739" s="11" t="s">
        <v>16</v>
      </c>
      <c r="F1739" s="11" t="s">
        <v>2978</v>
      </c>
      <c r="G1739" s="11" t="s">
        <v>37</v>
      </c>
      <c r="H1739" s="11" t="s">
        <v>4705</v>
      </c>
      <c r="I1739" s="11" t="s">
        <v>4836</v>
      </c>
      <c r="J1739" s="11"/>
      <c r="K1739" s="11" t="s">
        <v>3242</v>
      </c>
      <c r="L1739" s="7" t="s">
        <v>4840</v>
      </c>
      <c r="M1739" s="7" t="s">
        <v>2937</v>
      </c>
      <c r="N1739" s="47">
        <v>22361.4</v>
      </c>
      <c r="O1739" s="11"/>
      <c r="P1739" s="45"/>
      <c r="Q1739" s="11"/>
      <c r="R1739" s="11" t="s">
        <v>5057</v>
      </c>
      <c r="S1739" s="11" t="s">
        <v>2890</v>
      </c>
      <c r="T1739" s="11"/>
      <c r="U1739" s="15" t="s">
        <v>816</v>
      </c>
      <c r="V1739" s="11"/>
      <c r="W1739" s="14" t="s">
        <v>815</v>
      </c>
      <c r="X1739" s="20">
        <v>0</v>
      </c>
      <c r="Y1739" s="11" t="s">
        <v>4987</v>
      </c>
      <c r="Z1739" s="11" t="s">
        <v>4442</v>
      </c>
      <c r="AA1739" s="7">
        <v>20000</v>
      </c>
      <c r="AB1739" s="1" t="s">
        <v>15304</v>
      </c>
      <c r="AC1739" s="7" t="s">
        <v>14868</v>
      </c>
      <c r="AD1739" s="1" t="s">
        <v>16269</v>
      </c>
    </row>
    <row r="1740" spans="1:30" s="3" customFormat="1">
      <c r="A1740" s="10">
        <v>43943</v>
      </c>
      <c r="B1740" s="11" t="s">
        <v>15</v>
      </c>
      <c r="C1740" s="11" t="s">
        <v>2884</v>
      </c>
      <c r="D1740" s="11" t="s">
        <v>2877</v>
      </c>
      <c r="E1740" s="11" t="s">
        <v>16</v>
      </c>
      <c r="F1740" s="11" t="s">
        <v>2978</v>
      </c>
      <c r="G1740" s="11" t="s">
        <v>37</v>
      </c>
      <c r="H1740" s="11" t="s">
        <v>4706</v>
      </c>
      <c r="I1740" s="11" t="s">
        <v>4836</v>
      </c>
      <c r="J1740" s="11"/>
      <c r="K1740" s="11" t="s">
        <v>3242</v>
      </c>
      <c r="L1740" s="7" t="s">
        <v>4841</v>
      </c>
      <c r="M1740" s="7" t="s">
        <v>4842</v>
      </c>
      <c r="N1740" s="47">
        <v>21000</v>
      </c>
      <c r="O1740" s="11"/>
      <c r="P1740" s="45"/>
      <c r="Q1740" s="11"/>
      <c r="R1740" s="11" t="s">
        <v>5058</v>
      </c>
      <c r="S1740" s="11" t="s">
        <v>2890</v>
      </c>
      <c r="T1740" s="11"/>
      <c r="U1740" s="15" t="s">
        <v>816</v>
      </c>
      <c r="V1740" s="11"/>
      <c r="W1740" s="14" t="s">
        <v>815</v>
      </c>
      <c r="X1740" s="20">
        <v>0</v>
      </c>
      <c r="Y1740" s="11" t="s">
        <v>4988</v>
      </c>
      <c r="Z1740" s="11" t="s">
        <v>4442</v>
      </c>
      <c r="AA1740" s="7">
        <v>70000</v>
      </c>
      <c r="AB1740" s="1" t="s">
        <v>15536</v>
      </c>
      <c r="AC1740" s="7" t="s">
        <v>14870</v>
      </c>
      <c r="AD1740" s="1" t="s">
        <v>16269</v>
      </c>
    </row>
    <row r="1741" spans="1:30" s="3" customFormat="1">
      <c r="A1741" s="10">
        <v>43943</v>
      </c>
      <c r="B1741" s="11" t="s">
        <v>15</v>
      </c>
      <c r="C1741" s="11" t="s">
        <v>2884</v>
      </c>
      <c r="D1741" s="11" t="s">
        <v>2877</v>
      </c>
      <c r="E1741" s="11" t="s">
        <v>16</v>
      </c>
      <c r="F1741" s="11" t="s">
        <v>2978</v>
      </c>
      <c r="G1741" s="11" t="s">
        <v>37</v>
      </c>
      <c r="H1741" s="11" t="s">
        <v>4707</v>
      </c>
      <c r="I1741" s="11" t="s">
        <v>4836</v>
      </c>
      <c r="J1741" s="11"/>
      <c r="K1741" s="11" t="s">
        <v>3242</v>
      </c>
      <c r="L1741" s="7" t="s">
        <v>14149</v>
      </c>
      <c r="M1741" s="7" t="s">
        <v>4837</v>
      </c>
      <c r="N1741" s="47">
        <v>14640</v>
      </c>
      <c r="O1741" s="11"/>
      <c r="P1741" s="45"/>
      <c r="Q1741" s="11"/>
      <c r="R1741" s="11" t="s">
        <v>5059</v>
      </c>
      <c r="S1741" s="11" t="s">
        <v>2890</v>
      </c>
      <c r="T1741" s="11"/>
      <c r="U1741" s="15" t="s">
        <v>816</v>
      </c>
      <c r="V1741" s="11"/>
      <c r="W1741" s="14" t="s">
        <v>815</v>
      </c>
      <c r="X1741" s="20">
        <v>0</v>
      </c>
      <c r="Y1741" s="11" t="s">
        <v>4989</v>
      </c>
      <c r="Z1741" s="11" t="s">
        <v>4442</v>
      </c>
      <c r="AA1741" s="7">
        <v>50000</v>
      </c>
      <c r="AB1741" s="1" t="s">
        <v>15535</v>
      </c>
      <c r="AC1741" s="7" t="s">
        <v>14869</v>
      </c>
      <c r="AD1741" s="1" t="s">
        <v>16269</v>
      </c>
    </row>
    <row r="1742" spans="1:30" s="3" customFormat="1">
      <c r="A1742" s="10">
        <v>43943</v>
      </c>
      <c r="B1742" s="11" t="s">
        <v>15</v>
      </c>
      <c r="C1742" s="11" t="s">
        <v>2884</v>
      </c>
      <c r="D1742" s="11" t="s">
        <v>2877</v>
      </c>
      <c r="E1742" s="11" t="s">
        <v>16</v>
      </c>
      <c r="F1742" s="11" t="s">
        <v>2978</v>
      </c>
      <c r="G1742" s="11" t="s">
        <v>37</v>
      </c>
      <c r="H1742" s="11" t="s">
        <v>4708</v>
      </c>
      <c r="I1742" s="11" t="s">
        <v>4836</v>
      </c>
      <c r="J1742" s="11"/>
      <c r="K1742" s="11" t="s">
        <v>3242</v>
      </c>
      <c r="L1742" s="7" t="s">
        <v>4841</v>
      </c>
      <c r="M1742" s="7" t="s">
        <v>4842</v>
      </c>
      <c r="N1742" s="47">
        <v>12600</v>
      </c>
      <c r="O1742" s="11"/>
      <c r="P1742" s="45"/>
      <c r="Q1742" s="11"/>
      <c r="R1742" s="11" t="s">
        <v>5060</v>
      </c>
      <c r="S1742" s="11" t="s">
        <v>2890</v>
      </c>
      <c r="T1742" s="11"/>
      <c r="U1742" s="15" t="s">
        <v>816</v>
      </c>
      <c r="V1742" s="11"/>
      <c r="W1742" s="14" t="s">
        <v>815</v>
      </c>
      <c r="X1742" s="20">
        <v>0</v>
      </c>
      <c r="Y1742" s="11" t="s">
        <v>4990</v>
      </c>
      <c r="Z1742" s="11" t="s">
        <v>4442</v>
      </c>
      <c r="AA1742" s="7">
        <v>70000</v>
      </c>
      <c r="AB1742" s="1" t="s">
        <v>15536</v>
      </c>
      <c r="AC1742" s="7" t="s">
        <v>14870</v>
      </c>
      <c r="AD1742" s="1" t="s">
        <v>16269</v>
      </c>
    </row>
    <row r="1743" spans="1:30" s="3" customFormat="1">
      <c r="A1743" s="10">
        <v>43943</v>
      </c>
      <c r="B1743" s="11" t="s">
        <v>15</v>
      </c>
      <c r="C1743" s="11" t="s">
        <v>2884</v>
      </c>
      <c r="D1743" s="11" t="s">
        <v>2877</v>
      </c>
      <c r="E1743" s="11" t="s">
        <v>16</v>
      </c>
      <c r="F1743" s="11" t="s">
        <v>2978</v>
      </c>
      <c r="G1743" s="11" t="s">
        <v>37</v>
      </c>
      <c r="H1743" s="11" t="s">
        <v>3256</v>
      </c>
      <c r="I1743" s="11" t="s">
        <v>3257</v>
      </c>
      <c r="J1743" s="11"/>
      <c r="K1743" s="11" t="s">
        <v>2911</v>
      </c>
      <c r="L1743" s="7" t="s">
        <v>3258</v>
      </c>
      <c r="M1743" s="7" t="s">
        <v>3259</v>
      </c>
      <c r="N1743" s="47">
        <v>10935.55</v>
      </c>
      <c r="O1743" s="11"/>
      <c r="P1743" s="45"/>
      <c r="Q1743" s="11"/>
      <c r="R1743" s="11" t="s">
        <v>3260</v>
      </c>
      <c r="S1743" s="11" t="s">
        <v>2890</v>
      </c>
      <c r="T1743" s="11"/>
      <c r="U1743" s="15" t="s">
        <v>816</v>
      </c>
      <c r="V1743" s="11"/>
      <c r="W1743" s="14" t="s">
        <v>815</v>
      </c>
      <c r="X1743" s="20">
        <v>0</v>
      </c>
      <c r="Y1743" s="11" t="s">
        <v>4991</v>
      </c>
      <c r="Z1743" s="11" t="s">
        <v>4442</v>
      </c>
      <c r="AA1743" s="7">
        <v>200000</v>
      </c>
      <c r="AB1743" s="1" t="s">
        <v>15348</v>
      </c>
      <c r="AC1743" s="7" t="s">
        <v>14870</v>
      </c>
      <c r="AD1743" s="1" t="s">
        <v>16269</v>
      </c>
    </row>
    <row r="1744" spans="1:30" s="3" customFormat="1">
      <c r="A1744" s="10" t="s">
        <v>815</v>
      </c>
      <c r="B1744" s="11" t="s">
        <v>15</v>
      </c>
      <c r="C1744" s="11" t="s">
        <v>4458</v>
      </c>
      <c r="D1744" s="11" t="s">
        <v>904</v>
      </c>
      <c r="E1744" s="11" t="s">
        <v>16</v>
      </c>
      <c r="F1744" s="11" t="s">
        <v>4459</v>
      </c>
      <c r="G1744" s="11" t="s">
        <v>17</v>
      </c>
      <c r="H1744" s="11" t="s">
        <v>4682</v>
      </c>
      <c r="I1744" s="11" t="s">
        <v>4843</v>
      </c>
      <c r="J1744" s="11"/>
      <c r="K1744" s="11" t="s">
        <v>4517</v>
      </c>
      <c r="L1744" s="7" t="s">
        <v>4811</v>
      </c>
      <c r="M1744" s="7" t="s">
        <v>4812</v>
      </c>
      <c r="N1744" s="47">
        <v>409200</v>
      </c>
      <c r="O1744" s="11"/>
      <c r="P1744" s="45"/>
      <c r="Q1744" s="11"/>
      <c r="R1744" s="11"/>
      <c r="S1744" s="11"/>
      <c r="T1744" s="11"/>
      <c r="U1744" s="15" t="s">
        <v>816</v>
      </c>
      <c r="V1744" s="11"/>
      <c r="W1744" s="14" t="s">
        <v>815</v>
      </c>
      <c r="X1744" s="20">
        <v>0</v>
      </c>
      <c r="Y1744" s="11" t="s">
        <v>4992</v>
      </c>
      <c r="Z1744" s="11" t="s">
        <v>4442</v>
      </c>
      <c r="AA1744" s="7">
        <v>5000000</v>
      </c>
      <c r="AB1744" s="1" t="s">
        <v>15529</v>
      </c>
      <c r="AC1744" s="7" t="s">
        <v>14869</v>
      </c>
      <c r="AD1744" s="1" t="s">
        <v>16269</v>
      </c>
    </row>
    <row r="1745" spans="1:30" s="3" customFormat="1">
      <c r="A1745" s="10">
        <v>43938</v>
      </c>
      <c r="B1745" s="11" t="s">
        <v>15</v>
      </c>
      <c r="C1745" s="11" t="s">
        <v>4458</v>
      </c>
      <c r="D1745" s="11" t="s">
        <v>904</v>
      </c>
      <c r="E1745" s="11" t="s">
        <v>16</v>
      </c>
      <c r="F1745" s="11" t="s">
        <v>4459</v>
      </c>
      <c r="G1745" s="11" t="s">
        <v>17</v>
      </c>
      <c r="H1745" s="11" t="s">
        <v>4682</v>
      </c>
      <c r="I1745" s="11" t="s">
        <v>4844</v>
      </c>
      <c r="J1745" s="11"/>
      <c r="K1745" s="11" t="s">
        <v>4517</v>
      </c>
      <c r="L1745" s="7" t="s">
        <v>4811</v>
      </c>
      <c r="M1745" s="7" t="s">
        <v>4812</v>
      </c>
      <c r="N1745" s="47">
        <v>220000</v>
      </c>
      <c r="O1745" s="11"/>
      <c r="P1745" s="45">
        <v>22</v>
      </c>
      <c r="Q1745" s="11"/>
      <c r="R1745" s="36" t="s">
        <v>5061</v>
      </c>
      <c r="S1745" s="11"/>
      <c r="T1745" s="11"/>
      <c r="U1745" s="15" t="s">
        <v>816</v>
      </c>
      <c r="V1745" s="11"/>
      <c r="W1745" s="14" t="s">
        <v>815</v>
      </c>
      <c r="X1745" s="20">
        <v>0</v>
      </c>
      <c r="Y1745" s="11" t="s">
        <v>4993</v>
      </c>
      <c r="Z1745" s="11" t="s">
        <v>4442</v>
      </c>
      <c r="AA1745" s="7">
        <v>5000000</v>
      </c>
      <c r="AB1745" s="1" t="s">
        <v>15529</v>
      </c>
      <c r="AC1745" s="7" t="s">
        <v>14869</v>
      </c>
      <c r="AD1745" s="1" t="s">
        <v>16269</v>
      </c>
    </row>
    <row r="1746" spans="1:30" s="3" customFormat="1">
      <c r="A1746" s="10" t="s">
        <v>815</v>
      </c>
      <c r="B1746" s="11" t="s">
        <v>15</v>
      </c>
      <c r="C1746" s="11" t="s">
        <v>4458</v>
      </c>
      <c r="D1746" s="11" t="s">
        <v>904</v>
      </c>
      <c r="E1746" s="11" t="s">
        <v>16</v>
      </c>
      <c r="F1746" s="11" t="s">
        <v>4459</v>
      </c>
      <c r="G1746" s="11" t="s">
        <v>17</v>
      </c>
      <c r="H1746" s="11" t="s">
        <v>4682</v>
      </c>
      <c r="I1746" s="11" t="s">
        <v>4845</v>
      </c>
      <c r="J1746" s="11"/>
      <c r="K1746" s="11" t="s">
        <v>4517</v>
      </c>
      <c r="L1746" s="7" t="s">
        <v>4811</v>
      </c>
      <c r="M1746" s="7" t="s">
        <v>4812</v>
      </c>
      <c r="N1746" s="47">
        <v>82940</v>
      </c>
      <c r="O1746" s="11"/>
      <c r="P1746" s="45"/>
      <c r="Q1746" s="11"/>
      <c r="R1746" s="11"/>
      <c r="S1746" s="11"/>
      <c r="T1746" s="11"/>
      <c r="U1746" s="15" t="s">
        <v>816</v>
      </c>
      <c r="V1746" s="11"/>
      <c r="W1746" s="14" t="s">
        <v>815</v>
      </c>
      <c r="X1746" s="20">
        <v>0</v>
      </c>
      <c r="Y1746" s="11" t="s">
        <v>4994</v>
      </c>
      <c r="Z1746" s="11" t="s">
        <v>4442</v>
      </c>
      <c r="AA1746" s="7">
        <v>5000000</v>
      </c>
      <c r="AB1746" s="1" t="s">
        <v>15529</v>
      </c>
      <c r="AC1746" s="7" t="s">
        <v>14869</v>
      </c>
      <c r="AD1746" s="1" t="s">
        <v>16269</v>
      </c>
    </row>
    <row r="1747" spans="1:30" s="3" customFormat="1">
      <c r="A1747" s="10" t="s">
        <v>815</v>
      </c>
      <c r="B1747" s="11" t="s">
        <v>15</v>
      </c>
      <c r="C1747" s="11" t="s">
        <v>4458</v>
      </c>
      <c r="D1747" s="11" t="s">
        <v>904</v>
      </c>
      <c r="E1747" s="11" t="s">
        <v>16</v>
      </c>
      <c r="F1747" s="11" t="s">
        <v>4461</v>
      </c>
      <c r="G1747" s="11" t="s">
        <v>17</v>
      </c>
      <c r="H1747" s="11" t="s">
        <v>4682</v>
      </c>
      <c r="I1747" s="11" t="s">
        <v>4521</v>
      </c>
      <c r="J1747" s="11"/>
      <c r="K1747" s="11" t="s">
        <v>4517</v>
      </c>
      <c r="L1747" s="7" t="s">
        <v>4811</v>
      </c>
      <c r="M1747" s="7" t="s">
        <v>4812</v>
      </c>
      <c r="N1747" s="47">
        <v>66000</v>
      </c>
      <c r="O1747" s="11"/>
      <c r="P1747" s="45"/>
      <c r="Q1747" s="11"/>
      <c r="R1747" s="11"/>
      <c r="S1747" s="11"/>
      <c r="T1747" s="11"/>
      <c r="U1747" s="15" t="s">
        <v>816</v>
      </c>
      <c r="V1747" s="11"/>
      <c r="W1747" s="14" t="s">
        <v>815</v>
      </c>
      <c r="X1747" s="20">
        <v>0</v>
      </c>
      <c r="Y1747" s="11" t="s">
        <v>4995</v>
      </c>
      <c r="Z1747" s="11" t="s">
        <v>4442</v>
      </c>
      <c r="AA1747" s="7">
        <v>5000000</v>
      </c>
      <c r="AB1747" s="1" t="s">
        <v>15529</v>
      </c>
      <c r="AC1747" s="7" t="s">
        <v>14869</v>
      </c>
      <c r="AD1747" s="1" t="s">
        <v>16269</v>
      </c>
    </row>
    <row r="1748" spans="1:30" s="3" customFormat="1">
      <c r="A1748" s="10" t="s">
        <v>815</v>
      </c>
      <c r="B1748" s="11" t="s">
        <v>15</v>
      </c>
      <c r="C1748" s="11" t="s">
        <v>4458</v>
      </c>
      <c r="D1748" s="11" t="s">
        <v>904</v>
      </c>
      <c r="E1748" s="11" t="s">
        <v>16</v>
      </c>
      <c r="F1748" s="11" t="s">
        <v>4459</v>
      </c>
      <c r="G1748" s="11" t="s">
        <v>17</v>
      </c>
      <c r="H1748" s="11" t="s">
        <v>4682</v>
      </c>
      <c r="I1748" s="11" t="s">
        <v>4846</v>
      </c>
      <c r="J1748" s="11"/>
      <c r="K1748" s="11" t="s">
        <v>4517</v>
      </c>
      <c r="L1748" s="7" t="s">
        <v>4811</v>
      </c>
      <c r="M1748" s="7" t="s">
        <v>4812</v>
      </c>
      <c r="N1748" s="47">
        <v>27324</v>
      </c>
      <c r="O1748" s="11"/>
      <c r="P1748" s="45"/>
      <c r="Q1748" s="11"/>
      <c r="R1748" s="11"/>
      <c r="S1748" s="11"/>
      <c r="T1748" s="11"/>
      <c r="U1748" s="15" t="s">
        <v>816</v>
      </c>
      <c r="V1748" s="11"/>
      <c r="W1748" s="14" t="s">
        <v>815</v>
      </c>
      <c r="X1748" s="20">
        <v>0</v>
      </c>
      <c r="Y1748" s="11" t="s">
        <v>4996</v>
      </c>
      <c r="Z1748" s="11" t="s">
        <v>4442</v>
      </c>
      <c r="AA1748" s="7">
        <v>5000000</v>
      </c>
      <c r="AB1748" s="1" t="s">
        <v>15529</v>
      </c>
      <c r="AC1748" s="7" t="s">
        <v>14869</v>
      </c>
      <c r="AD1748" s="1" t="s">
        <v>16269</v>
      </c>
    </row>
    <row r="1749" spans="1:30" s="3" customFormat="1">
      <c r="A1749" s="10" t="s">
        <v>815</v>
      </c>
      <c r="B1749" s="11" t="s">
        <v>15</v>
      </c>
      <c r="C1749" s="11" t="s">
        <v>4458</v>
      </c>
      <c r="D1749" s="11" t="s">
        <v>904</v>
      </c>
      <c r="E1749" s="11" t="s">
        <v>16</v>
      </c>
      <c r="F1749" s="11" t="s">
        <v>4459</v>
      </c>
      <c r="G1749" s="11" t="s">
        <v>17</v>
      </c>
      <c r="H1749" s="11" t="s">
        <v>4682</v>
      </c>
      <c r="I1749" s="11" t="s">
        <v>4847</v>
      </c>
      <c r="J1749" s="11"/>
      <c r="K1749" s="11" t="s">
        <v>4517</v>
      </c>
      <c r="L1749" s="7" t="s">
        <v>4811</v>
      </c>
      <c r="M1749" s="7" t="s">
        <v>4812</v>
      </c>
      <c r="N1749" s="47">
        <v>16500</v>
      </c>
      <c r="O1749" s="11"/>
      <c r="P1749" s="45"/>
      <c r="Q1749" s="11"/>
      <c r="R1749" s="11"/>
      <c r="S1749" s="11"/>
      <c r="T1749" s="11"/>
      <c r="U1749" s="15" t="s">
        <v>816</v>
      </c>
      <c r="V1749" s="11"/>
      <c r="W1749" s="14" t="s">
        <v>815</v>
      </c>
      <c r="X1749" s="20">
        <v>0</v>
      </c>
      <c r="Y1749" s="11" t="s">
        <v>4997</v>
      </c>
      <c r="Z1749" s="11" t="s">
        <v>4442</v>
      </c>
      <c r="AA1749" s="7">
        <v>5000000</v>
      </c>
      <c r="AB1749" s="1" t="s">
        <v>15529</v>
      </c>
      <c r="AC1749" s="7" t="s">
        <v>14869</v>
      </c>
      <c r="AD1749" s="1" t="s">
        <v>16269</v>
      </c>
    </row>
    <row r="1750" spans="1:30" s="3" customFormat="1">
      <c r="A1750" s="10" t="s">
        <v>815</v>
      </c>
      <c r="B1750" s="11" t="s">
        <v>15</v>
      </c>
      <c r="C1750" s="11" t="s">
        <v>4458</v>
      </c>
      <c r="D1750" s="11" t="s">
        <v>904</v>
      </c>
      <c r="E1750" s="11" t="s">
        <v>16</v>
      </c>
      <c r="F1750" s="11" t="s">
        <v>4459</v>
      </c>
      <c r="G1750" s="11" t="s">
        <v>17</v>
      </c>
      <c r="H1750" s="11" t="s">
        <v>4686</v>
      </c>
      <c r="I1750" s="11" t="s">
        <v>4803</v>
      </c>
      <c r="J1750" s="11"/>
      <c r="K1750" s="11" t="s">
        <v>4525</v>
      </c>
      <c r="L1750" s="7"/>
      <c r="M1750" s="7"/>
      <c r="N1750" s="47">
        <v>8929.7999999999993</v>
      </c>
      <c r="O1750" s="11"/>
      <c r="P1750" s="45"/>
      <c r="Q1750" s="11"/>
      <c r="R1750" s="11"/>
      <c r="S1750" s="11"/>
      <c r="T1750" s="11"/>
      <c r="U1750" s="15" t="s">
        <v>816</v>
      </c>
      <c r="V1750" s="11"/>
      <c r="W1750" s="14" t="s">
        <v>815</v>
      </c>
      <c r="X1750" s="20">
        <v>0</v>
      </c>
      <c r="Y1750" s="11" t="s">
        <v>4998</v>
      </c>
      <c r="Z1750" s="11" t="s">
        <v>4442</v>
      </c>
      <c r="AA1750" s="7"/>
      <c r="AB1750" s="1" t="s">
        <v>14871</v>
      </c>
      <c r="AC1750" s="7"/>
      <c r="AD1750" s="1" t="s">
        <v>16269</v>
      </c>
    </row>
    <row r="1751" spans="1:30" s="3" customFormat="1">
      <c r="A1751" s="10" t="s">
        <v>815</v>
      </c>
      <c r="B1751" s="11" t="s">
        <v>15</v>
      </c>
      <c r="C1751" s="11" t="s">
        <v>4458</v>
      </c>
      <c r="D1751" s="11" t="s">
        <v>904</v>
      </c>
      <c r="E1751" s="11" t="s">
        <v>16</v>
      </c>
      <c r="F1751" s="11" t="s">
        <v>4459</v>
      </c>
      <c r="G1751" s="11" t="s">
        <v>17</v>
      </c>
      <c r="H1751" s="11" t="s">
        <v>4709</v>
      </c>
      <c r="I1751" s="11" t="s">
        <v>4848</v>
      </c>
      <c r="J1751" s="11"/>
      <c r="K1751" s="11" t="s">
        <v>4849</v>
      </c>
      <c r="L1751" s="7"/>
      <c r="M1751" s="7"/>
      <c r="N1751" s="47">
        <v>4200</v>
      </c>
      <c r="O1751" s="11"/>
      <c r="P1751" s="45"/>
      <c r="Q1751" s="11"/>
      <c r="R1751" s="11"/>
      <c r="S1751" s="11"/>
      <c r="T1751" s="11"/>
      <c r="U1751" s="15" t="s">
        <v>816</v>
      </c>
      <c r="V1751" s="11"/>
      <c r="W1751" s="14" t="s">
        <v>815</v>
      </c>
      <c r="X1751" s="20">
        <v>0</v>
      </c>
      <c r="Y1751" s="11" t="s">
        <v>4999</v>
      </c>
      <c r="Z1751" s="11" t="s">
        <v>4442</v>
      </c>
      <c r="AA1751" s="7"/>
      <c r="AB1751" s="1" t="s">
        <v>14871</v>
      </c>
      <c r="AC1751" s="7"/>
      <c r="AD1751" s="1" t="s">
        <v>16269</v>
      </c>
    </row>
    <row r="1752" spans="1:30" s="3" customFormat="1">
      <c r="A1752" s="10" t="s">
        <v>815</v>
      </c>
      <c r="B1752" s="11" t="s">
        <v>15</v>
      </c>
      <c r="C1752" s="11" t="s">
        <v>4458</v>
      </c>
      <c r="D1752" s="11" t="s">
        <v>904</v>
      </c>
      <c r="E1752" s="11" t="s">
        <v>16</v>
      </c>
      <c r="F1752" s="11" t="s">
        <v>4459</v>
      </c>
      <c r="G1752" s="11" t="s">
        <v>17</v>
      </c>
      <c r="H1752" s="11" t="s">
        <v>4710</v>
      </c>
      <c r="I1752" s="11" t="s">
        <v>4803</v>
      </c>
      <c r="J1752" s="11"/>
      <c r="K1752" s="11" t="s">
        <v>4525</v>
      </c>
      <c r="L1752" s="7"/>
      <c r="M1752" s="7"/>
      <c r="N1752" s="47">
        <v>2517.4</v>
      </c>
      <c r="O1752" s="11"/>
      <c r="P1752" s="45"/>
      <c r="Q1752" s="11"/>
      <c r="R1752" s="11"/>
      <c r="S1752" s="11"/>
      <c r="T1752" s="11"/>
      <c r="U1752" s="15" t="s">
        <v>816</v>
      </c>
      <c r="V1752" s="11"/>
      <c r="W1752" s="14" t="s">
        <v>815</v>
      </c>
      <c r="X1752" s="20">
        <v>0</v>
      </c>
      <c r="Y1752" s="11" t="s">
        <v>5000</v>
      </c>
      <c r="Z1752" s="11" t="s">
        <v>4442</v>
      </c>
      <c r="AA1752" s="7"/>
      <c r="AB1752" s="1" t="s">
        <v>14871</v>
      </c>
      <c r="AC1752" s="7"/>
      <c r="AD1752" s="1" t="s">
        <v>16269</v>
      </c>
    </row>
    <row r="1753" spans="1:30" s="3" customFormat="1">
      <c r="A1753" s="10" t="s">
        <v>815</v>
      </c>
      <c r="B1753" s="11" t="s">
        <v>15</v>
      </c>
      <c r="C1753" s="11" t="s">
        <v>4458</v>
      </c>
      <c r="D1753" s="11" t="s">
        <v>904</v>
      </c>
      <c r="E1753" s="11" t="s">
        <v>16</v>
      </c>
      <c r="F1753" s="11" t="s">
        <v>4459</v>
      </c>
      <c r="G1753" s="11" t="s">
        <v>17</v>
      </c>
      <c r="H1753" s="11" t="s">
        <v>4695</v>
      </c>
      <c r="I1753" s="11" t="s">
        <v>4803</v>
      </c>
      <c r="J1753" s="11"/>
      <c r="K1753" s="11" t="s">
        <v>4525</v>
      </c>
      <c r="L1753" s="7"/>
      <c r="M1753" s="7"/>
      <c r="N1753" s="47">
        <v>639.6</v>
      </c>
      <c r="O1753" s="11"/>
      <c r="P1753" s="45"/>
      <c r="Q1753" s="11"/>
      <c r="R1753" s="11"/>
      <c r="S1753" s="11"/>
      <c r="T1753" s="11"/>
      <c r="U1753" s="15" t="s">
        <v>816</v>
      </c>
      <c r="V1753" s="11"/>
      <c r="W1753" s="14" t="s">
        <v>815</v>
      </c>
      <c r="X1753" s="20">
        <v>0</v>
      </c>
      <c r="Y1753" s="11" t="s">
        <v>5001</v>
      </c>
      <c r="Z1753" s="11" t="s">
        <v>4442</v>
      </c>
      <c r="AA1753" s="7"/>
      <c r="AB1753" s="1" t="s">
        <v>14871</v>
      </c>
      <c r="AC1753" s="7"/>
      <c r="AD1753" s="1" t="s">
        <v>16269</v>
      </c>
    </row>
    <row r="1754" spans="1:30" s="3" customFormat="1">
      <c r="A1754" s="10">
        <v>43941</v>
      </c>
      <c r="B1754" s="11" t="s">
        <v>15</v>
      </c>
      <c r="C1754" s="11" t="s">
        <v>4696</v>
      </c>
      <c r="D1754" s="11" t="s">
        <v>3040</v>
      </c>
      <c r="E1754" s="11" t="s">
        <v>16</v>
      </c>
      <c r="F1754" s="11" t="s">
        <v>3041</v>
      </c>
      <c r="G1754" s="11" t="s">
        <v>37</v>
      </c>
      <c r="H1754" s="11" t="s">
        <v>4711</v>
      </c>
      <c r="I1754" s="11" t="s">
        <v>3043</v>
      </c>
      <c r="J1754" s="11" t="s">
        <v>2699</v>
      </c>
      <c r="K1754" s="11" t="s">
        <v>2575</v>
      </c>
      <c r="L1754" s="7" t="s">
        <v>3055</v>
      </c>
      <c r="M1754" s="7" t="s">
        <v>3056</v>
      </c>
      <c r="N1754" s="47">
        <v>1110900</v>
      </c>
      <c r="O1754" s="11"/>
      <c r="P1754" s="45"/>
      <c r="Q1754" s="11" t="s">
        <v>18</v>
      </c>
      <c r="R1754" s="36" t="s">
        <v>3047</v>
      </c>
      <c r="S1754" s="11"/>
      <c r="T1754" s="11"/>
      <c r="U1754" s="19" t="s">
        <v>4439</v>
      </c>
      <c r="V1754" s="11" t="s">
        <v>18</v>
      </c>
      <c r="W1754" s="14" t="s">
        <v>815</v>
      </c>
      <c r="X1754" s="20">
        <v>0</v>
      </c>
      <c r="Y1754" s="11" t="s">
        <v>5002</v>
      </c>
      <c r="Z1754" s="11" t="s">
        <v>4443</v>
      </c>
      <c r="AA1754" s="7">
        <v>500000</v>
      </c>
      <c r="AB1754" s="1" t="s">
        <v>15320</v>
      </c>
      <c r="AC1754" s="7" t="s">
        <v>14869</v>
      </c>
      <c r="AD1754" s="1" t="s">
        <v>16269</v>
      </c>
    </row>
    <row r="1755" spans="1:30" s="3" customFormat="1">
      <c r="A1755" s="10">
        <v>43928</v>
      </c>
      <c r="B1755" s="11" t="s">
        <v>1385</v>
      </c>
      <c r="C1755" s="11" t="s">
        <v>4444</v>
      </c>
      <c r="D1755" s="11" t="s">
        <v>1387</v>
      </c>
      <c r="E1755" s="11" t="s">
        <v>4456</v>
      </c>
      <c r="F1755" s="11" t="s">
        <v>4469</v>
      </c>
      <c r="G1755" s="11" t="s">
        <v>17</v>
      </c>
      <c r="H1755" s="11" t="s">
        <v>1638</v>
      </c>
      <c r="I1755" s="11" t="s">
        <v>1639</v>
      </c>
      <c r="J1755" s="11"/>
      <c r="K1755" s="11"/>
      <c r="L1755" s="7" t="s">
        <v>1640</v>
      </c>
      <c r="M1755" s="7" t="s">
        <v>1641</v>
      </c>
      <c r="N1755" s="47">
        <v>863995</v>
      </c>
      <c r="O1755" s="11"/>
      <c r="P1755" s="45"/>
      <c r="Q1755" s="11"/>
      <c r="R1755" s="36" t="s">
        <v>1642</v>
      </c>
      <c r="S1755" s="11"/>
      <c r="T1755" s="11"/>
      <c r="U1755" s="15" t="s">
        <v>816</v>
      </c>
      <c r="V1755" s="11"/>
      <c r="W1755" s="14" t="s">
        <v>815</v>
      </c>
      <c r="X1755" s="20">
        <v>0</v>
      </c>
      <c r="Y1755" s="11" t="s">
        <v>5003</v>
      </c>
      <c r="Z1755" s="11" t="s">
        <v>4442</v>
      </c>
      <c r="AA1755" s="7">
        <v>70000</v>
      </c>
      <c r="AB1755" s="1" t="s">
        <v>15134</v>
      </c>
      <c r="AC1755" s="7" t="s">
        <v>14870</v>
      </c>
      <c r="AD1755" s="1" t="s">
        <v>16269</v>
      </c>
    </row>
    <row r="1756" spans="1:30" s="3" customFormat="1">
      <c r="A1756" s="10">
        <v>43948</v>
      </c>
      <c r="B1756" s="11" t="s">
        <v>1385</v>
      </c>
      <c r="C1756" s="11" t="s">
        <v>4444</v>
      </c>
      <c r="D1756" s="11" t="s">
        <v>1387</v>
      </c>
      <c r="E1756" s="11" t="s">
        <v>1499</v>
      </c>
      <c r="F1756" s="11" t="s">
        <v>4467</v>
      </c>
      <c r="G1756" s="11" t="s">
        <v>17</v>
      </c>
      <c r="H1756" s="11" t="s">
        <v>4712</v>
      </c>
      <c r="I1756" s="11" t="s">
        <v>2002</v>
      </c>
      <c r="J1756" s="11"/>
      <c r="K1756" s="11"/>
      <c r="L1756" s="7" t="s">
        <v>13860</v>
      </c>
      <c r="M1756" s="7" t="s">
        <v>2003</v>
      </c>
      <c r="N1756" s="47">
        <v>589700</v>
      </c>
      <c r="O1756" s="11"/>
      <c r="P1756" s="45"/>
      <c r="Q1756" s="11"/>
      <c r="R1756" s="11" t="s">
        <v>5062</v>
      </c>
      <c r="S1756" s="11"/>
      <c r="T1756" s="11"/>
      <c r="U1756" s="15" t="s">
        <v>816</v>
      </c>
      <c r="V1756" s="11"/>
      <c r="W1756" s="14" t="s">
        <v>815</v>
      </c>
      <c r="X1756" s="20">
        <v>0</v>
      </c>
      <c r="Y1756" s="11" t="s">
        <v>5004</v>
      </c>
      <c r="Z1756" s="11" t="s">
        <v>4442</v>
      </c>
      <c r="AA1756" s="7">
        <v>200000</v>
      </c>
      <c r="AB1756" s="1" t="s">
        <v>15499</v>
      </c>
      <c r="AC1756" s="7" t="s">
        <v>14870</v>
      </c>
      <c r="AD1756" s="1" t="s">
        <v>16269</v>
      </c>
    </row>
    <row r="1757" spans="1:30" s="3" customFormat="1">
      <c r="A1757" s="10">
        <v>43923</v>
      </c>
      <c r="B1757" s="11" t="s">
        <v>1385</v>
      </c>
      <c r="C1757" s="11" t="s">
        <v>4444</v>
      </c>
      <c r="D1757" s="11" t="s">
        <v>1387</v>
      </c>
      <c r="E1757" s="11" t="s">
        <v>4456</v>
      </c>
      <c r="F1757" s="11" t="s">
        <v>4469</v>
      </c>
      <c r="G1757" s="11" t="s">
        <v>17</v>
      </c>
      <c r="H1757" s="11" t="s">
        <v>1557</v>
      </c>
      <c r="I1757" s="11" t="s">
        <v>1558</v>
      </c>
      <c r="J1757" s="11"/>
      <c r="K1757" s="11"/>
      <c r="L1757" s="7" t="s">
        <v>1559</v>
      </c>
      <c r="M1757" s="7" t="s">
        <v>1560</v>
      </c>
      <c r="N1757" s="47">
        <v>404850</v>
      </c>
      <c r="O1757" s="11"/>
      <c r="P1757" s="45"/>
      <c r="Q1757" s="11"/>
      <c r="R1757" s="36" t="s">
        <v>1561</v>
      </c>
      <c r="S1757" s="11"/>
      <c r="T1757" s="11"/>
      <c r="U1757" s="19" t="s">
        <v>4892</v>
      </c>
      <c r="V1757" s="11"/>
      <c r="W1757" s="14" t="s">
        <v>815</v>
      </c>
      <c r="X1757" s="20">
        <v>0</v>
      </c>
      <c r="Y1757" s="11" t="s">
        <v>5005</v>
      </c>
      <c r="Z1757" s="11" t="s">
        <v>4443</v>
      </c>
      <c r="AA1757" s="7">
        <v>1200000</v>
      </c>
      <c r="AB1757" s="1" t="s">
        <v>15013</v>
      </c>
      <c r="AC1757" s="7" t="s">
        <v>14869</v>
      </c>
      <c r="AD1757" s="1" t="s">
        <v>16269</v>
      </c>
    </row>
    <row r="1758" spans="1:30" s="3" customFormat="1">
      <c r="A1758" s="10">
        <v>43941</v>
      </c>
      <c r="B1758" s="11" t="s">
        <v>1385</v>
      </c>
      <c r="C1758" s="11" t="s">
        <v>4444</v>
      </c>
      <c r="D1758" s="11" t="s">
        <v>1387</v>
      </c>
      <c r="E1758" s="11" t="s">
        <v>1499</v>
      </c>
      <c r="F1758" s="11" t="s">
        <v>4467</v>
      </c>
      <c r="G1758" s="11" t="s">
        <v>17</v>
      </c>
      <c r="H1758" s="11" t="s">
        <v>1878</v>
      </c>
      <c r="I1758" s="11" t="s">
        <v>1879</v>
      </c>
      <c r="J1758" s="11"/>
      <c r="K1758" s="11"/>
      <c r="L1758" s="7" t="s">
        <v>1880</v>
      </c>
      <c r="M1758" s="7" t="s">
        <v>1881</v>
      </c>
      <c r="N1758" s="47">
        <v>330000</v>
      </c>
      <c r="O1758" s="11"/>
      <c r="P1758" s="45"/>
      <c r="Q1758" s="11"/>
      <c r="R1758" s="11" t="s">
        <v>1882</v>
      </c>
      <c r="S1758" s="11"/>
      <c r="T1758" s="11"/>
      <c r="U1758" s="19" t="s">
        <v>4892</v>
      </c>
      <c r="V1758" s="11"/>
      <c r="W1758" s="14" t="s">
        <v>815</v>
      </c>
      <c r="X1758" s="20">
        <v>0</v>
      </c>
      <c r="Y1758" s="11" t="s">
        <v>5006</v>
      </c>
      <c r="Z1758" s="11" t="s">
        <v>4443</v>
      </c>
      <c r="AA1758" s="7">
        <v>1150000</v>
      </c>
      <c r="AB1758" s="1" t="s">
        <v>15175</v>
      </c>
      <c r="AC1758" s="7" t="s">
        <v>14870</v>
      </c>
      <c r="AD1758" s="1" t="s">
        <v>16269</v>
      </c>
    </row>
    <row r="1759" spans="1:30" s="3" customFormat="1">
      <c r="A1759" s="10">
        <v>43916</v>
      </c>
      <c r="B1759" s="11" t="s">
        <v>1385</v>
      </c>
      <c r="C1759" s="11" t="s">
        <v>4444</v>
      </c>
      <c r="D1759" s="11" t="s">
        <v>1387</v>
      </c>
      <c r="E1759" s="11" t="s">
        <v>4456</v>
      </c>
      <c r="F1759" s="11" t="s">
        <v>4457</v>
      </c>
      <c r="G1759" s="11" t="s">
        <v>17</v>
      </c>
      <c r="H1759" s="11" t="s">
        <v>1436</v>
      </c>
      <c r="I1759" s="11" t="s">
        <v>1437</v>
      </c>
      <c r="J1759" s="11"/>
      <c r="K1759" s="11"/>
      <c r="L1759" s="7" t="s">
        <v>1404</v>
      </c>
      <c r="M1759" s="7" t="s">
        <v>1405</v>
      </c>
      <c r="N1759" s="47">
        <v>325000</v>
      </c>
      <c r="O1759" s="11"/>
      <c r="P1759" s="45"/>
      <c r="Q1759" s="11"/>
      <c r="R1759" s="11" t="s">
        <v>1438</v>
      </c>
      <c r="S1759" s="11"/>
      <c r="T1759" s="11"/>
      <c r="U1759" s="19" t="s">
        <v>4892</v>
      </c>
      <c r="V1759" s="11"/>
      <c r="W1759" s="14" t="s">
        <v>815</v>
      </c>
      <c r="X1759" s="20">
        <v>0</v>
      </c>
      <c r="Y1759" s="11" t="s">
        <v>5007</v>
      </c>
      <c r="Z1759" s="11" t="s">
        <v>4443</v>
      </c>
      <c r="AA1759" s="7">
        <v>50000</v>
      </c>
      <c r="AB1759" s="1" t="s">
        <v>15095</v>
      </c>
      <c r="AC1759" s="7" t="s">
        <v>14868</v>
      </c>
      <c r="AD1759" s="1" t="s">
        <v>16269</v>
      </c>
    </row>
    <row r="1760" spans="1:30" s="3" customFormat="1">
      <c r="A1760" s="10">
        <v>43955</v>
      </c>
      <c r="B1760" s="11" t="s">
        <v>1385</v>
      </c>
      <c r="C1760" s="11" t="s">
        <v>4444</v>
      </c>
      <c r="D1760" s="11" t="s">
        <v>1387</v>
      </c>
      <c r="E1760" s="11" t="s">
        <v>4456</v>
      </c>
      <c r="F1760" s="11" t="s">
        <v>4469</v>
      </c>
      <c r="G1760" s="11" t="s">
        <v>17</v>
      </c>
      <c r="H1760" s="11" t="s">
        <v>4713</v>
      </c>
      <c r="I1760" s="11" t="s">
        <v>4850</v>
      </c>
      <c r="J1760" s="11"/>
      <c r="K1760" s="11"/>
      <c r="L1760" s="7" t="s">
        <v>13900</v>
      </c>
      <c r="M1760" s="7" t="s">
        <v>2571</v>
      </c>
      <c r="N1760" s="47">
        <v>188000</v>
      </c>
      <c r="O1760" s="11"/>
      <c r="P1760" s="45"/>
      <c r="Q1760" s="11"/>
      <c r="R1760" s="36" t="s">
        <v>5063</v>
      </c>
      <c r="S1760" s="11"/>
      <c r="T1760" s="11"/>
      <c r="U1760" s="19" t="s">
        <v>4439</v>
      </c>
      <c r="V1760" s="11"/>
      <c r="W1760" s="14" t="s">
        <v>815</v>
      </c>
      <c r="X1760" s="20">
        <v>0</v>
      </c>
      <c r="Y1760" s="11" t="s">
        <v>5008</v>
      </c>
      <c r="Z1760" s="11" t="s">
        <v>4443</v>
      </c>
      <c r="AA1760" s="7">
        <v>28131521</v>
      </c>
      <c r="AB1760" s="1" t="s">
        <v>15269</v>
      </c>
      <c r="AC1760" s="7" t="s">
        <v>14869</v>
      </c>
      <c r="AD1760" s="1" t="s">
        <v>16269</v>
      </c>
    </row>
    <row r="1761" spans="1:30" s="3" customFormat="1">
      <c r="A1761" s="10">
        <v>43915</v>
      </c>
      <c r="B1761" s="11" t="s">
        <v>1385</v>
      </c>
      <c r="C1761" s="11" t="s">
        <v>4444</v>
      </c>
      <c r="D1761" s="11" t="s">
        <v>1387</v>
      </c>
      <c r="E1761" s="11" t="s">
        <v>4456</v>
      </c>
      <c r="F1761" s="11" t="s">
        <v>4469</v>
      </c>
      <c r="G1761" s="11" t="s">
        <v>17</v>
      </c>
      <c r="H1761" s="11" t="s">
        <v>1402</v>
      </c>
      <c r="I1761" s="11" t="s">
        <v>1403</v>
      </c>
      <c r="J1761" s="11"/>
      <c r="K1761" s="11"/>
      <c r="L1761" s="7" t="s">
        <v>1404</v>
      </c>
      <c r="M1761" s="7" t="s">
        <v>1405</v>
      </c>
      <c r="N1761" s="47">
        <v>177000</v>
      </c>
      <c r="O1761" s="11"/>
      <c r="P1761" s="45"/>
      <c r="Q1761" s="11"/>
      <c r="R1761" s="11" t="s">
        <v>1406</v>
      </c>
      <c r="S1761" s="11"/>
      <c r="T1761" s="11"/>
      <c r="U1761" s="19" t="s">
        <v>4892</v>
      </c>
      <c r="V1761" s="11"/>
      <c r="W1761" s="14" t="s">
        <v>815</v>
      </c>
      <c r="X1761" s="20">
        <v>0</v>
      </c>
      <c r="Y1761" s="11" t="s">
        <v>5009</v>
      </c>
      <c r="Z1761" s="11" t="s">
        <v>4443</v>
      </c>
      <c r="AA1761" s="7">
        <v>50000</v>
      </c>
      <c r="AB1761" s="1" t="s">
        <v>15095</v>
      </c>
      <c r="AC1761" s="7" t="s">
        <v>14868</v>
      </c>
      <c r="AD1761" s="1" t="s">
        <v>16269</v>
      </c>
    </row>
    <row r="1762" spans="1:30" s="3" customFormat="1">
      <c r="A1762" s="10">
        <v>43948</v>
      </c>
      <c r="B1762" s="11" t="s">
        <v>1385</v>
      </c>
      <c r="C1762" s="11" t="s">
        <v>4444</v>
      </c>
      <c r="D1762" s="11" t="s">
        <v>1387</v>
      </c>
      <c r="E1762" s="11" t="s">
        <v>1499</v>
      </c>
      <c r="F1762" s="11" t="s">
        <v>4467</v>
      </c>
      <c r="G1762" s="11" t="s">
        <v>17</v>
      </c>
      <c r="H1762" s="11" t="s">
        <v>4714</v>
      </c>
      <c r="I1762" s="11" t="s">
        <v>2002</v>
      </c>
      <c r="J1762" s="11"/>
      <c r="K1762" s="11"/>
      <c r="L1762" s="7" t="s">
        <v>14150</v>
      </c>
      <c r="M1762" s="7" t="s">
        <v>4851</v>
      </c>
      <c r="N1762" s="47">
        <v>167520</v>
      </c>
      <c r="O1762" s="11"/>
      <c r="P1762" s="45"/>
      <c r="Q1762" s="11"/>
      <c r="R1762" s="11" t="s">
        <v>5062</v>
      </c>
      <c r="S1762" s="11"/>
      <c r="T1762" s="11"/>
      <c r="U1762" s="15" t="s">
        <v>816</v>
      </c>
      <c r="V1762" s="11"/>
      <c r="W1762" s="14" t="s">
        <v>815</v>
      </c>
      <c r="X1762" s="20">
        <v>0</v>
      </c>
      <c r="Y1762" s="11" t="s">
        <v>5010</v>
      </c>
      <c r="Z1762" s="11" t="s">
        <v>4442</v>
      </c>
      <c r="AA1762" s="7">
        <v>60000</v>
      </c>
      <c r="AB1762" s="1" t="s">
        <v>15249</v>
      </c>
      <c r="AC1762" s="7" t="s">
        <v>14870</v>
      </c>
      <c r="AD1762" s="1" t="s">
        <v>16269</v>
      </c>
    </row>
    <row r="1763" spans="1:30" s="3" customFormat="1">
      <c r="A1763" s="10">
        <v>43956</v>
      </c>
      <c r="B1763" s="11" t="s">
        <v>1385</v>
      </c>
      <c r="C1763" s="11" t="s">
        <v>4444</v>
      </c>
      <c r="D1763" s="11" t="s">
        <v>1387</v>
      </c>
      <c r="E1763" s="11" t="s">
        <v>4456</v>
      </c>
      <c r="F1763" s="11" t="s">
        <v>4469</v>
      </c>
      <c r="G1763" s="11"/>
      <c r="H1763" s="11" t="s">
        <v>4715</v>
      </c>
      <c r="I1763" s="11" t="s">
        <v>4852</v>
      </c>
      <c r="J1763" s="11"/>
      <c r="K1763" s="11"/>
      <c r="L1763" s="7" t="s">
        <v>14151</v>
      </c>
      <c r="M1763" s="7" t="s">
        <v>4853</v>
      </c>
      <c r="N1763" s="47">
        <v>159670.14000000001</v>
      </c>
      <c r="O1763" s="11"/>
      <c r="P1763" s="45"/>
      <c r="Q1763" s="11"/>
      <c r="R1763" s="11" t="s">
        <v>5064</v>
      </c>
      <c r="S1763" s="11"/>
      <c r="T1763" s="11"/>
      <c r="U1763" s="15" t="s">
        <v>816</v>
      </c>
      <c r="V1763" s="11"/>
      <c r="W1763" s="14" t="s">
        <v>815</v>
      </c>
      <c r="X1763" s="20">
        <v>0</v>
      </c>
      <c r="Y1763" s="11" t="s">
        <v>5011</v>
      </c>
      <c r="Z1763" s="11" t="s">
        <v>4442</v>
      </c>
      <c r="AA1763" s="7">
        <v>0</v>
      </c>
      <c r="AB1763" s="1" t="s">
        <v>15537</v>
      </c>
      <c r="AC1763" s="7" t="s">
        <v>14868</v>
      </c>
      <c r="AD1763" s="1" t="s">
        <v>16269</v>
      </c>
    </row>
    <row r="1764" spans="1:30" s="3" customFormat="1">
      <c r="A1764" s="10">
        <v>43922</v>
      </c>
      <c r="B1764" s="11" t="s">
        <v>1385</v>
      </c>
      <c r="C1764" s="11" t="s">
        <v>4444</v>
      </c>
      <c r="D1764" s="11" t="s">
        <v>1387</v>
      </c>
      <c r="E1764" s="11" t="s">
        <v>4456</v>
      </c>
      <c r="F1764" s="11" t="s">
        <v>4469</v>
      </c>
      <c r="G1764" s="11" t="s">
        <v>34</v>
      </c>
      <c r="H1764" s="11" t="s">
        <v>1553</v>
      </c>
      <c r="I1764" s="11" t="s">
        <v>1554</v>
      </c>
      <c r="J1764" s="11"/>
      <c r="K1764" s="11"/>
      <c r="L1764" s="7" t="s">
        <v>13821</v>
      </c>
      <c r="M1764" s="7" t="s">
        <v>1555</v>
      </c>
      <c r="N1764" s="47">
        <v>100000</v>
      </c>
      <c r="O1764" s="11"/>
      <c r="P1764" s="45"/>
      <c r="Q1764" s="11"/>
      <c r="R1764" s="11" t="s">
        <v>1556</v>
      </c>
      <c r="S1764" s="11"/>
      <c r="T1764" s="11"/>
      <c r="U1764" s="19" t="s">
        <v>4892</v>
      </c>
      <c r="V1764" s="11"/>
      <c r="W1764" s="14" t="s">
        <v>815</v>
      </c>
      <c r="X1764" s="20">
        <v>0</v>
      </c>
      <c r="Y1764" s="11" t="s">
        <v>5012</v>
      </c>
      <c r="Z1764" s="11" t="s">
        <v>4443</v>
      </c>
      <c r="AA1764" s="7">
        <v>122000</v>
      </c>
      <c r="AB1764" s="1" t="s">
        <v>15115</v>
      </c>
      <c r="AC1764" s="7" t="s">
        <v>14870</v>
      </c>
      <c r="AD1764" s="1" t="s">
        <v>16269</v>
      </c>
    </row>
    <row r="1765" spans="1:30" s="3" customFormat="1">
      <c r="A1765" s="10">
        <v>43929</v>
      </c>
      <c r="B1765" s="11" t="s">
        <v>1385</v>
      </c>
      <c r="C1765" s="11" t="s">
        <v>4444</v>
      </c>
      <c r="D1765" s="11" t="s">
        <v>1387</v>
      </c>
      <c r="E1765" s="11" t="s">
        <v>4456</v>
      </c>
      <c r="F1765" s="11" t="s">
        <v>4469</v>
      </c>
      <c r="G1765" s="11" t="s">
        <v>37</v>
      </c>
      <c r="H1765" s="11" t="s">
        <v>1668</v>
      </c>
      <c r="I1765" s="11" t="s">
        <v>1669</v>
      </c>
      <c r="J1765" s="11"/>
      <c r="K1765" s="11"/>
      <c r="L1765" s="7" t="s">
        <v>13830</v>
      </c>
      <c r="M1765" s="7" t="s">
        <v>1670</v>
      </c>
      <c r="N1765" s="47">
        <v>90818</v>
      </c>
      <c r="O1765" s="11"/>
      <c r="P1765" s="45"/>
      <c r="Q1765" s="11"/>
      <c r="R1765" s="11" t="s">
        <v>1671</v>
      </c>
      <c r="S1765" s="11"/>
      <c r="T1765" s="11"/>
      <c r="U1765" s="15" t="s">
        <v>816</v>
      </c>
      <c r="V1765" s="11"/>
      <c r="W1765" s="14" t="s">
        <v>815</v>
      </c>
      <c r="X1765" s="20">
        <v>0</v>
      </c>
      <c r="Y1765" s="11" t="s">
        <v>5013</v>
      </c>
      <c r="Z1765" s="11" t="s">
        <v>4442</v>
      </c>
      <c r="AA1765" s="7">
        <v>150000</v>
      </c>
      <c r="AB1765" s="1" t="s">
        <v>15141</v>
      </c>
      <c r="AC1765" s="7" t="s">
        <v>14870</v>
      </c>
      <c r="AD1765" s="1" t="s">
        <v>16269</v>
      </c>
    </row>
    <row r="1766" spans="1:30" s="3" customFormat="1">
      <c r="A1766" s="10">
        <v>43920</v>
      </c>
      <c r="B1766" s="11" t="s">
        <v>1385</v>
      </c>
      <c r="C1766" s="11" t="s">
        <v>4444</v>
      </c>
      <c r="D1766" s="11" t="s">
        <v>1387</v>
      </c>
      <c r="E1766" s="11" t="s">
        <v>1499</v>
      </c>
      <c r="F1766" s="11" t="s">
        <v>1520</v>
      </c>
      <c r="G1766" s="11" t="s">
        <v>17</v>
      </c>
      <c r="H1766" s="11" t="s">
        <v>4716</v>
      </c>
      <c r="I1766" s="11" t="s">
        <v>4854</v>
      </c>
      <c r="J1766" s="11"/>
      <c r="K1766" s="11"/>
      <c r="L1766" s="7" t="s">
        <v>14152</v>
      </c>
      <c r="M1766" s="7" t="s">
        <v>4855</v>
      </c>
      <c r="N1766" s="47">
        <v>90160</v>
      </c>
      <c r="O1766" s="11"/>
      <c r="P1766" s="45"/>
      <c r="Q1766" s="11"/>
      <c r="R1766" s="11" t="s">
        <v>5065</v>
      </c>
      <c r="S1766" s="11"/>
      <c r="T1766" s="11"/>
      <c r="U1766" s="15" t="s">
        <v>30</v>
      </c>
      <c r="V1766" s="11"/>
      <c r="W1766" s="14" t="s">
        <v>815</v>
      </c>
      <c r="X1766" s="20">
        <v>0</v>
      </c>
      <c r="Y1766" s="11" t="s">
        <v>5014</v>
      </c>
      <c r="Z1766" s="11" t="s">
        <v>4443</v>
      </c>
      <c r="AA1766" s="7">
        <v>0</v>
      </c>
      <c r="AB1766" s="1" t="s">
        <v>15538</v>
      </c>
      <c r="AC1766" s="7" t="s">
        <v>14869</v>
      </c>
      <c r="AD1766" s="1" t="s">
        <v>16269</v>
      </c>
    </row>
    <row r="1767" spans="1:30" s="3" customFormat="1">
      <c r="A1767" s="10">
        <v>43935</v>
      </c>
      <c r="B1767" s="11" t="s">
        <v>1385</v>
      </c>
      <c r="C1767" s="11" t="s">
        <v>4444</v>
      </c>
      <c r="D1767" s="11" t="s">
        <v>1387</v>
      </c>
      <c r="E1767" s="11" t="s">
        <v>4456</v>
      </c>
      <c r="F1767" s="11" t="s">
        <v>4469</v>
      </c>
      <c r="G1767" s="11" t="s">
        <v>17</v>
      </c>
      <c r="H1767" s="11" t="s">
        <v>4717</v>
      </c>
      <c r="I1767" s="11" t="s">
        <v>4856</v>
      </c>
      <c r="J1767" s="11"/>
      <c r="K1767" s="11"/>
      <c r="L1767" s="7" t="s">
        <v>14153</v>
      </c>
      <c r="M1767" s="7" t="s">
        <v>4857</v>
      </c>
      <c r="N1767" s="47">
        <v>61000</v>
      </c>
      <c r="O1767" s="11"/>
      <c r="P1767" s="45"/>
      <c r="Q1767" s="11"/>
      <c r="R1767" s="11" t="s">
        <v>5066</v>
      </c>
      <c r="S1767" s="11"/>
      <c r="T1767" s="11"/>
      <c r="U1767" s="15" t="s">
        <v>816</v>
      </c>
      <c r="V1767" s="11"/>
      <c r="W1767" s="14" t="s">
        <v>815</v>
      </c>
      <c r="X1767" s="20">
        <v>0</v>
      </c>
      <c r="Y1767" s="11" t="s">
        <v>5015</v>
      </c>
      <c r="Z1767" s="11" t="s">
        <v>4442</v>
      </c>
      <c r="AA1767" s="7">
        <v>0</v>
      </c>
      <c r="AB1767" s="1" t="s">
        <v>15539</v>
      </c>
      <c r="AC1767" s="7" t="s">
        <v>14869</v>
      </c>
      <c r="AD1767" s="1" t="s">
        <v>16269</v>
      </c>
    </row>
    <row r="1768" spans="1:30" s="3" customFormat="1">
      <c r="A1768" s="10">
        <v>43917</v>
      </c>
      <c r="B1768" s="11" t="s">
        <v>1385</v>
      </c>
      <c r="C1768" s="11" t="s">
        <v>4444</v>
      </c>
      <c r="D1768" s="11" t="s">
        <v>1387</v>
      </c>
      <c r="E1768" s="11" t="s">
        <v>4456</v>
      </c>
      <c r="F1768" s="11" t="s">
        <v>4469</v>
      </c>
      <c r="G1768" s="11" t="s">
        <v>17</v>
      </c>
      <c r="H1768" s="11" t="s">
        <v>1455</v>
      </c>
      <c r="I1768" s="11" t="s">
        <v>1456</v>
      </c>
      <c r="J1768" s="11"/>
      <c r="K1768" s="11"/>
      <c r="L1768" s="7" t="s">
        <v>1404</v>
      </c>
      <c r="M1768" s="7" t="s">
        <v>1405</v>
      </c>
      <c r="N1768" s="47">
        <v>59000</v>
      </c>
      <c r="O1768" s="11"/>
      <c r="P1768" s="45"/>
      <c r="Q1768" s="11"/>
      <c r="R1768" s="11" t="s">
        <v>1457</v>
      </c>
      <c r="S1768" s="11"/>
      <c r="T1768" s="11"/>
      <c r="U1768" s="19" t="s">
        <v>4892</v>
      </c>
      <c r="V1768" s="11"/>
      <c r="W1768" s="14" t="s">
        <v>815</v>
      </c>
      <c r="X1768" s="20">
        <v>0</v>
      </c>
      <c r="Y1768" s="11" t="s">
        <v>5016</v>
      </c>
      <c r="Z1768" s="11" t="s">
        <v>4443</v>
      </c>
      <c r="AA1768" s="7">
        <v>50000</v>
      </c>
      <c r="AB1768" s="1" t="s">
        <v>15095</v>
      </c>
      <c r="AC1768" s="7" t="s">
        <v>14868</v>
      </c>
      <c r="AD1768" s="1" t="s">
        <v>16269</v>
      </c>
    </row>
    <row r="1769" spans="1:30" s="3" customFormat="1">
      <c r="A1769" s="10">
        <v>43937</v>
      </c>
      <c r="B1769" s="11" t="s">
        <v>1385</v>
      </c>
      <c r="C1769" s="11" t="s">
        <v>4444</v>
      </c>
      <c r="D1769" s="11" t="s">
        <v>1387</v>
      </c>
      <c r="E1769" s="11" t="s">
        <v>4456</v>
      </c>
      <c r="F1769" s="11" t="s">
        <v>4469</v>
      </c>
      <c r="G1769" s="11" t="s">
        <v>17</v>
      </c>
      <c r="H1769" s="11" t="s">
        <v>1817</v>
      </c>
      <c r="I1769" s="11" t="s">
        <v>1004</v>
      </c>
      <c r="J1769" s="11"/>
      <c r="K1769" s="11"/>
      <c r="L1769" s="7" t="s">
        <v>13844</v>
      </c>
      <c r="M1769" s="7" t="s">
        <v>1818</v>
      </c>
      <c r="N1769" s="47">
        <v>20880</v>
      </c>
      <c r="O1769" s="11"/>
      <c r="P1769" s="45"/>
      <c r="Q1769" s="11"/>
      <c r="R1769" s="11" t="s">
        <v>1819</v>
      </c>
      <c r="S1769" s="11"/>
      <c r="T1769" s="11"/>
      <c r="U1769" s="15" t="s">
        <v>816</v>
      </c>
      <c r="V1769" s="11"/>
      <c r="W1769" s="14" t="s">
        <v>815</v>
      </c>
      <c r="X1769" s="20">
        <v>0</v>
      </c>
      <c r="Y1769" s="11" t="s">
        <v>5017</v>
      </c>
      <c r="Z1769" s="11" t="s">
        <v>4442</v>
      </c>
      <c r="AA1769" s="7">
        <v>100000</v>
      </c>
      <c r="AB1769" s="1" t="s">
        <v>15164</v>
      </c>
      <c r="AC1769" s="7" t="s">
        <v>14868</v>
      </c>
      <c r="AD1769" s="1" t="s">
        <v>16269</v>
      </c>
    </row>
    <row r="1770" spans="1:30" s="3" customFormat="1">
      <c r="A1770" s="10">
        <v>43930</v>
      </c>
      <c r="B1770" s="11" t="s">
        <v>1385</v>
      </c>
      <c r="C1770" s="11" t="s">
        <v>4444</v>
      </c>
      <c r="D1770" s="11" t="s">
        <v>1387</v>
      </c>
      <c r="E1770" s="11" t="s">
        <v>4456</v>
      </c>
      <c r="F1770" s="11" t="s">
        <v>4469</v>
      </c>
      <c r="G1770" s="11" t="s">
        <v>17</v>
      </c>
      <c r="H1770" s="11" t="s">
        <v>1716</v>
      </c>
      <c r="I1770" s="11" t="s">
        <v>1717</v>
      </c>
      <c r="J1770" s="11"/>
      <c r="K1770" s="11"/>
      <c r="L1770" s="7" t="s">
        <v>13834</v>
      </c>
      <c r="M1770" s="7" t="s">
        <v>1718</v>
      </c>
      <c r="N1770" s="47">
        <v>19598</v>
      </c>
      <c r="O1770" s="11"/>
      <c r="P1770" s="45"/>
      <c r="Q1770" s="11"/>
      <c r="R1770" s="11" t="s">
        <v>1719</v>
      </c>
      <c r="S1770" s="11"/>
      <c r="T1770" s="11"/>
      <c r="U1770" s="15" t="s">
        <v>816</v>
      </c>
      <c r="V1770" s="11"/>
      <c r="W1770" s="14" t="s">
        <v>815</v>
      </c>
      <c r="X1770" s="20">
        <v>0</v>
      </c>
      <c r="Y1770" s="11" t="s">
        <v>5018</v>
      </c>
      <c r="Z1770" s="11" t="s">
        <v>4442</v>
      </c>
      <c r="AA1770" s="7">
        <v>100000</v>
      </c>
      <c r="AB1770" s="1" t="s">
        <v>15147</v>
      </c>
      <c r="AC1770" s="7" t="s">
        <v>14868</v>
      </c>
      <c r="AD1770" s="1" t="s">
        <v>16269</v>
      </c>
    </row>
    <row r="1771" spans="1:30" s="3" customFormat="1">
      <c r="A1771" s="10">
        <v>43936</v>
      </c>
      <c r="B1771" s="11" t="s">
        <v>1385</v>
      </c>
      <c r="C1771" s="11" t="s">
        <v>4444</v>
      </c>
      <c r="D1771" s="11" t="s">
        <v>1387</v>
      </c>
      <c r="E1771" s="11" t="s">
        <v>4456</v>
      </c>
      <c r="F1771" s="11" t="s">
        <v>4469</v>
      </c>
      <c r="G1771" s="11" t="s">
        <v>37</v>
      </c>
      <c r="H1771" s="11" t="s">
        <v>4718</v>
      </c>
      <c r="I1771" s="11" t="s">
        <v>4858</v>
      </c>
      <c r="J1771" s="11"/>
      <c r="K1771" s="11"/>
      <c r="L1771" s="7" t="s">
        <v>14154</v>
      </c>
      <c r="M1771" s="7" t="s">
        <v>4859</v>
      </c>
      <c r="N1771" s="47">
        <v>13500</v>
      </c>
      <c r="O1771" s="11"/>
      <c r="P1771" s="45"/>
      <c r="Q1771" s="11"/>
      <c r="R1771" s="11" t="s">
        <v>5067</v>
      </c>
      <c r="S1771" s="11"/>
      <c r="T1771" s="11"/>
      <c r="U1771" s="15" t="s">
        <v>816</v>
      </c>
      <c r="V1771" s="11"/>
      <c r="W1771" s="14" t="s">
        <v>815</v>
      </c>
      <c r="X1771" s="20">
        <v>0</v>
      </c>
      <c r="Y1771" s="11" t="s">
        <v>5019</v>
      </c>
      <c r="Z1771" s="11" t="s">
        <v>4442</v>
      </c>
      <c r="AA1771" s="7">
        <v>20000</v>
      </c>
      <c r="AB1771" s="1" t="s">
        <v>15540</v>
      </c>
      <c r="AC1771" s="7" t="s">
        <v>14868</v>
      </c>
      <c r="AD1771" s="1" t="s">
        <v>16269</v>
      </c>
    </row>
    <row r="1772" spans="1:30" s="3" customFormat="1">
      <c r="A1772" s="10">
        <v>43937</v>
      </c>
      <c r="B1772" s="11" t="s">
        <v>1385</v>
      </c>
      <c r="C1772" s="11" t="s">
        <v>4444</v>
      </c>
      <c r="D1772" s="11" t="s">
        <v>1387</v>
      </c>
      <c r="E1772" s="11" t="s">
        <v>4456</v>
      </c>
      <c r="F1772" s="11" t="s">
        <v>4469</v>
      </c>
      <c r="G1772" s="11" t="s">
        <v>17</v>
      </c>
      <c r="H1772" s="11" t="s">
        <v>1817</v>
      </c>
      <c r="I1772" s="11" t="s">
        <v>1004</v>
      </c>
      <c r="J1772" s="11"/>
      <c r="K1772" s="11"/>
      <c r="L1772" s="7" t="s">
        <v>1820</v>
      </c>
      <c r="M1772" s="7" t="s">
        <v>1005</v>
      </c>
      <c r="N1772" s="47">
        <v>4500</v>
      </c>
      <c r="O1772" s="11"/>
      <c r="P1772" s="45"/>
      <c r="Q1772" s="11"/>
      <c r="R1772" s="11" t="s">
        <v>1819</v>
      </c>
      <c r="S1772" s="11"/>
      <c r="T1772" s="11"/>
      <c r="U1772" s="15" t="s">
        <v>816</v>
      </c>
      <c r="V1772" s="11"/>
      <c r="W1772" s="14" t="s">
        <v>815</v>
      </c>
      <c r="X1772" s="20">
        <v>0</v>
      </c>
      <c r="Y1772" s="11" t="s">
        <v>5020</v>
      </c>
      <c r="Z1772" s="11" t="s">
        <v>4442</v>
      </c>
      <c r="AA1772" s="7">
        <v>100000</v>
      </c>
      <c r="AB1772" s="1" t="s">
        <v>15034</v>
      </c>
      <c r="AC1772" s="7" t="s">
        <v>14870</v>
      </c>
      <c r="AD1772" s="1" t="s">
        <v>16269</v>
      </c>
    </row>
    <row r="1773" spans="1:30" s="3" customFormat="1">
      <c r="A1773" s="10">
        <v>43929</v>
      </c>
      <c r="B1773" s="11" t="s">
        <v>1385</v>
      </c>
      <c r="C1773" s="11" t="s">
        <v>4444</v>
      </c>
      <c r="D1773" s="11" t="s">
        <v>1387</v>
      </c>
      <c r="E1773" s="11" t="s">
        <v>4456</v>
      </c>
      <c r="F1773" s="11" t="s">
        <v>4469</v>
      </c>
      <c r="G1773" s="11" t="s">
        <v>17</v>
      </c>
      <c r="H1773" s="11" t="s">
        <v>1662</v>
      </c>
      <c r="I1773" s="11" t="s">
        <v>1663</v>
      </c>
      <c r="J1773" s="11"/>
      <c r="K1773" s="11"/>
      <c r="L1773" s="7" t="s">
        <v>1664</v>
      </c>
      <c r="M1773" s="7" t="s">
        <v>1665</v>
      </c>
      <c r="N1773" s="47">
        <v>4390.2</v>
      </c>
      <c r="O1773" s="11"/>
      <c r="P1773" s="45"/>
      <c r="Q1773" s="11"/>
      <c r="R1773" s="11" t="s">
        <v>1666</v>
      </c>
      <c r="S1773" s="11"/>
      <c r="T1773" s="11"/>
      <c r="U1773" s="15" t="s">
        <v>816</v>
      </c>
      <c r="V1773" s="11"/>
      <c r="W1773" s="14" t="s">
        <v>815</v>
      </c>
      <c r="X1773" s="20">
        <v>0</v>
      </c>
      <c r="Y1773" s="11" t="s">
        <v>5021</v>
      </c>
      <c r="Z1773" s="11" t="s">
        <v>4442</v>
      </c>
      <c r="AA1773" s="7">
        <v>300000</v>
      </c>
      <c r="AB1773" s="1" t="s">
        <v>15140</v>
      </c>
      <c r="AC1773" s="7" t="s">
        <v>14869</v>
      </c>
      <c r="AD1773" s="1" t="s">
        <v>16269</v>
      </c>
    </row>
    <row r="1774" spans="1:30" s="3" customFormat="1">
      <c r="A1774" s="10">
        <v>43946</v>
      </c>
      <c r="B1774" s="11" t="s">
        <v>21</v>
      </c>
      <c r="C1774" s="11" t="s">
        <v>4454</v>
      </c>
      <c r="D1774" s="11" t="s">
        <v>904</v>
      </c>
      <c r="E1774" s="11" t="s">
        <v>16</v>
      </c>
      <c r="F1774" s="11" t="s">
        <v>4665</v>
      </c>
      <c r="G1774" s="11" t="s">
        <v>37</v>
      </c>
      <c r="H1774" s="11" t="s">
        <v>4719</v>
      </c>
      <c r="I1774" s="11" t="s">
        <v>4860</v>
      </c>
      <c r="J1774" s="11"/>
      <c r="K1774" s="11" t="s">
        <v>4861</v>
      </c>
      <c r="L1774" s="7" t="s">
        <v>13830</v>
      </c>
      <c r="M1774" s="7" t="s">
        <v>1670</v>
      </c>
      <c r="N1774" s="47">
        <v>8300</v>
      </c>
      <c r="O1774" s="11"/>
      <c r="P1774" s="45"/>
      <c r="Q1774" s="11" t="s">
        <v>18</v>
      </c>
      <c r="R1774" s="11" t="s">
        <v>5068</v>
      </c>
      <c r="S1774" s="36" t="s">
        <v>5069</v>
      </c>
      <c r="T1774" s="11"/>
      <c r="U1774" s="15" t="s">
        <v>816</v>
      </c>
      <c r="V1774" s="11" t="s">
        <v>18</v>
      </c>
      <c r="W1774" s="14" t="s">
        <v>815</v>
      </c>
      <c r="X1774" s="20">
        <v>0</v>
      </c>
      <c r="Y1774" s="11" t="s">
        <v>5022</v>
      </c>
      <c r="Z1774" s="11" t="s">
        <v>4442</v>
      </c>
      <c r="AA1774" s="7">
        <v>150000</v>
      </c>
      <c r="AB1774" s="1" t="s">
        <v>15141</v>
      </c>
      <c r="AC1774" s="7" t="s">
        <v>14870</v>
      </c>
      <c r="AD1774" s="1" t="s">
        <v>16269</v>
      </c>
    </row>
    <row r="1775" spans="1:30" s="3" customFormat="1">
      <c r="A1775" s="10">
        <v>43946</v>
      </c>
      <c r="B1775" s="11" t="s">
        <v>21</v>
      </c>
      <c r="C1775" s="11" t="s">
        <v>4454</v>
      </c>
      <c r="D1775" s="11" t="s">
        <v>904</v>
      </c>
      <c r="E1775" s="11" t="s">
        <v>16</v>
      </c>
      <c r="F1775" s="11" t="s">
        <v>4665</v>
      </c>
      <c r="G1775" s="11" t="s">
        <v>37</v>
      </c>
      <c r="H1775" s="11" t="s">
        <v>4719</v>
      </c>
      <c r="I1775" s="11" t="s">
        <v>4860</v>
      </c>
      <c r="J1775" s="11"/>
      <c r="K1775" s="11" t="s">
        <v>4861</v>
      </c>
      <c r="L1775" s="7" t="s">
        <v>14155</v>
      </c>
      <c r="M1775" s="7" t="s">
        <v>4862</v>
      </c>
      <c r="N1775" s="47">
        <v>1950</v>
      </c>
      <c r="O1775" s="11"/>
      <c r="P1775" s="45"/>
      <c r="Q1775" s="11" t="s">
        <v>18</v>
      </c>
      <c r="R1775" s="11" t="s">
        <v>5068</v>
      </c>
      <c r="S1775" s="11" t="s">
        <v>5069</v>
      </c>
      <c r="T1775" s="11"/>
      <c r="U1775" s="15" t="s">
        <v>816</v>
      </c>
      <c r="V1775" s="11" t="s">
        <v>18</v>
      </c>
      <c r="W1775" s="14" t="s">
        <v>815</v>
      </c>
      <c r="X1775" s="20">
        <v>0</v>
      </c>
      <c r="Y1775" s="11" t="s">
        <v>5023</v>
      </c>
      <c r="Z1775" s="11" t="s">
        <v>4442</v>
      </c>
      <c r="AA1775" s="7">
        <v>93000</v>
      </c>
      <c r="AB1775" s="1" t="s">
        <v>15113</v>
      </c>
      <c r="AC1775" s="7" t="s">
        <v>14870</v>
      </c>
      <c r="AD1775" s="1" t="s">
        <v>16269</v>
      </c>
    </row>
    <row r="1776" spans="1:30" s="3" customFormat="1">
      <c r="A1776" s="10">
        <v>43942</v>
      </c>
      <c r="B1776" s="11" t="s">
        <v>21</v>
      </c>
      <c r="C1776" s="11" t="s">
        <v>4447</v>
      </c>
      <c r="D1776" s="11" t="s">
        <v>2766</v>
      </c>
      <c r="E1776" s="11" t="s">
        <v>16</v>
      </c>
      <c r="F1776" s="11" t="s">
        <v>2767</v>
      </c>
      <c r="G1776" s="11" t="s">
        <v>37</v>
      </c>
      <c r="H1776" s="11" t="s">
        <v>4720</v>
      </c>
      <c r="I1776" s="11" t="s">
        <v>314</v>
      </c>
      <c r="J1776" s="11" t="s">
        <v>314</v>
      </c>
      <c r="K1776" s="11" t="s">
        <v>4863</v>
      </c>
      <c r="L1776" s="7" t="s">
        <v>2136</v>
      </c>
      <c r="M1776" s="7" t="s">
        <v>2137</v>
      </c>
      <c r="N1776" s="47">
        <v>10400000</v>
      </c>
      <c r="O1776" s="24"/>
      <c r="P1776" s="45"/>
      <c r="Q1776" s="11" t="s">
        <v>18</v>
      </c>
      <c r="R1776" s="11" t="s">
        <v>2770</v>
      </c>
      <c r="S1776" s="36" t="s">
        <v>5070</v>
      </c>
      <c r="T1776" s="11"/>
      <c r="U1776" s="19" t="s">
        <v>4439</v>
      </c>
      <c r="V1776" s="11" t="s">
        <v>18</v>
      </c>
      <c r="W1776" s="14" t="s">
        <v>815</v>
      </c>
      <c r="X1776" s="20">
        <v>0</v>
      </c>
      <c r="Y1776" s="11" t="s">
        <v>5024</v>
      </c>
      <c r="Z1776" s="11" t="s">
        <v>4443</v>
      </c>
      <c r="AA1776" s="7">
        <v>183406304</v>
      </c>
      <c r="AB1776" s="1" t="s">
        <v>15211</v>
      </c>
      <c r="AC1776" s="7" t="s">
        <v>14869</v>
      </c>
      <c r="AD1776" s="1" t="s">
        <v>16269</v>
      </c>
    </row>
    <row r="1777" spans="1:30" s="3" customFormat="1">
      <c r="A1777" s="10">
        <v>43942</v>
      </c>
      <c r="B1777" s="11" t="s">
        <v>21</v>
      </c>
      <c r="C1777" s="11" t="s">
        <v>4447</v>
      </c>
      <c r="D1777" s="11" t="s">
        <v>2766</v>
      </c>
      <c r="E1777" s="11" t="s">
        <v>16</v>
      </c>
      <c r="F1777" s="11" t="s">
        <v>2767</v>
      </c>
      <c r="G1777" s="11" t="s">
        <v>37</v>
      </c>
      <c r="H1777" s="11" t="s">
        <v>4721</v>
      </c>
      <c r="I1777" s="11" t="s">
        <v>314</v>
      </c>
      <c r="J1777" s="11" t="s">
        <v>314</v>
      </c>
      <c r="K1777" s="11" t="s">
        <v>920</v>
      </c>
      <c r="L1777" s="7" t="s">
        <v>2373</v>
      </c>
      <c r="M1777" s="7" t="s">
        <v>822</v>
      </c>
      <c r="N1777" s="47">
        <v>9500000</v>
      </c>
      <c r="O1777" s="11"/>
      <c r="P1777" s="45"/>
      <c r="Q1777" s="11" t="s">
        <v>18</v>
      </c>
      <c r="R1777" s="11" t="s">
        <v>2770</v>
      </c>
      <c r="S1777" s="36" t="s">
        <v>2799</v>
      </c>
      <c r="T1777" s="11"/>
      <c r="U1777" s="19" t="s">
        <v>4439</v>
      </c>
      <c r="V1777" s="11" t="s">
        <v>18</v>
      </c>
      <c r="W1777" s="14" t="s">
        <v>815</v>
      </c>
      <c r="X1777" s="20">
        <v>0</v>
      </c>
      <c r="Y1777" s="11" t="s">
        <v>5025</v>
      </c>
      <c r="Z1777" s="11" t="s">
        <v>4443</v>
      </c>
      <c r="AA1777" s="7">
        <v>580000</v>
      </c>
      <c r="AB1777" s="1" t="s">
        <v>15006</v>
      </c>
      <c r="AC1777" s="7" t="s">
        <v>14869</v>
      </c>
      <c r="AD1777" s="1" t="s">
        <v>16269</v>
      </c>
    </row>
    <row r="1778" spans="1:30" s="3" customFormat="1">
      <c r="A1778" s="10">
        <v>43943</v>
      </c>
      <c r="B1778" s="11" t="s">
        <v>21</v>
      </c>
      <c r="C1778" s="11" t="s">
        <v>4447</v>
      </c>
      <c r="D1778" s="11" t="s">
        <v>2766</v>
      </c>
      <c r="E1778" s="11" t="s">
        <v>16</v>
      </c>
      <c r="F1778" s="11" t="s">
        <v>2767</v>
      </c>
      <c r="G1778" s="11" t="s">
        <v>37</v>
      </c>
      <c r="H1778" s="11" t="s">
        <v>4722</v>
      </c>
      <c r="I1778" s="11" t="s">
        <v>314</v>
      </c>
      <c r="J1778" s="11" t="s">
        <v>314</v>
      </c>
      <c r="K1778" s="11" t="s">
        <v>4864</v>
      </c>
      <c r="L1778" s="7"/>
      <c r="M1778" s="7" t="s">
        <v>4747</v>
      </c>
      <c r="N1778" s="47">
        <v>5100000</v>
      </c>
      <c r="O1778" s="11"/>
      <c r="P1778" s="45"/>
      <c r="Q1778" s="11" t="s">
        <v>18</v>
      </c>
      <c r="R1778" s="11" t="s">
        <v>2770</v>
      </c>
      <c r="S1778" s="11" t="s">
        <v>5071</v>
      </c>
      <c r="T1778" s="11"/>
      <c r="U1778" s="19" t="s">
        <v>4439</v>
      </c>
      <c r="V1778" s="11" t="s">
        <v>18</v>
      </c>
      <c r="W1778" s="14" t="s">
        <v>815</v>
      </c>
      <c r="X1778" s="20">
        <v>0</v>
      </c>
      <c r="Y1778" s="11" t="s">
        <v>5026</v>
      </c>
      <c r="Z1778" s="11" t="s">
        <v>4443</v>
      </c>
      <c r="AA1778" s="7"/>
      <c r="AB1778" s="71" t="s">
        <v>16263</v>
      </c>
      <c r="AC1778" s="7"/>
      <c r="AD1778" s="1" t="s">
        <v>16269</v>
      </c>
    </row>
    <row r="1779" spans="1:30" s="3" customFormat="1">
      <c r="A1779" s="10">
        <v>43943</v>
      </c>
      <c r="B1779" s="11" t="s">
        <v>21</v>
      </c>
      <c r="C1779" s="11" t="s">
        <v>4447</v>
      </c>
      <c r="D1779" s="11" t="s">
        <v>2766</v>
      </c>
      <c r="E1779" s="11" t="s">
        <v>16</v>
      </c>
      <c r="F1779" s="11" t="s">
        <v>2767</v>
      </c>
      <c r="G1779" s="11" t="s">
        <v>37</v>
      </c>
      <c r="H1779" s="11" t="s">
        <v>2806</v>
      </c>
      <c r="I1779" s="11" t="s">
        <v>314</v>
      </c>
      <c r="J1779" s="11" t="s">
        <v>314</v>
      </c>
      <c r="K1779" s="11" t="s">
        <v>2807</v>
      </c>
      <c r="L1779" s="7" t="s">
        <v>713</v>
      </c>
      <c r="M1779" s="7" t="s">
        <v>714</v>
      </c>
      <c r="N1779" s="47">
        <v>1829000</v>
      </c>
      <c r="O1779" s="11"/>
      <c r="P1779" s="45"/>
      <c r="Q1779" s="11" t="s">
        <v>18</v>
      </c>
      <c r="R1779" s="11" t="s">
        <v>2770</v>
      </c>
      <c r="S1779" s="11" t="s">
        <v>2808</v>
      </c>
      <c r="T1779" s="11"/>
      <c r="U1779" s="19" t="s">
        <v>4439</v>
      </c>
      <c r="V1779" s="11" t="s">
        <v>18</v>
      </c>
      <c r="W1779" s="14" t="s">
        <v>815</v>
      </c>
      <c r="X1779" s="20">
        <v>0</v>
      </c>
      <c r="Y1779" s="11" t="s">
        <v>5027</v>
      </c>
      <c r="Z1779" s="11" t="s">
        <v>4443</v>
      </c>
      <c r="AA1779" s="7">
        <v>0</v>
      </c>
      <c r="AB1779" s="1" t="s">
        <v>14991</v>
      </c>
      <c r="AC1779" s="7" t="s">
        <v>14869</v>
      </c>
      <c r="AD1779" s="1" t="s">
        <v>16269</v>
      </c>
    </row>
    <row r="1780" spans="1:30" s="3" customFormat="1">
      <c r="A1780" s="10">
        <v>43941</v>
      </c>
      <c r="B1780" s="11" t="s">
        <v>21</v>
      </c>
      <c r="C1780" s="11" t="s">
        <v>4447</v>
      </c>
      <c r="D1780" s="11" t="s">
        <v>2766</v>
      </c>
      <c r="E1780" s="11" t="s">
        <v>16</v>
      </c>
      <c r="F1780" s="11" t="s">
        <v>2767</v>
      </c>
      <c r="G1780" s="11" t="s">
        <v>37</v>
      </c>
      <c r="H1780" s="11" t="s">
        <v>4723</v>
      </c>
      <c r="I1780" s="11" t="s">
        <v>314</v>
      </c>
      <c r="J1780" s="11" t="s">
        <v>314</v>
      </c>
      <c r="K1780" s="11" t="s">
        <v>291</v>
      </c>
      <c r="L1780" s="7" t="s">
        <v>13917</v>
      </c>
      <c r="M1780" s="7" t="s">
        <v>2796</v>
      </c>
      <c r="N1780" s="47">
        <v>1153000</v>
      </c>
      <c r="O1780" s="11"/>
      <c r="P1780" s="45"/>
      <c r="Q1780" s="11" t="s">
        <v>18</v>
      </c>
      <c r="R1780" s="11" t="s">
        <v>2770</v>
      </c>
      <c r="S1780" s="36" t="s">
        <v>2797</v>
      </c>
      <c r="T1780" s="11"/>
      <c r="U1780" s="19" t="s">
        <v>4439</v>
      </c>
      <c r="V1780" s="11" t="s">
        <v>18</v>
      </c>
      <c r="W1780" s="14" t="s">
        <v>815</v>
      </c>
      <c r="X1780" s="20">
        <v>0</v>
      </c>
      <c r="Y1780" s="11" t="s">
        <v>5028</v>
      </c>
      <c r="Z1780" s="11" t="s">
        <v>4443</v>
      </c>
      <c r="AA1780" s="7">
        <v>100000</v>
      </c>
      <c r="AB1780" s="1" t="s">
        <v>15290</v>
      </c>
      <c r="AC1780" s="7" t="s">
        <v>14870</v>
      </c>
      <c r="AD1780" s="1" t="s">
        <v>16269</v>
      </c>
    </row>
    <row r="1781" spans="1:30" s="3" customFormat="1">
      <c r="A1781" s="10">
        <v>43943</v>
      </c>
      <c r="B1781" s="11" t="s">
        <v>21</v>
      </c>
      <c r="C1781" s="11" t="s">
        <v>4447</v>
      </c>
      <c r="D1781" s="11" t="s">
        <v>2766</v>
      </c>
      <c r="E1781" s="11" t="s">
        <v>16</v>
      </c>
      <c r="F1781" s="11" t="s">
        <v>2767</v>
      </c>
      <c r="G1781" s="11" t="s">
        <v>37</v>
      </c>
      <c r="H1781" s="11" t="s">
        <v>2834</v>
      </c>
      <c r="I1781" s="11" t="s">
        <v>314</v>
      </c>
      <c r="J1781" s="11" t="s">
        <v>314</v>
      </c>
      <c r="K1781" s="11" t="s">
        <v>260</v>
      </c>
      <c r="L1781" s="7" t="s">
        <v>13900</v>
      </c>
      <c r="M1781" s="7" t="s">
        <v>2571</v>
      </c>
      <c r="N1781" s="47">
        <v>718500</v>
      </c>
      <c r="O1781" s="11"/>
      <c r="P1781" s="45"/>
      <c r="Q1781" s="11" t="s">
        <v>18</v>
      </c>
      <c r="R1781" s="11" t="s">
        <v>2770</v>
      </c>
      <c r="S1781" s="11" t="s">
        <v>2835</v>
      </c>
      <c r="T1781" s="11"/>
      <c r="U1781" s="19" t="s">
        <v>4439</v>
      </c>
      <c r="V1781" s="11" t="s">
        <v>18</v>
      </c>
      <c r="W1781" s="14" t="s">
        <v>815</v>
      </c>
      <c r="X1781" s="20">
        <v>0</v>
      </c>
      <c r="Y1781" s="11" t="s">
        <v>5029</v>
      </c>
      <c r="Z1781" s="11" t="s">
        <v>4443</v>
      </c>
      <c r="AA1781" s="7">
        <v>28131521</v>
      </c>
      <c r="AB1781" s="1" t="s">
        <v>15269</v>
      </c>
      <c r="AC1781" s="7" t="s">
        <v>14869</v>
      </c>
      <c r="AD1781" s="1" t="s">
        <v>16269</v>
      </c>
    </row>
    <row r="1782" spans="1:30" s="3" customFormat="1">
      <c r="A1782" s="10">
        <v>43943</v>
      </c>
      <c r="B1782" s="11" t="s">
        <v>21</v>
      </c>
      <c r="C1782" s="11" t="s">
        <v>4447</v>
      </c>
      <c r="D1782" s="11" t="s">
        <v>2766</v>
      </c>
      <c r="E1782" s="11" t="s">
        <v>16</v>
      </c>
      <c r="F1782" s="11" t="s">
        <v>2767</v>
      </c>
      <c r="G1782" s="11" t="s">
        <v>34</v>
      </c>
      <c r="H1782" s="11" t="s">
        <v>4724</v>
      </c>
      <c r="I1782" s="11" t="s">
        <v>314</v>
      </c>
      <c r="J1782" s="11" t="s">
        <v>314</v>
      </c>
      <c r="K1782" s="11" t="s">
        <v>3453</v>
      </c>
      <c r="L1782" s="7" t="s">
        <v>14132</v>
      </c>
      <c r="M1782" s="7" t="s">
        <v>4776</v>
      </c>
      <c r="N1782" s="47">
        <v>558520.92000000004</v>
      </c>
      <c r="O1782" s="11"/>
      <c r="P1782" s="45"/>
      <c r="Q1782" s="11"/>
      <c r="R1782" s="11" t="s">
        <v>2770</v>
      </c>
      <c r="S1782" s="11" t="s">
        <v>5072</v>
      </c>
      <c r="T1782" s="11"/>
      <c r="U1782" s="15" t="s">
        <v>816</v>
      </c>
      <c r="V1782" s="11"/>
      <c r="W1782" s="14" t="s">
        <v>815</v>
      </c>
      <c r="X1782" s="20">
        <v>0</v>
      </c>
      <c r="Y1782" s="11" t="s">
        <v>5030</v>
      </c>
      <c r="Z1782" s="11" t="s">
        <v>4442</v>
      </c>
      <c r="AA1782" s="7">
        <v>50000</v>
      </c>
      <c r="AB1782" s="1" t="s">
        <v>15523</v>
      </c>
      <c r="AC1782" s="7" t="s">
        <v>14870</v>
      </c>
      <c r="AD1782" s="1" t="s">
        <v>16269</v>
      </c>
    </row>
    <row r="1783" spans="1:30" s="3" customFormat="1">
      <c r="A1783" s="10">
        <v>43943</v>
      </c>
      <c r="B1783" s="11" t="s">
        <v>21</v>
      </c>
      <c r="C1783" s="11" t="s">
        <v>4447</v>
      </c>
      <c r="D1783" s="11" t="s">
        <v>2766</v>
      </c>
      <c r="E1783" s="11" t="s">
        <v>16</v>
      </c>
      <c r="F1783" s="11" t="s">
        <v>2767</v>
      </c>
      <c r="G1783" s="11" t="s">
        <v>37</v>
      </c>
      <c r="H1783" s="11" t="s">
        <v>4725</v>
      </c>
      <c r="I1783" s="11" t="s">
        <v>314</v>
      </c>
      <c r="J1783" s="11" t="s">
        <v>314</v>
      </c>
      <c r="K1783" s="11" t="s">
        <v>4865</v>
      </c>
      <c r="L1783" s="7" t="s">
        <v>14132</v>
      </c>
      <c r="M1783" s="7" t="s">
        <v>4776</v>
      </c>
      <c r="N1783" s="47">
        <v>70000</v>
      </c>
      <c r="O1783" s="11"/>
      <c r="P1783" s="45"/>
      <c r="Q1783" s="11" t="s">
        <v>18</v>
      </c>
      <c r="R1783" s="11" t="s">
        <v>2770</v>
      </c>
      <c r="S1783" s="11" t="s">
        <v>5073</v>
      </c>
      <c r="T1783" s="11"/>
      <c r="U1783" s="15" t="s">
        <v>816</v>
      </c>
      <c r="V1783" s="11" t="s">
        <v>18</v>
      </c>
      <c r="W1783" s="14" t="s">
        <v>815</v>
      </c>
      <c r="X1783" s="20">
        <v>0</v>
      </c>
      <c r="Y1783" s="11" t="s">
        <v>5031</v>
      </c>
      <c r="Z1783" s="11" t="s">
        <v>4442</v>
      </c>
      <c r="AA1783" s="7">
        <v>50000</v>
      </c>
      <c r="AB1783" s="1" t="s">
        <v>15523</v>
      </c>
      <c r="AC1783" s="7" t="s">
        <v>14870</v>
      </c>
      <c r="AD1783" s="1" t="s">
        <v>16269</v>
      </c>
    </row>
    <row r="1784" spans="1:30" s="3" customFormat="1">
      <c r="A1784" s="10">
        <v>43941</v>
      </c>
      <c r="B1784" s="11" t="s">
        <v>21</v>
      </c>
      <c r="C1784" s="11" t="s">
        <v>2648</v>
      </c>
      <c r="D1784" s="11" t="s">
        <v>3952</v>
      </c>
      <c r="E1784" s="11" t="s">
        <v>16</v>
      </c>
      <c r="F1784" s="11" t="s">
        <v>363</v>
      </c>
      <c r="G1784" s="11" t="s">
        <v>17</v>
      </c>
      <c r="H1784" s="11" t="s">
        <v>4726</v>
      </c>
      <c r="I1784" s="11">
        <v>90014922020</v>
      </c>
      <c r="J1784" s="11"/>
      <c r="K1784" s="11"/>
      <c r="L1784" s="7" t="s">
        <v>4866</v>
      </c>
      <c r="M1784" s="7" t="s">
        <v>14156</v>
      </c>
      <c r="N1784" s="47">
        <v>11700000</v>
      </c>
      <c r="O1784" s="11"/>
      <c r="P1784" s="45"/>
      <c r="Q1784" s="11" t="s">
        <v>18</v>
      </c>
      <c r="R1784" s="36" t="s">
        <v>2653</v>
      </c>
      <c r="S1784" s="36" t="s">
        <v>5074</v>
      </c>
      <c r="T1784" s="11"/>
      <c r="U1784" s="19" t="s">
        <v>4892</v>
      </c>
      <c r="V1784" s="11" t="s">
        <v>18</v>
      </c>
      <c r="W1784" s="14" t="s">
        <v>815</v>
      </c>
      <c r="X1784" s="20">
        <v>0</v>
      </c>
      <c r="Y1784" s="11" t="s">
        <v>5032</v>
      </c>
      <c r="Z1784" s="11" t="s">
        <v>4443</v>
      </c>
      <c r="AA1784" s="7">
        <v>94000</v>
      </c>
      <c r="AB1784" s="1" t="s">
        <v>15541</v>
      </c>
      <c r="AC1784" s="7" t="s">
        <v>14868</v>
      </c>
      <c r="AD1784" s="1" t="s">
        <v>16269</v>
      </c>
    </row>
    <row r="1785" spans="1:30" s="3" customFormat="1">
      <c r="A1785" s="10">
        <v>43941</v>
      </c>
      <c r="B1785" s="11" t="s">
        <v>21</v>
      </c>
      <c r="C1785" s="11" t="s">
        <v>2648</v>
      </c>
      <c r="D1785" s="11" t="s">
        <v>3952</v>
      </c>
      <c r="E1785" s="11" t="s">
        <v>16</v>
      </c>
      <c r="F1785" s="11" t="s">
        <v>363</v>
      </c>
      <c r="G1785" s="11" t="s">
        <v>17</v>
      </c>
      <c r="H1785" s="11" t="s">
        <v>4727</v>
      </c>
      <c r="I1785" s="11" t="s">
        <v>4867</v>
      </c>
      <c r="J1785" s="11"/>
      <c r="K1785" s="11"/>
      <c r="L1785" s="7" t="s">
        <v>4108</v>
      </c>
      <c r="M1785" s="7" t="s">
        <v>14061</v>
      </c>
      <c r="N1785" s="47">
        <v>5824087.5</v>
      </c>
      <c r="O1785" s="11"/>
      <c r="P1785" s="45"/>
      <c r="Q1785" s="11" t="s">
        <v>18</v>
      </c>
      <c r="R1785" s="11" t="s">
        <v>2653</v>
      </c>
      <c r="S1785" s="11" t="s">
        <v>5075</v>
      </c>
      <c r="T1785" s="11"/>
      <c r="U1785" s="19" t="s">
        <v>4892</v>
      </c>
      <c r="V1785" s="11" t="s">
        <v>18</v>
      </c>
      <c r="W1785" s="14" t="s">
        <v>815</v>
      </c>
      <c r="X1785" s="20">
        <v>0</v>
      </c>
      <c r="Y1785" s="11" t="s">
        <v>5033</v>
      </c>
      <c r="Z1785" s="11" t="s">
        <v>4443</v>
      </c>
      <c r="AA1785" s="7">
        <v>450000</v>
      </c>
      <c r="AB1785" s="1" t="s">
        <v>15450</v>
      </c>
      <c r="AC1785" s="7" t="s">
        <v>14869</v>
      </c>
      <c r="AD1785" s="1" t="s">
        <v>16269</v>
      </c>
    </row>
    <row r="1786" spans="1:30" s="3" customFormat="1">
      <c r="A1786" s="10">
        <v>43941</v>
      </c>
      <c r="B1786" s="11" t="s">
        <v>21</v>
      </c>
      <c r="C1786" s="11" t="s">
        <v>2648</v>
      </c>
      <c r="D1786" s="11" t="s">
        <v>3952</v>
      </c>
      <c r="E1786" s="11" t="s">
        <v>16</v>
      </c>
      <c r="F1786" s="11" t="s">
        <v>363</v>
      </c>
      <c r="G1786" s="11" t="s">
        <v>17</v>
      </c>
      <c r="H1786" s="11" t="s">
        <v>4727</v>
      </c>
      <c r="I1786" s="11" t="s">
        <v>4867</v>
      </c>
      <c r="J1786" s="11"/>
      <c r="K1786" s="11"/>
      <c r="L1786" s="7" t="s">
        <v>4108</v>
      </c>
      <c r="M1786" s="7" t="s">
        <v>14061</v>
      </c>
      <c r="N1786" s="47">
        <v>4025862.5</v>
      </c>
      <c r="O1786" s="11"/>
      <c r="P1786" s="45"/>
      <c r="Q1786" s="11" t="s">
        <v>18</v>
      </c>
      <c r="R1786" s="11" t="s">
        <v>2653</v>
      </c>
      <c r="S1786" s="11" t="s">
        <v>5076</v>
      </c>
      <c r="T1786" s="11"/>
      <c r="U1786" s="19" t="s">
        <v>4892</v>
      </c>
      <c r="V1786" s="11" t="s">
        <v>18</v>
      </c>
      <c r="W1786" s="14" t="s">
        <v>815</v>
      </c>
      <c r="X1786" s="20">
        <v>0</v>
      </c>
      <c r="Y1786" s="11" t="s">
        <v>5034</v>
      </c>
      <c r="Z1786" s="11" t="s">
        <v>4443</v>
      </c>
      <c r="AA1786" s="7">
        <v>450000</v>
      </c>
      <c r="AB1786" s="1" t="s">
        <v>15450</v>
      </c>
      <c r="AC1786" s="7" t="s">
        <v>14869</v>
      </c>
      <c r="AD1786" s="1" t="s">
        <v>16269</v>
      </c>
    </row>
    <row r="1787" spans="1:30" s="3" customFormat="1">
      <c r="A1787" s="10">
        <v>43941</v>
      </c>
      <c r="B1787" s="11" t="s">
        <v>21</v>
      </c>
      <c r="C1787" s="11" t="s">
        <v>2648</v>
      </c>
      <c r="D1787" s="11" t="s">
        <v>3952</v>
      </c>
      <c r="E1787" s="11" t="s">
        <v>16</v>
      </c>
      <c r="F1787" s="11" t="s">
        <v>4728</v>
      </c>
      <c r="G1787" s="11" t="s">
        <v>17</v>
      </c>
      <c r="H1787" s="11" t="s">
        <v>4729</v>
      </c>
      <c r="I1787" s="11" t="s">
        <v>4868</v>
      </c>
      <c r="J1787" s="11"/>
      <c r="K1787" s="11"/>
      <c r="L1787" s="7" t="s">
        <v>4108</v>
      </c>
      <c r="M1787" s="7" t="s">
        <v>14061</v>
      </c>
      <c r="N1787" s="47">
        <v>142637.5</v>
      </c>
      <c r="O1787" s="11"/>
      <c r="P1787" s="45"/>
      <c r="Q1787" s="11"/>
      <c r="R1787" s="11" t="s">
        <v>2653</v>
      </c>
      <c r="S1787" s="11" t="s">
        <v>5077</v>
      </c>
      <c r="T1787" s="11"/>
      <c r="U1787" s="19" t="s">
        <v>4439</v>
      </c>
      <c r="V1787" s="11"/>
      <c r="W1787" s="14" t="s">
        <v>815</v>
      </c>
      <c r="X1787" s="20">
        <v>0</v>
      </c>
      <c r="Y1787" s="11" t="s">
        <v>5035</v>
      </c>
      <c r="Z1787" s="11" t="s">
        <v>4443</v>
      </c>
      <c r="AA1787" s="7">
        <v>450000</v>
      </c>
      <c r="AB1787" s="1" t="s">
        <v>15450</v>
      </c>
      <c r="AC1787" s="7" t="s">
        <v>14869</v>
      </c>
      <c r="AD1787" s="1" t="s">
        <v>16269</v>
      </c>
    </row>
    <row r="1788" spans="1:30" s="3" customFormat="1">
      <c r="A1788" s="10">
        <v>43941</v>
      </c>
      <c r="B1788" s="11" t="s">
        <v>21</v>
      </c>
      <c r="C1788" s="11" t="s">
        <v>2648</v>
      </c>
      <c r="D1788" s="11" t="s">
        <v>3952</v>
      </c>
      <c r="E1788" s="11" t="s">
        <v>16</v>
      </c>
      <c r="F1788" s="11" t="s">
        <v>4730</v>
      </c>
      <c r="G1788" s="11" t="s">
        <v>17</v>
      </c>
      <c r="H1788" s="11" t="s">
        <v>4731</v>
      </c>
      <c r="I1788" s="11" t="s">
        <v>4869</v>
      </c>
      <c r="J1788" s="11"/>
      <c r="K1788" s="11"/>
      <c r="L1788" s="7" t="s">
        <v>2679</v>
      </c>
      <c r="M1788" s="7" t="s">
        <v>13909</v>
      </c>
      <c r="N1788" s="47">
        <v>26000</v>
      </c>
      <c r="O1788" s="11"/>
      <c r="P1788" s="45"/>
      <c r="Q1788" s="11" t="s">
        <v>18</v>
      </c>
      <c r="R1788" s="11" t="s">
        <v>2653</v>
      </c>
      <c r="S1788" s="11" t="s">
        <v>5078</v>
      </c>
      <c r="T1788" s="11"/>
      <c r="U1788" s="19" t="s">
        <v>4892</v>
      </c>
      <c r="V1788" s="11" t="s">
        <v>18</v>
      </c>
      <c r="W1788" s="14" t="s">
        <v>815</v>
      </c>
      <c r="X1788" s="20">
        <v>0</v>
      </c>
      <c r="Y1788" s="11" t="s">
        <v>5036</v>
      </c>
      <c r="Z1788" s="11" t="s">
        <v>4443</v>
      </c>
      <c r="AA1788" s="7">
        <v>250000</v>
      </c>
      <c r="AB1788" s="1" t="s">
        <v>15238</v>
      </c>
      <c r="AC1788" s="7" t="s">
        <v>14868</v>
      </c>
      <c r="AD1788" s="1" t="s">
        <v>16269</v>
      </c>
    </row>
    <row r="1789" spans="1:30" s="3" customFormat="1">
      <c r="A1789" s="10">
        <v>43941</v>
      </c>
      <c r="B1789" s="11" t="s">
        <v>21</v>
      </c>
      <c r="C1789" s="11" t="s">
        <v>2648</v>
      </c>
      <c r="D1789" s="11" t="s">
        <v>3952</v>
      </c>
      <c r="E1789" s="11" t="s">
        <v>16</v>
      </c>
      <c r="F1789" s="11" t="s">
        <v>2670</v>
      </c>
      <c r="G1789" s="11" t="s">
        <v>17</v>
      </c>
      <c r="H1789" s="11" t="s">
        <v>2671</v>
      </c>
      <c r="I1789" s="11" t="s">
        <v>4870</v>
      </c>
      <c r="J1789" s="11"/>
      <c r="K1789" s="11"/>
      <c r="L1789" s="7" t="s">
        <v>14035</v>
      </c>
      <c r="M1789" s="7" t="s">
        <v>3960</v>
      </c>
      <c r="N1789" s="47">
        <v>14400</v>
      </c>
      <c r="O1789" s="11"/>
      <c r="P1789" s="45"/>
      <c r="Q1789" s="11" t="s">
        <v>18</v>
      </c>
      <c r="R1789" s="11" t="s">
        <v>2653</v>
      </c>
      <c r="S1789" s="11" t="s">
        <v>2673</v>
      </c>
      <c r="T1789" s="11"/>
      <c r="U1789" s="19" t="s">
        <v>4892</v>
      </c>
      <c r="V1789" s="11" t="s">
        <v>18</v>
      </c>
      <c r="W1789" s="14" t="s">
        <v>815</v>
      </c>
      <c r="X1789" s="20">
        <v>0</v>
      </c>
      <c r="Y1789" s="11" t="s">
        <v>5037</v>
      </c>
      <c r="Z1789" s="11" t="s">
        <v>4443</v>
      </c>
      <c r="AA1789" s="7">
        <v>100000</v>
      </c>
      <c r="AB1789" s="1" t="s">
        <v>15011</v>
      </c>
      <c r="AC1789" s="7" t="s">
        <v>14868</v>
      </c>
      <c r="AD1789" s="1" t="s">
        <v>16269</v>
      </c>
    </row>
    <row r="1790" spans="1:30" s="3" customFormat="1">
      <c r="A1790" s="10">
        <v>43941</v>
      </c>
      <c r="B1790" s="11" t="s">
        <v>21</v>
      </c>
      <c r="C1790" s="11" t="s">
        <v>2648</v>
      </c>
      <c r="D1790" s="11" t="s">
        <v>3952</v>
      </c>
      <c r="E1790" s="11" t="s">
        <v>16</v>
      </c>
      <c r="F1790" s="11" t="s">
        <v>2670</v>
      </c>
      <c r="G1790" s="11" t="s">
        <v>17</v>
      </c>
      <c r="H1790" s="11" t="s">
        <v>2674</v>
      </c>
      <c r="I1790" s="11" t="s">
        <v>4870</v>
      </c>
      <c r="J1790" s="11"/>
      <c r="K1790" s="11"/>
      <c r="L1790" s="7" t="s">
        <v>14035</v>
      </c>
      <c r="M1790" s="7" t="s">
        <v>3960</v>
      </c>
      <c r="N1790" s="47">
        <v>14400</v>
      </c>
      <c r="O1790" s="11"/>
      <c r="P1790" s="45"/>
      <c r="Q1790" s="11" t="s">
        <v>18</v>
      </c>
      <c r="R1790" s="11" t="s">
        <v>2653</v>
      </c>
      <c r="S1790" s="11" t="s">
        <v>2675</v>
      </c>
      <c r="T1790" s="11"/>
      <c r="U1790" s="19" t="s">
        <v>4892</v>
      </c>
      <c r="V1790" s="11" t="s">
        <v>18</v>
      </c>
      <c r="W1790" s="14" t="s">
        <v>815</v>
      </c>
      <c r="X1790" s="20">
        <v>0</v>
      </c>
      <c r="Y1790" s="11" t="s">
        <v>5038</v>
      </c>
      <c r="Z1790" s="11" t="s">
        <v>4443</v>
      </c>
      <c r="AA1790" s="7">
        <v>100000</v>
      </c>
      <c r="AB1790" s="1" t="s">
        <v>15011</v>
      </c>
      <c r="AC1790" s="7" t="s">
        <v>14868</v>
      </c>
      <c r="AD1790" s="1" t="s">
        <v>16269</v>
      </c>
    </row>
    <row r="1791" spans="1:30" s="3" customFormat="1">
      <c r="A1791" s="10">
        <v>43948</v>
      </c>
      <c r="B1791" s="11" t="s">
        <v>21</v>
      </c>
      <c r="C1791" s="11" t="s">
        <v>4451</v>
      </c>
      <c r="D1791" s="11" t="s">
        <v>2480</v>
      </c>
      <c r="E1791" s="11" t="s">
        <v>16</v>
      </c>
      <c r="F1791" s="11" t="s">
        <v>2481</v>
      </c>
      <c r="G1791" s="11" t="s">
        <v>37</v>
      </c>
      <c r="H1791" s="11" t="s">
        <v>4732</v>
      </c>
      <c r="I1791" s="11" t="s">
        <v>4871</v>
      </c>
      <c r="J1791" s="11" t="s">
        <v>2485</v>
      </c>
      <c r="K1791" s="11"/>
      <c r="L1791" s="7" t="s">
        <v>4766</v>
      </c>
      <c r="M1791" s="7" t="s">
        <v>4872</v>
      </c>
      <c r="N1791" s="47">
        <v>2950000</v>
      </c>
      <c r="O1791" s="11"/>
      <c r="P1791" s="45"/>
      <c r="Q1791" s="11" t="s">
        <v>671</v>
      </c>
      <c r="R1791" s="11" t="s">
        <v>2488</v>
      </c>
      <c r="S1791" s="11" t="s">
        <v>2488</v>
      </c>
      <c r="T1791" s="11"/>
      <c r="U1791" s="19" t="s">
        <v>4439</v>
      </c>
      <c r="V1791" s="11" t="s">
        <v>671</v>
      </c>
      <c r="W1791" s="14" t="s">
        <v>815</v>
      </c>
      <c r="X1791" s="20">
        <v>0</v>
      </c>
      <c r="Y1791" s="11" t="s">
        <v>5039</v>
      </c>
      <c r="Z1791" s="11" t="s">
        <v>4443</v>
      </c>
      <c r="AA1791" s="7">
        <v>0</v>
      </c>
      <c r="AB1791" s="1" t="s">
        <v>15064</v>
      </c>
      <c r="AC1791" s="7" t="s">
        <v>14869</v>
      </c>
      <c r="AD1791" s="1" t="s">
        <v>16269</v>
      </c>
    </row>
    <row r="1792" spans="1:30" s="3" customFormat="1">
      <c r="A1792" s="10">
        <v>43948</v>
      </c>
      <c r="B1792" s="11" t="s">
        <v>21</v>
      </c>
      <c r="C1792" s="11" t="s">
        <v>4451</v>
      </c>
      <c r="D1792" s="11" t="s">
        <v>2480</v>
      </c>
      <c r="E1792" s="11" t="s">
        <v>16</v>
      </c>
      <c r="F1792" s="11" t="s">
        <v>2481</v>
      </c>
      <c r="G1792" s="11" t="s">
        <v>37</v>
      </c>
      <c r="H1792" s="11" t="s">
        <v>2505</v>
      </c>
      <c r="I1792" s="11" t="s">
        <v>2506</v>
      </c>
      <c r="J1792" s="11" t="s">
        <v>2485</v>
      </c>
      <c r="K1792" s="11"/>
      <c r="L1792" s="7" t="s">
        <v>2507</v>
      </c>
      <c r="M1792" s="7" t="s">
        <v>2508</v>
      </c>
      <c r="N1792" s="47">
        <v>600000</v>
      </c>
      <c r="O1792" s="11"/>
      <c r="P1792" s="45"/>
      <c r="Q1792" s="11" t="s">
        <v>18</v>
      </c>
      <c r="R1792" s="11" t="s">
        <v>2488</v>
      </c>
      <c r="S1792" s="11" t="s">
        <v>2488</v>
      </c>
      <c r="T1792" s="11"/>
      <c r="U1792" s="19" t="s">
        <v>4892</v>
      </c>
      <c r="V1792" s="11" t="s">
        <v>18</v>
      </c>
      <c r="W1792" s="14" t="s">
        <v>815</v>
      </c>
      <c r="X1792" s="20">
        <v>0</v>
      </c>
      <c r="Y1792" s="11" t="s">
        <v>5040</v>
      </c>
      <c r="Z1792" s="11" t="s">
        <v>4443</v>
      </c>
      <c r="AA1792" s="7">
        <v>20000</v>
      </c>
      <c r="AB1792" s="1" t="s">
        <v>15260</v>
      </c>
      <c r="AC1792" s="7" t="s">
        <v>14868</v>
      </c>
      <c r="AD1792" s="1" t="s">
        <v>16269</v>
      </c>
    </row>
    <row r="1793" spans="1:30" s="3" customFormat="1">
      <c r="A1793" s="10">
        <v>43928</v>
      </c>
      <c r="B1793" s="11" t="s">
        <v>21</v>
      </c>
      <c r="C1793" s="11" t="s">
        <v>4733</v>
      </c>
      <c r="D1793" s="11" t="s">
        <v>904</v>
      </c>
      <c r="E1793" s="11" t="s">
        <v>16</v>
      </c>
      <c r="F1793" s="11" t="s">
        <v>2350</v>
      </c>
      <c r="G1793" s="11" t="s">
        <v>34</v>
      </c>
      <c r="H1793" s="11" t="s">
        <v>4734</v>
      </c>
      <c r="I1793" s="11" t="s">
        <v>4873</v>
      </c>
      <c r="J1793" s="11" t="s">
        <v>4874</v>
      </c>
      <c r="K1793" s="11" t="s">
        <v>179</v>
      </c>
      <c r="L1793" s="7"/>
      <c r="M1793" s="7"/>
      <c r="N1793" s="48">
        <v>0</v>
      </c>
      <c r="O1793" s="11"/>
      <c r="P1793" s="45"/>
      <c r="Q1793" s="11"/>
      <c r="R1793" s="11" t="s">
        <v>1282</v>
      </c>
      <c r="S1793" s="11"/>
      <c r="T1793" s="11"/>
      <c r="U1793" s="15" t="s">
        <v>816</v>
      </c>
      <c r="V1793" s="11"/>
      <c r="W1793" s="14" t="s">
        <v>815</v>
      </c>
      <c r="X1793" s="20">
        <v>0</v>
      </c>
      <c r="Y1793" s="11" t="s">
        <v>5041</v>
      </c>
      <c r="Z1793" s="11" t="s">
        <v>4442</v>
      </c>
      <c r="AA1793" s="7"/>
      <c r="AB1793" s="1" t="s">
        <v>14871</v>
      </c>
      <c r="AC1793" s="7"/>
      <c r="AD1793" s="1" t="s">
        <v>16269</v>
      </c>
    </row>
    <row r="1794" spans="1:30" s="3" customFormat="1">
      <c r="A1794" s="6">
        <v>43921</v>
      </c>
      <c r="B1794" s="7" t="s">
        <v>1385</v>
      </c>
      <c r="C1794" s="7" t="s">
        <v>4444</v>
      </c>
      <c r="D1794" s="7" t="s">
        <v>1387</v>
      </c>
      <c r="E1794" s="7" t="s">
        <v>1499</v>
      </c>
      <c r="F1794" s="7" t="s">
        <v>1520</v>
      </c>
      <c r="G1794" s="7" t="s">
        <v>17</v>
      </c>
      <c r="H1794" s="7" t="s">
        <v>5113</v>
      </c>
      <c r="I1794" s="7" t="s">
        <v>7895</v>
      </c>
      <c r="J1794" s="7"/>
      <c r="K1794" s="7"/>
      <c r="L1794" s="7" t="s">
        <v>14157</v>
      </c>
      <c r="M1794" s="7" t="s">
        <v>7896</v>
      </c>
      <c r="N1794" s="7">
        <v>190000000</v>
      </c>
      <c r="O1794" s="7"/>
      <c r="P1794" s="7"/>
      <c r="Q1794" s="7"/>
      <c r="R1794" s="7" t="s">
        <v>10527</v>
      </c>
      <c r="S1794" s="7"/>
      <c r="T1794" s="7"/>
      <c r="U1794" s="15" t="s">
        <v>816</v>
      </c>
      <c r="V1794" s="7"/>
      <c r="W1794" s="14" t="s">
        <v>815</v>
      </c>
      <c r="X1794" s="20">
        <v>0</v>
      </c>
      <c r="Y1794" s="7" t="s">
        <v>10565</v>
      </c>
      <c r="Z1794" s="11" t="s">
        <v>4442</v>
      </c>
      <c r="AA1794" s="7">
        <v>0</v>
      </c>
      <c r="AB1794" s="1" t="s">
        <v>15542</v>
      </c>
      <c r="AC1794" s="7" t="s">
        <v>14869</v>
      </c>
      <c r="AD1794" s="1" t="s">
        <v>16269</v>
      </c>
    </row>
    <row r="1795" spans="1:30" s="3" customFormat="1">
      <c r="A1795" s="6">
        <v>43917</v>
      </c>
      <c r="B1795" s="7" t="s">
        <v>1385</v>
      </c>
      <c r="C1795" s="7" t="s">
        <v>4444</v>
      </c>
      <c r="D1795" s="7" t="s">
        <v>1387</v>
      </c>
      <c r="E1795" s="7" t="s">
        <v>1499</v>
      </c>
      <c r="F1795" s="7" t="s">
        <v>1883</v>
      </c>
      <c r="G1795" s="7" t="s">
        <v>17</v>
      </c>
      <c r="H1795" s="7" t="s">
        <v>5114</v>
      </c>
      <c r="I1795" s="7" t="s">
        <v>7897</v>
      </c>
      <c r="J1795" s="7"/>
      <c r="K1795" s="7"/>
      <c r="L1795" s="7" t="s">
        <v>7898</v>
      </c>
      <c r="M1795" s="7" t="s">
        <v>7899</v>
      </c>
      <c r="N1795" s="7">
        <v>144009900</v>
      </c>
      <c r="O1795" s="7"/>
      <c r="P1795" s="7"/>
      <c r="Q1795" s="7"/>
      <c r="R1795" s="7" t="s">
        <v>10528</v>
      </c>
      <c r="S1795" s="7"/>
      <c r="T1795" s="7"/>
      <c r="U1795" s="15" t="s">
        <v>816</v>
      </c>
      <c r="V1795" s="7"/>
      <c r="W1795" s="14" t="s">
        <v>815</v>
      </c>
      <c r="X1795" s="20">
        <v>0</v>
      </c>
      <c r="Y1795" s="7" t="s">
        <v>10566</v>
      </c>
      <c r="Z1795" s="11" t="s">
        <v>4442</v>
      </c>
      <c r="AA1795" s="7">
        <v>1900000</v>
      </c>
      <c r="AB1795" s="1" t="s">
        <v>15543</v>
      </c>
      <c r="AC1795" s="7" t="s">
        <v>14869</v>
      </c>
      <c r="AD1795" s="1" t="s">
        <v>16269</v>
      </c>
    </row>
    <row r="1796" spans="1:30" s="3" customFormat="1">
      <c r="A1796" s="6">
        <v>43949</v>
      </c>
      <c r="B1796" s="7" t="s">
        <v>21</v>
      </c>
      <c r="C1796" s="7" t="s">
        <v>4499</v>
      </c>
      <c r="D1796" s="7" t="s">
        <v>2194</v>
      </c>
      <c r="E1796" s="7" t="s">
        <v>117</v>
      </c>
      <c r="F1796" s="7" t="s">
        <v>2204</v>
      </c>
      <c r="G1796" s="7" t="s">
        <v>17</v>
      </c>
      <c r="H1796" s="7" t="s">
        <v>5115</v>
      </c>
      <c r="I1796" s="7" t="s">
        <v>7900</v>
      </c>
      <c r="J1796" s="7" t="s">
        <v>2207</v>
      </c>
      <c r="K1796" s="7" t="s">
        <v>2827</v>
      </c>
      <c r="L1796" s="7" t="s">
        <v>14158</v>
      </c>
      <c r="M1796" s="7" t="s">
        <v>7901</v>
      </c>
      <c r="N1796" s="7">
        <v>108000000</v>
      </c>
      <c r="O1796" s="7">
        <v>900000</v>
      </c>
      <c r="P1796" s="7">
        <v>120</v>
      </c>
      <c r="Q1796" s="7"/>
      <c r="R1796" s="7" t="s">
        <v>10529</v>
      </c>
      <c r="S1796" s="7" t="s">
        <v>2211</v>
      </c>
      <c r="T1796" s="7"/>
      <c r="U1796" s="15" t="s">
        <v>816</v>
      </c>
      <c r="V1796" s="7"/>
      <c r="W1796" s="14" t="s">
        <v>815</v>
      </c>
      <c r="X1796" s="20">
        <v>0</v>
      </c>
      <c r="Y1796" s="7" t="s">
        <v>10567</v>
      </c>
      <c r="Z1796" s="11" t="s">
        <v>4442</v>
      </c>
      <c r="AA1796" s="7">
        <v>1000000</v>
      </c>
      <c r="AB1796" s="1" t="s">
        <v>15544</v>
      </c>
      <c r="AC1796" s="7" t="s">
        <v>14869</v>
      </c>
      <c r="AD1796" s="1" t="s">
        <v>16269</v>
      </c>
    </row>
    <row r="1797" spans="1:30" s="3" customFormat="1">
      <c r="A1797" s="6">
        <v>43929</v>
      </c>
      <c r="B1797" s="7" t="s">
        <v>21</v>
      </c>
      <c r="C1797" s="7" t="s">
        <v>4269</v>
      </c>
      <c r="D1797" s="7" t="s">
        <v>3952</v>
      </c>
      <c r="E1797" s="7" t="s">
        <v>117</v>
      </c>
      <c r="F1797" s="7" t="s">
        <v>5116</v>
      </c>
      <c r="G1797" s="7" t="s">
        <v>34</v>
      </c>
      <c r="H1797" s="7" t="s">
        <v>5117</v>
      </c>
      <c r="I1797" s="7" t="s">
        <v>7902</v>
      </c>
      <c r="J1797" s="7"/>
      <c r="K1797" s="7"/>
      <c r="L1797" s="7" t="s">
        <v>7903</v>
      </c>
      <c r="M1797" s="7" t="s">
        <v>7904</v>
      </c>
      <c r="N1797" s="7">
        <v>96679226.400000006</v>
      </c>
      <c r="O1797" s="7"/>
      <c r="P1797" s="7"/>
      <c r="Q1797" s="7"/>
      <c r="R1797" s="7" t="s">
        <v>4417</v>
      </c>
      <c r="S1797" s="7" t="s">
        <v>4418</v>
      </c>
      <c r="T1797" s="7"/>
      <c r="U1797" s="15" t="s">
        <v>816</v>
      </c>
      <c r="V1797" s="7"/>
      <c r="W1797" s="14" t="s">
        <v>815</v>
      </c>
      <c r="X1797" s="20">
        <v>0</v>
      </c>
      <c r="Y1797" s="7" t="s">
        <v>10568</v>
      </c>
      <c r="Z1797" s="11" t="s">
        <v>4442</v>
      </c>
      <c r="AA1797" s="7">
        <v>3000000</v>
      </c>
      <c r="AB1797" s="1" t="s">
        <v>15545</v>
      </c>
      <c r="AC1797" s="7" t="s">
        <v>14869</v>
      </c>
      <c r="AD1797" s="1" t="s">
        <v>16269</v>
      </c>
    </row>
    <row r="1798" spans="1:30" s="3" customFormat="1">
      <c r="A1798" s="6">
        <v>43945</v>
      </c>
      <c r="B1798" s="7" t="s">
        <v>15</v>
      </c>
      <c r="C1798" s="7" t="s">
        <v>4472</v>
      </c>
      <c r="D1798" s="7" t="s">
        <v>3952</v>
      </c>
      <c r="E1798" s="7" t="s">
        <v>16</v>
      </c>
      <c r="F1798" s="7" t="s">
        <v>3992</v>
      </c>
      <c r="G1798" s="7" t="s">
        <v>34</v>
      </c>
      <c r="H1798" s="7" t="s">
        <v>5118</v>
      </c>
      <c r="I1798" s="7" t="s">
        <v>7905</v>
      </c>
      <c r="J1798" s="7"/>
      <c r="K1798" s="7" t="s">
        <v>7906</v>
      </c>
      <c r="L1798" s="7" t="s">
        <v>14159</v>
      </c>
      <c r="M1798" s="7" t="s">
        <v>7907</v>
      </c>
      <c r="N1798" s="7">
        <v>90000000</v>
      </c>
      <c r="O1798" s="7"/>
      <c r="P1798" s="7">
        <v>15000000</v>
      </c>
      <c r="Q1798" s="7"/>
      <c r="R1798" s="7" t="s">
        <v>3957</v>
      </c>
      <c r="S1798" s="7" t="s">
        <v>3958</v>
      </c>
      <c r="T1798" s="7"/>
      <c r="U1798" s="15" t="s">
        <v>816</v>
      </c>
      <c r="V1798" s="7"/>
      <c r="W1798" s="14" t="s">
        <v>815</v>
      </c>
      <c r="X1798" s="20">
        <v>0</v>
      </c>
      <c r="Y1798" s="7" t="s">
        <v>10569</v>
      </c>
      <c r="Z1798" s="11" t="s">
        <v>4442</v>
      </c>
      <c r="AA1798" s="7">
        <v>5800000</v>
      </c>
      <c r="AB1798" s="1" t="s">
        <v>15546</v>
      </c>
      <c r="AC1798" s="7" t="s">
        <v>14869</v>
      </c>
      <c r="AD1798" s="1" t="s">
        <v>16269</v>
      </c>
    </row>
    <row r="1799" spans="1:30" s="3" customFormat="1">
      <c r="A1799" s="6">
        <v>43945</v>
      </c>
      <c r="B1799" s="7" t="s">
        <v>15</v>
      </c>
      <c r="C1799" s="7" t="s">
        <v>4472</v>
      </c>
      <c r="D1799" s="7" t="s">
        <v>3952</v>
      </c>
      <c r="E1799" s="7" t="s">
        <v>16</v>
      </c>
      <c r="F1799" s="7" t="s">
        <v>3992</v>
      </c>
      <c r="G1799" s="7" t="s">
        <v>17</v>
      </c>
      <c r="H1799" s="7" t="s">
        <v>5119</v>
      </c>
      <c r="I1799" s="7" t="s">
        <v>7908</v>
      </c>
      <c r="J1799" s="7"/>
      <c r="K1799" s="7" t="s">
        <v>7909</v>
      </c>
      <c r="L1799" s="7" t="s">
        <v>14160</v>
      </c>
      <c r="M1799" s="7" t="s">
        <v>7910</v>
      </c>
      <c r="N1799" s="7">
        <v>83577240.980000004</v>
      </c>
      <c r="O1799" s="7"/>
      <c r="P1799" s="7">
        <v>83577240.980000004</v>
      </c>
      <c r="Q1799" s="7"/>
      <c r="R1799" s="7" t="s">
        <v>3957</v>
      </c>
      <c r="S1799" s="7" t="s">
        <v>3958</v>
      </c>
      <c r="T1799" s="7"/>
      <c r="U1799" s="15" t="s">
        <v>816</v>
      </c>
      <c r="V1799" s="7"/>
      <c r="W1799" s="14" t="s">
        <v>815</v>
      </c>
      <c r="X1799" s="20">
        <v>0</v>
      </c>
      <c r="Y1799" s="7" t="s">
        <v>10570</v>
      </c>
      <c r="Z1799" s="11" t="s">
        <v>4442</v>
      </c>
      <c r="AA1799" s="7">
        <v>0</v>
      </c>
      <c r="AB1799" s="1" t="s">
        <v>15547</v>
      </c>
      <c r="AC1799" s="7" t="s">
        <v>14869</v>
      </c>
      <c r="AD1799" s="1" t="s">
        <v>16269</v>
      </c>
    </row>
    <row r="1800" spans="1:30" s="3" customFormat="1">
      <c r="A1800" s="6">
        <v>43945</v>
      </c>
      <c r="B1800" s="7" t="s">
        <v>15</v>
      </c>
      <c r="C1800" s="7" t="s">
        <v>4472</v>
      </c>
      <c r="D1800" s="7" t="s">
        <v>3952</v>
      </c>
      <c r="E1800" s="7" t="s">
        <v>16</v>
      </c>
      <c r="F1800" s="7" t="s">
        <v>3992</v>
      </c>
      <c r="G1800" s="7" t="s">
        <v>17</v>
      </c>
      <c r="H1800" s="7" t="s">
        <v>5120</v>
      </c>
      <c r="I1800" s="7" t="s">
        <v>7911</v>
      </c>
      <c r="J1800" s="7"/>
      <c r="K1800" s="7" t="s">
        <v>7912</v>
      </c>
      <c r="L1800" s="7" t="s">
        <v>14160</v>
      </c>
      <c r="M1800" s="7" t="s">
        <v>7910</v>
      </c>
      <c r="N1800" s="7">
        <v>83577240.980000004</v>
      </c>
      <c r="O1800" s="7"/>
      <c r="P1800" s="7">
        <v>83577240.980000004</v>
      </c>
      <c r="Q1800" s="7"/>
      <c r="R1800" s="7" t="s">
        <v>3957</v>
      </c>
      <c r="S1800" s="7" t="s">
        <v>3958</v>
      </c>
      <c r="T1800" s="7"/>
      <c r="U1800" s="15" t="s">
        <v>816</v>
      </c>
      <c r="V1800" s="7"/>
      <c r="W1800" s="14" t="s">
        <v>815</v>
      </c>
      <c r="X1800" s="20">
        <v>0</v>
      </c>
      <c r="Y1800" s="7" t="s">
        <v>10571</v>
      </c>
      <c r="Z1800" s="11" t="s">
        <v>4442</v>
      </c>
      <c r="AA1800" s="7">
        <v>0</v>
      </c>
      <c r="AB1800" s="1" t="s">
        <v>15547</v>
      </c>
      <c r="AC1800" s="7" t="s">
        <v>14869</v>
      </c>
      <c r="AD1800" s="1" t="s">
        <v>16269</v>
      </c>
    </row>
    <row r="1801" spans="1:30" s="3" customFormat="1">
      <c r="A1801" s="6">
        <v>43944</v>
      </c>
      <c r="B1801" s="7" t="s">
        <v>15</v>
      </c>
      <c r="C1801" s="7" t="s">
        <v>4464</v>
      </c>
      <c r="D1801" s="11" t="s">
        <v>2766</v>
      </c>
      <c r="E1801" s="7" t="s">
        <v>16</v>
      </c>
      <c r="F1801" s="7" t="s">
        <v>2132</v>
      </c>
      <c r="G1801" s="7" t="s">
        <v>34</v>
      </c>
      <c r="H1801" s="7" t="s">
        <v>5121</v>
      </c>
      <c r="I1801" s="7" t="s">
        <v>797</v>
      </c>
      <c r="J1801" s="7" t="s">
        <v>7913</v>
      </c>
      <c r="K1801" s="7" t="s">
        <v>797</v>
      </c>
      <c r="L1801" s="7" t="s">
        <v>14161</v>
      </c>
      <c r="M1801" s="7" t="s">
        <v>7914</v>
      </c>
      <c r="N1801" s="7">
        <v>77031215.719999999</v>
      </c>
      <c r="O1801" s="7"/>
      <c r="P1801" s="7">
        <v>12838535.953299999</v>
      </c>
      <c r="Q1801" s="7"/>
      <c r="R1801" s="7" t="s">
        <v>3078</v>
      </c>
      <c r="S1801" s="7" t="s">
        <v>3079</v>
      </c>
      <c r="T1801" s="7"/>
      <c r="U1801" s="15" t="s">
        <v>816</v>
      </c>
      <c r="V1801" s="7"/>
      <c r="W1801" s="14" t="s">
        <v>815</v>
      </c>
      <c r="X1801" s="20">
        <v>0</v>
      </c>
      <c r="Y1801" s="7" t="s">
        <v>10572</v>
      </c>
      <c r="Z1801" s="11" t="s">
        <v>4442</v>
      </c>
      <c r="AA1801" s="7">
        <v>0</v>
      </c>
      <c r="AB1801" s="1" t="s">
        <v>15548</v>
      </c>
      <c r="AC1801" s="7" t="s">
        <v>14869</v>
      </c>
      <c r="AD1801" s="1" t="s">
        <v>16269</v>
      </c>
    </row>
    <row r="1802" spans="1:30" s="3" customFormat="1">
      <c r="A1802" s="6">
        <v>43945</v>
      </c>
      <c r="B1802" s="7" t="s">
        <v>15</v>
      </c>
      <c r="C1802" s="7" t="s">
        <v>4472</v>
      </c>
      <c r="D1802" s="7" t="s">
        <v>3952</v>
      </c>
      <c r="E1802" s="7" t="s">
        <v>16</v>
      </c>
      <c r="F1802" s="7" t="s">
        <v>3992</v>
      </c>
      <c r="G1802" s="7" t="s">
        <v>34</v>
      </c>
      <c r="H1802" s="7" t="s">
        <v>5118</v>
      </c>
      <c r="I1802" s="7" t="s">
        <v>7915</v>
      </c>
      <c r="J1802" s="7"/>
      <c r="K1802" s="7" t="s">
        <v>7916</v>
      </c>
      <c r="L1802" s="7" t="s">
        <v>14159</v>
      </c>
      <c r="M1802" s="7" t="s">
        <v>7907</v>
      </c>
      <c r="N1802" s="7">
        <v>76553101.019999996</v>
      </c>
      <c r="O1802" s="7"/>
      <c r="P1802" s="7">
        <v>12758850.17</v>
      </c>
      <c r="Q1802" s="7"/>
      <c r="R1802" s="7" t="s">
        <v>3957</v>
      </c>
      <c r="S1802" s="7" t="s">
        <v>3958</v>
      </c>
      <c r="T1802" s="7"/>
      <c r="U1802" s="15" t="s">
        <v>816</v>
      </c>
      <c r="V1802" s="7"/>
      <c r="W1802" s="14" t="s">
        <v>815</v>
      </c>
      <c r="X1802" s="20">
        <v>0</v>
      </c>
      <c r="Y1802" s="7" t="s">
        <v>10573</v>
      </c>
      <c r="Z1802" s="11" t="s">
        <v>4442</v>
      </c>
      <c r="AA1802" s="7">
        <v>5800000</v>
      </c>
      <c r="AB1802" s="1" t="s">
        <v>15546</v>
      </c>
      <c r="AC1802" s="7" t="s">
        <v>14869</v>
      </c>
      <c r="AD1802" s="1" t="s">
        <v>16269</v>
      </c>
    </row>
    <row r="1803" spans="1:30" s="3" customFormat="1">
      <c r="A1803" s="6">
        <v>43943</v>
      </c>
      <c r="B1803" s="7" t="s">
        <v>21</v>
      </c>
      <c r="C1803" s="7" t="s">
        <v>4447</v>
      </c>
      <c r="D1803" s="7" t="s">
        <v>2766</v>
      </c>
      <c r="E1803" s="7" t="s">
        <v>16</v>
      </c>
      <c r="F1803" s="7" t="s">
        <v>2767</v>
      </c>
      <c r="G1803" s="7" t="s">
        <v>34</v>
      </c>
      <c r="H1803" s="7" t="s">
        <v>5122</v>
      </c>
      <c r="I1803" s="7" t="s">
        <v>7917</v>
      </c>
      <c r="J1803" s="7" t="s">
        <v>7918</v>
      </c>
      <c r="K1803" s="7" t="s">
        <v>7919</v>
      </c>
      <c r="L1803" s="7" t="s">
        <v>14162</v>
      </c>
      <c r="M1803" s="7" t="s">
        <v>7920</v>
      </c>
      <c r="N1803" s="7">
        <v>73269452.480000004</v>
      </c>
      <c r="O1803" s="7"/>
      <c r="P1803" s="7"/>
      <c r="Q1803" s="7"/>
      <c r="R1803" s="7" t="s">
        <v>2770</v>
      </c>
      <c r="S1803" s="7" t="s">
        <v>10530</v>
      </c>
      <c r="T1803" s="7"/>
      <c r="U1803" s="15" t="s">
        <v>816</v>
      </c>
      <c r="V1803" s="7"/>
      <c r="W1803" s="14" t="s">
        <v>815</v>
      </c>
      <c r="X1803" s="20">
        <v>0</v>
      </c>
      <c r="Y1803" s="7" t="s">
        <v>10574</v>
      </c>
      <c r="Z1803" s="11" t="s">
        <v>4442</v>
      </c>
      <c r="AA1803" s="7">
        <v>0</v>
      </c>
      <c r="AB1803" s="1" t="s">
        <v>15549</v>
      </c>
      <c r="AC1803" s="7" t="s">
        <v>14869</v>
      </c>
      <c r="AD1803" s="1" t="s">
        <v>16269</v>
      </c>
    </row>
    <row r="1804" spans="1:30" s="3" customFormat="1">
      <c r="A1804" s="6">
        <v>43945</v>
      </c>
      <c r="B1804" s="7" t="s">
        <v>15</v>
      </c>
      <c r="C1804" s="7" t="s">
        <v>4472</v>
      </c>
      <c r="D1804" s="7" t="s">
        <v>3952</v>
      </c>
      <c r="E1804" s="7" t="s">
        <v>117</v>
      </c>
      <c r="F1804" s="7" t="s">
        <v>5123</v>
      </c>
      <c r="G1804" s="7" t="s">
        <v>34</v>
      </c>
      <c r="H1804" s="7" t="s">
        <v>5124</v>
      </c>
      <c r="I1804" s="7" t="s">
        <v>7921</v>
      </c>
      <c r="J1804" s="7"/>
      <c r="K1804" s="7" t="s">
        <v>7922</v>
      </c>
      <c r="L1804" s="7" t="s">
        <v>14163</v>
      </c>
      <c r="M1804" s="7" t="s">
        <v>7923</v>
      </c>
      <c r="N1804" s="7">
        <v>62980000</v>
      </c>
      <c r="O1804" s="7"/>
      <c r="P1804" s="7">
        <v>62980000</v>
      </c>
      <c r="Q1804" s="7"/>
      <c r="R1804" s="7" t="s">
        <v>3957</v>
      </c>
      <c r="S1804" s="7" t="s">
        <v>3958</v>
      </c>
      <c r="T1804" s="7"/>
      <c r="U1804" s="15" t="s">
        <v>816</v>
      </c>
      <c r="V1804" s="7"/>
      <c r="W1804" s="14" t="s">
        <v>815</v>
      </c>
      <c r="X1804" s="20">
        <v>0</v>
      </c>
      <c r="Y1804" s="7" t="s">
        <v>10575</v>
      </c>
      <c r="Z1804" s="11" t="s">
        <v>4442</v>
      </c>
      <c r="AA1804" s="7">
        <v>20000000</v>
      </c>
      <c r="AB1804" s="1" t="s">
        <v>15550</v>
      </c>
      <c r="AC1804" s="7" t="s">
        <v>14869</v>
      </c>
      <c r="AD1804" s="1" t="s">
        <v>16269</v>
      </c>
    </row>
    <row r="1805" spans="1:30" s="3" customFormat="1">
      <c r="A1805" s="6">
        <v>43941</v>
      </c>
      <c r="B1805" s="7" t="s">
        <v>15</v>
      </c>
      <c r="C1805" s="7" t="s">
        <v>4633</v>
      </c>
      <c r="D1805" s="7" t="s">
        <v>678</v>
      </c>
      <c r="E1805" s="7" t="s">
        <v>16</v>
      </c>
      <c r="F1805" s="7" t="s">
        <v>4634</v>
      </c>
      <c r="G1805" s="7" t="s">
        <v>34</v>
      </c>
      <c r="H1805" s="7" t="s">
        <v>5125</v>
      </c>
      <c r="I1805" s="7" t="s">
        <v>7924</v>
      </c>
      <c r="J1805" s="7" t="s">
        <v>7925</v>
      </c>
      <c r="K1805" s="7" t="s">
        <v>7925</v>
      </c>
      <c r="L1805" s="7"/>
      <c r="M1805" s="7" t="s">
        <v>7926</v>
      </c>
      <c r="N1805" s="7">
        <v>58800000</v>
      </c>
      <c r="O1805" s="7">
        <v>4</v>
      </c>
      <c r="P1805" s="7">
        <v>14700000</v>
      </c>
      <c r="Q1805" s="7"/>
      <c r="R1805" s="7" t="s">
        <v>10531</v>
      </c>
      <c r="S1805" s="7" t="s">
        <v>4878</v>
      </c>
      <c r="T1805" s="7"/>
      <c r="U1805" s="15" t="s">
        <v>816</v>
      </c>
      <c r="V1805" s="7"/>
      <c r="W1805" s="14" t="s">
        <v>815</v>
      </c>
      <c r="X1805" s="20">
        <v>0</v>
      </c>
      <c r="Y1805" s="7" t="s">
        <v>10576</v>
      </c>
      <c r="Z1805" s="11" t="s">
        <v>4442</v>
      </c>
      <c r="AA1805" s="7"/>
      <c r="AB1805" s="71" t="s">
        <v>16263</v>
      </c>
      <c r="AC1805" s="7"/>
      <c r="AD1805" s="1" t="s">
        <v>16269</v>
      </c>
    </row>
    <row r="1806" spans="1:30" s="3" customFormat="1">
      <c r="A1806" s="6">
        <v>43943</v>
      </c>
      <c r="B1806" s="7" t="s">
        <v>21</v>
      </c>
      <c r="C1806" s="7" t="s">
        <v>4447</v>
      </c>
      <c r="D1806" s="7" t="s">
        <v>2766</v>
      </c>
      <c r="E1806" s="7" t="s">
        <v>16</v>
      </c>
      <c r="F1806" s="7" t="s">
        <v>2767</v>
      </c>
      <c r="G1806" s="7" t="s">
        <v>34</v>
      </c>
      <c r="H1806" s="7" t="s">
        <v>5126</v>
      </c>
      <c r="I1806" s="7" t="s">
        <v>314</v>
      </c>
      <c r="J1806" s="7" t="s">
        <v>314</v>
      </c>
      <c r="K1806" s="7" t="s">
        <v>3418</v>
      </c>
      <c r="L1806" s="7" t="s">
        <v>14164</v>
      </c>
      <c r="M1806" s="7" t="s">
        <v>7927</v>
      </c>
      <c r="N1806" s="7">
        <v>58725000</v>
      </c>
      <c r="O1806" s="7"/>
      <c r="P1806" s="7"/>
      <c r="Q1806" s="7"/>
      <c r="R1806" s="7" t="s">
        <v>2770</v>
      </c>
      <c r="S1806" s="7" t="s">
        <v>10532</v>
      </c>
      <c r="T1806" s="7"/>
      <c r="U1806" s="15" t="s">
        <v>816</v>
      </c>
      <c r="V1806" s="7"/>
      <c r="W1806" s="14" t="s">
        <v>815</v>
      </c>
      <c r="X1806" s="20">
        <v>0</v>
      </c>
      <c r="Y1806" s="7" t="s">
        <v>10577</v>
      </c>
      <c r="Z1806" s="11" t="s">
        <v>4442</v>
      </c>
      <c r="AA1806" s="7">
        <v>700000</v>
      </c>
      <c r="AB1806" s="1" t="s">
        <v>15551</v>
      </c>
      <c r="AC1806" s="7" t="s">
        <v>14868</v>
      </c>
      <c r="AD1806" s="1" t="s">
        <v>16269</v>
      </c>
    </row>
    <row r="1807" spans="1:30" s="3" customFormat="1">
      <c r="A1807" s="6">
        <v>43943</v>
      </c>
      <c r="B1807" s="7" t="s">
        <v>15</v>
      </c>
      <c r="C1807" s="7"/>
      <c r="D1807" s="7" t="s">
        <v>818</v>
      </c>
      <c r="E1807" s="7" t="s">
        <v>16</v>
      </c>
      <c r="F1807" s="7" t="s">
        <v>5127</v>
      </c>
      <c r="G1807" s="7" t="s">
        <v>34</v>
      </c>
      <c r="H1807" s="7" t="s">
        <v>5128</v>
      </c>
      <c r="I1807" s="7" t="s">
        <v>7928</v>
      </c>
      <c r="J1807" s="7"/>
      <c r="K1807" s="7" t="s">
        <v>7929</v>
      </c>
      <c r="L1807" s="7" t="s">
        <v>14165</v>
      </c>
      <c r="M1807" s="7" t="s">
        <v>7930</v>
      </c>
      <c r="N1807" s="7">
        <v>57759449.039999999</v>
      </c>
      <c r="O1807" s="7"/>
      <c r="P1807" s="7"/>
      <c r="Q1807" s="7"/>
      <c r="R1807" s="7" t="s">
        <v>10533</v>
      </c>
      <c r="S1807" s="7" t="s">
        <v>824</v>
      </c>
      <c r="T1807" s="7"/>
      <c r="U1807" s="15" t="s">
        <v>816</v>
      </c>
      <c r="V1807" s="7"/>
      <c r="W1807" s="14" t="s">
        <v>815</v>
      </c>
      <c r="X1807" s="20">
        <v>0</v>
      </c>
      <c r="Y1807" s="7" t="s">
        <v>10578</v>
      </c>
      <c r="Z1807" s="11" t="s">
        <v>4442</v>
      </c>
      <c r="AA1807" s="7">
        <v>0</v>
      </c>
      <c r="AB1807" s="1" t="s">
        <v>15552</v>
      </c>
      <c r="AC1807" s="7" t="s">
        <v>14869</v>
      </c>
      <c r="AD1807" s="1" t="s">
        <v>16269</v>
      </c>
    </row>
    <row r="1808" spans="1:30" s="3" customFormat="1">
      <c r="A1808" s="6">
        <v>43927</v>
      </c>
      <c r="B1808" s="7" t="s">
        <v>1385</v>
      </c>
      <c r="C1808" s="7" t="s">
        <v>4444</v>
      </c>
      <c r="D1808" s="7" t="s">
        <v>1387</v>
      </c>
      <c r="E1808" s="7" t="s">
        <v>1499</v>
      </c>
      <c r="F1808" s="7" t="s">
        <v>1520</v>
      </c>
      <c r="G1808" s="7" t="s">
        <v>17</v>
      </c>
      <c r="H1808" s="7" t="s">
        <v>5129</v>
      </c>
      <c r="I1808" s="7" t="s">
        <v>7931</v>
      </c>
      <c r="J1808" s="7"/>
      <c r="K1808" s="7"/>
      <c r="L1808" s="7" t="s">
        <v>7932</v>
      </c>
      <c r="M1808" s="7" t="s">
        <v>7933</v>
      </c>
      <c r="N1808" s="7">
        <v>56832173.939999998</v>
      </c>
      <c r="O1808" s="7"/>
      <c r="P1808" s="7"/>
      <c r="Q1808" s="7"/>
      <c r="R1808" s="7" t="s">
        <v>10534</v>
      </c>
      <c r="S1808" s="7"/>
      <c r="T1808" s="7"/>
      <c r="U1808" s="15" t="s">
        <v>816</v>
      </c>
      <c r="V1808" s="7"/>
      <c r="W1808" s="14" t="s">
        <v>815</v>
      </c>
      <c r="X1808" s="20">
        <v>0</v>
      </c>
      <c r="Y1808" s="7" t="s">
        <v>10579</v>
      </c>
      <c r="Z1808" s="11" t="s">
        <v>4442</v>
      </c>
      <c r="AA1808" s="7">
        <v>6000000</v>
      </c>
      <c r="AB1808" s="1" t="s">
        <v>15553</v>
      </c>
      <c r="AC1808" s="7" t="s">
        <v>14869</v>
      </c>
      <c r="AD1808" s="1" t="s">
        <v>16269</v>
      </c>
    </row>
    <row r="1809" spans="1:30" s="3" customFormat="1">
      <c r="A1809" s="6">
        <v>43937</v>
      </c>
      <c r="B1809" s="7" t="s">
        <v>15</v>
      </c>
      <c r="C1809" s="7" t="s">
        <v>2884</v>
      </c>
      <c r="D1809" s="11" t="s">
        <v>2877</v>
      </c>
      <c r="E1809" s="7" t="s">
        <v>128</v>
      </c>
      <c r="F1809" s="7" t="s">
        <v>5130</v>
      </c>
      <c r="G1809" s="7" t="s">
        <v>34</v>
      </c>
      <c r="H1809" s="7" t="s">
        <v>5131</v>
      </c>
      <c r="I1809" s="7"/>
      <c r="J1809" s="7"/>
      <c r="K1809" s="7" t="s">
        <v>7934</v>
      </c>
      <c r="L1809" s="7"/>
      <c r="M1809" s="7"/>
      <c r="N1809" s="7">
        <v>53882732.939999998</v>
      </c>
      <c r="O1809" s="7"/>
      <c r="P1809" s="7"/>
      <c r="Q1809" s="7"/>
      <c r="R1809" s="7" t="s">
        <v>10535</v>
      </c>
      <c r="S1809" s="7" t="s">
        <v>2890</v>
      </c>
      <c r="T1809" s="7"/>
      <c r="U1809" s="15" t="s">
        <v>816</v>
      </c>
      <c r="V1809" s="7"/>
      <c r="W1809" s="14" t="s">
        <v>815</v>
      </c>
      <c r="X1809" s="20">
        <v>0</v>
      </c>
      <c r="Y1809" s="7" t="s">
        <v>10580</v>
      </c>
      <c r="Z1809" s="11" t="s">
        <v>4442</v>
      </c>
      <c r="AA1809" s="7"/>
      <c r="AB1809" s="1" t="s">
        <v>14871</v>
      </c>
      <c r="AC1809" s="7"/>
      <c r="AD1809" s="1" t="s">
        <v>16269</v>
      </c>
    </row>
    <row r="1810" spans="1:30" s="3" customFormat="1">
      <c r="A1810" s="6">
        <v>43941</v>
      </c>
      <c r="B1810" s="7" t="s">
        <v>15</v>
      </c>
      <c r="C1810" s="7" t="s">
        <v>4633</v>
      </c>
      <c r="D1810" s="7" t="s">
        <v>678</v>
      </c>
      <c r="E1810" s="7" t="s">
        <v>117</v>
      </c>
      <c r="F1810" s="7" t="s">
        <v>5132</v>
      </c>
      <c r="G1810" s="7" t="s">
        <v>34</v>
      </c>
      <c r="H1810" s="7" t="s">
        <v>5133</v>
      </c>
      <c r="I1810" s="7" t="s">
        <v>2207</v>
      </c>
      <c r="J1810" s="7" t="s">
        <v>1112</v>
      </c>
      <c r="K1810" s="7" t="s">
        <v>7935</v>
      </c>
      <c r="L1810" s="7" t="s">
        <v>14166</v>
      </c>
      <c r="M1810" s="7" t="s">
        <v>7936</v>
      </c>
      <c r="N1810" s="7">
        <v>52056610.719999999</v>
      </c>
      <c r="O1810" s="7"/>
      <c r="P1810" s="7"/>
      <c r="Q1810" s="7"/>
      <c r="R1810" s="7" t="s">
        <v>4878</v>
      </c>
      <c r="S1810" s="7"/>
      <c r="T1810" s="7"/>
      <c r="U1810" s="15" t="s">
        <v>816</v>
      </c>
      <c r="V1810" s="7"/>
      <c r="W1810" s="14" t="s">
        <v>815</v>
      </c>
      <c r="X1810" s="20">
        <v>0</v>
      </c>
      <c r="Y1810" s="7" t="s">
        <v>10581</v>
      </c>
      <c r="Z1810" s="11" t="s">
        <v>4442</v>
      </c>
      <c r="AA1810" s="7">
        <v>4500000</v>
      </c>
      <c r="AB1810" s="1" t="s">
        <v>15554</v>
      </c>
      <c r="AC1810" s="7" t="s">
        <v>14869</v>
      </c>
      <c r="AD1810" s="1" t="s">
        <v>16269</v>
      </c>
    </row>
    <row r="1811" spans="1:30" s="3" customFormat="1">
      <c r="A1811" s="6">
        <v>43941</v>
      </c>
      <c r="B1811" s="7" t="s">
        <v>15</v>
      </c>
      <c r="C1811" s="7" t="s">
        <v>4633</v>
      </c>
      <c r="D1811" s="7" t="s">
        <v>678</v>
      </c>
      <c r="E1811" s="7" t="s">
        <v>16</v>
      </c>
      <c r="F1811" s="7" t="s">
        <v>4634</v>
      </c>
      <c r="G1811" s="7" t="s">
        <v>34</v>
      </c>
      <c r="H1811" s="7" t="s">
        <v>5134</v>
      </c>
      <c r="I1811" s="7" t="s">
        <v>7937</v>
      </c>
      <c r="J1811" s="7" t="s">
        <v>7938</v>
      </c>
      <c r="K1811" s="7" t="s">
        <v>7938</v>
      </c>
      <c r="L1811" s="7" t="s">
        <v>14168</v>
      </c>
      <c r="M1811" s="7" t="s">
        <v>14167</v>
      </c>
      <c r="N1811" s="7">
        <v>51166032</v>
      </c>
      <c r="O1811" s="7">
        <v>6</v>
      </c>
      <c r="P1811" s="7">
        <v>8527672</v>
      </c>
      <c r="Q1811" s="7"/>
      <c r="R1811" s="7" t="s">
        <v>10536</v>
      </c>
      <c r="S1811" s="7" t="s">
        <v>4878</v>
      </c>
      <c r="T1811" s="7"/>
      <c r="U1811" s="15" t="s">
        <v>816</v>
      </c>
      <c r="V1811" s="7"/>
      <c r="W1811" s="14" t="s">
        <v>815</v>
      </c>
      <c r="X1811" s="20">
        <v>0</v>
      </c>
      <c r="Y1811" s="7" t="s">
        <v>10582</v>
      </c>
      <c r="Z1811" s="11" t="s">
        <v>4442</v>
      </c>
      <c r="AA1811" s="7">
        <v>0</v>
      </c>
      <c r="AB1811" s="1" t="s">
        <v>15555</v>
      </c>
      <c r="AC1811" s="7" t="s">
        <v>14869</v>
      </c>
      <c r="AD1811" s="1" t="s">
        <v>16269</v>
      </c>
    </row>
    <row r="1812" spans="1:30" s="3" customFormat="1">
      <c r="A1812" s="6">
        <v>43943</v>
      </c>
      <c r="B1812" s="7" t="s">
        <v>21</v>
      </c>
      <c r="C1812" s="7" t="s">
        <v>4447</v>
      </c>
      <c r="D1812" s="7" t="s">
        <v>2766</v>
      </c>
      <c r="E1812" s="7" t="s">
        <v>16</v>
      </c>
      <c r="F1812" s="7" t="s">
        <v>2767</v>
      </c>
      <c r="G1812" s="7" t="s">
        <v>34</v>
      </c>
      <c r="H1812" s="7" t="s">
        <v>5135</v>
      </c>
      <c r="I1812" s="7" t="s">
        <v>7939</v>
      </c>
      <c r="J1812" s="7" t="s">
        <v>7940</v>
      </c>
      <c r="K1812" s="7" t="s">
        <v>7941</v>
      </c>
      <c r="L1812" s="7" t="s">
        <v>14169</v>
      </c>
      <c r="M1812" s="7" t="s">
        <v>7942</v>
      </c>
      <c r="N1812" s="7">
        <v>48550021.43</v>
      </c>
      <c r="O1812" s="7"/>
      <c r="P1812" s="7"/>
      <c r="Q1812" s="7"/>
      <c r="R1812" s="7" t="s">
        <v>2770</v>
      </c>
      <c r="S1812" s="7" t="s">
        <v>10537</v>
      </c>
      <c r="T1812" s="7"/>
      <c r="U1812" s="15" t="s">
        <v>816</v>
      </c>
      <c r="V1812" s="7"/>
      <c r="W1812" s="14" t="s">
        <v>815</v>
      </c>
      <c r="X1812" s="20">
        <v>0</v>
      </c>
      <c r="Y1812" s="7" t="s">
        <v>10583</v>
      </c>
      <c r="Z1812" s="11" t="s">
        <v>4442</v>
      </c>
      <c r="AA1812" s="7">
        <v>0</v>
      </c>
      <c r="AB1812" s="1" t="s">
        <v>15556</v>
      </c>
      <c r="AC1812" s="7" t="s">
        <v>14869</v>
      </c>
      <c r="AD1812" s="1" t="s">
        <v>16269</v>
      </c>
    </row>
    <row r="1813" spans="1:30" s="3" customFormat="1">
      <c r="A1813" s="6">
        <v>43920</v>
      </c>
      <c r="B1813" s="7" t="s">
        <v>1385</v>
      </c>
      <c r="C1813" s="7" t="s">
        <v>4444</v>
      </c>
      <c r="D1813" s="7" t="s">
        <v>1387</v>
      </c>
      <c r="E1813" s="7" t="s">
        <v>1499</v>
      </c>
      <c r="F1813" s="7" t="s">
        <v>1883</v>
      </c>
      <c r="G1813" s="7" t="s">
        <v>17</v>
      </c>
      <c r="H1813" s="7" t="s">
        <v>1500</v>
      </c>
      <c r="I1813" s="7" t="s">
        <v>1501</v>
      </c>
      <c r="J1813" s="7"/>
      <c r="K1813" s="7"/>
      <c r="L1813" s="7" t="s">
        <v>1503</v>
      </c>
      <c r="M1813" s="7" t="s">
        <v>1504</v>
      </c>
      <c r="N1813" s="7">
        <v>46800000</v>
      </c>
      <c r="O1813" s="7"/>
      <c r="P1813" s="7"/>
      <c r="Q1813" s="7"/>
      <c r="R1813" s="7" t="s">
        <v>1505</v>
      </c>
      <c r="S1813" s="7"/>
      <c r="T1813" s="7"/>
      <c r="U1813" s="15" t="s">
        <v>816</v>
      </c>
      <c r="V1813" s="7"/>
      <c r="W1813" s="14" t="s">
        <v>815</v>
      </c>
      <c r="X1813" s="20">
        <v>0</v>
      </c>
      <c r="Y1813" s="7" t="s">
        <v>10584</v>
      </c>
      <c r="Z1813" s="11" t="s">
        <v>4442</v>
      </c>
      <c r="AA1813" s="7">
        <v>2120000</v>
      </c>
      <c r="AB1813" s="1" t="s">
        <v>15108</v>
      </c>
      <c r="AC1813" s="7" t="s">
        <v>14869</v>
      </c>
      <c r="AD1813" s="1" t="s">
        <v>16269</v>
      </c>
    </row>
    <row r="1814" spans="1:30" s="3" customFormat="1">
      <c r="A1814" s="6">
        <v>43917</v>
      </c>
      <c r="B1814" s="7" t="s">
        <v>21</v>
      </c>
      <c r="C1814" s="7" t="s">
        <v>4269</v>
      </c>
      <c r="D1814" s="7" t="s">
        <v>3952</v>
      </c>
      <c r="E1814" s="7" t="s">
        <v>36</v>
      </c>
      <c r="F1814" s="7" t="s">
        <v>5136</v>
      </c>
      <c r="G1814" s="7" t="s">
        <v>34</v>
      </c>
      <c r="H1814" s="7" t="s">
        <v>5137</v>
      </c>
      <c r="I1814" s="7" t="s">
        <v>7943</v>
      </c>
      <c r="J1814" s="7" t="s">
        <v>7944</v>
      </c>
      <c r="K1814" s="7"/>
      <c r="L1814" s="7" t="s">
        <v>14170</v>
      </c>
      <c r="M1814" s="7" t="s">
        <v>7945</v>
      </c>
      <c r="N1814" s="7">
        <v>34057029.93</v>
      </c>
      <c r="O1814" s="7">
        <v>1</v>
      </c>
      <c r="P1814" s="7">
        <v>34057029.93</v>
      </c>
      <c r="Q1814" s="7" t="s">
        <v>20</v>
      </c>
      <c r="R1814" s="7" t="s">
        <v>4417</v>
      </c>
      <c r="S1814" s="7" t="s">
        <v>4418</v>
      </c>
      <c r="T1814" s="7"/>
      <c r="U1814" s="15" t="s">
        <v>816</v>
      </c>
      <c r="V1814" s="7"/>
      <c r="W1814" s="14" t="s">
        <v>815</v>
      </c>
      <c r="X1814" s="20">
        <v>0</v>
      </c>
      <c r="Y1814" s="7" t="s">
        <v>10585</v>
      </c>
      <c r="Z1814" s="11" t="s">
        <v>4442</v>
      </c>
      <c r="AA1814" s="7">
        <v>7797718.2400000002</v>
      </c>
      <c r="AB1814" s="1" t="s">
        <v>15557</v>
      </c>
      <c r="AC1814" s="7" t="s">
        <v>14869</v>
      </c>
      <c r="AD1814" s="1" t="s">
        <v>16269</v>
      </c>
    </row>
    <row r="1815" spans="1:30" s="3" customFormat="1">
      <c r="A1815" s="6">
        <v>43943</v>
      </c>
      <c r="B1815" s="7" t="s">
        <v>21</v>
      </c>
      <c r="C1815" s="7" t="s">
        <v>4447</v>
      </c>
      <c r="D1815" s="7" t="s">
        <v>2766</v>
      </c>
      <c r="E1815" s="7" t="s">
        <v>16</v>
      </c>
      <c r="F1815" s="7" t="s">
        <v>2767</v>
      </c>
      <c r="G1815" s="7" t="s">
        <v>34</v>
      </c>
      <c r="H1815" s="7" t="s">
        <v>5138</v>
      </c>
      <c r="I1815" s="7" t="s">
        <v>7946</v>
      </c>
      <c r="J1815" s="7" t="s">
        <v>7947</v>
      </c>
      <c r="K1815" s="7" t="s">
        <v>3921</v>
      </c>
      <c r="L1815" s="7" t="s">
        <v>7948</v>
      </c>
      <c r="M1815" s="7" t="s">
        <v>7949</v>
      </c>
      <c r="N1815" s="7">
        <v>33149412.379999999</v>
      </c>
      <c r="O1815" s="7"/>
      <c r="P1815" s="7"/>
      <c r="Q1815" s="7"/>
      <c r="R1815" s="7" t="s">
        <v>2770</v>
      </c>
      <c r="S1815" s="7" t="s">
        <v>10538</v>
      </c>
      <c r="T1815" s="7"/>
      <c r="U1815" s="15" t="s">
        <v>816</v>
      </c>
      <c r="V1815" s="7"/>
      <c r="W1815" s="14" t="s">
        <v>815</v>
      </c>
      <c r="X1815" s="20">
        <v>0</v>
      </c>
      <c r="Y1815" s="7" t="s">
        <v>10586</v>
      </c>
      <c r="Z1815" s="11" t="s">
        <v>4442</v>
      </c>
      <c r="AA1815" s="7">
        <v>0</v>
      </c>
      <c r="AB1815" s="1" t="s">
        <v>15558</v>
      </c>
      <c r="AC1815" s="7" t="s">
        <v>14869</v>
      </c>
      <c r="AD1815" s="1" t="s">
        <v>16269</v>
      </c>
    </row>
    <row r="1816" spans="1:30" s="3" customFormat="1">
      <c r="A1816" s="6">
        <v>43948</v>
      </c>
      <c r="B1816" s="7" t="s">
        <v>21</v>
      </c>
      <c r="C1816" s="7" t="s">
        <v>4451</v>
      </c>
      <c r="D1816" s="7" t="s">
        <v>2480</v>
      </c>
      <c r="E1816" s="7" t="s">
        <v>16</v>
      </c>
      <c r="F1816" s="7" t="s">
        <v>5139</v>
      </c>
      <c r="G1816" s="7" t="s">
        <v>34</v>
      </c>
      <c r="H1816" s="7" t="s">
        <v>5140</v>
      </c>
      <c r="I1816" s="7" t="s">
        <v>7950</v>
      </c>
      <c r="J1816" s="7" t="s">
        <v>7951</v>
      </c>
      <c r="K1816" s="7"/>
      <c r="L1816" s="7" t="s">
        <v>7952</v>
      </c>
      <c r="M1816" s="7" t="s">
        <v>7953</v>
      </c>
      <c r="N1816" s="7">
        <v>30483666.780000001</v>
      </c>
      <c r="O1816" s="7"/>
      <c r="P1816" s="7"/>
      <c r="Q1816" s="7"/>
      <c r="R1816" s="7" t="s">
        <v>2488</v>
      </c>
      <c r="S1816" s="7" t="s">
        <v>2488</v>
      </c>
      <c r="T1816" s="7"/>
      <c r="U1816" s="15" t="s">
        <v>816</v>
      </c>
      <c r="V1816" s="7"/>
      <c r="W1816" s="14" t="s">
        <v>815</v>
      </c>
      <c r="X1816" s="20">
        <v>0</v>
      </c>
      <c r="Y1816" s="7" t="s">
        <v>10587</v>
      </c>
      <c r="Z1816" s="11" t="s">
        <v>4442</v>
      </c>
      <c r="AA1816" s="7">
        <v>0</v>
      </c>
      <c r="AB1816" s="1" t="s">
        <v>15559</v>
      </c>
      <c r="AC1816" s="7" t="s">
        <v>14869</v>
      </c>
      <c r="AD1816" s="1" t="s">
        <v>16269</v>
      </c>
    </row>
    <row r="1817" spans="1:30" s="3" customFormat="1">
      <c r="A1817" s="6">
        <v>43929</v>
      </c>
      <c r="B1817" s="7" t="s">
        <v>15</v>
      </c>
      <c r="C1817" s="7"/>
      <c r="D1817" s="7" t="s">
        <v>2480</v>
      </c>
      <c r="E1817" s="7" t="s">
        <v>16</v>
      </c>
      <c r="F1817" s="7" t="s">
        <v>2566</v>
      </c>
      <c r="G1817" s="7" t="s">
        <v>34</v>
      </c>
      <c r="H1817" s="7" t="s">
        <v>5141</v>
      </c>
      <c r="I1817" s="7" t="s">
        <v>7954</v>
      </c>
      <c r="J1817" s="7" t="s">
        <v>7955</v>
      </c>
      <c r="K1817" s="7" t="s">
        <v>7956</v>
      </c>
      <c r="L1817" s="7" t="s">
        <v>14171</v>
      </c>
      <c r="M1817" s="7" t="s">
        <v>7957</v>
      </c>
      <c r="N1817" s="7">
        <v>29882634.899999999</v>
      </c>
      <c r="O1817" s="7"/>
      <c r="P1817" s="7"/>
      <c r="Q1817" s="7"/>
      <c r="R1817" s="7" t="s">
        <v>2572</v>
      </c>
      <c r="S1817" s="7" t="s">
        <v>2572</v>
      </c>
      <c r="T1817" s="7"/>
      <c r="U1817" s="15" t="s">
        <v>816</v>
      </c>
      <c r="V1817" s="7"/>
      <c r="W1817" s="14" t="s">
        <v>815</v>
      </c>
      <c r="X1817" s="20">
        <v>0</v>
      </c>
      <c r="Y1817" s="7" t="s">
        <v>10588</v>
      </c>
      <c r="Z1817" s="11" t="s">
        <v>4442</v>
      </c>
      <c r="AA1817" s="7">
        <v>0</v>
      </c>
      <c r="AB1817" s="1" t="s">
        <v>15560</v>
      </c>
      <c r="AC1817" s="7" t="s">
        <v>14869</v>
      </c>
      <c r="AD1817" s="1" t="s">
        <v>16269</v>
      </c>
    </row>
    <row r="1818" spans="1:30" s="3" customFormat="1">
      <c r="A1818" s="6">
        <v>43944</v>
      </c>
      <c r="B1818" s="7" t="s">
        <v>21</v>
      </c>
      <c r="C1818" s="7" t="s">
        <v>5142</v>
      </c>
      <c r="D1818" s="11" t="s">
        <v>904</v>
      </c>
      <c r="E1818" s="7" t="s">
        <v>16</v>
      </c>
      <c r="F1818" s="7" t="s">
        <v>1157</v>
      </c>
      <c r="G1818" s="7" t="s">
        <v>34</v>
      </c>
      <c r="H1818" s="7" t="s">
        <v>5143</v>
      </c>
      <c r="I1818" s="7" t="s">
        <v>7958</v>
      </c>
      <c r="J1818" s="7"/>
      <c r="K1818" s="7" t="s">
        <v>7959</v>
      </c>
      <c r="L1818" s="7" t="s">
        <v>14172</v>
      </c>
      <c r="M1818" s="7" t="s">
        <v>7960</v>
      </c>
      <c r="N1818" s="7">
        <v>29321236.43</v>
      </c>
      <c r="O1818" s="7"/>
      <c r="P1818" s="7"/>
      <c r="Q1818" s="7"/>
      <c r="R1818" s="7" t="s">
        <v>1189</v>
      </c>
      <c r="S1818" s="7" t="s">
        <v>1163</v>
      </c>
      <c r="T1818" s="7"/>
      <c r="U1818" s="15" t="s">
        <v>816</v>
      </c>
      <c r="V1818" s="7"/>
      <c r="W1818" s="14" t="s">
        <v>815</v>
      </c>
      <c r="X1818" s="20">
        <v>0</v>
      </c>
      <c r="Y1818" s="7" t="s">
        <v>10589</v>
      </c>
      <c r="Z1818" s="11" t="s">
        <v>4442</v>
      </c>
      <c r="AA1818" s="7">
        <v>0</v>
      </c>
      <c r="AB1818" s="1" t="s">
        <v>15561</v>
      </c>
      <c r="AC1818" s="7" t="s">
        <v>14869</v>
      </c>
      <c r="AD1818" s="1" t="s">
        <v>16269</v>
      </c>
    </row>
    <row r="1819" spans="1:30" s="3" customFormat="1">
      <c r="A1819" s="6">
        <v>43941</v>
      </c>
      <c r="B1819" s="7" t="s">
        <v>15</v>
      </c>
      <c r="C1819" s="7" t="s">
        <v>4633</v>
      </c>
      <c r="D1819" s="7" t="s">
        <v>678</v>
      </c>
      <c r="E1819" s="7" t="s">
        <v>16</v>
      </c>
      <c r="F1819" s="7" t="s">
        <v>4634</v>
      </c>
      <c r="G1819" s="7" t="s">
        <v>34</v>
      </c>
      <c r="H1819" s="7" t="s">
        <v>5144</v>
      </c>
      <c r="I1819" s="7" t="s">
        <v>7961</v>
      </c>
      <c r="J1819" s="7" t="s">
        <v>7962</v>
      </c>
      <c r="K1819" s="7" t="s">
        <v>7962</v>
      </c>
      <c r="L1819" s="7" t="s">
        <v>14168</v>
      </c>
      <c r="M1819" s="7" t="s">
        <v>14167</v>
      </c>
      <c r="N1819" s="7">
        <v>28080000</v>
      </c>
      <c r="O1819" s="7">
        <v>6</v>
      </c>
      <c r="P1819" s="7">
        <v>4680000</v>
      </c>
      <c r="Q1819" s="7"/>
      <c r="R1819" s="7" t="s">
        <v>10536</v>
      </c>
      <c r="S1819" s="7" t="s">
        <v>4878</v>
      </c>
      <c r="T1819" s="7"/>
      <c r="U1819" s="15" t="s">
        <v>816</v>
      </c>
      <c r="V1819" s="7"/>
      <c r="W1819" s="14" t="s">
        <v>815</v>
      </c>
      <c r="X1819" s="20">
        <v>0</v>
      </c>
      <c r="Y1819" s="7" t="s">
        <v>10590</v>
      </c>
      <c r="Z1819" s="11" t="s">
        <v>4442</v>
      </c>
      <c r="AA1819" s="7">
        <v>0</v>
      </c>
      <c r="AB1819" s="1" t="s">
        <v>15555</v>
      </c>
      <c r="AC1819" s="7" t="s">
        <v>14869</v>
      </c>
      <c r="AD1819" s="1" t="s">
        <v>16269</v>
      </c>
    </row>
    <row r="1820" spans="1:30" s="3" customFormat="1">
      <c r="A1820" s="6">
        <v>43944</v>
      </c>
      <c r="B1820" s="7" t="s">
        <v>15</v>
      </c>
      <c r="C1820" s="7" t="s">
        <v>4464</v>
      </c>
      <c r="D1820" s="11" t="s">
        <v>2766</v>
      </c>
      <c r="E1820" s="7" t="s">
        <v>16</v>
      </c>
      <c r="F1820" s="7" t="s">
        <v>2132</v>
      </c>
      <c r="G1820" s="7" t="s">
        <v>34</v>
      </c>
      <c r="H1820" s="7" t="s">
        <v>5145</v>
      </c>
      <c r="I1820" s="7" t="s">
        <v>797</v>
      </c>
      <c r="J1820" s="7" t="s">
        <v>7963</v>
      </c>
      <c r="K1820" s="7" t="s">
        <v>797</v>
      </c>
      <c r="L1820" s="7" t="s">
        <v>14173</v>
      </c>
      <c r="M1820" s="7" t="s">
        <v>7964</v>
      </c>
      <c r="N1820" s="7">
        <v>26930114.850000001</v>
      </c>
      <c r="O1820" s="7"/>
      <c r="P1820" s="7">
        <v>4488352.4749999996</v>
      </c>
      <c r="Q1820" s="7"/>
      <c r="R1820" s="7" t="s">
        <v>3078</v>
      </c>
      <c r="S1820" s="7" t="s">
        <v>3079</v>
      </c>
      <c r="T1820" s="7"/>
      <c r="U1820" s="15" t="s">
        <v>816</v>
      </c>
      <c r="V1820" s="7"/>
      <c r="W1820" s="14" t="s">
        <v>815</v>
      </c>
      <c r="X1820" s="20">
        <v>0</v>
      </c>
      <c r="Y1820" s="7" t="s">
        <v>10591</v>
      </c>
      <c r="Z1820" s="11" t="s">
        <v>4442</v>
      </c>
      <c r="AA1820" s="7">
        <v>0</v>
      </c>
      <c r="AB1820" s="1" t="s">
        <v>15562</v>
      </c>
      <c r="AC1820" s="7" t="s">
        <v>14869</v>
      </c>
      <c r="AD1820" s="1" t="s">
        <v>16269</v>
      </c>
    </row>
    <row r="1821" spans="1:30" s="3" customFormat="1">
      <c r="A1821" s="6">
        <v>43956</v>
      </c>
      <c r="B1821" s="7" t="s">
        <v>21</v>
      </c>
      <c r="C1821" s="7" t="s">
        <v>4447</v>
      </c>
      <c r="D1821" s="7" t="s">
        <v>2766</v>
      </c>
      <c r="E1821" s="7" t="s">
        <v>117</v>
      </c>
      <c r="F1821" s="7" t="s">
        <v>4121</v>
      </c>
      <c r="G1821" s="7" t="s">
        <v>17</v>
      </c>
      <c r="H1821" s="7" t="s">
        <v>5146</v>
      </c>
      <c r="I1821" s="7" t="s">
        <v>314</v>
      </c>
      <c r="J1821" s="7" t="s">
        <v>314</v>
      </c>
      <c r="K1821" s="7" t="s">
        <v>682</v>
      </c>
      <c r="L1821" s="7" t="s">
        <v>14174</v>
      </c>
      <c r="M1821" s="7" t="s">
        <v>7965</v>
      </c>
      <c r="N1821" s="7">
        <v>24146640</v>
      </c>
      <c r="O1821" s="7"/>
      <c r="P1821" s="7"/>
      <c r="Q1821" s="7" t="s">
        <v>4400</v>
      </c>
      <c r="R1821" s="7" t="s">
        <v>2770</v>
      </c>
      <c r="S1821" s="7" t="s">
        <v>10539</v>
      </c>
      <c r="T1821" s="7"/>
      <c r="U1821" s="15" t="s">
        <v>816</v>
      </c>
      <c r="V1821" s="7"/>
      <c r="W1821" s="14" t="s">
        <v>815</v>
      </c>
      <c r="X1821" s="20">
        <v>0</v>
      </c>
      <c r="Y1821" s="7" t="s">
        <v>10592</v>
      </c>
      <c r="Z1821" s="11" t="s">
        <v>4442</v>
      </c>
      <c r="AA1821" s="7">
        <v>300000</v>
      </c>
      <c r="AB1821" s="1" t="s">
        <v>15563</v>
      </c>
      <c r="AC1821" s="7" t="s">
        <v>14868</v>
      </c>
      <c r="AD1821" s="1" t="s">
        <v>16269</v>
      </c>
    </row>
    <row r="1822" spans="1:30" s="3" customFormat="1">
      <c r="A1822" s="6">
        <v>43929</v>
      </c>
      <c r="B1822" s="7" t="s">
        <v>21</v>
      </c>
      <c r="C1822" s="7" t="s">
        <v>4454</v>
      </c>
      <c r="D1822" s="11" t="s">
        <v>904</v>
      </c>
      <c r="E1822" s="7" t="s">
        <v>117</v>
      </c>
      <c r="F1822" s="7" t="s">
        <v>5147</v>
      </c>
      <c r="G1822" s="7" t="s">
        <v>17</v>
      </c>
      <c r="H1822" s="7" t="s">
        <v>5148</v>
      </c>
      <c r="I1822" s="7" t="s">
        <v>7966</v>
      </c>
      <c r="J1822" s="7"/>
      <c r="K1822" s="7" t="s">
        <v>7967</v>
      </c>
      <c r="L1822" s="7" t="s">
        <v>14175</v>
      </c>
      <c r="M1822" s="7" t="s">
        <v>7968</v>
      </c>
      <c r="N1822" s="7">
        <v>23720400</v>
      </c>
      <c r="O1822" s="7"/>
      <c r="P1822" s="7"/>
      <c r="Q1822" s="7"/>
      <c r="R1822" s="7" t="s">
        <v>10540</v>
      </c>
      <c r="S1822" s="7" t="s">
        <v>10541</v>
      </c>
      <c r="T1822" s="7"/>
      <c r="U1822" s="15" t="s">
        <v>816</v>
      </c>
      <c r="V1822" s="7"/>
      <c r="W1822" s="14" t="s">
        <v>815</v>
      </c>
      <c r="X1822" s="20">
        <v>0</v>
      </c>
      <c r="Y1822" s="7" t="s">
        <v>10593</v>
      </c>
      <c r="Z1822" s="11" t="s">
        <v>4442</v>
      </c>
      <c r="AA1822" s="7">
        <v>0</v>
      </c>
      <c r="AB1822" s="1" t="s">
        <v>15564</v>
      </c>
      <c r="AC1822" s="7" t="s">
        <v>14869</v>
      </c>
      <c r="AD1822" s="1" t="s">
        <v>16269</v>
      </c>
    </row>
    <row r="1823" spans="1:30" s="3" customFormat="1">
      <c r="A1823" s="6">
        <v>43929</v>
      </c>
      <c r="B1823" s="7" t="s">
        <v>21</v>
      </c>
      <c r="C1823" s="7" t="s">
        <v>4454</v>
      </c>
      <c r="D1823" s="11" t="s">
        <v>904</v>
      </c>
      <c r="E1823" s="7" t="s">
        <v>117</v>
      </c>
      <c r="F1823" s="7" t="s">
        <v>5147</v>
      </c>
      <c r="G1823" s="7" t="s">
        <v>17</v>
      </c>
      <c r="H1823" s="7" t="s">
        <v>5148</v>
      </c>
      <c r="I1823" s="7" t="s">
        <v>7966</v>
      </c>
      <c r="J1823" s="7"/>
      <c r="K1823" s="7" t="s">
        <v>7967</v>
      </c>
      <c r="L1823" s="7" t="s">
        <v>14176</v>
      </c>
      <c r="M1823" s="7" t="s">
        <v>7969</v>
      </c>
      <c r="N1823" s="7">
        <v>23720400</v>
      </c>
      <c r="O1823" s="7"/>
      <c r="P1823" s="7"/>
      <c r="Q1823" s="7"/>
      <c r="R1823" s="7" t="s">
        <v>10540</v>
      </c>
      <c r="S1823" s="7" t="s">
        <v>10542</v>
      </c>
      <c r="T1823" s="7"/>
      <c r="U1823" s="15" t="s">
        <v>816</v>
      </c>
      <c r="V1823" s="7"/>
      <c r="W1823" s="14" t="s">
        <v>815</v>
      </c>
      <c r="X1823" s="20">
        <v>0</v>
      </c>
      <c r="Y1823" s="7" t="s">
        <v>10594</v>
      </c>
      <c r="Z1823" s="11" t="s">
        <v>4442</v>
      </c>
      <c r="AA1823" s="7">
        <v>2000000</v>
      </c>
      <c r="AB1823" s="1" t="s">
        <v>15565</v>
      </c>
      <c r="AC1823" s="7" t="s">
        <v>14869</v>
      </c>
      <c r="AD1823" s="1" t="s">
        <v>16269</v>
      </c>
    </row>
    <row r="1824" spans="1:30" s="3" customFormat="1">
      <c r="A1824" s="6">
        <v>43924</v>
      </c>
      <c r="B1824" s="7" t="s">
        <v>21</v>
      </c>
      <c r="C1824" s="7" t="s">
        <v>5149</v>
      </c>
      <c r="D1824" s="7" t="s">
        <v>309</v>
      </c>
      <c r="E1824" s="7" t="s">
        <v>16</v>
      </c>
      <c r="F1824" s="7" t="s">
        <v>363</v>
      </c>
      <c r="G1824" s="7" t="s">
        <v>34</v>
      </c>
      <c r="H1824" s="7" t="s">
        <v>5150</v>
      </c>
      <c r="I1824" s="7" t="s">
        <v>7970</v>
      </c>
      <c r="J1824" s="7" t="s">
        <v>7971</v>
      </c>
      <c r="K1824" s="7" t="s">
        <v>7971</v>
      </c>
      <c r="L1824" s="7" t="s">
        <v>14177</v>
      </c>
      <c r="M1824" s="7" t="s">
        <v>7972</v>
      </c>
      <c r="N1824" s="7">
        <v>23137264</v>
      </c>
      <c r="O1824" s="7">
        <v>6</v>
      </c>
      <c r="P1824" s="7">
        <v>3856210.67</v>
      </c>
      <c r="Q1824" s="7"/>
      <c r="R1824" s="7" t="s">
        <v>10543</v>
      </c>
      <c r="S1824" s="7" t="s">
        <v>314</v>
      </c>
      <c r="T1824" s="7"/>
      <c r="U1824" s="15" t="s">
        <v>816</v>
      </c>
      <c r="V1824" s="7"/>
      <c r="W1824" s="14" t="s">
        <v>815</v>
      </c>
      <c r="X1824" s="20">
        <v>0</v>
      </c>
      <c r="Y1824" s="7" t="s">
        <v>10595</v>
      </c>
      <c r="Z1824" s="11" t="s">
        <v>4442</v>
      </c>
      <c r="AA1824" s="7">
        <v>0</v>
      </c>
      <c r="AB1824" s="1" t="s">
        <v>15566</v>
      </c>
      <c r="AC1824" s="7" t="s">
        <v>14869</v>
      </c>
      <c r="AD1824" s="1" t="s">
        <v>16269</v>
      </c>
    </row>
    <row r="1825" spans="1:30" s="3" customFormat="1">
      <c r="A1825" s="6">
        <v>43945</v>
      </c>
      <c r="B1825" s="7" t="s">
        <v>15</v>
      </c>
      <c r="C1825" s="7" t="s">
        <v>4472</v>
      </c>
      <c r="D1825" s="7" t="s">
        <v>3952</v>
      </c>
      <c r="E1825" s="7" t="s">
        <v>117</v>
      </c>
      <c r="F1825" s="7" t="s">
        <v>5151</v>
      </c>
      <c r="G1825" s="7" t="s">
        <v>17</v>
      </c>
      <c r="H1825" s="7" t="s">
        <v>5152</v>
      </c>
      <c r="I1825" s="7" t="s">
        <v>7973</v>
      </c>
      <c r="J1825" s="7"/>
      <c r="K1825" s="7" t="s">
        <v>7974</v>
      </c>
      <c r="L1825" s="7" t="s">
        <v>7975</v>
      </c>
      <c r="M1825" s="7" t="s">
        <v>7976</v>
      </c>
      <c r="N1825" s="7">
        <v>21600000</v>
      </c>
      <c r="O1825" s="7"/>
      <c r="P1825" s="7">
        <v>108</v>
      </c>
      <c r="Q1825" s="7"/>
      <c r="R1825" s="7" t="s">
        <v>3957</v>
      </c>
      <c r="S1825" s="7" t="s">
        <v>3958</v>
      </c>
      <c r="T1825" s="7"/>
      <c r="U1825" s="15" t="s">
        <v>816</v>
      </c>
      <c r="V1825" s="7"/>
      <c r="W1825" s="14" t="s">
        <v>815</v>
      </c>
      <c r="X1825" s="20">
        <v>0</v>
      </c>
      <c r="Y1825" s="7" t="s">
        <v>10596</v>
      </c>
      <c r="Z1825" s="11" t="s">
        <v>4442</v>
      </c>
      <c r="AA1825" s="7">
        <v>300000</v>
      </c>
      <c r="AB1825" s="1" t="s">
        <v>15567</v>
      </c>
      <c r="AC1825" s="7" t="s">
        <v>14869</v>
      </c>
      <c r="AD1825" s="1" t="s">
        <v>16269</v>
      </c>
    </row>
    <row r="1826" spans="1:30" s="3" customFormat="1">
      <c r="A1826" s="6">
        <v>43941</v>
      </c>
      <c r="B1826" s="7" t="s">
        <v>15</v>
      </c>
      <c r="C1826" s="7" t="s">
        <v>4633</v>
      </c>
      <c r="D1826" s="7" t="s">
        <v>678</v>
      </c>
      <c r="E1826" s="7" t="s">
        <v>36</v>
      </c>
      <c r="F1826" s="7" t="s">
        <v>5153</v>
      </c>
      <c r="G1826" s="7" t="s">
        <v>34</v>
      </c>
      <c r="H1826" s="7" t="s">
        <v>5154</v>
      </c>
      <c r="I1826" s="7" t="s">
        <v>7977</v>
      </c>
      <c r="J1826" s="7" t="s">
        <v>7978</v>
      </c>
      <c r="K1826" s="7" t="s">
        <v>7979</v>
      </c>
      <c r="L1826" s="7" t="s">
        <v>14178</v>
      </c>
      <c r="M1826" s="7" t="s">
        <v>7980</v>
      </c>
      <c r="N1826" s="7">
        <v>21561120.039999999</v>
      </c>
      <c r="O1826" s="7">
        <v>264359</v>
      </c>
      <c r="P1826" s="7">
        <v>81.56</v>
      </c>
      <c r="Q1826" s="7"/>
      <c r="R1826" s="7" t="s">
        <v>10544</v>
      </c>
      <c r="S1826" s="7" t="s">
        <v>4878</v>
      </c>
      <c r="T1826" s="7"/>
      <c r="U1826" s="15" t="s">
        <v>816</v>
      </c>
      <c r="V1826" s="7"/>
      <c r="W1826" s="14" t="s">
        <v>815</v>
      </c>
      <c r="X1826" s="20">
        <v>0</v>
      </c>
      <c r="Y1826" s="7" t="s">
        <v>10597</v>
      </c>
      <c r="Z1826" s="11" t="s">
        <v>4442</v>
      </c>
      <c r="AA1826" s="7">
        <v>1500000</v>
      </c>
      <c r="AB1826" s="1" t="s">
        <v>15568</v>
      </c>
      <c r="AC1826" s="7" t="s">
        <v>14868</v>
      </c>
      <c r="AD1826" s="1" t="s">
        <v>16269</v>
      </c>
    </row>
    <row r="1827" spans="1:30" s="3" customFormat="1">
      <c r="A1827" s="6">
        <v>43943</v>
      </c>
      <c r="B1827" s="7" t="s">
        <v>21</v>
      </c>
      <c r="C1827" s="7" t="s">
        <v>4238</v>
      </c>
      <c r="D1827" s="7" t="s">
        <v>309</v>
      </c>
      <c r="E1827" s="7" t="s">
        <v>16</v>
      </c>
      <c r="F1827" s="7" t="s">
        <v>5155</v>
      </c>
      <c r="G1827" s="7" t="s">
        <v>34</v>
      </c>
      <c r="H1827" s="7" t="s">
        <v>5156</v>
      </c>
      <c r="I1827" s="7" t="s">
        <v>7981</v>
      </c>
      <c r="J1827" s="7" t="s">
        <v>314</v>
      </c>
      <c r="K1827" s="7" t="s">
        <v>314</v>
      </c>
      <c r="L1827" s="7" t="s">
        <v>14179</v>
      </c>
      <c r="M1827" s="7" t="s">
        <v>7982</v>
      </c>
      <c r="N1827" s="7">
        <v>20939228</v>
      </c>
      <c r="O1827" s="7">
        <v>4</v>
      </c>
      <c r="P1827" s="7">
        <v>5234807</v>
      </c>
      <c r="Q1827" s="7"/>
      <c r="R1827" s="7" t="s">
        <v>10545</v>
      </c>
      <c r="S1827" s="7" t="s">
        <v>314</v>
      </c>
      <c r="T1827" s="7"/>
      <c r="U1827" s="15" t="s">
        <v>816</v>
      </c>
      <c r="V1827" s="7"/>
      <c r="W1827" s="14" t="s">
        <v>815</v>
      </c>
      <c r="X1827" s="20">
        <v>0</v>
      </c>
      <c r="Y1827" s="7" t="s">
        <v>10598</v>
      </c>
      <c r="Z1827" s="11" t="s">
        <v>4442</v>
      </c>
      <c r="AA1827" s="7">
        <v>0</v>
      </c>
      <c r="AB1827" s="1" t="s">
        <v>15569</v>
      </c>
      <c r="AC1827" s="7" t="s">
        <v>14869</v>
      </c>
      <c r="AD1827" s="1" t="s">
        <v>16269</v>
      </c>
    </row>
    <row r="1828" spans="1:30" s="3" customFormat="1">
      <c r="A1828" s="6">
        <v>43944</v>
      </c>
      <c r="B1828" s="7" t="s">
        <v>21</v>
      </c>
      <c r="C1828" s="7" t="s">
        <v>5157</v>
      </c>
      <c r="D1828" s="7" t="s">
        <v>2151</v>
      </c>
      <c r="E1828" s="7" t="s">
        <v>16</v>
      </c>
      <c r="F1828" s="7" t="s">
        <v>5158</v>
      </c>
      <c r="G1828" s="7" t="s">
        <v>34</v>
      </c>
      <c r="H1828" s="7" t="s">
        <v>5159</v>
      </c>
      <c r="I1828" s="7" t="s">
        <v>7983</v>
      </c>
      <c r="J1828" s="7" t="s">
        <v>2321</v>
      </c>
      <c r="K1828" s="7" t="s">
        <v>184</v>
      </c>
      <c r="L1828" s="7"/>
      <c r="M1828" s="7" t="s">
        <v>7984</v>
      </c>
      <c r="N1828" s="7">
        <v>19158626.399999999</v>
      </c>
      <c r="O1828" s="7"/>
      <c r="P1828" s="7"/>
      <c r="Q1828" s="7"/>
      <c r="R1828" s="7" t="s">
        <v>10546</v>
      </c>
      <c r="S1828" s="7"/>
      <c r="T1828" s="7"/>
      <c r="U1828" s="15" t="s">
        <v>816</v>
      </c>
      <c r="V1828" s="7"/>
      <c r="W1828" s="14" t="s">
        <v>815</v>
      </c>
      <c r="X1828" s="20">
        <v>0</v>
      </c>
      <c r="Y1828" s="7" t="s">
        <v>10599</v>
      </c>
      <c r="Z1828" s="11" t="s">
        <v>4442</v>
      </c>
      <c r="AA1828" s="7"/>
      <c r="AB1828" s="71" t="s">
        <v>16263</v>
      </c>
      <c r="AC1828" s="7"/>
      <c r="AD1828" s="1" t="s">
        <v>16269</v>
      </c>
    </row>
    <row r="1829" spans="1:30" s="3" customFormat="1">
      <c r="A1829" s="6">
        <v>43948</v>
      </c>
      <c r="B1829" s="7" t="s">
        <v>21</v>
      </c>
      <c r="C1829" s="7" t="s">
        <v>4451</v>
      </c>
      <c r="D1829" s="7" t="s">
        <v>2480</v>
      </c>
      <c r="E1829" s="7" t="s">
        <v>16</v>
      </c>
      <c r="F1829" s="7" t="s">
        <v>5139</v>
      </c>
      <c r="G1829" s="7" t="s">
        <v>34</v>
      </c>
      <c r="H1829" s="7" t="s">
        <v>5160</v>
      </c>
      <c r="I1829" s="7" t="s">
        <v>7985</v>
      </c>
      <c r="J1829" s="7" t="s">
        <v>7986</v>
      </c>
      <c r="K1829" s="7"/>
      <c r="L1829" s="7" t="s">
        <v>7987</v>
      </c>
      <c r="M1829" s="7" t="s">
        <v>7988</v>
      </c>
      <c r="N1829" s="7">
        <v>18852935.600000001</v>
      </c>
      <c r="O1829" s="7"/>
      <c r="P1829" s="7"/>
      <c r="Q1829" s="7"/>
      <c r="R1829" s="7" t="s">
        <v>2488</v>
      </c>
      <c r="S1829" s="7" t="s">
        <v>2488</v>
      </c>
      <c r="T1829" s="7"/>
      <c r="U1829" s="15" t="s">
        <v>816</v>
      </c>
      <c r="V1829" s="7"/>
      <c r="W1829" s="14" t="s">
        <v>815</v>
      </c>
      <c r="X1829" s="20">
        <v>0</v>
      </c>
      <c r="Y1829" s="7" t="s">
        <v>10600</v>
      </c>
      <c r="Z1829" s="11" t="s">
        <v>4442</v>
      </c>
      <c r="AA1829" s="7">
        <v>0</v>
      </c>
      <c r="AB1829" s="1" t="s">
        <v>15570</v>
      </c>
      <c r="AC1829" s="7" t="s">
        <v>14869</v>
      </c>
      <c r="AD1829" s="1" t="s">
        <v>16269</v>
      </c>
    </row>
    <row r="1830" spans="1:30" s="3" customFormat="1">
      <c r="A1830" s="6">
        <v>43938</v>
      </c>
      <c r="B1830" s="7" t="s">
        <v>15</v>
      </c>
      <c r="C1830" s="7" t="s">
        <v>2884</v>
      </c>
      <c r="D1830" s="11" t="s">
        <v>2877</v>
      </c>
      <c r="E1830" s="7" t="s">
        <v>117</v>
      </c>
      <c r="F1830" s="7" t="s">
        <v>5161</v>
      </c>
      <c r="G1830" s="7" t="s">
        <v>34</v>
      </c>
      <c r="H1830" s="7" t="s">
        <v>5162</v>
      </c>
      <c r="I1830" s="7"/>
      <c r="J1830" s="7"/>
      <c r="K1830" s="7" t="s">
        <v>7989</v>
      </c>
      <c r="L1830" s="7"/>
      <c r="M1830" s="7"/>
      <c r="N1830" s="7">
        <v>18000000</v>
      </c>
      <c r="O1830" s="7"/>
      <c r="P1830" s="7"/>
      <c r="Q1830" s="7"/>
      <c r="R1830" s="7" t="s">
        <v>10547</v>
      </c>
      <c r="S1830" s="7" t="s">
        <v>2890</v>
      </c>
      <c r="T1830" s="7"/>
      <c r="U1830" s="15" t="s">
        <v>816</v>
      </c>
      <c r="V1830" s="7"/>
      <c r="W1830" s="14" t="s">
        <v>815</v>
      </c>
      <c r="X1830" s="20">
        <v>0</v>
      </c>
      <c r="Y1830" s="7" t="s">
        <v>10601</v>
      </c>
      <c r="Z1830" s="11" t="s">
        <v>4442</v>
      </c>
      <c r="AA1830" s="7"/>
      <c r="AB1830" s="1" t="s">
        <v>14871</v>
      </c>
      <c r="AC1830" s="7"/>
      <c r="AD1830" s="1" t="s">
        <v>16269</v>
      </c>
    </row>
    <row r="1831" spans="1:30" s="3" customFormat="1">
      <c r="A1831" s="6">
        <v>43916</v>
      </c>
      <c r="B1831" s="7" t="s">
        <v>21</v>
      </c>
      <c r="C1831" s="7" t="s">
        <v>4238</v>
      </c>
      <c r="D1831" s="7" t="s">
        <v>309</v>
      </c>
      <c r="E1831" s="7" t="s">
        <v>16</v>
      </c>
      <c r="F1831" s="7" t="s">
        <v>363</v>
      </c>
      <c r="G1831" s="7" t="s">
        <v>34</v>
      </c>
      <c r="H1831" s="7" t="s">
        <v>5163</v>
      </c>
      <c r="I1831" s="7" t="s">
        <v>7990</v>
      </c>
      <c r="J1831" s="7" t="s">
        <v>314</v>
      </c>
      <c r="K1831" s="7" t="s">
        <v>7991</v>
      </c>
      <c r="L1831" s="7" t="s">
        <v>14180</v>
      </c>
      <c r="M1831" s="7" t="s">
        <v>7992</v>
      </c>
      <c r="N1831" s="7">
        <v>17325000</v>
      </c>
      <c r="O1831" s="7">
        <v>3</v>
      </c>
      <c r="P1831" s="7">
        <v>5775000</v>
      </c>
      <c r="Q1831" s="7"/>
      <c r="R1831" s="7" t="s">
        <v>10548</v>
      </c>
      <c r="S1831" s="7" t="s">
        <v>314</v>
      </c>
      <c r="T1831" s="7"/>
      <c r="U1831" s="15" t="s">
        <v>816</v>
      </c>
      <c r="V1831" s="7"/>
      <c r="W1831" s="14" t="s">
        <v>815</v>
      </c>
      <c r="X1831" s="20">
        <v>0</v>
      </c>
      <c r="Y1831" s="7" t="s">
        <v>10602</v>
      </c>
      <c r="Z1831" s="11" t="s">
        <v>4442</v>
      </c>
      <c r="AA1831" s="7">
        <v>0</v>
      </c>
      <c r="AB1831" s="1" t="s">
        <v>15571</v>
      </c>
      <c r="AC1831" s="7" t="s">
        <v>14869</v>
      </c>
      <c r="AD1831" s="1" t="s">
        <v>16269</v>
      </c>
    </row>
    <row r="1832" spans="1:30" s="3" customFormat="1">
      <c r="A1832" s="6">
        <v>43941</v>
      </c>
      <c r="B1832" s="7" t="s">
        <v>15</v>
      </c>
      <c r="C1832" s="7" t="s">
        <v>4633</v>
      </c>
      <c r="D1832" s="7" t="s">
        <v>678</v>
      </c>
      <c r="E1832" s="7" t="s">
        <v>36</v>
      </c>
      <c r="F1832" s="7" t="s">
        <v>5153</v>
      </c>
      <c r="G1832" s="7" t="s">
        <v>34</v>
      </c>
      <c r="H1832" s="7" t="s">
        <v>5154</v>
      </c>
      <c r="I1832" s="7" t="s">
        <v>7977</v>
      </c>
      <c r="J1832" s="7" t="s">
        <v>295</v>
      </c>
      <c r="K1832" s="7" t="s">
        <v>7979</v>
      </c>
      <c r="L1832" s="7" t="s">
        <v>14181</v>
      </c>
      <c r="M1832" s="7" t="s">
        <v>7993</v>
      </c>
      <c r="N1832" s="7">
        <v>16781112.800000001</v>
      </c>
      <c r="O1832" s="7">
        <v>210818</v>
      </c>
      <c r="P1832" s="7">
        <v>79.599999999999994</v>
      </c>
      <c r="Q1832" s="7"/>
      <c r="R1832" s="7" t="s">
        <v>10549</v>
      </c>
      <c r="S1832" s="7" t="s">
        <v>4878</v>
      </c>
      <c r="T1832" s="7"/>
      <c r="U1832" s="15" t="s">
        <v>816</v>
      </c>
      <c r="V1832" s="7"/>
      <c r="W1832" s="14" t="s">
        <v>815</v>
      </c>
      <c r="X1832" s="20">
        <v>0</v>
      </c>
      <c r="Y1832" s="7" t="s">
        <v>10603</v>
      </c>
      <c r="Z1832" s="11" t="s">
        <v>4442</v>
      </c>
      <c r="AA1832" s="7">
        <v>0</v>
      </c>
      <c r="AB1832" s="1" t="s">
        <v>15572</v>
      </c>
      <c r="AC1832" s="7" t="s">
        <v>14869</v>
      </c>
      <c r="AD1832" s="1" t="s">
        <v>16269</v>
      </c>
    </row>
    <row r="1833" spans="1:30" s="3" customFormat="1">
      <c r="A1833" s="6">
        <v>43948</v>
      </c>
      <c r="B1833" s="7" t="s">
        <v>21</v>
      </c>
      <c r="C1833" s="7" t="s">
        <v>4451</v>
      </c>
      <c r="D1833" s="7" t="s">
        <v>2480</v>
      </c>
      <c r="E1833" s="7" t="s">
        <v>16</v>
      </c>
      <c r="F1833" s="7" t="s">
        <v>5139</v>
      </c>
      <c r="G1833" s="7" t="s">
        <v>34</v>
      </c>
      <c r="H1833" s="7" t="s">
        <v>5164</v>
      </c>
      <c r="I1833" s="7" t="s">
        <v>7994</v>
      </c>
      <c r="J1833" s="7" t="s">
        <v>959</v>
      </c>
      <c r="K1833" s="7"/>
      <c r="L1833" s="7" t="s">
        <v>2520</v>
      </c>
      <c r="M1833" s="7" t="s">
        <v>2521</v>
      </c>
      <c r="N1833" s="7">
        <v>10800000</v>
      </c>
      <c r="O1833" s="7">
        <v>40000</v>
      </c>
      <c r="P1833" s="7"/>
      <c r="Q1833" s="7"/>
      <c r="R1833" s="7" t="s">
        <v>2488</v>
      </c>
      <c r="S1833" s="7" t="s">
        <v>2488</v>
      </c>
      <c r="T1833" s="7"/>
      <c r="U1833" s="15" t="s">
        <v>816</v>
      </c>
      <c r="V1833" s="7"/>
      <c r="W1833" s="14" t="s">
        <v>815</v>
      </c>
      <c r="X1833" s="20">
        <v>0</v>
      </c>
      <c r="Y1833" s="7" t="s">
        <v>10604</v>
      </c>
      <c r="Z1833" s="11" t="s">
        <v>4442</v>
      </c>
      <c r="AA1833" s="7">
        <v>10000000</v>
      </c>
      <c r="AB1833" s="1" t="s">
        <v>15263</v>
      </c>
      <c r="AC1833" s="7" t="s">
        <v>14870</v>
      </c>
      <c r="AD1833" s="1" t="s">
        <v>16269</v>
      </c>
    </row>
    <row r="1834" spans="1:30" s="3" customFormat="1">
      <c r="A1834" s="6">
        <v>43943</v>
      </c>
      <c r="B1834" s="7" t="s">
        <v>1385</v>
      </c>
      <c r="C1834" s="7" t="s">
        <v>4444</v>
      </c>
      <c r="D1834" s="7" t="s">
        <v>1387</v>
      </c>
      <c r="E1834" s="7" t="s">
        <v>1499</v>
      </c>
      <c r="F1834" s="7" t="s">
        <v>4467</v>
      </c>
      <c r="G1834" s="7" t="s">
        <v>17</v>
      </c>
      <c r="H1834" s="7" t="s">
        <v>5165</v>
      </c>
      <c r="I1834" s="7" t="s">
        <v>7995</v>
      </c>
      <c r="J1834" s="7"/>
      <c r="K1834" s="7"/>
      <c r="L1834" s="7" t="s">
        <v>14182</v>
      </c>
      <c r="M1834" s="7" t="s">
        <v>7996</v>
      </c>
      <c r="N1834" s="7">
        <v>10326537.289999999</v>
      </c>
      <c r="O1834" s="7"/>
      <c r="P1834" s="7"/>
      <c r="Q1834" s="7"/>
      <c r="R1834" s="7" t="s">
        <v>10550</v>
      </c>
      <c r="S1834" s="7"/>
      <c r="T1834" s="7"/>
      <c r="U1834" s="15" t="s">
        <v>816</v>
      </c>
      <c r="V1834" s="7"/>
      <c r="W1834" s="14" t="s">
        <v>815</v>
      </c>
      <c r="X1834" s="20">
        <v>0</v>
      </c>
      <c r="Y1834" s="7" t="s">
        <v>10605</v>
      </c>
      <c r="Z1834" s="11" t="s">
        <v>4442</v>
      </c>
      <c r="AA1834" s="7">
        <v>1500000</v>
      </c>
      <c r="AB1834" s="1" t="s">
        <v>15573</v>
      </c>
      <c r="AC1834" s="7" t="s">
        <v>14868</v>
      </c>
      <c r="AD1834" s="1" t="s">
        <v>16269</v>
      </c>
    </row>
    <row r="1835" spans="1:30" s="3" customFormat="1">
      <c r="A1835" s="6">
        <v>43943</v>
      </c>
      <c r="B1835" s="7" t="s">
        <v>21</v>
      </c>
      <c r="C1835" s="7" t="s">
        <v>4447</v>
      </c>
      <c r="D1835" s="7" t="s">
        <v>2766</v>
      </c>
      <c r="E1835" s="7" t="s">
        <v>16</v>
      </c>
      <c r="F1835" s="7" t="s">
        <v>2767</v>
      </c>
      <c r="G1835" s="7" t="s">
        <v>34</v>
      </c>
      <c r="H1835" s="7" t="s">
        <v>5166</v>
      </c>
      <c r="I1835" s="7" t="s">
        <v>314</v>
      </c>
      <c r="J1835" s="7" t="s">
        <v>314</v>
      </c>
      <c r="K1835" s="7" t="s">
        <v>407</v>
      </c>
      <c r="L1835" s="7" t="s">
        <v>14183</v>
      </c>
      <c r="M1835" s="7" t="s">
        <v>7997</v>
      </c>
      <c r="N1835" s="7">
        <v>8769600</v>
      </c>
      <c r="O1835" s="7"/>
      <c r="P1835" s="7"/>
      <c r="Q1835" s="7"/>
      <c r="R1835" s="7" t="s">
        <v>2770</v>
      </c>
      <c r="S1835" s="7" t="s">
        <v>10551</v>
      </c>
      <c r="T1835" s="7"/>
      <c r="U1835" s="15" t="s">
        <v>816</v>
      </c>
      <c r="V1835" s="7"/>
      <c r="W1835" s="14" t="s">
        <v>815</v>
      </c>
      <c r="X1835" s="20">
        <v>0</v>
      </c>
      <c r="Y1835" s="7" t="s">
        <v>10606</v>
      </c>
      <c r="Z1835" s="11" t="s">
        <v>4442</v>
      </c>
      <c r="AA1835" s="7">
        <v>125176629</v>
      </c>
      <c r="AB1835" s="1" t="s">
        <v>15574</v>
      </c>
      <c r="AC1835" s="7" t="s">
        <v>14869</v>
      </c>
      <c r="AD1835" s="1" t="s">
        <v>16269</v>
      </c>
    </row>
    <row r="1836" spans="1:30" s="3" customFormat="1">
      <c r="A1836" s="6">
        <v>43943</v>
      </c>
      <c r="B1836" s="7" t="s">
        <v>21</v>
      </c>
      <c r="C1836" s="7" t="s">
        <v>4238</v>
      </c>
      <c r="D1836" s="7" t="s">
        <v>309</v>
      </c>
      <c r="E1836" s="7" t="s">
        <v>16</v>
      </c>
      <c r="F1836" s="7" t="s">
        <v>363</v>
      </c>
      <c r="G1836" s="7" t="s">
        <v>34</v>
      </c>
      <c r="H1836" s="7" t="s">
        <v>5167</v>
      </c>
      <c r="I1836" s="7" t="s">
        <v>7998</v>
      </c>
      <c r="J1836" s="7" t="s">
        <v>314</v>
      </c>
      <c r="K1836" s="7" t="s">
        <v>314</v>
      </c>
      <c r="L1836" s="7" t="s">
        <v>14184</v>
      </c>
      <c r="M1836" s="7" t="s">
        <v>7999</v>
      </c>
      <c r="N1836" s="7">
        <v>8295980.8799999999</v>
      </c>
      <c r="O1836" s="7">
        <v>4</v>
      </c>
      <c r="P1836" s="7">
        <v>2073995.22</v>
      </c>
      <c r="Q1836" s="7"/>
      <c r="R1836" s="7" t="s">
        <v>10552</v>
      </c>
      <c r="S1836" s="7" t="s">
        <v>314</v>
      </c>
      <c r="T1836" s="7"/>
      <c r="U1836" s="15" t="s">
        <v>816</v>
      </c>
      <c r="V1836" s="7"/>
      <c r="W1836" s="14" t="s">
        <v>815</v>
      </c>
      <c r="X1836" s="20">
        <v>0</v>
      </c>
      <c r="Y1836" s="7" t="s">
        <v>10607</v>
      </c>
      <c r="Z1836" s="11" t="s">
        <v>4442</v>
      </c>
      <c r="AA1836" s="7">
        <v>57680611.68</v>
      </c>
      <c r="AB1836" s="1" t="s">
        <v>15575</v>
      </c>
      <c r="AC1836" s="7" t="s">
        <v>14869</v>
      </c>
      <c r="AD1836" s="1" t="s">
        <v>16269</v>
      </c>
    </row>
    <row r="1837" spans="1:30" s="3" customFormat="1">
      <c r="A1837" s="6">
        <v>43915</v>
      </c>
      <c r="B1837" s="7" t="s">
        <v>21</v>
      </c>
      <c r="C1837" s="7" t="s">
        <v>4269</v>
      </c>
      <c r="D1837" s="7" t="s">
        <v>3952</v>
      </c>
      <c r="E1837" s="7" t="s">
        <v>16</v>
      </c>
      <c r="F1837" s="7" t="s">
        <v>4270</v>
      </c>
      <c r="G1837" s="7" t="s">
        <v>34</v>
      </c>
      <c r="H1837" s="7" t="s">
        <v>5168</v>
      </c>
      <c r="I1837" s="7" t="s">
        <v>8000</v>
      </c>
      <c r="J1837" s="7" t="s">
        <v>8001</v>
      </c>
      <c r="K1837" s="7"/>
      <c r="L1837" s="7" t="s">
        <v>14185</v>
      </c>
      <c r="M1837" s="7" t="s">
        <v>8002</v>
      </c>
      <c r="N1837" s="7">
        <v>7983998.3499999996</v>
      </c>
      <c r="O1837" s="7">
        <v>1</v>
      </c>
      <c r="P1837" s="7">
        <v>7983998.3499999996</v>
      </c>
      <c r="Q1837" s="7" t="s">
        <v>20</v>
      </c>
      <c r="R1837" s="7" t="s">
        <v>4417</v>
      </c>
      <c r="S1837" s="7" t="s">
        <v>4418</v>
      </c>
      <c r="T1837" s="7"/>
      <c r="U1837" s="15" t="s">
        <v>816</v>
      </c>
      <c r="V1837" s="7"/>
      <c r="W1837" s="14" t="s">
        <v>815</v>
      </c>
      <c r="X1837" s="20">
        <v>0</v>
      </c>
      <c r="Y1837" s="7" t="s">
        <v>10608</v>
      </c>
      <c r="Z1837" s="11" t="s">
        <v>4442</v>
      </c>
      <c r="AA1837" s="7">
        <v>3000000</v>
      </c>
      <c r="AB1837" s="1" t="s">
        <v>15576</v>
      </c>
      <c r="AC1837" s="7" t="s">
        <v>14870</v>
      </c>
      <c r="AD1837" s="1" t="s">
        <v>16269</v>
      </c>
    </row>
    <row r="1838" spans="1:30" s="3" customFormat="1">
      <c r="A1838" s="6">
        <v>43941</v>
      </c>
      <c r="B1838" s="7" t="s">
        <v>15</v>
      </c>
      <c r="C1838" s="7" t="s">
        <v>4633</v>
      </c>
      <c r="D1838" s="7" t="s">
        <v>678</v>
      </c>
      <c r="E1838" s="7" t="s">
        <v>16</v>
      </c>
      <c r="F1838" s="7" t="s">
        <v>4634</v>
      </c>
      <c r="G1838" s="7" t="s">
        <v>34</v>
      </c>
      <c r="H1838" s="7" t="s">
        <v>5169</v>
      </c>
      <c r="I1838" s="7" t="s">
        <v>8003</v>
      </c>
      <c r="J1838" s="7" t="s">
        <v>2207</v>
      </c>
      <c r="K1838" s="7" t="s">
        <v>8004</v>
      </c>
      <c r="L1838" s="7" t="s">
        <v>14186</v>
      </c>
      <c r="M1838" s="7" t="s">
        <v>8005</v>
      </c>
      <c r="N1838" s="7">
        <v>7905465.2999999998</v>
      </c>
      <c r="O1838" s="7">
        <v>6</v>
      </c>
      <c r="P1838" s="7">
        <v>1317577.55</v>
      </c>
      <c r="Q1838" s="7"/>
      <c r="R1838" s="7" t="s">
        <v>10553</v>
      </c>
      <c r="S1838" s="7" t="s">
        <v>4878</v>
      </c>
      <c r="T1838" s="7"/>
      <c r="U1838" s="15" t="s">
        <v>816</v>
      </c>
      <c r="V1838" s="7"/>
      <c r="W1838" s="14" t="s">
        <v>815</v>
      </c>
      <c r="X1838" s="20">
        <v>0</v>
      </c>
      <c r="Y1838" s="7" t="s">
        <v>10609</v>
      </c>
      <c r="Z1838" s="11" t="s">
        <v>4442</v>
      </c>
      <c r="AA1838" s="7">
        <v>2940000</v>
      </c>
      <c r="AB1838" s="1" t="s">
        <v>15577</v>
      </c>
      <c r="AC1838" s="7" t="s">
        <v>14869</v>
      </c>
      <c r="AD1838" s="1" t="s">
        <v>16269</v>
      </c>
    </row>
    <row r="1839" spans="1:30" s="3" customFormat="1">
      <c r="A1839" s="6">
        <v>43943</v>
      </c>
      <c r="B1839" s="7" t="s">
        <v>21</v>
      </c>
      <c r="C1839" s="7" t="s">
        <v>4447</v>
      </c>
      <c r="D1839" s="7" t="s">
        <v>2766</v>
      </c>
      <c r="E1839" s="7" t="s">
        <v>16</v>
      </c>
      <c r="F1839" s="7" t="s">
        <v>2767</v>
      </c>
      <c r="G1839" s="7" t="s">
        <v>34</v>
      </c>
      <c r="H1839" s="7" t="s">
        <v>5170</v>
      </c>
      <c r="I1839" s="7" t="s">
        <v>314</v>
      </c>
      <c r="J1839" s="7" t="s">
        <v>314</v>
      </c>
      <c r="K1839" s="7" t="s">
        <v>1177</v>
      </c>
      <c r="L1839" s="7" t="s">
        <v>14013</v>
      </c>
      <c r="M1839" s="7" t="s">
        <v>8006</v>
      </c>
      <c r="N1839" s="7">
        <v>7867151.6399999997</v>
      </c>
      <c r="O1839" s="7"/>
      <c r="P1839" s="7"/>
      <c r="Q1839" s="7"/>
      <c r="R1839" s="7" t="s">
        <v>2770</v>
      </c>
      <c r="S1839" s="7" t="s">
        <v>10554</v>
      </c>
      <c r="T1839" s="7"/>
      <c r="U1839" s="15" t="s">
        <v>816</v>
      </c>
      <c r="V1839" s="7"/>
      <c r="W1839" s="14" t="s">
        <v>815</v>
      </c>
      <c r="X1839" s="20">
        <v>0</v>
      </c>
      <c r="Y1839" s="7" t="s">
        <v>10610</v>
      </c>
      <c r="Z1839" s="11" t="s">
        <v>4442</v>
      </c>
      <c r="AA1839" s="7">
        <v>0</v>
      </c>
      <c r="AB1839" s="1" t="s">
        <v>15578</v>
      </c>
      <c r="AC1839" s="7" t="s">
        <v>14869</v>
      </c>
      <c r="AD1839" s="1" t="s">
        <v>16269</v>
      </c>
    </row>
    <row r="1840" spans="1:30" s="3" customFormat="1">
      <c r="A1840" s="6">
        <v>43941</v>
      </c>
      <c r="B1840" s="7" t="s">
        <v>15</v>
      </c>
      <c r="C1840" s="7" t="s">
        <v>4633</v>
      </c>
      <c r="D1840" s="7" t="s">
        <v>678</v>
      </c>
      <c r="E1840" s="7" t="s">
        <v>36</v>
      </c>
      <c r="F1840" s="7" t="s">
        <v>5153</v>
      </c>
      <c r="G1840" s="7" t="s">
        <v>34</v>
      </c>
      <c r="H1840" s="7" t="s">
        <v>5154</v>
      </c>
      <c r="I1840" s="7" t="s">
        <v>7977</v>
      </c>
      <c r="J1840" s="7" t="s">
        <v>2807</v>
      </c>
      <c r="K1840" s="7" t="s">
        <v>7979</v>
      </c>
      <c r="L1840" s="7" t="s">
        <v>14187</v>
      </c>
      <c r="M1840" s="7" t="s">
        <v>8007</v>
      </c>
      <c r="N1840" s="7">
        <v>7141142.4000000004</v>
      </c>
      <c r="O1840" s="7">
        <v>91086</v>
      </c>
      <c r="P1840" s="7">
        <v>78</v>
      </c>
      <c r="Q1840" s="7"/>
      <c r="R1840" s="7" t="s">
        <v>10549</v>
      </c>
      <c r="S1840" s="7" t="s">
        <v>4878</v>
      </c>
      <c r="T1840" s="7"/>
      <c r="U1840" s="15" t="s">
        <v>816</v>
      </c>
      <c r="V1840" s="7"/>
      <c r="W1840" s="14" t="s">
        <v>815</v>
      </c>
      <c r="X1840" s="20">
        <v>0</v>
      </c>
      <c r="Y1840" s="7" t="s">
        <v>10611</v>
      </c>
      <c r="Z1840" s="11" t="s">
        <v>4442</v>
      </c>
      <c r="AA1840" s="7">
        <v>34478582.149999999</v>
      </c>
      <c r="AB1840" s="1" t="s">
        <v>15579</v>
      </c>
      <c r="AC1840" s="7" t="s">
        <v>14869</v>
      </c>
      <c r="AD1840" s="1" t="s">
        <v>16269</v>
      </c>
    </row>
    <row r="1841" spans="1:30" s="3" customFormat="1">
      <c r="A1841" s="6">
        <v>43924</v>
      </c>
      <c r="B1841" s="7" t="s">
        <v>21</v>
      </c>
      <c r="C1841" s="7" t="s">
        <v>5149</v>
      </c>
      <c r="D1841" s="7" t="s">
        <v>309</v>
      </c>
      <c r="E1841" s="7" t="s">
        <v>16</v>
      </c>
      <c r="F1841" s="7" t="s">
        <v>363</v>
      </c>
      <c r="G1841" s="7" t="s">
        <v>34</v>
      </c>
      <c r="H1841" s="7" t="s">
        <v>5171</v>
      </c>
      <c r="I1841" s="7" t="s">
        <v>8008</v>
      </c>
      <c r="J1841" s="7" t="s">
        <v>7971</v>
      </c>
      <c r="K1841" s="7" t="s">
        <v>7971</v>
      </c>
      <c r="L1841" s="7" t="s">
        <v>14188</v>
      </c>
      <c r="M1841" s="7" t="s">
        <v>8009</v>
      </c>
      <c r="N1841" s="7">
        <v>6916080</v>
      </c>
      <c r="O1841" s="7">
        <v>6</v>
      </c>
      <c r="P1841" s="7">
        <v>1152680</v>
      </c>
      <c r="Q1841" s="7"/>
      <c r="R1841" s="7" t="s">
        <v>10543</v>
      </c>
      <c r="S1841" s="7" t="s">
        <v>314</v>
      </c>
      <c r="T1841" s="7"/>
      <c r="U1841" s="15" t="s">
        <v>816</v>
      </c>
      <c r="V1841" s="7"/>
      <c r="W1841" s="14" t="s">
        <v>815</v>
      </c>
      <c r="X1841" s="20">
        <v>0</v>
      </c>
      <c r="Y1841" s="7" t="s">
        <v>10612</v>
      </c>
      <c r="Z1841" s="11" t="s">
        <v>4442</v>
      </c>
      <c r="AA1841" s="7">
        <v>3000000</v>
      </c>
      <c r="AB1841" s="1" t="s">
        <v>15580</v>
      </c>
      <c r="AC1841" s="7" t="s">
        <v>14869</v>
      </c>
      <c r="AD1841" s="1" t="s">
        <v>16269</v>
      </c>
    </row>
    <row r="1842" spans="1:30" s="3" customFormat="1">
      <c r="A1842" s="6">
        <v>43936</v>
      </c>
      <c r="B1842" s="7" t="s">
        <v>15</v>
      </c>
      <c r="C1842" s="7" t="s">
        <v>2884</v>
      </c>
      <c r="D1842" s="11" t="s">
        <v>2877</v>
      </c>
      <c r="E1842" s="7" t="s">
        <v>128</v>
      </c>
      <c r="F1842" s="7" t="s">
        <v>5172</v>
      </c>
      <c r="G1842" s="7" t="s">
        <v>34</v>
      </c>
      <c r="H1842" s="7" t="s">
        <v>5173</v>
      </c>
      <c r="I1842" s="7"/>
      <c r="J1842" s="7"/>
      <c r="K1842" s="7" t="s">
        <v>8010</v>
      </c>
      <c r="L1842" s="7" t="s">
        <v>14190</v>
      </c>
      <c r="M1842" s="7" t="s">
        <v>14189</v>
      </c>
      <c r="N1842" s="7">
        <v>6676514.2999999998</v>
      </c>
      <c r="O1842" s="7"/>
      <c r="P1842" s="7"/>
      <c r="Q1842" s="7"/>
      <c r="R1842" s="7" t="s">
        <v>10555</v>
      </c>
      <c r="S1842" s="7" t="s">
        <v>2890</v>
      </c>
      <c r="T1842" s="7"/>
      <c r="U1842" s="15" t="s">
        <v>816</v>
      </c>
      <c r="V1842" s="7"/>
      <c r="W1842" s="14" t="s">
        <v>815</v>
      </c>
      <c r="X1842" s="20">
        <v>0</v>
      </c>
      <c r="Y1842" s="7" t="s">
        <v>10613</v>
      </c>
      <c r="Z1842" s="11" t="s">
        <v>4442</v>
      </c>
      <c r="AA1842" s="7">
        <v>3000000</v>
      </c>
      <c r="AB1842" s="1" t="s">
        <v>15581</v>
      </c>
      <c r="AC1842" s="7" t="s">
        <v>14869</v>
      </c>
      <c r="AD1842" s="1" t="s">
        <v>16269</v>
      </c>
    </row>
    <row r="1843" spans="1:30" s="3" customFormat="1">
      <c r="A1843" s="6">
        <v>43941</v>
      </c>
      <c r="B1843" s="7" t="s">
        <v>15</v>
      </c>
      <c r="C1843" s="7" t="s">
        <v>4633</v>
      </c>
      <c r="D1843" s="7" t="s">
        <v>678</v>
      </c>
      <c r="E1843" s="7" t="s">
        <v>16</v>
      </c>
      <c r="F1843" s="7" t="s">
        <v>4634</v>
      </c>
      <c r="G1843" s="7" t="s">
        <v>34</v>
      </c>
      <c r="H1843" s="7" t="s">
        <v>5174</v>
      </c>
      <c r="I1843" s="7" t="s">
        <v>8011</v>
      </c>
      <c r="J1843" s="7" t="s">
        <v>8012</v>
      </c>
      <c r="K1843" s="7" t="s">
        <v>8012</v>
      </c>
      <c r="L1843" s="7" t="s">
        <v>14191</v>
      </c>
      <c r="M1843" s="7" t="s">
        <v>8013</v>
      </c>
      <c r="N1843" s="7">
        <v>6499478.3499999996</v>
      </c>
      <c r="O1843" s="7">
        <v>12</v>
      </c>
      <c r="P1843" s="7">
        <v>541623.19999999995</v>
      </c>
      <c r="Q1843" s="7"/>
      <c r="R1843" s="7" t="s">
        <v>10556</v>
      </c>
      <c r="S1843" s="7" t="s">
        <v>4878</v>
      </c>
      <c r="T1843" s="7"/>
      <c r="U1843" s="15" t="s">
        <v>816</v>
      </c>
      <c r="V1843" s="7"/>
      <c r="W1843" s="14" t="s">
        <v>815</v>
      </c>
      <c r="X1843" s="20">
        <v>0</v>
      </c>
      <c r="Y1843" s="7" t="s">
        <v>10614</v>
      </c>
      <c r="Z1843" s="11" t="s">
        <v>4442</v>
      </c>
      <c r="AA1843" s="7">
        <v>0</v>
      </c>
      <c r="AB1843" s="1" t="s">
        <v>15582</v>
      </c>
      <c r="AC1843" s="7" t="s">
        <v>14869</v>
      </c>
      <c r="AD1843" s="1" t="s">
        <v>16269</v>
      </c>
    </row>
    <row r="1844" spans="1:30" s="3" customFormat="1">
      <c r="A1844" s="6">
        <v>43936</v>
      </c>
      <c r="B1844" s="7" t="s">
        <v>15</v>
      </c>
      <c r="C1844" s="7" t="s">
        <v>2884</v>
      </c>
      <c r="D1844" s="11" t="s">
        <v>2877</v>
      </c>
      <c r="E1844" s="7" t="s">
        <v>16</v>
      </c>
      <c r="F1844" s="7" t="s">
        <v>2913</v>
      </c>
      <c r="G1844" s="7" t="s">
        <v>34</v>
      </c>
      <c r="H1844" s="7" t="s">
        <v>5175</v>
      </c>
      <c r="I1844" s="7" t="s">
        <v>8014</v>
      </c>
      <c r="J1844" s="7"/>
      <c r="K1844" s="7" t="s">
        <v>8015</v>
      </c>
      <c r="L1844" s="7" t="s">
        <v>14192</v>
      </c>
      <c r="M1844" s="7" t="s">
        <v>8016</v>
      </c>
      <c r="N1844" s="7">
        <v>6225368.7000000002</v>
      </c>
      <c r="O1844" s="7"/>
      <c r="P1844" s="7"/>
      <c r="Q1844" s="7"/>
      <c r="R1844" s="7" t="s">
        <v>2920</v>
      </c>
      <c r="S1844" s="7" t="s">
        <v>2890</v>
      </c>
      <c r="T1844" s="7"/>
      <c r="U1844" s="15" t="s">
        <v>816</v>
      </c>
      <c r="V1844" s="7"/>
      <c r="W1844" s="14" t="s">
        <v>815</v>
      </c>
      <c r="X1844" s="20">
        <v>0</v>
      </c>
      <c r="Y1844" s="7" t="s">
        <v>10615</v>
      </c>
      <c r="Z1844" s="11" t="s">
        <v>4442</v>
      </c>
      <c r="AA1844" s="7">
        <v>3500000</v>
      </c>
      <c r="AB1844" s="1" t="s">
        <v>15583</v>
      </c>
      <c r="AC1844" s="7" t="s">
        <v>14869</v>
      </c>
      <c r="AD1844" s="1" t="s">
        <v>16269</v>
      </c>
    </row>
    <row r="1845" spans="1:30" s="3" customFormat="1">
      <c r="A1845" s="6">
        <v>43936</v>
      </c>
      <c r="B1845" s="7" t="s">
        <v>21</v>
      </c>
      <c r="C1845" s="7" t="s">
        <v>4238</v>
      </c>
      <c r="D1845" s="7" t="s">
        <v>309</v>
      </c>
      <c r="E1845" s="7" t="s">
        <v>117</v>
      </c>
      <c r="F1845" s="7" t="s">
        <v>5176</v>
      </c>
      <c r="G1845" s="7" t="s">
        <v>34</v>
      </c>
      <c r="H1845" s="7" t="s">
        <v>5177</v>
      </c>
      <c r="I1845" s="7" t="s">
        <v>8017</v>
      </c>
      <c r="J1845" s="7" t="s">
        <v>314</v>
      </c>
      <c r="K1845" s="7" t="s">
        <v>351</v>
      </c>
      <c r="L1845" s="7" t="s">
        <v>14193</v>
      </c>
      <c r="M1845" s="7" t="s">
        <v>8018</v>
      </c>
      <c r="N1845" s="7">
        <v>5438999.8700000001</v>
      </c>
      <c r="O1845" s="7">
        <v>30</v>
      </c>
      <c r="P1845" s="7">
        <v>181300</v>
      </c>
      <c r="Q1845" s="7"/>
      <c r="R1845" s="7" t="s">
        <v>10557</v>
      </c>
      <c r="S1845" s="7" t="s">
        <v>4405</v>
      </c>
      <c r="T1845" s="7"/>
      <c r="U1845" s="15" t="s">
        <v>816</v>
      </c>
      <c r="V1845" s="7"/>
      <c r="W1845" s="14" t="s">
        <v>815</v>
      </c>
      <c r="X1845" s="20">
        <v>0</v>
      </c>
      <c r="Y1845" s="7" t="s">
        <v>10616</v>
      </c>
      <c r="Z1845" s="11" t="s">
        <v>4442</v>
      </c>
      <c r="AA1845" s="7">
        <v>114552</v>
      </c>
      <c r="AB1845" s="1" t="s">
        <v>15584</v>
      </c>
      <c r="AC1845" s="7" t="s">
        <v>14869</v>
      </c>
      <c r="AD1845" s="1" t="s">
        <v>16269</v>
      </c>
    </row>
    <row r="1846" spans="1:30" s="3" customFormat="1">
      <c r="A1846" s="6">
        <v>43927</v>
      </c>
      <c r="B1846" s="7" t="s">
        <v>21</v>
      </c>
      <c r="C1846" s="7" t="s">
        <v>4493</v>
      </c>
      <c r="D1846" s="7" t="s">
        <v>309</v>
      </c>
      <c r="E1846" s="7" t="s">
        <v>16</v>
      </c>
      <c r="F1846" s="7" t="s">
        <v>5178</v>
      </c>
      <c r="G1846" s="7" t="s">
        <v>34</v>
      </c>
      <c r="H1846" s="7" t="s">
        <v>5179</v>
      </c>
      <c r="I1846" s="7" t="s">
        <v>8019</v>
      </c>
      <c r="J1846" s="7" t="s">
        <v>1343</v>
      </c>
      <c r="K1846" s="7" t="s">
        <v>314</v>
      </c>
      <c r="L1846" s="7" t="s">
        <v>14194</v>
      </c>
      <c r="M1846" s="7" t="s">
        <v>8020</v>
      </c>
      <c r="N1846" s="7">
        <v>5400925.1399999997</v>
      </c>
      <c r="O1846" s="7"/>
      <c r="P1846" s="7"/>
      <c r="Q1846" s="7"/>
      <c r="R1846" s="7" t="s">
        <v>10558</v>
      </c>
      <c r="S1846" s="7" t="s">
        <v>4582</v>
      </c>
      <c r="T1846" s="7"/>
      <c r="U1846" s="15" t="s">
        <v>816</v>
      </c>
      <c r="V1846" s="7"/>
      <c r="W1846" s="14" t="s">
        <v>815</v>
      </c>
      <c r="X1846" s="20">
        <v>0</v>
      </c>
      <c r="Y1846" s="7" t="s">
        <v>10617</v>
      </c>
      <c r="Z1846" s="11" t="s">
        <v>4442</v>
      </c>
      <c r="AA1846" s="7">
        <v>17000000</v>
      </c>
      <c r="AB1846" s="1" t="s">
        <v>15585</v>
      </c>
      <c r="AC1846" s="7" t="s">
        <v>14869</v>
      </c>
      <c r="AD1846" s="1" t="s">
        <v>16269</v>
      </c>
    </row>
    <row r="1847" spans="1:30" s="3" customFormat="1">
      <c r="A1847" s="6">
        <v>43948</v>
      </c>
      <c r="B1847" s="7" t="s">
        <v>21</v>
      </c>
      <c r="C1847" s="7" t="s">
        <v>4451</v>
      </c>
      <c r="D1847" s="7" t="s">
        <v>2480</v>
      </c>
      <c r="E1847" s="7" t="s">
        <v>117</v>
      </c>
      <c r="F1847" s="7" t="s">
        <v>5180</v>
      </c>
      <c r="G1847" s="7" t="s">
        <v>34</v>
      </c>
      <c r="H1847" s="7" t="s">
        <v>5181</v>
      </c>
      <c r="I1847" s="7" t="s">
        <v>8021</v>
      </c>
      <c r="J1847" s="7" t="s">
        <v>8022</v>
      </c>
      <c r="K1847" s="7" t="s">
        <v>8023</v>
      </c>
      <c r="L1847" s="7" t="s">
        <v>8024</v>
      </c>
      <c r="M1847" s="7" t="s">
        <v>8025</v>
      </c>
      <c r="N1847" s="7">
        <v>5000003.4000000004</v>
      </c>
      <c r="O1847" s="7">
        <v>1190477</v>
      </c>
      <c r="P1847" s="7">
        <v>4.2</v>
      </c>
      <c r="Q1847" s="7"/>
      <c r="R1847" s="7" t="s">
        <v>2488</v>
      </c>
      <c r="S1847" s="7" t="s">
        <v>2488</v>
      </c>
      <c r="T1847" s="7"/>
      <c r="U1847" s="15" t="s">
        <v>816</v>
      </c>
      <c r="V1847" s="7"/>
      <c r="W1847" s="14" t="s">
        <v>815</v>
      </c>
      <c r="X1847" s="20">
        <v>0</v>
      </c>
      <c r="Y1847" s="7" t="s">
        <v>10618</v>
      </c>
      <c r="Z1847" s="11" t="s">
        <v>4442</v>
      </c>
      <c r="AA1847" s="7">
        <v>0</v>
      </c>
      <c r="AB1847" s="1" t="s">
        <v>15586</v>
      </c>
      <c r="AC1847" s="7" t="s">
        <v>14869</v>
      </c>
      <c r="AD1847" s="1" t="s">
        <v>16269</v>
      </c>
    </row>
    <row r="1848" spans="1:30" s="3" customFormat="1">
      <c r="A1848" s="6">
        <v>43945</v>
      </c>
      <c r="B1848" s="7" t="s">
        <v>21</v>
      </c>
      <c r="C1848" s="7" t="s">
        <v>5182</v>
      </c>
      <c r="D1848" s="7" t="s">
        <v>309</v>
      </c>
      <c r="E1848" s="7" t="s">
        <v>16</v>
      </c>
      <c r="F1848" s="7" t="s">
        <v>363</v>
      </c>
      <c r="G1848" s="7" t="s">
        <v>34</v>
      </c>
      <c r="H1848" s="7" t="s">
        <v>5183</v>
      </c>
      <c r="I1848" s="7" t="s">
        <v>8026</v>
      </c>
      <c r="J1848" s="7" t="s">
        <v>8027</v>
      </c>
      <c r="K1848" s="7" t="s">
        <v>314</v>
      </c>
      <c r="L1848" s="7" t="s">
        <v>14195</v>
      </c>
      <c r="M1848" s="7" t="s">
        <v>8028</v>
      </c>
      <c r="N1848" s="7">
        <v>4831354.8</v>
      </c>
      <c r="O1848" s="7">
        <v>4</v>
      </c>
      <c r="P1848" s="7">
        <v>1207838.7</v>
      </c>
      <c r="Q1848" s="7"/>
      <c r="R1848" s="7" t="s">
        <v>10559</v>
      </c>
      <c r="S1848" s="7" t="s">
        <v>314</v>
      </c>
      <c r="T1848" s="7"/>
      <c r="U1848" s="15" t="s">
        <v>816</v>
      </c>
      <c r="V1848" s="7"/>
      <c r="W1848" s="14" t="s">
        <v>815</v>
      </c>
      <c r="X1848" s="20">
        <v>0</v>
      </c>
      <c r="Y1848" s="7" t="s">
        <v>10619</v>
      </c>
      <c r="Z1848" s="11" t="s">
        <v>4442</v>
      </c>
      <c r="AA1848" s="7">
        <v>100000</v>
      </c>
      <c r="AB1848" s="1" t="s">
        <v>15587</v>
      </c>
      <c r="AC1848" s="7" t="s">
        <v>14869</v>
      </c>
      <c r="AD1848" s="1" t="s">
        <v>16269</v>
      </c>
    </row>
    <row r="1849" spans="1:30" s="3" customFormat="1">
      <c r="A1849" s="6">
        <v>43944</v>
      </c>
      <c r="B1849" s="7" t="s">
        <v>15</v>
      </c>
      <c r="C1849" s="7" t="s">
        <v>5184</v>
      </c>
      <c r="D1849" s="7" t="s">
        <v>474</v>
      </c>
      <c r="E1849" s="7" t="s">
        <v>16</v>
      </c>
      <c r="F1849" s="7" t="s">
        <v>651</v>
      </c>
      <c r="G1849" s="7" t="s">
        <v>34</v>
      </c>
      <c r="H1849" s="7" t="s">
        <v>5185</v>
      </c>
      <c r="I1849" s="7" t="s">
        <v>8029</v>
      </c>
      <c r="J1849" s="7" t="s">
        <v>8030</v>
      </c>
      <c r="K1849" s="7" t="s">
        <v>8031</v>
      </c>
      <c r="L1849" s="7" t="s">
        <v>14196</v>
      </c>
      <c r="M1849" s="7" t="s">
        <v>8032</v>
      </c>
      <c r="N1849" s="7">
        <v>4500000</v>
      </c>
      <c r="O1849" s="7"/>
      <c r="P1849" s="7"/>
      <c r="Q1849" s="7"/>
      <c r="R1849" s="7" t="s">
        <v>479</v>
      </c>
      <c r="S1849" s="7"/>
      <c r="T1849" s="7"/>
      <c r="U1849" s="15" t="s">
        <v>816</v>
      </c>
      <c r="V1849" s="7"/>
      <c r="W1849" s="14" t="s">
        <v>815</v>
      </c>
      <c r="X1849" s="20">
        <v>0</v>
      </c>
      <c r="Y1849" s="7" t="s">
        <v>10620</v>
      </c>
      <c r="Z1849" s="11" t="s">
        <v>4442</v>
      </c>
      <c r="AA1849" s="7">
        <v>500000</v>
      </c>
      <c r="AB1849" s="1" t="s">
        <v>15588</v>
      </c>
      <c r="AC1849" s="7" t="s">
        <v>14869</v>
      </c>
      <c r="AD1849" s="1" t="s">
        <v>16269</v>
      </c>
    </row>
    <row r="1850" spans="1:30" s="3" customFormat="1">
      <c r="A1850" s="6">
        <v>43948</v>
      </c>
      <c r="B1850" s="7" t="s">
        <v>21</v>
      </c>
      <c r="C1850" s="7" t="s">
        <v>4451</v>
      </c>
      <c r="D1850" s="7" t="s">
        <v>2480</v>
      </c>
      <c r="E1850" s="7" t="s">
        <v>117</v>
      </c>
      <c r="F1850" s="7" t="s">
        <v>5186</v>
      </c>
      <c r="G1850" s="7" t="s">
        <v>34</v>
      </c>
      <c r="H1850" s="7" t="s">
        <v>5187</v>
      </c>
      <c r="I1850" s="7" t="s">
        <v>8033</v>
      </c>
      <c r="J1850" s="7" t="s">
        <v>8034</v>
      </c>
      <c r="K1850" s="7" t="s">
        <v>8035</v>
      </c>
      <c r="L1850" s="7" t="s">
        <v>8036</v>
      </c>
      <c r="M1850" s="7" t="s">
        <v>8037</v>
      </c>
      <c r="N1850" s="7">
        <v>4320000</v>
      </c>
      <c r="O1850" s="7"/>
      <c r="P1850" s="7"/>
      <c r="Q1850" s="7"/>
      <c r="R1850" s="7" t="s">
        <v>2488</v>
      </c>
      <c r="S1850" s="7" t="s">
        <v>2488</v>
      </c>
      <c r="T1850" s="7"/>
      <c r="U1850" s="15" t="s">
        <v>816</v>
      </c>
      <c r="V1850" s="7"/>
      <c r="W1850" s="14" t="s">
        <v>815</v>
      </c>
      <c r="X1850" s="20">
        <v>0</v>
      </c>
      <c r="Y1850" s="7" t="s">
        <v>10621</v>
      </c>
      <c r="Z1850" s="11" t="s">
        <v>4442</v>
      </c>
      <c r="AA1850" s="7">
        <v>170000</v>
      </c>
      <c r="AB1850" s="1" t="s">
        <v>15557</v>
      </c>
      <c r="AC1850" s="7" t="s">
        <v>14869</v>
      </c>
      <c r="AD1850" s="1" t="s">
        <v>16269</v>
      </c>
    </row>
    <row r="1851" spans="1:30" s="3" customFormat="1">
      <c r="A1851" s="6">
        <v>43948</v>
      </c>
      <c r="B1851" s="7" t="s">
        <v>21</v>
      </c>
      <c r="C1851" s="7" t="s">
        <v>4451</v>
      </c>
      <c r="D1851" s="7" t="s">
        <v>2480</v>
      </c>
      <c r="E1851" s="7" t="s">
        <v>117</v>
      </c>
      <c r="F1851" s="7" t="s">
        <v>2481</v>
      </c>
      <c r="G1851" s="7" t="s">
        <v>34</v>
      </c>
      <c r="H1851" s="7" t="s">
        <v>5187</v>
      </c>
      <c r="I1851" s="7" t="s">
        <v>8033</v>
      </c>
      <c r="J1851" s="7" t="s">
        <v>8038</v>
      </c>
      <c r="K1851" s="7"/>
      <c r="L1851" s="7" t="s">
        <v>8039</v>
      </c>
      <c r="M1851" s="7" t="s">
        <v>8040</v>
      </c>
      <c r="N1851" s="7">
        <v>4320000</v>
      </c>
      <c r="O1851" s="7"/>
      <c r="P1851" s="7"/>
      <c r="Q1851" s="7"/>
      <c r="R1851" s="7" t="s">
        <v>2488</v>
      </c>
      <c r="S1851" s="7" t="s">
        <v>2488</v>
      </c>
      <c r="T1851" s="7"/>
      <c r="U1851" s="15" t="s">
        <v>816</v>
      </c>
      <c r="V1851" s="7"/>
      <c r="W1851" s="14" t="s">
        <v>815</v>
      </c>
      <c r="X1851" s="20">
        <v>0</v>
      </c>
      <c r="Y1851" s="7" t="s">
        <v>10622</v>
      </c>
      <c r="Z1851" s="11" t="s">
        <v>4442</v>
      </c>
      <c r="AA1851" s="7">
        <v>288000</v>
      </c>
      <c r="AB1851" s="1" t="s">
        <v>15589</v>
      </c>
      <c r="AC1851" s="7" t="s">
        <v>14870</v>
      </c>
      <c r="AD1851" s="1" t="s">
        <v>16269</v>
      </c>
    </row>
    <row r="1852" spans="1:30" s="3" customFormat="1">
      <c r="A1852" s="6">
        <v>43944</v>
      </c>
      <c r="B1852" s="7" t="s">
        <v>15</v>
      </c>
      <c r="C1852" s="7" t="s">
        <v>5184</v>
      </c>
      <c r="D1852" s="7" t="s">
        <v>474</v>
      </c>
      <c r="E1852" s="7" t="s">
        <v>16</v>
      </c>
      <c r="F1852" s="7" t="s">
        <v>651</v>
      </c>
      <c r="G1852" s="7" t="s">
        <v>34</v>
      </c>
      <c r="H1852" s="7" t="s">
        <v>5185</v>
      </c>
      <c r="I1852" s="7" t="s">
        <v>8041</v>
      </c>
      <c r="J1852" s="7" t="s">
        <v>8042</v>
      </c>
      <c r="K1852" s="7" t="s">
        <v>8031</v>
      </c>
      <c r="L1852" s="7" t="s">
        <v>8043</v>
      </c>
      <c r="M1852" s="7" t="s">
        <v>8044</v>
      </c>
      <c r="N1852" s="7">
        <v>3793405.06</v>
      </c>
      <c r="O1852" s="7"/>
      <c r="P1852" s="7"/>
      <c r="Q1852" s="7"/>
      <c r="R1852" s="7" t="s">
        <v>479</v>
      </c>
      <c r="S1852" s="7"/>
      <c r="T1852" s="7"/>
      <c r="U1852" s="15" t="s">
        <v>816</v>
      </c>
      <c r="V1852" s="7"/>
      <c r="W1852" s="14" t="s">
        <v>815</v>
      </c>
      <c r="X1852" s="20">
        <v>0</v>
      </c>
      <c r="Y1852" s="7" t="s">
        <v>10623</v>
      </c>
      <c r="Z1852" s="11" t="s">
        <v>4442</v>
      </c>
      <c r="AA1852" s="7">
        <v>1600000</v>
      </c>
      <c r="AB1852" s="1" t="s">
        <v>15590</v>
      </c>
      <c r="AC1852" s="7" t="s">
        <v>14869</v>
      </c>
      <c r="AD1852" s="1" t="s">
        <v>16269</v>
      </c>
    </row>
    <row r="1853" spans="1:30" s="3" customFormat="1">
      <c r="A1853" s="6">
        <v>43944</v>
      </c>
      <c r="B1853" s="7" t="s">
        <v>15</v>
      </c>
      <c r="C1853" s="7" t="s">
        <v>4656</v>
      </c>
      <c r="D1853" s="7" t="s">
        <v>39</v>
      </c>
      <c r="E1853" s="7" t="s">
        <v>36</v>
      </c>
      <c r="F1853" s="7" t="s">
        <v>149</v>
      </c>
      <c r="G1853" s="7" t="s">
        <v>34</v>
      </c>
      <c r="H1853" s="7" t="s">
        <v>5188</v>
      </c>
      <c r="I1853" s="7" t="s">
        <v>8045</v>
      </c>
      <c r="J1853" s="7"/>
      <c r="K1853" s="7" t="s">
        <v>8046</v>
      </c>
      <c r="L1853" s="7" t="s">
        <v>14197</v>
      </c>
      <c r="M1853" s="7" t="s">
        <v>8087</v>
      </c>
      <c r="N1853" s="7">
        <v>3612000</v>
      </c>
      <c r="O1853" s="7">
        <v>3</v>
      </c>
      <c r="P1853" s="7">
        <v>1204000</v>
      </c>
      <c r="Q1853" s="7"/>
      <c r="R1853" s="7" t="s">
        <v>121</v>
      </c>
      <c r="S1853" s="7" t="s">
        <v>122</v>
      </c>
      <c r="T1853" s="7"/>
      <c r="U1853" s="15" t="s">
        <v>816</v>
      </c>
      <c r="V1853" s="7"/>
      <c r="W1853" s="14" t="s">
        <v>815</v>
      </c>
      <c r="X1853" s="20">
        <v>0</v>
      </c>
      <c r="Y1853" s="7" t="s">
        <v>10624</v>
      </c>
      <c r="Z1853" s="11" t="s">
        <v>4442</v>
      </c>
      <c r="AA1853" s="7">
        <v>63571415865.089996</v>
      </c>
      <c r="AB1853" s="1" t="s">
        <v>15151</v>
      </c>
      <c r="AC1853" s="7" t="s">
        <v>14869</v>
      </c>
      <c r="AD1853" s="1" t="s">
        <v>16269</v>
      </c>
    </row>
    <row r="1854" spans="1:30" s="3" customFormat="1">
      <c r="A1854" s="6">
        <v>43949</v>
      </c>
      <c r="B1854" s="7" t="s">
        <v>21</v>
      </c>
      <c r="C1854" s="7" t="s">
        <v>5189</v>
      </c>
      <c r="D1854" s="11" t="s">
        <v>904</v>
      </c>
      <c r="E1854" s="7" t="s">
        <v>16</v>
      </c>
      <c r="F1854" s="7"/>
      <c r="G1854" s="7" t="s">
        <v>34</v>
      </c>
      <c r="H1854" s="7" t="s">
        <v>5190</v>
      </c>
      <c r="I1854" s="7"/>
      <c r="J1854" s="7"/>
      <c r="K1854" s="7" t="s">
        <v>8047</v>
      </c>
      <c r="L1854" s="7" t="s">
        <v>14198</v>
      </c>
      <c r="M1854" s="7" t="s">
        <v>8048</v>
      </c>
      <c r="N1854" s="7">
        <v>3599999.88</v>
      </c>
      <c r="O1854" s="7"/>
      <c r="P1854" s="7"/>
      <c r="Q1854" s="7"/>
      <c r="R1854" s="7" t="s">
        <v>10560</v>
      </c>
      <c r="S1854" s="7"/>
      <c r="T1854" s="7"/>
      <c r="U1854" s="15" t="s">
        <v>816</v>
      </c>
      <c r="V1854" s="7"/>
      <c r="W1854" s="14" t="s">
        <v>815</v>
      </c>
      <c r="X1854" s="20">
        <v>0</v>
      </c>
      <c r="Y1854" s="7" t="s">
        <v>10625</v>
      </c>
      <c r="Z1854" s="11" t="s">
        <v>4442</v>
      </c>
      <c r="AA1854" s="7">
        <v>0</v>
      </c>
      <c r="AB1854" s="1" t="s">
        <v>15591</v>
      </c>
      <c r="AC1854" s="7" t="s">
        <v>14869</v>
      </c>
      <c r="AD1854" s="1" t="s">
        <v>16269</v>
      </c>
    </row>
    <row r="1855" spans="1:30">
      <c r="A1855" s="6">
        <v>43941</v>
      </c>
      <c r="B1855" s="7" t="s">
        <v>21</v>
      </c>
      <c r="C1855" s="7" t="s">
        <v>2648</v>
      </c>
      <c r="D1855" s="11" t="s">
        <v>3952</v>
      </c>
      <c r="E1855" s="7" t="s">
        <v>16</v>
      </c>
      <c r="F1855" s="7" t="s">
        <v>363</v>
      </c>
      <c r="G1855" s="7" t="s">
        <v>17</v>
      </c>
      <c r="H1855" s="7" t="s">
        <v>5191</v>
      </c>
      <c r="I1855" s="7" t="s">
        <v>8049</v>
      </c>
      <c r="J1855" s="7"/>
      <c r="K1855" s="7"/>
      <c r="L1855" s="7" t="s">
        <v>4766</v>
      </c>
      <c r="M1855" s="7" t="s">
        <v>14199</v>
      </c>
      <c r="N1855" s="7">
        <v>3539644.68</v>
      </c>
      <c r="O1855" s="7"/>
      <c r="P1855" s="7"/>
      <c r="Q1855" s="7"/>
      <c r="R1855" s="7" t="s">
        <v>2653</v>
      </c>
      <c r="S1855" s="7" t="s">
        <v>10561</v>
      </c>
      <c r="T1855" s="7"/>
      <c r="U1855" s="15" t="s">
        <v>816</v>
      </c>
      <c r="V1855" s="52"/>
      <c r="W1855" s="14" t="s">
        <v>815</v>
      </c>
      <c r="X1855" s="20">
        <v>0</v>
      </c>
      <c r="Y1855" s="7" t="s">
        <v>10626</v>
      </c>
      <c r="Z1855" s="11" t="s">
        <v>4442</v>
      </c>
      <c r="AA1855" s="7">
        <v>0</v>
      </c>
      <c r="AB1855" s="1" t="s">
        <v>15592</v>
      </c>
      <c r="AC1855" s="7" t="s">
        <v>14869</v>
      </c>
      <c r="AD1855" s="1" t="s">
        <v>16269</v>
      </c>
    </row>
    <row r="1856" spans="1:30">
      <c r="A1856" s="6">
        <v>43920</v>
      </c>
      <c r="B1856" s="7" t="s">
        <v>21</v>
      </c>
      <c r="C1856" s="7" t="s">
        <v>4657</v>
      </c>
      <c r="D1856" s="7" t="s">
        <v>3952</v>
      </c>
      <c r="E1856" s="7" t="s">
        <v>16</v>
      </c>
      <c r="F1856" s="7" t="s">
        <v>4086</v>
      </c>
      <c r="G1856" s="7" t="s">
        <v>34</v>
      </c>
      <c r="H1856" s="7" t="s">
        <v>5192</v>
      </c>
      <c r="I1856" s="7" t="s">
        <v>8050</v>
      </c>
      <c r="J1856" s="7"/>
      <c r="K1856" s="7"/>
      <c r="L1856" s="7" t="s">
        <v>14200</v>
      </c>
      <c r="M1856" s="7" t="s">
        <v>8051</v>
      </c>
      <c r="N1856" s="7">
        <v>3456000</v>
      </c>
      <c r="O1856" s="7"/>
      <c r="P1856" s="7"/>
      <c r="Q1856" s="7"/>
      <c r="R1856" s="7" t="s">
        <v>4091</v>
      </c>
      <c r="S1856" s="7" t="s">
        <v>4092</v>
      </c>
      <c r="T1856" s="7"/>
      <c r="U1856" s="15" t="s">
        <v>816</v>
      </c>
      <c r="V1856" s="52"/>
      <c r="W1856" s="14" t="s">
        <v>815</v>
      </c>
      <c r="X1856" s="20">
        <v>0</v>
      </c>
      <c r="Y1856" s="7" t="s">
        <v>10627</v>
      </c>
      <c r="Z1856" s="11" t="s">
        <v>4442</v>
      </c>
      <c r="AA1856" s="7">
        <v>147059</v>
      </c>
      <c r="AB1856" s="1" t="s">
        <v>15593</v>
      </c>
      <c r="AC1856" s="7" t="s">
        <v>14869</v>
      </c>
      <c r="AD1856" s="1" t="s">
        <v>16269</v>
      </c>
    </row>
    <row r="1857" spans="1:30">
      <c r="A1857" s="6">
        <v>43937</v>
      </c>
      <c r="B1857" s="7" t="s">
        <v>15</v>
      </c>
      <c r="C1857" s="7" t="s">
        <v>2884</v>
      </c>
      <c r="D1857" s="11" t="s">
        <v>2877</v>
      </c>
      <c r="E1857" s="7" t="s">
        <v>117</v>
      </c>
      <c r="F1857" s="7" t="s">
        <v>5193</v>
      </c>
      <c r="G1857" s="7" t="s">
        <v>34</v>
      </c>
      <c r="H1857" s="7" t="s">
        <v>5194</v>
      </c>
      <c r="I1857" s="7"/>
      <c r="J1857" s="7"/>
      <c r="K1857" s="7" t="s">
        <v>8052</v>
      </c>
      <c r="L1857" s="7"/>
      <c r="M1857" s="7"/>
      <c r="N1857" s="7">
        <v>3319000</v>
      </c>
      <c r="O1857" s="7"/>
      <c r="P1857" s="7"/>
      <c r="Q1857" s="7"/>
      <c r="R1857" s="7" t="s">
        <v>10562</v>
      </c>
      <c r="S1857" s="7" t="s">
        <v>2890</v>
      </c>
      <c r="T1857" s="7"/>
      <c r="U1857" s="15" t="s">
        <v>816</v>
      </c>
      <c r="V1857" s="52"/>
      <c r="W1857" s="14" t="s">
        <v>815</v>
      </c>
      <c r="X1857" s="20">
        <v>0</v>
      </c>
      <c r="Y1857" s="7" t="s">
        <v>10628</v>
      </c>
      <c r="Z1857" s="11" t="s">
        <v>4442</v>
      </c>
      <c r="AA1857" s="7"/>
      <c r="AB1857" s="1" t="s">
        <v>14871</v>
      </c>
      <c r="AC1857" s="7"/>
      <c r="AD1857" s="1" t="s">
        <v>16269</v>
      </c>
    </row>
    <row r="1858" spans="1:30">
      <c r="A1858" s="6">
        <v>43945</v>
      </c>
      <c r="B1858" s="7" t="s">
        <v>21</v>
      </c>
      <c r="C1858" s="7" t="s">
        <v>4657</v>
      </c>
      <c r="D1858" s="7" t="s">
        <v>3952</v>
      </c>
      <c r="E1858" s="7" t="s">
        <v>16</v>
      </c>
      <c r="F1858" s="7" t="s">
        <v>4086</v>
      </c>
      <c r="G1858" s="7" t="s">
        <v>34</v>
      </c>
      <c r="H1858" s="7" t="s">
        <v>5195</v>
      </c>
      <c r="I1858" s="7" t="s">
        <v>8053</v>
      </c>
      <c r="J1858" s="7" t="s">
        <v>3360</v>
      </c>
      <c r="K1858" s="7"/>
      <c r="L1858" s="7" t="s">
        <v>14201</v>
      </c>
      <c r="M1858" s="7" t="s">
        <v>8054</v>
      </c>
      <c r="N1858" s="7">
        <v>3192000</v>
      </c>
      <c r="O1858" s="7"/>
      <c r="P1858" s="7"/>
      <c r="Q1858" s="7"/>
      <c r="R1858" s="7" t="s">
        <v>4091</v>
      </c>
      <c r="S1858" s="7" t="s">
        <v>4092</v>
      </c>
      <c r="T1858" s="7"/>
      <c r="U1858" s="15" t="s">
        <v>816</v>
      </c>
      <c r="V1858" s="52"/>
      <c r="W1858" s="14" t="s">
        <v>815</v>
      </c>
      <c r="X1858" s="20">
        <v>0</v>
      </c>
      <c r="Y1858" s="7" t="s">
        <v>10629</v>
      </c>
      <c r="Z1858" s="11" t="s">
        <v>4442</v>
      </c>
      <c r="AA1858" s="7">
        <v>500000</v>
      </c>
      <c r="AB1858" s="1" t="s">
        <v>15594</v>
      </c>
      <c r="AC1858" s="7" t="s">
        <v>14869</v>
      </c>
      <c r="AD1858" s="1" t="s">
        <v>16269</v>
      </c>
    </row>
    <row r="1859" spans="1:30">
      <c r="A1859" s="6">
        <v>43931</v>
      </c>
      <c r="B1859" s="7" t="s">
        <v>15</v>
      </c>
      <c r="C1859" s="7" t="s">
        <v>2884</v>
      </c>
      <c r="D1859" s="11" t="s">
        <v>2877</v>
      </c>
      <c r="E1859" s="7" t="s">
        <v>16</v>
      </c>
      <c r="F1859" s="7" t="s">
        <v>2884</v>
      </c>
      <c r="G1859" s="7" t="s">
        <v>34</v>
      </c>
      <c r="H1859" s="7" t="s">
        <v>5196</v>
      </c>
      <c r="I1859" s="7" t="s">
        <v>8055</v>
      </c>
      <c r="J1859" s="7" t="s">
        <v>8056</v>
      </c>
      <c r="K1859" s="7" t="s">
        <v>8057</v>
      </c>
      <c r="L1859" s="7" t="s">
        <v>14202</v>
      </c>
      <c r="M1859" s="7" t="s">
        <v>8058</v>
      </c>
      <c r="N1859" s="7">
        <v>3079998</v>
      </c>
      <c r="O1859" s="7"/>
      <c r="P1859" s="7"/>
      <c r="Q1859" s="7"/>
      <c r="R1859" s="7" t="s">
        <v>10563</v>
      </c>
      <c r="S1859" s="7" t="s">
        <v>2890</v>
      </c>
      <c r="T1859" s="7"/>
      <c r="U1859" s="15" t="s">
        <v>816</v>
      </c>
      <c r="V1859" s="52"/>
      <c r="W1859" s="14" t="s">
        <v>815</v>
      </c>
      <c r="X1859" s="20">
        <v>0</v>
      </c>
      <c r="Y1859" s="7" t="s">
        <v>10630</v>
      </c>
      <c r="Z1859" s="11" t="s">
        <v>4442</v>
      </c>
      <c r="AA1859" s="7">
        <v>1900000</v>
      </c>
      <c r="AB1859" s="1" t="s">
        <v>15595</v>
      </c>
      <c r="AC1859" s="7" t="s">
        <v>14869</v>
      </c>
      <c r="AD1859" s="1" t="s">
        <v>16269</v>
      </c>
    </row>
    <row r="1860" spans="1:30">
      <c r="A1860" s="6">
        <v>43943</v>
      </c>
      <c r="B1860" s="7" t="s">
        <v>1385</v>
      </c>
      <c r="C1860" s="7" t="s">
        <v>4444</v>
      </c>
      <c r="D1860" s="7" t="s">
        <v>1387</v>
      </c>
      <c r="E1860" s="7" t="s">
        <v>4456</v>
      </c>
      <c r="F1860" s="7" t="s">
        <v>5197</v>
      </c>
      <c r="G1860" s="7" t="s">
        <v>17</v>
      </c>
      <c r="H1860" s="7" t="s">
        <v>5198</v>
      </c>
      <c r="I1860" s="7" t="s">
        <v>8059</v>
      </c>
      <c r="J1860" s="7"/>
      <c r="K1860" s="7"/>
      <c r="L1860" s="7" t="s">
        <v>14204</v>
      </c>
      <c r="M1860" s="7" t="s">
        <v>14203</v>
      </c>
      <c r="N1860" s="7">
        <v>3050000</v>
      </c>
      <c r="O1860" s="7"/>
      <c r="P1860" s="7"/>
      <c r="Q1860" s="7"/>
      <c r="R1860" s="7" t="s">
        <v>10564</v>
      </c>
      <c r="S1860" s="7"/>
      <c r="T1860" s="7"/>
      <c r="U1860" s="15" t="s">
        <v>816</v>
      </c>
      <c r="V1860" s="52"/>
      <c r="W1860" s="14" t="s">
        <v>815</v>
      </c>
      <c r="X1860" s="20">
        <v>0</v>
      </c>
      <c r="Y1860" s="7" t="s">
        <v>10631</v>
      </c>
      <c r="Z1860" s="11" t="s">
        <v>4442</v>
      </c>
      <c r="AA1860" s="7">
        <v>0</v>
      </c>
      <c r="AB1860" s="1" t="s">
        <v>15596</v>
      </c>
      <c r="AC1860" s="7" t="s">
        <v>14869</v>
      </c>
      <c r="AD1860" s="1" t="s">
        <v>16269</v>
      </c>
    </row>
    <row r="1861" spans="1:30">
      <c r="A1861" s="6">
        <v>43937</v>
      </c>
      <c r="B1861" s="7" t="s">
        <v>21</v>
      </c>
      <c r="C1861" s="7" t="s">
        <v>5199</v>
      </c>
      <c r="D1861" s="11" t="s">
        <v>904</v>
      </c>
      <c r="E1861" s="7" t="s">
        <v>16</v>
      </c>
      <c r="F1861" s="7"/>
      <c r="G1861" s="7" t="s">
        <v>34</v>
      </c>
      <c r="H1861" s="7" t="s">
        <v>5200</v>
      </c>
      <c r="I1861" s="7"/>
      <c r="J1861" s="7"/>
      <c r="K1861" s="7" t="s">
        <v>8060</v>
      </c>
      <c r="L1861" s="7" t="s">
        <v>14205</v>
      </c>
      <c r="M1861" s="7" t="s">
        <v>8063</v>
      </c>
      <c r="N1861" s="7">
        <v>2999998.14</v>
      </c>
      <c r="O1861" s="7"/>
      <c r="P1861" s="7"/>
      <c r="Q1861" s="7"/>
      <c r="R1861" s="1"/>
      <c r="S1861" s="1"/>
      <c r="T1861" s="1"/>
      <c r="U1861" s="15" t="s">
        <v>816</v>
      </c>
      <c r="V1861" s="52"/>
      <c r="W1861" s="14" t="s">
        <v>815</v>
      </c>
      <c r="X1861" s="20">
        <v>0</v>
      </c>
      <c r="Y1861" s="7" t="s">
        <v>10632</v>
      </c>
      <c r="Z1861" s="11" t="s">
        <v>4442</v>
      </c>
      <c r="AA1861" s="7">
        <v>0</v>
      </c>
      <c r="AB1861" s="1" t="s">
        <v>15597</v>
      </c>
      <c r="AC1861" s="7" t="s">
        <v>14869</v>
      </c>
      <c r="AD1861" s="1" t="s">
        <v>16269</v>
      </c>
    </row>
    <row r="1862" spans="1:30">
      <c r="A1862" s="6">
        <v>43938</v>
      </c>
      <c r="B1862" s="7" t="s">
        <v>21</v>
      </c>
      <c r="C1862" s="7" t="s">
        <v>4454</v>
      </c>
      <c r="D1862" s="11" t="s">
        <v>904</v>
      </c>
      <c r="E1862" s="7" t="s">
        <v>117</v>
      </c>
      <c r="F1862" s="7" t="s">
        <v>5147</v>
      </c>
      <c r="G1862" s="7" t="s">
        <v>34</v>
      </c>
      <c r="H1862" s="7" t="s">
        <v>5201</v>
      </c>
      <c r="I1862" s="7" t="s">
        <v>8061</v>
      </c>
      <c r="J1862" s="7"/>
      <c r="K1862" s="7" t="s">
        <v>8062</v>
      </c>
      <c r="L1862" s="7" t="s">
        <v>14205</v>
      </c>
      <c r="M1862" s="7" t="s">
        <v>8063</v>
      </c>
      <c r="N1862" s="7">
        <v>2999998.14</v>
      </c>
      <c r="O1862" s="7"/>
      <c r="P1862" s="7"/>
      <c r="Q1862" s="7"/>
      <c r="R1862" s="1"/>
      <c r="S1862" s="1"/>
      <c r="T1862" s="1"/>
      <c r="U1862" s="15" t="s">
        <v>816</v>
      </c>
      <c r="V1862" s="52"/>
      <c r="W1862" s="14" t="s">
        <v>815</v>
      </c>
      <c r="X1862" s="20">
        <v>0</v>
      </c>
      <c r="Y1862" s="7" t="s">
        <v>10633</v>
      </c>
      <c r="Z1862" s="11" t="s">
        <v>4442</v>
      </c>
      <c r="AA1862" s="7">
        <v>0</v>
      </c>
      <c r="AB1862" s="1" t="s">
        <v>15597</v>
      </c>
      <c r="AC1862" s="7" t="s">
        <v>14869</v>
      </c>
      <c r="AD1862" s="1" t="s">
        <v>16269</v>
      </c>
    </row>
    <row r="1863" spans="1:30">
      <c r="A1863" s="6">
        <v>43936</v>
      </c>
      <c r="B1863" s="7" t="s">
        <v>21</v>
      </c>
      <c r="C1863" s="7" t="s">
        <v>4269</v>
      </c>
      <c r="D1863" s="7" t="s">
        <v>3952</v>
      </c>
      <c r="E1863" s="7" t="s">
        <v>16</v>
      </c>
      <c r="F1863" s="7" t="s">
        <v>4270</v>
      </c>
      <c r="G1863" s="7" t="s">
        <v>17</v>
      </c>
      <c r="H1863" s="7" t="s">
        <v>5202</v>
      </c>
      <c r="I1863" s="7" t="s">
        <v>8064</v>
      </c>
      <c r="J1863" s="7"/>
      <c r="K1863" s="7"/>
      <c r="L1863" s="7" t="s">
        <v>14206</v>
      </c>
      <c r="M1863" s="7" t="s">
        <v>8065</v>
      </c>
      <c r="N1863" s="7">
        <v>2935335.9</v>
      </c>
      <c r="O1863" s="7"/>
      <c r="P1863" s="7"/>
      <c r="Q1863" s="7"/>
      <c r="R1863" s="1"/>
      <c r="S1863" s="1"/>
      <c r="T1863" s="1"/>
      <c r="U1863" s="15" t="s">
        <v>816</v>
      </c>
      <c r="V1863" s="52"/>
      <c r="W1863" s="14" t="s">
        <v>815</v>
      </c>
      <c r="X1863" s="20">
        <v>0</v>
      </c>
      <c r="Y1863" s="7" t="s">
        <v>10634</v>
      </c>
      <c r="Z1863" s="11" t="s">
        <v>4442</v>
      </c>
      <c r="AA1863" s="7">
        <v>0</v>
      </c>
      <c r="AB1863" s="1" t="s">
        <v>15598</v>
      </c>
      <c r="AC1863" s="7" t="s">
        <v>14870</v>
      </c>
      <c r="AD1863" s="1" t="s">
        <v>16269</v>
      </c>
    </row>
    <row r="1864" spans="1:30">
      <c r="A1864" s="6">
        <v>43951</v>
      </c>
      <c r="B1864" s="7" t="s">
        <v>15</v>
      </c>
      <c r="C1864" s="7" t="s">
        <v>4475</v>
      </c>
      <c r="D1864" s="7" t="s">
        <v>1919</v>
      </c>
      <c r="E1864" s="7" t="s">
        <v>117</v>
      </c>
      <c r="F1864" s="7"/>
      <c r="G1864" s="7" t="s">
        <v>34</v>
      </c>
      <c r="H1864" s="7" t="s">
        <v>5203</v>
      </c>
      <c r="I1864" s="7" t="s">
        <v>8066</v>
      </c>
      <c r="J1864" s="7"/>
      <c r="K1864" s="7" t="s">
        <v>8067</v>
      </c>
      <c r="L1864" s="7"/>
      <c r="M1864" s="7"/>
      <c r="N1864" s="7">
        <v>2700000</v>
      </c>
      <c r="O1864" s="7"/>
      <c r="P1864" s="7"/>
      <c r="Q1864" s="7"/>
      <c r="R1864" s="1"/>
      <c r="S1864" s="1"/>
      <c r="T1864" s="1"/>
      <c r="U1864" s="15" t="s">
        <v>816</v>
      </c>
      <c r="V1864" s="52"/>
      <c r="W1864" s="14" t="s">
        <v>815</v>
      </c>
      <c r="X1864" s="20">
        <v>0</v>
      </c>
      <c r="Y1864" s="7" t="s">
        <v>10635</v>
      </c>
      <c r="Z1864" s="11" t="s">
        <v>4442</v>
      </c>
      <c r="AA1864" s="7"/>
      <c r="AB1864" s="1" t="s">
        <v>14871</v>
      </c>
      <c r="AC1864" s="7"/>
      <c r="AD1864" s="1" t="s">
        <v>16269</v>
      </c>
    </row>
    <row r="1865" spans="1:30">
      <c r="A1865" s="6">
        <v>43948</v>
      </c>
      <c r="B1865" s="7" t="s">
        <v>21</v>
      </c>
      <c r="C1865" s="7" t="s">
        <v>4451</v>
      </c>
      <c r="D1865" s="7" t="s">
        <v>2480</v>
      </c>
      <c r="E1865" s="7" t="s">
        <v>117</v>
      </c>
      <c r="F1865" s="7" t="s">
        <v>5204</v>
      </c>
      <c r="G1865" s="7" t="s">
        <v>34</v>
      </c>
      <c r="H1865" s="7" t="s">
        <v>5205</v>
      </c>
      <c r="I1865" s="7" t="s">
        <v>8068</v>
      </c>
      <c r="J1865" s="7" t="s">
        <v>8069</v>
      </c>
      <c r="K1865" s="7"/>
      <c r="L1865" s="7" t="s">
        <v>14207</v>
      </c>
      <c r="M1865" s="7" t="s">
        <v>8070</v>
      </c>
      <c r="N1865" s="7">
        <v>2261142.15</v>
      </c>
      <c r="O1865" s="7"/>
      <c r="P1865" s="7"/>
      <c r="Q1865" s="7"/>
      <c r="R1865" s="1"/>
      <c r="S1865" s="1"/>
      <c r="T1865" s="1"/>
      <c r="U1865" s="15" t="s">
        <v>816</v>
      </c>
      <c r="V1865" s="52"/>
      <c r="W1865" s="14" t="s">
        <v>815</v>
      </c>
      <c r="X1865" s="20">
        <v>0</v>
      </c>
      <c r="Y1865" s="7" t="s">
        <v>10636</v>
      </c>
      <c r="Z1865" s="11" t="s">
        <v>4442</v>
      </c>
      <c r="AA1865" s="7">
        <v>150000</v>
      </c>
      <c r="AB1865" s="1" t="s">
        <v>15599</v>
      </c>
      <c r="AC1865" s="7" t="s">
        <v>14869</v>
      </c>
      <c r="AD1865" s="1" t="s">
        <v>16269</v>
      </c>
    </row>
    <row r="1866" spans="1:30">
      <c r="A1866" s="6">
        <v>43945</v>
      </c>
      <c r="B1866" s="7" t="s">
        <v>21</v>
      </c>
      <c r="C1866" s="7" t="s">
        <v>5182</v>
      </c>
      <c r="D1866" s="7" t="s">
        <v>309</v>
      </c>
      <c r="E1866" s="7" t="s">
        <v>16</v>
      </c>
      <c r="F1866" s="7" t="s">
        <v>363</v>
      </c>
      <c r="G1866" s="7" t="s">
        <v>34</v>
      </c>
      <c r="H1866" s="7" t="s">
        <v>5206</v>
      </c>
      <c r="I1866" s="7" t="s">
        <v>8071</v>
      </c>
      <c r="J1866" s="7" t="s">
        <v>8072</v>
      </c>
      <c r="K1866" s="7" t="s">
        <v>314</v>
      </c>
      <c r="L1866" s="7"/>
      <c r="M1866" s="7" t="s">
        <v>8073</v>
      </c>
      <c r="N1866" s="7">
        <v>2200000</v>
      </c>
      <c r="O1866" s="7">
        <v>4</v>
      </c>
      <c r="P1866" s="7">
        <v>550000</v>
      </c>
      <c r="Q1866" s="7"/>
      <c r="R1866" s="1"/>
      <c r="S1866" s="1"/>
      <c r="T1866" s="1"/>
      <c r="U1866" s="15" t="s">
        <v>816</v>
      </c>
      <c r="V1866" s="52"/>
      <c r="W1866" s="14" t="s">
        <v>815</v>
      </c>
      <c r="X1866" s="20">
        <v>0</v>
      </c>
      <c r="Y1866" s="7" t="s">
        <v>10637</v>
      </c>
      <c r="Z1866" s="11" t="s">
        <v>4442</v>
      </c>
      <c r="AA1866" s="7"/>
      <c r="AB1866" s="71" t="s">
        <v>16263</v>
      </c>
      <c r="AC1866" s="7"/>
      <c r="AD1866" s="1" t="s">
        <v>16269</v>
      </c>
    </row>
    <row r="1867" spans="1:30">
      <c r="A1867" s="6">
        <v>43941</v>
      </c>
      <c r="B1867" s="7" t="s">
        <v>21</v>
      </c>
      <c r="C1867" s="7" t="s">
        <v>2648</v>
      </c>
      <c r="D1867" s="11" t="s">
        <v>3952</v>
      </c>
      <c r="E1867" s="7" t="s">
        <v>117</v>
      </c>
      <c r="F1867" s="7" t="s">
        <v>4121</v>
      </c>
      <c r="G1867" s="7" t="s">
        <v>34</v>
      </c>
      <c r="H1867" s="7" t="s">
        <v>5207</v>
      </c>
      <c r="I1867" s="7" t="s">
        <v>8074</v>
      </c>
      <c r="J1867" s="7"/>
      <c r="K1867" s="7"/>
      <c r="L1867" s="7" t="s">
        <v>8075</v>
      </c>
      <c r="M1867" s="7" t="s">
        <v>14208</v>
      </c>
      <c r="N1867" s="7">
        <v>2177700</v>
      </c>
      <c r="O1867" s="7"/>
      <c r="P1867" s="7"/>
      <c r="Q1867" s="7"/>
      <c r="R1867" s="1"/>
      <c r="S1867" s="1"/>
      <c r="T1867" s="1"/>
      <c r="U1867" s="15" t="s">
        <v>816</v>
      </c>
      <c r="V1867" s="52"/>
      <c r="W1867" s="14" t="s">
        <v>815</v>
      </c>
      <c r="X1867" s="20">
        <v>0</v>
      </c>
      <c r="Y1867" s="7" t="s">
        <v>10638</v>
      </c>
      <c r="Z1867" s="11" t="s">
        <v>4442</v>
      </c>
      <c r="AA1867" s="7">
        <v>100000</v>
      </c>
      <c r="AB1867" s="1" t="s">
        <v>15088</v>
      </c>
      <c r="AC1867" s="7" t="s">
        <v>14869</v>
      </c>
      <c r="AD1867" s="1" t="s">
        <v>16269</v>
      </c>
    </row>
    <row r="1868" spans="1:30">
      <c r="A1868" s="6">
        <v>43944</v>
      </c>
      <c r="B1868" s="7" t="s">
        <v>15</v>
      </c>
      <c r="C1868" s="7" t="s">
        <v>4656</v>
      </c>
      <c r="D1868" s="7" t="s">
        <v>39</v>
      </c>
      <c r="E1868" s="7" t="s">
        <v>36</v>
      </c>
      <c r="F1868" s="7" t="s">
        <v>149</v>
      </c>
      <c r="G1868" s="7" t="s">
        <v>34</v>
      </c>
      <c r="H1868" s="7" t="s">
        <v>5208</v>
      </c>
      <c r="I1868" s="7" t="s">
        <v>8045</v>
      </c>
      <c r="J1868" s="7"/>
      <c r="K1868" s="7" t="s">
        <v>8076</v>
      </c>
      <c r="L1868" s="7" t="s">
        <v>14209</v>
      </c>
      <c r="M1868" s="7" t="s">
        <v>8168</v>
      </c>
      <c r="N1868" s="7">
        <v>2058000</v>
      </c>
      <c r="O1868" s="7">
        <v>3</v>
      </c>
      <c r="P1868" s="7">
        <v>686000</v>
      </c>
      <c r="Q1868" s="7"/>
      <c r="R1868" s="1"/>
      <c r="S1868" s="1"/>
      <c r="T1868" s="1"/>
      <c r="U1868" s="15" t="s">
        <v>816</v>
      </c>
      <c r="V1868" s="52"/>
      <c r="W1868" s="14" t="s">
        <v>815</v>
      </c>
      <c r="X1868" s="20">
        <v>0</v>
      </c>
      <c r="Y1868" s="7" t="s">
        <v>10639</v>
      </c>
      <c r="Z1868" s="11" t="s">
        <v>4442</v>
      </c>
      <c r="AA1868" s="7">
        <v>7377436085.8699999</v>
      </c>
      <c r="AB1868" s="1" t="s">
        <v>15600</v>
      </c>
      <c r="AC1868" s="7" t="s">
        <v>14869</v>
      </c>
      <c r="AD1868" s="1" t="s">
        <v>16269</v>
      </c>
    </row>
    <row r="1869" spans="1:30">
      <c r="A1869" s="6">
        <v>43938</v>
      </c>
      <c r="B1869" s="7" t="s">
        <v>15</v>
      </c>
      <c r="C1869" s="7" t="s">
        <v>2884</v>
      </c>
      <c r="D1869" s="7" t="s">
        <v>2877</v>
      </c>
      <c r="E1869" s="7" t="s">
        <v>117</v>
      </c>
      <c r="F1869" s="7" t="s">
        <v>5209</v>
      </c>
      <c r="G1869" s="7" t="s">
        <v>34</v>
      </c>
      <c r="H1869" s="7" t="s">
        <v>5210</v>
      </c>
      <c r="I1869" s="7"/>
      <c r="J1869" s="7"/>
      <c r="K1869" s="7" t="s">
        <v>8077</v>
      </c>
      <c r="L1869" s="7" t="s">
        <v>14210</v>
      </c>
      <c r="M1869" s="7" t="s">
        <v>8078</v>
      </c>
      <c r="N1869" s="7">
        <v>2000000</v>
      </c>
      <c r="O1869" s="7"/>
      <c r="P1869" s="7"/>
      <c r="Q1869" s="7"/>
      <c r="R1869" s="1"/>
      <c r="S1869" s="1"/>
      <c r="T1869" s="1"/>
      <c r="U1869" s="15" t="s">
        <v>816</v>
      </c>
      <c r="V1869" s="52"/>
      <c r="W1869" s="14" t="s">
        <v>815</v>
      </c>
      <c r="X1869" s="20">
        <v>0</v>
      </c>
      <c r="Y1869" s="7" t="s">
        <v>10640</v>
      </c>
      <c r="Z1869" s="11" t="s">
        <v>4442</v>
      </c>
      <c r="AA1869" s="7">
        <v>1138578</v>
      </c>
      <c r="AB1869" s="1" t="s">
        <v>15601</v>
      </c>
      <c r="AC1869" s="7" t="s">
        <v>14869</v>
      </c>
      <c r="AD1869" s="1" t="s">
        <v>16269</v>
      </c>
    </row>
    <row r="1870" spans="1:30">
      <c r="A1870" s="6">
        <v>43931</v>
      </c>
      <c r="B1870" s="7" t="s">
        <v>15</v>
      </c>
      <c r="C1870" s="7" t="s">
        <v>2884</v>
      </c>
      <c r="D1870" s="7" t="s">
        <v>2877</v>
      </c>
      <c r="E1870" s="7" t="s">
        <v>16</v>
      </c>
      <c r="F1870" s="7" t="s">
        <v>2884</v>
      </c>
      <c r="G1870" s="7" t="s">
        <v>34</v>
      </c>
      <c r="H1870" s="7" t="s">
        <v>5211</v>
      </c>
      <c r="I1870" s="7" t="s">
        <v>8079</v>
      </c>
      <c r="J1870" s="7"/>
      <c r="K1870" s="7" t="s">
        <v>8080</v>
      </c>
      <c r="L1870" s="7" t="s">
        <v>14202</v>
      </c>
      <c r="M1870" s="7" t="s">
        <v>8058</v>
      </c>
      <c r="N1870" s="7">
        <v>1947498</v>
      </c>
      <c r="O1870" s="7"/>
      <c r="P1870" s="7"/>
      <c r="Q1870" s="7"/>
      <c r="R1870" s="1"/>
      <c r="S1870" s="1"/>
      <c r="T1870" s="1"/>
      <c r="U1870" s="15" t="s">
        <v>816</v>
      </c>
      <c r="V1870" s="52"/>
      <c r="W1870" s="14" t="s">
        <v>815</v>
      </c>
      <c r="X1870" s="20">
        <v>0</v>
      </c>
      <c r="Y1870" s="7" t="s">
        <v>10641</v>
      </c>
      <c r="Z1870" s="11" t="s">
        <v>4442</v>
      </c>
      <c r="AA1870" s="7">
        <v>1900000</v>
      </c>
      <c r="AB1870" s="1" t="s">
        <v>15595</v>
      </c>
      <c r="AC1870" s="7" t="s">
        <v>14869</v>
      </c>
      <c r="AD1870" s="1" t="s">
        <v>16269</v>
      </c>
    </row>
    <row r="1871" spans="1:30">
      <c r="A1871" s="6">
        <v>43942</v>
      </c>
      <c r="B1871" s="7" t="s">
        <v>15</v>
      </c>
      <c r="C1871" s="7"/>
      <c r="D1871" s="7" t="s">
        <v>2480</v>
      </c>
      <c r="E1871" s="7" t="s">
        <v>16</v>
      </c>
      <c r="F1871" s="7" t="s">
        <v>2566</v>
      </c>
      <c r="G1871" s="7" t="s">
        <v>34</v>
      </c>
      <c r="H1871" s="7" t="s">
        <v>5212</v>
      </c>
      <c r="I1871" s="7" t="s">
        <v>8081</v>
      </c>
      <c r="J1871" s="7" t="s">
        <v>8082</v>
      </c>
      <c r="K1871" s="7" t="s">
        <v>8083</v>
      </c>
      <c r="L1871" s="7" t="s">
        <v>14211</v>
      </c>
      <c r="M1871" s="7" t="s">
        <v>8084</v>
      </c>
      <c r="N1871" s="7">
        <v>1923124.43</v>
      </c>
      <c r="O1871" s="7"/>
      <c r="P1871" s="7"/>
      <c r="Q1871" s="7"/>
      <c r="R1871" s="1"/>
      <c r="S1871" s="1"/>
      <c r="T1871" s="1"/>
      <c r="U1871" s="15" t="s">
        <v>816</v>
      </c>
      <c r="V1871" s="52"/>
      <c r="W1871" s="14" t="s">
        <v>815</v>
      </c>
      <c r="X1871" s="20">
        <v>0</v>
      </c>
      <c r="Y1871" s="7" t="s">
        <v>10642</v>
      </c>
      <c r="Z1871" s="11" t="s">
        <v>4442</v>
      </c>
      <c r="AA1871" s="7">
        <v>0</v>
      </c>
      <c r="AB1871" s="1" t="s">
        <v>15602</v>
      </c>
      <c r="AC1871" s="7" t="s">
        <v>14869</v>
      </c>
      <c r="AD1871" s="1" t="s">
        <v>16269</v>
      </c>
    </row>
    <row r="1872" spans="1:30">
      <c r="A1872" s="6">
        <v>43951</v>
      </c>
      <c r="B1872" s="7" t="s">
        <v>1385</v>
      </c>
      <c r="C1872" s="7" t="s">
        <v>4444</v>
      </c>
      <c r="D1872" s="7" t="s">
        <v>1387</v>
      </c>
      <c r="E1872" s="7" t="s">
        <v>4456</v>
      </c>
      <c r="F1872" s="7" t="s">
        <v>4469</v>
      </c>
      <c r="G1872" s="7" t="s">
        <v>17</v>
      </c>
      <c r="H1872" s="7" t="s">
        <v>5213</v>
      </c>
      <c r="I1872" s="7" t="s">
        <v>8085</v>
      </c>
      <c r="J1872" s="7"/>
      <c r="K1872" s="7"/>
      <c r="L1872" s="7" t="s">
        <v>14213</v>
      </c>
      <c r="M1872" s="7" t="s">
        <v>14212</v>
      </c>
      <c r="N1872" s="7">
        <v>1874752.69</v>
      </c>
      <c r="O1872" s="7"/>
      <c r="P1872" s="7"/>
      <c r="Q1872" s="7"/>
      <c r="R1872" s="1"/>
      <c r="S1872" s="1"/>
      <c r="T1872" s="1"/>
      <c r="U1872" s="15" t="s">
        <v>816</v>
      </c>
      <c r="V1872" s="52"/>
      <c r="W1872" s="14" t="s">
        <v>815</v>
      </c>
      <c r="X1872" s="20">
        <v>0</v>
      </c>
      <c r="Y1872" s="7" t="s">
        <v>10643</v>
      </c>
      <c r="Z1872" s="11" t="s">
        <v>4442</v>
      </c>
      <c r="AA1872" s="7">
        <v>5000000</v>
      </c>
      <c r="AB1872" s="1" t="s">
        <v>15603</v>
      </c>
      <c r="AC1872" s="7" t="s">
        <v>14868</v>
      </c>
      <c r="AD1872" s="1" t="s">
        <v>16269</v>
      </c>
    </row>
    <row r="1873" spans="1:30">
      <c r="A1873" s="6">
        <v>43951</v>
      </c>
      <c r="B1873" s="7" t="s">
        <v>15</v>
      </c>
      <c r="C1873" s="7" t="s">
        <v>4452</v>
      </c>
      <c r="D1873" s="7" t="s">
        <v>3804</v>
      </c>
      <c r="E1873" s="7" t="s">
        <v>36</v>
      </c>
      <c r="F1873" s="7" t="s">
        <v>5214</v>
      </c>
      <c r="G1873" s="7" t="s">
        <v>34</v>
      </c>
      <c r="H1873" s="7" t="s">
        <v>5215</v>
      </c>
      <c r="I1873" s="7" t="s">
        <v>8086</v>
      </c>
      <c r="J1873" s="7" t="s">
        <v>1373</v>
      </c>
      <c r="K1873" s="7"/>
      <c r="L1873" s="7" t="s">
        <v>14197</v>
      </c>
      <c r="M1873" s="7" t="s">
        <v>8087</v>
      </c>
      <c r="N1873" s="7">
        <v>1830000</v>
      </c>
      <c r="O1873" s="7">
        <v>183000000</v>
      </c>
      <c r="P1873" s="7">
        <v>0.01</v>
      </c>
      <c r="Q1873" s="7"/>
      <c r="R1873" s="1"/>
      <c r="S1873" s="1"/>
      <c r="T1873" s="1"/>
      <c r="U1873" s="15" t="s">
        <v>816</v>
      </c>
      <c r="V1873" s="52"/>
      <c r="W1873" s="14" t="s">
        <v>815</v>
      </c>
      <c r="X1873" s="20">
        <v>0</v>
      </c>
      <c r="Y1873" s="7" t="s">
        <v>10644</v>
      </c>
      <c r="Z1873" s="11" t="s">
        <v>4442</v>
      </c>
      <c r="AA1873" s="7">
        <v>63571415865.089996</v>
      </c>
      <c r="AB1873" s="1" t="s">
        <v>15151</v>
      </c>
      <c r="AC1873" s="7" t="s">
        <v>14869</v>
      </c>
      <c r="AD1873" s="1" t="s">
        <v>16269</v>
      </c>
    </row>
    <row r="1874" spans="1:30">
      <c r="A1874" s="6">
        <v>43943</v>
      </c>
      <c r="B1874" s="7" t="s">
        <v>15</v>
      </c>
      <c r="C1874" s="7" t="s">
        <v>4593</v>
      </c>
      <c r="D1874" s="7" t="s">
        <v>474</v>
      </c>
      <c r="E1874" s="7" t="s">
        <v>16</v>
      </c>
      <c r="F1874" s="7"/>
      <c r="G1874" s="7" t="s">
        <v>34</v>
      </c>
      <c r="H1874" s="7" t="s">
        <v>5216</v>
      </c>
      <c r="I1874" s="7" t="s">
        <v>8088</v>
      </c>
      <c r="J1874" s="7"/>
      <c r="K1874" s="7" t="s">
        <v>8089</v>
      </c>
      <c r="L1874" s="7" t="s">
        <v>14214</v>
      </c>
      <c r="M1874" s="7" t="s">
        <v>8090</v>
      </c>
      <c r="N1874" s="7">
        <v>1806900</v>
      </c>
      <c r="O1874" s="7">
        <v>4</v>
      </c>
      <c r="P1874" s="7">
        <v>75287.5</v>
      </c>
      <c r="Q1874" s="7"/>
      <c r="R1874" s="1"/>
      <c r="S1874" s="1"/>
      <c r="T1874" s="1"/>
      <c r="U1874" s="15" t="s">
        <v>816</v>
      </c>
      <c r="V1874" s="52"/>
      <c r="W1874" s="14" t="s">
        <v>815</v>
      </c>
      <c r="X1874" s="20">
        <v>0</v>
      </c>
      <c r="Y1874" s="7" t="s">
        <v>10645</v>
      </c>
      <c r="Z1874" s="11" t="s">
        <v>4442</v>
      </c>
      <c r="AA1874" s="7">
        <v>3500000</v>
      </c>
      <c r="AB1874" s="1" t="s">
        <v>15604</v>
      </c>
      <c r="AC1874" s="7" t="s">
        <v>14869</v>
      </c>
      <c r="AD1874" s="1" t="s">
        <v>16269</v>
      </c>
    </row>
    <row r="1875" spans="1:30">
      <c r="A1875" s="6">
        <v>43938</v>
      </c>
      <c r="B1875" s="7" t="s">
        <v>15</v>
      </c>
      <c r="C1875" s="7" t="s">
        <v>2884</v>
      </c>
      <c r="D1875" s="7" t="s">
        <v>2877</v>
      </c>
      <c r="E1875" s="7" t="s">
        <v>16</v>
      </c>
      <c r="F1875" s="7" t="s">
        <v>2931</v>
      </c>
      <c r="G1875" s="7" t="s">
        <v>34</v>
      </c>
      <c r="H1875" s="7" t="s">
        <v>5217</v>
      </c>
      <c r="I1875" s="7"/>
      <c r="J1875" s="7"/>
      <c r="K1875" s="7" t="s">
        <v>8091</v>
      </c>
      <c r="L1875" s="7"/>
      <c r="M1875" s="7"/>
      <c r="N1875" s="7">
        <v>1636442.28</v>
      </c>
      <c r="O1875" s="7"/>
      <c r="P1875" s="7"/>
      <c r="Q1875" s="7"/>
      <c r="R1875" s="1"/>
      <c r="S1875" s="1"/>
      <c r="T1875" s="1"/>
      <c r="U1875" s="15" t="s">
        <v>816</v>
      </c>
      <c r="V1875" s="52"/>
      <c r="W1875" s="14" t="s">
        <v>815</v>
      </c>
      <c r="X1875" s="20">
        <v>0</v>
      </c>
      <c r="Y1875" s="7" t="s">
        <v>10646</v>
      </c>
      <c r="Z1875" s="11" t="s">
        <v>4442</v>
      </c>
      <c r="AA1875" s="7"/>
      <c r="AB1875" s="1" t="s">
        <v>14871</v>
      </c>
      <c r="AC1875" s="7"/>
      <c r="AD1875" s="1" t="s">
        <v>16269</v>
      </c>
    </row>
    <row r="1876" spans="1:30">
      <c r="A1876" s="6">
        <v>43924</v>
      </c>
      <c r="B1876" s="7" t="s">
        <v>21</v>
      </c>
      <c r="C1876" s="7" t="s">
        <v>5149</v>
      </c>
      <c r="D1876" s="7" t="s">
        <v>309</v>
      </c>
      <c r="E1876" s="7" t="s">
        <v>16</v>
      </c>
      <c r="F1876" s="7" t="s">
        <v>363</v>
      </c>
      <c r="G1876" s="7" t="s">
        <v>34</v>
      </c>
      <c r="H1876" s="7" t="s">
        <v>5218</v>
      </c>
      <c r="I1876" s="7" t="s">
        <v>8092</v>
      </c>
      <c r="J1876" s="7" t="s">
        <v>7971</v>
      </c>
      <c r="K1876" s="7" t="s">
        <v>7971</v>
      </c>
      <c r="L1876" s="7" t="s">
        <v>14215</v>
      </c>
      <c r="M1876" s="7" t="s">
        <v>8093</v>
      </c>
      <c r="N1876" s="7">
        <v>1626000</v>
      </c>
      <c r="O1876" s="7">
        <v>6</v>
      </c>
      <c r="P1876" s="7">
        <v>271000</v>
      </c>
      <c r="Q1876" s="7"/>
      <c r="R1876" s="1"/>
      <c r="S1876" s="1"/>
      <c r="T1876" s="1"/>
      <c r="U1876" s="15" t="s">
        <v>816</v>
      </c>
      <c r="V1876" s="52"/>
      <c r="W1876" s="14" t="s">
        <v>815</v>
      </c>
      <c r="X1876" s="20">
        <v>0</v>
      </c>
      <c r="Y1876" s="7" t="s">
        <v>10647</v>
      </c>
      <c r="Z1876" s="11" t="s">
        <v>4442</v>
      </c>
      <c r="AA1876" s="7">
        <v>2500000</v>
      </c>
      <c r="AB1876" s="1" t="s">
        <v>15605</v>
      </c>
      <c r="AC1876" s="7" t="s">
        <v>14869</v>
      </c>
      <c r="AD1876" s="1" t="s">
        <v>16269</v>
      </c>
    </row>
    <row r="1877" spans="1:30">
      <c r="A1877" s="6">
        <v>43944</v>
      </c>
      <c r="B1877" s="7" t="s">
        <v>15</v>
      </c>
      <c r="C1877" s="7" t="s">
        <v>5184</v>
      </c>
      <c r="D1877" s="7" t="s">
        <v>474</v>
      </c>
      <c r="E1877" s="7" t="s">
        <v>16</v>
      </c>
      <c r="F1877" s="7" t="s">
        <v>651</v>
      </c>
      <c r="G1877" s="7" t="s">
        <v>34</v>
      </c>
      <c r="H1877" s="7" t="s">
        <v>5185</v>
      </c>
      <c r="I1877" s="7" t="s">
        <v>8094</v>
      </c>
      <c r="J1877" s="7" t="s">
        <v>8095</v>
      </c>
      <c r="K1877" s="7" t="s">
        <v>8031</v>
      </c>
      <c r="L1877" s="7" t="s">
        <v>14216</v>
      </c>
      <c r="M1877" s="7" t="s">
        <v>8096</v>
      </c>
      <c r="N1877" s="7">
        <v>1500000</v>
      </c>
      <c r="O1877" s="7"/>
      <c r="P1877" s="7"/>
      <c r="Q1877" s="7"/>
      <c r="R1877" s="1"/>
      <c r="S1877" s="1"/>
      <c r="T1877" s="1"/>
      <c r="U1877" s="15" t="s">
        <v>816</v>
      </c>
      <c r="V1877" s="52"/>
      <c r="W1877" s="14" t="s">
        <v>815</v>
      </c>
      <c r="X1877" s="20">
        <v>0</v>
      </c>
      <c r="Y1877" s="7" t="s">
        <v>10648</v>
      </c>
      <c r="Z1877" s="11" t="s">
        <v>4442</v>
      </c>
      <c r="AA1877" s="7">
        <v>303030</v>
      </c>
      <c r="AB1877" s="1" t="s">
        <v>15606</v>
      </c>
      <c r="AC1877" s="7" t="s">
        <v>14868</v>
      </c>
      <c r="AD1877" s="1" t="s">
        <v>16269</v>
      </c>
    </row>
    <row r="1878" spans="1:30">
      <c r="A1878" s="6">
        <v>43935</v>
      </c>
      <c r="B1878" s="7" t="s">
        <v>21</v>
      </c>
      <c r="C1878" s="7" t="s">
        <v>2878</v>
      </c>
      <c r="D1878" s="7" t="s">
        <v>2877</v>
      </c>
      <c r="E1878" s="7" t="s">
        <v>16</v>
      </c>
      <c r="F1878" s="7" t="s">
        <v>2878</v>
      </c>
      <c r="G1878" s="7" t="s">
        <v>34</v>
      </c>
      <c r="H1878" s="7" t="s">
        <v>5219</v>
      </c>
      <c r="I1878" s="7"/>
      <c r="J1878" s="7" t="s">
        <v>8097</v>
      </c>
      <c r="K1878" s="7" t="s">
        <v>8098</v>
      </c>
      <c r="L1878" s="7" t="s">
        <v>14217</v>
      </c>
      <c r="M1878" s="7" t="s">
        <v>8099</v>
      </c>
      <c r="N1878" s="7">
        <v>1500000</v>
      </c>
      <c r="O1878" s="7"/>
      <c r="P1878" s="7"/>
      <c r="Q1878" s="7"/>
      <c r="R1878" s="1"/>
      <c r="S1878" s="1"/>
      <c r="T1878" s="1"/>
      <c r="U1878" s="15" t="s">
        <v>816</v>
      </c>
      <c r="V1878" s="52"/>
      <c r="W1878" s="14" t="s">
        <v>815</v>
      </c>
      <c r="X1878" s="20">
        <v>0</v>
      </c>
      <c r="Y1878" s="7" t="s">
        <v>10649</v>
      </c>
      <c r="Z1878" s="11" t="s">
        <v>4442</v>
      </c>
      <c r="AA1878" s="7">
        <v>55000</v>
      </c>
      <c r="AB1878" s="1" t="s">
        <v>15607</v>
      </c>
      <c r="AC1878" s="7" t="s">
        <v>14869</v>
      </c>
      <c r="AD1878" s="1" t="s">
        <v>16269</v>
      </c>
    </row>
    <row r="1879" spans="1:30">
      <c r="A1879" s="6">
        <v>43941</v>
      </c>
      <c r="B1879" s="7" t="s">
        <v>15</v>
      </c>
      <c r="C1879" s="7" t="s">
        <v>4633</v>
      </c>
      <c r="D1879" s="7" t="s">
        <v>678</v>
      </c>
      <c r="E1879" s="7" t="s">
        <v>16</v>
      </c>
      <c r="F1879" s="7" t="s">
        <v>4634</v>
      </c>
      <c r="G1879" s="7" t="s">
        <v>34</v>
      </c>
      <c r="H1879" s="7" t="s">
        <v>5220</v>
      </c>
      <c r="I1879" s="7" t="s">
        <v>8100</v>
      </c>
      <c r="J1879" s="7" t="s">
        <v>2207</v>
      </c>
      <c r="K1879" s="7" t="s">
        <v>8101</v>
      </c>
      <c r="L1879" s="7" t="s">
        <v>14218</v>
      </c>
      <c r="M1879" s="7" t="s">
        <v>8102</v>
      </c>
      <c r="N1879" s="7">
        <v>1368000</v>
      </c>
      <c r="O1879" s="7">
        <v>80</v>
      </c>
      <c r="P1879" s="7">
        <v>17100</v>
      </c>
      <c r="Q1879" s="7"/>
      <c r="R1879" s="1"/>
      <c r="S1879" s="1"/>
      <c r="T1879" s="1"/>
      <c r="U1879" s="15" t="s">
        <v>816</v>
      </c>
      <c r="V1879" s="52"/>
      <c r="W1879" s="14" t="s">
        <v>815</v>
      </c>
      <c r="X1879" s="20">
        <v>0</v>
      </c>
      <c r="Y1879" s="7" t="s">
        <v>10650</v>
      </c>
      <c r="Z1879" s="11" t="s">
        <v>4442</v>
      </c>
      <c r="AA1879" s="7">
        <v>32623000</v>
      </c>
      <c r="AB1879" s="1" t="s">
        <v>15340</v>
      </c>
      <c r="AC1879" s="7" t="s">
        <v>14869</v>
      </c>
      <c r="AD1879" s="1" t="s">
        <v>16269</v>
      </c>
    </row>
    <row r="1880" spans="1:30">
      <c r="A1880" s="6">
        <v>43956</v>
      </c>
      <c r="B1880" s="7" t="s">
        <v>1385</v>
      </c>
      <c r="C1880" s="7" t="s">
        <v>4444</v>
      </c>
      <c r="D1880" s="7" t="s">
        <v>1387</v>
      </c>
      <c r="E1880" s="7" t="s">
        <v>4456</v>
      </c>
      <c r="F1880" s="7" t="s">
        <v>5221</v>
      </c>
      <c r="G1880" s="7"/>
      <c r="H1880" s="7" t="s">
        <v>5222</v>
      </c>
      <c r="I1880" s="7" t="s">
        <v>8103</v>
      </c>
      <c r="J1880" s="7"/>
      <c r="K1880" s="7"/>
      <c r="L1880" s="7" t="s">
        <v>14220</v>
      </c>
      <c r="M1880" s="7" t="s">
        <v>14219</v>
      </c>
      <c r="N1880" s="7">
        <v>1345000</v>
      </c>
      <c r="O1880" s="7"/>
      <c r="P1880" s="7"/>
      <c r="Q1880" s="7"/>
      <c r="R1880" s="1"/>
      <c r="S1880" s="1"/>
      <c r="T1880" s="1"/>
      <c r="U1880" s="15" t="s">
        <v>816</v>
      </c>
      <c r="V1880" s="52"/>
      <c r="W1880" s="14" t="s">
        <v>815</v>
      </c>
      <c r="X1880" s="20">
        <v>0</v>
      </c>
      <c r="Y1880" s="7" t="s">
        <v>10651</v>
      </c>
      <c r="Z1880" s="11" t="s">
        <v>4442</v>
      </c>
      <c r="AA1880" s="7">
        <v>0</v>
      </c>
      <c r="AB1880" s="1" t="s">
        <v>15608</v>
      </c>
      <c r="AC1880" s="7" t="s">
        <v>14869</v>
      </c>
      <c r="AD1880" s="1" t="s">
        <v>16269</v>
      </c>
    </row>
    <row r="1881" spans="1:30">
      <c r="A1881" s="6">
        <v>43941</v>
      </c>
      <c r="B1881" s="7" t="s">
        <v>15</v>
      </c>
      <c r="C1881" s="7" t="s">
        <v>4633</v>
      </c>
      <c r="D1881" s="7" t="s">
        <v>678</v>
      </c>
      <c r="E1881" s="7" t="s">
        <v>16</v>
      </c>
      <c r="F1881" s="7" t="s">
        <v>4634</v>
      </c>
      <c r="G1881" s="7" t="s">
        <v>34</v>
      </c>
      <c r="H1881" s="7" t="s">
        <v>5223</v>
      </c>
      <c r="I1881" s="7" t="s">
        <v>8100</v>
      </c>
      <c r="J1881" s="7" t="s">
        <v>2207</v>
      </c>
      <c r="K1881" s="7" t="s">
        <v>8101</v>
      </c>
      <c r="L1881" s="7" t="s">
        <v>14218</v>
      </c>
      <c r="M1881" s="7" t="s">
        <v>8102</v>
      </c>
      <c r="N1881" s="7">
        <v>1340000</v>
      </c>
      <c r="O1881" s="7">
        <v>100</v>
      </c>
      <c r="P1881" s="7">
        <v>13340</v>
      </c>
      <c r="Q1881" s="7"/>
      <c r="R1881" s="1"/>
      <c r="S1881" s="1"/>
      <c r="T1881" s="1"/>
      <c r="U1881" s="15" t="s">
        <v>816</v>
      </c>
      <c r="V1881" s="52"/>
      <c r="W1881" s="14" t="s">
        <v>815</v>
      </c>
      <c r="X1881" s="20">
        <v>0</v>
      </c>
      <c r="Y1881" s="7" t="s">
        <v>10652</v>
      </c>
      <c r="Z1881" s="11" t="s">
        <v>4442</v>
      </c>
      <c r="AA1881" s="7">
        <v>32623000</v>
      </c>
      <c r="AB1881" s="1" t="s">
        <v>15340</v>
      </c>
      <c r="AC1881" s="7" t="s">
        <v>14869</v>
      </c>
      <c r="AD1881" s="1" t="s">
        <v>16269</v>
      </c>
    </row>
    <row r="1882" spans="1:30">
      <c r="A1882" s="6">
        <v>43948</v>
      </c>
      <c r="B1882" s="7" t="s">
        <v>21</v>
      </c>
      <c r="C1882" s="7" t="s">
        <v>5224</v>
      </c>
      <c r="D1882" s="11" t="s">
        <v>904</v>
      </c>
      <c r="E1882" s="7" t="s">
        <v>16</v>
      </c>
      <c r="F1882" s="7" t="s">
        <v>4193</v>
      </c>
      <c r="G1882" s="7" t="s">
        <v>34</v>
      </c>
      <c r="H1882" s="7" t="s">
        <v>5225</v>
      </c>
      <c r="I1882" s="7" t="s">
        <v>8104</v>
      </c>
      <c r="J1882" s="7"/>
      <c r="K1882" s="7"/>
      <c r="L1882" s="7" t="s">
        <v>14221</v>
      </c>
      <c r="M1882" s="7" t="s">
        <v>8105</v>
      </c>
      <c r="N1882" s="7">
        <v>1215000</v>
      </c>
      <c r="O1882" s="7"/>
      <c r="P1882" s="7"/>
      <c r="Q1882" s="7"/>
      <c r="R1882" s="1"/>
      <c r="S1882" s="1"/>
      <c r="T1882" s="1"/>
      <c r="U1882" s="15" t="s">
        <v>816</v>
      </c>
      <c r="V1882" s="52"/>
      <c r="W1882" s="14" t="s">
        <v>815</v>
      </c>
      <c r="X1882" s="20">
        <v>0</v>
      </c>
      <c r="Y1882" s="7" t="s">
        <v>10653</v>
      </c>
      <c r="Z1882" s="11" t="s">
        <v>4442</v>
      </c>
      <c r="AA1882" s="7">
        <v>1560049</v>
      </c>
      <c r="AB1882" s="1" t="s">
        <v>15609</v>
      </c>
      <c r="AC1882" s="7" t="s">
        <v>14869</v>
      </c>
      <c r="AD1882" s="1" t="s">
        <v>16269</v>
      </c>
    </row>
    <row r="1883" spans="1:30">
      <c r="A1883" s="6">
        <v>43938</v>
      </c>
      <c r="B1883" s="7" t="s">
        <v>15</v>
      </c>
      <c r="C1883" s="7" t="s">
        <v>4670</v>
      </c>
      <c r="D1883" s="7" t="s">
        <v>2695</v>
      </c>
      <c r="E1883" s="7" t="s">
        <v>16</v>
      </c>
      <c r="F1883" s="7" t="s">
        <v>2745</v>
      </c>
      <c r="G1883" s="7" t="s">
        <v>34</v>
      </c>
      <c r="H1883" s="7" t="s">
        <v>5226</v>
      </c>
      <c r="I1883" s="7" t="s">
        <v>8106</v>
      </c>
      <c r="J1883" s="7" t="s">
        <v>4319</v>
      </c>
      <c r="K1883" s="7" t="s">
        <v>2700</v>
      </c>
      <c r="L1883" s="7" t="s">
        <v>14222</v>
      </c>
      <c r="M1883" s="7" t="s">
        <v>8107</v>
      </c>
      <c r="N1883" s="7">
        <v>1200000</v>
      </c>
      <c r="O1883" s="7">
        <v>6</v>
      </c>
      <c r="P1883" s="7">
        <v>200000</v>
      </c>
      <c r="Q1883" s="7"/>
      <c r="R1883" s="1"/>
      <c r="S1883" s="1"/>
      <c r="T1883" s="1"/>
      <c r="U1883" s="15" t="s">
        <v>816</v>
      </c>
      <c r="V1883" s="52"/>
      <c r="W1883" s="14" t="s">
        <v>815</v>
      </c>
      <c r="X1883" s="20">
        <v>0</v>
      </c>
      <c r="Y1883" s="7" t="s">
        <v>10654</v>
      </c>
      <c r="Z1883" s="11" t="s">
        <v>4442</v>
      </c>
      <c r="AA1883" s="7">
        <v>23400000</v>
      </c>
      <c r="AB1883" s="1" t="s">
        <v>15610</v>
      </c>
      <c r="AC1883" s="7" t="s">
        <v>14869</v>
      </c>
      <c r="AD1883" s="1" t="s">
        <v>16269</v>
      </c>
    </row>
    <row r="1884" spans="1:30">
      <c r="A1884" s="6">
        <v>43943</v>
      </c>
      <c r="B1884" s="7" t="s">
        <v>21</v>
      </c>
      <c r="C1884" s="7" t="s">
        <v>4447</v>
      </c>
      <c r="D1884" s="7" t="s">
        <v>2766</v>
      </c>
      <c r="E1884" s="7" t="s">
        <v>16</v>
      </c>
      <c r="F1884" s="7" t="s">
        <v>2767</v>
      </c>
      <c r="G1884" s="7" t="s">
        <v>34</v>
      </c>
      <c r="H1884" s="7" t="s">
        <v>5227</v>
      </c>
      <c r="I1884" s="7" t="s">
        <v>314</v>
      </c>
      <c r="J1884" s="7" t="s">
        <v>314</v>
      </c>
      <c r="K1884" s="7" t="s">
        <v>8108</v>
      </c>
      <c r="L1884" s="7" t="s">
        <v>14223</v>
      </c>
      <c r="M1884" s="7" t="s">
        <v>8109</v>
      </c>
      <c r="N1884" s="7">
        <v>1200000</v>
      </c>
      <c r="O1884" s="7"/>
      <c r="P1884" s="7"/>
      <c r="Q1884" s="7"/>
      <c r="R1884" s="1"/>
      <c r="S1884" s="1"/>
      <c r="T1884" s="1"/>
      <c r="U1884" s="15" t="s">
        <v>816</v>
      </c>
      <c r="V1884" s="52"/>
      <c r="W1884" s="14" t="s">
        <v>815</v>
      </c>
      <c r="X1884" s="20">
        <v>0</v>
      </c>
      <c r="Y1884" s="7" t="s">
        <v>10655</v>
      </c>
      <c r="Z1884" s="11" t="s">
        <v>4442</v>
      </c>
      <c r="AA1884" s="7">
        <v>200000</v>
      </c>
      <c r="AB1884" s="1" t="s">
        <v>15393</v>
      </c>
      <c r="AC1884" s="7" t="s">
        <v>14869</v>
      </c>
      <c r="AD1884" s="1" t="s">
        <v>16269</v>
      </c>
    </row>
    <row r="1885" spans="1:30">
      <c r="A1885" s="6">
        <v>43942</v>
      </c>
      <c r="B1885" s="7" t="s">
        <v>15</v>
      </c>
      <c r="C1885" s="7" t="s">
        <v>4452</v>
      </c>
      <c r="D1885" s="7" t="s">
        <v>3804</v>
      </c>
      <c r="E1885" s="7" t="s">
        <v>36</v>
      </c>
      <c r="F1885" s="7" t="s">
        <v>5214</v>
      </c>
      <c r="G1885" s="7" t="s">
        <v>34</v>
      </c>
      <c r="H1885" s="7" t="s">
        <v>5228</v>
      </c>
      <c r="I1885" s="7" t="s">
        <v>8110</v>
      </c>
      <c r="J1885" s="7" t="s">
        <v>1361</v>
      </c>
      <c r="K1885" s="7"/>
      <c r="L1885" s="7" t="s">
        <v>14224</v>
      </c>
      <c r="M1885" s="7" t="s">
        <v>8111</v>
      </c>
      <c r="N1885" s="7">
        <v>1173999.99</v>
      </c>
      <c r="O1885" s="7">
        <v>3</v>
      </c>
      <c r="P1885" s="7">
        <v>391333.33</v>
      </c>
      <c r="Q1885" s="7"/>
      <c r="R1885" s="1"/>
      <c r="S1885" s="1"/>
      <c r="T1885" s="1"/>
      <c r="U1885" s="15" t="s">
        <v>816</v>
      </c>
      <c r="V1885" s="52"/>
      <c r="W1885" s="14" t="s">
        <v>815</v>
      </c>
      <c r="X1885" s="20">
        <v>0</v>
      </c>
      <c r="Y1885" s="7" t="s">
        <v>10656</v>
      </c>
      <c r="Z1885" s="11" t="s">
        <v>4442</v>
      </c>
      <c r="AA1885" s="7">
        <v>0</v>
      </c>
      <c r="AB1885" s="1" t="s">
        <v>15611</v>
      </c>
      <c r="AC1885" s="7" t="s">
        <v>14870</v>
      </c>
      <c r="AD1885" s="1" t="s">
        <v>16269</v>
      </c>
    </row>
    <row r="1886" spans="1:30">
      <c r="A1886" s="6">
        <v>43938</v>
      </c>
      <c r="B1886" s="7" t="s">
        <v>15</v>
      </c>
      <c r="C1886" s="7" t="s">
        <v>2884</v>
      </c>
      <c r="D1886" s="7" t="s">
        <v>2877</v>
      </c>
      <c r="E1886" s="7" t="s">
        <v>117</v>
      </c>
      <c r="F1886" s="7" t="s">
        <v>5161</v>
      </c>
      <c r="G1886" s="7" t="s">
        <v>34</v>
      </c>
      <c r="H1886" s="7" t="s">
        <v>5229</v>
      </c>
      <c r="I1886" s="7"/>
      <c r="J1886" s="7"/>
      <c r="K1886" s="7" t="s">
        <v>8112</v>
      </c>
      <c r="L1886" s="7"/>
      <c r="M1886" s="7"/>
      <c r="N1886" s="7">
        <v>1108632.42</v>
      </c>
      <c r="O1886" s="7"/>
      <c r="P1886" s="7"/>
      <c r="Q1886" s="7"/>
      <c r="R1886" s="1"/>
      <c r="S1886" s="1"/>
      <c r="T1886" s="1"/>
      <c r="U1886" s="15" t="s">
        <v>816</v>
      </c>
      <c r="V1886" s="52"/>
      <c r="W1886" s="14" t="s">
        <v>815</v>
      </c>
      <c r="X1886" s="20">
        <v>0</v>
      </c>
      <c r="Y1886" s="7" t="s">
        <v>10657</v>
      </c>
      <c r="Z1886" s="11" t="s">
        <v>4442</v>
      </c>
      <c r="AA1886" s="7"/>
      <c r="AB1886" s="1" t="s">
        <v>14871</v>
      </c>
      <c r="AC1886" s="7"/>
      <c r="AD1886" s="1" t="s">
        <v>16269</v>
      </c>
    </row>
    <row r="1887" spans="1:30">
      <c r="A1887" s="6">
        <v>43941</v>
      </c>
      <c r="B1887" s="7" t="s">
        <v>15</v>
      </c>
      <c r="C1887" s="7" t="s">
        <v>4696</v>
      </c>
      <c r="D1887" s="7" t="s">
        <v>3040</v>
      </c>
      <c r="E1887" s="7" t="s">
        <v>16</v>
      </c>
      <c r="F1887" s="7" t="s">
        <v>5230</v>
      </c>
      <c r="G1887" s="7" t="s">
        <v>34</v>
      </c>
      <c r="H1887" s="7" t="s">
        <v>5231</v>
      </c>
      <c r="I1887" s="7" t="s">
        <v>3043</v>
      </c>
      <c r="J1887" s="7" t="s">
        <v>3043</v>
      </c>
      <c r="K1887" s="7" t="s">
        <v>3921</v>
      </c>
      <c r="L1887" s="7" t="s">
        <v>14225</v>
      </c>
      <c r="M1887" s="7" t="s">
        <v>8113</v>
      </c>
      <c r="N1887" s="7">
        <v>1104000</v>
      </c>
      <c r="O1887" s="7"/>
      <c r="P1887" s="7"/>
      <c r="Q1887" s="7"/>
      <c r="R1887" s="1"/>
      <c r="S1887" s="1"/>
      <c r="T1887" s="1"/>
      <c r="U1887" s="15" t="s">
        <v>816</v>
      </c>
      <c r="V1887" s="52"/>
      <c r="W1887" s="14" t="s">
        <v>815</v>
      </c>
      <c r="X1887" s="20">
        <v>0</v>
      </c>
      <c r="Y1887" s="7" t="s">
        <v>10658</v>
      </c>
      <c r="Z1887" s="11" t="s">
        <v>4442</v>
      </c>
      <c r="AA1887" s="7">
        <v>50000</v>
      </c>
      <c r="AB1887" s="1" t="s">
        <v>15612</v>
      </c>
      <c r="AC1887" s="7" t="s">
        <v>14868</v>
      </c>
      <c r="AD1887" s="1" t="s">
        <v>16269</v>
      </c>
    </row>
    <row r="1888" spans="1:30">
      <c r="A1888" s="6" t="s">
        <v>815</v>
      </c>
      <c r="B1888" s="7" t="s">
        <v>21</v>
      </c>
      <c r="C1888" s="7" t="s">
        <v>5149</v>
      </c>
      <c r="D1888" s="7" t="s">
        <v>309</v>
      </c>
      <c r="E1888" s="7" t="s">
        <v>117</v>
      </c>
      <c r="F1888" s="7" t="s">
        <v>5232</v>
      </c>
      <c r="G1888" s="7" t="s">
        <v>37</v>
      </c>
      <c r="H1888" s="7" t="s">
        <v>5233</v>
      </c>
      <c r="I1888" s="7" t="s">
        <v>8114</v>
      </c>
      <c r="J1888" s="7" t="s">
        <v>7971</v>
      </c>
      <c r="K1888" s="7" t="s">
        <v>7971</v>
      </c>
      <c r="L1888" s="7" t="s">
        <v>14226</v>
      </c>
      <c r="M1888" s="7" t="s">
        <v>8115</v>
      </c>
      <c r="N1888" s="7">
        <v>1095000</v>
      </c>
      <c r="O1888" s="7"/>
      <c r="P1888" s="7"/>
      <c r="Q1888" s="7"/>
      <c r="R1888" s="1"/>
      <c r="S1888" s="1"/>
      <c r="T1888" s="1"/>
      <c r="U1888" s="15" t="s">
        <v>816</v>
      </c>
      <c r="V1888" s="52"/>
      <c r="W1888" s="14" t="s">
        <v>815</v>
      </c>
      <c r="X1888" s="20">
        <v>0</v>
      </c>
      <c r="Y1888" s="7" t="s">
        <v>10659</v>
      </c>
      <c r="Z1888" s="11" t="s">
        <v>4442</v>
      </c>
      <c r="AA1888" s="7">
        <v>0</v>
      </c>
      <c r="AB1888" s="1" t="s">
        <v>15267</v>
      </c>
      <c r="AC1888" s="7" t="s">
        <v>14869</v>
      </c>
      <c r="AD1888" s="1" t="s">
        <v>16269</v>
      </c>
    </row>
    <row r="1889" spans="1:30">
      <c r="A1889" s="6">
        <v>43943</v>
      </c>
      <c r="B1889" s="7" t="s">
        <v>21</v>
      </c>
      <c r="C1889" s="7" t="s">
        <v>5234</v>
      </c>
      <c r="D1889" s="7" t="s">
        <v>2877</v>
      </c>
      <c r="E1889" s="7" t="s">
        <v>16</v>
      </c>
      <c r="F1889" s="7" t="s">
        <v>5235</v>
      </c>
      <c r="G1889" s="7" t="s">
        <v>34</v>
      </c>
      <c r="H1889" s="7" t="s">
        <v>5236</v>
      </c>
      <c r="I1889" s="7"/>
      <c r="J1889" s="7"/>
      <c r="K1889" s="7" t="s">
        <v>8116</v>
      </c>
      <c r="L1889" s="7" t="s">
        <v>14227</v>
      </c>
      <c r="M1889" s="7" t="s">
        <v>8117</v>
      </c>
      <c r="N1889" s="7">
        <v>1000000</v>
      </c>
      <c r="O1889" s="7"/>
      <c r="P1889" s="7"/>
      <c r="Q1889" s="7"/>
      <c r="R1889" s="1"/>
      <c r="S1889" s="1"/>
      <c r="T1889" s="1"/>
      <c r="U1889" s="15" t="s">
        <v>816</v>
      </c>
      <c r="V1889" s="52"/>
      <c r="W1889" s="14" t="s">
        <v>815</v>
      </c>
      <c r="X1889" s="20">
        <v>0</v>
      </c>
      <c r="Y1889" s="7" t="s">
        <v>10660</v>
      </c>
      <c r="Z1889" s="11" t="s">
        <v>4442</v>
      </c>
      <c r="AA1889" s="7">
        <v>10000</v>
      </c>
      <c r="AB1889" s="1" t="s">
        <v>15613</v>
      </c>
      <c r="AC1889" s="7" t="s">
        <v>14870</v>
      </c>
      <c r="AD1889" s="1" t="s">
        <v>16269</v>
      </c>
    </row>
    <row r="1890" spans="1:30">
      <c r="A1890" s="6">
        <v>43909</v>
      </c>
      <c r="B1890" s="7" t="s">
        <v>15</v>
      </c>
      <c r="C1890" s="7" t="s">
        <v>4458</v>
      </c>
      <c r="D1890" s="11" t="s">
        <v>904</v>
      </c>
      <c r="E1890" s="7" t="s">
        <v>117</v>
      </c>
      <c r="F1890" s="7" t="s">
        <v>5237</v>
      </c>
      <c r="G1890" s="7" t="s">
        <v>34</v>
      </c>
      <c r="H1890" s="7" t="s">
        <v>5238</v>
      </c>
      <c r="I1890" s="7"/>
      <c r="J1890" s="7"/>
      <c r="K1890" s="7" t="s">
        <v>8118</v>
      </c>
      <c r="L1890" s="7" t="s">
        <v>14229</v>
      </c>
      <c r="M1890" s="7" t="s">
        <v>14228</v>
      </c>
      <c r="N1890" s="7">
        <v>944196</v>
      </c>
      <c r="O1890" s="7"/>
      <c r="P1890" s="7"/>
      <c r="Q1890" s="7"/>
      <c r="R1890" s="1"/>
      <c r="S1890" s="1"/>
      <c r="T1890" s="1"/>
      <c r="U1890" s="15" t="s">
        <v>816</v>
      </c>
      <c r="V1890" s="52"/>
      <c r="W1890" s="14" t="s">
        <v>815</v>
      </c>
      <c r="X1890" s="20">
        <v>0</v>
      </c>
      <c r="Y1890" s="7" t="s">
        <v>10661</v>
      </c>
      <c r="Z1890" s="11" t="s">
        <v>4442</v>
      </c>
      <c r="AA1890" s="7">
        <v>97540247</v>
      </c>
      <c r="AB1890" s="1" t="s">
        <v>15614</v>
      </c>
      <c r="AC1890" s="7" t="s">
        <v>14869</v>
      </c>
      <c r="AD1890" s="1" t="s">
        <v>16269</v>
      </c>
    </row>
    <row r="1891" spans="1:30">
      <c r="A1891" s="6">
        <v>43924</v>
      </c>
      <c r="B1891" s="7" t="s">
        <v>21</v>
      </c>
      <c r="C1891" s="7" t="s">
        <v>4269</v>
      </c>
      <c r="D1891" s="7" t="s">
        <v>3952</v>
      </c>
      <c r="E1891" s="7" t="s">
        <v>16</v>
      </c>
      <c r="F1891" s="7" t="s">
        <v>4270</v>
      </c>
      <c r="G1891" s="7" t="s">
        <v>34</v>
      </c>
      <c r="H1891" s="7" t="s">
        <v>5239</v>
      </c>
      <c r="I1891" s="7" t="s">
        <v>8119</v>
      </c>
      <c r="J1891" s="7"/>
      <c r="K1891" s="7"/>
      <c r="L1891" s="7" t="s">
        <v>14231</v>
      </c>
      <c r="M1891" s="7" t="s">
        <v>14230</v>
      </c>
      <c r="N1891" s="7">
        <v>918000</v>
      </c>
      <c r="O1891" s="7">
        <v>6</v>
      </c>
      <c r="P1891" s="7">
        <v>153000</v>
      </c>
      <c r="Q1891" s="7"/>
      <c r="R1891" s="1"/>
      <c r="S1891" s="1"/>
      <c r="T1891" s="1"/>
      <c r="U1891" s="15" t="s">
        <v>816</v>
      </c>
      <c r="V1891" s="52"/>
      <c r="W1891" s="14" t="s">
        <v>815</v>
      </c>
      <c r="X1891" s="20">
        <v>0</v>
      </c>
      <c r="Y1891" s="7" t="s">
        <v>10662</v>
      </c>
      <c r="Z1891" s="11" t="s">
        <v>4442</v>
      </c>
      <c r="AA1891" s="7">
        <v>3964800</v>
      </c>
      <c r="AB1891" s="1" t="s">
        <v>15615</v>
      </c>
      <c r="AC1891" s="7" t="s">
        <v>14869</v>
      </c>
      <c r="AD1891" s="1" t="s">
        <v>16269</v>
      </c>
    </row>
    <row r="1892" spans="1:30">
      <c r="A1892" s="6">
        <v>43956</v>
      </c>
      <c r="B1892" s="7" t="s">
        <v>21</v>
      </c>
      <c r="C1892" s="7" t="s">
        <v>4447</v>
      </c>
      <c r="D1892" s="7" t="s">
        <v>2766</v>
      </c>
      <c r="E1892" s="7" t="s">
        <v>117</v>
      </c>
      <c r="F1892" s="7" t="s">
        <v>4121</v>
      </c>
      <c r="G1892" s="7" t="s">
        <v>34</v>
      </c>
      <c r="H1892" s="7" t="s">
        <v>5240</v>
      </c>
      <c r="I1892" s="7" t="s">
        <v>314</v>
      </c>
      <c r="J1892" s="7" t="s">
        <v>314</v>
      </c>
      <c r="K1892" s="7" t="s">
        <v>1299</v>
      </c>
      <c r="L1892" s="7" t="s">
        <v>14232</v>
      </c>
      <c r="M1892" s="7" t="s">
        <v>8120</v>
      </c>
      <c r="N1892" s="7">
        <v>910760</v>
      </c>
      <c r="O1892" s="7"/>
      <c r="P1892" s="7"/>
      <c r="Q1892" s="7"/>
      <c r="R1892" s="1"/>
      <c r="S1892" s="1"/>
      <c r="T1892" s="1"/>
      <c r="U1892" s="15" t="s">
        <v>816</v>
      </c>
      <c r="V1892" s="52"/>
      <c r="W1892" s="14" t="s">
        <v>815</v>
      </c>
      <c r="X1892" s="20">
        <v>0</v>
      </c>
      <c r="Y1892" s="7" t="s">
        <v>10663</v>
      </c>
      <c r="Z1892" s="11" t="s">
        <v>4442</v>
      </c>
      <c r="AA1892" s="7">
        <v>200000</v>
      </c>
      <c r="AB1892" s="1" t="s">
        <v>15616</v>
      </c>
      <c r="AC1892" s="7" t="s">
        <v>14868</v>
      </c>
      <c r="AD1892" s="1" t="s">
        <v>16269</v>
      </c>
    </row>
    <row r="1893" spans="1:30">
      <c r="A1893" s="6">
        <v>43944</v>
      </c>
      <c r="B1893" s="7" t="s">
        <v>21</v>
      </c>
      <c r="C1893" s="7" t="s">
        <v>4656</v>
      </c>
      <c r="D1893" s="7" t="s">
        <v>39</v>
      </c>
      <c r="E1893" s="7" t="s">
        <v>117</v>
      </c>
      <c r="F1893" s="7" t="s">
        <v>248</v>
      </c>
      <c r="G1893" s="7" t="s">
        <v>34</v>
      </c>
      <c r="H1893" s="7" t="s">
        <v>5241</v>
      </c>
      <c r="I1893" s="7" t="s">
        <v>8121</v>
      </c>
      <c r="J1893" s="7"/>
      <c r="K1893" s="7" t="s">
        <v>8122</v>
      </c>
      <c r="L1893" s="7" t="s">
        <v>14233</v>
      </c>
      <c r="M1893" s="7" t="s">
        <v>8123</v>
      </c>
      <c r="N1893" s="7">
        <v>813783.42</v>
      </c>
      <c r="O1893" s="7">
        <v>1</v>
      </c>
      <c r="P1893" s="7">
        <v>813783.42</v>
      </c>
      <c r="Q1893" s="7"/>
      <c r="R1893" s="1"/>
      <c r="S1893" s="1"/>
      <c r="T1893" s="1"/>
      <c r="U1893" s="15" t="s">
        <v>816</v>
      </c>
      <c r="V1893" s="52"/>
      <c r="W1893" s="14" t="s">
        <v>815</v>
      </c>
      <c r="X1893" s="20">
        <v>0</v>
      </c>
      <c r="Y1893" s="7" t="s">
        <v>10664</v>
      </c>
      <c r="Z1893" s="11" t="s">
        <v>4442</v>
      </c>
      <c r="AA1893" s="7">
        <v>60000</v>
      </c>
      <c r="AB1893" s="1" t="s">
        <v>15617</v>
      </c>
      <c r="AC1893" s="7" t="s">
        <v>14868</v>
      </c>
      <c r="AD1893" s="1" t="s">
        <v>16269</v>
      </c>
    </row>
    <row r="1894" spans="1:30">
      <c r="A1894" s="6">
        <v>43956</v>
      </c>
      <c r="B1894" s="7" t="s">
        <v>1385</v>
      </c>
      <c r="C1894" s="7" t="s">
        <v>4444</v>
      </c>
      <c r="D1894" s="7" t="s">
        <v>1387</v>
      </c>
      <c r="E1894" s="7" t="s">
        <v>1499</v>
      </c>
      <c r="F1894" s="7" t="s">
        <v>5242</v>
      </c>
      <c r="G1894" s="7"/>
      <c r="H1894" s="7" t="s">
        <v>5243</v>
      </c>
      <c r="I1894" s="7" t="s">
        <v>8124</v>
      </c>
      <c r="J1894" s="7"/>
      <c r="K1894" s="7"/>
      <c r="L1894" s="7" t="s">
        <v>14234</v>
      </c>
      <c r="M1894" s="7" t="s">
        <v>8125</v>
      </c>
      <c r="N1894" s="7">
        <v>767837.48</v>
      </c>
      <c r="O1894" s="7"/>
      <c r="P1894" s="7"/>
      <c r="Q1894" s="7"/>
      <c r="R1894" s="1"/>
      <c r="S1894" s="1"/>
      <c r="T1894" s="1"/>
      <c r="U1894" s="15" t="s">
        <v>816</v>
      </c>
      <c r="V1894" s="52"/>
      <c r="W1894" s="14" t="s">
        <v>815</v>
      </c>
      <c r="X1894" s="20">
        <v>0</v>
      </c>
      <c r="Y1894" s="7" t="s">
        <v>10665</v>
      </c>
      <c r="Z1894" s="11" t="s">
        <v>4442</v>
      </c>
      <c r="AA1894" s="7">
        <v>50000</v>
      </c>
      <c r="AB1894" s="1" t="s">
        <v>15618</v>
      </c>
      <c r="AC1894" s="7" t="s">
        <v>14868</v>
      </c>
      <c r="AD1894" s="1" t="s">
        <v>16269</v>
      </c>
    </row>
    <row r="1895" spans="1:30">
      <c r="A1895" s="6">
        <v>43950</v>
      </c>
      <c r="B1895" s="7" t="s">
        <v>21</v>
      </c>
      <c r="C1895" s="7" t="s">
        <v>4465</v>
      </c>
      <c r="D1895" s="7" t="s">
        <v>309</v>
      </c>
      <c r="E1895" s="7" t="s">
        <v>16</v>
      </c>
      <c r="F1895" s="7" t="s">
        <v>363</v>
      </c>
      <c r="G1895" s="7" t="s">
        <v>34</v>
      </c>
      <c r="H1895" s="7" t="s">
        <v>5244</v>
      </c>
      <c r="I1895" s="7" t="s">
        <v>8126</v>
      </c>
      <c r="J1895" s="7" t="s">
        <v>314</v>
      </c>
      <c r="K1895" s="7" t="s">
        <v>314</v>
      </c>
      <c r="L1895" s="7" t="s">
        <v>14235</v>
      </c>
      <c r="M1895" s="7" t="s">
        <v>8127</v>
      </c>
      <c r="N1895" s="7">
        <v>750000</v>
      </c>
      <c r="O1895" s="7"/>
      <c r="P1895" s="7"/>
      <c r="Q1895" s="7"/>
      <c r="R1895" s="1"/>
      <c r="S1895" s="1"/>
      <c r="T1895" s="1"/>
      <c r="U1895" s="15" t="s">
        <v>816</v>
      </c>
      <c r="V1895" s="52"/>
      <c r="W1895" s="14" t="s">
        <v>815</v>
      </c>
      <c r="X1895" s="20">
        <v>0</v>
      </c>
      <c r="Y1895" s="7" t="s">
        <v>10666</v>
      </c>
      <c r="Z1895" s="11" t="s">
        <v>4442</v>
      </c>
      <c r="AA1895" s="7">
        <v>5000</v>
      </c>
      <c r="AB1895" s="1" t="s">
        <v>15619</v>
      </c>
      <c r="AC1895" s="7" t="s">
        <v>14868</v>
      </c>
      <c r="AD1895" s="1" t="s">
        <v>16269</v>
      </c>
    </row>
    <row r="1896" spans="1:30">
      <c r="A1896" s="6">
        <v>43956</v>
      </c>
      <c r="B1896" s="7" t="s">
        <v>21</v>
      </c>
      <c r="C1896" s="7" t="s">
        <v>4447</v>
      </c>
      <c r="D1896" s="7" t="s">
        <v>2766</v>
      </c>
      <c r="E1896" s="7" t="s">
        <v>117</v>
      </c>
      <c r="F1896" s="7" t="s">
        <v>4121</v>
      </c>
      <c r="G1896" s="7" t="s">
        <v>34</v>
      </c>
      <c r="H1896" s="7" t="s">
        <v>5245</v>
      </c>
      <c r="I1896" s="7" t="s">
        <v>314</v>
      </c>
      <c r="J1896" s="7" t="s">
        <v>314</v>
      </c>
      <c r="K1896" s="7" t="s">
        <v>192</v>
      </c>
      <c r="L1896" s="7" t="s">
        <v>14236</v>
      </c>
      <c r="M1896" s="7" t="s">
        <v>8128</v>
      </c>
      <c r="N1896" s="7">
        <v>737280</v>
      </c>
      <c r="O1896" s="7"/>
      <c r="P1896" s="7"/>
      <c r="Q1896" s="7"/>
      <c r="R1896" s="1"/>
      <c r="S1896" s="1"/>
      <c r="T1896" s="1"/>
      <c r="U1896" s="15" t="s">
        <v>816</v>
      </c>
      <c r="V1896" s="52"/>
      <c r="W1896" s="14" t="s">
        <v>815</v>
      </c>
      <c r="X1896" s="20">
        <v>0</v>
      </c>
      <c r="Y1896" s="7" t="s">
        <v>10667</v>
      </c>
      <c r="Z1896" s="11" t="s">
        <v>4442</v>
      </c>
      <c r="AA1896" s="7">
        <v>0</v>
      </c>
      <c r="AB1896" s="1" t="s">
        <v>15620</v>
      </c>
      <c r="AC1896" s="7" t="s">
        <v>14870</v>
      </c>
      <c r="AD1896" s="1" t="s">
        <v>16269</v>
      </c>
    </row>
    <row r="1897" spans="1:30">
      <c r="A1897" s="6">
        <v>43937</v>
      </c>
      <c r="B1897" s="7" t="s">
        <v>21</v>
      </c>
      <c r="C1897" s="7" t="s">
        <v>4238</v>
      </c>
      <c r="D1897" s="7" t="s">
        <v>309</v>
      </c>
      <c r="E1897" s="7" t="s">
        <v>117</v>
      </c>
      <c r="F1897" s="7" t="s">
        <v>4586</v>
      </c>
      <c r="G1897" s="7" t="s">
        <v>37</v>
      </c>
      <c r="H1897" s="7" t="s">
        <v>5246</v>
      </c>
      <c r="I1897" s="7" t="s">
        <v>8129</v>
      </c>
      <c r="J1897" s="7" t="s">
        <v>314</v>
      </c>
      <c r="K1897" s="7" t="s">
        <v>351</v>
      </c>
      <c r="L1897" s="7" t="s">
        <v>14237</v>
      </c>
      <c r="M1897" s="7" t="s">
        <v>8130</v>
      </c>
      <c r="N1897" s="7">
        <v>735600</v>
      </c>
      <c r="O1897" s="7">
        <v>14400</v>
      </c>
      <c r="P1897" s="7">
        <v>51.08</v>
      </c>
      <c r="Q1897" s="7"/>
      <c r="R1897" s="1"/>
      <c r="S1897" s="1"/>
      <c r="T1897" s="1"/>
      <c r="U1897" s="15" t="s">
        <v>816</v>
      </c>
      <c r="V1897" s="52"/>
      <c r="W1897" s="14" t="s">
        <v>815</v>
      </c>
      <c r="X1897" s="20">
        <v>0</v>
      </c>
      <c r="Y1897" s="7" t="s">
        <v>10668</v>
      </c>
      <c r="Z1897" s="11" t="s">
        <v>4442</v>
      </c>
      <c r="AA1897" s="7">
        <v>100000</v>
      </c>
      <c r="AB1897" s="1" t="s">
        <v>15621</v>
      </c>
      <c r="AC1897" s="7" t="s">
        <v>14868</v>
      </c>
      <c r="AD1897" s="1" t="s">
        <v>16269</v>
      </c>
    </row>
    <row r="1898" spans="1:30">
      <c r="A1898" s="6">
        <v>43945</v>
      </c>
      <c r="B1898" s="7" t="s">
        <v>21</v>
      </c>
      <c r="C1898" s="7" t="s">
        <v>5182</v>
      </c>
      <c r="D1898" s="7" t="s">
        <v>309</v>
      </c>
      <c r="E1898" s="7" t="s">
        <v>16</v>
      </c>
      <c r="F1898" s="7" t="s">
        <v>363</v>
      </c>
      <c r="G1898" s="7" t="s">
        <v>34</v>
      </c>
      <c r="H1898" s="7" t="s">
        <v>5247</v>
      </c>
      <c r="I1898" s="7" t="s">
        <v>8131</v>
      </c>
      <c r="J1898" s="7" t="s">
        <v>314</v>
      </c>
      <c r="K1898" s="7" t="s">
        <v>314</v>
      </c>
      <c r="L1898" s="7"/>
      <c r="M1898" s="7" t="s">
        <v>8132</v>
      </c>
      <c r="N1898" s="7">
        <v>712800</v>
      </c>
      <c r="O1898" s="7">
        <v>4</v>
      </c>
      <c r="P1898" s="7">
        <v>178200</v>
      </c>
      <c r="Q1898" s="7"/>
      <c r="R1898" s="1"/>
      <c r="S1898" s="1"/>
      <c r="T1898" s="1"/>
      <c r="U1898" s="15" t="s">
        <v>816</v>
      </c>
      <c r="V1898" s="52"/>
      <c r="W1898" s="14" t="s">
        <v>815</v>
      </c>
      <c r="X1898" s="20">
        <v>0</v>
      </c>
      <c r="Y1898" s="7" t="s">
        <v>10669</v>
      </c>
      <c r="Z1898" s="11" t="s">
        <v>4442</v>
      </c>
      <c r="AA1898" s="7"/>
      <c r="AB1898" s="71" t="s">
        <v>16263</v>
      </c>
      <c r="AC1898" s="7"/>
      <c r="AD1898" s="1" t="s">
        <v>16269</v>
      </c>
    </row>
    <row r="1899" spans="1:30">
      <c r="A1899" s="6">
        <v>43941</v>
      </c>
      <c r="B1899" s="7" t="s">
        <v>15</v>
      </c>
      <c r="C1899" s="7" t="s">
        <v>4670</v>
      </c>
      <c r="D1899" s="7" t="s">
        <v>2695</v>
      </c>
      <c r="E1899" s="7" t="s">
        <v>16</v>
      </c>
      <c r="F1899" s="7" t="s">
        <v>2725</v>
      </c>
      <c r="G1899" s="7" t="s">
        <v>34</v>
      </c>
      <c r="H1899" s="7" t="s">
        <v>5248</v>
      </c>
      <c r="I1899" s="7" t="s">
        <v>8133</v>
      </c>
      <c r="J1899" s="7" t="s">
        <v>8134</v>
      </c>
      <c r="K1899" s="7" t="s">
        <v>8135</v>
      </c>
      <c r="L1899" s="7" t="s">
        <v>14238</v>
      </c>
      <c r="M1899" s="7" t="s">
        <v>8136</v>
      </c>
      <c r="N1899" s="7">
        <v>702000</v>
      </c>
      <c r="O1899" s="7">
        <v>6</v>
      </c>
      <c r="P1899" s="7">
        <v>117000</v>
      </c>
      <c r="Q1899" s="7"/>
      <c r="R1899" s="1"/>
      <c r="S1899" s="1"/>
      <c r="T1899" s="1"/>
      <c r="U1899" s="15" t="s">
        <v>816</v>
      </c>
      <c r="V1899" s="52"/>
      <c r="W1899" s="14" t="s">
        <v>815</v>
      </c>
      <c r="X1899" s="20">
        <v>0</v>
      </c>
      <c r="Y1899" s="7" t="s">
        <v>10670</v>
      </c>
      <c r="Z1899" s="11" t="s">
        <v>4442</v>
      </c>
      <c r="AA1899" s="7">
        <v>30000</v>
      </c>
      <c r="AB1899" s="1" t="s">
        <v>15622</v>
      </c>
      <c r="AC1899" s="7" t="s">
        <v>14869</v>
      </c>
      <c r="AD1899" s="1" t="s">
        <v>16269</v>
      </c>
    </row>
    <row r="1900" spans="1:30">
      <c r="A1900" s="6">
        <v>43914</v>
      </c>
      <c r="B1900" s="7" t="s">
        <v>21</v>
      </c>
      <c r="C1900" s="7" t="s">
        <v>4238</v>
      </c>
      <c r="D1900" s="7" t="s">
        <v>309</v>
      </c>
      <c r="E1900" s="7" t="s">
        <v>16</v>
      </c>
      <c r="F1900" s="7" t="s">
        <v>5155</v>
      </c>
      <c r="G1900" s="7" t="s">
        <v>34</v>
      </c>
      <c r="H1900" s="7" t="s">
        <v>5249</v>
      </c>
      <c r="I1900" s="7" t="s">
        <v>8137</v>
      </c>
      <c r="J1900" s="7" t="s">
        <v>314</v>
      </c>
      <c r="K1900" s="7" t="s">
        <v>323</v>
      </c>
      <c r="L1900" s="7" t="s">
        <v>14239</v>
      </c>
      <c r="M1900" s="7" t="s">
        <v>8138</v>
      </c>
      <c r="N1900" s="7">
        <v>675900</v>
      </c>
      <c r="O1900" s="7">
        <v>3</v>
      </c>
      <c r="P1900" s="7">
        <v>225300</v>
      </c>
      <c r="Q1900" s="7"/>
      <c r="R1900" s="1"/>
      <c r="S1900" s="1"/>
      <c r="T1900" s="1"/>
      <c r="U1900" s="15" t="s">
        <v>816</v>
      </c>
      <c r="V1900" s="52"/>
      <c r="W1900" s="14" t="s">
        <v>815</v>
      </c>
      <c r="X1900" s="20">
        <v>0</v>
      </c>
      <c r="Y1900" s="7" t="s">
        <v>10671</v>
      </c>
      <c r="Z1900" s="11" t="s">
        <v>4442</v>
      </c>
      <c r="AA1900" s="7">
        <v>0</v>
      </c>
      <c r="AB1900" s="1" t="s">
        <v>15623</v>
      </c>
      <c r="AC1900" s="7" t="s">
        <v>14869</v>
      </c>
      <c r="AD1900" s="1" t="s">
        <v>16269</v>
      </c>
    </row>
    <row r="1901" spans="1:30">
      <c r="A1901" s="6">
        <v>43944</v>
      </c>
      <c r="B1901" s="7" t="s">
        <v>21</v>
      </c>
      <c r="C1901" s="7" t="s">
        <v>5142</v>
      </c>
      <c r="D1901" s="11" t="s">
        <v>904</v>
      </c>
      <c r="E1901" s="7" t="s">
        <v>16</v>
      </c>
      <c r="F1901" s="7" t="s">
        <v>1157</v>
      </c>
      <c r="G1901" s="7" t="s">
        <v>17</v>
      </c>
      <c r="H1901" s="7" t="s">
        <v>5250</v>
      </c>
      <c r="I1901" s="7" t="s">
        <v>8139</v>
      </c>
      <c r="J1901" s="7"/>
      <c r="K1901" s="7" t="s">
        <v>8140</v>
      </c>
      <c r="L1901" s="7" t="s">
        <v>8203</v>
      </c>
      <c r="M1901" s="7" t="s">
        <v>8141</v>
      </c>
      <c r="N1901" s="7">
        <v>618924</v>
      </c>
      <c r="O1901" s="7"/>
      <c r="P1901" s="7"/>
      <c r="Q1901" s="7"/>
      <c r="R1901" s="1"/>
      <c r="S1901" s="1"/>
      <c r="T1901" s="1"/>
      <c r="U1901" s="15" t="s">
        <v>816</v>
      </c>
      <c r="V1901" s="52"/>
      <c r="W1901" s="14" t="s">
        <v>815</v>
      </c>
      <c r="X1901" s="20">
        <v>0</v>
      </c>
      <c r="Y1901" s="7" t="s">
        <v>10672</v>
      </c>
      <c r="Z1901" s="11" t="s">
        <v>4442</v>
      </c>
      <c r="AA1901" s="7">
        <v>0</v>
      </c>
      <c r="AB1901" s="1" t="s">
        <v>15624</v>
      </c>
      <c r="AC1901" s="7" t="s">
        <v>14869</v>
      </c>
      <c r="AD1901" s="1" t="s">
        <v>16269</v>
      </c>
    </row>
    <row r="1902" spans="1:30">
      <c r="A1902" s="6">
        <v>43955</v>
      </c>
      <c r="B1902" s="7" t="s">
        <v>1385</v>
      </c>
      <c r="C1902" s="7" t="s">
        <v>4444</v>
      </c>
      <c r="D1902" s="7" t="s">
        <v>1387</v>
      </c>
      <c r="E1902" s="7" t="s">
        <v>1499</v>
      </c>
      <c r="F1902" s="7" t="s">
        <v>1520</v>
      </c>
      <c r="G1902" s="7"/>
      <c r="H1902" s="7" t="s">
        <v>5251</v>
      </c>
      <c r="I1902" s="7" t="s">
        <v>8142</v>
      </c>
      <c r="J1902" s="7"/>
      <c r="K1902" s="7"/>
      <c r="L1902" s="7" t="s">
        <v>14241</v>
      </c>
      <c r="M1902" s="7" t="s">
        <v>14240</v>
      </c>
      <c r="N1902" s="7">
        <v>607143.6</v>
      </c>
      <c r="O1902" s="7"/>
      <c r="P1902" s="7"/>
      <c r="Q1902" s="7"/>
      <c r="R1902" s="1"/>
      <c r="S1902" s="1"/>
      <c r="T1902" s="1"/>
      <c r="U1902" s="15" t="s">
        <v>816</v>
      </c>
      <c r="V1902" s="52"/>
      <c r="W1902" s="14" t="s">
        <v>815</v>
      </c>
      <c r="X1902" s="20">
        <v>0</v>
      </c>
      <c r="Y1902" s="7" t="s">
        <v>10673</v>
      </c>
      <c r="Z1902" s="11" t="s">
        <v>4442</v>
      </c>
      <c r="AA1902" s="7">
        <v>0</v>
      </c>
      <c r="AB1902" s="1" t="s">
        <v>15625</v>
      </c>
      <c r="AC1902" s="7" t="s">
        <v>14869</v>
      </c>
      <c r="AD1902" s="1" t="s">
        <v>16269</v>
      </c>
    </row>
    <row r="1903" spans="1:30">
      <c r="A1903" s="6">
        <v>43930</v>
      </c>
      <c r="B1903" s="7" t="s">
        <v>1385</v>
      </c>
      <c r="C1903" s="7" t="s">
        <v>4444</v>
      </c>
      <c r="D1903" s="7" t="s">
        <v>1387</v>
      </c>
      <c r="E1903" s="7" t="s">
        <v>1499</v>
      </c>
      <c r="F1903" s="7" t="s">
        <v>5242</v>
      </c>
      <c r="G1903" s="7" t="s">
        <v>17</v>
      </c>
      <c r="H1903" s="7" t="s">
        <v>5252</v>
      </c>
      <c r="I1903" s="7" t="s">
        <v>8143</v>
      </c>
      <c r="J1903" s="7"/>
      <c r="K1903" s="7"/>
      <c r="L1903" s="7" t="s">
        <v>14242</v>
      </c>
      <c r="M1903" s="7" t="s">
        <v>8144</v>
      </c>
      <c r="N1903" s="7">
        <v>601034.65</v>
      </c>
      <c r="O1903" s="7"/>
      <c r="P1903" s="7"/>
      <c r="Q1903" s="7"/>
      <c r="R1903" s="1"/>
      <c r="S1903" s="1"/>
      <c r="T1903" s="1"/>
      <c r="U1903" s="15" t="s">
        <v>816</v>
      </c>
      <c r="V1903" s="52"/>
      <c r="W1903" s="14" t="s">
        <v>815</v>
      </c>
      <c r="X1903" s="20">
        <v>0</v>
      </c>
      <c r="Y1903" s="7" t="s">
        <v>10674</v>
      </c>
      <c r="Z1903" s="11" t="s">
        <v>4442</v>
      </c>
      <c r="AA1903" s="7">
        <v>360000</v>
      </c>
      <c r="AB1903" s="1" t="s">
        <v>15626</v>
      </c>
      <c r="AC1903" s="7" t="s">
        <v>14870</v>
      </c>
      <c r="AD1903" s="1" t="s">
        <v>16269</v>
      </c>
    </row>
    <row r="1904" spans="1:30">
      <c r="A1904" s="6">
        <v>43910</v>
      </c>
      <c r="B1904" s="7" t="s">
        <v>21</v>
      </c>
      <c r="C1904" s="7" t="s">
        <v>4269</v>
      </c>
      <c r="D1904" s="7" t="s">
        <v>3952</v>
      </c>
      <c r="E1904" s="7" t="s">
        <v>117</v>
      </c>
      <c r="F1904" s="7" t="s">
        <v>5253</v>
      </c>
      <c r="G1904" s="7" t="s">
        <v>34</v>
      </c>
      <c r="H1904" s="7" t="s">
        <v>5254</v>
      </c>
      <c r="I1904" s="7" t="s">
        <v>8145</v>
      </c>
      <c r="J1904" s="7"/>
      <c r="K1904" s="7"/>
      <c r="L1904" s="7" t="s">
        <v>14170</v>
      </c>
      <c r="M1904" s="7" t="s">
        <v>7945</v>
      </c>
      <c r="N1904" s="7">
        <v>561328.80000000005</v>
      </c>
      <c r="O1904" s="7">
        <v>12</v>
      </c>
      <c r="P1904" s="7">
        <v>46777.4</v>
      </c>
      <c r="Q1904" s="7" t="s">
        <v>20</v>
      </c>
      <c r="R1904" s="1"/>
      <c r="S1904" s="1"/>
      <c r="T1904" s="1"/>
      <c r="U1904" s="15" t="s">
        <v>816</v>
      </c>
      <c r="V1904" s="52"/>
      <c r="W1904" s="14" t="s">
        <v>815</v>
      </c>
      <c r="X1904" s="20">
        <v>0</v>
      </c>
      <c r="Y1904" s="7" t="s">
        <v>10675</v>
      </c>
      <c r="Z1904" s="11" t="s">
        <v>4442</v>
      </c>
      <c r="AA1904" s="7">
        <v>7797718.2400000002</v>
      </c>
      <c r="AB1904" s="1" t="s">
        <v>15557</v>
      </c>
      <c r="AC1904" s="7" t="s">
        <v>14869</v>
      </c>
      <c r="AD1904" s="1" t="s">
        <v>16269</v>
      </c>
    </row>
    <row r="1905" spans="1:30">
      <c r="A1905" s="6">
        <v>43942</v>
      </c>
      <c r="B1905" s="7" t="s">
        <v>15</v>
      </c>
      <c r="C1905" s="7" t="s">
        <v>4659</v>
      </c>
      <c r="D1905" s="7" t="s">
        <v>2349</v>
      </c>
      <c r="E1905" s="7" t="s">
        <v>16</v>
      </c>
      <c r="F1905" s="7" t="s">
        <v>2386</v>
      </c>
      <c r="G1905" s="7" t="s">
        <v>34</v>
      </c>
      <c r="H1905" s="7" t="s">
        <v>5255</v>
      </c>
      <c r="I1905" s="7" t="s">
        <v>8146</v>
      </c>
      <c r="J1905" s="7" t="s">
        <v>228</v>
      </c>
      <c r="K1905" s="7" t="s">
        <v>8147</v>
      </c>
      <c r="L1905" s="7" t="s">
        <v>14243</v>
      </c>
      <c r="M1905" s="7" t="s">
        <v>8148</v>
      </c>
      <c r="N1905" s="7">
        <v>547200</v>
      </c>
      <c r="O1905" s="7">
        <v>6</v>
      </c>
      <c r="P1905" s="7">
        <v>91200</v>
      </c>
      <c r="Q1905" s="7"/>
      <c r="R1905" s="1"/>
      <c r="S1905" s="1"/>
      <c r="T1905" s="1"/>
      <c r="U1905" s="15" t="s">
        <v>816</v>
      </c>
      <c r="V1905" s="52"/>
      <c r="W1905" s="14" t="s">
        <v>815</v>
      </c>
      <c r="X1905" s="20">
        <v>0</v>
      </c>
      <c r="Y1905" s="7" t="s">
        <v>10676</v>
      </c>
      <c r="Z1905" s="11" t="s">
        <v>4442</v>
      </c>
      <c r="AA1905" s="7">
        <v>900000</v>
      </c>
      <c r="AB1905" s="1" t="s">
        <v>15247</v>
      </c>
      <c r="AC1905" s="7" t="s">
        <v>14869</v>
      </c>
      <c r="AD1905" s="1" t="s">
        <v>16269</v>
      </c>
    </row>
    <row r="1906" spans="1:30">
      <c r="A1906" s="6">
        <v>43941</v>
      </c>
      <c r="B1906" s="7" t="s">
        <v>15</v>
      </c>
      <c r="C1906" s="7" t="s">
        <v>4696</v>
      </c>
      <c r="D1906" s="7" t="s">
        <v>3040</v>
      </c>
      <c r="E1906" s="7" t="s">
        <v>16</v>
      </c>
      <c r="F1906" s="7" t="s">
        <v>3041</v>
      </c>
      <c r="G1906" s="7" t="s">
        <v>34</v>
      </c>
      <c r="H1906" s="7" t="s">
        <v>5256</v>
      </c>
      <c r="I1906" s="7" t="s">
        <v>3043</v>
      </c>
      <c r="J1906" s="7" t="s">
        <v>271</v>
      </c>
      <c r="K1906" s="7" t="s">
        <v>2580</v>
      </c>
      <c r="L1906" s="7" t="s">
        <v>8149</v>
      </c>
      <c r="M1906" s="7" t="s">
        <v>8150</v>
      </c>
      <c r="N1906" s="7">
        <v>540000</v>
      </c>
      <c r="O1906" s="7"/>
      <c r="P1906" s="7"/>
      <c r="Q1906" s="7"/>
      <c r="R1906" s="1"/>
      <c r="S1906" s="1"/>
      <c r="T1906" s="1"/>
      <c r="U1906" s="15" t="s">
        <v>816</v>
      </c>
      <c r="V1906" s="52"/>
      <c r="W1906" s="14" t="s">
        <v>815</v>
      </c>
      <c r="X1906" s="20">
        <v>0</v>
      </c>
      <c r="Y1906" s="7" t="s">
        <v>10677</v>
      </c>
      <c r="Z1906" s="11" t="s">
        <v>4442</v>
      </c>
      <c r="AA1906" s="7">
        <v>720000</v>
      </c>
      <c r="AB1906" s="1" t="s">
        <v>15627</v>
      </c>
      <c r="AC1906" s="7" t="s">
        <v>14870</v>
      </c>
      <c r="AD1906" s="1" t="s">
        <v>16269</v>
      </c>
    </row>
    <row r="1907" spans="1:30">
      <c r="A1907" s="6">
        <v>43938</v>
      </c>
      <c r="B1907" s="7" t="s">
        <v>15</v>
      </c>
      <c r="C1907" s="7" t="s">
        <v>2884</v>
      </c>
      <c r="D1907" s="7" t="s">
        <v>2877</v>
      </c>
      <c r="E1907" s="7" t="s">
        <v>117</v>
      </c>
      <c r="F1907" s="7" t="s">
        <v>5209</v>
      </c>
      <c r="G1907" s="7" t="s">
        <v>34</v>
      </c>
      <c r="H1907" s="7" t="s">
        <v>5257</v>
      </c>
      <c r="I1907" s="7"/>
      <c r="J1907" s="7"/>
      <c r="K1907" s="7" t="s">
        <v>8077</v>
      </c>
      <c r="L1907" s="7" t="s">
        <v>14244</v>
      </c>
      <c r="M1907" s="7" t="s">
        <v>8151</v>
      </c>
      <c r="N1907" s="7">
        <v>500000</v>
      </c>
      <c r="O1907" s="7"/>
      <c r="P1907" s="7"/>
      <c r="Q1907" s="7"/>
      <c r="R1907" s="1"/>
      <c r="S1907" s="1"/>
      <c r="T1907" s="1"/>
      <c r="U1907" s="15" t="s">
        <v>816</v>
      </c>
      <c r="V1907" s="52"/>
      <c r="W1907" s="14" t="s">
        <v>815</v>
      </c>
      <c r="X1907" s="20">
        <v>0</v>
      </c>
      <c r="Y1907" s="7" t="s">
        <v>10678</v>
      </c>
      <c r="Z1907" s="11" t="s">
        <v>4442</v>
      </c>
      <c r="AA1907" s="7">
        <v>20000</v>
      </c>
      <c r="AB1907" s="1" t="s">
        <v>15628</v>
      </c>
      <c r="AC1907" s="7" t="s">
        <v>14868</v>
      </c>
      <c r="AD1907" s="1" t="s">
        <v>16269</v>
      </c>
    </row>
    <row r="1908" spans="1:30">
      <c r="A1908" s="6">
        <v>43927</v>
      </c>
      <c r="B1908" s="7" t="s">
        <v>15</v>
      </c>
      <c r="C1908" s="7" t="s">
        <v>5199</v>
      </c>
      <c r="D1908" s="11" t="s">
        <v>904</v>
      </c>
      <c r="E1908" s="7" t="s">
        <v>117</v>
      </c>
      <c r="F1908" s="7" t="s">
        <v>5258</v>
      </c>
      <c r="G1908" s="7" t="s">
        <v>34</v>
      </c>
      <c r="H1908" s="7" t="s">
        <v>5259</v>
      </c>
      <c r="I1908" s="7"/>
      <c r="J1908" s="7"/>
      <c r="K1908" s="7"/>
      <c r="L1908" s="7" t="s">
        <v>14246</v>
      </c>
      <c r="M1908" s="7" t="s">
        <v>14245</v>
      </c>
      <c r="N1908" s="7">
        <v>494730</v>
      </c>
      <c r="O1908" s="7"/>
      <c r="P1908" s="7"/>
      <c r="Q1908" s="7"/>
      <c r="R1908" s="1"/>
      <c r="S1908" s="1"/>
      <c r="T1908" s="1"/>
      <c r="U1908" s="15" t="s">
        <v>816</v>
      </c>
      <c r="V1908" s="52"/>
      <c r="W1908" s="14" t="s">
        <v>815</v>
      </c>
      <c r="X1908" s="20">
        <v>0</v>
      </c>
      <c r="Y1908" s="7" t="s">
        <v>10679</v>
      </c>
      <c r="Z1908" s="11" t="s">
        <v>4442</v>
      </c>
      <c r="AA1908" s="7">
        <v>175000</v>
      </c>
      <c r="AB1908" s="1" t="s">
        <v>15629</v>
      </c>
      <c r="AC1908" s="7" t="s">
        <v>14869</v>
      </c>
      <c r="AD1908" s="1" t="s">
        <v>16269</v>
      </c>
    </row>
    <row r="1909" spans="1:30">
      <c r="A1909" s="6">
        <v>43929</v>
      </c>
      <c r="B1909" s="7" t="s">
        <v>21</v>
      </c>
      <c r="C1909" s="7" t="s">
        <v>4657</v>
      </c>
      <c r="D1909" s="7" t="s">
        <v>3952</v>
      </c>
      <c r="E1909" s="7" t="s">
        <v>16</v>
      </c>
      <c r="F1909" s="7" t="s">
        <v>4086</v>
      </c>
      <c r="G1909" s="7" t="s">
        <v>17</v>
      </c>
      <c r="H1909" s="7" t="s">
        <v>5260</v>
      </c>
      <c r="I1909" s="7" t="s">
        <v>8152</v>
      </c>
      <c r="J1909" s="7"/>
      <c r="K1909" s="7"/>
      <c r="L1909" s="7" t="s">
        <v>14248</v>
      </c>
      <c r="M1909" s="7" t="s">
        <v>14247</v>
      </c>
      <c r="N1909" s="7">
        <v>479900</v>
      </c>
      <c r="O1909" s="7">
        <v>12</v>
      </c>
      <c r="P1909" s="7">
        <v>39991.67</v>
      </c>
      <c r="Q1909" s="7"/>
      <c r="R1909" s="1"/>
      <c r="S1909" s="1"/>
      <c r="T1909" s="1"/>
      <c r="U1909" s="15" t="s">
        <v>816</v>
      </c>
      <c r="V1909" s="52"/>
      <c r="W1909" s="14" t="s">
        <v>815</v>
      </c>
      <c r="X1909" s="20">
        <v>0</v>
      </c>
      <c r="Y1909" s="7" t="s">
        <v>10680</v>
      </c>
      <c r="Z1909" s="11" t="s">
        <v>4442</v>
      </c>
      <c r="AA1909" s="7">
        <v>250000</v>
      </c>
      <c r="AB1909" s="1" t="s">
        <v>15630</v>
      </c>
      <c r="AC1909" s="7" t="s">
        <v>14868</v>
      </c>
      <c r="AD1909" s="1" t="s">
        <v>16269</v>
      </c>
    </row>
    <row r="1910" spans="1:30">
      <c r="A1910" s="6">
        <v>43941</v>
      </c>
      <c r="B1910" s="7" t="s">
        <v>15</v>
      </c>
      <c r="C1910" s="7" t="s">
        <v>4696</v>
      </c>
      <c r="D1910" s="7" t="s">
        <v>3040</v>
      </c>
      <c r="E1910" s="7" t="s">
        <v>16</v>
      </c>
      <c r="F1910" s="7" t="s">
        <v>5261</v>
      </c>
      <c r="G1910" s="7" t="s">
        <v>34</v>
      </c>
      <c r="H1910" s="7" t="s">
        <v>5262</v>
      </c>
      <c r="I1910" s="7" t="s">
        <v>3043</v>
      </c>
      <c r="J1910" s="7" t="s">
        <v>3043</v>
      </c>
      <c r="K1910" s="7" t="s">
        <v>299</v>
      </c>
      <c r="L1910" s="7" t="s">
        <v>13940</v>
      </c>
      <c r="M1910" s="7" t="s">
        <v>14249</v>
      </c>
      <c r="N1910" s="7">
        <v>474150</v>
      </c>
      <c r="O1910" s="7"/>
      <c r="P1910" s="7"/>
      <c r="Q1910" s="7"/>
      <c r="R1910" s="1"/>
      <c r="S1910" s="1"/>
      <c r="T1910" s="1"/>
      <c r="U1910" s="15" t="s">
        <v>816</v>
      </c>
      <c r="V1910" s="52"/>
      <c r="W1910" s="14" t="s">
        <v>815</v>
      </c>
      <c r="X1910" s="20">
        <v>0</v>
      </c>
      <c r="Y1910" s="7" t="s">
        <v>10681</v>
      </c>
      <c r="Z1910" s="11" t="s">
        <v>4442</v>
      </c>
      <c r="AA1910" s="7">
        <v>0</v>
      </c>
      <c r="AB1910" s="1" t="s">
        <v>15321</v>
      </c>
      <c r="AC1910" s="7" t="s">
        <v>14869</v>
      </c>
      <c r="AD1910" s="1" t="s">
        <v>16269</v>
      </c>
    </row>
    <row r="1911" spans="1:30">
      <c r="A1911" s="6">
        <v>43951</v>
      </c>
      <c r="B1911" s="7" t="s">
        <v>21</v>
      </c>
      <c r="C1911" s="7" t="s">
        <v>5263</v>
      </c>
      <c r="D1911" s="7" t="s">
        <v>3804</v>
      </c>
      <c r="E1911" s="7" t="s">
        <v>16</v>
      </c>
      <c r="F1911" s="7" t="s">
        <v>3883</v>
      </c>
      <c r="G1911" s="7" t="s">
        <v>34</v>
      </c>
      <c r="H1911" s="7" t="s">
        <v>5264</v>
      </c>
      <c r="I1911" s="7" t="s">
        <v>8153</v>
      </c>
      <c r="J1911" s="7" t="s">
        <v>8154</v>
      </c>
      <c r="K1911" s="7" t="s">
        <v>2735</v>
      </c>
      <c r="L1911" s="7" t="s">
        <v>14251</v>
      </c>
      <c r="M1911" s="7" t="s">
        <v>14250</v>
      </c>
      <c r="N1911" s="7">
        <v>453243.12</v>
      </c>
      <c r="O1911" s="7">
        <v>33</v>
      </c>
      <c r="P1911" s="7">
        <v>13734.64</v>
      </c>
      <c r="Q1911" s="7"/>
      <c r="R1911" s="1"/>
      <c r="S1911" s="1"/>
      <c r="T1911" s="1"/>
      <c r="U1911" s="15" t="s">
        <v>816</v>
      </c>
      <c r="V1911" s="52"/>
      <c r="W1911" s="14" t="s">
        <v>815</v>
      </c>
      <c r="X1911" s="20">
        <v>0</v>
      </c>
      <c r="Y1911" s="7" t="s">
        <v>10682</v>
      </c>
      <c r="Z1911" s="11" t="s">
        <v>4442</v>
      </c>
      <c r="AA1911" s="7">
        <v>395730</v>
      </c>
      <c r="AB1911" s="1" t="s">
        <v>15213</v>
      </c>
      <c r="AC1911" s="7" t="s">
        <v>14870</v>
      </c>
      <c r="AD1911" s="1" t="s">
        <v>16269</v>
      </c>
    </row>
    <row r="1912" spans="1:30">
      <c r="A1912" s="6">
        <v>43943</v>
      </c>
      <c r="B1912" s="7" t="s">
        <v>21</v>
      </c>
      <c r="C1912" s="7" t="s">
        <v>4656</v>
      </c>
      <c r="D1912" s="7" t="s">
        <v>39</v>
      </c>
      <c r="E1912" s="7" t="s">
        <v>117</v>
      </c>
      <c r="F1912" s="7" t="s">
        <v>5265</v>
      </c>
      <c r="G1912" s="7" t="s">
        <v>34</v>
      </c>
      <c r="H1912" s="7" t="s">
        <v>5266</v>
      </c>
      <c r="I1912" s="7"/>
      <c r="J1912" s="7"/>
      <c r="K1912" s="7" t="s">
        <v>8155</v>
      </c>
      <c r="L1912" s="7" t="s">
        <v>14252</v>
      </c>
      <c r="M1912" s="7" t="s">
        <v>8156</v>
      </c>
      <c r="N1912" s="7">
        <v>379701.6</v>
      </c>
      <c r="O1912" s="7">
        <v>1</v>
      </c>
      <c r="P1912" s="7">
        <v>379701.6</v>
      </c>
      <c r="Q1912" s="7"/>
      <c r="R1912" s="1"/>
      <c r="S1912" s="1"/>
      <c r="T1912" s="1"/>
      <c r="U1912" s="15" t="s">
        <v>816</v>
      </c>
      <c r="V1912" s="52"/>
      <c r="W1912" s="14" t="s">
        <v>815</v>
      </c>
      <c r="X1912" s="20">
        <v>0</v>
      </c>
      <c r="Y1912" s="7" t="s">
        <v>10683</v>
      </c>
      <c r="Z1912" s="11" t="s">
        <v>4442</v>
      </c>
      <c r="AA1912" s="7">
        <v>100000</v>
      </c>
      <c r="AB1912" s="1" t="s">
        <v>15631</v>
      </c>
      <c r="AC1912" s="7" t="s">
        <v>14870</v>
      </c>
      <c r="AD1912" s="1" t="s">
        <v>16269</v>
      </c>
    </row>
    <row r="1913" spans="1:30">
      <c r="A1913" s="6">
        <v>43943</v>
      </c>
      <c r="B1913" s="7" t="s">
        <v>21</v>
      </c>
      <c r="C1913" s="7" t="s">
        <v>5234</v>
      </c>
      <c r="D1913" s="7" t="s">
        <v>2877</v>
      </c>
      <c r="E1913" s="7" t="s">
        <v>16</v>
      </c>
      <c r="F1913" s="7" t="s">
        <v>5235</v>
      </c>
      <c r="G1913" s="7" t="s">
        <v>34</v>
      </c>
      <c r="H1913" s="7" t="s">
        <v>5267</v>
      </c>
      <c r="I1913" s="7"/>
      <c r="J1913" s="7"/>
      <c r="K1913" s="7" t="s">
        <v>8157</v>
      </c>
      <c r="L1913" s="7"/>
      <c r="M1913" s="7"/>
      <c r="N1913" s="7">
        <v>350000</v>
      </c>
      <c r="O1913" s="7"/>
      <c r="P1913" s="7"/>
      <c r="Q1913" s="7"/>
      <c r="R1913" s="1"/>
      <c r="S1913" s="1"/>
      <c r="T1913" s="1"/>
      <c r="U1913" s="15" t="s">
        <v>816</v>
      </c>
      <c r="V1913" s="52"/>
      <c r="W1913" s="14" t="s">
        <v>815</v>
      </c>
      <c r="X1913" s="20">
        <v>0</v>
      </c>
      <c r="Y1913" s="7" t="s">
        <v>10684</v>
      </c>
      <c r="Z1913" s="11" t="s">
        <v>4442</v>
      </c>
      <c r="AA1913" s="7"/>
      <c r="AB1913" s="1" t="s">
        <v>14871</v>
      </c>
      <c r="AC1913" s="7"/>
      <c r="AD1913" s="1" t="s">
        <v>16269</v>
      </c>
    </row>
    <row r="1914" spans="1:30">
      <c r="A1914" s="6">
        <v>43942</v>
      </c>
      <c r="B1914" s="7" t="s">
        <v>15</v>
      </c>
      <c r="C1914" s="7" t="s">
        <v>4659</v>
      </c>
      <c r="D1914" s="7" t="s">
        <v>2349</v>
      </c>
      <c r="E1914" s="7" t="s">
        <v>16</v>
      </c>
      <c r="F1914" s="7" t="s">
        <v>2386</v>
      </c>
      <c r="G1914" s="7" t="s">
        <v>34</v>
      </c>
      <c r="H1914" s="7" t="s">
        <v>5268</v>
      </c>
      <c r="I1914" s="7" t="s">
        <v>8158</v>
      </c>
      <c r="J1914" s="7"/>
      <c r="K1914" s="7" t="s">
        <v>8159</v>
      </c>
      <c r="L1914" s="7" t="s">
        <v>14253</v>
      </c>
      <c r="M1914" s="7" t="s">
        <v>8160</v>
      </c>
      <c r="N1914" s="7">
        <v>324000</v>
      </c>
      <c r="O1914" s="7">
        <v>9</v>
      </c>
      <c r="P1914" s="7">
        <v>36000</v>
      </c>
      <c r="Q1914" s="7"/>
      <c r="R1914" s="1"/>
      <c r="S1914" s="1"/>
      <c r="T1914" s="1"/>
      <c r="U1914" s="15" t="s">
        <v>816</v>
      </c>
      <c r="V1914" s="52"/>
      <c r="W1914" s="14" t="s">
        <v>815</v>
      </c>
      <c r="X1914" s="20">
        <v>0</v>
      </c>
      <c r="Y1914" s="7" t="s">
        <v>10685</v>
      </c>
      <c r="Z1914" s="11" t="s">
        <v>4442</v>
      </c>
      <c r="AA1914" s="7">
        <v>500000</v>
      </c>
      <c r="AB1914" s="1" t="s">
        <v>15632</v>
      </c>
      <c r="AC1914" s="7" t="s">
        <v>14869</v>
      </c>
      <c r="AD1914" s="1" t="s">
        <v>16269</v>
      </c>
    </row>
    <row r="1915" spans="1:30">
      <c r="A1915" s="6">
        <v>43928</v>
      </c>
      <c r="B1915" s="7" t="s">
        <v>21</v>
      </c>
      <c r="C1915" s="7" t="s">
        <v>5269</v>
      </c>
      <c r="D1915" s="11" t="s">
        <v>904</v>
      </c>
      <c r="E1915" s="7" t="s">
        <v>117</v>
      </c>
      <c r="F1915" s="7" t="s">
        <v>1303</v>
      </c>
      <c r="G1915" s="7" t="s">
        <v>34</v>
      </c>
      <c r="H1915" s="7" t="s">
        <v>5270</v>
      </c>
      <c r="I1915" s="7"/>
      <c r="J1915" s="7" t="s">
        <v>231</v>
      </c>
      <c r="K1915" s="7" t="s">
        <v>8161</v>
      </c>
      <c r="L1915" s="7" t="s">
        <v>14255</v>
      </c>
      <c r="M1915" s="7" t="s">
        <v>14254</v>
      </c>
      <c r="N1915" s="7">
        <v>315115.78999999998</v>
      </c>
      <c r="O1915" s="7"/>
      <c r="P1915" s="7"/>
      <c r="Q1915" s="7"/>
      <c r="R1915" s="1"/>
      <c r="S1915" s="1"/>
      <c r="T1915" s="1"/>
      <c r="U1915" s="15" t="s">
        <v>816</v>
      </c>
      <c r="V1915" s="52"/>
      <c r="W1915" s="14" t="s">
        <v>815</v>
      </c>
      <c r="X1915" s="20">
        <v>0</v>
      </c>
      <c r="Y1915" s="7" t="s">
        <v>10686</v>
      </c>
      <c r="Z1915" s="11" t="s">
        <v>4442</v>
      </c>
      <c r="AA1915" s="7">
        <v>190000</v>
      </c>
      <c r="AB1915" s="1" t="s">
        <v>15627</v>
      </c>
      <c r="AC1915" s="7" t="s">
        <v>14868</v>
      </c>
      <c r="AD1915" s="1" t="s">
        <v>16269</v>
      </c>
    </row>
    <row r="1916" spans="1:30">
      <c r="A1916" s="6">
        <v>43921</v>
      </c>
      <c r="B1916" s="7" t="s">
        <v>15</v>
      </c>
      <c r="C1916" s="7" t="s">
        <v>4238</v>
      </c>
      <c r="D1916" s="7" t="s">
        <v>309</v>
      </c>
      <c r="E1916" s="7" t="s">
        <v>16</v>
      </c>
      <c r="F1916" s="7" t="s">
        <v>431</v>
      </c>
      <c r="G1916" s="7" t="s">
        <v>34</v>
      </c>
      <c r="H1916" s="7" t="s">
        <v>5271</v>
      </c>
      <c r="I1916" s="7" t="s">
        <v>8162</v>
      </c>
      <c r="J1916" s="7" t="s">
        <v>314</v>
      </c>
      <c r="K1916" s="7" t="s">
        <v>8163</v>
      </c>
      <c r="L1916" s="7" t="s">
        <v>14256</v>
      </c>
      <c r="M1916" s="7" t="s">
        <v>8164</v>
      </c>
      <c r="N1916" s="7">
        <v>308200</v>
      </c>
      <c r="O1916" s="7">
        <v>6</v>
      </c>
      <c r="P1916" s="7">
        <v>51366.66</v>
      </c>
      <c r="Q1916" s="7"/>
      <c r="R1916" s="1"/>
      <c r="S1916" s="1"/>
      <c r="T1916" s="1"/>
      <c r="U1916" s="15" t="s">
        <v>816</v>
      </c>
      <c r="V1916" s="52"/>
      <c r="W1916" s="14" t="s">
        <v>815</v>
      </c>
      <c r="X1916" s="20">
        <v>0</v>
      </c>
      <c r="Y1916" s="7" t="s">
        <v>10687</v>
      </c>
      <c r="Z1916" s="11" t="s">
        <v>4442</v>
      </c>
      <c r="AA1916" s="7">
        <v>300000</v>
      </c>
      <c r="AB1916" s="1" t="s">
        <v>15633</v>
      </c>
      <c r="AC1916" s="7" t="s">
        <v>14870</v>
      </c>
      <c r="AD1916" s="1" t="s">
        <v>16269</v>
      </c>
    </row>
    <row r="1917" spans="1:30">
      <c r="A1917" s="6">
        <v>43944</v>
      </c>
      <c r="B1917" s="7" t="s">
        <v>15</v>
      </c>
      <c r="C1917" s="7" t="s">
        <v>4656</v>
      </c>
      <c r="D1917" s="7" t="s">
        <v>39</v>
      </c>
      <c r="E1917" s="7" t="s">
        <v>36</v>
      </c>
      <c r="F1917" s="7" t="s">
        <v>149</v>
      </c>
      <c r="G1917" s="7" t="s">
        <v>34</v>
      </c>
      <c r="H1917" s="7" t="s">
        <v>5272</v>
      </c>
      <c r="I1917" s="7" t="s">
        <v>8165</v>
      </c>
      <c r="J1917" s="7"/>
      <c r="K1917" s="7" t="s">
        <v>8166</v>
      </c>
      <c r="L1917" s="7" t="s">
        <v>8167</v>
      </c>
      <c r="M1917" s="7" t="s">
        <v>14257</v>
      </c>
      <c r="N1917" s="7">
        <v>300000</v>
      </c>
      <c r="O1917" s="7">
        <v>3</v>
      </c>
      <c r="P1917" s="7">
        <v>100000</v>
      </c>
      <c r="Q1917" s="7"/>
      <c r="R1917" s="1"/>
      <c r="S1917" s="1"/>
      <c r="T1917" s="1"/>
      <c r="U1917" s="15" t="s">
        <v>816</v>
      </c>
      <c r="V1917" s="52"/>
      <c r="W1917" s="14" t="s">
        <v>815</v>
      </c>
      <c r="X1917" s="20">
        <v>0</v>
      </c>
      <c r="Y1917" s="7" t="s">
        <v>10688</v>
      </c>
      <c r="Z1917" s="11" t="s">
        <v>4442</v>
      </c>
      <c r="AA1917" s="7">
        <v>10000</v>
      </c>
      <c r="AB1917" s="1" t="s">
        <v>15634</v>
      </c>
      <c r="AC1917" s="7" t="s">
        <v>14870</v>
      </c>
      <c r="AD1917" s="1" t="s">
        <v>16269</v>
      </c>
    </row>
    <row r="1918" spans="1:30">
      <c r="A1918" s="6">
        <v>43951</v>
      </c>
      <c r="B1918" s="7" t="s">
        <v>15</v>
      </c>
      <c r="C1918" s="7" t="s">
        <v>4452</v>
      </c>
      <c r="D1918" s="7" t="s">
        <v>3804</v>
      </c>
      <c r="E1918" s="7" t="s">
        <v>36</v>
      </c>
      <c r="F1918" s="7" t="s">
        <v>5214</v>
      </c>
      <c r="G1918" s="7" t="s">
        <v>34</v>
      </c>
      <c r="H1918" s="7" t="s">
        <v>5215</v>
      </c>
      <c r="I1918" s="7" t="s">
        <v>8086</v>
      </c>
      <c r="J1918" s="7" t="s">
        <v>920</v>
      </c>
      <c r="K1918" s="7"/>
      <c r="L1918" s="7" t="s">
        <v>14209</v>
      </c>
      <c r="M1918" s="7" t="s">
        <v>8168</v>
      </c>
      <c r="N1918" s="7">
        <v>290000</v>
      </c>
      <c r="O1918" s="7">
        <v>29000000</v>
      </c>
      <c r="P1918" s="7">
        <v>0.01</v>
      </c>
      <c r="Q1918" s="7"/>
      <c r="R1918" s="1"/>
      <c r="S1918" s="1"/>
      <c r="T1918" s="1"/>
      <c r="U1918" s="15" t="s">
        <v>816</v>
      </c>
      <c r="V1918" s="52"/>
      <c r="W1918" s="14" t="s">
        <v>815</v>
      </c>
      <c r="X1918" s="20">
        <v>0</v>
      </c>
      <c r="Y1918" s="7" t="s">
        <v>10689</v>
      </c>
      <c r="Z1918" s="11" t="s">
        <v>4442</v>
      </c>
      <c r="AA1918" s="7">
        <v>7377436085.8699999</v>
      </c>
      <c r="AB1918" s="1" t="s">
        <v>15600</v>
      </c>
      <c r="AC1918" s="7" t="s">
        <v>14869</v>
      </c>
      <c r="AD1918" s="1" t="s">
        <v>16269</v>
      </c>
    </row>
    <row r="1919" spans="1:30">
      <c r="A1919" s="6">
        <v>43910</v>
      </c>
      <c r="B1919" s="7" t="s">
        <v>21</v>
      </c>
      <c r="C1919" s="7" t="s">
        <v>4269</v>
      </c>
      <c r="D1919" s="7" t="s">
        <v>3952</v>
      </c>
      <c r="E1919" s="7" t="s">
        <v>16</v>
      </c>
      <c r="F1919" s="7" t="s">
        <v>4270</v>
      </c>
      <c r="G1919" s="7" t="s">
        <v>34</v>
      </c>
      <c r="H1919" s="7" t="s">
        <v>5273</v>
      </c>
      <c r="I1919" s="7" t="s">
        <v>8169</v>
      </c>
      <c r="J1919" s="7" t="s">
        <v>8170</v>
      </c>
      <c r="K1919" s="7"/>
      <c r="L1919" s="7" t="s">
        <v>14259</v>
      </c>
      <c r="M1919" s="7" t="s">
        <v>14258</v>
      </c>
      <c r="N1919" s="7">
        <v>258750</v>
      </c>
      <c r="O1919" s="7">
        <v>12</v>
      </c>
      <c r="P1919" s="7">
        <v>21562.5</v>
      </c>
      <c r="Q1919" s="7" t="s">
        <v>20</v>
      </c>
      <c r="R1919" s="1"/>
      <c r="S1919" s="1"/>
      <c r="T1919" s="1"/>
      <c r="U1919" s="15" t="s">
        <v>816</v>
      </c>
      <c r="V1919" s="52"/>
      <c r="W1919" s="14" t="s">
        <v>815</v>
      </c>
      <c r="X1919" s="20">
        <v>0</v>
      </c>
      <c r="Y1919" s="7" t="s">
        <v>10690</v>
      </c>
      <c r="Z1919" s="11" t="s">
        <v>4442</v>
      </c>
      <c r="AA1919" s="7">
        <v>30000</v>
      </c>
      <c r="AB1919" s="1" t="s">
        <v>15635</v>
      </c>
      <c r="AC1919" s="7" t="s">
        <v>14868</v>
      </c>
      <c r="AD1919" s="1" t="s">
        <v>16269</v>
      </c>
    </row>
    <row r="1920" spans="1:30">
      <c r="A1920" s="6">
        <v>43915</v>
      </c>
      <c r="B1920" s="7" t="s">
        <v>21</v>
      </c>
      <c r="C1920" s="7" t="s">
        <v>4238</v>
      </c>
      <c r="D1920" s="7" t="s">
        <v>309</v>
      </c>
      <c r="E1920" s="7" t="s">
        <v>117</v>
      </c>
      <c r="F1920" s="7" t="s">
        <v>359</v>
      </c>
      <c r="G1920" s="7" t="s">
        <v>37</v>
      </c>
      <c r="H1920" s="7" t="s">
        <v>5274</v>
      </c>
      <c r="I1920" s="7" t="s">
        <v>8171</v>
      </c>
      <c r="J1920" s="7" t="s">
        <v>314</v>
      </c>
      <c r="K1920" s="7" t="s">
        <v>323</v>
      </c>
      <c r="L1920" s="7" t="s">
        <v>14237</v>
      </c>
      <c r="M1920" s="7" t="s">
        <v>8130</v>
      </c>
      <c r="N1920" s="7">
        <v>256700</v>
      </c>
      <c r="O1920" s="7">
        <v>5000</v>
      </c>
      <c r="P1920" s="7">
        <v>51.34</v>
      </c>
      <c r="Q1920" s="7"/>
      <c r="R1920" s="1"/>
      <c r="S1920" s="1"/>
      <c r="T1920" s="1"/>
      <c r="U1920" s="15" t="s">
        <v>816</v>
      </c>
      <c r="V1920" s="52"/>
      <c r="W1920" s="14" t="s">
        <v>815</v>
      </c>
      <c r="X1920" s="20">
        <v>0</v>
      </c>
      <c r="Y1920" s="7" t="s">
        <v>10691</v>
      </c>
      <c r="Z1920" s="11" t="s">
        <v>4442</v>
      </c>
      <c r="AA1920" s="7">
        <v>100000</v>
      </c>
      <c r="AB1920" s="1" t="s">
        <v>15621</v>
      </c>
      <c r="AC1920" s="7" t="s">
        <v>14868</v>
      </c>
      <c r="AD1920" s="1" t="s">
        <v>16269</v>
      </c>
    </row>
    <row r="1921" spans="1:30">
      <c r="A1921" s="6">
        <v>43944</v>
      </c>
      <c r="B1921" s="7" t="s">
        <v>21</v>
      </c>
      <c r="C1921" s="7" t="s">
        <v>4594</v>
      </c>
      <c r="D1921" s="11" t="s">
        <v>904</v>
      </c>
      <c r="E1921" s="7" t="s">
        <v>117</v>
      </c>
      <c r="F1921" s="7" t="s">
        <v>1191</v>
      </c>
      <c r="G1921" s="7" t="s">
        <v>34</v>
      </c>
      <c r="H1921" s="7" t="s">
        <v>5275</v>
      </c>
      <c r="I1921" s="7" t="s">
        <v>8172</v>
      </c>
      <c r="J1921" s="7"/>
      <c r="K1921" s="7"/>
      <c r="L1921" s="7" t="s">
        <v>14260</v>
      </c>
      <c r="M1921" s="7" t="s">
        <v>8173</v>
      </c>
      <c r="N1921" s="7">
        <v>250716.59</v>
      </c>
      <c r="O1921" s="7"/>
      <c r="P1921" s="7"/>
      <c r="Q1921" s="7"/>
      <c r="R1921" s="1"/>
      <c r="S1921" s="1"/>
      <c r="T1921" s="1"/>
      <c r="U1921" s="15" t="s">
        <v>816</v>
      </c>
      <c r="V1921" s="52"/>
      <c r="W1921" s="14" t="s">
        <v>815</v>
      </c>
      <c r="X1921" s="20">
        <v>0</v>
      </c>
      <c r="Y1921" s="7" t="s">
        <v>10692</v>
      </c>
      <c r="Z1921" s="11" t="s">
        <v>4442</v>
      </c>
      <c r="AA1921" s="7">
        <v>0</v>
      </c>
      <c r="AB1921" s="1" t="s">
        <v>15636</v>
      </c>
      <c r="AC1921" s="7" t="s">
        <v>14869</v>
      </c>
      <c r="AD1921" s="1" t="s">
        <v>16269</v>
      </c>
    </row>
    <row r="1922" spans="1:30">
      <c r="A1922" s="6">
        <v>43944</v>
      </c>
      <c r="B1922" s="7" t="s">
        <v>21</v>
      </c>
      <c r="C1922" s="7" t="s">
        <v>4594</v>
      </c>
      <c r="D1922" s="11" t="s">
        <v>904</v>
      </c>
      <c r="E1922" s="7" t="s">
        <v>16</v>
      </c>
      <c r="F1922" s="7" t="s">
        <v>1191</v>
      </c>
      <c r="G1922" s="7" t="s">
        <v>34</v>
      </c>
      <c r="H1922" s="7" t="s">
        <v>5276</v>
      </c>
      <c r="I1922" s="7" t="s">
        <v>8172</v>
      </c>
      <c r="J1922" s="7"/>
      <c r="K1922" s="7" t="s">
        <v>8174</v>
      </c>
      <c r="L1922" s="7" t="s">
        <v>14260</v>
      </c>
      <c r="M1922" s="7" t="s">
        <v>8175</v>
      </c>
      <c r="N1922" s="7">
        <v>250716.59</v>
      </c>
      <c r="O1922" s="7"/>
      <c r="P1922" s="7"/>
      <c r="Q1922" s="7"/>
      <c r="R1922" s="1"/>
      <c r="S1922" s="1"/>
      <c r="T1922" s="1"/>
      <c r="U1922" s="15" t="s">
        <v>816</v>
      </c>
      <c r="V1922" s="52"/>
      <c r="W1922" s="14" t="s">
        <v>815</v>
      </c>
      <c r="X1922" s="20">
        <v>0</v>
      </c>
      <c r="Y1922" s="7" t="s">
        <v>10693</v>
      </c>
      <c r="Z1922" s="11" t="s">
        <v>4442</v>
      </c>
      <c r="AA1922" s="7">
        <v>0</v>
      </c>
      <c r="AB1922" s="1" t="s">
        <v>15637</v>
      </c>
      <c r="AC1922" s="7" t="s">
        <v>14869</v>
      </c>
      <c r="AD1922" s="1" t="s">
        <v>16269</v>
      </c>
    </row>
    <row r="1923" spans="1:30">
      <c r="A1923" s="6">
        <v>43951</v>
      </c>
      <c r="B1923" s="7" t="s">
        <v>15</v>
      </c>
      <c r="C1923" s="7" t="s">
        <v>4452</v>
      </c>
      <c r="D1923" s="7" t="s">
        <v>3804</v>
      </c>
      <c r="E1923" s="7" t="s">
        <v>36</v>
      </c>
      <c r="F1923" s="7" t="s">
        <v>5214</v>
      </c>
      <c r="G1923" s="7" t="s">
        <v>34</v>
      </c>
      <c r="H1923" s="7" t="s">
        <v>5215</v>
      </c>
      <c r="I1923" s="7" t="s">
        <v>8086</v>
      </c>
      <c r="J1923" s="7" t="s">
        <v>978</v>
      </c>
      <c r="K1923" s="7"/>
      <c r="L1923" s="7" t="s">
        <v>8176</v>
      </c>
      <c r="M1923" s="7" t="s">
        <v>8177</v>
      </c>
      <c r="N1923" s="7">
        <v>250000</v>
      </c>
      <c r="O1923" s="7">
        <v>25000000</v>
      </c>
      <c r="P1923" s="7">
        <v>0.01</v>
      </c>
      <c r="Q1923" s="7"/>
      <c r="R1923" s="1"/>
      <c r="S1923" s="1"/>
      <c r="T1923" s="1"/>
      <c r="U1923" s="15" t="s">
        <v>816</v>
      </c>
      <c r="V1923" s="52"/>
      <c r="W1923" s="14" t="s">
        <v>815</v>
      </c>
      <c r="X1923" s="20">
        <v>0</v>
      </c>
      <c r="Y1923" s="7" t="s">
        <v>10694</v>
      </c>
      <c r="Z1923" s="11" t="s">
        <v>4442</v>
      </c>
      <c r="AA1923" s="7">
        <v>18722518418.040001</v>
      </c>
      <c r="AB1923" s="1" t="s">
        <v>15638</v>
      </c>
      <c r="AC1923" s="7" t="s">
        <v>14869</v>
      </c>
      <c r="AD1923" s="1" t="s">
        <v>16269</v>
      </c>
    </row>
    <row r="1924" spans="1:30">
      <c r="A1924" s="6">
        <v>43945</v>
      </c>
      <c r="B1924" s="7" t="s">
        <v>15</v>
      </c>
      <c r="C1924" s="7" t="s">
        <v>4472</v>
      </c>
      <c r="D1924" s="7" t="s">
        <v>3952</v>
      </c>
      <c r="E1924" s="7" t="s">
        <v>117</v>
      </c>
      <c r="F1924" s="7" t="s">
        <v>5277</v>
      </c>
      <c r="G1924" s="7" t="s">
        <v>34</v>
      </c>
      <c r="H1924" s="7" t="s">
        <v>5278</v>
      </c>
      <c r="I1924" s="7" t="s">
        <v>8178</v>
      </c>
      <c r="J1924" s="7"/>
      <c r="K1924" s="7" t="s">
        <v>8179</v>
      </c>
      <c r="L1924" s="7" t="s">
        <v>14261</v>
      </c>
      <c r="M1924" s="7" t="s">
        <v>8180</v>
      </c>
      <c r="N1924" s="7">
        <v>228212.6</v>
      </c>
      <c r="O1924" s="7"/>
      <c r="P1924" s="7">
        <v>3.65</v>
      </c>
      <c r="Q1924" s="7"/>
      <c r="R1924" s="1"/>
      <c r="S1924" s="1"/>
      <c r="T1924" s="1"/>
      <c r="U1924" s="15" t="s">
        <v>816</v>
      </c>
      <c r="V1924" s="52"/>
      <c r="W1924" s="14" t="s">
        <v>815</v>
      </c>
      <c r="X1924" s="20">
        <v>0</v>
      </c>
      <c r="Y1924" s="7" t="s">
        <v>10695</v>
      </c>
      <c r="Z1924" s="11" t="s">
        <v>4442</v>
      </c>
      <c r="AA1924" s="7">
        <v>10000</v>
      </c>
      <c r="AB1924" s="1" t="s">
        <v>15639</v>
      </c>
      <c r="AC1924" s="7" t="s">
        <v>14868</v>
      </c>
      <c r="AD1924" s="1" t="s">
        <v>16269</v>
      </c>
    </row>
    <row r="1925" spans="1:30">
      <c r="A1925" s="6">
        <v>43956</v>
      </c>
      <c r="B1925" s="7" t="s">
        <v>21</v>
      </c>
      <c r="C1925" s="7" t="s">
        <v>4447</v>
      </c>
      <c r="D1925" s="7" t="s">
        <v>2766</v>
      </c>
      <c r="E1925" s="7" t="s">
        <v>117</v>
      </c>
      <c r="F1925" s="7" t="s">
        <v>4121</v>
      </c>
      <c r="G1925" s="7" t="s">
        <v>34</v>
      </c>
      <c r="H1925" s="7" t="s">
        <v>5279</v>
      </c>
      <c r="I1925" s="7" t="s">
        <v>314</v>
      </c>
      <c r="J1925" s="7" t="s">
        <v>314</v>
      </c>
      <c r="K1925" s="7" t="s">
        <v>2575</v>
      </c>
      <c r="L1925" s="7" t="s">
        <v>14262</v>
      </c>
      <c r="M1925" s="7" t="s">
        <v>8181</v>
      </c>
      <c r="N1925" s="7">
        <v>224400</v>
      </c>
      <c r="O1925" s="7"/>
      <c r="P1925" s="7"/>
      <c r="Q1925" s="7"/>
      <c r="R1925" s="1"/>
      <c r="S1925" s="1"/>
      <c r="T1925" s="1"/>
      <c r="U1925" s="15" t="s">
        <v>816</v>
      </c>
      <c r="V1925" s="52"/>
      <c r="W1925" s="14" t="s">
        <v>815</v>
      </c>
      <c r="X1925" s="20">
        <v>0</v>
      </c>
      <c r="Y1925" s="7" t="s">
        <v>10696</v>
      </c>
      <c r="Z1925" s="11" t="s">
        <v>4442</v>
      </c>
      <c r="AA1925" s="7">
        <v>50000</v>
      </c>
      <c r="AB1925" s="1" t="s">
        <v>15640</v>
      </c>
      <c r="AC1925" s="7" t="s">
        <v>14868</v>
      </c>
      <c r="AD1925" s="1" t="s">
        <v>16269</v>
      </c>
    </row>
    <row r="1926" spans="1:30">
      <c r="A1926" s="6">
        <v>43951</v>
      </c>
      <c r="B1926" s="7" t="s">
        <v>21</v>
      </c>
      <c r="C1926" s="7" t="s">
        <v>5157</v>
      </c>
      <c r="D1926" s="7" t="s">
        <v>2151</v>
      </c>
      <c r="E1926" s="7" t="s">
        <v>16</v>
      </c>
      <c r="F1926" s="7" t="s">
        <v>5158</v>
      </c>
      <c r="G1926" s="7" t="s">
        <v>34</v>
      </c>
      <c r="H1926" s="7" t="s">
        <v>5280</v>
      </c>
      <c r="I1926" s="7" t="s">
        <v>8182</v>
      </c>
      <c r="J1926" s="7"/>
      <c r="K1926" s="7" t="s">
        <v>198</v>
      </c>
      <c r="L1926" s="7" t="s">
        <v>14264</v>
      </c>
      <c r="M1926" s="7" t="s">
        <v>14263</v>
      </c>
      <c r="N1926" s="7">
        <v>202895.4</v>
      </c>
      <c r="O1926" s="7">
        <v>4</v>
      </c>
      <c r="P1926" s="7">
        <v>8453.9699999999993</v>
      </c>
      <c r="Q1926" s="7"/>
      <c r="R1926" s="1"/>
      <c r="S1926" s="1"/>
      <c r="T1926" s="1"/>
      <c r="U1926" s="15" t="s">
        <v>816</v>
      </c>
      <c r="V1926" s="52"/>
      <c r="W1926" s="14" t="s">
        <v>815</v>
      </c>
      <c r="X1926" s="20">
        <v>0</v>
      </c>
      <c r="Y1926" s="7" t="s">
        <v>10697</v>
      </c>
      <c r="Z1926" s="11" t="s">
        <v>4442</v>
      </c>
      <c r="AA1926" s="7">
        <v>50000</v>
      </c>
      <c r="AB1926" s="1" t="s">
        <v>14954</v>
      </c>
      <c r="AC1926" s="7" t="s">
        <v>14868</v>
      </c>
      <c r="AD1926" s="1" t="s">
        <v>16269</v>
      </c>
    </row>
    <row r="1927" spans="1:30">
      <c r="A1927" s="6">
        <v>43944</v>
      </c>
      <c r="B1927" s="7" t="s">
        <v>21</v>
      </c>
      <c r="C1927" s="7" t="s">
        <v>4656</v>
      </c>
      <c r="D1927" s="7" t="s">
        <v>39</v>
      </c>
      <c r="E1927" s="7" t="s">
        <v>16</v>
      </c>
      <c r="F1927" s="7" t="s">
        <v>176</v>
      </c>
      <c r="G1927" s="7" t="s">
        <v>34</v>
      </c>
      <c r="H1927" s="7" t="s">
        <v>5281</v>
      </c>
      <c r="I1927" s="7" t="s">
        <v>8183</v>
      </c>
      <c r="J1927" s="7"/>
      <c r="K1927" s="7" t="s">
        <v>8184</v>
      </c>
      <c r="L1927" s="7" t="s">
        <v>14265</v>
      </c>
      <c r="M1927" s="7" t="s">
        <v>8185</v>
      </c>
      <c r="N1927" s="7">
        <v>201600</v>
      </c>
      <c r="O1927" s="7">
        <v>1</v>
      </c>
      <c r="P1927" s="7">
        <v>201600</v>
      </c>
      <c r="Q1927" s="7"/>
      <c r="R1927" s="1"/>
      <c r="S1927" s="1"/>
      <c r="T1927" s="1"/>
      <c r="U1927" s="15" t="s">
        <v>816</v>
      </c>
      <c r="V1927" s="52"/>
      <c r="W1927" s="14" t="s">
        <v>815</v>
      </c>
      <c r="X1927" s="20">
        <v>0</v>
      </c>
      <c r="Y1927" s="7" t="s">
        <v>10698</v>
      </c>
      <c r="Z1927" s="11" t="s">
        <v>4442</v>
      </c>
      <c r="AA1927" s="7">
        <v>8075000</v>
      </c>
      <c r="AB1927" s="1" t="s">
        <v>15641</v>
      </c>
      <c r="AC1927" s="7" t="s">
        <v>14869</v>
      </c>
      <c r="AD1927" s="1" t="s">
        <v>16269</v>
      </c>
    </row>
    <row r="1928" spans="1:30">
      <c r="A1928" s="6">
        <v>43939</v>
      </c>
      <c r="B1928" s="7" t="s">
        <v>21</v>
      </c>
      <c r="C1928" s="7" t="s">
        <v>4238</v>
      </c>
      <c r="D1928" s="7" t="s">
        <v>309</v>
      </c>
      <c r="E1928" s="7" t="s">
        <v>16</v>
      </c>
      <c r="F1928" s="7" t="s">
        <v>4245</v>
      </c>
      <c r="G1928" s="7" t="s">
        <v>37</v>
      </c>
      <c r="H1928" s="7" t="s">
        <v>5282</v>
      </c>
      <c r="I1928" s="7" t="s">
        <v>8186</v>
      </c>
      <c r="J1928" s="7" t="s">
        <v>314</v>
      </c>
      <c r="K1928" s="7" t="s">
        <v>351</v>
      </c>
      <c r="L1928" s="7" t="s">
        <v>14267</v>
      </c>
      <c r="M1928" s="7" t="s">
        <v>14266</v>
      </c>
      <c r="N1928" s="7">
        <v>200537.63</v>
      </c>
      <c r="O1928" s="7"/>
      <c r="P1928" s="7">
        <v>200537.63</v>
      </c>
      <c r="Q1928" s="7"/>
      <c r="R1928" s="1"/>
      <c r="S1928" s="1"/>
      <c r="T1928" s="1"/>
      <c r="U1928" s="15" t="s">
        <v>816</v>
      </c>
      <c r="V1928" s="52"/>
      <c r="W1928" s="14" t="s">
        <v>815</v>
      </c>
      <c r="X1928" s="20">
        <v>0</v>
      </c>
      <c r="Y1928" s="7" t="s">
        <v>10699</v>
      </c>
      <c r="Z1928" s="11" t="s">
        <v>4442</v>
      </c>
      <c r="AA1928" s="7">
        <v>4500000</v>
      </c>
      <c r="AB1928" s="1" t="s">
        <v>15642</v>
      </c>
      <c r="AC1928" s="7" t="s">
        <v>14869</v>
      </c>
      <c r="AD1928" s="1" t="s">
        <v>16269</v>
      </c>
    </row>
    <row r="1929" spans="1:30">
      <c r="A1929" s="6">
        <v>43943</v>
      </c>
      <c r="B1929" s="7" t="s">
        <v>1385</v>
      </c>
      <c r="C1929" s="7" t="s">
        <v>4444</v>
      </c>
      <c r="D1929" s="7" t="s">
        <v>1387</v>
      </c>
      <c r="E1929" s="7" t="s">
        <v>1499</v>
      </c>
      <c r="F1929" s="7" t="s">
        <v>5283</v>
      </c>
      <c r="G1929" s="7" t="s">
        <v>17</v>
      </c>
      <c r="H1929" s="7" t="s">
        <v>5284</v>
      </c>
      <c r="I1929" s="7" t="s">
        <v>8187</v>
      </c>
      <c r="J1929" s="7"/>
      <c r="K1929" s="7"/>
      <c r="L1929" s="7"/>
      <c r="M1929" s="7" t="s">
        <v>14268</v>
      </c>
      <c r="N1929" s="7">
        <v>190272</v>
      </c>
      <c r="O1929" s="7"/>
      <c r="P1929" s="7"/>
      <c r="Q1929" s="7"/>
      <c r="R1929" s="1"/>
      <c r="S1929" s="1"/>
      <c r="T1929" s="1"/>
      <c r="U1929" s="15" t="s">
        <v>816</v>
      </c>
      <c r="V1929" s="52"/>
      <c r="W1929" s="14" t="s">
        <v>815</v>
      </c>
      <c r="X1929" s="20">
        <v>0</v>
      </c>
      <c r="Y1929" s="7" t="s">
        <v>10700</v>
      </c>
      <c r="Z1929" s="11" t="s">
        <v>4442</v>
      </c>
      <c r="AA1929" s="7"/>
      <c r="AB1929" s="71" t="s">
        <v>16263</v>
      </c>
      <c r="AC1929" s="7"/>
      <c r="AD1929" s="1" t="s">
        <v>16269</v>
      </c>
    </row>
    <row r="1930" spans="1:30">
      <c r="A1930" s="6">
        <v>43901</v>
      </c>
      <c r="B1930" s="7" t="s">
        <v>21</v>
      </c>
      <c r="C1930" s="7" t="s">
        <v>5285</v>
      </c>
      <c r="D1930" s="11" t="s">
        <v>904</v>
      </c>
      <c r="E1930" s="7" t="s">
        <v>16</v>
      </c>
      <c r="F1930" s="7" t="s">
        <v>5286</v>
      </c>
      <c r="G1930" s="7" t="s">
        <v>34</v>
      </c>
      <c r="H1930" s="7" t="s">
        <v>5287</v>
      </c>
      <c r="I1930" s="7" t="s">
        <v>8188</v>
      </c>
      <c r="J1930" s="7" t="s">
        <v>222</v>
      </c>
      <c r="K1930" s="7"/>
      <c r="L1930" s="7" t="s">
        <v>14269</v>
      </c>
      <c r="M1930" s="7" t="s">
        <v>8189</v>
      </c>
      <c r="N1930" s="7">
        <v>186000</v>
      </c>
      <c r="O1930" s="7"/>
      <c r="P1930" s="7"/>
      <c r="Q1930" s="7"/>
      <c r="R1930" s="1"/>
      <c r="S1930" s="1"/>
      <c r="T1930" s="1"/>
      <c r="U1930" s="15" t="s">
        <v>816</v>
      </c>
      <c r="V1930" s="52"/>
      <c r="W1930" s="14" t="s">
        <v>815</v>
      </c>
      <c r="X1930" s="20">
        <v>0</v>
      </c>
      <c r="Y1930" s="7" t="s">
        <v>10701</v>
      </c>
      <c r="Z1930" s="11" t="s">
        <v>4442</v>
      </c>
      <c r="AA1930" s="7">
        <v>65000</v>
      </c>
      <c r="AB1930" s="1" t="s">
        <v>15643</v>
      </c>
      <c r="AC1930" s="7" t="s">
        <v>14868</v>
      </c>
      <c r="AD1930" s="1" t="s">
        <v>16269</v>
      </c>
    </row>
    <row r="1931" spans="1:30">
      <c r="A1931" s="6">
        <v>43943</v>
      </c>
      <c r="B1931" s="7" t="s">
        <v>15</v>
      </c>
      <c r="C1931" s="7" t="s">
        <v>749</v>
      </c>
      <c r="D1931" s="7" t="s">
        <v>749</v>
      </c>
      <c r="E1931" s="7" t="s">
        <v>16</v>
      </c>
      <c r="F1931" s="7" t="s">
        <v>750</v>
      </c>
      <c r="G1931" s="7" t="s">
        <v>34</v>
      </c>
      <c r="H1931" s="7" t="s">
        <v>5288</v>
      </c>
      <c r="I1931" s="7" t="s">
        <v>8190</v>
      </c>
      <c r="J1931" s="7" t="s">
        <v>8191</v>
      </c>
      <c r="K1931" s="7" t="s">
        <v>8192</v>
      </c>
      <c r="L1931" s="7" t="s">
        <v>14270</v>
      </c>
      <c r="M1931" s="7" t="s">
        <v>8193</v>
      </c>
      <c r="N1931" s="7">
        <v>167636.13</v>
      </c>
      <c r="O1931" s="7"/>
      <c r="P1931" s="7"/>
      <c r="Q1931" s="7"/>
      <c r="R1931" s="1"/>
      <c r="S1931" s="1"/>
      <c r="T1931" s="1"/>
      <c r="U1931" s="15" t="s">
        <v>816</v>
      </c>
      <c r="V1931" s="52"/>
      <c r="W1931" s="14" t="s">
        <v>815</v>
      </c>
      <c r="X1931" s="20">
        <v>0</v>
      </c>
      <c r="Y1931" s="7" t="s">
        <v>10702</v>
      </c>
      <c r="Z1931" s="11" t="s">
        <v>4442</v>
      </c>
      <c r="AA1931" s="7">
        <v>0</v>
      </c>
      <c r="AB1931" s="1" t="s">
        <v>15644</v>
      </c>
      <c r="AC1931" s="7" t="s">
        <v>14868</v>
      </c>
      <c r="AD1931" s="1" t="s">
        <v>16269</v>
      </c>
    </row>
    <row r="1932" spans="1:30">
      <c r="A1932" s="6">
        <v>43942</v>
      </c>
      <c r="B1932" s="7" t="s">
        <v>15</v>
      </c>
      <c r="C1932" s="7" t="s">
        <v>4659</v>
      </c>
      <c r="D1932" s="7" t="s">
        <v>2349</v>
      </c>
      <c r="E1932" s="7" t="s">
        <v>16</v>
      </c>
      <c r="F1932" s="7" t="s">
        <v>2386</v>
      </c>
      <c r="G1932" s="7" t="s">
        <v>34</v>
      </c>
      <c r="H1932" s="7" t="s">
        <v>5289</v>
      </c>
      <c r="I1932" s="7" t="s">
        <v>8158</v>
      </c>
      <c r="J1932" s="7"/>
      <c r="K1932" s="7" t="s">
        <v>8159</v>
      </c>
      <c r="L1932" s="7" t="s">
        <v>14253</v>
      </c>
      <c r="M1932" s="7" t="s">
        <v>8160</v>
      </c>
      <c r="N1932" s="7">
        <v>162000</v>
      </c>
      <c r="O1932" s="7">
        <v>9</v>
      </c>
      <c r="P1932" s="7">
        <v>18000</v>
      </c>
      <c r="Q1932" s="7"/>
      <c r="R1932" s="1"/>
      <c r="S1932" s="1"/>
      <c r="T1932" s="1"/>
      <c r="U1932" s="15" t="s">
        <v>816</v>
      </c>
      <c r="V1932" s="52"/>
      <c r="W1932" s="14" t="s">
        <v>815</v>
      </c>
      <c r="X1932" s="20">
        <v>0</v>
      </c>
      <c r="Y1932" s="7" t="s">
        <v>10703</v>
      </c>
      <c r="Z1932" s="11" t="s">
        <v>4442</v>
      </c>
      <c r="AA1932" s="7">
        <v>500000</v>
      </c>
      <c r="AB1932" s="1" t="s">
        <v>15632</v>
      </c>
      <c r="AC1932" s="7" t="s">
        <v>14869</v>
      </c>
      <c r="AD1932" s="1" t="s">
        <v>16269</v>
      </c>
    </row>
    <row r="1933" spans="1:30">
      <c r="A1933" s="6">
        <v>43935</v>
      </c>
      <c r="B1933" s="7" t="s">
        <v>21</v>
      </c>
      <c r="C1933" s="7" t="s">
        <v>5285</v>
      </c>
      <c r="D1933" s="11" t="s">
        <v>904</v>
      </c>
      <c r="E1933" s="7" t="s">
        <v>117</v>
      </c>
      <c r="F1933" s="7" t="s">
        <v>5286</v>
      </c>
      <c r="G1933" s="7" t="s">
        <v>34</v>
      </c>
      <c r="H1933" s="7" t="s">
        <v>5290</v>
      </c>
      <c r="I1933" s="7" t="s">
        <v>8194</v>
      </c>
      <c r="J1933" s="7" t="s">
        <v>235</v>
      </c>
      <c r="K1933" s="7" t="s">
        <v>261</v>
      </c>
      <c r="L1933" s="7" t="s">
        <v>14269</v>
      </c>
      <c r="M1933" s="7" t="s">
        <v>8189</v>
      </c>
      <c r="N1933" s="7">
        <v>139628.88</v>
      </c>
      <c r="O1933" s="7"/>
      <c r="P1933" s="7"/>
      <c r="Q1933" s="7"/>
      <c r="R1933" s="1"/>
      <c r="S1933" s="1"/>
      <c r="T1933" s="1"/>
      <c r="U1933" s="15" t="s">
        <v>816</v>
      </c>
      <c r="V1933" s="52"/>
      <c r="W1933" s="14" t="s">
        <v>815</v>
      </c>
      <c r="X1933" s="20">
        <v>0</v>
      </c>
      <c r="Y1933" s="7" t="s">
        <v>10704</v>
      </c>
      <c r="Z1933" s="11" t="s">
        <v>4442</v>
      </c>
      <c r="AA1933" s="7">
        <v>65000</v>
      </c>
      <c r="AB1933" s="1" t="s">
        <v>15643</v>
      </c>
      <c r="AC1933" s="7" t="s">
        <v>14868</v>
      </c>
      <c r="AD1933" s="1" t="s">
        <v>16269</v>
      </c>
    </row>
    <row r="1934" spans="1:30">
      <c r="A1934" s="6">
        <v>43951</v>
      </c>
      <c r="B1934" s="7" t="s">
        <v>15</v>
      </c>
      <c r="C1934" s="7" t="s">
        <v>4452</v>
      </c>
      <c r="D1934" s="7" t="s">
        <v>3804</v>
      </c>
      <c r="E1934" s="7" t="s">
        <v>36</v>
      </c>
      <c r="F1934" s="7" t="s">
        <v>5214</v>
      </c>
      <c r="G1934" s="7" t="s">
        <v>34</v>
      </c>
      <c r="H1934" s="7" t="s">
        <v>5215</v>
      </c>
      <c r="I1934" s="7" t="s">
        <v>8086</v>
      </c>
      <c r="J1934" s="7" t="s">
        <v>981</v>
      </c>
      <c r="K1934" s="7"/>
      <c r="L1934" s="7" t="s">
        <v>9586</v>
      </c>
      <c r="M1934" s="7" t="s">
        <v>8195</v>
      </c>
      <c r="N1934" s="7">
        <v>130000</v>
      </c>
      <c r="O1934" s="7">
        <v>13000000</v>
      </c>
      <c r="P1934" s="7">
        <v>0.01</v>
      </c>
      <c r="Q1934" s="7"/>
      <c r="R1934" s="1"/>
      <c r="S1934" s="1"/>
      <c r="T1934" s="1"/>
      <c r="U1934" s="15" t="s">
        <v>816</v>
      </c>
      <c r="V1934" s="52"/>
      <c r="W1934" s="14" t="s">
        <v>815</v>
      </c>
      <c r="X1934" s="20">
        <v>0</v>
      </c>
      <c r="Y1934" s="7" t="s">
        <v>10705</v>
      </c>
      <c r="Z1934" s="11" t="s">
        <v>4442</v>
      </c>
      <c r="AA1934" s="7">
        <v>13476171764.870001</v>
      </c>
      <c r="AB1934" s="1" t="s">
        <v>15645</v>
      </c>
      <c r="AC1934" s="7" t="s">
        <v>14869</v>
      </c>
      <c r="AD1934" s="1" t="s">
        <v>16269</v>
      </c>
    </row>
    <row r="1935" spans="1:30">
      <c r="A1935" s="6">
        <v>43951</v>
      </c>
      <c r="B1935" s="7" t="s">
        <v>21</v>
      </c>
      <c r="C1935" s="7" t="s">
        <v>4449</v>
      </c>
      <c r="D1935" s="7" t="s">
        <v>678</v>
      </c>
      <c r="E1935" s="7" t="s">
        <v>117</v>
      </c>
      <c r="F1935" s="7" t="s">
        <v>5291</v>
      </c>
      <c r="G1935" s="7" t="s">
        <v>34</v>
      </c>
      <c r="H1935" s="7" t="s">
        <v>5292</v>
      </c>
      <c r="I1935" s="7" t="s">
        <v>8196</v>
      </c>
      <c r="J1935" s="7" t="s">
        <v>8197</v>
      </c>
      <c r="K1935" s="7" t="s">
        <v>8198</v>
      </c>
      <c r="L1935" s="7" t="s">
        <v>8199</v>
      </c>
      <c r="M1935" s="7" t="s">
        <v>8200</v>
      </c>
      <c r="N1935" s="7">
        <v>129864</v>
      </c>
      <c r="O1935" s="7">
        <v>1</v>
      </c>
      <c r="P1935" s="7">
        <v>129864</v>
      </c>
      <c r="Q1935" s="7"/>
      <c r="R1935" s="1"/>
      <c r="S1935" s="1"/>
      <c r="T1935" s="1"/>
      <c r="U1935" s="15" t="s">
        <v>816</v>
      </c>
      <c r="V1935" s="52"/>
      <c r="W1935" s="14" t="s">
        <v>815</v>
      </c>
      <c r="X1935" s="20">
        <v>0</v>
      </c>
      <c r="Y1935" s="7" t="s">
        <v>10706</v>
      </c>
      <c r="Z1935" s="11" t="s">
        <v>4442</v>
      </c>
      <c r="AA1935" s="7">
        <v>500000</v>
      </c>
      <c r="AB1935" s="1" t="s">
        <v>15646</v>
      </c>
      <c r="AC1935" s="7" t="s">
        <v>14869</v>
      </c>
      <c r="AD1935" s="1" t="s">
        <v>16269</v>
      </c>
    </row>
    <row r="1936" spans="1:30">
      <c r="A1936" s="6">
        <v>43943</v>
      </c>
      <c r="B1936" s="7" t="s">
        <v>21</v>
      </c>
      <c r="C1936" s="7" t="s">
        <v>5142</v>
      </c>
      <c r="D1936" s="11" t="s">
        <v>904</v>
      </c>
      <c r="E1936" s="7" t="s">
        <v>16</v>
      </c>
      <c r="F1936" s="7" t="s">
        <v>1157</v>
      </c>
      <c r="G1936" s="7" t="s">
        <v>34</v>
      </c>
      <c r="H1936" s="7" t="s">
        <v>5293</v>
      </c>
      <c r="I1936" s="7" t="s">
        <v>8201</v>
      </c>
      <c r="J1936" s="7"/>
      <c r="K1936" s="7" t="s">
        <v>8202</v>
      </c>
      <c r="L1936" s="7" t="s">
        <v>8203</v>
      </c>
      <c r="M1936" s="7" t="s">
        <v>8141</v>
      </c>
      <c r="N1936" s="7">
        <v>119370</v>
      </c>
      <c r="O1936" s="7"/>
      <c r="P1936" s="7"/>
      <c r="Q1936" s="7"/>
      <c r="R1936" s="1"/>
      <c r="S1936" s="1"/>
      <c r="T1936" s="1"/>
      <c r="U1936" s="15" t="s">
        <v>816</v>
      </c>
      <c r="V1936" s="52"/>
      <c r="W1936" s="14" t="s">
        <v>815</v>
      </c>
      <c r="X1936" s="20">
        <v>0</v>
      </c>
      <c r="Y1936" s="7" t="s">
        <v>10707</v>
      </c>
      <c r="Z1936" s="11" t="s">
        <v>4442</v>
      </c>
      <c r="AA1936" s="7">
        <v>0</v>
      </c>
      <c r="AB1936" s="1" t="s">
        <v>15624</v>
      </c>
      <c r="AC1936" s="7" t="s">
        <v>14869</v>
      </c>
      <c r="AD1936" s="1" t="s">
        <v>16269</v>
      </c>
    </row>
    <row r="1937" spans="1:30">
      <c r="A1937" s="6">
        <v>43956</v>
      </c>
      <c r="B1937" s="7" t="s">
        <v>1385</v>
      </c>
      <c r="C1937" s="7" t="s">
        <v>4444</v>
      </c>
      <c r="D1937" s="7" t="s">
        <v>1387</v>
      </c>
      <c r="E1937" s="7" t="s">
        <v>4456</v>
      </c>
      <c r="F1937" s="7" t="s">
        <v>4469</v>
      </c>
      <c r="G1937" s="7"/>
      <c r="H1937" s="7" t="s">
        <v>5294</v>
      </c>
      <c r="I1937" s="7" t="s">
        <v>8204</v>
      </c>
      <c r="J1937" s="7"/>
      <c r="K1937" s="7"/>
      <c r="L1937" s="7" t="s">
        <v>14271</v>
      </c>
      <c r="M1937" s="7" t="s">
        <v>8205</v>
      </c>
      <c r="N1937" s="7">
        <v>111812.94</v>
      </c>
      <c r="O1937" s="7"/>
      <c r="P1937" s="7"/>
      <c r="Q1937" s="7"/>
      <c r="R1937" s="1"/>
      <c r="S1937" s="1"/>
      <c r="T1937" s="1"/>
      <c r="U1937" s="15" t="s">
        <v>816</v>
      </c>
      <c r="V1937" s="52"/>
      <c r="W1937" s="14" t="s">
        <v>815</v>
      </c>
      <c r="X1937" s="20">
        <v>0</v>
      </c>
      <c r="Y1937" s="7" t="s">
        <v>10708</v>
      </c>
      <c r="Z1937" s="11" t="s">
        <v>4442</v>
      </c>
      <c r="AA1937" s="7">
        <v>99800</v>
      </c>
      <c r="AB1937" s="1" t="s">
        <v>15647</v>
      </c>
      <c r="AC1937" s="7" t="s">
        <v>14870</v>
      </c>
      <c r="AD1937" s="1" t="s">
        <v>16269</v>
      </c>
    </row>
    <row r="1938" spans="1:30">
      <c r="A1938" s="6">
        <v>43943</v>
      </c>
      <c r="B1938" s="7" t="s">
        <v>21</v>
      </c>
      <c r="C1938" s="7" t="s">
        <v>4447</v>
      </c>
      <c r="D1938" s="7" t="s">
        <v>2766</v>
      </c>
      <c r="E1938" s="7" t="s">
        <v>16</v>
      </c>
      <c r="F1938" s="7" t="s">
        <v>2767</v>
      </c>
      <c r="G1938" s="7" t="s">
        <v>34</v>
      </c>
      <c r="H1938" s="7" t="s">
        <v>5227</v>
      </c>
      <c r="I1938" s="7" t="s">
        <v>314</v>
      </c>
      <c r="J1938" s="7" t="s">
        <v>314</v>
      </c>
      <c r="K1938" s="7" t="s">
        <v>8206</v>
      </c>
      <c r="L1938" s="7" t="s">
        <v>14223</v>
      </c>
      <c r="M1938" s="7" t="s">
        <v>8109</v>
      </c>
      <c r="N1938" s="7">
        <v>110000</v>
      </c>
      <c r="O1938" s="7"/>
      <c r="P1938" s="7"/>
      <c r="Q1938" s="7"/>
      <c r="R1938" s="1"/>
      <c r="S1938" s="1"/>
      <c r="T1938" s="1"/>
      <c r="U1938" s="15" t="s">
        <v>816</v>
      </c>
      <c r="V1938" s="52"/>
      <c r="W1938" s="14" t="s">
        <v>815</v>
      </c>
      <c r="X1938" s="20">
        <v>0</v>
      </c>
      <c r="Y1938" s="7" t="s">
        <v>10709</v>
      </c>
      <c r="Z1938" s="11" t="s">
        <v>4442</v>
      </c>
      <c r="AA1938" s="7">
        <v>200000</v>
      </c>
      <c r="AB1938" s="1" t="s">
        <v>15393</v>
      </c>
      <c r="AC1938" s="7" t="s">
        <v>14869</v>
      </c>
      <c r="AD1938" s="1" t="s">
        <v>16269</v>
      </c>
    </row>
    <row r="1939" spans="1:30">
      <c r="A1939" s="6">
        <v>43938</v>
      </c>
      <c r="B1939" s="7" t="s">
        <v>15</v>
      </c>
      <c r="C1939" s="7" t="s">
        <v>2884</v>
      </c>
      <c r="D1939" s="7" t="s">
        <v>2877</v>
      </c>
      <c r="E1939" s="7" t="s">
        <v>117</v>
      </c>
      <c r="F1939" s="7" t="s">
        <v>5295</v>
      </c>
      <c r="G1939" s="7" t="s">
        <v>34</v>
      </c>
      <c r="H1939" s="7" t="s">
        <v>5296</v>
      </c>
      <c r="I1939" s="7"/>
      <c r="J1939" s="7"/>
      <c r="K1939" s="7" t="s">
        <v>8207</v>
      </c>
      <c r="L1939" s="7" t="s">
        <v>14272</v>
      </c>
      <c r="M1939" s="7" t="s">
        <v>8208</v>
      </c>
      <c r="N1939" s="7">
        <v>109800</v>
      </c>
      <c r="O1939" s="7"/>
      <c r="P1939" s="7"/>
      <c r="Q1939" s="7"/>
      <c r="R1939" s="1"/>
      <c r="S1939" s="1"/>
      <c r="T1939" s="1"/>
      <c r="U1939" s="15" t="s">
        <v>816</v>
      </c>
      <c r="V1939" s="52"/>
      <c r="W1939" s="14" t="s">
        <v>815</v>
      </c>
      <c r="X1939" s="20">
        <v>0</v>
      </c>
      <c r="Y1939" s="7" t="s">
        <v>10710</v>
      </c>
      <c r="Z1939" s="11" t="s">
        <v>4442</v>
      </c>
      <c r="AA1939" s="7">
        <v>65000027.5</v>
      </c>
      <c r="AB1939" s="1" t="s">
        <v>15454</v>
      </c>
      <c r="AC1939" s="7" t="s">
        <v>14869</v>
      </c>
      <c r="AD1939" s="1" t="s">
        <v>16269</v>
      </c>
    </row>
    <row r="1940" spans="1:30">
      <c r="A1940" s="6">
        <v>43944</v>
      </c>
      <c r="B1940" s="7" t="s">
        <v>21</v>
      </c>
      <c r="C1940" s="7" t="s">
        <v>4454</v>
      </c>
      <c r="D1940" s="11" t="s">
        <v>904</v>
      </c>
      <c r="E1940" s="7" t="s">
        <v>16</v>
      </c>
      <c r="F1940" s="7" t="s">
        <v>363</v>
      </c>
      <c r="G1940" s="7" t="s">
        <v>34</v>
      </c>
      <c r="H1940" s="7" t="s">
        <v>5297</v>
      </c>
      <c r="I1940" s="7" t="s">
        <v>8209</v>
      </c>
      <c r="J1940" s="7"/>
      <c r="K1940" s="7" t="s">
        <v>8210</v>
      </c>
      <c r="L1940" s="7" t="s">
        <v>14273</v>
      </c>
      <c r="M1940" s="7" t="s">
        <v>8211</v>
      </c>
      <c r="N1940" s="7">
        <v>101300</v>
      </c>
      <c r="O1940" s="7"/>
      <c r="P1940" s="7"/>
      <c r="Q1940" s="7"/>
      <c r="R1940" s="1"/>
      <c r="S1940" s="1"/>
      <c r="T1940" s="1"/>
      <c r="U1940" s="15" t="s">
        <v>816</v>
      </c>
      <c r="V1940" s="52"/>
      <c r="W1940" s="14" t="s">
        <v>815</v>
      </c>
      <c r="X1940" s="20">
        <v>0</v>
      </c>
      <c r="Y1940" s="7" t="s">
        <v>10711</v>
      </c>
      <c r="Z1940" s="11" t="s">
        <v>4442</v>
      </c>
      <c r="AA1940" s="7">
        <v>10000000</v>
      </c>
      <c r="AB1940" s="1" t="s">
        <v>15214</v>
      </c>
      <c r="AC1940" s="7" t="s">
        <v>14869</v>
      </c>
      <c r="AD1940" s="1" t="s">
        <v>16269</v>
      </c>
    </row>
    <row r="1941" spans="1:30">
      <c r="A1941" s="6">
        <v>43951</v>
      </c>
      <c r="B1941" s="7" t="s">
        <v>1385</v>
      </c>
      <c r="C1941" s="7" t="s">
        <v>4444</v>
      </c>
      <c r="D1941" s="7" t="s">
        <v>1387</v>
      </c>
      <c r="E1941" s="7" t="s">
        <v>4456</v>
      </c>
      <c r="F1941" s="7" t="s">
        <v>4469</v>
      </c>
      <c r="G1941" s="7" t="s">
        <v>17</v>
      </c>
      <c r="H1941" s="7" t="s">
        <v>5298</v>
      </c>
      <c r="I1941" s="7" t="s">
        <v>8212</v>
      </c>
      <c r="J1941" s="7"/>
      <c r="K1941" s="7"/>
      <c r="L1941" s="7" t="s">
        <v>14274</v>
      </c>
      <c r="M1941" s="7" t="s">
        <v>8213</v>
      </c>
      <c r="N1941" s="7">
        <v>100865.27</v>
      </c>
      <c r="O1941" s="7"/>
      <c r="P1941" s="7"/>
      <c r="Q1941" s="7"/>
      <c r="R1941" s="1"/>
      <c r="S1941" s="1"/>
      <c r="T1941" s="1"/>
      <c r="U1941" s="15" t="s">
        <v>816</v>
      </c>
      <c r="V1941" s="52"/>
      <c r="W1941" s="14" t="s">
        <v>815</v>
      </c>
      <c r="X1941" s="20">
        <v>0</v>
      </c>
      <c r="Y1941" s="7" t="s">
        <v>10712</v>
      </c>
      <c r="Z1941" s="11" t="s">
        <v>4442</v>
      </c>
      <c r="AA1941" s="7">
        <v>0</v>
      </c>
      <c r="AB1941" s="1" t="s">
        <v>15648</v>
      </c>
      <c r="AC1941" s="7" t="s">
        <v>14868</v>
      </c>
      <c r="AD1941" s="1" t="s">
        <v>16269</v>
      </c>
    </row>
    <row r="1942" spans="1:30">
      <c r="A1942" s="6">
        <v>43951</v>
      </c>
      <c r="B1942" s="7" t="s">
        <v>15</v>
      </c>
      <c r="C1942" s="7" t="s">
        <v>4452</v>
      </c>
      <c r="D1942" s="7" t="s">
        <v>3804</v>
      </c>
      <c r="E1942" s="7" t="s">
        <v>117</v>
      </c>
      <c r="F1942" s="7" t="s">
        <v>5299</v>
      </c>
      <c r="G1942" s="7" t="s">
        <v>34</v>
      </c>
      <c r="H1942" s="7" t="s">
        <v>5300</v>
      </c>
      <c r="I1942" s="7" t="s">
        <v>8214</v>
      </c>
      <c r="J1942" s="7"/>
      <c r="K1942" s="7" t="s">
        <v>8215</v>
      </c>
      <c r="L1942" s="7" t="s">
        <v>14275</v>
      </c>
      <c r="M1942" s="7" t="s">
        <v>8216</v>
      </c>
      <c r="N1942" s="7">
        <v>100737.07</v>
      </c>
      <c r="O1942" s="7">
        <v>1</v>
      </c>
      <c r="P1942" s="7">
        <v>100737.07</v>
      </c>
      <c r="Q1942" s="7"/>
      <c r="R1942" s="1"/>
      <c r="S1942" s="1"/>
      <c r="T1942" s="1"/>
      <c r="U1942" s="15" t="s">
        <v>816</v>
      </c>
      <c r="V1942" s="52"/>
      <c r="W1942" s="14" t="s">
        <v>815</v>
      </c>
      <c r="X1942" s="20">
        <v>0</v>
      </c>
      <c r="Y1942" s="7" t="s">
        <v>10713</v>
      </c>
      <c r="Z1942" s="11" t="s">
        <v>4442</v>
      </c>
      <c r="AA1942" s="7">
        <v>4000000</v>
      </c>
      <c r="AB1942" s="1" t="s">
        <v>15649</v>
      </c>
      <c r="AC1942" s="7" t="s">
        <v>14869</v>
      </c>
      <c r="AD1942" s="1" t="s">
        <v>16269</v>
      </c>
    </row>
    <row r="1943" spans="1:30">
      <c r="A1943" s="6">
        <v>43942</v>
      </c>
      <c r="B1943" s="7" t="s">
        <v>21</v>
      </c>
      <c r="C1943" s="7" t="s">
        <v>5184</v>
      </c>
      <c r="D1943" s="7" t="s">
        <v>474</v>
      </c>
      <c r="E1943" s="7" t="s">
        <v>16</v>
      </c>
      <c r="F1943" s="7"/>
      <c r="G1943" s="7" t="s">
        <v>37</v>
      </c>
      <c r="H1943" s="7" t="s">
        <v>5301</v>
      </c>
      <c r="I1943" s="7" t="s">
        <v>559</v>
      </c>
      <c r="J1943" s="7"/>
      <c r="K1943" s="7"/>
      <c r="L1943" s="7" t="s">
        <v>10222</v>
      </c>
      <c r="M1943" s="7" t="s">
        <v>560</v>
      </c>
      <c r="N1943" s="7">
        <v>100000</v>
      </c>
      <c r="O1943" s="7">
        <v>5000</v>
      </c>
      <c r="P1943" s="7">
        <v>20</v>
      </c>
      <c r="Q1943" s="7"/>
      <c r="R1943" s="1"/>
      <c r="S1943" s="1"/>
      <c r="T1943" s="1"/>
      <c r="U1943" s="15" t="s">
        <v>816</v>
      </c>
      <c r="V1943" s="52"/>
      <c r="W1943" s="14" t="s">
        <v>815</v>
      </c>
      <c r="X1943" s="20">
        <v>0</v>
      </c>
      <c r="Y1943" s="7" t="s">
        <v>10714</v>
      </c>
      <c r="Z1943" s="11" t="s">
        <v>4442</v>
      </c>
      <c r="AA1943" s="7">
        <v>400000</v>
      </c>
      <c r="AB1943" s="1" t="s">
        <v>14968</v>
      </c>
      <c r="AC1943" s="7" t="s">
        <v>14868</v>
      </c>
      <c r="AD1943" s="1" t="s">
        <v>16269</v>
      </c>
    </row>
    <row r="1944" spans="1:30">
      <c r="A1944" s="6">
        <v>43941</v>
      </c>
      <c r="B1944" s="7" t="s">
        <v>21</v>
      </c>
      <c r="C1944" s="7" t="s">
        <v>2648</v>
      </c>
      <c r="D1944" s="11" t="s">
        <v>3952</v>
      </c>
      <c r="E1944" s="7" t="s">
        <v>16</v>
      </c>
      <c r="F1944" s="7" t="s">
        <v>5302</v>
      </c>
      <c r="G1944" s="7" t="s">
        <v>17</v>
      </c>
      <c r="H1944" s="7" t="s">
        <v>5303</v>
      </c>
      <c r="I1944" s="7" t="s">
        <v>8217</v>
      </c>
      <c r="J1944" s="7"/>
      <c r="K1944" s="7"/>
      <c r="L1944" s="7" t="s">
        <v>4108</v>
      </c>
      <c r="M1944" s="7" t="s">
        <v>14061</v>
      </c>
      <c r="N1944" s="7">
        <v>100000</v>
      </c>
      <c r="O1944" s="7"/>
      <c r="P1944" s="7"/>
      <c r="Q1944" s="7"/>
      <c r="R1944" s="1"/>
      <c r="S1944" s="1"/>
      <c r="T1944" s="1"/>
      <c r="U1944" s="15" t="s">
        <v>816</v>
      </c>
      <c r="V1944" s="52"/>
      <c r="W1944" s="14" t="s">
        <v>815</v>
      </c>
      <c r="X1944" s="20">
        <v>0</v>
      </c>
      <c r="Y1944" s="7" t="s">
        <v>10715</v>
      </c>
      <c r="Z1944" s="11" t="s">
        <v>4442</v>
      </c>
      <c r="AA1944" s="7">
        <v>450000</v>
      </c>
      <c r="AB1944" s="1" t="s">
        <v>15450</v>
      </c>
      <c r="AC1944" s="7" t="s">
        <v>14869</v>
      </c>
      <c r="AD1944" s="1" t="s">
        <v>16269</v>
      </c>
    </row>
    <row r="1945" spans="1:30">
      <c r="A1945" s="6">
        <v>43917</v>
      </c>
      <c r="B1945" s="7" t="s">
        <v>21</v>
      </c>
      <c r="C1945" s="7" t="s">
        <v>5304</v>
      </c>
      <c r="D1945" s="11" t="s">
        <v>904</v>
      </c>
      <c r="E1945" s="7" t="s">
        <v>16</v>
      </c>
      <c r="F1945" s="7" t="s">
        <v>363</v>
      </c>
      <c r="G1945" s="7" t="s">
        <v>37</v>
      </c>
      <c r="H1945" s="7" t="s">
        <v>5305</v>
      </c>
      <c r="I1945" s="7" t="s">
        <v>2580</v>
      </c>
      <c r="J1945" s="7" t="s">
        <v>920</v>
      </c>
      <c r="K1945" s="7" t="s">
        <v>8218</v>
      </c>
      <c r="L1945" s="7" t="s">
        <v>13986</v>
      </c>
      <c r="M1945" s="7" t="s">
        <v>3426</v>
      </c>
      <c r="N1945" s="7">
        <v>100000</v>
      </c>
      <c r="O1945" s="7"/>
      <c r="P1945" s="7"/>
      <c r="Q1945" s="7"/>
      <c r="R1945" s="1"/>
      <c r="S1945" s="1"/>
      <c r="T1945" s="1"/>
      <c r="U1945" s="15" t="s">
        <v>816</v>
      </c>
      <c r="V1945" s="52"/>
      <c r="W1945" s="14" t="s">
        <v>815</v>
      </c>
      <c r="X1945" s="20">
        <v>0</v>
      </c>
      <c r="Y1945" s="7" t="s">
        <v>10716</v>
      </c>
      <c r="Z1945" s="11" t="s">
        <v>4442</v>
      </c>
      <c r="AA1945" s="7">
        <v>20000</v>
      </c>
      <c r="AB1945" s="1" t="s">
        <v>15371</v>
      </c>
      <c r="AC1945" s="7" t="s">
        <v>14869</v>
      </c>
      <c r="AD1945" s="1" t="s">
        <v>16269</v>
      </c>
    </row>
    <row r="1946" spans="1:30">
      <c r="A1946" s="6">
        <v>43934</v>
      </c>
      <c r="B1946" s="7" t="s">
        <v>21</v>
      </c>
      <c r="C1946" s="7" t="s">
        <v>5199</v>
      </c>
      <c r="D1946" s="11" t="s">
        <v>904</v>
      </c>
      <c r="E1946" s="7" t="s">
        <v>16</v>
      </c>
      <c r="F1946" s="7"/>
      <c r="G1946" s="7" t="s">
        <v>17</v>
      </c>
      <c r="H1946" s="7" t="s">
        <v>5306</v>
      </c>
      <c r="I1946" s="7" t="s">
        <v>8219</v>
      </c>
      <c r="J1946" s="7"/>
      <c r="K1946" s="7" t="s">
        <v>8220</v>
      </c>
      <c r="L1946" s="7" t="s">
        <v>14116</v>
      </c>
      <c r="M1946" s="7" t="s">
        <v>4542</v>
      </c>
      <c r="N1946" s="7">
        <v>99840</v>
      </c>
      <c r="O1946" s="7"/>
      <c r="P1946" s="7"/>
      <c r="Q1946" s="7"/>
      <c r="R1946" s="1"/>
      <c r="S1946" s="1"/>
      <c r="T1946" s="1"/>
      <c r="U1946" s="15" t="s">
        <v>816</v>
      </c>
      <c r="V1946" s="52"/>
      <c r="W1946" s="14" t="s">
        <v>815</v>
      </c>
      <c r="X1946" s="20">
        <v>0</v>
      </c>
      <c r="Y1946" s="7" t="s">
        <v>10717</v>
      </c>
      <c r="Z1946" s="11" t="s">
        <v>4442</v>
      </c>
      <c r="AA1946" s="7">
        <v>10000</v>
      </c>
      <c r="AB1946" s="1" t="s">
        <v>15508</v>
      </c>
      <c r="AC1946" s="7" t="s">
        <v>14868</v>
      </c>
      <c r="AD1946" s="1" t="s">
        <v>16269</v>
      </c>
    </row>
    <row r="1947" spans="1:30">
      <c r="A1947" s="6" t="s">
        <v>815</v>
      </c>
      <c r="B1947" s="7" t="s">
        <v>15</v>
      </c>
      <c r="C1947" s="7" t="s">
        <v>4458</v>
      </c>
      <c r="D1947" s="11" t="s">
        <v>904</v>
      </c>
      <c r="E1947" s="7" t="s">
        <v>16</v>
      </c>
      <c r="F1947" s="7" t="s">
        <v>4459</v>
      </c>
      <c r="G1947" s="7" t="s">
        <v>17</v>
      </c>
      <c r="H1947" s="7" t="s">
        <v>5307</v>
      </c>
      <c r="I1947" s="7" t="s">
        <v>4843</v>
      </c>
      <c r="J1947" s="7"/>
      <c r="K1947" s="7" t="s">
        <v>4517</v>
      </c>
      <c r="L1947" s="7" t="s">
        <v>8221</v>
      </c>
      <c r="M1947" s="7" t="s">
        <v>9601</v>
      </c>
      <c r="N1947" s="7">
        <v>99510</v>
      </c>
      <c r="O1947" s="7"/>
      <c r="P1947" s="7"/>
      <c r="Q1947" s="7"/>
      <c r="R1947" s="1"/>
      <c r="S1947" s="1"/>
      <c r="T1947" s="1"/>
      <c r="U1947" s="15" t="s">
        <v>816</v>
      </c>
      <c r="V1947" s="52"/>
      <c r="W1947" s="14" t="s">
        <v>815</v>
      </c>
      <c r="X1947" s="20">
        <v>0</v>
      </c>
      <c r="Y1947" s="7" t="s">
        <v>10718</v>
      </c>
      <c r="Z1947" s="11" t="s">
        <v>4442</v>
      </c>
      <c r="AA1947" s="7">
        <v>50000</v>
      </c>
      <c r="AB1947" s="1" t="s">
        <v>15650</v>
      </c>
      <c r="AC1947" s="7" t="s">
        <v>14870</v>
      </c>
      <c r="AD1947" s="1" t="s">
        <v>16269</v>
      </c>
    </row>
    <row r="1948" spans="1:30">
      <c r="A1948" s="6">
        <v>43948</v>
      </c>
      <c r="B1948" s="7" t="s">
        <v>1385</v>
      </c>
      <c r="C1948" s="7" t="s">
        <v>4444</v>
      </c>
      <c r="D1948" s="7" t="s">
        <v>1387</v>
      </c>
      <c r="E1948" s="7" t="s">
        <v>5308</v>
      </c>
      <c r="F1948" s="7" t="s">
        <v>5309</v>
      </c>
      <c r="G1948" s="7" t="s">
        <v>17</v>
      </c>
      <c r="H1948" s="7" t="s">
        <v>5310</v>
      </c>
      <c r="I1948" s="7" t="s">
        <v>8222</v>
      </c>
      <c r="J1948" s="7"/>
      <c r="K1948" s="7"/>
      <c r="L1948" s="7" t="s">
        <v>14276</v>
      </c>
      <c r="M1948" s="7" t="s">
        <v>8223</v>
      </c>
      <c r="N1948" s="7">
        <v>99413</v>
      </c>
      <c r="O1948" s="7"/>
      <c r="P1948" s="7"/>
      <c r="Q1948" s="7"/>
      <c r="R1948" s="1"/>
      <c r="S1948" s="1"/>
      <c r="T1948" s="1"/>
      <c r="U1948" s="15" t="s">
        <v>816</v>
      </c>
      <c r="V1948" s="52"/>
      <c r="W1948" s="14" t="s">
        <v>815</v>
      </c>
      <c r="X1948" s="20">
        <v>0</v>
      </c>
      <c r="Y1948" s="7" t="s">
        <v>10719</v>
      </c>
      <c r="Z1948" s="11" t="s">
        <v>4442</v>
      </c>
      <c r="AA1948" s="7">
        <v>50000</v>
      </c>
      <c r="AB1948" s="1" t="s">
        <v>15651</v>
      </c>
      <c r="AC1948" s="7" t="s">
        <v>14868</v>
      </c>
      <c r="AD1948" s="1" t="s">
        <v>16269</v>
      </c>
    </row>
    <row r="1949" spans="1:30">
      <c r="A1949" s="6" t="s">
        <v>815</v>
      </c>
      <c r="B1949" s="7" t="s">
        <v>15</v>
      </c>
      <c r="C1949" s="7" t="s">
        <v>4458</v>
      </c>
      <c r="D1949" s="11" t="s">
        <v>904</v>
      </c>
      <c r="E1949" s="7" t="s">
        <v>16</v>
      </c>
      <c r="F1949" s="7" t="s">
        <v>4459</v>
      </c>
      <c r="G1949" s="7" t="s">
        <v>17</v>
      </c>
      <c r="H1949" s="7" t="s">
        <v>5311</v>
      </c>
      <c r="I1949" s="7" t="s">
        <v>4843</v>
      </c>
      <c r="J1949" s="7"/>
      <c r="K1949" s="7" t="s">
        <v>4517</v>
      </c>
      <c r="L1949" s="7" t="s">
        <v>1838</v>
      </c>
      <c r="M1949" s="7" t="s">
        <v>8433</v>
      </c>
      <c r="N1949" s="7">
        <v>99231</v>
      </c>
      <c r="O1949" s="7"/>
      <c r="P1949" s="7"/>
      <c r="Q1949" s="7"/>
      <c r="R1949" s="1"/>
      <c r="S1949" s="1"/>
      <c r="T1949" s="1"/>
      <c r="U1949" s="15" t="s">
        <v>816</v>
      </c>
      <c r="V1949" s="52"/>
      <c r="W1949" s="14" t="s">
        <v>815</v>
      </c>
      <c r="X1949" s="20">
        <v>0</v>
      </c>
      <c r="Y1949" s="7" t="s">
        <v>10720</v>
      </c>
      <c r="Z1949" s="11" t="s">
        <v>4442</v>
      </c>
      <c r="AA1949" s="7">
        <v>16500000</v>
      </c>
      <c r="AB1949" s="1" t="s">
        <v>15167</v>
      </c>
      <c r="AC1949" s="7" t="s">
        <v>14869</v>
      </c>
      <c r="AD1949" s="1" t="s">
        <v>16269</v>
      </c>
    </row>
    <row r="1950" spans="1:30">
      <c r="A1950" s="6">
        <v>43950</v>
      </c>
      <c r="B1950" s="7" t="s">
        <v>21</v>
      </c>
      <c r="C1950" s="7" t="s">
        <v>4483</v>
      </c>
      <c r="D1950" s="7" t="s">
        <v>39</v>
      </c>
      <c r="E1950" s="7" t="s">
        <v>117</v>
      </c>
      <c r="F1950" s="7" t="s">
        <v>5312</v>
      </c>
      <c r="G1950" s="7" t="s">
        <v>37</v>
      </c>
      <c r="H1950" s="7" t="s">
        <v>5313</v>
      </c>
      <c r="I1950" s="7" t="s">
        <v>8224</v>
      </c>
      <c r="J1950" s="7" t="s">
        <v>8225</v>
      </c>
      <c r="K1950" s="7" t="s">
        <v>8226</v>
      </c>
      <c r="L1950" s="7" t="s">
        <v>8227</v>
      </c>
      <c r="M1950" s="7" t="s">
        <v>14277</v>
      </c>
      <c r="N1950" s="7">
        <v>99200</v>
      </c>
      <c r="O1950" s="7">
        <v>20000</v>
      </c>
      <c r="P1950" s="7">
        <v>4.96</v>
      </c>
      <c r="Q1950" s="7"/>
      <c r="R1950" s="1"/>
      <c r="S1950" s="1"/>
      <c r="T1950" s="1"/>
      <c r="U1950" s="15" t="s">
        <v>816</v>
      </c>
      <c r="V1950" s="52"/>
      <c r="W1950" s="14" t="s">
        <v>815</v>
      </c>
      <c r="X1950" s="20">
        <v>0</v>
      </c>
      <c r="Y1950" s="7" t="s">
        <v>10721</v>
      </c>
      <c r="Z1950" s="11" t="s">
        <v>4442</v>
      </c>
      <c r="AA1950" s="7">
        <v>0</v>
      </c>
      <c r="AB1950" s="1" t="s">
        <v>14935</v>
      </c>
      <c r="AC1950" s="7" t="s">
        <v>14869</v>
      </c>
      <c r="AD1950" s="1" t="s">
        <v>16269</v>
      </c>
    </row>
    <row r="1951" spans="1:30">
      <c r="A1951" s="6" t="s">
        <v>815</v>
      </c>
      <c r="B1951" s="7" t="s">
        <v>15</v>
      </c>
      <c r="C1951" s="7" t="s">
        <v>4458</v>
      </c>
      <c r="D1951" s="11" t="s">
        <v>904</v>
      </c>
      <c r="E1951" s="7" t="s">
        <v>16</v>
      </c>
      <c r="F1951" s="7" t="s">
        <v>4461</v>
      </c>
      <c r="G1951" s="7" t="s">
        <v>17</v>
      </c>
      <c r="H1951" s="7" t="s">
        <v>5314</v>
      </c>
      <c r="I1951" s="7" t="s">
        <v>8228</v>
      </c>
      <c r="J1951" s="7"/>
      <c r="K1951" s="7" t="s">
        <v>4517</v>
      </c>
      <c r="L1951" s="7"/>
      <c r="M1951" s="7"/>
      <c r="N1951" s="7">
        <v>99000</v>
      </c>
      <c r="O1951" s="7"/>
      <c r="P1951" s="7"/>
      <c r="Q1951" s="7"/>
      <c r="R1951" s="1"/>
      <c r="S1951" s="1"/>
      <c r="T1951" s="1"/>
      <c r="U1951" s="15" t="s">
        <v>816</v>
      </c>
      <c r="V1951" s="52"/>
      <c r="W1951" s="14" t="s">
        <v>815</v>
      </c>
      <c r="X1951" s="20">
        <v>0</v>
      </c>
      <c r="Y1951" s="7" t="s">
        <v>10722</v>
      </c>
      <c r="Z1951" s="11" t="s">
        <v>4442</v>
      </c>
      <c r="AA1951" s="7"/>
      <c r="AB1951" s="1" t="s">
        <v>14871</v>
      </c>
      <c r="AC1951" s="7"/>
      <c r="AD1951" s="1" t="s">
        <v>16269</v>
      </c>
    </row>
    <row r="1952" spans="1:30">
      <c r="A1952" s="6">
        <v>43941</v>
      </c>
      <c r="B1952" s="7" t="s">
        <v>15</v>
      </c>
      <c r="C1952" s="7" t="s">
        <v>2884</v>
      </c>
      <c r="D1952" s="7" t="s">
        <v>2877</v>
      </c>
      <c r="E1952" s="7" t="s">
        <v>16</v>
      </c>
      <c r="F1952" s="7" t="s">
        <v>2978</v>
      </c>
      <c r="G1952" s="7" t="s">
        <v>17</v>
      </c>
      <c r="H1952" s="7" t="s">
        <v>5315</v>
      </c>
      <c r="I1952" s="7"/>
      <c r="J1952" s="7"/>
      <c r="K1952" s="7" t="s">
        <v>3013</v>
      </c>
      <c r="L1952" s="7" t="s">
        <v>14279</v>
      </c>
      <c r="M1952" s="7" t="s">
        <v>14278</v>
      </c>
      <c r="N1952" s="7">
        <v>98598.399999999994</v>
      </c>
      <c r="O1952" s="7"/>
      <c r="P1952" s="7"/>
      <c r="Q1952" s="7"/>
      <c r="R1952" s="1"/>
      <c r="S1952" s="1"/>
      <c r="T1952" s="1"/>
      <c r="U1952" s="15" t="s">
        <v>816</v>
      </c>
      <c r="V1952" s="52"/>
      <c r="W1952" s="14" t="s">
        <v>815</v>
      </c>
      <c r="X1952" s="20">
        <v>0</v>
      </c>
      <c r="Y1952" s="7" t="s">
        <v>10723</v>
      </c>
      <c r="Z1952" s="11" t="s">
        <v>4442</v>
      </c>
      <c r="AA1952" s="7">
        <v>0</v>
      </c>
      <c r="AB1952" s="1" t="s">
        <v>15652</v>
      </c>
      <c r="AC1952" s="7" t="s">
        <v>14869</v>
      </c>
      <c r="AD1952" s="1" t="s">
        <v>16269</v>
      </c>
    </row>
    <row r="1953" spans="1:30">
      <c r="A1953" s="6">
        <v>43943</v>
      </c>
      <c r="B1953" s="7" t="s">
        <v>21</v>
      </c>
      <c r="C1953" s="7"/>
      <c r="D1953" s="7" t="s">
        <v>818</v>
      </c>
      <c r="E1953" s="7" t="s">
        <v>16</v>
      </c>
      <c r="F1953" s="7" t="s">
        <v>845</v>
      </c>
      <c r="G1953" s="7" t="s">
        <v>17</v>
      </c>
      <c r="H1953" s="7" t="s">
        <v>5316</v>
      </c>
      <c r="I1953" s="7" t="s">
        <v>8229</v>
      </c>
      <c r="J1953" s="7"/>
      <c r="K1953" s="7" t="s">
        <v>863</v>
      </c>
      <c r="L1953" s="7" t="s">
        <v>14281</v>
      </c>
      <c r="M1953" s="7" t="s">
        <v>14280</v>
      </c>
      <c r="N1953" s="7">
        <v>98572.5</v>
      </c>
      <c r="O1953" s="7">
        <v>8425</v>
      </c>
      <c r="P1953" s="7">
        <v>11.7</v>
      </c>
      <c r="Q1953" s="7"/>
      <c r="R1953" s="1"/>
      <c r="S1953" s="1"/>
      <c r="T1953" s="1"/>
      <c r="U1953" s="15" t="s">
        <v>816</v>
      </c>
      <c r="V1953" s="52"/>
      <c r="W1953" s="14" t="s">
        <v>815</v>
      </c>
      <c r="X1953" s="20">
        <v>0</v>
      </c>
      <c r="Y1953" s="7" t="s">
        <v>10724</v>
      </c>
      <c r="Z1953" s="11" t="s">
        <v>4442</v>
      </c>
      <c r="AA1953" s="7">
        <v>160000</v>
      </c>
      <c r="AB1953" s="1" t="s">
        <v>15653</v>
      </c>
      <c r="AC1953" s="7" t="s">
        <v>14870</v>
      </c>
      <c r="AD1953" s="1" t="s">
        <v>16269</v>
      </c>
    </row>
    <row r="1954" spans="1:30">
      <c r="A1954" s="6">
        <v>43943</v>
      </c>
      <c r="B1954" s="7" t="s">
        <v>15</v>
      </c>
      <c r="C1954" s="7" t="s">
        <v>4464</v>
      </c>
      <c r="D1954" s="7" t="s">
        <v>2766</v>
      </c>
      <c r="E1954" s="7" t="s">
        <v>16</v>
      </c>
      <c r="F1954" s="7" t="s">
        <v>2132</v>
      </c>
      <c r="G1954" s="7" t="s">
        <v>17</v>
      </c>
      <c r="H1954" s="7" t="s">
        <v>5317</v>
      </c>
      <c r="I1954" s="7" t="s">
        <v>8230</v>
      </c>
      <c r="J1954" s="7" t="s">
        <v>797</v>
      </c>
      <c r="K1954" s="7" t="s">
        <v>8231</v>
      </c>
      <c r="L1954" s="7" t="s">
        <v>13820</v>
      </c>
      <c r="M1954" s="7" t="s">
        <v>1534</v>
      </c>
      <c r="N1954" s="7">
        <v>98333</v>
      </c>
      <c r="O1954" s="7"/>
      <c r="P1954" s="7"/>
      <c r="Q1954" s="7"/>
      <c r="R1954" s="1"/>
      <c r="S1954" s="1"/>
      <c r="T1954" s="1"/>
      <c r="U1954" s="15" t="s">
        <v>816</v>
      </c>
      <c r="V1954" s="52"/>
      <c r="W1954" s="14" t="s">
        <v>815</v>
      </c>
      <c r="X1954" s="20">
        <v>0</v>
      </c>
      <c r="Y1954" s="7" t="s">
        <v>10725</v>
      </c>
      <c r="Z1954" s="11" t="s">
        <v>4442</v>
      </c>
      <c r="AA1954" s="7">
        <v>90000</v>
      </c>
      <c r="AB1954" s="1" t="s">
        <v>15113</v>
      </c>
      <c r="AC1954" s="7" t="s">
        <v>14869</v>
      </c>
      <c r="AD1954" s="1" t="s">
        <v>16269</v>
      </c>
    </row>
    <row r="1955" spans="1:30">
      <c r="A1955" s="6">
        <v>43948</v>
      </c>
      <c r="B1955" s="7" t="s">
        <v>15</v>
      </c>
      <c r="C1955" s="7" t="s">
        <v>2194</v>
      </c>
      <c r="D1955" s="7" t="s">
        <v>2194</v>
      </c>
      <c r="E1955" s="7" t="s">
        <v>16</v>
      </c>
      <c r="F1955" s="7" t="s">
        <v>2195</v>
      </c>
      <c r="G1955" s="7" t="s">
        <v>34</v>
      </c>
      <c r="H1955" s="7" t="s">
        <v>5318</v>
      </c>
      <c r="I1955" s="7" t="s">
        <v>8232</v>
      </c>
      <c r="J1955" s="7" t="s">
        <v>2207</v>
      </c>
      <c r="K1955" s="7" t="s">
        <v>8233</v>
      </c>
      <c r="L1955" s="7" t="s">
        <v>14282</v>
      </c>
      <c r="M1955" s="7" t="s">
        <v>8234</v>
      </c>
      <c r="N1955" s="7">
        <v>98150.7</v>
      </c>
      <c r="O1955" s="7"/>
      <c r="P1955" s="7">
        <v>15.9</v>
      </c>
      <c r="Q1955" s="7"/>
      <c r="R1955" s="1"/>
      <c r="S1955" s="1"/>
      <c r="T1955" s="1"/>
      <c r="U1955" s="15" t="s">
        <v>816</v>
      </c>
      <c r="V1955" s="52"/>
      <c r="W1955" s="14" t="s">
        <v>815</v>
      </c>
      <c r="X1955" s="20">
        <v>0</v>
      </c>
      <c r="Y1955" s="7" t="s">
        <v>10726</v>
      </c>
      <c r="Z1955" s="11" t="s">
        <v>4442</v>
      </c>
      <c r="AA1955" s="7">
        <v>17500</v>
      </c>
      <c r="AB1955" s="1" t="s">
        <v>15654</v>
      </c>
      <c r="AC1955" s="7" t="s">
        <v>14869</v>
      </c>
      <c r="AD1955" s="1" t="s">
        <v>16269</v>
      </c>
    </row>
    <row r="1956" spans="1:30">
      <c r="A1956" s="6">
        <v>43951</v>
      </c>
      <c r="B1956" s="7" t="s">
        <v>15</v>
      </c>
      <c r="C1956" s="7" t="s">
        <v>4452</v>
      </c>
      <c r="D1956" s="7" t="s">
        <v>3804</v>
      </c>
      <c r="E1956" s="7" t="s">
        <v>16</v>
      </c>
      <c r="F1956" s="7" t="s">
        <v>2462</v>
      </c>
      <c r="G1956" s="7" t="s">
        <v>17</v>
      </c>
      <c r="H1956" s="7" t="s">
        <v>5319</v>
      </c>
      <c r="I1956" s="7" t="s">
        <v>8235</v>
      </c>
      <c r="J1956" s="7"/>
      <c r="K1956" s="7" t="s">
        <v>8236</v>
      </c>
      <c r="L1956" s="7" t="s">
        <v>14283</v>
      </c>
      <c r="M1956" s="7" t="s">
        <v>8237</v>
      </c>
      <c r="N1956" s="7">
        <v>98125</v>
      </c>
      <c r="O1956" s="7">
        <v>12500</v>
      </c>
      <c r="P1956" s="7">
        <v>7.85</v>
      </c>
      <c r="Q1956" s="7"/>
      <c r="R1956" s="1"/>
      <c r="S1956" s="1"/>
      <c r="T1956" s="1"/>
      <c r="U1956" s="15" t="s">
        <v>816</v>
      </c>
      <c r="V1956" s="52"/>
      <c r="W1956" s="14" t="s">
        <v>815</v>
      </c>
      <c r="X1956" s="20">
        <v>0</v>
      </c>
      <c r="Y1956" s="7" t="s">
        <v>10727</v>
      </c>
      <c r="Z1956" s="11" t="s">
        <v>4442</v>
      </c>
      <c r="AA1956" s="7">
        <v>95500</v>
      </c>
      <c r="AB1956" s="1" t="s">
        <v>15655</v>
      </c>
      <c r="AC1956" s="7" t="s">
        <v>14870</v>
      </c>
      <c r="AD1956" s="1" t="s">
        <v>16269</v>
      </c>
    </row>
    <row r="1957" spans="1:30">
      <c r="A1957" s="6">
        <v>43943</v>
      </c>
      <c r="B1957" s="7" t="s">
        <v>21</v>
      </c>
      <c r="C1957" s="7" t="s">
        <v>5142</v>
      </c>
      <c r="D1957" s="11" t="s">
        <v>904</v>
      </c>
      <c r="E1957" s="7" t="s">
        <v>117</v>
      </c>
      <c r="F1957" s="7" t="s">
        <v>1157</v>
      </c>
      <c r="G1957" s="7" t="s">
        <v>17</v>
      </c>
      <c r="H1957" s="7" t="s">
        <v>5320</v>
      </c>
      <c r="I1957" s="7" t="s">
        <v>1172</v>
      </c>
      <c r="J1957" s="7"/>
      <c r="K1957" s="7" t="s">
        <v>1173</v>
      </c>
      <c r="L1957" s="7" t="s">
        <v>1174</v>
      </c>
      <c r="M1957" s="7" t="s">
        <v>13786</v>
      </c>
      <c r="N1957" s="7">
        <v>97747</v>
      </c>
      <c r="O1957" s="7">
        <v>9490</v>
      </c>
      <c r="P1957" s="7">
        <v>10.3</v>
      </c>
      <c r="Q1957" s="7"/>
      <c r="R1957" s="1"/>
      <c r="S1957" s="1"/>
      <c r="T1957" s="1"/>
      <c r="U1957" s="15" t="s">
        <v>816</v>
      </c>
      <c r="V1957" s="52"/>
      <c r="W1957" s="14" t="s">
        <v>815</v>
      </c>
      <c r="X1957" s="20">
        <v>0</v>
      </c>
      <c r="Y1957" s="7" t="s">
        <v>10728</v>
      </c>
      <c r="Z1957" s="11" t="s">
        <v>4442</v>
      </c>
      <c r="AA1957" s="7">
        <v>100000</v>
      </c>
      <c r="AB1957" s="1" t="s">
        <v>15062</v>
      </c>
      <c r="AC1957" s="7" t="s">
        <v>14868</v>
      </c>
      <c r="AD1957" s="1" t="s">
        <v>16269</v>
      </c>
    </row>
    <row r="1958" spans="1:30">
      <c r="A1958" s="6">
        <v>43923</v>
      </c>
      <c r="B1958" s="7" t="s">
        <v>1385</v>
      </c>
      <c r="C1958" s="7" t="s">
        <v>4444</v>
      </c>
      <c r="D1958" s="7" t="s">
        <v>1387</v>
      </c>
      <c r="E1958" s="7" t="s">
        <v>4456</v>
      </c>
      <c r="F1958" s="7" t="s">
        <v>4457</v>
      </c>
      <c r="G1958" s="7" t="s">
        <v>17</v>
      </c>
      <c r="H1958" s="7" t="s">
        <v>5321</v>
      </c>
      <c r="I1958" s="7" t="s">
        <v>8238</v>
      </c>
      <c r="J1958" s="7"/>
      <c r="K1958" s="7"/>
      <c r="L1958" s="7" t="s">
        <v>8239</v>
      </c>
      <c r="M1958" s="7" t="s">
        <v>8240</v>
      </c>
      <c r="N1958" s="7">
        <v>96912</v>
      </c>
      <c r="O1958" s="7"/>
      <c r="P1958" s="7"/>
      <c r="Q1958" s="7"/>
      <c r="R1958" s="1"/>
      <c r="S1958" s="1"/>
      <c r="T1958" s="1"/>
      <c r="U1958" s="15" t="s">
        <v>816</v>
      </c>
      <c r="V1958" s="52"/>
      <c r="W1958" s="14" t="s">
        <v>815</v>
      </c>
      <c r="X1958" s="20">
        <v>0</v>
      </c>
      <c r="Y1958" s="7" t="s">
        <v>10729</v>
      </c>
      <c r="Z1958" s="11" t="s">
        <v>4442</v>
      </c>
      <c r="AA1958" s="7">
        <v>0</v>
      </c>
      <c r="AB1958" s="1" t="s">
        <v>15656</v>
      </c>
      <c r="AC1958" s="7" t="s">
        <v>14869</v>
      </c>
      <c r="AD1958" s="1" t="s">
        <v>16269</v>
      </c>
    </row>
    <row r="1959" spans="1:30">
      <c r="A1959" s="6" t="s">
        <v>815</v>
      </c>
      <c r="B1959" s="7" t="s">
        <v>15</v>
      </c>
      <c r="C1959" s="7" t="s">
        <v>4458</v>
      </c>
      <c r="D1959" s="11" t="s">
        <v>904</v>
      </c>
      <c r="E1959" s="7" t="s">
        <v>16</v>
      </c>
      <c r="F1959" s="7" t="s">
        <v>4459</v>
      </c>
      <c r="G1959" s="7" t="s">
        <v>17</v>
      </c>
      <c r="H1959" s="7" t="s">
        <v>5322</v>
      </c>
      <c r="I1959" s="7" t="s">
        <v>4846</v>
      </c>
      <c r="J1959" s="7"/>
      <c r="K1959" s="7" t="s">
        <v>4517</v>
      </c>
      <c r="L1959" s="7"/>
      <c r="M1959" s="7"/>
      <c r="N1959" s="7">
        <v>96660</v>
      </c>
      <c r="O1959" s="7"/>
      <c r="P1959" s="7"/>
      <c r="Q1959" s="7"/>
      <c r="R1959" s="1"/>
      <c r="S1959" s="1"/>
      <c r="T1959" s="1"/>
      <c r="U1959" s="15" t="s">
        <v>816</v>
      </c>
      <c r="V1959" s="52"/>
      <c r="W1959" s="14" t="s">
        <v>815</v>
      </c>
      <c r="X1959" s="20">
        <v>0</v>
      </c>
      <c r="Y1959" s="7" t="s">
        <v>10730</v>
      </c>
      <c r="Z1959" s="11" t="s">
        <v>4442</v>
      </c>
      <c r="AA1959" s="7"/>
      <c r="AB1959" s="1" t="s">
        <v>14871</v>
      </c>
      <c r="AC1959" s="7"/>
      <c r="AD1959" s="1" t="s">
        <v>16269</v>
      </c>
    </row>
    <row r="1960" spans="1:30">
      <c r="A1960" s="6">
        <v>43945</v>
      </c>
      <c r="B1960" s="7" t="s">
        <v>21</v>
      </c>
      <c r="C1960" s="7" t="s">
        <v>5323</v>
      </c>
      <c r="D1960" s="7" t="s">
        <v>2877</v>
      </c>
      <c r="E1960" s="7" t="s">
        <v>16</v>
      </c>
      <c r="F1960" s="7" t="s">
        <v>3267</v>
      </c>
      <c r="G1960" s="7" t="s">
        <v>17</v>
      </c>
      <c r="H1960" s="7" t="s">
        <v>5324</v>
      </c>
      <c r="I1960" s="7" t="s">
        <v>8241</v>
      </c>
      <c r="J1960" s="7"/>
      <c r="K1960" s="7" t="s">
        <v>8242</v>
      </c>
      <c r="L1960" s="7" t="s">
        <v>8468</v>
      </c>
      <c r="M1960" s="7" t="s">
        <v>8243</v>
      </c>
      <c r="N1960" s="7">
        <v>96000</v>
      </c>
      <c r="O1960" s="7">
        <v>60000</v>
      </c>
      <c r="P1960" s="7">
        <v>1.6</v>
      </c>
      <c r="Q1960" s="7"/>
      <c r="R1960" s="1"/>
      <c r="S1960" s="1"/>
      <c r="T1960" s="1"/>
      <c r="U1960" s="15" t="s">
        <v>816</v>
      </c>
      <c r="V1960" s="52"/>
      <c r="W1960" s="14" t="s">
        <v>815</v>
      </c>
      <c r="X1960" s="20">
        <v>0</v>
      </c>
      <c r="Y1960" s="7" t="s">
        <v>10731</v>
      </c>
      <c r="Z1960" s="11" t="s">
        <v>4442</v>
      </c>
      <c r="AA1960" s="7">
        <v>900000000</v>
      </c>
      <c r="AB1960" s="1" t="s">
        <v>15657</v>
      </c>
      <c r="AC1960" s="7" t="s">
        <v>14869</v>
      </c>
      <c r="AD1960" s="1" t="s">
        <v>16269</v>
      </c>
    </row>
    <row r="1961" spans="1:30">
      <c r="A1961" s="6">
        <v>43937</v>
      </c>
      <c r="B1961" s="7" t="s">
        <v>15</v>
      </c>
      <c r="C1961" s="7" t="s">
        <v>2884</v>
      </c>
      <c r="D1961" s="7" t="s">
        <v>2877</v>
      </c>
      <c r="E1961" s="7" t="s">
        <v>117</v>
      </c>
      <c r="F1961" s="7" t="s">
        <v>5295</v>
      </c>
      <c r="G1961" s="7" t="s">
        <v>34</v>
      </c>
      <c r="H1961" s="7" t="s">
        <v>5325</v>
      </c>
      <c r="I1961" s="7"/>
      <c r="J1961" s="7"/>
      <c r="K1961" s="7" t="s">
        <v>8244</v>
      </c>
      <c r="L1961" s="7" t="s">
        <v>14284</v>
      </c>
      <c r="M1961" s="7" t="s">
        <v>8245</v>
      </c>
      <c r="N1961" s="7">
        <v>95925.72</v>
      </c>
      <c r="O1961" s="7"/>
      <c r="P1961" s="7"/>
      <c r="Q1961" s="7"/>
      <c r="R1961" s="1"/>
      <c r="S1961" s="1"/>
      <c r="T1961" s="1"/>
      <c r="U1961" s="15" t="s">
        <v>816</v>
      </c>
      <c r="V1961" s="52"/>
      <c r="W1961" s="14" t="s">
        <v>815</v>
      </c>
      <c r="X1961" s="20">
        <v>0</v>
      </c>
      <c r="Y1961" s="7" t="s">
        <v>10732</v>
      </c>
      <c r="Z1961" s="11" t="s">
        <v>4442</v>
      </c>
      <c r="AA1961" s="7">
        <v>1901876</v>
      </c>
      <c r="AB1961" s="1" t="s">
        <v>15658</v>
      </c>
      <c r="AC1961" s="7" t="s">
        <v>14869</v>
      </c>
      <c r="AD1961" s="1" t="s">
        <v>16269</v>
      </c>
    </row>
    <row r="1962" spans="1:30">
      <c r="A1962" s="6">
        <v>43942</v>
      </c>
      <c r="B1962" s="7" t="s">
        <v>21</v>
      </c>
      <c r="C1962" s="7" t="s">
        <v>4447</v>
      </c>
      <c r="D1962" s="7" t="s">
        <v>2766</v>
      </c>
      <c r="E1962" s="7" t="s">
        <v>16</v>
      </c>
      <c r="F1962" s="7" t="s">
        <v>2767</v>
      </c>
      <c r="G1962" s="7" t="s">
        <v>34</v>
      </c>
      <c r="H1962" s="7" t="s">
        <v>5326</v>
      </c>
      <c r="I1962" s="7" t="s">
        <v>314</v>
      </c>
      <c r="J1962" s="7" t="s">
        <v>314</v>
      </c>
      <c r="K1962" s="7" t="s">
        <v>3437</v>
      </c>
      <c r="L1962" s="7" t="s">
        <v>14223</v>
      </c>
      <c r="M1962" s="7" t="s">
        <v>8109</v>
      </c>
      <c r="N1962" s="7">
        <v>95550</v>
      </c>
      <c r="O1962" s="7"/>
      <c r="P1962" s="7"/>
      <c r="Q1962" s="7"/>
      <c r="R1962" s="1"/>
      <c r="S1962" s="1"/>
      <c r="T1962" s="1"/>
      <c r="U1962" s="15" t="s">
        <v>816</v>
      </c>
      <c r="V1962" s="52"/>
      <c r="W1962" s="14" t="s">
        <v>815</v>
      </c>
      <c r="X1962" s="20">
        <v>0</v>
      </c>
      <c r="Y1962" s="7" t="s">
        <v>10733</v>
      </c>
      <c r="Z1962" s="11" t="s">
        <v>4442</v>
      </c>
      <c r="AA1962" s="7">
        <v>200000</v>
      </c>
      <c r="AB1962" s="1" t="s">
        <v>15393</v>
      </c>
      <c r="AC1962" s="7" t="s">
        <v>14869</v>
      </c>
      <c r="AD1962" s="1" t="s">
        <v>16269</v>
      </c>
    </row>
    <row r="1963" spans="1:30">
      <c r="A1963" s="6">
        <v>43949</v>
      </c>
      <c r="B1963" s="7" t="s">
        <v>21</v>
      </c>
      <c r="C1963" s="7" t="s">
        <v>5327</v>
      </c>
      <c r="D1963" s="11" t="s">
        <v>904</v>
      </c>
      <c r="E1963" s="7" t="s">
        <v>36</v>
      </c>
      <c r="F1963" s="7" t="s">
        <v>3478</v>
      </c>
      <c r="G1963" s="7" t="s">
        <v>17</v>
      </c>
      <c r="H1963" s="7" t="s">
        <v>5328</v>
      </c>
      <c r="I1963" s="7"/>
      <c r="J1963" s="7" t="s">
        <v>3480</v>
      </c>
      <c r="K1963" s="7" t="s">
        <v>3481</v>
      </c>
      <c r="L1963" s="7" t="s">
        <v>13991</v>
      </c>
      <c r="M1963" s="7" t="s">
        <v>3482</v>
      </c>
      <c r="N1963" s="7">
        <v>95284</v>
      </c>
      <c r="O1963" s="7">
        <v>6806</v>
      </c>
      <c r="P1963" s="7">
        <v>14</v>
      </c>
      <c r="Q1963" s="7"/>
      <c r="R1963" s="1"/>
      <c r="S1963" s="1"/>
      <c r="T1963" s="1"/>
      <c r="U1963" s="15" t="s">
        <v>816</v>
      </c>
      <c r="V1963" s="52"/>
      <c r="W1963" s="14" t="s">
        <v>815</v>
      </c>
      <c r="X1963" s="20">
        <v>0</v>
      </c>
      <c r="Y1963" s="7" t="s">
        <v>10734</v>
      </c>
      <c r="Z1963" s="11" t="s">
        <v>4442</v>
      </c>
      <c r="AA1963" s="7">
        <v>50000</v>
      </c>
      <c r="AB1963" s="1" t="s">
        <v>15378</v>
      </c>
      <c r="AC1963" s="7" t="s">
        <v>14868</v>
      </c>
      <c r="AD1963" s="1" t="s">
        <v>16269</v>
      </c>
    </row>
    <row r="1964" spans="1:30">
      <c r="A1964" s="6">
        <v>43942</v>
      </c>
      <c r="B1964" s="7" t="s">
        <v>15</v>
      </c>
      <c r="C1964" s="7" t="s">
        <v>4452</v>
      </c>
      <c r="D1964" s="7" t="s">
        <v>3804</v>
      </c>
      <c r="E1964" s="7" t="s">
        <v>16</v>
      </c>
      <c r="F1964" s="7" t="s">
        <v>2462</v>
      </c>
      <c r="G1964" s="7" t="s">
        <v>37</v>
      </c>
      <c r="H1964" s="7" t="s">
        <v>5329</v>
      </c>
      <c r="I1964" s="7" t="s">
        <v>8246</v>
      </c>
      <c r="J1964" s="7" t="s">
        <v>88</v>
      </c>
      <c r="K1964" s="7"/>
      <c r="L1964" s="7" t="s">
        <v>8247</v>
      </c>
      <c r="M1964" s="7" t="s">
        <v>14285</v>
      </c>
      <c r="N1964" s="7">
        <v>94500</v>
      </c>
      <c r="O1964" s="7">
        <v>70</v>
      </c>
      <c r="P1964" s="7">
        <v>1350</v>
      </c>
      <c r="Q1964" s="7"/>
      <c r="R1964" s="1"/>
      <c r="S1964" s="1"/>
      <c r="T1964" s="1"/>
      <c r="U1964" s="15" t="s">
        <v>816</v>
      </c>
      <c r="V1964" s="52"/>
      <c r="W1964" s="14" t="s">
        <v>815</v>
      </c>
      <c r="X1964" s="20">
        <v>0</v>
      </c>
      <c r="Y1964" s="7" t="s">
        <v>10735</v>
      </c>
      <c r="Z1964" s="11" t="s">
        <v>4442</v>
      </c>
      <c r="AA1964" s="7">
        <v>109000</v>
      </c>
      <c r="AB1964" s="1" t="s">
        <v>15094</v>
      </c>
      <c r="AC1964" s="7" t="s">
        <v>14868</v>
      </c>
      <c r="AD1964" s="1" t="s">
        <v>16269</v>
      </c>
    </row>
    <row r="1965" spans="1:30">
      <c r="A1965" s="6">
        <v>43918</v>
      </c>
      <c r="B1965" s="7" t="s">
        <v>15</v>
      </c>
      <c r="C1965" s="7" t="s">
        <v>4632</v>
      </c>
      <c r="D1965" s="7" t="s">
        <v>3512</v>
      </c>
      <c r="E1965" s="7" t="s">
        <v>16</v>
      </c>
      <c r="F1965" s="7"/>
      <c r="G1965" s="7" t="s">
        <v>17</v>
      </c>
      <c r="H1965" s="7" t="s">
        <v>5330</v>
      </c>
      <c r="I1965" s="7" t="s">
        <v>8248</v>
      </c>
      <c r="J1965" s="7" t="s">
        <v>8249</v>
      </c>
      <c r="K1965" s="7" t="s">
        <v>8249</v>
      </c>
      <c r="L1965" s="7" t="s">
        <v>14004</v>
      </c>
      <c r="M1965" s="7" t="s">
        <v>3642</v>
      </c>
      <c r="N1965" s="7">
        <v>94450</v>
      </c>
      <c r="O1965" s="7">
        <v>100000</v>
      </c>
      <c r="P1965" s="7">
        <v>0.94450000000000001</v>
      </c>
      <c r="Q1965" s="7"/>
      <c r="R1965" s="1"/>
      <c r="S1965" s="1"/>
      <c r="T1965" s="1"/>
      <c r="U1965" s="15" t="s">
        <v>816</v>
      </c>
      <c r="V1965" s="52"/>
      <c r="W1965" s="14" t="s">
        <v>815</v>
      </c>
      <c r="X1965" s="20">
        <v>0</v>
      </c>
      <c r="Y1965" s="7" t="s">
        <v>10736</v>
      </c>
      <c r="Z1965" s="11" t="s">
        <v>4442</v>
      </c>
      <c r="AA1965" s="7">
        <v>350000</v>
      </c>
      <c r="AB1965" s="1" t="s">
        <v>15391</v>
      </c>
      <c r="AC1965" s="7" t="s">
        <v>14870</v>
      </c>
      <c r="AD1965" s="1" t="s">
        <v>16269</v>
      </c>
    </row>
    <row r="1966" spans="1:30">
      <c r="A1966" s="6">
        <v>43943</v>
      </c>
      <c r="B1966" s="7" t="s">
        <v>15</v>
      </c>
      <c r="C1966" s="7" t="s">
        <v>5184</v>
      </c>
      <c r="D1966" s="7" t="s">
        <v>474</v>
      </c>
      <c r="E1966" s="7" t="s">
        <v>16</v>
      </c>
      <c r="F1966" s="7"/>
      <c r="G1966" s="7" t="s">
        <v>37</v>
      </c>
      <c r="H1966" s="7" t="s">
        <v>5331</v>
      </c>
      <c r="I1966" s="7" t="s">
        <v>8250</v>
      </c>
      <c r="J1966" s="7"/>
      <c r="K1966" s="7" t="s">
        <v>8251</v>
      </c>
      <c r="L1966" s="7" t="s">
        <v>14286</v>
      </c>
      <c r="M1966" s="7" t="s">
        <v>8252</v>
      </c>
      <c r="N1966" s="7">
        <v>94278.6</v>
      </c>
      <c r="O1966" s="7">
        <v>6</v>
      </c>
      <c r="P1966" s="7">
        <v>15713.1</v>
      </c>
      <c r="Q1966" s="7"/>
      <c r="R1966" s="1"/>
      <c r="S1966" s="1"/>
      <c r="T1966" s="1"/>
      <c r="U1966" s="15" t="s">
        <v>816</v>
      </c>
      <c r="V1966" s="52"/>
      <c r="W1966" s="14" t="s">
        <v>815</v>
      </c>
      <c r="X1966" s="20">
        <v>0</v>
      </c>
      <c r="Y1966" s="7" t="s">
        <v>10737</v>
      </c>
      <c r="Z1966" s="11" t="s">
        <v>4442</v>
      </c>
      <c r="AA1966" s="7">
        <v>200000</v>
      </c>
      <c r="AB1966" s="1" t="s">
        <v>15659</v>
      </c>
      <c r="AC1966" s="7" t="s">
        <v>14870</v>
      </c>
      <c r="AD1966" s="1" t="s">
        <v>16269</v>
      </c>
    </row>
    <row r="1967" spans="1:30">
      <c r="A1967" s="6" t="s">
        <v>815</v>
      </c>
      <c r="B1967" s="7" t="s">
        <v>15</v>
      </c>
      <c r="C1967" s="7" t="s">
        <v>4458</v>
      </c>
      <c r="D1967" s="11" t="s">
        <v>904</v>
      </c>
      <c r="E1967" s="7" t="s">
        <v>16</v>
      </c>
      <c r="F1967" s="7" t="s">
        <v>4601</v>
      </c>
      <c r="G1967" s="7" t="s">
        <v>17</v>
      </c>
      <c r="H1967" s="7" t="s">
        <v>5332</v>
      </c>
      <c r="I1967" s="7" t="s">
        <v>5089</v>
      </c>
      <c r="J1967" s="7"/>
      <c r="K1967" s="7" t="s">
        <v>4525</v>
      </c>
      <c r="L1967" s="7"/>
      <c r="M1967" s="7"/>
      <c r="N1967" s="7">
        <v>94273.2</v>
      </c>
      <c r="O1967" s="7"/>
      <c r="P1967" s="7"/>
      <c r="Q1967" s="7"/>
      <c r="R1967" s="1"/>
      <c r="S1967" s="1"/>
      <c r="T1967" s="1"/>
      <c r="U1967" s="15" t="s">
        <v>816</v>
      </c>
      <c r="V1967" s="52"/>
      <c r="W1967" s="14" t="s">
        <v>815</v>
      </c>
      <c r="X1967" s="20">
        <v>0</v>
      </c>
      <c r="Y1967" s="7" t="s">
        <v>10738</v>
      </c>
      <c r="Z1967" s="11" t="s">
        <v>4442</v>
      </c>
      <c r="AA1967" s="7"/>
      <c r="AB1967" s="1" t="s">
        <v>14871</v>
      </c>
      <c r="AC1967" s="7"/>
      <c r="AD1967" s="1" t="s">
        <v>16269</v>
      </c>
    </row>
    <row r="1968" spans="1:30">
      <c r="A1968" s="6">
        <v>43948</v>
      </c>
      <c r="B1968" s="7" t="s">
        <v>15</v>
      </c>
      <c r="C1968" s="7" t="s">
        <v>2194</v>
      </c>
      <c r="D1968" s="7" t="s">
        <v>2194</v>
      </c>
      <c r="E1968" s="7" t="s">
        <v>16</v>
      </c>
      <c r="F1968" s="7" t="s">
        <v>2195</v>
      </c>
      <c r="G1968" s="7" t="s">
        <v>34</v>
      </c>
      <c r="H1968" s="7" t="s">
        <v>5318</v>
      </c>
      <c r="I1968" s="7" t="s">
        <v>8232</v>
      </c>
      <c r="J1968" s="7" t="s">
        <v>2207</v>
      </c>
      <c r="K1968" s="7" t="s">
        <v>8233</v>
      </c>
      <c r="L1968" s="7" t="s">
        <v>14282</v>
      </c>
      <c r="M1968" s="7" t="s">
        <v>8234</v>
      </c>
      <c r="N1968" s="7">
        <v>94191.6</v>
      </c>
      <c r="O1968" s="7"/>
      <c r="P1968" s="7">
        <v>15.9</v>
      </c>
      <c r="Q1968" s="7"/>
      <c r="R1968" s="1"/>
      <c r="S1968" s="1"/>
      <c r="T1968" s="1"/>
      <c r="U1968" s="15" t="s">
        <v>816</v>
      </c>
      <c r="V1968" s="52"/>
      <c r="W1968" s="14" t="s">
        <v>815</v>
      </c>
      <c r="X1968" s="20">
        <v>0</v>
      </c>
      <c r="Y1968" s="7" t="s">
        <v>10739</v>
      </c>
      <c r="Z1968" s="11" t="s">
        <v>4442</v>
      </c>
      <c r="AA1968" s="7">
        <v>17500</v>
      </c>
      <c r="AB1968" s="1" t="s">
        <v>15654</v>
      </c>
      <c r="AC1968" s="7" t="s">
        <v>14869</v>
      </c>
      <c r="AD1968" s="1" t="s">
        <v>16269</v>
      </c>
    </row>
    <row r="1969" spans="1:30">
      <c r="A1969" s="6">
        <v>43934</v>
      </c>
      <c r="B1969" s="7" t="s">
        <v>15</v>
      </c>
      <c r="C1969" s="7" t="s">
        <v>4458</v>
      </c>
      <c r="D1969" s="11" t="s">
        <v>904</v>
      </c>
      <c r="E1969" s="7" t="s">
        <v>16</v>
      </c>
      <c r="F1969" s="7" t="s">
        <v>4459</v>
      </c>
      <c r="G1969" s="7" t="s">
        <v>17</v>
      </c>
      <c r="H1969" s="7" t="s">
        <v>5333</v>
      </c>
      <c r="I1969" s="7" t="s">
        <v>8253</v>
      </c>
      <c r="J1969" s="7"/>
      <c r="K1969" s="7" t="s">
        <v>4517</v>
      </c>
      <c r="L1969" s="7" t="s">
        <v>8254</v>
      </c>
      <c r="M1969" s="7" t="s">
        <v>8538</v>
      </c>
      <c r="N1969" s="7">
        <v>94080</v>
      </c>
      <c r="O1969" s="7"/>
      <c r="P1969" s="7">
        <v>2.94</v>
      </c>
      <c r="Q1969" s="7"/>
      <c r="R1969" s="1"/>
      <c r="S1969" s="1"/>
      <c r="T1969" s="1"/>
      <c r="U1969" s="15" t="s">
        <v>816</v>
      </c>
      <c r="V1969" s="52"/>
      <c r="W1969" s="14" t="s">
        <v>815</v>
      </c>
      <c r="X1969" s="20">
        <v>0</v>
      </c>
      <c r="Y1969" s="7" t="s">
        <v>10740</v>
      </c>
      <c r="Z1969" s="11" t="s">
        <v>4442</v>
      </c>
      <c r="AA1969" s="7">
        <v>3600000</v>
      </c>
      <c r="AB1969" s="1" t="s">
        <v>15660</v>
      </c>
      <c r="AC1969" s="7" t="s">
        <v>14869</v>
      </c>
      <c r="AD1969" s="1" t="s">
        <v>16269</v>
      </c>
    </row>
    <row r="1970" spans="1:30">
      <c r="A1970" s="6">
        <v>43951</v>
      </c>
      <c r="B1970" s="7" t="s">
        <v>15</v>
      </c>
      <c r="C1970" s="7" t="s">
        <v>4452</v>
      </c>
      <c r="D1970" s="7" t="s">
        <v>3804</v>
      </c>
      <c r="E1970" s="7" t="s">
        <v>117</v>
      </c>
      <c r="F1970" s="7" t="s">
        <v>5299</v>
      </c>
      <c r="G1970" s="7" t="s">
        <v>37</v>
      </c>
      <c r="H1970" s="7" t="s">
        <v>5334</v>
      </c>
      <c r="I1970" s="7" t="s">
        <v>8214</v>
      </c>
      <c r="J1970" s="7"/>
      <c r="K1970" s="7" t="s">
        <v>8215</v>
      </c>
      <c r="L1970" s="7" t="s">
        <v>14275</v>
      </c>
      <c r="M1970" s="7" t="s">
        <v>8216</v>
      </c>
      <c r="N1970" s="7">
        <v>93845.88</v>
      </c>
      <c r="O1970" s="7">
        <v>36</v>
      </c>
      <c r="P1970" s="7">
        <v>2606.83</v>
      </c>
      <c r="Q1970" s="7"/>
      <c r="R1970" s="1"/>
      <c r="S1970" s="1"/>
      <c r="T1970" s="1"/>
      <c r="U1970" s="15" t="s">
        <v>816</v>
      </c>
      <c r="V1970" s="52"/>
      <c r="W1970" s="14" t="s">
        <v>815</v>
      </c>
      <c r="X1970" s="20">
        <v>0</v>
      </c>
      <c r="Y1970" s="7" t="s">
        <v>10741</v>
      </c>
      <c r="Z1970" s="11" t="s">
        <v>4442</v>
      </c>
      <c r="AA1970" s="7">
        <v>4000000</v>
      </c>
      <c r="AB1970" s="1" t="s">
        <v>15649</v>
      </c>
      <c r="AC1970" s="7" t="s">
        <v>14869</v>
      </c>
      <c r="AD1970" s="1" t="s">
        <v>16269</v>
      </c>
    </row>
    <row r="1971" spans="1:30">
      <c r="A1971" s="6">
        <v>43938</v>
      </c>
      <c r="B1971" s="7" t="s">
        <v>15</v>
      </c>
      <c r="C1971" s="7" t="s">
        <v>4632</v>
      </c>
      <c r="D1971" s="7" t="s">
        <v>3512</v>
      </c>
      <c r="E1971" s="7" t="s">
        <v>16</v>
      </c>
      <c r="F1971" s="7"/>
      <c r="G1971" s="7" t="s">
        <v>17</v>
      </c>
      <c r="H1971" s="7" t="s">
        <v>5335</v>
      </c>
      <c r="I1971" s="7" t="s">
        <v>8255</v>
      </c>
      <c r="J1971" s="7" t="s">
        <v>8256</v>
      </c>
      <c r="K1971" s="7" t="s">
        <v>8256</v>
      </c>
      <c r="L1971" s="7" t="s">
        <v>1736</v>
      </c>
      <c r="M1971" s="7" t="s">
        <v>1737</v>
      </c>
      <c r="N1971" s="7">
        <v>93500</v>
      </c>
      <c r="O1971" s="7">
        <v>55</v>
      </c>
      <c r="P1971" s="7">
        <v>1700</v>
      </c>
      <c r="Q1971" s="7"/>
      <c r="R1971" s="1"/>
      <c r="S1971" s="1"/>
      <c r="T1971" s="1"/>
      <c r="U1971" s="15" t="s">
        <v>816</v>
      </c>
      <c r="V1971" s="52"/>
      <c r="W1971" s="14" t="s">
        <v>815</v>
      </c>
      <c r="X1971" s="20">
        <v>0</v>
      </c>
      <c r="Y1971" s="7" t="s">
        <v>10742</v>
      </c>
      <c r="Z1971" s="11" t="s">
        <v>4442</v>
      </c>
      <c r="AA1971" s="7">
        <v>500000</v>
      </c>
      <c r="AB1971" s="1" t="s">
        <v>15151</v>
      </c>
      <c r="AC1971" s="7" t="s">
        <v>14869</v>
      </c>
      <c r="AD1971" s="1" t="s">
        <v>16269</v>
      </c>
    </row>
    <row r="1972" spans="1:30">
      <c r="A1972" s="6">
        <v>43949</v>
      </c>
      <c r="B1972" s="7" t="s">
        <v>1385</v>
      </c>
      <c r="C1972" s="7" t="s">
        <v>4444</v>
      </c>
      <c r="D1972" s="7" t="s">
        <v>1387</v>
      </c>
      <c r="E1972" s="7" t="s">
        <v>4456</v>
      </c>
      <c r="F1972" s="7" t="s">
        <v>1811</v>
      </c>
      <c r="G1972" s="7" t="s">
        <v>17</v>
      </c>
      <c r="H1972" s="7" t="s">
        <v>5336</v>
      </c>
      <c r="I1972" s="7" t="s">
        <v>8257</v>
      </c>
      <c r="J1972" s="7"/>
      <c r="K1972" s="7"/>
      <c r="L1972" s="7" t="s">
        <v>1523</v>
      </c>
      <c r="M1972" s="7" t="s">
        <v>1524</v>
      </c>
      <c r="N1972" s="7">
        <v>93060</v>
      </c>
      <c r="O1972" s="7"/>
      <c r="P1972" s="7"/>
      <c r="Q1972" s="7"/>
      <c r="R1972" s="1"/>
      <c r="S1972" s="1"/>
      <c r="T1972" s="1"/>
      <c r="U1972" s="15" t="s">
        <v>816</v>
      </c>
      <c r="V1972" s="52"/>
      <c r="W1972" s="14" t="s">
        <v>815</v>
      </c>
      <c r="X1972" s="20">
        <v>0</v>
      </c>
      <c r="Y1972" s="7" t="s">
        <v>10743</v>
      </c>
      <c r="Z1972" s="11" t="s">
        <v>4442</v>
      </c>
      <c r="AA1972" s="7">
        <v>0</v>
      </c>
      <c r="AB1972" s="1" t="s">
        <v>15111</v>
      </c>
      <c r="AC1972" s="7" t="s">
        <v>14869</v>
      </c>
      <c r="AD1972" s="1" t="s">
        <v>16269</v>
      </c>
    </row>
    <row r="1973" spans="1:30">
      <c r="A1973" s="6">
        <v>43944</v>
      </c>
      <c r="B1973" s="7" t="s">
        <v>21</v>
      </c>
      <c r="C1973" s="7" t="s">
        <v>4449</v>
      </c>
      <c r="D1973" s="7" t="s">
        <v>678</v>
      </c>
      <c r="E1973" s="7" t="s">
        <v>16</v>
      </c>
      <c r="F1973" s="7" t="s">
        <v>685</v>
      </c>
      <c r="G1973" s="7" t="s">
        <v>37</v>
      </c>
      <c r="H1973" s="7" t="s">
        <v>5337</v>
      </c>
      <c r="I1973" s="7" t="s">
        <v>8258</v>
      </c>
      <c r="J1973" s="7"/>
      <c r="K1973" s="7" t="s">
        <v>981</v>
      </c>
      <c r="L1973" s="7" t="s">
        <v>14287</v>
      </c>
      <c r="M1973" s="7" t="s">
        <v>8259</v>
      </c>
      <c r="N1973" s="7">
        <v>92690</v>
      </c>
      <c r="O1973" s="7">
        <v>3100</v>
      </c>
      <c r="P1973" s="7">
        <v>29.9</v>
      </c>
      <c r="Q1973" s="7"/>
      <c r="R1973" s="1"/>
      <c r="S1973" s="1"/>
      <c r="T1973" s="1"/>
      <c r="U1973" s="15" t="s">
        <v>816</v>
      </c>
      <c r="V1973" s="52"/>
      <c r="W1973" s="14" t="s">
        <v>815</v>
      </c>
      <c r="X1973" s="20">
        <v>0</v>
      </c>
      <c r="Y1973" s="7" t="s">
        <v>10744</v>
      </c>
      <c r="Z1973" s="11" t="s">
        <v>4442</v>
      </c>
      <c r="AA1973" s="7">
        <v>250000</v>
      </c>
      <c r="AB1973" s="1" t="s">
        <v>15490</v>
      </c>
      <c r="AC1973" s="7" t="s">
        <v>14868</v>
      </c>
      <c r="AD1973" s="1" t="s">
        <v>16269</v>
      </c>
    </row>
    <row r="1974" spans="1:30">
      <c r="A1974" s="6">
        <v>43949</v>
      </c>
      <c r="B1974" s="7" t="s">
        <v>21</v>
      </c>
      <c r="C1974" s="7" t="s">
        <v>5327</v>
      </c>
      <c r="D1974" s="11" t="s">
        <v>904</v>
      </c>
      <c r="E1974" s="7" t="s">
        <v>16</v>
      </c>
      <c r="F1974" s="7" t="s">
        <v>3478</v>
      </c>
      <c r="G1974" s="7" t="s">
        <v>17</v>
      </c>
      <c r="H1974" s="7" t="s">
        <v>5338</v>
      </c>
      <c r="I1974" s="7"/>
      <c r="J1974" s="7"/>
      <c r="K1974" s="7" t="s">
        <v>8260</v>
      </c>
      <c r="L1974" s="7" t="s">
        <v>14288</v>
      </c>
      <c r="M1974" s="7" t="s">
        <v>8261</v>
      </c>
      <c r="N1974" s="7">
        <v>92560</v>
      </c>
      <c r="O1974" s="7"/>
      <c r="P1974" s="7"/>
      <c r="Q1974" s="7"/>
      <c r="R1974" s="1"/>
      <c r="S1974" s="1"/>
      <c r="T1974" s="1"/>
      <c r="U1974" s="15" t="s">
        <v>816</v>
      </c>
      <c r="V1974" s="52"/>
      <c r="W1974" s="14" t="s">
        <v>815</v>
      </c>
      <c r="X1974" s="20">
        <v>0</v>
      </c>
      <c r="Y1974" s="7" t="s">
        <v>10745</v>
      </c>
      <c r="Z1974" s="11" t="s">
        <v>4442</v>
      </c>
      <c r="AA1974" s="7">
        <v>30300</v>
      </c>
      <c r="AB1974" s="1" t="s">
        <v>15661</v>
      </c>
      <c r="AC1974" s="7" t="s">
        <v>14870</v>
      </c>
      <c r="AD1974" s="1" t="s">
        <v>16269</v>
      </c>
    </row>
    <row r="1975" spans="1:30">
      <c r="A1975" s="6">
        <v>43949</v>
      </c>
      <c r="B1975" s="7" t="s">
        <v>1385</v>
      </c>
      <c r="C1975" s="7" t="s">
        <v>4499</v>
      </c>
      <c r="D1975" s="7" t="s">
        <v>2194</v>
      </c>
      <c r="E1975" s="7" t="s">
        <v>36</v>
      </c>
      <c r="F1975" s="7" t="s">
        <v>2319</v>
      </c>
      <c r="G1975" s="7" t="s">
        <v>17</v>
      </c>
      <c r="H1975" s="7" t="s">
        <v>5339</v>
      </c>
      <c r="I1975" s="7" t="s">
        <v>2321</v>
      </c>
      <c r="J1975" s="7" t="s">
        <v>2321</v>
      </c>
      <c r="K1975" s="7" t="s">
        <v>2321</v>
      </c>
      <c r="L1975" s="7" t="s">
        <v>8262</v>
      </c>
      <c r="M1975" s="7" t="s">
        <v>8263</v>
      </c>
      <c r="N1975" s="7">
        <v>92376</v>
      </c>
      <c r="O1975" s="7">
        <v>2400</v>
      </c>
      <c r="P1975" s="7">
        <v>38.49</v>
      </c>
      <c r="Q1975" s="7"/>
      <c r="R1975" s="1"/>
      <c r="S1975" s="1"/>
      <c r="T1975" s="1"/>
      <c r="U1975" s="15" t="s">
        <v>816</v>
      </c>
      <c r="V1975" s="52"/>
      <c r="W1975" s="14" t="s">
        <v>815</v>
      </c>
      <c r="X1975" s="20">
        <v>0</v>
      </c>
      <c r="Y1975" s="7" t="s">
        <v>10746</v>
      </c>
      <c r="Z1975" s="11" t="s">
        <v>4442</v>
      </c>
      <c r="AA1975" s="7">
        <v>900000</v>
      </c>
      <c r="AB1975" s="1" t="s">
        <v>15662</v>
      </c>
      <c r="AC1975" s="7" t="s">
        <v>14869</v>
      </c>
      <c r="AD1975" s="1" t="s">
        <v>16269</v>
      </c>
    </row>
    <row r="1976" spans="1:30">
      <c r="A1976" s="6">
        <v>43934</v>
      </c>
      <c r="B1976" s="7" t="s">
        <v>15</v>
      </c>
      <c r="C1976" s="7" t="s">
        <v>4632</v>
      </c>
      <c r="D1976" s="7" t="s">
        <v>3512</v>
      </c>
      <c r="E1976" s="7" t="s">
        <v>16</v>
      </c>
      <c r="F1976" s="7"/>
      <c r="G1976" s="7" t="s">
        <v>17</v>
      </c>
      <c r="H1976" s="7" t="s">
        <v>5340</v>
      </c>
      <c r="I1976" s="7" t="s">
        <v>8264</v>
      </c>
      <c r="J1976" s="7" t="s">
        <v>2287</v>
      </c>
      <c r="K1976" s="7" t="s">
        <v>2287</v>
      </c>
      <c r="L1976" s="7" t="s">
        <v>8355</v>
      </c>
      <c r="M1976" s="7" t="s">
        <v>2620</v>
      </c>
      <c r="N1976" s="7">
        <v>91611</v>
      </c>
      <c r="O1976" s="7">
        <v>37700</v>
      </c>
      <c r="P1976" s="7">
        <v>2.4300000000000002</v>
      </c>
      <c r="Q1976" s="7"/>
      <c r="R1976" s="1"/>
      <c r="S1976" s="1"/>
      <c r="T1976" s="1"/>
      <c r="U1976" s="15" t="s">
        <v>816</v>
      </c>
      <c r="V1976" s="52"/>
      <c r="W1976" s="14" t="s">
        <v>815</v>
      </c>
      <c r="X1976" s="20">
        <v>0</v>
      </c>
      <c r="Y1976" s="7" t="s">
        <v>10747</v>
      </c>
      <c r="Z1976" s="11" t="s">
        <v>4442</v>
      </c>
      <c r="AA1976" s="7">
        <v>40000000</v>
      </c>
      <c r="AB1976" s="1" t="s">
        <v>15276</v>
      </c>
      <c r="AC1976" s="7" t="s">
        <v>14869</v>
      </c>
      <c r="AD1976" s="1" t="s">
        <v>16269</v>
      </c>
    </row>
    <row r="1977" spans="1:30">
      <c r="A1977" s="6">
        <v>43941</v>
      </c>
      <c r="B1977" s="7" t="s">
        <v>15</v>
      </c>
      <c r="C1977" s="7" t="s">
        <v>4632</v>
      </c>
      <c r="D1977" s="7" t="s">
        <v>3512</v>
      </c>
      <c r="E1977" s="7" t="s">
        <v>16</v>
      </c>
      <c r="F1977" s="7"/>
      <c r="G1977" s="7" t="s">
        <v>17</v>
      </c>
      <c r="H1977" s="7" t="s">
        <v>5340</v>
      </c>
      <c r="I1977" s="7" t="s">
        <v>8265</v>
      </c>
      <c r="J1977" s="7" t="s">
        <v>8266</v>
      </c>
      <c r="K1977" s="7" t="s">
        <v>8266</v>
      </c>
      <c r="L1977" s="7" t="s">
        <v>8355</v>
      </c>
      <c r="M1977" s="7" t="s">
        <v>2620</v>
      </c>
      <c r="N1977" s="7">
        <v>91611</v>
      </c>
      <c r="O1977" s="7">
        <v>37700</v>
      </c>
      <c r="P1977" s="7">
        <v>2.4300000000000002</v>
      </c>
      <c r="Q1977" s="7"/>
      <c r="R1977" s="1"/>
      <c r="S1977" s="1"/>
      <c r="T1977" s="1"/>
      <c r="U1977" s="15" t="s">
        <v>816</v>
      </c>
      <c r="V1977" s="52"/>
      <c r="W1977" s="14" t="s">
        <v>815</v>
      </c>
      <c r="X1977" s="20">
        <v>0</v>
      </c>
      <c r="Y1977" s="7" t="s">
        <v>10748</v>
      </c>
      <c r="Z1977" s="11" t="s">
        <v>4442</v>
      </c>
      <c r="AA1977" s="7">
        <v>40000000</v>
      </c>
      <c r="AB1977" s="1" t="s">
        <v>15276</v>
      </c>
      <c r="AC1977" s="7" t="s">
        <v>14869</v>
      </c>
      <c r="AD1977" s="1" t="s">
        <v>16269</v>
      </c>
    </row>
    <row r="1978" spans="1:30">
      <c r="A1978" s="6" t="s">
        <v>815</v>
      </c>
      <c r="B1978" s="7" t="s">
        <v>15</v>
      </c>
      <c r="C1978" s="7" t="s">
        <v>4458</v>
      </c>
      <c r="D1978" s="11" t="s">
        <v>904</v>
      </c>
      <c r="E1978" s="7" t="s">
        <v>16</v>
      </c>
      <c r="F1978" s="7" t="s">
        <v>4459</v>
      </c>
      <c r="G1978" s="7" t="s">
        <v>17</v>
      </c>
      <c r="H1978" s="7" t="s">
        <v>5341</v>
      </c>
      <c r="I1978" s="7" t="s">
        <v>8267</v>
      </c>
      <c r="J1978" s="7"/>
      <c r="K1978" s="7" t="s">
        <v>4517</v>
      </c>
      <c r="L1978" s="7" t="s">
        <v>8268</v>
      </c>
      <c r="M1978" s="7" t="s">
        <v>1216</v>
      </c>
      <c r="N1978" s="7">
        <v>91560</v>
      </c>
      <c r="O1978" s="7"/>
      <c r="P1978" s="7"/>
      <c r="Q1978" s="7"/>
      <c r="R1978" s="1"/>
      <c r="S1978" s="1"/>
      <c r="T1978" s="1"/>
      <c r="U1978" s="15" t="s">
        <v>816</v>
      </c>
      <c r="V1978" s="52"/>
      <c r="W1978" s="14" t="s">
        <v>815</v>
      </c>
      <c r="X1978" s="20">
        <v>0</v>
      </c>
      <c r="Y1978" s="7" t="s">
        <v>10749</v>
      </c>
      <c r="Z1978" s="11" t="s">
        <v>4442</v>
      </c>
      <c r="AA1978" s="7">
        <v>2000000</v>
      </c>
      <c r="AB1978" s="1" t="s">
        <v>15070</v>
      </c>
      <c r="AC1978" s="7" t="s">
        <v>14869</v>
      </c>
      <c r="AD1978" s="1" t="s">
        <v>16269</v>
      </c>
    </row>
    <row r="1979" spans="1:30">
      <c r="A1979" s="6">
        <v>43944</v>
      </c>
      <c r="B1979" s="7" t="s">
        <v>21</v>
      </c>
      <c r="C1979" s="7" t="s">
        <v>5285</v>
      </c>
      <c r="D1979" s="11" t="s">
        <v>904</v>
      </c>
      <c r="E1979" s="7" t="s">
        <v>16</v>
      </c>
      <c r="F1979" s="7" t="s">
        <v>5286</v>
      </c>
      <c r="G1979" s="7" t="s">
        <v>17</v>
      </c>
      <c r="H1979" s="7" t="s">
        <v>5342</v>
      </c>
      <c r="I1979" s="7" t="s">
        <v>682</v>
      </c>
      <c r="J1979" s="7"/>
      <c r="K1979" s="7" t="s">
        <v>1347</v>
      </c>
      <c r="L1979" s="7" t="s">
        <v>14290</v>
      </c>
      <c r="M1979" s="7" t="s">
        <v>14289</v>
      </c>
      <c r="N1979" s="7">
        <v>91410</v>
      </c>
      <c r="O1979" s="7"/>
      <c r="P1979" s="7"/>
      <c r="Q1979" s="7"/>
      <c r="R1979" s="1"/>
      <c r="S1979" s="1"/>
      <c r="T1979" s="1"/>
      <c r="U1979" s="15" t="s">
        <v>816</v>
      </c>
      <c r="V1979" s="52"/>
      <c r="W1979" s="14" t="s">
        <v>815</v>
      </c>
      <c r="X1979" s="20">
        <v>0</v>
      </c>
      <c r="Y1979" s="7" t="s">
        <v>10750</v>
      </c>
      <c r="Z1979" s="11" t="s">
        <v>4442</v>
      </c>
      <c r="AA1979" s="7">
        <v>70000</v>
      </c>
      <c r="AB1979" s="1" t="s">
        <v>15663</v>
      </c>
      <c r="AC1979" s="7" t="s">
        <v>14870</v>
      </c>
      <c r="AD1979" s="1" t="s">
        <v>16269</v>
      </c>
    </row>
    <row r="1980" spans="1:30">
      <c r="A1980" s="6">
        <v>43950</v>
      </c>
      <c r="B1980" s="7" t="s">
        <v>1385</v>
      </c>
      <c r="C1980" s="7" t="s">
        <v>4444</v>
      </c>
      <c r="D1980" s="7" t="s">
        <v>1387</v>
      </c>
      <c r="E1980" s="7" t="s">
        <v>1499</v>
      </c>
      <c r="F1980" s="7" t="s">
        <v>4467</v>
      </c>
      <c r="G1980" s="7" t="s">
        <v>17</v>
      </c>
      <c r="H1980" s="7" t="s">
        <v>5343</v>
      </c>
      <c r="I1980" s="7" t="s">
        <v>8269</v>
      </c>
      <c r="J1980" s="7"/>
      <c r="K1980" s="7"/>
      <c r="L1980" s="7" t="s">
        <v>14292</v>
      </c>
      <c r="M1980" s="7" t="s">
        <v>14291</v>
      </c>
      <c r="N1980" s="7">
        <v>91200</v>
      </c>
      <c r="O1980" s="7"/>
      <c r="P1980" s="7"/>
      <c r="Q1980" s="7"/>
      <c r="R1980" s="1"/>
      <c r="S1980" s="1"/>
      <c r="T1980" s="1"/>
      <c r="U1980" s="15" t="s">
        <v>816</v>
      </c>
      <c r="V1980" s="52"/>
      <c r="W1980" s="14" t="s">
        <v>815</v>
      </c>
      <c r="X1980" s="20">
        <v>0</v>
      </c>
      <c r="Y1980" s="7" t="s">
        <v>10751</v>
      </c>
      <c r="Z1980" s="11" t="s">
        <v>4442</v>
      </c>
      <c r="AA1980" s="7">
        <v>3160000</v>
      </c>
      <c r="AB1980" s="1" t="s">
        <v>15664</v>
      </c>
      <c r="AC1980" s="7" t="s">
        <v>14869</v>
      </c>
      <c r="AD1980" s="1" t="s">
        <v>16269</v>
      </c>
    </row>
    <row r="1981" spans="1:30">
      <c r="A1981" s="6">
        <v>43944</v>
      </c>
      <c r="B1981" s="7" t="s">
        <v>15</v>
      </c>
      <c r="C1981" s="7" t="s">
        <v>4656</v>
      </c>
      <c r="D1981" s="7" t="s">
        <v>39</v>
      </c>
      <c r="E1981" s="7" t="s">
        <v>16</v>
      </c>
      <c r="F1981" s="7" t="s">
        <v>129</v>
      </c>
      <c r="G1981" s="7" t="s">
        <v>37</v>
      </c>
      <c r="H1981" s="7" t="s">
        <v>5344</v>
      </c>
      <c r="I1981" s="7" t="s">
        <v>8270</v>
      </c>
      <c r="J1981" s="7"/>
      <c r="K1981" s="7" t="s">
        <v>8271</v>
      </c>
      <c r="L1981" s="7" t="s">
        <v>14294</v>
      </c>
      <c r="M1981" s="7" t="s">
        <v>14293</v>
      </c>
      <c r="N1981" s="7">
        <v>90578.4</v>
      </c>
      <c r="O1981" s="7">
        <v>41360</v>
      </c>
      <c r="P1981" s="7">
        <v>2.19</v>
      </c>
      <c r="Q1981" s="7"/>
      <c r="R1981" s="1"/>
      <c r="S1981" s="1"/>
      <c r="T1981" s="1"/>
      <c r="U1981" s="15" t="s">
        <v>816</v>
      </c>
      <c r="V1981" s="52"/>
      <c r="W1981" s="14" t="s">
        <v>815</v>
      </c>
      <c r="X1981" s="20">
        <v>0</v>
      </c>
      <c r="Y1981" s="7" t="s">
        <v>10752</v>
      </c>
      <c r="Z1981" s="11" t="s">
        <v>4442</v>
      </c>
      <c r="AA1981" s="7">
        <v>150000</v>
      </c>
      <c r="AB1981" s="1" t="s">
        <v>15665</v>
      </c>
      <c r="AC1981" s="7" t="s">
        <v>14870</v>
      </c>
      <c r="AD1981" s="1" t="s">
        <v>16269</v>
      </c>
    </row>
    <row r="1982" spans="1:30">
      <c r="A1982" s="6">
        <v>43941</v>
      </c>
      <c r="B1982" s="7" t="s">
        <v>21</v>
      </c>
      <c r="C1982" s="7" t="s">
        <v>2648</v>
      </c>
      <c r="D1982" s="11" t="s">
        <v>3952</v>
      </c>
      <c r="E1982" s="7" t="s">
        <v>16</v>
      </c>
      <c r="F1982" s="7" t="s">
        <v>5345</v>
      </c>
      <c r="G1982" s="7" t="s">
        <v>17</v>
      </c>
      <c r="H1982" s="7" t="s">
        <v>5346</v>
      </c>
      <c r="I1982" s="7" t="s">
        <v>8272</v>
      </c>
      <c r="J1982" s="7"/>
      <c r="K1982" s="7"/>
      <c r="L1982" s="7" t="s">
        <v>14035</v>
      </c>
      <c r="M1982" s="7" t="s">
        <v>3960</v>
      </c>
      <c r="N1982" s="7">
        <v>90500</v>
      </c>
      <c r="O1982" s="7"/>
      <c r="P1982" s="7"/>
      <c r="Q1982" s="7"/>
      <c r="R1982" s="1"/>
      <c r="S1982" s="1"/>
      <c r="T1982" s="1"/>
      <c r="U1982" s="15" t="s">
        <v>816</v>
      </c>
      <c r="V1982" s="52"/>
      <c r="W1982" s="14" t="s">
        <v>815</v>
      </c>
      <c r="X1982" s="20">
        <v>0</v>
      </c>
      <c r="Y1982" s="7" t="s">
        <v>10753</v>
      </c>
      <c r="Z1982" s="11" t="s">
        <v>4442</v>
      </c>
      <c r="AA1982" s="7">
        <v>100000</v>
      </c>
      <c r="AB1982" s="1" t="s">
        <v>15011</v>
      </c>
      <c r="AC1982" s="7" t="s">
        <v>14868</v>
      </c>
      <c r="AD1982" s="1" t="s">
        <v>16269</v>
      </c>
    </row>
    <row r="1983" spans="1:30">
      <c r="A1983" s="6">
        <v>43938</v>
      </c>
      <c r="B1983" s="7" t="s">
        <v>15</v>
      </c>
      <c r="C1983" s="7" t="s">
        <v>2884</v>
      </c>
      <c r="D1983" s="7" t="s">
        <v>2877</v>
      </c>
      <c r="E1983" s="7"/>
      <c r="F1983" s="7"/>
      <c r="G1983" s="7" t="s">
        <v>17</v>
      </c>
      <c r="H1983" s="7" t="s">
        <v>5347</v>
      </c>
      <c r="I1983" s="7"/>
      <c r="J1983" s="7"/>
      <c r="K1983" s="7" t="s">
        <v>3013</v>
      </c>
      <c r="L1983" s="7" t="s">
        <v>8273</v>
      </c>
      <c r="M1983" s="7" t="s">
        <v>14295</v>
      </c>
      <c r="N1983" s="7">
        <v>90240</v>
      </c>
      <c r="O1983" s="7"/>
      <c r="P1983" s="7"/>
      <c r="Q1983" s="7"/>
      <c r="R1983" s="1"/>
      <c r="S1983" s="1"/>
      <c r="T1983" s="1"/>
      <c r="U1983" s="15" t="s">
        <v>816</v>
      </c>
      <c r="V1983" s="52"/>
      <c r="W1983" s="14" t="s">
        <v>815</v>
      </c>
      <c r="X1983" s="20">
        <v>0</v>
      </c>
      <c r="Y1983" s="7" t="s">
        <v>10754</v>
      </c>
      <c r="Z1983" s="11" t="s">
        <v>4442</v>
      </c>
      <c r="AA1983" s="7">
        <v>0</v>
      </c>
      <c r="AB1983" s="1" t="s">
        <v>15666</v>
      </c>
      <c r="AC1983" s="7" t="s">
        <v>14870</v>
      </c>
      <c r="AD1983" s="1" t="s">
        <v>16269</v>
      </c>
    </row>
    <row r="1984" spans="1:30">
      <c r="A1984" s="6">
        <v>43924</v>
      </c>
      <c r="B1984" s="7" t="s">
        <v>21</v>
      </c>
      <c r="C1984" s="7" t="s">
        <v>4269</v>
      </c>
      <c r="D1984" s="7" t="s">
        <v>3952</v>
      </c>
      <c r="E1984" s="7" t="s">
        <v>16</v>
      </c>
      <c r="F1984" s="7" t="s">
        <v>4270</v>
      </c>
      <c r="G1984" s="7" t="s">
        <v>17</v>
      </c>
      <c r="H1984" s="7" t="s">
        <v>5348</v>
      </c>
      <c r="I1984" s="7" t="s">
        <v>8274</v>
      </c>
      <c r="J1984" s="7"/>
      <c r="K1984" s="7"/>
      <c r="L1984" s="7" t="s">
        <v>14296</v>
      </c>
      <c r="M1984" s="7" t="s">
        <v>8275</v>
      </c>
      <c r="N1984" s="7">
        <v>90200</v>
      </c>
      <c r="O1984" s="7">
        <v>2200</v>
      </c>
      <c r="P1984" s="7">
        <v>41</v>
      </c>
      <c r="Q1984" s="7"/>
      <c r="R1984" s="1"/>
      <c r="S1984" s="1"/>
      <c r="T1984" s="1"/>
      <c r="U1984" s="15" t="s">
        <v>816</v>
      </c>
      <c r="V1984" s="52"/>
      <c r="W1984" s="14" t="s">
        <v>815</v>
      </c>
      <c r="X1984" s="20">
        <v>0</v>
      </c>
      <c r="Y1984" s="7" t="s">
        <v>10755</v>
      </c>
      <c r="Z1984" s="11" t="s">
        <v>4442</v>
      </c>
      <c r="AA1984" s="7">
        <v>150000</v>
      </c>
      <c r="AB1984" s="1" t="s">
        <v>15667</v>
      </c>
      <c r="AC1984" s="7" t="s">
        <v>14870</v>
      </c>
      <c r="AD1984" s="1" t="s">
        <v>16269</v>
      </c>
    </row>
    <row r="1985" spans="1:30">
      <c r="A1985" s="6">
        <v>43938</v>
      </c>
      <c r="B1985" s="7" t="s">
        <v>21</v>
      </c>
      <c r="C1985" s="7" t="s">
        <v>4670</v>
      </c>
      <c r="D1985" s="7" t="s">
        <v>2695</v>
      </c>
      <c r="E1985" s="7" t="s">
        <v>16</v>
      </c>
      <c r="F1985" s="7" t="s">
        <v>2696</v>
      </c>
      <c r="G1985" s="7" t="s">
        <v>17</v>
      </c>
      <c r="H1985" s="7" t="s">
        <v>5349</v>
      </c>
      <c r="I1985" s="7" t="s">
        <v>2698</v>
      </c>
      <c r="J1985" s="7" t="s">
        <v>2699</v>
      </c>
      <c r="K1985" s="7" t="s">
        <v>2700</v>
      </c>
      <c r="L1985" s="7" t="s">
        <v>13910</v>
      </c>
      <c r="M1985" s="7" t="s">
        <v>2701</v>
      </c>
      <c r="N1985" s="7">
        <v>90000</v>
      </c>
      <c r="O1985" s="7">
        <v>6000</v>
      </c>
      <c r="P1985" s="7">
        <v>15</v>
      </c>
      <c r="Q1985" s="7" t="s">
        <v>4400</v>
      </c>
      <c r="R1985" s="1"/>
      <c r="S1985" s="1"/>
      <c r="T1985" s="1"/>
      <c r="U1985" s="15" t="s">
        <v>816</v>
      </c>
      <c r="V1985" s="52"/>
      <c r="W1985" s="14" t="s">
        <v>815</v>
      </c>
      <c r="X1985" s="20">
        <v>0</v>
      </c>
      <c r="Y1985" s="7" t="s">
        <v>10756</v>
      </c>
      <c r="Z1985" s="11" t="s">
        <v>4442</v>
      </c>
      <c r="AA1985" s="7">
        <v>100000</v>
      </c>
      <c r="AB1985" s="1" t="s">
        <v>15280</v>
      </c>
      <c r="AC1985" s="7" t="s">
        <v>14870</v>
      </c>
      <c r="AD1985" s="1" t="s">
        <v>16269</v>
      </c>
    </row>
    <row r="1986" spans="1:30">
      <c r="A1986" s="6">
        <v>43943</v>
      </c>
      <c r="B1986" s="7" t="s">
        <v>21</v>
      </c>
      <c r="C1986" s="7" t="s">
        <v>4447</v>
      </c>
      <c r="D1986" s="7" t="s">
        <v>2766</v>
      </c>
      <c r="E1986" s="7" t="s">
        <v>16</v>
      </c>
      <c r="F1986" s="7" t="s">
        <v>2767</v>
      </c>
      <c r="G1986" s="7" t="s">
        <v>37</v>
      </c>
      <c r="H1986" s="7" t="s">
        <v>5350</v>
      </c>
      <c r="I1986" s="7" t="s">
        <v>314</v>
      </c>
      <c r="J1986" s="7" t="s">
        <v>314</v>
      </c>
      <c r="K1986" s="7" t="s">
        <v>8276</v>
      </c>
      <c r="L1986" s="7" t="s">
        <v>14297</v>
      </c>
      <c r="M1986" s="7" t="s">
        <v>8277</v>
      </c>
      <c r="N1986" s="7">
        <v>90000</v>
      </c>
      <c r="O1986" s="7"/>
      <c r="P1986" s="7"/>
      <c r="Q1986" s="7"/>
      <c r="R1986" s="1"/>
      <c r="S1986" s="1"/>
      <c r="T1986" s="1"/>
      <c r="U1986" s="15" t="s">
        <v>816</v>
      </c>
      <c r="V1986" s="52"/>
      <c r="W1986" s="14" t="s">
        <v>815</v>
      </c>
      <c r="X1986" s="20">
        <v>0</v>
      </c>
      <c r="Y1986" s="7" t="s">
        <v>10757</v>
      </c>
      <c r="Z1986" s="11" t="s">
        <v>4442</v>
      </c>
      <c r="AA1986" s="7">
        <v>500000</v>
      </c>
      <c r="AB1986" s="1" t="s">
        <v>15668</v>
      </c>
      <c r="AC1986" s="7" t="s">
        <v>14869</v>
      </c>
      <c r="AD1986" s="1" t="s">
        <v>16269</v>
      </c>
    </row>
    <row r="1987" spans="1:30">
      <c r="A1987" s="6" t="s">
        <v>815</v>
      </c>
      <c r="B1987" s="7" t="s">
        <v>15</v>
      </c>
      <c r="C1987" s="7" t="s">
        <v>4251</v>
      </c>
      <c r="D1987" s="7" t="s">
        <v>3925</v>
      </c>
      <c r="E1987" s="7" t="s">
        <v>16</v>
      </c>
      <c r="F1987" s="7" t="s">
        <v>4252</v>
      </c>
      <c r="G1987" s="7" t="s">
        <v>37</v>
      </c>
      <c r="H1987" s="7" t="s">
        <v>5351</v>
      </c>
      <c r="I1987" s="7" t="s">
        <v>8278</v>
      </c>
      <c r="J1987" s="7" t="s">
        <v>2740</v>
      </c>
      <c r="K1987" s="7" t="s">
        <v>8279</v>
      </c>
      <c r="L1987" s="7" t="s">
        <v>14298</v>
      </c>
      <c r="M1987" s="7" t="s">
        <v>8280</v>
      </c>
      <c r="N1987" s="7">
        <v>89973.13</v>
      </c>
      <c r="O1987" s="7">
        <v>1014</v>
      </c>
      <c r="P1987" s="7">
        <v>88.76</v>
      </c>
      <c r="Q1987" s="7"/>
      <c r="R1987" s="1"/>
      <c r="S1987" s="1"/>
      <c r="T1987" s="1"/>
      <c r="U1987" s="15" t="s">
        <v>816</v>
      </c>
      <c r="V1987" s="52"/>
      <c r="W1987" s="14" t="s">
        <v>815</v>
      </c>
      <c r="X1987" s="20">
        <v>0</v>
      </c>
      <c r="Y1987" s="7" t="s">
        <v>10758</v>
      </c>
      <c r="Z1987" s="11" t="s">
        <v>4442</v>
      </c>
      <c r="AA1987" s="7">
        <v>0</v>
      </c>
      <c r="AB1987" s="1" t="s">
        <v>15669</v>
      </c>
      <c r="AC1987" s="7" t="s">
        <v>14869</v>
      </c>
      <c r="AD1987" s="1" t="s">
        <v>16269</v>
      </c>
    </row>
    <row r="1988" spans="1:30">
      <c r="A1988" s="6">
        <v>43955</v>
      </c>
      <c r="B1988" s="7" t="s">
        <v>1385</v>
      </c>
      <c r="C1988" s="7" t="s">
        <v>4444</v>
      </c>
      <c r="D1988" s="7" t="s">
        <v>1387</v>
      </c>
      <c r="E1988" s="7" t="s">
        <v>5308</v>
      </c>
      <c r="F1988" s="7" t="s">
        <v>5309</v>
      </c>
      <c r="G1988" s="7" t="s">
        <v>17</v>
      </c>
      <c r="H1988" s="7" t="s">
        <v>5352</v>
      </c>
      <c r="I1988" s="7" t="s">
        <v>8281</v>
      </c>
      <c r="J1988" s="7"/>
      <c r="K1988" s="7"/>
      <c r="L1988" s="7" t="s">
        <v>8282</v>
      </c>
      <c r="M1988" s="7" t="s">
        <v>8283</v>
      </c>
      <c r="N1988" s="7">
        <v>89968.35</v>
      </c>
      <c r="O1988" s="7"/>
      <c r="P1988" s="7"/>
      <c r="Q1988" s="7"/>
      <c r="R1988" s="1"/>
      <c r="S1988" s="1"/>
      <c r="T1988" s="1"/>
      <c r="U1988" s="15" t="s">
        <v>816</v>
      </c>
      <c r="V1988" s="52"/>
      <c r="W1988" s="14" t="s">
        <v>815</v>
      </c>
      <c r="X1988" s="20">
        <v>0</v>
      </c>
      <c r="Y1988" s="7" t="s">
        <v>10759</v>
      </c>
      <c r="Z1988" s="11" t="s">
        <v>4442</v>
      </c>
      <c r="AA1988" s="7">
        <v>12000</v>
      </c>
      <c r="AB1988" s="1" t="s">
        <v>15670</v>
      </c>
      <c r="AC1988" s="7" t="s">
        <v>14868</v>
      </c>
      <c r="AD1988" s="1" t="s">
        <v>16269</v>
      </c>
    </row>
    <row r="1989" spans="1:30">
      <c r="A1989" s="6">
        <v>43922</v>
      </c>
      <c r="B1989" s="7" t="s">
        <v>15</v>
      </c>
      <c r="C1989" s="7" t="s">
        <v>4632</v>
      </c>
      <c r="D1989" s="7" t="s">
        <v>3512</v>
      </c>
      <c r="E1989" s="7" t="s">
        <v>16</v>
      </c>
      <c r="F1989" s="7"/>
      <c r="G1989" s="7" t="s">
        <v>17</v>
      </c>
      <c r="H1989" s="7" t="s">
        <v>5353</v>
      </c>
      <c r="I1989" s="7" t="s">
        <v>8284</v>
      </c>
      <c r="J1989" s="7" t="s">
        <v>8285</v>
      </c>
      <c r="K1989" s="7" t="s">
        <v>8285</v>
      </c>
      <c r="L1989" s="7" t="s">
        <v>3637</v>
      </c>
      <c r="M1989" s="7" t="s">
        <v>3638</v>
      </c>
      <c r="N1989" s="7">
        <v>89930</v>
      </c>
      <c r="O1989" s="7">
        <v>1700</v>
      </c>
      <c r="P1989" s="7">
        <v>52.9</v>
      </c>
      <c r="Q1989" s="7"/>
      <c r="R1989" s="1"/>
      <c r="S1989" s="1"/>
      <c r="T1989" s="1"/>
      <c r="U1989" s="15" t="s">
        <v>816</v>
      </c>
      <c r="V1989" s="52"/>
      <c r="W1989" s="14" t="s">
        <v>815</v>
      </c>
      <c r="X1989" s="20">
        <v>0</v>
      </c>
      <c r="Y1989" s="7" t="s">
        <v>10760</v>
      </c>
      <c r="Z1989" s="11" t="s">
        <v>4442</v>
      </c>
      <c r="AA1989" s="7">
        <v>600000</v>
      </c>
      <c r="AB1989" s="1" t="s">
        <v>15390</v>
      </c>
      <c r="AC1989" s="7" t="s">
        <v>14868</v>
      </c>
      <c r="AD1989" s="1" t="s">
        <v>16269</v>
      </c>
    </row>
    <row r="1990" spans="1:30">
      <c r="A1990" s="6">
        <v>43922</v>
      </c>
      <c r="B1990" s="7" t="s">
        <v>15</v>
      </c>
      <c r="C1990" s="7" t="s">
        <v>4632</v>
      </c>
      <c r="D1990" s="7" t="s">
        <v>3512</v>
      </c>
      <c r="E1990" s="7" t="s">
        <v>16</v>
      </c>
      <c r="F1990" s="7"/>
      <c r="G1990" s="7" t="s">
        <v>17</v>
      </c>
      <c r="H1990" s="7" t="s">
        <v>5354</v>
      </c>
      <c r="I1990" s="7" t="s">
        <v>8286</v>
      </c>
      <c r="J1990" s="7" t="s">
        <v>8287</v>
      </c>
      <c r="K1990" s="7" t="s">
        <v>8287</v>
      </c>
      <c r="L1990" s="7" t="s">
        <v>3637</v>
      </c>
      <c r="M1990" s="7" t="s">
        <v>3638</v>
      </c>
      <c r="N1990" s="7">
        <v>89930</v>
      </c>
      <c r="O1990" s="7">
        <v>1700</v>
      </c>
      <c r="P1990" s="7">
        <v>52.9</v>
      </c>
      <c r="Q1990" s="7"/>
      <c r="R1990" s="1"/>
      <c r="S1990" s="1"/>
      <c r="T1990" s="1"/>
      <c r="U1990" s="15" t="s">
        <v>816</v>
      </c>
      <c r="V1990" s="52"/>
      <c r="W1990" s="14" t="s">
        <v>815</v>
      </c>
      <c r="X1990" s="20">
        <v>0</v>
      </c>
      <c r="Y1990" s="7" t="s">
        <v>10761</v>
      </c>
      <c r="Z1990" s="11" t="s">
        <v>4442</v>
      </c>
      <c r="AA1990" s="7">
        <v>600000</v>
      </c>
      <c r="AB1990" s="1" t="s">
        <v>15390</v>
      </c>
      <c r="AC1990" s="7" t="s">
        <v>14868</v>
      </c>
      <c r="AD1990" s="1" t="s">
        <v>16269</v>
      </c>
    </row>
    <row r="1991" spans="1:30">
      <c r="A1991" s="6">
        <v>43956</v>
      </c>
      <c r="B1991" s="7" t="s">
        <v>1385</v>
      </c>
      <c r="C1991" s="7" t="s">
        <v>4444</v>
      </c>
      <c r="D1991" s="7" t="s">
        <v>1387</v>
      </c>
      <c r="E1991" s="7" t="s">
        <v>4456</v>
      </c>
      <c r="F1991" s="7" t="s">
        <v>4469</v>
      </c>
      <c r="G1991" s="7"/>
      <c r="H1991" s="7" t="s">
        <v>5355</v>
      </c>
      <c r="I1991" s="7" t="s">
        <v>8288</v>
      </c>
      <c r="J1991" s="7"/>
      <c r="K1991" s="7"/>
      <c r="L1991" s="7" t="s">
        <v>14299</v>
      </c>
      <c r="M1991" s="7" t="s">
        <v>8289</v>
      </c>
      <c r="N1991" s="7">
        <v>89850.07</v>
      </c>
      <c r="O1991" s="7"/>
      <c r="P1991" s="7"/>
      <c r="Q1991" s="7"/>
      <c r="R1991" s="1"/>
      <c r="S1991" s="1"/>
      <c r="T1991" s="1"/>
      <c r="U1991" s="15" t="s">
        <v>816</v>
      </c>
      <c r="V1991" s="52"/>
      <c r="W1991" s="14" t="s">
        <v>815</v>
      </c>
      <c r="X1991" s="20">
        <v>0</v>
      </c>
      <c r="Y1991" s="7" t="s">
        <v>10762</v>
      </c>
      <c r="Z1991" s="11" t="s">
        <v>4442</v>
      </c>
      <c r="AA1991" s="7">
        <v>0</v>
      </c>
      <c r="AB1991" s="1" t="s">
        <v>15671</v>
      </c>
      <c r="AC1991" s="7" t="s">
        <v>14869</v>
      </c>
      <c r="AD1991" s="1" t="s">
        <v>16269</v>
      </c>
    </row>
    <row r="1992" spans="1:30">
      <c r="A1992" s="6">
        <v>43934</v>
      </c>
      <c r="B1992" s="7" t="s">
        <v>15</v>
      </c>
      <c r="C1992" s="7" t="s">
        <v>4632</v>
      </c>
      <c r="D1992" s="7" t="s">
        <v>3512</v>
      </c>
      <c r="E1992" s="7" t="s">
        <v>16</v>
      </c>
      <c r="F1992" s="7"/>
      <c r="G1992" s="7" t="s">
        <v>17</v>
      </c>
      <c r="H1992" s="7" t="s">
        <v>5356</v>
      </c>
      <c r="I1992" s="7" t="s">
        <v>8290</v>
      </c>
      <c r="J1992" s="7" t="s">
        <v>8291</v>
      </c>
      <c r="K1992" s="7" t="s">
        <v>8291</v>
      </c>
      <c r="L1992" s="7" t="s">
        <v>161</v>
      </c>
      <c r="M1992" s="7" t="s">
        <v>2859</v>
      </c>
      <c r="N1992" s="7">
        <v>89805.1</v>
      </c>
      <c r="O1992" s="7">
        <v>763</v>
      </c>
      <c r="P1992" s="7">
        <v>117.7</v>
      </c>
      <c r="Q1992" s="7"/>
      <c r="R1992" s="1"/>
      <c r="S1992" s="1"/>
      <c r="T1992" s="1"/>
      <c r="U1992" s="15" t="s">
        <v>816</v>
      </c>
      <c r="V1992" s="52"/>
      <c r="W1992" s="14" t="s">
        <v>815</v>
      </c>
      <c r="X1992" s="20">
        <v>0</v>
      </c>
      <c r="Y1992" s="7" t="s">
        <v>10763</v>
      </c>
      <c r="Z1992" s="11" t="s">
        <v>4442</v>
      </c>
      <c r="AA1992" s="7">
        <v>100000</v>
      </c>
      <c r="AB1992" s="1" t="s">
        <v>14886</v>
      </c>
      <c r="AC1992" s="7" t="s">
        <v>14870</v>
      </c>
      <c r="AD1992" s="1" t="s">
        <v>16269</v>
      </c>
    </row>
    <row r="1993" spans="1:30">
      <c r="A1993" s="6">
        <v>43929</v>
      </c>
      <c r="B1993" s="7" t="s">
        <v>21</v>
      </c>
      <c r="C1993" s="7" t="s">
        <v>4657</v>
      </c>
      <c r="D1993" s="7" t="s">
        <v>3952</v>
      </c>
      <c r="E1993" s="7" t="s">
        <v>16</v>
      </c>
      <c r="F1993" s="7" t="s">
        <v>4086</v>
      </c>
      <c r="G1993" s="7" t="s">
        <v>17</v>
      </c>
      <c r="H1993" s="7" t="s">
        <v>5357</v>
      </c>
      <c r="I1993" s="7" t="s">
        <v>8292</v>
      </c>
      <c r="J1993" s="7"/>
      <c r="K1993" s="7"/>
      <c r="L1993" s="7" t="s">
        <v>13646</v>
      </c>
      <c r="M1993" s="7" t="s">
        <v>8293</v>
      </c>
      <c r="N1993" s="7">
        <v>89690</v>
      </c>
      <c r="O1993" s="7"/>
      <c r="P1993" s="7"/>
      <c r="Q1993" s="7"/>
      <c r="R1993" s="1"/>
      <c r="S1993" s="1"/>
      <c r="T1993" s="1"/>
      <c r="U1993" s="15" t="s">
        <v>816</v>
      </c>
      <c r="V1993" s="52"/>
      <c r="W1993" s="14" t="s">
        <v>815</v>
      </c>
      <c r="X1993" s="20">
        <v>0</v>
      </c>
      <c r="Y1993" s="7" t="s">
        <v>10764</v>
      </c>
      <c r="Z1993" s="11" t="s">
        <v>4442</v>
      </c>
      <c r="AA1993" s="7">
        <v>310000</v>
      </c>
      <c r="AB1993" s="1" t="s">
        <v>14883</v>
      </c>
      <c r="AC1993" s="7" t="s">
        <v>14870</v>
      </c>
      <c r="AD1993" s="1" t="s">
        <v>16269</v>
      </c>
    </row>
    <row r="1994" spans="1:30">
      <c r="A1994" s="6">
        <v>43938</v>
      </c>
      <c r="B1994" s="7" t="s">
        <v>15</v>
      </c>
      <c r="C1994" s="7" t="s">
        <v>4244</v>
      </c>
      <c r="D1994" s="11" t="s">
        <v>3155</v>
      </c>
      <c r="E1994" s="7" t="s">
        <v>16</v>
      </c>
      <c r="F1994" s="7" t="s">
        <v>3156</v>
      </c>
      <c r="G1994" s="7" t="s">
        <v>37</v>
      </c>
      <c r="H1994" s="7" t="s">
        <v>3197</v>
      </c>
      <c r="I1994" s="7" t="s">
        <v>3198</v>
      </c>
      <c r="J1994" s="7"/>
      <c r="K1994" s="7"/>
      <c r="L1994" s="7" t="s">
        <v>8355</v>
      </c>
      <c r="M1994" s="7" t="s">
        <v>2620</v>
      </c>
      <c r="N1994" s="7">
        <v>89596.800000000003</v>
      </c>
      <c r="O1994" s="7">
        <v>1500</v>
      </c>
      <c r="P1994" s="7">
        <v>59.73</v>
      </c>
      <c r="Q1994" s="7"/>
      <c r="R1994" s="1"/>
      <c r="S1994" s="1"/>
      <c r="T1994" s="1"/>
      <c r="U1994" s="15" t="s">
        <v>816</v>
      </c>
      <c r="V1994" s="52"/>
      <c r="W1994" s="14" t="s">
        <v>815</v>
      </c>
      <c r="X1994" s="20">
        <v>0</v>
      </c>
      <c r="Y1994" s="7" t="s">
        <v>10765</v>
      </c>
      <c r="Z1994" s="11" t="s">
        <v>4442</v>
      </c>
      <c r="AA1994" s="7">
        <v>40000000</v>
      </c>
      <c r="AB1994" s="1" t="s">
        <v>15276</v>
      </c>
      <c r="AC1994" s="7" t="s">
        <v>14869</v>
      </c>
      <c r="AD1994" s="1" t="s">
        <v>16269</v>
      </c>
    </row>
    <row r="1995" spans="1:30">
      <c r="A1995" s="6">
        <v>43938</v>
      </c>
      <c r="B1995" s="7" t="s">
        <v>15</v>
      </c>
      <c r="C1995" s="7" t="s">
        <v>4244</v>
      </c>
      <c r="D1995" s="11" t="s">
        <v>3155</v>
      </c>
      <c r="E1995" s="7" t="s">
        <v>16</v>
      </c>
      <c r="F1995" s="7" t="s">
        <v>3156</v>
      </c>
      <c r="G1995" s="7" t="s">
        <v>37</v>
      </c>
      <c r="H1995" s="7" t="s">
        <v>3200</v>
      </c>
      <c r="I1995" s="7" t="s">
        <v>3198</v>
      </c>
      <c r="J1995" s="7"/>
      <c r="K1995" s="7"/>
      <c r="L1995" s="7" t="s">
        <v>8355</v>
      </c>
      <c r="M1995" s="7" t="s">
        <v>2620</v>
      </c>
      <c r="N1995" s="7">
        <v>89596.800000000003</v>
      </c>
      <c r="O1995" s="7">
        <v>1500</v>
      </c>
      <c r="P1995" s="7">
        <v>59.73</v>
      </c>
      <c r="Q1995" s="7"/>
      <c r="R1995" s="1"/>
      <c r="S1995" s="1"/>
      <c r="T1995" s="1"/>
      <c r="U1995" s="15" t="s">
        <v>816</v>
      </c>
      <c r="V1995" s="52"/>
      <c r="W1995" s="14" t="s">
        <v>815</v>
      </c>
      <c r="X1995" s="20">
        <v>0</v>
      </c>
      <c r="Y1995" s="7" t="s">
        <v>10766</v>
      </c>
      <c r="Z1995" s="11" t="s">
        <v>4442</v>
      </c>
      <c r="AA1995" s="7">
        <v>40000000</v>
      </c>
      <c r="AB1995" s="1" t="s">
        <v>15276</v>
      </c>
      <c r="AC1995" s="7" t="s">
        <v>14869</v>
      </c>
      <c r="AD1995" s="1" t="s">
        <v>16269</v>
      </c>
    </row>
    <row r="1996" spans="1:30">
      <c r="A1996" s="6" t="s">
        <v>815</v>
      </c>
      <c r="B1996" s="7" t="s">
        <v>15</v>
      </c>
      <c r="C1996" s="7" t="s">
        <v>4458</v>
      </c>
      <c r="D1996" s="11" t="s">
        <v>904</v>
      </c>
      <c r="E1996" s="7" t="s">
        <v>16</v>
      </c>
      <c r="F1996" s="7" t="s">
        <v>4459</v>
      </c>
      <c r="G1996" s="7" t="s">
        <v>17</v>
      </c>
      <c r="H1996" s="7" t="s">
        <v>5358</v>
      </c>
      <c r="I1996" s="7" t="s">
        <v>4843</v>
      </c>
      <c r="J1996" s="7"/>
      <c r="K1996" s="7" t="s">
        <v>4517</v>
      </c>
      <c r="L1996" s="7" t="s">
        <v>8294</v>
      </c>
      <c r="M1996" s="7" t="s">
        <v>1846</v>
      </c>
      <c r="N1996" s="7">
        <v>89590</v>
      </c>
      <c r="O1996" s="7"/>
      <c r="P1996" s="7"/>
      <c r="Q1996" s="7"/>
      <c r="R1996" s="1"/>
      <c r="S1996" s="1"/>
      <c r="T1996" s="1"/>
      <c r="U1996" s="15" t="s">
        <v>816</v>
      </c>
      <c r="V1996" s="52"/>
      <c r="W1996" s="14" t="s">
        <v>815</v>
      </c>
      <c r="X1996" s="20">
        <v>0</v>
      </c>
      <c r="Y1996" s="7" t="s">
        <v>10767</v>
      </c>
      <c r="Z1996" s="11" t="s">
        <v>4442</v>
      </c>
      <c r="AA1996" s="7">
        <v>16528194</v>
      </c>
      <c r="AB1996" s="1" t="s">
        <v>15168</v>
      </c>
      <c r="AC1996" s="7" t="s">
        <v>14869</v>
      </c>
      <c r="AD1996" s="1" t="s">
        <v>16269</v>
      </c>
    </row>
    <row r="1997" spans="1:30">
      <c r="A1997" s="6">
        <v>43934</v>
      </c>
      <c r="B1997" s="7" t="s">
        <v>21</v>
      </c>
      <c r="C1997" s="7" t="s">
        <v>5199</v>
      </c>
      <c r="D1997" s="11" t="s">
        <v>904</v>
      </c>
      <c r="E1997" s="7" t="s">
        <v>117</v>
      </c>
      <c r="F1997" s="7"/>
      <c r="G1997" s="7" t="s">
        <v>17</v>
      </c>
      <c r="H1997" s="7" t="s">
        <v>5359</v>
      </c>
      <c r="I1997" s="7" t="s">
        <v>8295</v>
      </c>
      <c r="J1997" s="7"/>
      <c r="K1997" s="7" t="s">
        <v>8296</v>
      </c>
      <c r="L1997" s="7"/>
      <c r="M1997" s="7"/>
      <c r="N1997" s="7">
        <v>89566.9</v>
      </c>
      <c r="O1997" s="7"/>
      <c r="P1997" s="7"/>
      <c r="Q1997" s="7"/>
      <c r="R1997" s="1"/>
      <c r="S1997" s="1"/>
      <c r="T1997" s="1"/>
      <c r="U1997" s="15" t="s">
        <v>816</v>
      </c>
      <c r="V1997" s="52"/>
      <c r="W1997" s="14" t="s">
        <v>815</v>
      </c>
      <c r="X1997" s="20">
        <v>0</v>
      </c>
      <c r="Y1997" s="7" t="s">
        <v>10768</v>
      </c>
      <c r="Z1997" s="11" t="s">
        <v>4442</v>
      </c>
      <c r="AA1997" s="7"/>
      <c r="AB1997" s="1" t="s">
        <v>14871</v>
      </c>
      <c r="AC1997" s="7"/>
      <c r="AD1997" s="1" t="s">
        <v>16269</v>
      </c>
    </row>
    <row r="1998" spans="1:30">
      <c r="A1998" s="6">
        <v>43938</v>
      </c>
      <c r="B1998" s="7" t="s">
        <v>21</v>
      </c>
      <c r="C1998" s="7" t="s">
        <v>5360</v>
      </c>
      <c r="D1998" s="11" t="s">
        <v>904</v>
      </c>
      <c r="E1998" s="7" t="s">
        <v>16</v>
      </c>
      <c r="F1998" s="7"/>
      <c r="G1998" s="7" t="s">
        <v>37</v>
      </c>
      <c r="H1998" s="7" t="s">
        <v>5361</v>
      </c>
      <c r="I1998" s="7"/>
      <c r="J1998" s="7"/>
      <c r="K1998" s="7" t="s">
        <v>8297</v>
      </c>
      <c r="L1998" s="7" t="s">
        <v>14300</v>
      </c>
      <c r="M1998" s="7" t="s">
        <v>8298</v>
      </c>
      <c r="N1998" s="7">
        <v>89500</v>
      </c>
      <c r="O1998" s="7">
        <v>1</v>
      </c>
      <c r="P1998" s="7"/>
      <c r="Q1998" s="7"/>
      <c r="R1998" s="1"/>
      <c r="S1998" s="1"/>
      <c r="T1998" s="1"/>
      <c r="U1998" s="15" t="s">
        <v>816</v>
      </c>
      <c r="V1998" s="52"/>
      <c r="W1998" s="14" t="s">
        <v>815</v>
      </c>
      <c r="X1998" s="20">
        <v>0</v>
      </c>
      <c r="Y1998" s="7" t="s">
        <v>10769</v>
      </c>
      <c r="Z1998" s="11" t="s">
        <v>4442</v>
      </c>
      <c r="AA1998" s="7">
        <v>1450000</v>
      </c>
      <c r="AB1998" s="1" t="s">
        <v>15672</v>
      </c>
      <c r="AC1998" s="7" t="s">
        <v>14869</v>
      </c>
      <c r="AD1998" s="1" t="s">
        <v>16269</v>
      </c>
    </row>
    <row r="1999" spans="1:30">
      <c r="A1999" s="6">
        <v>43949</v>
      </c>
      <c r="B1999" s="7" t="s">
        <v>21</v>
      </c>
      <c r="C1999" s="7" t="s">
        <v>4474</v>
      </c>
      <c r="D1999" s="7" t="s">
        <v>2414</v>
      </c>
      <c r="E1999" s="7" t="s">
        <v>16</v>
      </c>
      <c r="F1999" s="7" t="s">
        <v>363</v>
      </c>
      <c r="G1999" s="7" t="s">
        <v>17</v>
      </c>
      <c r="H1999" s="7" t="s">
        <v>5362</v>
      </c>
      <c r="I1999" s="7" t="s">
        <v>2450</v>
      </c>
      <c r="J1999" s="7" t="s">
        <v>8299</v>
      </c>
      <c r="K1999" s="7" t="s">
        <v>2452</v>
      </c>
      <c r="L1999" s="7" t="s">
        <v>8468</v>
      </c>
      <c r="M1999" s="7" t="s">
        <v>8243</v>
      </c>
      <c r="N1999" s="7">
        <v>89400</v>
      </c>
      <c r="O1999" s="7">
        <v>3000</v>
      </c>
      <c r="P1999" s="7">
        <v>29.8</v>
      </c>
      <c r="Q1999" s="7"/>
      <c r="R1999" s="1"/>
      <c r="S1999" s="1"/>
      <c r="T1999" s="1"/>
      <c r="U1999" s="15" t="s">
        <v>816</v>
      </c>
      <c r="V1999" s="52"/>
      <c r="W1999" s="14" t="s">
        <v>815</v>
      </c>
      <c r="X1999" s="20">
        <v>0</v>
      </c>
      <c r="Y1999" s="7" t="s">
        <v>10770</v>
      </c>
      <c r="Z1999" s="11" t="s">
        <v>4442</v>
      </c>
      <c r="AA1999" s="7">
        <v>900000000</v>
      </c>
      <c r="AB1999" s="1" t="s">
        <v>15657</v>
      </c>
      <c r="AC1999" s="7" t="s">
        <v>14869</v>
      </c>
      <c r="AD1999" s="1" t="s">
        <v>16269</v>
      </c>
    </row>
    <row r="2000" spans="1:30">
      <c r="A2000" s="6">
        <v>43943</v>
      </c>
      <c r="B2000" s="7" t="s">
        <v>15</v>
      </c>
      <c r="C2000" s="7" t="s">
        <v>2884</v>
      </c>
      <c r="D2000" s="7" t="s">
        <v>2877</v>
      </c>
      <c r="E2000" s="7" t="s">
        <v>16</v>
      </c>
      <c r="F2000" s="7" t="s">
        <v>2978</v>
      </c>
      <c r="G2000" s="7" t="s">
        <v>17</v>
      </c>
      <c r="H2000" s="7" t="s">
        <v>5363</v>
      </c>
      <c r="I2000" s="7" t="s">
        <v>8300</v>
      </c>
      <c r="J2000" s="7"/>
      <c r="K2000" s="7" t="s">
        <v>3013</v>
      </c>
      <c r="L2000" s="7" t="s">
        <v>14301</v>
      </c>
      <c r="M2000" s="7" t="s">
        <v>8301</v>
      </c>
      <c r="N2000" s="7">
        <v>89400</v>
      </c>
      <c r="O2000" s="7"/>
      <c r="P2000" s="7"/>
      <c r="Q2000" s="7"/>
      <c r="R2000" s="1"/>
      <c r="S2000" s="1"/>
      <c r="T2000" s="1"/>
      <c r="U2000" s="15" t="s">
        <v>816</v>
      </c>
      <c r="V2000" s="52"/>
      <c r="W2000" s="14" t="s">
        <v>815</v>
      </c>
      <c r="X2000" s="20">
        <v>0</v>
      </c>
      <c r="Y2000" s="7" t="s">
        <v>10771</v>
      </c>
      <c r="Z2000" s="11" t="s">
        <v>4442</v>
      </c>
      <c r="AA2000" s="7">
        <v>68808167.590000004</v>
      </c>
      <c r="AB2000" s="1" t="s">
        <v>15673</v>
      </c>
      <c r="AC2000" s="7" t="s">
        <v>14869</v>
      </c>
      <c r="AD2000" s="1" t="s">
        <v>16269</v>
      </c>
    </row>
    <row r="2001" spans="1:30">
      <c r="A2001" s="6">
        <v>43950</v>
      </c>
      <c r="B2001" s="7" t="s">
        <v>21</v>
      </c>
      <c r="C2001" s="7" t="s">
        <v>4483</v>
      </c>
      <c r="D2001" s="7" t="s">
        <v>39</v>
      </c>
      <c r="E2001" s="7" t="s">
        <v>117</v>
      </c>
      <c r="F2001" s="7" t="s">
        <v>5312</v>
      </c>
      <c r="G2001" s="7" t="s">
        <v>37</v>
      </c>
      <c r="H2001" s="7" t="s">
        <v>5364</v>
      </c>
      <c r="I2001" s="7" t="s">
        <v>8224</v>
      </c>
      <c r="J2001" s="7" t="s">
        <v>8225</v>
      </c>
      <c r="K2001" s="7" t="s">
        <v>8226</v>
      </c>
      <c r="L2001" s="7" t="s">
        <v>8227</v>
      </c>
      <c r="M2001" s="7" t="s">
        <v>14277</v>
      </c>
      <c r="N2001" s="7">
        <v>89200</v>
      </c>
      <c r="O2001" s="7">
        <v>40000</v>
      </c>
      <c r="P2001" s="7">
        <v>2.23</v>
      </c>
      <c r="Q2001" s="7"/>
      <c r="R2001" s="1"/>
      <c r="S2001" s="1"/>
      <c r="T2001" s="1"/>
      <c r="U2001" s="15" t="s">
        <v>816</v>
      </c>
      <c r="V2001" s="52"/>
      <c r="W2001" s="14" t="s">
        <v>815</v>
      </c>
      <c r="X2001" s="20">
        <v>0</v>
      </c>
      <c r="Y2001" s="7" t="s">
        <v>10772</v>
      </c>
      <c r="Z2001" s="11" t="s">
        <v>4442</v>
      </c>
      <c r="AA2001" s="7">
        <v>0</v>
      </c>
      <c r="AB2001" s="1" t="s">
        <v>14935</v>
      </c>
      <c r="AC2001" s="7" t="s">
        <v>14869</v>
      </c>
      <c r="AD2001" s="1" t="s">
        <v>16269</v>
      </c>
    </row>
    <row r="2002" spans="1:30">
      <c r="A2002" s="6">
        <v>43949</v>
      </c>
      <c r="B2002" s="7" t="s">
        <v>1385</v>
      </c>
      <c r="C2002" s="7" t="s">
        <v>4499</v>
      </c>
      <c r="D2002" s="7" t="s">
        <v>2194</v>
      </c>
      <c r="E2002" s="7" t="s">
        <v>36</v>
      </c>
      <c r="F2002" s="7" t="s">
        <v>2319</v>
      </c>
      <c r="G2002" s="7" t="s">
        <v>17</v>
      </c>
      <c r="H2002" s="7" t="s">
        <v>5365</v>
      </c>
      <c r="I2002" s="7" t="s">
        <v>2321</v>
      </c>
      <c r="J2002" s="7" t="s">
        <v>2321</v>
      </c>
      <c r="K2002" s="7" t="s">
        <v>2321</v>
      </c>
      <c r="L2002" s="7" t="s">
        <v>8302</v>
      </c>
      <c r="M2002" s="7" t="s">
        <v>8303</v>
      </c>
      <c r="N2002" s="7">
        <v>88800</v>
      </c>
      <c r="O2002" s="7">
        <v>60</v>
      </c>
      <c r="P2002" s="7">
        <v>1480</v>
      </c>
      <c r="Q2002" s="7"/>
      <c r="R2002" s="1"/>
      <c r="S2002" s="1"/>
      <c r="T2002" s="1"/>
      <c r="U2002" s="15" t="s">
        <v>816</v>
      </c>
      <c r="V2002" s="52"/>
      <c r="W2002" s="14" t="s">
        <v>815</v>
      </c>
      <c r="X2002" s="20">
        <v>0</v>
      </c>
      <c r="Y2002" s="7" t="s">
        <v>10773</v>
      </c>
      <c r="Z2002" s="11" t="s">
        <v>4442</v>
      </c>
      <c r="AA2002" s="7">
        <v>96791092</v>
      </c>
      <c r="AB2002" s="1" t="s">
        <v>15674</v>
      </c>
      <c r="AC2002" s="7" t="s">
        <v>14869</v>
      </c>
      <c r="AD2002" s="1" t="s">
        <v>16269</v>
      </c>
    </row>
    <row r="2003" spans="1:30">
      <c r="A2003" s="6">
        <v>43914</v>
      </c>
      <c r="B2003" s="7" t="s">
        <v>21</v>
      </c>
      <c r="C2003" s="7" t="s">
        <v>5366</v>
      </c>
      <c r="D2003" s="11" t="s">
        <v>904</v>
      </c>
      <c r="E2003" s="7" t="s">
        <v>16</v>
      </c>
      <c r="F2003" s="7" t="s">
        <v>1350</v>
      </c>
      <c r="G2003" s="7" t="s">
        <v>17</v>
      </c>
      <c r="H2003" s="7" t="s">
        <v>5367</v>
      </c>
      <c r="I2003" s="7"/>
      <c r="J2003" s="7"/>
      <c r="K2003" s="7" t="s">
        <v>203</v>
      </c>
      <c r="L2003" s="7"/>
      <c r="M2003" s="7"/>
      <c r="N2003" s="7">
        <v>88750</v>
      </c>
      <c r="O2003" s="7"/>
      <c r="P2003" s="7"/>
      <c r="Q2003" s="7"/>
      <c r="R2003" s="1"/>
      <c r="S2003" s="1"/>
      <c r="T2003" s="1"/>
      <c r="U2003" s="15" t="s">
        <v>816</v>
      </c>
      <c r="V2003" s="52"/>
      <c r="W2003" s="14" t="s">
        <v>815</v>
      </c>
      <c r="X2003" s="20">
        <v>0</v>
      </c>
      <c r="Y2003" s="7" t="s">
        <v>10774</v>
      </c>
      <c r="Z2003" s="11" t="s">
        <v>4442</v>
      </c>
      <c r="AA2003" s="7"/>
      <c r="AB2003" s="1" t="s">
        <v>14871</v>
      </c>
      <c r="AC2003" s="7"/>
      <c r="AD2003" s="1" t="s">
        <v>16269</v>
      </c>
    </row>
    <row r="2004" spans="1:30">
      <c r="A2004" s="6">
        <v>43934</v>
      </c>
      <c r="B2004" s="7" t="s">
        <v>15</v>
      </c>
      <c r="C2004" s="7" t="s">
        <v>4632</v>
      </c>
      <c r="D2004" s="7" t="s">
        <v>3512</v>
      </c>
      <c r="E2004" s="7" t="s">
        <v>16</v>
      </c>
      <c r="F2004" s="7"/>
      <c r="G2004" s="7" t="s">
        <v>17</v>
      </c>
      <c r="H2004" s="7" t="s">
        <v>5368</v>
      </c>
      <c r="I2004" s="7" t="s">
        <v>8304</v>
      </c>
      <c r="J2004" s="7" t="s">
        <v>8305</v>
      </c>
      <c r="K2004" s="7" t="s">
        <v>8305</v>
      </c>
      <c r="L2004" s="7" t="s">
        <v>8306</v>
      </c>
      <c r="M2004" s="7" t="s">
        <v>8307</v>
      </c>
      <c r="N2004" s="7">
        <v>88442.4</v>
      </c>
      <c r="O2004" s="7">
        <v>3440</v>
      </c>
      <c r="P2004" s="7">
        <v>25.71</v>
      </c>
      <c r="Q2004" s="7"/>
      <c r="R2004" s="1"/>
      <c r="S2004" s="1"/>
      <c r="T2004" s="1"/>
      <c r="U2004" s="15" t="s">
        <v>816</v>
      </c>
      <c r="V2004" s="52"/>
      <c r="W2004" s="14" t="s">
        <v>815</v>
      </c>
      <c r="X2004" s="20">
        <v>0</v>
      </c>
      <c r="Y2004" s="7" t="s">
        <v>10775</v>
      </c>
      <c r="Z2004" s="11" t="s">
        <v>4442</v>
      </c>
      <c r="AA2004" s="7">
        <v>0</v>
      </c>
      <c r="AB2004" s="1" t="s">
        <v>15675</v>
      </c>
      <c r="AC2004" s="7" t="s">
        <v>14869</v>
      </c>
      <c r="AD2004" s="1" t="s">
        <v>16269</v>
      </c>
    </row>
    <row r="2005" spans="1:30">
      <c r="A2005" s="6">
        <v>43944</v>
      </c>
      <c r="B2005" s="7" t="s">
        <v>21</v>
      </c>
      <c r="C2005" s="7" t="s">
        <v>4642</v>
      </c>
      <c r="D2005" s="7" t="s">
        <v>2046</v>
      </c>
      <c r="E2005" s="7" t="s">
        <v>16</v>
      </c>
      <c r="F2005" s="7" t="s">
        <v>363</v>
      </c>
      <c r="G2005" s="7" t="s">
        <v>17</v>
      </c>
      <c r="H2005" s="7" t="s">
        <v>5369</v>
      </c>
      <c r="I2005" s="7"/>
      <c r="J2005" s="7" t="s">
        <v>2144</v>
      </c>
      <c r="K2005" s="7"/>
      <c r="L2005" s="7" t="s">
        <v>13865</v>
      </c>
      <c r="M2005" s="7" t="s">
        <v>2055</v>
      </c>
      <c r="N2005" s="7">
        <v>88000</v>
      </c>
      <c r="O2005" s="7">
        <v>1000</v>
      </c>
      <c r="P2005" s="7">
        <v>88</v>
      </c>
      <c r="Q2005" s="7"/>
      <c r="R2005" s="1"/>
      <c r="S2005" s="1"/>
      <c r="T2005" s="1"/>
      <c r="U2005" s="15" t="s">
        <v>816</v>
      </c>
      <c r="V2005" s="52"/>
      <c r="W2005" s="14" t="s">
        <v>815</v>
      </c>
      <c r="X2005" s="20">
        <v>0</v>
      </c>
      <c r="Y2005" s="7" t="s">
        <v>10776</v>
      </c>
      <c r="Z2005" s="11" t="s">
        <v>4442</v>
      </c>
      <c r="AA2005" s="7">
        <v>2000000</v>
      </c>
      <c r="AB2005" s="1" t="s">
        <v>15207</v>
      </c>
      <c r="AC2005" s="7" t="s">
        <v>14869</v>
      </c>
      <c r="AD2005" s="1" t="s">
        <v>16269</v>
      </c>
    </row>
    <row r="2006" spans="1:30">
      <c r="A2006" s="6">
        <v>43943</v>
      </c>
      <c r="B2006" s="7" t="s">
        <v>21</v>
      </c>
      <c r="C2006" s="7" t="s">
        <v>5142</v>
      </c>
      <c r="D2006" s="11" t="s">
        <v>904</v>
      </c>
      <c r="E2006" s="7" t="s">
        <v>16</v>
      </c>
      <c r="F2006" s="7" t="s">
        <v>1157</v>
      </c>
      <c r="G2006" s="7" t="s">
        <v>17</v>
      </c>
      <c r="H2006" s="7" t="s">
        <v>5370</v>
      </c>
      <c r="I2006" s="7" t="s">
        <v>8308</v>
      </c>
      <c r="J2006" s="7"/>
      <c r="K2006" s="7" t="s">
        <v>8309</v>
      </c>
      <c r="L2006" s="7" t="s">
        <v>14302</v>
      </c>
      <c r="M2006" s="7" t="s">
        <v>8310</v>
      </c>
      <c r="N2006" s="7">
        <v>87720</v>
      </c>
      <c r="O2006" s="7"/>
      <c r="P2006" s="7"/>
      <c r="Q2006" s="7"/>
      <c r="R2006" s="1"/>
      <c r="S2006" s="1"/>
      <c r="T2006" s="1"/>
      <c r="U2006" s="15" t="s">
        <v>816</v>
      </c>
      <c r="V2006" s="52"/>
      <c r="W2006" s="14" t="s">
        <v>815</v>
      </c>
      <c r="X2006" s="20">
        <v>0</v>
      </c>
      <c r="Y2006" s="7" t="s">
        <v>10777</v>
      </c>
      <c r="Z2006" s="11" t="s">
        <v>4442</v>
      </c>
      <c r="AA2006" s="7">
        <v>300000</v>
      </c>
      <c r="AB2006" s="1" t="s">
        <v>15676</v>
      </c>
      <c r="AC2006" s="7" t="s">
        <v>14868</v>
      </c>
      <c r="AD2006" s="1" t="s">
        <v>16269</v>
      </c>
    </row>
    <row r="2007" spans="1:30">
      <c r="A2007" s="6">
        <v>43941</v>
      </c>
      <c r="B2007" s="7" t="s">
        <v>21</v>
      </c>
      <c r="C2007" s="7" t="s">
        <v>2648</v>
      </c>
      <c r="D2007" s="11" t="s">
        <v>3952</v>
      </c>
      <c r="E2007" s="7" t="s">
        <v>16</v>
      </c>
      <c r="F2007" s="7" t="s">
        <v>5371</v>
      </c>
      <c r="G2007" s="7" t="s">
        <v>17</v>
      </c>
      <c r="H2007" s="7" t="s">
        <v>5372</v>
      </c>
      <c r="I2007" s="7" t="s">
        <v>8311</v>
      </c>
      <c r="J2007" s="7"/>
      <c r="K2007" s="7"/>
      <c r="L2007" s="7" t="s">
        <v>4108</v>
      </c>
      <c r="M2007" s="7" t="s">
        <v>14061</v>
      </c>
      <c r="N2007" s="7">
        <v>87500</v>
      </c>
      <c r="O2007" s="7"/>
      <c r="P2007" s="7"/>
      <c r="Q2007" s="7"/>
      <c r="R2007" s="1"/>
      <c r="S2007" s="1"/>
      <c r="T2007" s="1"/>
      <c r="U2007" s="15" t="s">
        <v>816</v>
      </c>
      <c r="V2007" s="52"/>
      <c r="W2007" s="14" t="s">
        <v>815</v>
      </c>
      <c r="X2007" s="20">
        <v>0</v>
      </c>
      <c r="Y2007" s="7" t="s">
        <v>10778</v>
      </c>
      <c r="Z2007" s="11" t="s">
        <v>4442</v>
      </c>
      <c r="AA2007" s="7">
        <v>450000</v>
      </c>
      <c r="AB2007" s="1" t="s">
        <v>15450</v>
      </c>
      <c r="AC2007" s="7" t="s">
        <v>14869</v>
      </c>
      <c r="AD2007" s="1" t="s">
        <v>16269</v>
      </c>
    </row>
    <row r="2008" spans="1:30">
      <c r="A2008" s="6">
        <v>43948</v>
      </c>
      <c r="B2008" s="7" t="s">
        <v>21</v>
      </c>
      <c r="C2008" s="7" t="s">
        <v>4451</v>
      </c>
      <c r="D2008" s="7" t="s">
        <v>2480</v>
      </c>
      <c r="E2008" s="7" t="s">
        <v>16</v>
      </c>
      <c r="F2008" s="7" t="s">
        <v>2481</v>
      </c>
      <c r="G2008" s="7" t="s">
        <v>17</v>
      </c>
      <c r="H2008" s="7" t="s">
        <v>5373</v>
      </c>
      <c r="I2008" s="7" t="s">
        <v>8312</v>
      </c>
      <c r="J2008" s="7" t="s">
        <v>2485</v>
      </c>
      <c r="K2008" s="7"/>
      <c r="L2008" s="7" t="s">
        <v>2486</v>
      </c>
      <c r="M2008" s="7" t="s">
        <v>2487</v>
      </c>
      <c r="N2008" s="7">
        <v>87459.3</v>
      </c>
      <c r="O2008" s="7"/>
      <c r="P2008" s="7"/>
      <c r="Q2008" s="7"/>
      <c r="R2008" s="1"/>
      <c r="S2008" s="1"/>
      <c r="T2008" s="1"/>
      <c r="U2008" s="15" t="s">
        <v>816</v>
      </c>
      <c r="V2008" s="52"/>
      <c r="W2008" s="14" t="s">
        <v>815</v>
      </c>
      <c r="X2008" s="20">
        <v>0</v>
      </c>
      <c r="Y2008" s="7" t="s">
        <v>10779</v>
      </c>
      <c r="Z2008" s="11" t="s">
        <v>4442</v>
      </c>
      <c r="AA2008" s="7">
        <v>150000</v>
      </c>
      <c r="AB2008" s="1" t="s">
        <v>15255</v>
      </c>
      <c r="AC2008" s="7" t="s">
        <v>14869</v>
      </c>
      <c r="AD2008" s="1" t="s">
        <v>16269</v>
      </c>
    </row>
    <row r="2009" spans="1:30">
      <c r="A2009" s="6">
        <v>43948</v>
      </c>
      <c r="B2009" s="7" t="s">
        <v>15</v>
      </c>
      <c r="C2009" s="7" t="s">
        <v>2194</v>
      </c>
      <c r="D2009" s="7" t="s">
        <v>2194</v>
      </c>
      <c r="E2009" s="7" t="s">
        <v>16</v>
      </c>
      <c r="F2009" s="7" t="s">
        <v>2195</v>
      </c>
      <c r="G2009" s="7" t="s">
        <v>34</v>
      </c>
      <c r="H2009" s="7" t="s">
        <v>5318</v>
      </c>
      <c r="I2009" s="7" t="s">
        <v>8232</v>
      </c>
      <c r="J2009" s="7" t="s">
        <v>8313</v>
      </c>
      <c r="K2009" s="7" t="s">
        <v>8233</v>
      </c>
      <c r="L2009" s="7" t="s">
        <v>14303</v>
      </c>
      <c r="M2009" s="7" t="s">
        <v>8314</v>
      </c>
      <c r="N2009" s="7">
        <v>86966.36</v>
      </c>
      <c r="O2009" s="7"/>
      <c r="P2009" s="7">
        <v>7.54</v>
      </c>
      <c r="Q2009" s="7"/>
      <c r="R2009" s="1"/>
      <c r="S2009" s="1"/>
      <c r="T2009" s="1"/>
      <c r="U2009" s="15" t="s">
        <v>816</v>
      </c>
      <c r="V2009" s="52"/>
      <c r="W2009" s="14" t="s">
        <v>815</v>
      </c>
      <c r="X2009" s="20">
        <v>0</v>
      </c>
      <c r="Y2009" s="7" t="s">
        <v>10780</v>
      </c>
      <c r="Z2009" s="11" t="s">
        <v>4442</v>
      </c>
      <c r="AA2009" s="7">
        <v>250000</v>
      </c>
      <c r="AB2009" s="1" t="s">
        <v>15677</v>
      </c>
      <c r="AC2009" s="7" t="s">
        <v>14868</v>
      </c>
      <c r="AD2009" s="1" t="s">
        <v>16269</v>
      </c>
    </row>
    <row r="2010" spans="1:30">
      <c r="A2010" s="6" t="s">
        <v>815</v>
      </c>
      <c r="B2010" s="7" t="s">
        <v>15</v>
      </c>
      <c r="C2010" s="7" t="s">
        <v>4458</v>
      </c>
      <c r="D2010" s="11" t="s">
        <v>904</v>
      </c>
      <c r="E2010" s="7" t="s">
        <v>16</v>
      </c>
      <c r="F2010" s="7" t="s">
        <v>4459</v>
      </c>
      <c r="G2010" s="7" t="s">
        <v>17</v>
      </c>
      <c r="H2010" s="7" t="s">
        <v>5374</v>
      </c>
      <c r="I2010" s="7" t="s">
        <v>4843</v>
      </c>
      <c r="J2010" s="7"/>
      <c r="K2010" s="7" t="s">
        <v>4517</v>
      </c>
      <c r="L2010" s="7" t="s">
        <v>8315</v>
      </c>
      <c r="M2010" s="7" t="s">
        <v>14304</v>
      </c>
      <c r="N2010" s="7">
        <v>86800</v>
      </c>
      <c r="O2010" s="7"/>
      <c r="P2010" s="7"/>
      <c r="Q2010" s="7"/>
      <c r="R2010" s="1"/>
      <c r="S2010" s="1"/>
      <c r="T2010" s="1"/>
      <c r="U2010" s="15" t="s">
        <v>816</v>
      </c>
      <c r="V2010" s="52"/>
      <c r="W2010" s="14" t="s">
        <v>815</v>
      </c>
      <c r="X2010" s="20">
        <v>0</v>
      </c>
      <c r="Y2010" s="7" t="s">
        <v>10781</v>
      </c>
      <c r="Z2010" s="11" t="s">
        <v>4442</v>
      </c>
      <c r="AA2010" s="7">
        <v>133333.32999999999</v>
      </c>
      <c r="AB2010" s="1" t="s">
        <v>15678</v>
      </c>
      <c r="AC2010" s="7" t="s">
        <v>14869</v>
      </c>
      <c r="AD2010" s="1" t="s">
        <v>16269</v>
      </c>
    </row>
    <row r="2011" spans="1:30">
      <c r="A2011" s="6" t="s">
        <v>815</v>
      </c>
      <c r="B2011" s="7" t="s">
        <v>15</v>
      </c>
      <c r="C2011" s="7" t="s">
        <v>4458</v>
      </c>
      <c r="D2011" s="11" t="s">
        <v>904</v>
      </c>
      <c r="E2011" s="7" t="s">
        <v>16</v>
      </c>
      <c r="F2011" s="7" t="s">
        <v>4459</v>
      </c>
      <c r="G2011" s="7" t="s">
        <v>17</v>
      </c>
      <c r="H2011" s="7" t="s">
        <v>5375</v>
      </c>
      <c r="I2011" s="7" t="s">
        <v>8267</v>
      </c>
      <c r="J2011" s="7"/>
      <c r="K2011" s="7" t="s">
        <v>4517</v>
      </c>
      <c r="L2011" s="7" t="s">
        <v>8316</v>
      </c>
      <c r="M2011" s="7" t="s">
        <v>14305</v>
      </c>
      <c r="N2011" s="7">
        <v>86688</v>
      </c>
      <c r="O2011" s="7"/>
      <c r="P2011" s="7"/>
      <c r="Q2011" s="7"/>
      <c r="R2011" s="1"/>
      <c r="S2011" s="1"/>
      <c r="T2011" s="1"/>
      <c r="U2011" s="15" t="s">
        <v>816</v>
      </c>
      <c r="V2011" s="52"/>
      <c r="W2011" s="14" t="s">
        <v>815</v>
      </c>
      <c r="X2011" s="20">
        <v>0</v>
      </c>
      <c r="Y2011" s="7" t="s">
        <v>10782</v>
      </c>
      <c r="Z2011" s="11" t="s">
        <v>4442</v>
      </c>
      <c r="AA2011" s="7">
        <v>103730196.44</v>
      </c>
      <c r="AB2011" s="1" t="s">
        <v>15679</v>
      </c>
      <c r="AC2011" s="7" t="s">
        <v>14869</v>
      </c>
      <c r="AD2011" s="1" t="s">
        <v>16269</v>
      </c>
    </row>
    <row r="2012" spans="1:30">
      <c r="A2012" s="6">
        <v>43949</v>
      </c>
      <c r="B2012" s="7" t="s">
        <v>21</v>
      </c>
      <c r="C2012" s="7" t="s">
        <v>5327</v>
      </c>
      <c r="D2012" s="11" t="s">
        <v>904</v>
      </c>
      <c r="E2012" s="7" t="s">
        <v>36</v>
      </c>
      <c r="F2012" s="7" t="s">
        <v>3478</v>
      </c>
      <c r="G2012" s="7" t="s">
        <v>17</v>
      </c>
      <c r="H2012" s="7" t="s">
        <v>3490</v>
      </c>
      <c r="I2012" s="7"/>
      <c r="J2012" s="7" t="s">
        <v>3480</v>
      </c>
      <c r="K2012" s="7" t="s">
        <v>3481</v>
      </c>
      <c r="L2012" s="7" t="s">
        <v>13991</v>
      </c>
      <c r="M2012" s="7" t="s">
        <v>3482</v>
      </c>
      <c r="N2012" s="7">
        <v>86400</v>
      </c>
      <c r="O2012" s="7">
        <v>2700</v>
      </c>
      <c r="P2012" s="7">
        <v>32</v>
      </c>
      <c r="Q2012" s="7"/>
      <c r="R2012" s="1"/>
      <c r="S2012" s="1"/>
      <c r="T2012" s="1"/>
      <c r="U2012" s="15" t="s">
        <v>816</v>
      </c>
      <c r="V2012" s="52"/>
      <c r="W2012" s="14" t="s">
        <v>815</v>
      </c>
      <c r="X2012" s="20">
        <v>0</v>
      </c>
      <c r="Y2012" s="7" t="s">
        <v>10783</v>
      </c>
      <c r="Z2012" s="11" t="s">
        <v>4442</v>
      </c>
      <c r="AA2012" s="7">
        <v>50000</v>
      </c>
      <c r="AB2012" s="1" t="s">
        <v>15378</v>
      </c>
      <c r="AC2012" s="7" t="s">
        <v>14868</v>
      </c>
      <c r="AD2012" s="1" t="s">
        <v>16269</v>
      </c>
    </row>
    <row r="2013" spans="1:30">
      <c r="A2013" s="6">
        <v>43948</v>
      </c>
      <c r="B2013" s="7" t="s">
        <v>21</v>
      </c>
      <c r="C2013" s="7" t="s">
        <v>4451</v>
      </c>
      <c r="D2013" s="7" t="s">
        <v>2480</v>
      </c>
      <c r="E2013" s="7" t="s">
        <v>16</v>
      </c>
      <c r="F2013" s="7" t="s">
        <v>2481</v>
      </c>
      <c r="G2013" s="7" t="s">
        <v>17</v>
      </c>
      <c r="H2013" s="7" t="s">
        <v>5376</v>
      </c>
      <c r="I2013" s="7" t="s">
        <v>8317</v>
      </c>
      <c r="J2013" s="7" t="s">
        <v>2485</v>
      </c>
      <c r="K2013" s="7"/>
      <c r="L2013" s="7" t="s">
        <v>8318</v>
      </c>
      <c r="M2013" s="7" t="s">
        <v>8319</v>
      </c>
      <c r="N2013" s="7">
        <v>86000</v>
      </c>
      <c r="O2013" s="7"/>
      <c r="P2013" s="7"/>
      <c r="Q2013" s="7"/>
      <c r="R2013" s="1"/>
      <c r="S2013" s="1"/>
      <c r="T2013" s="1"/>
      <c r="U2013" s="15" t="s">
        <v>816</v>
      </c>
      <c r="V2013" s="52"/>
      <c r="W2013" s="14" t="s">
        <v>815</v>
      </c>
      <c r="X2013" s="20">
        <v>0</v>
      </c>
      <c r="Y2013" s="7" t="s">
        <v>10784</v>
      </c>
      <c r="Z2013" s="11" t="s">
        <v>4442</v>
      </c>
      <c r="AA2013" s="7">
        <v>0</v>
      </c>
      <c r="AB2013" s="1" t="s">
        <v>15680</v>
      </c>
      <c r="AC2013" s="7" t="s">
        <v>14869</v>
      </c>
      <c r="AD2013" s="1" t="s">
        <v>16269</v>
      </c>
    </row>
    <row r="2014" spans="1:30">
      <c r="A2014" s="6" t="s">
        <v>815</v>
      </c>
      <c r="B2014" s="7" t="s">
        <v>15</v>
      </c>
      <c r="C2014" s="7" t="s">
        <v>4458</v>
      </c>
      <c r="D2014" s="11" t="s">
        <v>904</v>
      </c>
      <c r="E2014" s="7" t="s">
        <v>16</v>
      </c>
      <c r="F2014" s="7" t="s">
        <v>4459</v>
      </c>
      <c r="G2014" s="7" t="s">
        <v>17</v>
      </c>
      <c r="H2014" s="7" t="s">
        <v>5377</v>
      </c>
      <c r="I2014" s="7" t="s">
        <v>8267</v>
      </c>
      <c r="J2014" s="7"/>
      <c r="K2014" s="7" t="s">
        <v>4517</v>
      </c>
      <c r="L2014" s="7"/>
      <c r="M2014" s="7"/>
      <c r="N2014" s="7">
        <v>85725.5</v>
      </c>
      <c r="O2014" s="7"/>
      <c r="P2014" s="7"/>
      <c r="Q2014" s="7"/>
      <c r="R2014" s="1"/>
      <c r="S2014" s="1"/>
      <c r="T2014" s="1"/>
      <c r="U2014" s="15" t="s">
        <v>816</v>
      </c>
      <c r="V2014" s="52"/>
      <c r="W2014" s="14" t="s">
        <v>815</v>
      </c>
      <c r="X2014" s="20">
        <v>0</v>
      </c>
      <c r="Y2014" s="7" t="s">
        <v>10785</v>
      </c>
      <c r="Z2014" s="11" t="s">
        <v>4442</v>
      </c>
      <c r="AA2014" s="7"/>
      <c r="AB2014" s="1" t="s">
        <v>14871</v>
      </c>
      <c r="AC2014" s="7"/>
      <c r="AD2014" s="1" t="s">
        <v>16269</v>
      </c>
    </row>
    <row r="2015" spans="1:30">
      <c r="A2015" s="6">
        <v>43924</v>
      </c>
      <c r="B2015" s="7" t="s">
        <v>1385</v>
      </c>
      <c r="C2015" s="7" t="s">
        <v>5199</v>
      </c>
      <c r="D2015" s="11" t="s">
        <v>904</v>
      </c>
      <c r="E2015" s="7" t="s">
        <v>16</v>
      </c>
      <c r="F2015" s="7"/>
      <c r="G2015" s="7" t="s">
        <v>34</v>
      </c>
      <c r="H2015" s="7" t="s">
        <v>5378</v>
      </c>
      <c r="I2015" s="7"/>
      <c r="J2015" s="7"/>
      <c r="K2015" s="7"/>
      <c r="L2015" s="7" t="s">
        <v>14306</v>
      </c>
      <c r="M2015" s="7" t="s">
        <v>8320</v>
      </c>
      <c r="N2015" s="7">
        <v>85260</v>
      </c>
      <c r="O2015" s="7"/>
      <c r="P2015" s="7"/>
      <c r="Q2015" s="7"/>
      <c r="R2015" s="1"/>
      <c r="S2015" s="1"/>
      <c r="T2015" s="1"/>
      <c r="U2015" s="15" t="s">
        <v>816</v>
      </c>
      <c r="V2015" s="52"/>
      <c r="W2015" s="14" t="s">
        <v>815</v>
      </c>
      <c r="X2015" s="20">
        <v>0</v>
      </c>
      <c r="Y2015" s="7" t="s">
        <v>10786</v>
      </c>
      <c r="Z2015" s="11" t="s">
        <v>4442</v>
      </c>
      <c r="AA2015" s="7">
        <v>0</v>
      </c>
      <c r="AB2015" s="1" t="s">
        <v>15681</v>
      </c>
      <c r="AC2015" s="7" t="s">
        <v>14868</v>
      </c>
      <c r="AD2015" s="1" t="s">
        <v>16269</v>
      </c>
    </row>
    <row r="2016" spans="1:30">
      <c r="A2016" s="6">
        <v>43916</v>
      </c>
      <c r="B2016" s="7" t="s">
        <v>15</v>
      </c>
      <c r="C2016" s="7" t="s">
        <v>4632</v>
      </c>
      <c r="D2016" s="7" t="s">
        <v>3512</v>
      </c>
      <c r="E2016" s="7" t="s">
        <v>16</v>
      </c>
      <c r="F2016" s="7"/>
      <c r="G2016" s="7" t="s">
        <v>17</v>
      </c>
      <c r="H2016" s="7" t="s">
        <v>5379</v>
      </c>
      <c r="I2016" s="7" t="s">
        <v>8321</v>
      </c>
      <c r="J2016" s="7" t="s">
        <v>8322</v>
      </c>
      <c r="K2016" s="7" t="s">
        <v>8322</v>
      </c>
      <c r="L2016" s="7" t="s">
        <v>8641</v>
      </c>
      <c r="M2016" s="7" t="s">
        <v>14307</v>
      </c>
      <c r="N2016" s="7">
        <v>85176</v>
      </c>
      <c r="O2016" s="7">
        <v>50400</v>
      </c>
      <c r="P2016" s="7">
        <v>1.69</v>
      </c>
      <c r="Q2016" s="7"/>
      <c r="R2016" s="1"/>
      <c r="S2016" s="1"/>
      <c r="T2016" s="1"/>
      <c r="U2016" s="15" t="s">
        <v>816</v>
      </c>
      <c r="V2016" s="52"/>
      <c r="W2016" s="14" t="s">
        <v>815</v>
      </c>
      <c r="X2016" s="20">
        <v>0</v>
      </c>
      <c r="Y2016" s="7" t="s">
        <v>10787</v>
      </c>
      <c r="Z2016" s="11" t="s">
        <v>4442</v>
      </c>
      <c r="AA2016" s="7">
        <v>0</v>
      </c>
      <c r="AB2016" s="1" t="s">
        <v>15682</v>
      </c>
      <c r="AC2016" s="7" t="s">
        <v>14869</v>
      </c>
      <c r="AD2016" s="1" t="s">
        <v>16269</v>
      </c>
    </row>
    <row r="2017" spans="1:30">
      <c r="A2017" s="6">
        <v>43924</v>
      </c>
      <c r="B2017" s="7" t="s">
        <v>1385</v>
      </c>
      <c r="C2017" s="7" t="s">
        <v>4444</v>
      </c>
      <c r="D2017" s="7" t="s">
        <v>1387</v>
      </c>
      <c r="E2017" s="7" t="s">
        <v>1499</v>
      </c>
      <c r="F2017" s="7" t="s">
        <v>1520</v>
      </c>
      <c r="G2017" s="7" t="s">
        <v>17</v>
      </c>
      <c r="H2017" s="7" t="s">
        <v>1596</v>
      </c>
      <c r="I2017" s="7" t="s">
        <v>1597</v>
      </c>
      <c r="J2017" s="7"/>
      <c r="K2017" s="7"/>
      <c r="L2017" s="7" t="s">
        <v>13709</v>
      </c>
      <c r="M2017" s="7" t="s">
        <v>531</v>
      </c>
      <c r="N2017" s="7">
        <v>85000</v>
      </c>
      <c r="O2017" s="7"/>
      <c r="P2017" s="7"/>
      <c r="Q2017" s="7"/>
      <c r="R2017" s="1"/>
      <c r="S2017" s="1"/>
      <c r="T2017" s="1"/>
      <c r="U2017" s="15" t="s">
        <v>816</v>
      </c>
      <c r="V2017" s="52"/>
      <c r="W2017" s="14" t="s">
        <v>815</v>
      </c>
      <c r="X2017" s="20">
        <v>0</v>
      </c>
      <c r="Y2017" s="7" t="s">
        <v>10788</v>
      </c>
      <c r="Z2017" s="11" t="s">
        <v>4442</v>
      </c>
      <c r="AA2017" s="7">
        <v>1000000</v>
      </c>
      <c r="AB2017" s="1" t="s">
        <v>14961</v>
      </c>
      <c r="AC2017" s="7" t="s">
        <v>14869</v>
      </c>
      <c r="AD2017" s="1" t="s">
        <v>16269</v>
      </c>
    </row>
    <row r="2018" spans="1:30">
      <c r="A2018" s="6">
        <v>43948</v>
      </c>
      <c r="B2018" s="7" t="s">
        <v>21</v>
      </c>
      <c r="C2018" s="7" t="s">
        <v>4474</v>
      </c>
      <c r="D2018" s="7" t="s">
        <v>2414</v>
      </c>
      <c r="E2018" s="7" t="s">
        <v>16</v>
      </c>
      <c r="F2018" s="7" t="s">
        <v>363</v>
      </c>
      <c r="G2018" s="7" t="s">
        <v>17</v>
      </c>
      <c r="H2018" s="7" t="s">
        <v>2444</v>
      </c>
      <c r="I2018" s="7" t="s">
        <v>2428</v>
      </c>
      <c r="J2018" s="7" t="s">
        <v>2438</v>
      </c>
      <c r="K2018" s="7" t="s">
        <v>2430</v>
      </c>
      <c r="L2018" s="7" t="s">
        <v>1461</v>
      </c>
      <c r="M2018" s="7" t="s">
        <v>1462</v>
      </c>
      <c r="N2018" s="7">
        <v>84730</v>
      </c>
      <c r="O2018" s="7">
        <v>37000</v>
      </c>
      <c r="P2018" s="7">
        <v>2.29</v>
      </c>
      <c r="Q2018" s="7"/>
      <c r="R2018" s="1"/>
      <c r="S2018" s="1"/>
      <c r="T2018" s="1"/>
      <c r="U2018" s="15" t="s">
        <v>816</v>
      </c>
      <c r="V2018" s="52"/>
      <c r="W2018" s="14" t="s">
        <v>815</v>
      </c>
      <c r="X2018" s="20">
        <v>0</v>
      </c>
      <c r="Y2018" s="7" t="s">
        <v>10789</v>
      </c>
      <c r="Z2018" s="11" t="s">
        <v>4442</v>
      </c>
      <c r="AA2018" s="7">
        <v>200000</v>
      </c>
      <c r="AB2018" s="1" t="s">
        <v>15103</v>
      </c>
      <c r="AC2018" s="7" t="s">
        <v>14868</v>
      </c>
      <c r="AD2018" s="1" t="s">
        <v>16269</v>
      </c>
    </row>
    <row r="2019" spans="1:30">
      <c r="A2019" s="6" t="s">
        <v>815</v>
      </c>
      <c r="B2019" s="7" t="s">
        <v>15</v>
      </c>
      <c r="C2019" s="7" t="s">
        <v>4458</v>
      </c>
      <c r="D2019" s="11" t="s">
        <v>904</v>
      </c>
      <c r="E2019" s="7" t="s">
        <v>16</v>
      </c>
      <c r="F2019" s="7" t="s">
        <v>4601</v>
      </c>
      <c r="G2019" s="7" t="s">
        <v>17</v>
      </c>
      <c r="H2019" s="7" t="s">
        <v>5380</v>
      </c>
      <c r="I2019" s="7" t="s">
        <v>8323</v>
      </c>
      <c r="J2019" s="7"/>
      <c r="K2019" s="7" t="s">
        <v>8324</v>
      </c>
      <c r="L2019" s="7"/>
      <c r="M2019" s="7"/>
      <c r="N2019" s="7">
        <v>84720</v>
      </c>
      <c r="O2019" s="7"/>
      <c r="P2019" s="7"/>
      <c r="Q2019" s="7"/>
      <c r="R2019" s="1"/>
      <c r="S2019" s="1"/>
      <c r="T2019" s="1"/>
      <c r="U2019" s="15" t="s">
        <v>816</v>
      </c>
      <c r="V2019" s="52"/>
      <c r="W2019" s="14" t="s">
        <v>815</v>
      </c>
      <c r="X2019" s="20">
        <v>0</v>
      </c>
      <c r="Y2019" s="7" t="s">
        <v>10790</v>
      </c>
      <c r="Z2019" s="11" t="s">
        <v>4442</v>
      </c>
      <c r="AA2019" s="7"/>
      <c r="AB2019" s="1" t="s">
        <v>14871</v>
      </c>
      <c r="AC2019" s="7"/>
      <c r="AD2019" s="1" t="s">
        <v>16269</v>
      </c>
    </row>
    <row r="2020" spans="1:30">
      <c r="A2020" s="6">
        <v>43945</v>
      </c>
      <c r="B2020" s="7" t="s">
        <v>1385</v>
      </c>
      <c r="C2020" s="7" t="s">
        <v>4444</v>
      </c>
      <c r="D2020" s="7" t="s">
        <v>1387</v>
      </c>
      <c r="E2020" s="7" t="s">
        <v>4456</v>
      </c>
      <c r="F2020" s="7" t="s">
        <v>1811</v>
      </c>
      <c r="G2020" s="7" t="s">
        <v>17</v>
      </c>
      <c r="H2020" s="7" t="s">
        <v>5381</v>
      </c>
      <c r="I2020" s="7" t="s">
        <v>8325</v>
      </c>
      <c r="J2020" s="7"/>
      <c r="K2020" s="7"/>
      <c r="L2020" s="7" t="s">
        <v>8326</v>
      </c>
      <c r="M2020" s="7" t="s">
        <v>8327</v>
      </c>
      <c r="N2020" s="7">
        <v>84600</v>
      </c>
      <c r="O2020" s="7"/>
      <c r="P2020" s="7"/>
      <c r="Q2020" s="7"/>
      <c r="R2020" s="1"/>
      <c r="S2020" s="1"/>
      <c r="T2020" s="1"/>
      <c r="U2020" s="15" t="s">
        <v>816</v>
      </c>
      <c r="V2020" s="52"/>
      <c r="W2020" s="14" t="s">
        <v>815</v>
      </c>
      <c r="X2020" s="20">
        <v>0</v>
      </c>
      <c r="Y2020" s="7" t="s">
        <v>10791</v>
      </c>
      <c r="Z2020" s="11" t="s">
        <v>4442</v>
      </c>
      <c r="AA2020" s="7">
        <v>1850000</v>
      </c>
      <c r="AB2020" s="1" t="s">
        <v>15683</v>
      </c>
      <c r="AC2020" s="7" t="s">
        <v>14869</v>
      </c>
      <c r="AD2020" s="1" t="s">
        <v>16269</v>
      </c>
    </row>
    <row r="2021" spans="1:30">
      <c r="A2021" s="6">
        <v>43922</v>
      </c>
      <c r="B2021" s="7" t="s">
        <v>15</v>
      </c>
      <c r="C2021" s="7" t="s">
        <v>4632</v>
      </c>
      <c r="D2021" s="7" t="s">
        <v>3512</v>
      </c>
      <c r="E2021" s="7" t="s">
        <v>16</v>
      </c>
      <c r="F2021" s="7"/>
      <c r="G2021" s="7" t="s">
        <v>17</v>
      </c>
      <c r="H2021" s="7" t="s">
        <v>5382</v>
      </c>
      <c r="I2021" s="7" t="s">
        <v>8328</v>
      </c>
      <c r="J2021" s="7" t="s">
        <v>8329</v>
      </c>
      <c r="K2021" s="7" t="s">
        <v>8329</v>
      </c>
      <c r="L2021" s="7" t="s">
        <v>14308</v>
      </c>
      <c r="M2021" s="7" t="s">
        <v>8349</v>
      </c>
      <c r="N2021" s="7">
        <v>84590</v>
      </c>
      <c r="O2021" s="7">
        <v>500</v>
      </c>
      <c r="P2021" s="7">
        <v>169.18</v>
      </c>
      <c r="Q2021" s="7"/>
      <c r="R2021" s="1"/>
      <c r="S2021" s="1"/>
      <c r="T2021" s="1"/>
      <c r="U2021" s="15" t="s">
        <v>816</v>
      </c>
      <c r="V2021" s="52"/>
      <c r="W2021" s="14" t="s">
        <v>815</v>
      </c>
      <c r="X2021" s="20">
        <v>0</v>
      </c>
      <c r="Y2021" s="7" t="s">
        <v>10792</v>
      </c>
      <c r="Z2021" s="11" t="s">
        <v>4442</v>
      </c>
      <c r="AA2021" s="7">
        <v>0</v>
      </c>
      <c r="AB2021" s="1" t="s">
        <v>15684</v>
      </c>
      <c r="AC2021" s="7" t="s">
        <v>14870</v>
      </c>
      <c r="AD2021" s="1" t="s">
        <v>16269</v>
      </c>
    </row>
    <row r="2022" spans="1:30">
      <c r="A2022" s="6">
        <v>43922</v>
      </c>
      <c r="B2022" s="7" t="s">
        <v>15</v>
      </c>
      <c r="C2022" s="7" t="s">
        <v>4632</v>
      </c>
      <c r="D2022" s="7" t="s">
        <v>3512</v>
      </c>
      <c r="E2022" s="7" t="s">
        <v>16</v>
      </c>
      <c r="F2022" s="7"/>
      <c r="G2022" s="7" t="s">
        <v>17</v>
      </c>
      <c r="H2022" s="7" t="s">
        <v>5382</v>
      </c>
      <c r="I2022" s="7" t="s">
        <v>8330</v>
      </c>
      <c r="J2022" s="7" t="s">
        <v>8331</v>
      </c>
      <c r="K2022" s="7" t="s">
        <v>8331</v>
      </c>
      <c r="L2022" s="7" t="s">
        <v>14308</v>
      </c>
      <c r="M2022" s="7" t="s">
        <v>8349</v>
      </c>
      <c r="N2022" s="7">
        <v>84590</v>
      </c>
      <c r="O2022" s="7">
        <v>500</v>
      </c>
      <c r="P2022" s="7">
        <v>169.18</v>
      </c>
      <c r="Q2022" s="7"/>
      <c r="R2022" s="1"/>
      <c r="S2022" s="1"/>
      <c r="T2022" s="1"/>
      <c r="U2022" s="15" t="s">
        <v>816</v>
      </c>
      <c r="V2022" s="52"/>
      <c r="W2022" s="14" t="s">
        <v>815</v>
      </c>
      <c r="X2022" s="20">
        <v>0</v>
      </c>
      <c r="Y2022" s="7" t="s">
        <v>10793</v>
      </c>
      <c r="Z2022" s="11" t="s">
        <v>4442</v>
      </c>
      <c r="AA2022" s="7">
        <v>0</v>
      </c>
      <c r="AB2022" s="1" t="s">
        <v>15684</v>
      </c>
      <c r="AC2022" s="7" t="s">
        <v>14870</v>
      </c>
      <c r="AD2022" s="1" t="s">
        <v>16269</v>
      </c>
    </row>
    <row r="2023" spans="1:30">
      <c r="A2023" s="6">
        <v>43922</v>
      </c>
      <c r="B2023" s="7" t="s">
        <v>15</v>
      </c>
      <c r="C2023" s="7" t="s">
        <v>4632</v>
      </c>
      <c r="D2023" s="7" t="s">
        <v>3512</v>
      </c>
      <c r="E2023" s="7" t="s">
        <v>16</v>
      </c>
      <c r="F2023" s="7"/>
      <c r="G2023" s="7" t="s">
        <v>17</v>
      </c>
      <c r="H2023" s="7" t="s">
        <v>5383</v>
      </c>
      <c r="I2023" s="7" t="s">
        <v>8332</v>
      </c>
      <c r="J2023" s="7" t="s">
        <v>8333</v>
      </c>
      <c r="K2023" s="7" t="s">
        <v>8333</v>
      </c>
      <c r="L2023" s="7" t="s">
        <v>14308</v>
      </c>
      <c r="M2023" s="7" t="s">
        <v>8349</v>
      </c>
      <c r="N2023" s="7">
        <v>84590</v>
      </c>
      <c r="O2023" s="7">
        <v>500</v>
      </c>
      <c r="P2023" s="7">
        <v>169.18</v>
      </c>
      <c r="Q2023" s="7"/>
      <c r="R2023" s="1"/>
      <c r="S2023" s="1"/>
      <c r="T2023" s="1"/>
      <c r="U2023" s="15" t="s">
        <v>816</v>
      </c>
      <c r="V2023" s="52"/>
      <c r="W2023" s="14" t="s">
        <v>815</v>
      </c>
      <c r="X2023" s="20">
        <v>0</v>
      </c>
      <c r="Y2023" s="7" t="s">
        <v>10794</v>
      </c>
      <c r="Z2023" s="11" t="s">
        <v>4442</v>
      </c>
      <c r="AA2023" s="7">
        <v>0</v>
      </c>
      <c r="AB2023" s="1" t="s">
        <v>15684</v>
      </c>
      <c r="AC2023" s="7" t="s">
        <v>14870</v>
      </c>
      <c r="AD2023" s="1" t="s">
        <v>16269</v>
      </c>
    </row>
    <row r="2024" spans="1:30">
      <c r="A2024" s="6">
        <v>43922</v>
      </c>
      <c r="B2024" s="7" t="s">
        <v>15</v>
      </c>
      <c r="C2024" s="7" t="s">
        <v>4632</v>
      </c>
      <c r="D2024" s="7" t="s">
        <v>3512</v>
      </c>
      <c r="E2024" s="7" t="s">
        <v>16</v>
      </c>
      <c r="F2024" s="7"/>
      <c r="G2024" s="7" t="s">
        <v>17</v>
      </c>
      <c r="H2024" s="7" t="s">
        <v>5384</v>
      </c>
      <c r="I2024" s="7" t="s">
        <v>8334</v>
      </c>
      <c r="J2024" s="7" t="s">
        <v>8335</v>
      </c>
      <c r="K2024" s="7" t="s">
        <v>8335</v>
      </c>
      <c r="L2024" s="7" t="s">
        <v>14308</v>
      </c>
      <c r="M2024" s="7" t="s">
        <v>8349</v>
      </c>
      <c r="N2024" s="7">
        <v>84590</v>
      </c>
      <c r="O2024" s="7">
        <v>500</v>
      </c>
      <c r="P2024" s="7">
        <v>169.18</v>
      </c>
      <c r="Q2024" s="7"/>
      <c r="R2024" s="1"/>
      <c r="S2024" s="1"/>
      <c r="T2024" s="1"/>
      <c r="U2024" s="15" t="s">
        <v>816</v>
      </c>
      <c r="V2024" s="52"/>
      <c r="W2024" s="14" t="s">
        <v>815</v>
      </c>
      <c r="X2024" s="20">
        <v>0</v>
      </c>
      <c r="Y2024" s="7" t="s">
        <v>10795</v>
      </c>
      <c r="Z2024" s="11" t="s">
        <v>4442</v>
      </c>
      <c r="AA2024" s="7">
        <v>0</v>
      </c>
      <c r="AB2024" s="1" t="s">
        <v>15684</v>
      </c>
      <c r="AC2024" s="7" t="s">
        <v>14870</v>
      </c>
      <c r="AD2024" s="1" t="s">
        <v>16269</v>
      </c>
    </row>
    <row r="2025" spans="1:30">
      <c r="A2025" s="6">
        <v>43924</v>
      </c>
      <c r="B2025" s="7" t="s">
        <v>21</v>
      </c>
      <c r="C2025" s="7" t="s">
        <v>4269</v>
      </c>
      <c r="D2025" s="7" t="s">
        <v>3952</v>
      </c>
      <c r="E2025" s="7" t="s">
        <v>16</v>
      </c>
      <c r="F2025" s="7" t="s">
        <v>4270</v>
      </c>
      <c r="G2025" s="7" t="s">
        <v>17</v>
      </c>
      <c r="H2025" s="7" t="s">
        <v>5385</v>
      </c>
      <c r="I2025" s="7" t="s">
        <v>8274</v>
      </c>
      <c r="J2025" s="7"/>
      <c r="K2025" s="7"/>
      <c r="L2025" s="7" t="s">
        <v>14296</v>
      </c>
      <c r="M2025" s="7" t="s">
        <v>8275</v>
      </c>
      <c r="N2025" s="7">
        <v>84294</v>
      </c>
      <c r="O2025" s="7">
        <v>4200</v>
      </c>
      <c r="P2025" s="7">
        <v>20.07</v>
      </c>
      <c r="Q2025" s="7"/>
      <c r="R2025" s="1"/>
      <c r="S2025" s="1"/>
      <c r="T2025" s="1"/>
      <c r="U2025" s="15" t="s">
        <v>816</v>
      </c>
      <c r="V2025" s="52"/>
      <c r="W2025" s="14" t="s">
        <v>815</v>
      </c>
      <c r="X2025" s="20">
        <v>0</v>
      </c>
      <c r="Y2025" s="7" t="s">
        <v>10796</v>
      </c>
      <c r="Z2025" s="11" t="s">
        <v>4442</v>
      </c>
      <c r="AA2025" s="7">
        <v>150000</v>
      </c>
      <c r="AB2025" s="1" t="s">
        <v>15667</v>
      </c>
      <c r="AC2025" s="7" t="s">
        <v>14870</v>
      </c>
      <c r="AD2025" s="1" t="s">
        <v>16269</v>
      </c>
    </row>
    <row r="2026" spans="1:30">
      <c r="A2026" s="6" t="s">
        <v>815</v>
      </c>
      <c r="B2026" s="7" t="s">
        <v>15</v>
      </c>
      <c r="C2026" s="7" t="s">
        <v>4458</v>
      </c>
      <c r="D2026" s="11" t="s">
        <v>904</v>
      </c>
      <c r="E2026" s="7" t="s">
        <v>16</v>
      </c>
      <c r="F2026" s="7" t="s">
        <v>4459</v>
      </c>
      <c r="G2026" s="7" t="s">
        <v>17</v>
      </c>
      <c r="H2026" s="7" t="s">
        <v>5386</v>
      </c>
      <c r="I2026" s="7" t="s">
        <v>4843</v>
      </c>
      <c r="J2026" s="7"/>
      <c r="K2026" s="7" t="s">
        <v>4517</v>
      </c>
      <c r="L2026" s="7"/>
      <c r="M2026" s="7"/>
      <c r="N2026" s="7">
        <v>84134</v>
      </c>
      <c r="O2026" s="7"/>
      <c r="P2026" s="7"/>
      <c r="Q2026" s="7"/>
      <c r="R2026" s="1"/>
      <c r="S2026" s="1"/>
      <c r="T2026" s="1"/>
      <c r="U2026" s="15" t="s">
        <v>816</v>
      </c>
      <c r="V2026" s="52"/>
      <c r="W2026" s="14" t="s">
        <v>815</v>
      </c>
      <c r="X2026" s="20">
        <v>0</v>
      </c>
      <c r="Y2026" s="7" t="s">
        <v>10797</v>
      </c>
      <c r="Z2026" s="11" t="s">
        <v>4442</v>
      </c>
      <c r="AA2026" s="7"/>
      <c r="AB2026" s="1" t="s">
        <v>14871</v>
      </c>
      <c r="AC2026" s="7"/>
      <c r="AD2026" s="1" t="s">
        <v>16269</v>
      </c>
    </row>
    <row r="2027" spans="1:30">
      <c r="A2027" s="6">
        <v>43937</v>
      </c>
      <c r="B2027" s="7" t="s">
        <v>21</v>
      </c>
      <c r="C2027" s="7" t="s">
        <v>5224</v>
      </c>
      <c r="D2027" s="11" t="s">
        <v>904</v>
      </c>
      <c r="E2027" s="7" t="s">
        <v>16</v>
      </c>
      <c r="F2027" s="7" t="s">
        <v>4193</v>
      </c>
      <c r="G2027" s="7" t="s">
        <v>17</v>
      </c>
      <c r="H2027" s="7" t="s">
        <v>5387</v>
      </c>
      <c r="I2027" s="7" t="s">
        <v>8336</v>
      </c>
      <c r="J2027" s="7"/>
      <c r="K2027" s="7"/>
      <c r="L2027" s="7" t="s">
        <v>8337</v>
      </c>
      <c r="M2027" s="7" t="s">
        <v>8338</v>
      </c>
      <c r="N2027" s="7">
        <v>84000</v>
      </c>
      <c r="O2027" s="7">
        <v>80000</v>
      </c>
      <c r="P2027" s="7">
        <v>1.05</v>
      </c>
      <c r="Q2027" s="7"/>
      <c r="R2027" s="1"/>
      <c r="S2027" s="1"/>
      <c r="T2027" s="1"/>
      <c r="U2027" s="15" t="s">
        <v>816</v>
      </c>
      <c r="V2027" s="52"/>
      <c r="W2027" s="14" t="s">
        <v>815</v>
      </c>
      <c r="X2027" s="20">
        <v>0</v>
      </c>
      <c r="Y2027" s="7" t="s">
        <v>10798</v>
      </c>
      <c r="Z2027" s="11" t="s">
        <v>4442</v>
      </c>
      <c r="AA2027" s="7">
        <v>200000</v>
      </c>
      <c r="AB2027" s="1" t="s">
        <v>15685</v>
      </c>
      <c r="AC2027" s="7" t="s">
        <v>14870</v>
      </c>
      <c r="AD2027" s="1" t="s">
        <v>16269</v>
      </c>
    </row>
    <row r="2028" spans="1:30">
      <c r="A2028" s="6">
        <v>43942</v>
      </c>
      <c r="B2028" s="7" t="s">
        <v>21</v>
      </c>
      <c r="C2028" s="7" t="s">
        <v>4447</v>
      </c>
      <c r="D2028" s="7" t="s">
        <v>2766</v>
      </c>
      <c r="E2028" s="7" t="s">
        <v>16</v>
      </c>
      <c r="F2028" s="7" t="s">
        <v>2767</v>
      </c>
      <c r="G2028" s="7" t="s">
        <v>17</v>
      </c>
      <c r="H2028" s="7" t="s">
        <v>2788</v>
      </c>
      <c r="I2028" s="7" t="s">
        <v>314</v>
      </c>
      <c r="J2028" s="7" t="s">
        <v>314</v>
      </c>
      <c r="K2028" s="7" t="s">
        <v>1290</v>
      </c>
      <c r="L2028" s="7" t="s">
        <v>2776</v>
      </c>
      <c r="M2028" s="7" t="s">
        <v>2777</v>
      </c>
      <c r="N2028" s="7">
        <v>84000</v>
      </c>
      <c r="O2028" s="7"/>
      <c r="P2028" s="7"/>
      <c r="Q2028" s="7" t="s">
        <v>4402</v>
      </c>
      <c r="R2028" s="1"/>
      <c r="S2028" s="1"/>
      <c r="T2028" s="1"/>
      <c r="U2028" s="15" t="s">
        <v>816</v>
      </c>
      <c r="V2028" s="52"/>
      <c r="W2028" s="14" t="s">
        <v>815</v>
      </c>
      <c r="X2028" s="20">
        <v>0</v>
      </c>
      <c r="Y2028" s="7" t="s">
        <v>10799</v>
      </c>
      <c r="Z2028" s="11" t="s">
        <v>4442</v>
      </c>
      <c r="AA2028" s="7">
        <v>100000</v>
      </c>
      <c r="AB2028" s="1" t="s">
        <v>15287</v>
      </c>
      <c r="AC2028" s="7" t="s">
        <v>14868</v>
      </c>
      <c r="AD2028" s="1" t="s">
        <v>16269</v>
      </c>
    </row>
    <row r="2029" spans="1:30">
      <c r="A2029" s="6">
        <v>43949</v>
      </c>
      <c r="B2029" s="7" t="s">
        <v>1385</v>
      </c>
      <c r="C2029" s="7" t="s">
        <v>4499</v>
      </c>
      <c r="D2029" s="7" t="s">
        <v>2194</v>
      </c>
      <c r="E2029" s="7" t="s">
        <v>36</v>
      </c>
      <c r="F2029" s="7" t="s">
        <v>2319</v>
      </c>
      <c r="G2029" s="7" t="s">
        <v>17</v>
      </c>
      <c r="H2029" s="7" t="s">
        <v>5365</v>
      </c>
      <c r="I2029" s="7" t="s">
        <v>2321</v>
      </c>
      <c r="J2029" s="7" t="s">
        <v>2321</v>
      </c>
      <c r="K2029" s="7" t="s">
        <v>2321</v>
      </c>
      <c r="L2029" s="7" t="s">
        <v>8302</v>
      </c>
      <c r="M2029" s="7" t="s">
        <v>8303</v>
      </c>
      <c r="N2029" s="7">
        <v>84000</v>
      </c>
      <c r="O2029" s="7">
        <v>60</v>
      </c>
      <c r="P2029" s="7">
        <v>1400</v>
      </c>
      <c r="Q2029" s="7"/>
      <c r="R2029" s="1"/>
      <c r="S2029" s="1"/>
      <c r="T2029" s="1"/>
      <c r="U2029" s="15" t="s">
        <v>816</v>
      </c>
      <c r="V2029" s="52"/>
      <c r="W2029" s="14" t="s">
        <v>815</v>
      </c>
      <c r="X2029" s="20">
        <v>0</v>
      </c>
      <c r="Y2029" s="7" t="s">
        <v>10800</v>
      </c>
      <c r="Z2029" s="11" t="s">
        <v>4442</v>
      </c>
      <c r="AA2029" s="7">
        <v>96791092</v>
      </c>
      <c r="AB2029" s="1" t="s">
        <v>15674</v>
      </c>
      <c r="AC2029" s="7" t="s">
        <v>14869</v>
      </c>
      <c r="AD2029" s="1" t="s">
        <v>16269</v>
      </c>
    </row>
    <row r="2030" spans="1:30">
      <c r="A2030" s="6">
        <v>43924</v>
      </c>
      <c r="B2030" s="7" t="s">
        <v>1385</v>
      </c>
      <c r="C2030" s="7" t="s">
        <v>4444</v>
      </c>
      <c r="D2030" s="7" t="s">
        <v>1387</v>
      </c>
      <c r="E2030" s="7" t="s">
        <v>4456</v>
      </c>
      <c r="F2030" s="7" t="s">
        <v>4469</v>
      </c>
      <c r="G2030" s="7" t="s">
        <v>37</v>
      </c>
      <c r="H2030" s="7" t="s">
        <v>5388</v>
      </c>
      <c r="I2030" s="7" t="s">
        <v>8339</v>
      </c>
      <c r="J2030" s="7"/>
      <c r="K2030" s="7"/>
      <c r="L2030" s="7" t="s">
        <v>8340</v>
      </c>
      <c r="M2030" s="7" t="s">
        <v>8341</v>
      </c>
      <c r="N2030" s="7">
        <v>84000</v>
      </c>
      <c r="O2030" s="7"/>
      <c r="P2030" s="7"/>
      <c r="Q2030" s="7"/>
      <c r="R2030" s="1"/>
      <c r="S2030" s="1"/>
      <c r="T2030" s="1"/>
      <c r="U2030" s="15" t="s">
        <v>816</v>
      </c>
      <c r="V2030" s="52"/>
      <c r="W2030" s="14" t="s">
        <v>815</v>
      </c>
      <c r="X2030" s="20">
        <v>0</v>
      </c>
      <c r="Y2030" s="7" t="s">
        <v>10801</v>
      </c>
      <c r="Z2030" s="11" t="s">
        <v>4442</v>
      </c>
      <c r="AA2030" s="7">
        <v>500000</v>
      </c>
      <c r="AB2030" s="1" t="s">
        <v>15474</v>
      </c>
      <c r="AC2030" s="7" t="s">
        <v>14870</v>
      </c>
      <c r="AD2030" s="1" t="s">
        <v>16269</v>
      </c>
    </row>
    <row r="2031" spans="1:30">
      <c r="A2031" s="6">
        <v>43934</v>
      </c>
      <c r="B2031" s="7" t="s">
        <v>1385</v>
      </c>
      <c r="C2031" s="7" t="s">
        <v>4444</v>
      </c>
      <c r="D2031" s="7" t="s">
        <v>1387</v>
      </c>
      <c r="E2031" s="7" t="s">
        <v>4456</v>
      </c>
      <c r="F2031" s="7" t="s">
        <v>1811</v>
      </c>
      <c r="G2031" s="7" t="s">
        <v>17</v>
      </c>
      <c r="H2031" s="7" t="s">
        <v>5389</v>
      </c>
      <c r="I2031" s="7" t="s">
        <v>8342</v>
      </c>
      <c r="J2031" s="7"/>
      <c r="K2031" s="7"/>
      <c r="L2031" s="7" t="s">
        <v>14309</v>
      </c>
      <c r="M2031" s="7" t="s">
        <v>10165</v>
      </c>
      <c r="N2031" s="7">
        <v>83975</v>
      </c>
      <c r="O2031" s="7"/>
      <c r="P2031" s="7"/>
      <c r="Q2031" s="7"/>
      <c r="R2031" s="1"/>
      <c r="S2031" s="1"/>
      <c r="T2031" s="1"/>
      <c r="U2031" s="15" t="s">
        <v>816</v>
      </c>
      <c r="V2031" s="52"/>
      <c r="W2031" s="14" t="s">
        <v>815</v>
      </c>
      <c r="X2031" s="20">
        <v>0</v>
      </c>
      <c r="Y2031" s="7" t="s">
        <v>10802</v>
      </c>
      <c r="Z2031" s="11" t="s">
        <v>4442</v>
      </c>
      <c r="AA2031" s="7">
        <v>94767734.890000001</v>
      </c>
      <c r="AB2031" s="1" t="s">
        <v>15686</v>
      </c>
      <c r="AC2031" s="7" t="s">
        <v>14869</v>
      </c>
      <c r="AD2031" s="1" t="s">
        <v>16269</v>
      </c>
    </row>
    <row r="2032" spans="1:30">
      <c r="A2032" s="6">
        <v>43956</v>
      </c>
      <c r="B2032" s="7" t="s">
        <v>1385</v>
      </c>
      <c r="C2032" s="7" t="s">
        <v>4444</v>
      </c>
      <c r="D2032" s="7" t="s">
        <v>1387</v>
      </c>
      <c r="E2032" s="7" t="s">
        <v>1499</v>
      </c>
      <c r="F2032" s="7" t="s">
        <v>4467</v>
      </c>
      <c r="G2032" s="7"/>
      <c r="H2032" s="7" t="s">
        <v>5390</v>
      </c>
      <c r="I2032" s="7" t="s">
        <v>8343</v>
      </c>
      <c r="J2032" s="7"/>
      <c r="K2032" s="7"/>
      <c r="L2032" s="7" t="s">
        <v>8851</v>
      </c>
      <c r="M2032" s="7" t="s">
        <v>8344</v>
      </c>
      <c r="N2032" s="7">
        <v>83716.5</v>
      </c>
      <c r="O2032" s="7"/>
      <c r="P2032" s="7"/>
      <c r="Q2032" s="7"/>
      <c r="R2032" s="1"/>
      <c r="S2032" s="1"/>
      <c r="T2032" s="1"/>
      <c r="U2032" s="15" t="s">
        <v>816</v>
      </c>
      <c r="V2032" s="52"/>
      <c r="W2032" s="14" t="s">
        <v>815</v>
      </c>
      <c r="X2032" s="20">
        <v>0</v>
      </c>
      <c r="Y2032" s="7" t="s">
        <v>10803</v>
      </c>
      <c r="Z2032" s="11" t="s">
        <v>4442</v>
      </c>
      <c r="AA2032" s="7">
        <v>300000</v>
      </c>
      <c r="AB2032" s="1" t="s">
        <v>15687</v>
      </c>
      <c r="AC2032" s="7" t="s">
        <v>14868</v>
      </c>
      <c r="AD2032" s="1" t="s">
        <v>16269</v>
      </c>
    </row>
    <row r="2033" spans="1:30">
      <c r="A2033" s="6">
        <v>43945</v>
      </c>
      <c r="B2033" s="7" t="s">
        <v>21</v>
      </c>
      <c r="C2033" s="7" t="s">
        <v>5391</v>
      </c>
      <c r="D2033" s="11" t="s">
        <v>904</v>
      </c>
      <c r="E2033" s="7" t="s">
        <v>16</v>
      </c>
      <c r="F2033" s="7" t="s">
        <v>5392</v>
      </c>
      <c r="G2033" s="7" t="s">
        <v>34</v>
      </c>
      <c r="H2033" s="7" t="s">
        <v>5393</v>
      </c>
      <c r="I2033" s="7" t="s">
        <v>8279</v>
      </c>
      <c r="J2033" s="7" t="s">
        <v>8345</v>
      </c>
      <c r="K2033" s="7" t="s">
        <v>807</v>
      </c>
      <c r="L2033" s="7" t="s">
        <v>14310</v>
      </c>
      <c r="M2033" s="7" t="s">
        <v>8346</v>
      </c>
      <c r="N2033" s="7">
        <v>83648</v>
      </c>
      <c r="O2033" s="7"/>
      <c r="P2033" s="7"/>
      <c r="Q2033" s="7"/>
      <c r="R2033" s="1"/>
      <c r="S2033" s="1"/>
      <c r="T2033" s="1"/>
      <c r="U2033" s="15" t="s">
        <v>816</v>
      </c>
      <c r="V2033" s="52"/>
      <c r="W2033" s="14" t="s">
        <v>815</v>
      </c>
      <c r="X2033" s="20">
        <v>0</v>
      </c>
      <c r="Y2033" s="7" t="s">
        <v>10804</v>
      </c>
      <c r="Z2033" s="11" t="s">
        <v>4442</v>
      </c>
      <c r="AA2033" s="7">
        <v>826121</v>
      </c>
      <c r="AB2033" s="1" t="s">
        <v>15688</v>
      </c>
      <c r="AC2033" s="7" t="s">
        <v>14870</v>
      </c>
      <c r="AD2033" s="1" t="s">
        <v>16269</v>
      </c>
    </row>
    <row r="2034" spans="1:30">
      <c r="A2034" s="6">
        <v>43918</v>
      </c>
      <c r="B2034" s="7" t="s">
        <v>15</v>
      </c>
      <c r="C2034" s="7" t="s">
        <v>4632</v>
      </c>
      <c r="D2034" s="7" t="s">
        <v>3512</v>
      </c>
      <c r="E2034" s="7" t="s">
        <v>16</v>
      </c>
      <c r="F2034" s="7"/>
      <c r="G2034" s="7" t="s">
        <v>17</v>
      </c>
      <c r="H2034" s="7" t="s">
        <v>5394</v>
      </c>
      <c r="I2034" s="7" t="s">
        <v>8347</v>
      </c>
      <c r="J2034" s="7" t="s">
        <v>8348</v>
      </c>
      <c r="K2034" s="7" t="s">
        <v>8348</v>
      </c>
      <c r="L2034" s="7" t="s">
        <v>14308</v>
      </c>
      <c r="M2034" s="7" t="s">
        <v>8349</v>
      </c>
      <c r="N2034" s="7">
        <v>83500</v>
      </c>
      <c r="O2034" s="7">
        <v>1000</v>
      </c>
      <c r="P2034" s="7">
        <v>83.5</v>
      </c>
      <c r="Q2034" s="7"/>
      <c r="R2034" s="1"/>
      <c r="S2034" s="1"/>
      <c r="T2034" s="1"/>
      <c r="U2034" s="15" t="s">
        <v>816</v>
      </c>
      <c r="V2034" s="52"/>
      <c r="W2034" s="14" t="s">
        <v>815</v>
      </c>
      <c r="X2034" s="20">
        <v>0</v>
      </c>
      <c r="Y2034" s="7" t="s">
        <v>10805</v>
      </c>
      <c r="Z2034" s="11" t="s">
        <v>4442</v>
      </c>
      <c r="AA2034" s="7">
        <v>0</v>
      </c>
      <c r="AB2034" s="1" t="s">
        <v>15684</v>
      </c>
      <c r="AC2034" s="7" t="s">
        <v>14870</v>
      </c>
      <c r="AD2034" s="1" t="s">
        <v>16269</v>
      </c>
    </row>
    <row r="2035" spans="1:30">
      <c r="A2035" s="6">
        <v>43922</v>
      </c>
      <c r="B2035" s="7" t="s">
        <v>15</v>
      </c>
      <c r="C2035" s="7" t="s">
        <v>4632</v>
      </c>
      <c r="D2035" s="7" t="s">
        <v>3512</v>
      </c>
      <c r="E2035" s="7" t="s">
        <v>16</v>
      </c>
      <c r="F2035" s="7"/>
      <c r="G2035" s="7" t="s">
        <v>17</v>
      </c>
      <c r="H2035" s="7" t="s">
        <v>5395</v>
      </c>
      <c r="I2035" s="7" t="s">
        <v>8350</v>
      </c>
      <c r="J2035" s="7" t="s">
        <v>8351</v>
      </c>
      <c r="K2035" s="7" t="s">
        <v>8351</v>
      </c>
      <c r="L2035" s="7" t="s">
        <v>14308</v>
      </c>
      <c r="M2035" s="7" t="s">
        <v>8349</v>
      </c>
      <c r="N2035" s="7">
        <v>83500</v>
      </c>
      <c r="O2035" s="7">
        <v>1000</v>
      </c>
      <c r="P2035" s="7">
        <v>83.5</v>
      </c>
      <c r="Q2035" s="7"/>
      <c r="R2035" s="1"/>
      <c r="S2035" s="1"/>
      <c r="T2035" s="1"/>
      <c r="U2035" s="15" t="s">
        <v>816</v>
      </c>
      <c r="V2035" s="52"/>
      <c r="W2035" s="14" t="s">
        <v>815</v>
      </c>
      <c r="X2035" s="20">
        <v>0</v>
      </c>
      <c r="Y2035" s="7" t="s">
        <v>10806</v>
      </c>
      <c r="Z2035" s="11" t="s">
        <v>4442</v>
      </c>
      <c r="AA2035" s="7">
        <v>0</v>
      </c>
      <c r="AB2035" s="1" t="s">
        <v>15684</v>
      </c>
      <c r="AC2035" s="7" t="s">
        <v>14870</v>
      </c>
      <c r="AD2035" s="1" t="s">
        <v>16269</v>
      </c>
    </row>
    <row r="2036" spans="1:30">
      <c r="A2036" s="6">
        <v>43922</v>
      </c>
      <c r="B2036" s="7" t="s">
        <v>15</v>
      </c>
      <c r="C2036" s="7" t="s">
        <v>4632</v>
      </c>
      <c r="D2036" s="7" t="s">
        <v>3512</v>
      </c>
      <c r="E2036" s="7" t="s">
        <v>16</v>
      </c>
      <c r="F2036" s="7"/>
      <c r="G2036" s="7" t="s">
        <v>17</v>
      </c>
      <c r="H2036" s="7" t="s">
        <v>5395</v>
      </c>
      <c r="I2036" s="7" t="s">
        <v>8352</v>
      </c>
      <c r="J2036" s="7" t="s">
        <v>8353</v>
      </c>
      <c r="K2036" s="7" t="s">
        <v>8353</v>
      </c>
      <c r="L2036" s="7" t="s">
        <v>14308</v>
      </c>
      <c r="M2036" s="7" t="s">
        <v>8349</v>
      </c>
      <c r="N2036" s="7">
        <v>83500</v>
      </c>
      <c r="O2036" s="7">
        <v>1000</v>
      </c>
      <c r="P2036" s="7">
        <v>83.5</v>
      </c>
      <c r="Q2036" s="7"/>
      <c r="R2036" s="1"/>
      <c r="S2036" s="1"/>
      <c r="T2036" s="1"/>
      <c r="U2036" s="15" t="s">
        <v>816</v>
      </c>
      <c r="V2036" s="52"/>
      <c r="W2036" s="14" t="s">
        <v>815</v>
      </c>
      <c r="X2036" s="20">
        <v>0</v>
      </c>
      <c r="Y2036" s="7" t="s">
        <v>10807</v>
      </c>
      <c r="Z2036" s="11" t="s">
        <v>4442</v>
      </c>
      <c r="AA2036" s="7">
        <v>0</v>
      </c>
      <c r="AB2036" s="1" t="s">
        <v>15684</v>
      </c>
      <c r="AC2036" s="7" t="s">
        <v>14870</v>
      </c>
      <c r="AD2036" s="1" t="s">
        <v>16269</v>
      </c>
    </row>
    <row r="2037" spans="1:30">
      <c r="A2037" s="6">
        <v>43943</v>
      </c>
      <c r="B2037" s="7" t="s">
        <v>21</v>
      </c>
      <c r="C2037" s="7" t="s">
        <v>5234</v>
      </c>
      <c r="D2037" s="7" t="s">
        <v>2877</v>
      </c>
      <c r="E2037" s="7" t="s">
        <v>117</v>
      </c>
      <c r="F2037" s="7" t="s">
        <v>5396</v>
      </c>
      <c r="G2037" s="7" t="s">
        <v>17</v>
      </c>
      <c r="H2037" s="7" t="s">
        <v>5397</v>
      </c>
      <c r="I2037" s="7"/>
      <c r="J2037" s="7"/>
      <c r="K2037" s="7" t="s">
        <v>8354</v>
      </c>
      <c r="L2037" s="7" t="s">
        <v>13927</v>
      </c>
      <c r="M2037" s="7" t="s">
        <v>2887</v>
      </c>
      <c r="N2037" s="7">
        <v>83444.800000000003</v>
      </c>
      <c r="O2037" s="7"/>
      <c r="P2037" s="7"/>
      <c r="Q2037" s="7"/>
      <c r="R2037" s="1"/>
      <c r="S2037" s="1"/>
      <c r="T2037" s="1"/>
      <c r="U2037" s="15" t="s">
        <v>816</v>
      </c>
      <c r="V2037" s="52"/>
      <c r="W2037" s="14" t="s">
        <v>815</v>
      </c>
      <c r="X2037" s="20">
        <v>0</v>
      </c>
      <c r="Y2037" s="7" t="s">
        <v>10808</v>
      </c>
      <c r="Z2037" s="11" t="s">
        <v>4442</v>
      </c>
      <c r="AA2037" s="7">
        <v>700000</v>
      </c>
      <c r="AB2037" s="1" t="s">
        <v>15300</v>
      </c>
      <c r="AC2037" s="7" t="s">
        <v>14870</v>
      </c>
      <c r="AD2037" s="1" t="s">
        <v>16269</v>
      </c>
    </row>
    <row r="2038" spans="1:30">
      <c r="A2038" s="6" t="s">
        <v>815</v>
      </c>
      <c r="B2038" s="7" t="s">
        <v>15</v>
      </c>
      <c r="C2038" s="7" t="s">
        <v>4458</v>
      </c>
      <c r="D2038" s="11" t="s">
        <v>904</v>
      </c>
      <c r="E2038" s="7" t="s">
        <v>16</v>
      </c>
      <c r="F2038" s="7" t="s">
        <v>4459</v>
      </c>
      <c r="G2038" s="7" t="s">
        <v>17</v>
      </c>
      <c r="H2038" s="7" t="s">
        <v>5398</v>
      </c>
      <c r="I2038" s="7" t="s">
        <v>4846</v>
      </c>
      <c r="J2038" s="7"/>
      <c r="K2038" s="7" t="s">
        <v>4517</v>
      </c>
      <c r="L2038" s="7" t="s">
        <v>8355</v>
      </c>
      <c r="M2038" s="7" t="s">
        <v>2620</v>
      </c>
      <c r="N2038" s="7">
        <v>83430</v>
      </c>
      <c r="O2038" s="7"/>
      <c r="P2038" s="7"/>
      <c r="Q2038" s="7"/>
      <c r="R2038" s="1"/>
      <c r="S2038" s="1"/>
      <c r="T2038" s="1"/>
      <c r="U2038" s="15" t="s">
        <v>816</v>
      </c>
      <c r="V2038" s="52"/>
      <c r="W2038" s="14" t="s">
        <v>815</v>
      </c>
      <c r="X2038" s="20">
        <v>0</v>
      </c>
      <c r="Y2038" s="7" t="s">
        <v>10809</v>
      </c>
      <c r="Z2038" s="11" t="s">
        <v>4442</v>
      </c>
      <c r="AA2038" s="7">
        <v>40000000</v>
      </c>
      <c r="AB2038" s="1" t="s">
        <v>15276</v>
      </c>
      <c r="AC2038" s="7" t="s">
        <v>14869</v>
      </c>
      <c r="AD2038" s="1" t="s">
        <v>16269</v>
      </c>
    </row>
    <row r="2039" spans="1:30">
      <c r="A2039" s="6">
        <v>43950</v>
      </c>
      <c r="B2039" s="7" t="s">
        <v>21</v>
      </c>
      <c r="C2039" s="7" t="s">
        <v>4483</v>
      </c>
      <c r="D2039" s="7" t="s">
        <v>39</v>
      </c>
      <c r="E2039" s="7" t="s">
        <v>117</v>
      </c>
      <c r="F2039" s="7" t="s">
        <v>5312</v>
      </c>
      <c r="G2039" s="7" t="s">
        <v>37</v>
      </c>
      <c r="H2039" s="7" t="s">
        <v>5399</v>
      </c>
      <c r="I2039" s="7" t="s">
        <v>8224</v>
      </c>
      <c r="J2039" s="7" t="s">
        <v>8225</v>
      </c>
      <c r="K2039" s="7" t="s">
        <v>8226</v>
      </c>
      <c r="L2039" s="7" t="s">
        <v>8227</v>
      </c>
      <c r="M2039" s="7" t="s">
        <v>14277</v>
      </c>
      <c r="N2039" s="7">
        <v>83200</v>
      </c>
      <c r="O2039" s="7">
        <v>20000</v>
      </c>
      <c r="P2039" s="7">
        <v>4.16</v>
      </c>
      <c r="Q2039" s="7"/>
      <c r="R2039" s="1"/>
      <c r="S2039" s="1"/>
      <c r="T2039" s="1"/>
      <c r="U2039" s="15" t="s">
        <v>816</v>
      </c>
      <c r="V2039" s="52"/>
      <c r="W2039" s="14" t="s">
        <v>815</v>
      </c>
      <c r="X2039" s="20">
        <v>0</v>
      </c>
      <c r="Y2039" s="7" t="s">
        <v>10810</v>
      </c>
      <c r="Z2039" s="11" t="s">
        <v>4442</v>
      </c>
      <c r="AA2039" s="7">
        <v>0</v>
      </c>
      <c r="AB2039" s="1" t="s">
        <v>14935</v>
      </c>
      <c r="AC2039" s="7" t="s">
        <v>14869</v>
      </c>
      <c r="AD2039" s="1" t="s">
        <v>16269</v>
      </c>
    </row>
    <row r="2040" spans="1:30">
      <c r="A2040" s="6">
        <v>43955</v>
      </c>
      <c r="B2040" s="7" t="s">
        <v>1385</v>
      </c>
      <c r="C2040" s="7" t="s">
        <v>4444</v>
      </c>
      <c r="D2040" s="7" t="s">
        <v>1387</v>
      </c>
      <c r="E2040" s="7" t="s">
        <v>1499</v>
      </c>
      <c r="F2040" s="7" t="s">
        <v>5242</v>
      </c>
      <c r="G2040" s="7" t="s">
        <v>17</v>
      </c>
      <c r="H2040" s="7" t="s">
        <v>5400</v>
      </c>
      <c r="I2040" s="7" t="s">
        <v>8356</v>
      </c>
      <c r="J2040" s="7"/>
      <c r="K2040" s="7"/>
      <c r="L2040" s="7" t="s">
        <v>8357</v>
      </c>
      <c r="M2040" s="7" t="s">
        <v>632</v>
      </c>
      <c r="N2040" s="7">
        <v>83045</v>
      </c>
      <c r="O2040" s="7"/>
      <c r="P2040" s="7"/>
      <c r="Q2040" s="7"/>
      <c r="R2040" s="1"/>
      <c r="S2040" s="1"/>
      <c r="T2040" s="1"/>
      <c r="U2040" s="15" t="s">
        <v>816</v>
      </c>
      <c r="V2040" s="52"/>
      <c r="W2040" s="14" t="s">
        <v>815</v>
      </c>
      <c r="X2040" s="20">
        <v>0</v>
      </c>
      <c r="Y2040" s="7" t="s">
        <v>10811</v>
      </c>
      <c r="Z2040" s="11" t="s">
        <v>4442</v>
      </c>
      <c r="AA2040" s="7">
        <v>720000</v>
      </c>
      <c r="AB2040" s="1" t="s">
        <v>14981</v>
      </c>
      <c r="AC2040" s="7" t="s">
        <v>14870</v>
      </c>
      <c r="AD2040" s="1" t="s">
        <v>16269</v>
      </c>
    </row>
    <row r="2041" spans="1:30">
      <c r="A2041" s="6">
        <v>43921</v>
      </c>
      <c r="B2041" s="7" t="s">
        <v>1385</v>
      </c>
      <c r="C2041" s="7" t="s">
        <v>4444</v>
      </c>
      <c r="D2041" s="7" t="s">
        <v>1387</v>
      </c>
      <c r="E2041" s="7" t="s">
        <v>4456</v>
      </c>
      <c r="F2041" s="7" t="s">
        <v>4457</v>
      </c>
      <c r="G2041" s="7" t="s">
        <v>17</v>
      </c>
      <c r="H2041" s="7" t="s">
        <v>5401</v>
      </c>
      <c r="I2041" s="7" t="s">
        <v>8358</v>
      </c>
      <c r="J2041" s="7"/>
      <c r="K2041" s="7"/>
      <c r="L2041" s="7" t="s">
        <v>8359</v>
      </c>
      <c r="M2041" s="7" t="s">
        <v>8360</v>
      </c>
      <c r="N2041" s="7">
        <v>82800</v>
      </c>
      <c r="O2041" s="7"/>
      <c r="P2041" s="7"/>
      <c r="Q2041" s="7"/>
      <c r="R2041" s="1"/>
      <c r="S2041" s="1"/>
      <c r="T2041" s="1"/>
      <c r="U2041" s="15" t="s">
        <v>816</v>
      </c>
      <c r="V2041" s="52"/>
      <c r="W2041" s="14" t="s">
        <v>815</v>
      </c>
      <c r="X2041" s="20">
        <v>0</v>
      </c>
      <c r="Y2041" s="7" t="s">
        <v>10812</v>
      </c>
      <c r="Z2041" s="11" t="s">
        <v>4442</v>
      </c>
      <c r="AA2041" s="7">
        <v>100000</v>
      </c>
      <c r="AB2041" s="1" t="s">
        <v>15689</v>
      </c>
      <c r="AC2041" s="7" t="s">
        <v>14870</v>
      </c>
      <c r="AD2041" s="1" t="s">
        <v>16269</v>
      </c>
    </row>
    <row r="2042" spans="1:30">
      <c r="A2042" s="6">
        <v>43929</v>
      </c>
      <c r="B2042" s="7" t="s">
        <v>21</v>
      </c>
      <c r="C2042" s="7" t="s">
        <v>4657</v>
      </c>
      <c r="D2042" s="7" t="s">
        <v>3952</v>
      </c>
      <c r="E2042" s="7" t="s">
        <v>16</v>
      </c>
      <c r="F2042" s="7" t="s">
        <v>4086</v>
      </c>
      <c r="G2042" s="7" t="s">
        <v>17</v>
      </c>
      <c r="H2042" s="7" t="s">
        <v>5357</v>
      </c>
      <c r="I2042" s="7" t="s">
        <v>8361</v>
      </c>
      <c r="J2042" s="7"/>
      <c r="K2042" s="7"/>
      <c r="L2042" s="7" t="s">
        <v>8362</v>
      </c>
      <c r="M2042" s="7" t="s">
        <v>8363</v>
      </c>
      <c r="N2042" s="7">
        <v>82600.7</v>
      </c>
      <c r="O2042" s="7"/>
      <c r="P2042" s="7"/>
      <c r="Q2042" s="7"/>
      <c r="R2042" s="1"/>
      <c r="S2042" s="1"/>
      <c r="T2042" s="1"/>
      <c r="U2042" s="15" t="s">
        <v>816</v>
      </c>
      <c r="V2042" s="52"/>
      <c r="W2042" s="14" t="s">
        <v>815</v>
      </c>
      <c r="X2042" s="20">
        <v>0</v>
      </c>
      <c r="Y2042" s="7" t="s">
        <v>10813</v>
      </c>
      <c r="Z2042" s="11" t="s">
        <v>4442</v>
      </c>
      <c r="AA2042" s="7">
        <v>80000</v>
      </c>
      <c r="AB2042" s="1" t="s">
        <v>15690</v>
      </c>
      <c r="AC2042" s="7" t="s">
        <v>14868</v>
      </c>
      <c r="AD2042" s="1" t="s">
        <v>16269</v>
      </c>
    </row>
    <row r="2043" spans="1:30">
      <c r="A2043" s="6">
        <v>43945</v>
      </c>
      <c r="B2043" s="7" t="s">
        <v>15</v>
      </c>
      <c r="C2043" s="7" t="s">
        <v>4472</v>
      </c>
      <c r="D2043" s="7" t="s">
        <v>3952</v>
      </c>
      <c r="E2043" s="7" t="s">
        <v>16</v>
      </c>
      <c r="F2043" s="7" t="s">
        <v>3992</v>
      </c>
      <c r="G2043" s="7" t="s">
        <v>17</v>
      </c>
      <c r="H2043" s="7" t="s">
        <v>5402</v>
      </c>
      <c r="I2043" s="7" t="s">
        <v>8364</v>
      </c>
      <c r="J2043" s="7"/>
      <c r="K2043" s="7" t="s">
        <v>8365</v>
      </c>
      <c r="L2043" s="7" t="s">
        <v>14311</v>
      </c>
      <c r="M2043" s="7" t="s">
        <v>8366</v>
      </c>
      <c r="N2043" s="7">
        <v>82573.919999999998</v>
      </c>
      <c r="O2043" s="7"/>
      <c r="P2043" s="7">
        <v>8.58</v>
      </c>
      <c r="Q2043" s="7"/>
      <c r="R2043" s="1"/>
      <c r="S2043" s="1"/>
      <c r="T2043" s="1"/>
      <c r="U2043" s="15" t="s">
        <v>816</v>
      </c>
      <c r="V2043" s="52"/>
      <c r="W2043" s="14" t="s">
        <v>815</v>
      </c>
      <c r="X2043" s="20">
        <v>0</v>
      </c>
      <c r="Y2043" s="7" t="s">
        <v>10814</v>
      </c>
      <c r="Z2043" s="11" t="s">
        <v>4442</v>
      </c>
      <c r="AA2043" s="7">
        <v>4000000</v>
      </c>
      <c r="AB2043" s="1" t="s">
        <v>15691</v>
      </c>
      <c r="AC2043" s="7" t="s">
        <v>14869</v>
      </c>
      <c r="AD2043" s="1" t="s">
        <v>16269</v>
      </c>
    </row>
    <row r="2044" spans="1:30">
      <c r="A2044" s="6" t="s">
        <v>815</v>
      </c>
      <c r="B2044" s="7" t="s">
        <v>15</v>
      </c>
      <c r="C2044" s="7" t="s">
        <v>4458</v>
      </c>
      <c r="D2044" s="11" t="s">
        <v>904</v>
      </c>
      <c r="E2044" s="7" t="s">
        <v>16</v>
      </c>
      <c r="F2044" s="7" t="s">
        <v>5403</v>
      </c>
      <c r="G2044" s="7" t="s">
        <v>17</v>
      </c>
      <c r="H2044" s="7" t="s">
        <v>5404</v>
      </c>
      <c r="I2044" s="7" t="s">
        <v>8367</v>
      </c>
      <c r="J2044" s="7"/>
      <c r="K2044" s="7" t="s">
        <v>4525</v>
      </c>
      <c r="L2044" s="7" t="s">
        <v>8368</v>
      </c>
      <c r="M2044" s="7" t="s">
        <v>14312</v>
      </c>
      <c r="N2044" s="7">
        <v>82500</v>
      </c>
      <c r="O2044" s="7"/>
      <c r="P2044" s="7"/>
      <c r="Q2044" s="7"/>
      <c r="R2044" s="1"/>
      <c r="S2044" s="1"/>
      <c r="T2044" s="1"/>
      <c r="U2044" s="15" t="s">
        <v>816</v>
      </c>
      <c r="V2044" s="52"/>
      <c r="W2044" s="14" t="s">
        <v>815</v>
      </c>
      <c r="X2044" s="20">
        <v>0</v>
      </c>
      <c r="Y2044" s="7" t="s">
        <v>10815</v>
      </c>
      <c r="Z2044" s="11" t="s">
        <v>4442</v>
      </c>
      <c r="AA2044" s="7">
        <v>26112708</v>
      </c>
      <c r="AB2044" s="1" t="s">
        <v>15692</v>
      </c>
      <c r="AC2044" s="7" t="s">
        <v>14869</v>
      </c>
      <c r="AD2044" s="1" t="s">
        <v>16269</v>
      </c>
    </row>
    <row r="2045" spans="1:30">
      <c r="A2045" s="6">
        <v>43941</v>
      </c>
      <c r="B2045" s="7" t="s">
        <v>1385</v>
      </c>
      <c r="C2045" s="7" t="s">
        <v>4444</v>
      </c>
      <c r="D2045" s="7" t="s">
        <v>1387</v>
      </c>
      <c r="E2045" s="7" t="s">
        <v>4456</v>
      </c>
      <c r="F2045" s="7" t="s">
        <v>4457</v>
      </c>
      <c r="G2045" s="7" t="s">
        <v>17</v>
      </c>
      <c r="H2045" s="7" t="s">
        <v>5405</v>
      </c>
      <c r="I2045" s="7" t="s">
        <v>8369</v>
      </c>
      <c r="J2045" s="7"/>
      <c r="K2045" s="7"/>
      <c r="L2045" s="7" t="s">
        <v>8370</v>
      </c>
      <c r="M2045" s="7" t="s">
        <v>8371</v>
      </c>
      <c r="N2045" s="7">
        <v>81800</v>
      </c>
      <c r="O2045" s="7"/>
      <c r="P2045" s="7"/>
      <c r="Q2045" s="7"/>
      <c r="R2045" s="1"/>
      <c r="S2045" s="1"/>
      <c r="T2045" s="1"/>
      <c r="U2045" s="15" t="s">
        <v>816</v>
      </c>
      <c r="V2045" s="52"/>
      <c r="W2045" s="14" t="s">
        <v>815</v>
      </c>
      <c r="X2045" s="20">
        <v>0</v>
      </c>
      <c r="Y2045" s="7" t="s">
        <v>10816</v>
      </c>
      <c r="Z2045" s="11" t="s">
        <v>4442</v>
      </c>
      <c r="AA2045" s="7">
        <v>100000</v>
      </c>
      <c r="AB2045" s="1" t="s">
        <v>15693</v>
      </c>
      <c r="AC2045" s="7" t="s">
        <v>14870</v>
      </c>
      <c r="AD2045" s="1" t="s">
        <v>16269</v>
      </c>
    </row>
    <row r="2046" spans="1:30">
      <c r="A2046" s="6">
        <v>43935</v>
      </c>
      <c r="B2046" s="7" t="s">
        <v>21</v>
      </c>
      <c r="C2046" s="7" t="s">
        <v>5391</v>
      </c>
      <c r="D2046" s="11" t="s">
        <v>904</v>
      </c>
      <c r="E2046" s="7" t="s">
        <v>117</v>
      </c>
      <c r="F2046" s="7"/>
      <c r="G2046" s="7" t="s">
        <v>34</v>
      </c>
      <c r="H2046" s="7" t="s">
        <v>5406</v>
      </c>
      <c r="I2046" s="7" t="s">
        <v>8372</v>
      </c>
      <c r="J2046" s="7"/>
      <c r="K2046" s="7" t="s">
        <v>8373</v>
      </c>
      <c r="L2046" s="7"/>
      <c r="M2046" s="7"/>
      <c r="N2046" s="7">
        <v>81648</v>
      </c>
      <c r="O2046" s="7"/>
      <c r="P2046" s="7"/>
      <c r="Q2046" s="7"/>
      <c r="R2046" s="1"/>
      <c r="S2046" s="1"/>
      <c r="T2046" s="1"/>
      <c r="U2046" s="15" t="s">
        <v>816</v>
      </c>
      <c r="V2046" s="52"/>
      <c r="W2046" s="14" t="s">
        <v>815</v>
      </c>
      <c r="X2046" s="20">
        <v>0</v>
      </c>
      <c r="Y2046" s="7" t="s">
        <v>10817</v>
      </c>
      <c r="Z2046" s="11" t="s">
        <v>4442</v>
      </c>
      <c r="AA2046" s="7"/>
      <c r="AB2046" s="1" t="s">
        <v>14871</v>
      </c>
      <c r="AC2046" s="7"/>
      <c r="AD2046" s="1" t="s">
        <v>16269</v>
      </c>
    </row>
    <row r="2047" spans="1:30">
      <c r="A2047" s="6">
        <v>43928</v>
      </c>
      <c r="B2047" s="7" t="s">
        <v>21</v>
      </c>
      <c r="C2047" s="7" t="s">
        <v>5407</v>
      </c>
      <c r="D2047" s="11" t="s">
        <v>904</v>
      </c>
      <c r="E2047" s="7" t="s">
        <v>117</v>
      </c>
      <c r="F2047" s="7" t="s">
        <v>3431</v>
      </c>
      <c r="G2047" s="7" t="s">
        <v>34</v>
      </c>
      <c r="H2047" s="7" t="s">
        <v>5406</v>
      </c>
      <c r="I2047" s="7" t="s">
        <v>8374</v>
      </c>
      <c r="J2047" s="7"/>
      <c r="K2047" s="7"/>
      <c r="L2047" s="7" t="s">
        <v>14310</v>
      </c>
      <c r="M2047" s="7" t="s">
        <v>8346</v>
      </c>
      <c r="N2047" s="7">
        <v>81648</v>
      </c>
      <c r="O2047" s="7"/>
      <c r="P2047" s="7"/>
      <c r="Q2047" s="7"/>
      <c r="R2047" s="1"/>
      <c r="S2047" s="1"/>
      <c r="T2047" s="1"/>
      <c r="U2047" s="15" t="s">
        <v>816</v>
      </c>
      <c r="V2047" s="52"/>
      <c r="W2047" s="14" t="s">
        <v>815</v>
      </c>
      <c r="X2047" s="20">
        <v>0</v>
      </c>
      <c r="Y2047" s="7" t="s">
        <v>10818</v>
      </c>
      <c r="Z2047" s="11" t="s">
        <v>4442</v>
      </c>
      <c r="AA2047" s="7">
        <v>826121</v>
      </c>
      <c r="AB2047" s="1" t="s">
        <v>15688</v>
      </c>
      <c r="AC2047" s="7" t="s">
        <v>14870</v>
      </c>
      <c r="AD2047" s="1" t="s">
        <v>16269</v>
      </c>
    </row>
    <row r="2048" spans="1:30">
      <c r="A2048" s="6">
        <v>43934</v>
      </c>
      <c r="B2048" s="7" t="s">
        <v>15</v>
      </c>
      <c r="C2048" s="7" t="s">
        <v>4458</v>
      </c>
      <c r="D2048" s="11" t="s">
        <v>904</v>
      </c>
      <c r="E2048" s="7" t="s">
        <v>16</v>
      </c>
      <c r="F2048" s="7" t="s">
        <v>4459</v>
      </c>
      <c r="G2048" s="7" t="s">
        <v>17</v>
      </c>
      <c r="H2048" s="7" t="s">
        <v>5408</v>
      </c>
      <c r="I2048" s="7" t="s">
        <v>8253</v>
      </c>
      <c r="J2048" s="7"/>
      <c r="K2048" s="7" t="s">
        <v>4517</v>
      </c>
      <c r="L2048" s="7"/>
      <c r="M2048" s="7"/>
      <c r="N2048" s="7">
        <v>81552</v>
      </c>
      <c r="O2048" s="7"/>
      <c r="P2048" s="7">
        <v>16.989999999999998</v>
      </c>
      <c r="Q2048" s="7"/>
      <c r="R2048" s="1"/>
      <c r="S2048" s="1"/>
      <c r="T2048" s="1"/>
      <c r="U2048" s="15" t="s">
        <v>816</v>
      </c>
      <c r="V2048" s="52"/>
      <c r="W2048" s="14" t="s">
        <v>815</v>
      </c>
      <c r="X2048" s="20">
        <v>0</v>
      </c>
      <c r="Y2048" s="7" t="s">
        <v>10819</v>
      </c>
      <c r="Z2048" s="11" t="s">
        <v>4442</v>
      </c>
      <c r="AA2048" s="7"/>
      <c r="AB2048" s="1" t="s">
        <v>14871</v>
      </c>
      <c r="AC2048" s="7"/>
      <c r="AD2048" s="1" t="s">
        <v>16269</v>
      </c>
    </row>
    <row r="2049" spans="1:30">
      <c r="A2049" s="6">
        <v>43949</v>
      </c>
      <c r="B2049" s="7" t="s">
        <v>21</v>
      </c>
      <c r="C2049" s="7" t="s">
        <v>5327</v>
      </c>
      <c r="D2049" s="11" t="s">
        <v>904</v>
      </c>
      <c r="E2049" s="7" t="s">
        <v>16</v>
      </c>
      <c r="F2049" s="7" t="s">
        <v>3478</v>
      </c>
      <c r="G2049" s="7" t="s">
        <v>17</v>
      </c>
      <c r="H2049" s="7" t="s">
        <v>5409</v>
      </c>
      <c r="I2049" s="7"/>
      <c r="J2049" s="7" t="s">
        <v>288</v>
      </c>
      <c r="K2049" s="7" t="s">
        <v>3481</v>
      </c>
      <c r="L2049" s="7" t="s">
        <v>13992</v>
      </c>
      <c r="M2049" s="7" t="s">
        <v>3497</v>
      </c>
      <c r="N2049" s="7">
        <v>81517.8</v>
      </c>
      <c r="O2049" s="7">
        <v>2986</v>
      </c>
      <c r="P2049" s="7">
        <v>27.3</v>
      </c>
      <c r="Q2049" s="7"/>
      <c r="R2049" s="1"/>
      <c r="S2049" s="1"/>
      <c r="T2049" s="1"/>
      <c r="U2049" s="15" t="s">
        <v>816</v>
      </c>
      <c r="V2049" s="52"/>
      <c r="W2049" s="14" t="s">
        <v>815</v>
      </c>
      <c r="X2049" s="20">
        <v>0</v>
      </c>
      <c r="Y2049" s="7" t="s">
        <v>10820</v>
      </c>
      <c r="Z2049" s="11" t="s">
        <v>4442</v>
      </c>
      <c r="AA2049" s="7">
        <v>0</v>
      </c>
      <c r="AB2049" s="1" t="s">
        <v>15379</v>
      </c>
      <c r="AC2049" s="7" t="s">
        <v>14868</v>
      </c>
      <c r="AD2049" s="1" t="s">
        <v>16269</v>
      </c>
    </row>
    <row r="2050" spans="1:30">
      <c r="A2050" s="6">
        <v>43941</v>
      </c>
      <c r="B2050" s="7" t="s">
        <v>21</v>
      </c>
      <c r="C2050" s="7" t="s">
        <v>2648</v>
      </c>
      <c r="D2050" s="11" t="s">
        <v>3952</v>
      </c>
      <c r="E2050" s="7" t="s">
        <v>16</v>
      </c>
      <c r="F2050" s="7" t="s">
        <v>5410</v>
      </c>
      <c r="G2050" s="7" t="s">
        <v>17</v>
      </c>
      <c r="H2050" s="7" t="s">
        <v>5411</v>
      </c>
      <c r="I2050" s="7" t="s">
        <v>8375</v>
      </c>
      <c r="J2050" s="7"/>
      <c r="K2050" s="7"/>
      <c r="L2050" s="7" t="s">
        <v>4108</v>
      </c>
      <c r="M2050" s="7" t="s">
        <v>14061</v>
      </c>
      <c r="N2050" s="7">
        <v>81250</v>
      </c>
      <c r="O2050" s="7"/>
      <c r="P2050" s="7"/>
      <c r="Q2050" s="7"/>
      <c r="R2050" s="1"/>
      <c r="S2050" s="1"/>
      <c r="T2050" s="1"/>
      <c r="U2050" s="15" t="s">
        <v>816</v>
      </c>
      <c r="V2050" s="52"/>
      <c r="W2050" s="14" t="s">
        <v>815</v>
      </c>
      <c r="X2050" s="20">
        <v>0</v>
      </c>
      <c r="Y2050" s="7" t="s">
        <v>10821</v>
      </c>
      <c r="Z2050" s="11" t="s">
        <v>4442</v>
      </c>
      <c r="AA2050" s="7">
        <v>450000</v>
      </c>
      <c r="AB2050" s="1" t="s">
        <v>15450</v>
      </c>
      <c r="AC2050" s="7" t="s">
        <v>14869</v>
      </c>
      <c r="AD2050" s="1" t="s">
        <v>16269</v>
      </c>
    </row>
    <row r="2051" spans="1:30">
      <c r="A2051" s="6" t="s">
        <v>815</v>
      </c>
      <c r="B2051" s="7" t="s">
        <v>15</v>
      </c>
      <c r="C2051" s="7" t="s">
        <v>4458</v>
      </c>
      <c r="D2051" s="11" t="s">
        <v>904</v>
      </c>
      <c r="E2051" s="7" t="s">
        <v>16</v>
      </c>
      <c r="F2051" s="7" t="s">
        <v>4459</v>
      </c>
      <c r="G2051" s="7" t="s">
        <v>17</v>
      </c>
      <c r="H2051" s="7" t="s">
        <v>5412</v>
      </c>
      <c r="I2051" s="7" t="s">
        <v>4843</v>
      </c>
      <c r="J2051" s="7"/>
      <c r="K2051" s="7" t="s">
        <v>4517</v>
      </c>
      <c r="L2051" s="7"/>
      <c r="M2051" s="7"/>
      <c r="N2051" s="7">
        <v>80600</v>
      </c>
      <c r="O2051" s="7"/>
      <c r="P2051" s="7"/>
      <c r="Q2051" s="7"/>
      <c r="R2051" s="1"/>
      <c r="S2051" s="1"/>
      <c r="T2051" s="1"/>
      <c r="U2051" s="15" t="s">
        <v>816</v>
      </c>
      <c r="V2051" s="52"/>
      <c r="W2051" s="14" t="s">
        <v>815</v>
      </c>
      <c r="X2051" s="20">
        <v>0</v>
      </c>
      <c r="Y2051" s="7" t="s">
        <v>10822</v>
      </c>
      <c r="Z2051" s="11" t="s">
        <v>4442</v>
      </c>
      <c r="AA2051" s="7"/>
      <c r="AB2051" s="1" t="s">
        <v>14871</v>
      </c>
      <c r="AC2051" s="7"/>
      <c r="AD2051" s="1" t="s">
        <v>16269</v>
      </c>
    </row>
    <row r="2052" spans="1:30">
      <c r="A2052" s="6" t="s">
        <v>815</v>
      </c>
      <c r="B2052" s="7" t="s">
        <v>21</v>
      </c>
      <c r="C2052" s="7" t="s">
        <v>4454</v>
      </c>
      <c r="D2052" s="11" t="s">
        <v>904</v>
      </c>
      <c r="E2052" s="7" t="s">
        <v>117</v>
      </c>
      <c r="F2052" s="7" t="s">
        <v>5147</v>
      </c>
      <c r="G2052" s="7" t="s">
        <v>17</v>
      </c>
      <c r="H2052" s="7" t="s">
        <v>5413</v>
      </c>
      <c r="I2052" s="7" t="s">
        <v>8376</v>
      </c>
      <c r="J2052" s="7" t="s">
        <v>8377</v>
      </c>
      <c r="K2052" s="7" t="s">
        <v>8378</v>
      </c>
      <c r="L2052" s="7" t="s">
        <v>13770</v>
      </c>
      <c r="M2052" s="7" t="s">
        <v>1054</v>
      </c>
      <c r="N2052" s="7">
        <v>80500</v>
      </c>
      <c r="O2052" s="7">
        <v>350000</v>
      </c>
      <c r="P2052" s="7">
        <v>0.23</v>
      </c>
      <c r="Q2052" s="7"/>
      <c r="R2052" s="1"/>
      <c r="S2052" s="1"/>
      <c r="T2052" s="1"/>
      <c r="U2052" s="15" t="s">
        <v>816</v>
      </c>
      <c r="V2052" s="52"/>
      <c r="W2052" s="14" t="s">
        <v>815</v>
      </c>
      <c r="X2052" s="20">
        <v>0</v>
      </c>
      <c r="Y2052" s="7" t="s">
        <v>10823</v>
      </c>
      <c r="Z2052" s="11" t="s">
        <v>4442</v>
      </c>
      <c r="AA2052" s="7">
        <v>50000</v>
      </c>
      <c r="AB2052" s="1" t="s">
        <v>15044</v>
      </c>
      <c r="AC2052" s="7" t="s">
        <v>14870</v>
      </c>
      <c r="AD2052" s="1" t="s">
        <v>16269</v>
      </c>
    </row>
    <row r="2053" spans="1:30">
      <c r="A2053" s="6">
        <v>43941</v>
      </c>
      <c r="B2053" s="7" t="s">
        <v>15</v>
      </c>
      <c r="C2053" s="7" t="s">
        <v>2884</v>
      </c>
      <c r="D2053" s="7" t="s">
        <v>2877</v>
      </c>
      <c r="E2053" s="7" t="s">
        <v>16</v>
      </c>
      <c r="F2053" s="7" t="s">
        <v>2978</v>
      </c>
      <c r="G2053" s="7" t="s">
        <v>17</v>
      </c>
      <c r="H2053" s="7" t="s">
        <v>5414</v>
      </c>
      <c r="I2053" s="7" t="s">
        <v>8379</v>
      </c>
      <c r="J2053" s="7"/>
      <c r="K2053" s="7" t="s">
        <v>3013</v>
      </c>
      <c r="L2053" s="7" t="s">
        <v>8380</v>
      </c>
      <c r="M2053" s="7" t="s">
        <v>8381</v>
      </c>
      <c r="N2053" s="7">
        <v>80400</v>
      </c>
      <c r="O2053" s="7"/>
      <c r="P2053" s="7"/>
      <c r="Q2053" s="7"/>
      <c r="R2053" s="1"/>
      <c r="S2053" s="1"/>
      <c r="T2053" s="1"/>
      <c r="U2053" s="15" t="s">
        <v>816</v>
      </c>
      <c r="V2053" s="52"/>
      <c r="W2053" s="14" t="s">
        <v>815</v>
      </c>
      <c r="X2053" s="20">
        <v>0</v>
      </c>
      <c r="Y2053" s="7" t="s">
        <v>10824</v>
      </c>
      <c r="Z2053" s="11" t="s">
        <v>4442</v>
      </c>
      <c r="AA2053" s="7">
        <v>0</v>
      </c>
      <c r="AB2053" s="1" t="s">
        <v>15694</v>
      </c>
      <c r="AC2053" s="7" t="s">
        <v>14869</v>
      </c>
      <c r="AD2053" s="1" t="s">
        <v>16269</v>
      </c>
    </row>
    <row r="2054" spans="1:30">
      <c r="A2054" s="6">
        <v>43942</v>
      </c>
      <c r="B2054" s="7" t="s">
        <v>15</v>
      </c>
      <c r="C2054" s="7" t="s">
        <v>4452</v>
      </c>
      <c r="D2054" s="7" t="s">
        <v>3804</v>
      </c>
      <c r="E2054" s="7" t="s">
        <v>16</v>
      </c>
      <c r="F2054" s="7" t="s">
        <v>2462</v>
      </c>
      <c r="G2054" s="7" t="s">
        <v>17</v>
      </c>
      <c r="H2054" s="7" t="s">
        <v>5415</v>
      </c>
      <c r="I2054" s="7" t="s">
        <v>8382</v>
      </c>
      <c r="J2054" s="7" t="s">
        <v>8383</v>
      </c>
      <c r="K2054" s="7"/>
      <c r="L2054" s="7" t="s">
        <v>14313</v>
      </c>
      <c r="M2054" s="7" t="s">
        <v>8384</v>
      </c>
      <c r="N2054" s="7">
        <v>80100</v>
      </c>
      <c r="O2054" s="7">
        <v>30000</v>
      </c>
      <c r="P2054" s="7">
        <v>2.67</v>
      </c>
      <c r="Q2054" s="7"/>
      <c r="R2054" s="1"/>
      <c r="S2054" s="1"/>
      <c r="T2054" s="1"/>
      <c r="U2054" s="15" t="s">
        <v>816</v>
      </c>
      <c r="V2054" s="52"/>
      <c r="W2054" s="14" t="s">
        <v>815</v>
      </c>
      <c r="X2054" s="20">
        <v>0</v>
      </c>
      <c r="Y2054" s="7" t="s">
        <v>10825</v>
      </c>
      <c r="Z2054" s="11" t="s">
        <v>4442</v>
      </c>
      <c r="AA2054" s="7">
        <v>200000</v>
      </c>
      <c r="AB2054" s="1" t="s">
        <v>15695</v>
      </c>
      <c r="AC2054" s="7" t="s">
        <v>14868</v>
      </c>
      <c r="AD2054" s="1" t="s">
        <v>16269</v>
      </c>
    </row>
    <row r="2055" spans="1:30">
      <c r="A2055" s="6">
        <v>43949</v>
      </c>
      <c r="B2055" s="7" t="s">
        <v>21</v>
      </c>
      <c r="C2055" s="7" t="s">
        <v>4474</v>
      </c>
      <c r="D2055" s="7" t="s">
        <v>2414</v>
      </c>
      <c r="E2055" s="7" t="s">
        <v>16</v>
      </c>
      <c r="F2055" s="7" t="s">
        <v>363</v>
      </c>
      <c r="G2055" s="7" t="s">
        <v>17</v>
      </c>
      <c r="H2055" s="7" t="s">
        <v>5416</v>
      </c>
      <c r="I2055" s="7" t="s">
        <v>2450</v>
      </c>
      <c r="J2055" s="7" t="s">
        <v>8385</v>
      </c>
      <c r="K2055" s="7" t="s">
        <v>2452</v>
      </c>
      <c r="L2055" s="7" t="s">
        <v>8386</v>
      </c>
      <c r="M2055" s="7" t="s">
        <v>8387</v>
      </c>
      <c r="N2055" s="7">
        <v>80000</v>
      </c>
      <c r="O2055" s="7">
        <v>1000</v>
      </c>
      <c r="P2055" s="7">
        <v>80</v>
      </c>
      <c r="Q2055" s="7"/>
      <c r="R2055" s="1"/>
      <c r="S2055" s="1"/>
      <c r="T2055" s="1"/>
      <c r="U2055" s="15" t="s">
        <v>816</v>
      </c>
      <c r="V2055" s="52"/>
      <c r="W2055" s="14" t="s">
        <v>815</v>
      </c>
      <c r="X2055" s="20">
        <v>0</v>
      </c>
      <c r="Y2055" s="7" t="s">
        <v>10826</v>
      </c>
      <c r="Z2055" s="11" t="s">
        <v>4442</v>
      </c>
      <c r="AA2055" s="7">
        <v>90000</v>
      </c>
      <c r="AB2055" s="1" t="s">
        <v>15696</v>
      </c>
      <c r="AC2055" s="7" t="s">
        <v>14869</v>
      </c>
      <c r="AD2055" s="1" t="s">
        <v>16269</v>
      </c>
    </row>
    <row r="2056" spans="1:30">
      <c r="A2056" s="6">
        <v>43945</v>
      </c>
      <c r="B2056" s="7" t="s">
        <v>21</v>
      </c>
      <c r="C2056" s="7" t="s">
        <v>5417</v>
      </c>
      <c r="D2056" s="11" t="s">
        <v>904</v>
      </c>
      <c r="E2056" s="7" t="s">
        <v>16</v>
      </c>
      <c r="F2056" s="7" t="s">
        <v>3431</v>
      </c>
      <c r="G2056" s="7" t="s">
        <v>34</v>
      </c>
      <c r="H2056" s="7" t="s">
        <v>5418</v>
      </c>
      <c r="I2056" s="7" t="s">
        <v>299</v>
      </c>
      <c r="J2056" s="7"/>
      <c r="K2056" s="7" t="s">
        <v>4369</v>
      </c>
      <c r="L2056" s="7"/>
      <c r="M2056" s="7"/>
      <c r="N2056" s="7">
        <v>80000</v>
      </c>
      <c r="O2056" s="7"/>
      <c r="P2056" s="7"/>
      <c r="Q2056" s="7"/>
      <c r="R2056" s="1"/>
      <c r="S2056" s="1"/>
      <c r="T2056" s="1"/>
      <c r="U2056" s="15" t="s">
        <v>816</v>
      </c>
      <c r="V2056" s="52"/>
      <c r="W2056" s="14" t="s">
        <v>815</v>
      </c>
      <c r="X2056" s="20">
        <v>0</v>
      </c>
      <c r="Y2056" s="7" t="s">
        <v>10827</v>
      </c>
      <c r="Z2056" s="11" t="s">
        <v>4442</v>
      </c>
      <c r="AA2056" s="7"/>
      <c r="AB2056" s="1" t="s">
        <v>14871</v>
      </c>
      <c r="AC2056" s="7"/>
      <c r="AD2056" s="1" t="s">
        <v>16269</v>
      </c>
    </row>
    <row r="2057" spans="1:30">
      <c r="A2057" s="6">
        <v>43943</v>
      </c>
      <c r="B2057" s="7" t="s">
        <v>15</v>
      </c>
      <c r="C2057" s="7" t="s">
        <v>4642</v>
      </c>
      <c r="D2057" s="7" t="s">
        <v>2046</v>
      </c>
      <c r="E2057" s="7" t="s">
        <v>16</v>
      </c>
      <c r="F2057" s="7"/>
      <c r="G2057" s="7" t="s">
        <v>17</v>
      </c>
      <c r="H2057" s="7" t="s">
        <v>5419</v>
      </c>
      <c r="I2057" s="7" t="s">
        <v>2093</v>
      </c>
      <c r="J2057" s="7"/>
      <c r="K2057" s="7" t="s">
        <v>2094</v>
      </c>
      <c r="L2057" s="7" t="s">
        <v>13865</v>
      </c>
      <c r="M2057" s="7" t="s">
        <v>2055</v>
      </c>
      <c r="N2057" s="7">
        <v>79996</v>
      </c>
      <c r="O2057" s="7">
        <v>400</v>
      </c>
      <c r="P2057" s="7">
        <v>199.99</v>
      </c>
      <c r="Q2057" s="7"/>
      <c r="R2057" s="1"/>
      <c r="S2057" s="1"/>
      <c r="T2057" s="1"/>
      <c r="U2057" s="15" t="s">
        <v>816</v>
      </c>
      <c r="V2057" s="52"/>
      <c r="W2057" s="14" t="s">
        <v>815</v>
      </c>
      <c r="X2057" s="20">
        <v>0</v>
      </c>
      <c r="Y2057" s="7" t="s">
        <v>10828</v>
      </c>
      <c r="Z2057" s="11" t="s">
        <v>4442</v>
      </c>
      <c r="AA2057" s="7">
        <v>2000000</v>
      </c>
      <c r="AB2057" s="1" t="s">
        <v>15207</v>
      </c>
      <c r="AC2057" s="7" t="s">
        <v>14869</v>
      </c>
      <c r="AD2057" s="1" t="s">
        <v>16269</v>
      </c>
    </row>
    <row r="2058" spans="1:30">
      <c r="A2058" s="6">
        <v>43938</v>
      </c>
      <c r="B2058" s="7" t="s">
        <v>15</v>
      </c>
      <c r="C2058" s="7" t="s">
        <v>4458</v>
      </c>
      <c r="D2058" s="11" t="s">
        <v>904</v>
      </c>
      <c r="E2058" s="7" t="s">
        <v>16</v>
      </c>
      <c r="F2058" s="7" t="s">
        <v>4459</v>
      </c>
      <c r="G2058" s="7" t="s">
        <v>17</v>
      </c>
      <c r="H2058" s="7" t="s">
        <v>5420</v>
      </c>
      <c r="I2058" s="7" t="s">
        <v>4844</v>
      </c>
      <c r="J2058" s="7"/>
      <c r="K2058" s="7" t="s">
        <v>4517</v>
      </c>
      <c r="L2058" s="7" t="s">
        <v>8388</v>
      </c>
      <c r="M2058" s="7" t="s">
        <v>8389</v>
      </c>
      <c r="N2058" s="7">
        <v>79800</v>
      </c>
      <c r="O2058" s="7"/>
      <c r="P2058" s="7">
        <v>3.99</v>
      </c>
      <c r="Q2058" s="7"/>
      <c r="R2058" s="1"/>
      <c r="S2058" s="1"/>
      <c r="T2058" s="1"/>
      <c r="U2058" s="15" t="s">
        <v>816</v>
      </c>
      <c r="V2058" s="52"/>
      <c r="W2058" s="14" t="s">
        <v>815</v>
      </c>
      <c r="X2058" s="20">
        <v>0</v>
      </c>
      <c r="Y2058" s="7" t="s">
        <v>10829</v>
      </c>
      <c r="Z2058" s="11" t="s">
        <v>4442</v>
      </c>
      <c r="AA2058" s="7">
        <v>1000000</v>
      </c>
      <c r="AB2058" s="1" t="s">
        <v>15697</v>
      </c>
      <c r="AC2058" s="7" t="s">
        <v>14869</v>
      </c>
      <c r="AD2058" s="1" t="s">
        <v>16269</v>
      </c>
    </row>
    <row r="2059" spans="1:30">
      <c r="A2059" s="6">
        <v>43943</v>
      </c>
      <c r="B2059" s="7" t="s">
        <v>21</v>
      </c>
      <c r="C2059" s="7" t="s">
        <v>5142</v>
      </c>
      <c r="D2059" s="11" t="s">
        <v>904</v>
      </c>
      <c r="E2059" s="7" t="s">
        <v>117</v>
      </c>
      <c r="F2059" s="7" t="s">
        <v>1157</v>
      </c>
      <c r="G2059" s="7" t="s">
        <v>17</v>
      </c>
      <c r="H2059" s="7" t="s">
        <v>5421</v>
      </c>
      <c r="I2059" s="7" t="s">
        <v>1172</v>
      </c>
      <c r="J2059" s="7"/>
      <c r="K2059" s="7" t="s">
        <v>1173</v>
      </c>
      <c r="L2059" s="7" t="s">
        <v>1174</v>
      </c>
      <c r="M2059" s="7" t="s">
        <v>13786</v>
      </c>
      <c r="N2059" s="7">
        <v>79690.850000000006</v>
      </c>
      <c r="O2059" s="7">
        <v>33911</v>
      </c>
      <c r="P2059" s="7">
        <v>2.35</v>
      </c>
      <c r="Q2059" s="7"/>
      <c r="R2059" s="1"/>
      <c r="S2059" s="1"/>
      <c r="T2059" s="1"/>
      <c r="U2059" s="15" t="s">
        <v>816</v>
      </c>
      <c r="V2059" s="52"/>
      <c r="W2059" s="14" t="s">
        <v>815</v>
      </c>
      <c r="X2059" s="20">
        <v>0</v>
      </c>
      <c r="Y2059" s="7" t="s">
        <v>10830</v>
      </c>
      <c r="Z2059" s="11" t="s">
        <v>4442</v>
      </c>
      <c r="AA2059" s="7">
        <v>100000</v>
      </c>
      <c r="AB2059" s="1" t="s">
        <v>15062</v>
      </c>
      <c r="AC2059" s="7" t="s">
        <v>14868</v>
      </c>
      <c r="AD2059" s="1" t="s">
        <v>16269</v>
      </c>
    </row>
    <row r="2060" spans="1:30">
      <c r="A2060" s="6">
        <v>43941</v>
      </c>
      <c r="B2060" s="7" t="s">
        <v>15</v>
      </c>
      <c r="C2060" s="7" t="s">
        <v>4645</v>
      </c>
      <c r="D2060" s="7" t="s">
        <v>692</v>
      </c>
      <c r="E2060" s="7" t="s">
        <v>16</v>
      </c>
      <c r="F2060" s="7"/>
      <c r="G2060" s="7" t="s">
        <v>17</v>
      </c>
      <c r="H2060" s="7" t="s">
        <v>5422</v>
      </c>
      <c r="I2060" s="7" t="s">
        <v>8390</v>
      </c>
      <c r="J2060" s="7"/>
      <c r="K2060" s="7" t="s">
        <v>8391</v>
      </c>
      <c r="L2060" s="7" t="s">
        <v>14314</v>
      </c>
      <c r="M2060" s="7" t="s">
        <v>8392</v>
      </c>
      <c r="N2060" s="7">
        <v>79600</v>
      </c>
      <c r="O2060" s="7">
        <v>200</v>
      </c>
      <c r="P2060" s="7">
        <v>398</v>
      </c>
      <c r="Q2060" s="7"/>
      <c r="R2060" s="1"/>
      <c r="S2060" s="1"/>
      <c r="T2060" s="1"/>
      <c r="U2060" s="15" t="s">
        <v>816</v>
      </c>
      <c r="V2060" s="52"/>
      <c r="W2060" s="14" t="s">
        <v>815</v>
      </c>
      <c r="X2060" s="20">
        <v>0</v>
      </c>
      <c r="Y2060" s="7" t="s">
        <v>10831</v>
      </c>
      <c r="Z2060" s="11" t="s">
        <v>4442</v>
      </c>
      <c r="AA2060" s="7">
        <v>95400</v>
      </c>
      <c r="AB2060" s="1" t="s">
        <v>15698</v>
      </c>
      <c r="AC2060" s="7" t="s">
        <v>14868</v>
      </c>
      <c r="AD2060" s="1" t="s">
        <v>16269</v>
      </c>
    </row>
    <row r="2061" spans="1:30">
      <c r="A2061" s="6">
        <v>43942</v>
      </c>
      <c r="B2061" s="7" t="s">
        <v>15</v>
      </c>
      <c r="C2061" s="7" t="s">
        <v>4452</v>
      </c>
      <c r="D2061" s="7" t="s">
        <v>3804</v>
      </c>
      <c r="E2061" s="7" t="s">
        <v>16</v>
      </c>
      <c r="F2061" s="7" t="s">
        <v>2462</v>
      </c>
      <c r="G2061" s="7" t="s">
        <v>37</v>
      </c>
      <c r="H2061" s="7" t="s">
        <v>5423</v>
      </c>
      <c r="I2061" s="7" t="s">
        <v>3860</v>
      </c>
      <c r="J2061" s="7" t="s">
        <v>8393</v>
      </c>
      <c r="K2061" s="7"/>
      <c r="L2061" s="7" t="s">
        <v>14315</v>
      </c>
      <c r="M2061" s="7" t="s">
        <v>8394</v>
      </c>
      <c r="N2061" s="7">
        <v>79500</v>
      </c>
      <c r="O2061" s="7">
        <v>15</v>
      </c>
      <c r="P2061" s="7">
        <v>5300</v>
      </c>
      <c r="Q2061" s="7"/>
      <c r="R2061" s="1"/>
      <c r="S2061" s="1"/>
      <c r="T2061" s="1"/>
      <c r="U2061" s="15" t="s">
        <v>816</v>
      </c>
      <c r="V2061" s="52"/>
      <c r="W2061" s="14" t="s">
        <v>815</v>
      </c>
      <c r="X2061" s="20">
        <v>0</v>
      </c>
      <c r="Y2061" s="7" t="s">
        <v>10832</v>
      </c>
      <c r="Z2061" s="11" t="s">
        <v>4442</v>
      </c>
      <c r="AA2061" s="7">
        <v>300000</v>
      </c>
      <c r="AB2061" s="1" t="s">
        <v>15699</v>
      </c>
      <c r="AC2061" s="7" t="s">
        <v>14868</v>
      </c>
      <c r="AD2061" s="1" t="s">
        <v>16269</v>
      </c>
    </row>
    <row r="2062" spans="1:30">
      <c r="A2062" s="6" t="s">
        <v>815</v>
      </c>
      <c r="B2062" s="7" t="s">
        <v>15</v>
      </c>
      <c r="C2062" s="7" t="s">
        <v>4458</v>
      </c>
      <c r="D2062" s="11" t="s">
        <v>904</v>
      </c>
      <c r="E2062" s="7" t="s">
        <v>16</v>
      </c>
      <c r="F2062" s="7" t="s">
        <v>4459</v>
      </c>
      <c r="G2062" s="7" t="s">
        <v>17</v>
      </c>
      <c r="H2062" s="7" t="s">
        <v>5424</v>
      </c>
      <c r="I2062" s="7" t="s">
        <v>8267</v>
      </c>
      <c r="J2062" s="7"/>
      <c r="K2062" s="7" t="s">
        <v>4517</v>
      </c>
      <c r="L2062" s="7" t="s">
        <v>1623</v>
      </c>
      <c r="M2062" s="7" t="s">
        <v>1624</v>
      </c>
      <c r="N2062" s="7">
        <v>79187.5</v>
      </c>
      <c r="O2062" s="7"/>
      <c r="P2062" s="7"/>
      <c r="Q2062" s="7"/>
      <c r="R2062" s="1"/>
      <c r="S2062" s="1"/>
      <c r="T2062" s="1"/>
      <c r="U2062" s="15" t="s">
        <v>816</v>
      </c>
      <c r="V2062" s="52"/>
      <c r="W2062" s="14" t="s">
        <v>815</v>
      </c>
      <c r="X2062" s="20">
        <v>0</v>
      </c>
      <c r="Y2062" s="7" t="s">
        <v>10833</v>
      </c>
      <c r="Z2062" s="11" t="s">
        <v>4442</v>
      </c>
      <c r="AA2062" s="7">
        <v>7200000</v>
      </c>
      <c r="AB2062" s="1" t="s">
        <v>15128</v>
      </c>
      <c r="AC2062" s="7" t="s">
        <v>14869</v>
      </c>
      <c r="AD2062" s="1" t="s">
        <v>16269</v>
      </c>
    </row>
    <row r="2063" spans="1:30">
      <c r="A2063" s="6">
        <v>43938</v>
      </c>
      <c r="B2063" s="7" t="s">
        <v>21</v>
      </c>
      <c r="C2063" s="7" t="s">
        <v>4589</v>
      </c>
      <c r="D2063" s="7" t="s">
        <v>2170</v>
      </c>
      <c r="E2063" s="7" t="s">
        <v>16</v>
      </c>
      <c r="F2063" s="7"/>
      <c r="G2063" s="7" t="s">
        <v>17</v>
      </c>
      <c r="H2063" s="7" t="s">
        <v>5425</v>
      </c>
      <c r="I2063" s="7" t="s">
        <v>5081</v>
      </c>
      <c r="J2063" s="7"/>
      <c r="K2063" s="7"/>
      <c r="L2063" s="7" t="s">
        <v>13872</v>
      </c>
      <c r="M2063" s="7" t="s">
        <v>2172</v>
      </c>
      <c r="N2063" s="7">
        <v>79000</v>
      </c>
      <c r="O2063" s="7">
        <v>100000</v>
      </c>
      <c r="P2063" s="7">
        <v>0.79</v>
      </c>
      <c r="Q2063" s="7"/>
      <c r="R2063" s="1"/>
      <c r="S2063" s="1"/>
      <c r="T2063" s="1"/>
      <c r="U2063" s="15" t="s">
        <v>816</v>
      </c>
      <c r="V2063" s="52"/>
      <c r="W2063" s="14" t="s">
        <v>815</v>
      </c>
      <c r="X2063" s="20">
        <v>0</v>
      </c>
      <c r="Y2063" s="7" t="s">
        <v>10834</v>
      </c>
      <c r="Z2063" s="11" t="s">
        <v>4442</v>
      </c>
      <c r="AA2063" s="7">
        <v>500000</v>
      </c>
      <c r="AB2063" s="1" t="s">
        <v>15215</v>
      </c>
      <c r="AC2063" s="7" t="s">
        <v>14869</v>
      </c>
      <c r="AD2063" s="1" t="s">
        <v>16269</v>
      </c>
    </row>
    <row r="2064" spans="1:30">
      <c r="A2064" s="6">
        <v>43928</v>
      </c>
      <c r="B2064" s="7" t="s">
        <v>1385</v>
      </c>
      <c r="C2064" s="7" t="s">
        <v>4444</v>
      </c>
      <c r="D2064" s="7" t="s">
        <v>1387</v>
      </c>
      <c r="E2064" s="7" t="s">
        <v>1499</v>
      </c>
      <c r="F2064" s="7" t="s">
        <v>5242</v>
      </c>
      <c r="G2064" s="7" t="s">
        <v>17</v>
      </c>
      <c r="H2064" s="7" t="s">
        <v>5426</v>
      </c>
      <c r="I2064" s="7" t="s">
        <v>8395</v>
      </c>
      <c r="J2064" s="7"/>
      <c r="K2064" s="7"/>
      <c r="L2064" s="7" t="s">
        <v>14316</v>
      </c>
      <c r="M2064" s="7" t="s">
        <v>8396</v>
      </c>
      <c r="N2064" s="7">
        <v>79000</v>
      </c>
      <c r="O2064" s="7"/>
      <c r="P2064" s="7"/>
      <c r="Q2064" s="7"/>
      <c r="R2064" s="1"/>
      <c r="S2064" s="1"/>
      <c r="T2064" s="1"/>
      <c r="U2064" s="15" t="s">
        <v>816</v>
      </c>
      <c r="V2064" s="52"/>
      <c r="W2064" s="14" t="s">
        <v>815</v>
      </c>
      <c r="X2064" s="20">
        <v>0</v>
      </c>
      <c r="Y2064" s="7" t="s">
        <v>10835</v>
      </c>
      <c r="Z2064" s="11" t="s">
        <v>4442</v>
      </c>
      <c r="AA2064" s="7">
        <v>4000000</v>
      </c>
      <c r="AB2064" s="1" t="s">
        <v>15700</v>
      </c>
      <c r="AC2064" s="7" t="s">
        <v>14869</v>
      </c>
      <c r="AD2064" s="1" t="s">
        <v>16269</v>
      </c>
    </row>
    <row r="2065" spans="1:30">
      <c r="A2065" s="6">
        <v>43936</v>
      </c>
      <c r="B2065" s="7" t="s">
        <v>15</v>
      </c>
      <c r="C2065" s="7" t="s">
        <v>4632</v>
      </c>
      <c r="D2065" s="7" t="s">
        <v>3512</v>
      </c>
      <c r="E2065" s="7" t="s">
        <v>16</v>
      </c>
      <c r="F2065" s="7"/>
      <c r="G2065" s="7" t="s">
        <v>17</v>
      </c>
      <c r="H2065" s="7" t="s">
        <v>5427</v>
      </c>
      <c r="I2065" s="7" t="s">
        <v>3776</v>
      </c>
      <c r="J2065" s="7" t="s">
        <v>2294</v>
      </c>
      <c r="K2065" s="7" t="s">
        <v>2294</v>
      </c>
      <c r="L2065" s="7" t="s">
        <v>8355</v>
      </c>
      <c r="M2065" s="7" t="s">
        <v>2620</v>
      </c>
      <c r="N2065" s="7">
        <v>78750</v>
      </c>
      <c r="O2065" s="7">
        <v>4500</v>
      </c>
      <c r="P2065" s="7">
        <v>17.5</v>
      </c>
      <c r="Q2065" s="7"/>
      <c r="R2065" s="1"/>
      <c r="S2065" s="1"/>
      <c r="T2065" s="1"/>
      <c r="U2065" s="15" t="s">
        <v>816</v>
      </c>
      <c r="V2065" s="52"/>
      <c r="W2065" s="14" t="s">
        <v>815</v>
      </c>
      <c r="X2065" s="20">
        <v>0</v>
      </c>
      <c r="Y2065" s="7" t="s">
        <v>10836</v>
      </c>
      <c r="Z2065" s="11" t="s">
        <v>4442</v>
      </c>
      <c r="AA2065" s="7">
        <v>40000000</v>
      </c>
      <c r="AB2065" s="1" t="s">
        <v>15276</v>
      </c>
      <c r="AC2065" s="7" t="s">
        <v>14869</v>
      </c>
      <c r="AD2065" s="1" t="s">
        <v>16269</v>
      </c>
    </row>
    <row r="2066" spans="1:30">
      <c r="A2066" s="6">
        <v>43916</v>
      </c>
      <c r="B2066" s="7" t="s">
        <v>15</v>
      </c>
      <c r="C2066" s="7" t="s">
        <v>4632</v>
      </c>
      <c r="D2066" s="7" t="s">
        <v>3512</v>
      </c>
      <c r="E2066" s="7" t="s">
        <v>16</v>
      </c>
      <c r="F2066" s="7"/>
      <c r="G2066" s="7" t="s">
        <v>17</v>
      </c>
      <c r="H2066" s="7" t="s">
        <v>5428</v>
      </c>
      <c r="I2066" s="7" t="s">
        <v>8397</v>
      </c>
      <c r="J2066" s="7" t="s">
        <v>3627</v>
      </c>
      <c r="K2066" s="7" t="s">
        <v>3627</v>
      </c>
      <c r="L2066" s="7" t="s">
        <v>8900</v>
      </c>
      <c r="M2066" s="7" t="s">
        <v>8901</v>
      </c>
      <c r="N2066" s="7">
        <v>78700</v>
      </c>
      <c r="O2066" s="7">
        <v>40000</v>
      </c>
      <c r="P2066" s="7">
        <v>1.97</v>
      </c>
      <c r="Q2066" s="7"/>
      <c r="R2066" s="1"/>
      <c r="S2066" s="1"/>
      <c r="T2066" s="1"/>
      <c r="U2066" s="15" t="s">
        <v>816</v>
      </c>
      <c r="V2066" s="52"/>
      <c r="W2066" s="14" t="s">
        <v>815</v>
      </c>
      <c r="X2066" s="20">
        <v>0</v>
      </c>
      <c r="Y2066" s="7" t="s">
        <v>10837</v>
      </c>
      <c r="Z2066" s="11" t="s">
        <v>4442</v>
      </c>
      <c r="AA2066" s="7">
        <v>64633683</v>
      </c>
      <c r="AB2066" s="1" t="s">
        <v>15389</v>
      </c>
      <c r="AC2066" s="7" t="s">
        <v>14869</v>
      </c>
      <c r="AD2066" s="1" t="s">
        <v>16269</v>
      </c>
    </row>
    <row r="2067" spans="1:30">
      <c r="A2067" s="6">
        <v>43922</v>
      </c>
      <c r="B2067" s="7" t="s">
        <v>15</v>
      </c>
      <c r="C2067" s="7" t="s">
        <v>4632</v>
      </c>
      <c r="D2067" s="7" t="s">
        <v>3512</v>
      </c>
      <c r="E2067" s="7" t="s">
        <v>16</v>
      </c>
      <c r="F2067" s="7"/>
      <c r="G2067" s="7" t="s">
        <v>17</v>
      </c>
      <c r="H2067" s="7" t="s">
        <v>5429</v>
      </c>
      <c r="I2067" s="7" t="s">
        <v>8398</v>
      </c>
      <c r="J2067" s="7" t="s">
        <v>8399</v>
      </c>
      <c r="K2067" s="7" t="s">
        <v>8399</v>
      </c>
      <c r="L2067" s="7" t="s">
        <v>3637</v>
      </c>
      <c r="M2067" s="7" t="s">
        <v>3638</v>
      </c>
      <c r="N2067" s="7">
        <v>78609.399999999994</v>
      </c>
      <c r="O2067" s="7">
        <v>1486</v>
      </c>
      <c r="P2067" s="7">
        <v>52.9</v>
      </c>
      <c r="Q2067" s="7"/>
      <c r="R2067" s="1"/>
      <c r="S2067" s="1"/>
      <c r="T2067" s="1"/>
      <c r="U2067" s="15" t="s">
        <v>816</v>
      </c>
      <c r="V2067" s="52"/>
      <c r="W2067" s="14" t="s">
        <v>815</v>
      </c>
      <c r="X2067" s="20">
        <v>0</v>
      </c>
      <c r="Y2067" s="7" t="s">
        <v>10838</v>
      </c>
      <c r="Z2067" s="11" t="s">
        <v>4442</v>
      </c>
      <c r="AA2067" s="7">
        <v>600000</v>
      </c>
      <c r="AB2067" s="1" t="s">
        <v>15390</v>
      </c>
      <c r="AC2067" s="7" t="s">
        <v>14868</v>
      </c>
      <c r="AD2067" s="1" t="s">
        <v>16269</v>
      </c>
    </row>
    <row r="2068" spans="1:30">
      <c r="A2068" s="6">
        <v>43941</v>
      </c>
      <c r="B2068" s="7" t="s">
        <v>15</v>
      </c>
      <c r="C2068" s="7"/>
      <c r="D2068" s="7" t="s">
        <v>815</v>
      </c>
      <c r="E2068" s="7" t="s">
        <v>117</v>
      </c>
      <c r="F2068" s="7" t="s">
        <v>878</v>
      </c>
      <c r="G2068" s="7" t="s">
        <v>17</v>
      </c>
      <c r="H2068" s="7" t="s">
        <v>5430</v>
      </c>
      <c r="I2068" s="7" t="s">
        <v>8400</v>
      </c>
      <c r="J2068" s="7"/>
      <c r="K2068" s="7" t="s">
        <v>811</v>
      </c>
      <c r="L2068" s="7"/>
      <c r="M2068" s="7" t="s">
        <v>880</v>
      </c>
      <c r="N2068" s="7">
        <v>78509.759999999995</v>
      </c>
      <c r="O2068" s="7">
        <v>2697</v>
      </c>
      <c r="P2068" s="7">
        <v>29.11</v>
      </c>
      <c r="Q2068" s="7" t="s">
        <v>4401</v>
      </c>
      <c r="R2068" s="1"/>
      <c r="S2068" s="1"/>
      <c r="T2068" s="1"/>
      <c r="U2068" s="15" t="s">
        <v>816</v>
      </c>
      <c r="V2068" s="52"/>
      <c r="W2068" s="14" t="s">
        <v>815</v>
      </c>
      <c r="X2068" s="20">
        <v>0</v>
      </c>
      <c r="Y2068" s="7" t="s">
        <v>10839</v>
      </c>
      <c r="Z2068" s="11" t="s">
        <v>4442</v>
      </c>
      <c r="AA2068" s="7"/>
      <c r="AB2068" s="71" t="s">
        <v>16263</v>
      </c>
      <c r="AC2068" s="7"/>
      <c r="AD2068" s="1" t="s">
        <v>16269</v>
      </c>
    </row>
    <row r="2069" spans="1:30">
      <c r="A2069" s="6">
        <v>43938</v>
      </c>
      <c r="B2069" s="7" t="s">
        <v>15</v>
      </c>
      <c r="C2069" s="7" t="s">
        <v>4670</v>
      </c>
      <c r="D2069" s="7" t="s">
        <v>2695</v>
      </c>
      <c r="E2069" s="7" t="s">
        <v>16</v>
      </c>
      <c r="F2069" s="7" t="s">
        <v>2745</v>
      </c>
      <c r="G2069" s="7" t="s">
        <v>17</v>
      </c>
      <c r="H2069" s="7" t="s">
        <v>5431</v>
      </c>
      <c r="I2069" s="7" t="s">
        <v>8401</v>
      </c>
      <c r="J2069" s="7" t="s">
        <v>2464</v>
      </c>
      <c r="K2069" s="7" t="s">
        <v>2700</v>
      </c>
      <c r="L2069" s="7" t="s">
        <v>14317</v>
      </c>
      <c r="M2069" s="7" t="s">
        <v>8402</v>
      </c>
      <c r="N2069" s="7">
        <v>78120</v>
      </c>
      <c r="O2069" s="7">
        <v>3000</v>
      </c>
      <c r="P2069" s="7">
        <v>26.04</v>
      </c>
      <c r="Q2069" s="7"/>
      <c r="R2069" s="1"/>
      <c r="S2069" s="1"/>
      <c r="T2069" s="1"/>
      <c r="U2069" s="15" t="s">
        <v>816</v>
      </c>
      <c r="V2069" s="52"/>
      <c r="W2069" s="14" t="s">
        <v>815</v>
      </c>
      <c r="X2069" s="20">
        <v>0</v>
      </c>
      <c r="Y2069" s="7" t="s">
        <v>10840</v>
      </c>
      <c r="Z2069" s="11" t="s">
        <v>4442</v>
      </c>
      <c r="AA2069" s="7">
        <v>0</v>
      </c>
      <c r="AB2069" s="1" t="s">
        <v>15701</v>
      </c>
      <c r="AC2069" s="7" t="s">
        <v>14869</v>
      </c>
      <c r="AD2069" s="1" t="s">
        <v>16269</v>
      </c>
    </row>
    <row r="2070" spans="1:30">
      <c r="A2070" s="6" t="s">
        <v>815</v>
      </c>
      <c r="B2070" s="7" t="s">
        <v>15</v>
      </c>
      <c r="C2070" s="7" t="s">
        <v>4458</v>
      </c>
      <c r="D2070" s="11" t="s">
        <v>904</v>
      </c>
      <c r="E2070" s="7" t="s">
        <v>16</v>
      </c>
      <c r="F2070" s="7" t="s">
        <v>4459</v>
      </c>
      <c r="G2070" s="7" t="s">
        <v>17</v>
      </c>
      <c r="H2070" s="7" t="s">
        <v>5377</v>
      </c>
      <c r="I2070" s="7" t="s">
        <v>4843</v>
      </c>
      <c r="J2070" s="7"/>
      <c r="K2070" s="7" t="s">
        <v>4517</v>
      </c>
      <c r="L2070" s="7"/>
      <c r="M2070" s="7"/>
      <c r="N2070" s="7">
        <v>78097.679999999993</v>
      </c>
      <c r="O2070" s="7"/>
      <c r="P2070" s="7"/>
      <c r="Q2070" s="7"/>
      <c r="R2070" s="1"/>
      <c r="S2070" s="1"/>
      <c r="T2070" s="1"/>
      <c r="U2070" s="15" t="s">
        <v>816</v>
      </c>
      <c r="V2070" s="52"/>
      <c r="W2070" s="14" t="s">
        <v>815</v>
      </c>
      <c r="X2070" s="20">
        <v>0</v>
      </c>
      <c r="Y2070" s="7" t="s">
        <v>10841</v>
      </c>
      <c r="Z2070" s="11" t="s">
        <v>4442</v>
      </c>
      <c r="AA2070" s="7"/>
      <c r="AB2070" s="1" t="s">
        <v>14871</v>
      </c>
      <c r="AC2070" s="7"/>
      <c r="AD2070" s="1" t="s">
        <v>16269</v>
      </c>
    </row>
    <row r="2071" spans="1:30">
      <c r="A2071" s="6">
        <v>43949</v>
      </c>
      <c r="B2071" s="7" t="s">
        <v>21</v>
      </c>
      <c r="C2071" s="7" t="s">
        <v>4474</v>
      </c>
      <c r="D2071" s="7" t="s">
        <v>2414</v>
      </c>
      <c r="E2071" s="7" t="s">
        <v>16</v>
      </c>
      <c r="F2071" s="7" t="s">
        <v>363</v>
      </c>
      <c r="G2071" s="7" t="s">
        <v>17</v>
      </c>
      <c r="H2071" s="7" t="s">
        <v>5432</v>
      </c>
      <c r="I2071" s="7" t="s">
        <v>2450</v>
      </c>
      <c r="J2071" s="7" t="s">
        <v>8403</v>
      </c>
      <c r="K2071" s="7" t="s">
        <v>2452</v>
      </c>
      <c r="L2071" s="7" t="s">
        <v>1874</v>
      </c>
      <c r="M2071" s="7" t="s">
        <v>8560</v>
      </c>
      <c r="N2071" s="7">
        <v>78080</v>
      </c>
      <c r="O2071" s="7">
        <v>8000</v>
      </c>
      <c r="P2071" s="7">
        <v>9.76</v>
      </c>
      <c r="Q2071" s="7"/>
      <c r="R2071" s="1"/>
      <c r="S2071" s="1"/>
      <c r="T2071" s="1"/>
      <c r="U2071" s="15" t="s">
        <v>816</v>
      </c>
      <c r="V2071" s="52"/>
      <c r="W2071" s="14" t="s">
        <v>815</v>
      </c>
      <c r="X2071" s="20">
        <v>0</v>
      </c>
      <c r="Y2071" s="7" t="s">
        <v>10842</v>
      </c>
      <c r="Z2071" s="11" t="s">
        <v>4442</v>
      </c>
      <c r="AA2071" s="7">
        <v>0</v>
      </c>
      <c r="AB2071" s="1" t="s">
        <v>15173</v>
      </c>
      <c r="AC2071" s="7" t="s">
        <v>14869</v>
      </c>
      <c r="AD2071" s="1" t="s">
        <v>16269</v>
      </c>
    </row>
    <row r="2072" spans="1:30">
      <c r="A2072" s="6">
        <v>43943</v>
      </c>
      <c r="B2072" s="7" t="s">
        <v>15</v>
      </c>
      <c r="C2072" s="7" t="s">
        <v>4464</v>
      </c>
      <c r="D2072" s="7" t="s">
        <v>2766</v>
      </c>
      <c r="E2072" s="7" t="s">
        <v>16</v>
      </c>
      <c r="F2072" s="7" t="s">
        <v>2132</v>
      </c>
      <c r="G2072" s="7" t="s">
        <v>37</v>
      </c>
      <c r="H2072" s="7" t="s">
        <v>5433</v>
      </c>
      <c r="I2072" s="7" t="s">
        <v>8404</v>
      </c>
      <c r="J2072" s="7" t="s">
        <v>797</v>
      </c>
      <c r="K2072" s="7" t="s">
        <v>8405</v>
      </c>
      <c r="L2072" s="7" t="s">
        <v>14318</v>
      </c>
      <c r="M2072" s="7" t="s">
        <v>8406</v>
      </c>
      <c r="N2072" s="7">
        <v>78000</v>
      </c>
      <c r="O2072" s="7"/>
      <c r="P2072" s="7"/>
      <c r="Q2072" s="7"/>
      <c r="R2072" s="1"/>
      <c r="S2072" s="1"/>
      <c r="T2072" s="1"/>
      <c r="U2072" s="15" t="s">
        <v>816</v>
      </c>
      <c r="V2072" s="52"/>
      <c r="W2072" s="14" t="s">
        <v>815</v>
      </c>
      <c r="X2072" s="20">
        <v>0</v>
      </c>
      <c r="Y2072" s="7" t="s">
        <v>10843</v>
      </c>
      <c r="Z2072" s="11" t="s">
        <v>4442</v>
      </c>
      <c r="AA2072" s="7">
        <v>5000000</v>
      </c>
      <c r="AB2072" s="1" t="s">
        <v>15702</v>
      </c>
      <c r="AC2072" s="7" t="s">
        <v>14869</v>
      </c>
      <c r="AD2072" s="1" t="s">
        <v>16269</v>
      </c>
    </row>
    <row r="2073" spans="1:30">
      <c r="A2073" s="6">
        <v>43929</v>
      </c>
      <c r="B2073" s="7" t="s">
        <v>15</v>
      </c>
      <c r="C2073" s="7"/>
      <c r="D2073" s="7" t="s">
        <v>2480</v>
      </c>
      <c r="E2073" s="7" t="s">
        <v>16</v>
      </c>
      <c r="F2073" s="7" t="s">
        <v>2566</v>
      </c>
      <c r="G2073" s="7" t="s">
        <v>17</v>
      </c>
      <c r="H2073" s="7" t="s">
        <v>5434</v>
      </c>
      <c r="I2073" s="7" t="s">
        <v>8407</v>
      </c>
      <c r="J2073" s="7" t="s">
        <v>8408</v>
      </c>
      <c r="K2073" s="7" t="s">
        <v>2590</v>
      </c>
      <c r="L2073" s="7" t="s">
        <v>8595</v>
      </c>
      <c r="M2073" s="7" t="s">
        <v>8409</v>
      </c>
      <c r="N2073" s="7">
        <v>77130.429999999993</v>
      </c>
      <c r="O2073" s="7"/>
      <c r="P2073" s="7"/>
      <c r="Q2073" s="7" t="s">
        <v>4400</v>
      </c>
      <c r="R2073" s="1"/>
      <c r="S2073" s="1"/>
      <c r="T2073" s="1"/>
      <c r="U2073" s="15" t="s">
        <v>816</v>
      </c>
      <c r="V2073" s="52"/>
      <c r="W2073" s="14" t="s">
        <v>815</v>
      </c>
      <c r="X2073" s="20">
        <v>0</v>
      </c>
      <c r="Y2073" s="7" t="s">
        <v>10844</v>
      </c>
      <c r="Z2073" s="11" t="s">
        <v>4442</v>
      </c>
      <c r="AA2073" s="7">
        <v>10000000</v>
      </c>
      <c r="AB2073" s="1" t="s">
        <v>15703</v>
      </c>
      <c r="AC2073" s="7" t="s">
        <v>14869</v>
      </c>
      <c r="AD2073" s="1" t="s">
        <v>16269</v>
      </c>
    </row>
    <row r="2074" spans="1:30">
      <c r="A2074" s="6">
        <v>43934</v>
      </c>
      <c r="B2074" s="7" t="s">
        <v>15</v>
      </c>
      <c r="C2074" s="7" t="s">
        <v>4632</v>
      </c>
      <c r="D2074" s="7" t="s">
        <v>3512</v>
      </c>
      <c r="E2074" s="7" t="s">
        <v>16</v>
      </c>
      <c r="F2074" s="7"/>
      <c r="G2074" s="7" t="s">
        <v>17</v>
      </c>
      <c r="H2074" s="7" t="s">
        <v>5435</v>
      </c>
      <c r="I2074" s="7" t="s">
        <v>8410</v>
      </c>
      <c r="J2074" s="7" t="s">
        <v>8411</v>
      </c>
      <c r="K2074" s="7" t="s">
        <v>8411</v>
      </c>
      <c r="L2074" s="7" t="s">
        <v>8468</v>
      </c>
      <c r="M2074" s="7" t="s">
        <v>8243</v>
      </c>
      <c r="N2074" s="7">
        <v>76886.039999999994</v>
      </c>
      <c r="O2074" s="7">
        <v>6996</v>
      </c>
      <c r="P2074" s="7">
        <v>10.99</v>
      </c>
      <c r="Q2074" s="7"/>
      <c r="R2074" s="1"/>
      <c r="S2074" s="1"/>
      <c r="T2074" s="1"/>
      <c r="U2074" s="15" t="s">
        <v>816</v>
      </c>
      <c r="V2074" s="52"/>
      <c r="W2074" s="14" t="s">
        <v>815</v>
      </c>
      <c r="X2074" s="20">
        <v>0</v>
      </c>
      <c r="Y2074" s="7" t="s">
        <v>10845</v>
      </c>
      <c r="Z2074" s="11" t="s">
        <v>4442</v>
      </c>
      <c r="AA2074" s="7">
        <v>900000000</v>
      </c>
      <c r="AB2074" s="1" t="s">
        <v>15657</v>
      </c>
      <c r="AC2074" s="7" t="s">
        <v>14869</v>
      </c>
      <c r="AD2074" s="1" t="s">
        <v>16269</v>
      </c>
    </row>
    <row r="2075" spans="1:30">
      <c r="A2075" s="6">
        <v>43912</v>
      </c>
      <c r="B2075" s="7" t="s">
        <v>15</v>
      </c>
      <c r="C2075" s="7" t="s">
        <v>4632</v>
      </c>
      <c r="D2075" s="7" t="s">
        <v>3512</v>
      </c>
      <c r="E2075" s="7" t="s">
        <v>16</v>
      </c>
      <c r="F2075" s="7"/>
      <c r="G2075" s="7" t="s">
        <v>17</v>
      </c>
      <c r="H2075" s="7" t="s">
        <v>5436</v>
      </c>
      <c r="I2075" s="7" t="s">
        <v>8412</v>
      </c>
      <c r="J2075" s="7" t="s">
        <v>8413</v>
      </c>
      <c r="K2075" s="7" t="s">
        <v>8413</v>
      </c>
      <c r="L2075" s="7" t="s">
        <v>13666</v>
      </c>
      <c r="M2075" s="7" t="s">
        <v>3646</v>
      </c>
      <c r="N2075" s="7">
        <v>76881</v>
      </c>
      <c r="O2075" s="7">
        <v>52300</v>
      </c>
      <c r="P2075" s="7">
        <v>1.47</v>
      </c>
      <c r="Q2075" s="7"/>
      <c r="R2075" s="1"/>
      <c r="S2075" s="1"/>
      <c r="T2075" s="1"/>
      <c r="U2075" s="15" t="s">
        <v>816</v>
      </c>
      <c r="V2075" s="52"/>
      <c r="W2075" s="14" t="s">
        <v>815</v>
      </c>
      <c r="X2075" s="20">
        <v>0</v>
      </c>
      <c r="Y2075" s="7" t="s">
        <v>10846</v>
      </c>
      <c r="Z2075" s="11" t="s">
        <v>4442</v>
      </c>
      <c r="AA2075" s="7">
        <v>1000000</v>
      </c>
      <c r="AB2075" s="1" t="s">
        <v>14906</v>
      </c>
      <c r="AC2075" s="7" t="s">
        <v>14868</v>
      </c>
      <c r="AD2075" s="1" t="s">
        <v>16269</v>
      </c>
    </row>
    <row r="2076" spans="1:30">
      <c r="A2076" s="6" t="s">
        <v>815</v>
      </c>
      <c r="B2076" s="7" t="s">
        <v>15</v>
      </c>
      <c r="C2076" s="7" t="s">
        <v>4458</v>
      </c>
      <c r="D2076" s="11" t="s">
        <v>904</v>
      </c>
      <c r="E2076" s="7" t="s">
        <v>16</v>
      </c>
      <c r="F2076" s="7" t="s">
        <v>4459</v>
      </c>
      <c r="G2076" s="7" t="s">
        <v>17</v>
      </c>
      <c r="H2076" s="7" t="s">
        <v>5437</v>
      </c>
      <c r="I2076" s="7" t="s">
        <v>8267</v>
      </c>
      <c r="J2076" s="7"/>
      <c r="K2076" s="7" t="s">
        <v>4517</v>
      </c>
      <c r="L2076" s="7" t="s">
        <v>8414</v>
      </c>
      <c r="M2076" s="7" t="s">
        <v>14319</v>
      </c>
      <c r="N2076" s="7">
        <v>76860</v>
      </c>
      <c r="O2076" s="7"/>
      <c r="P2076" s="7"/>
      <c r="Q2076" s="7"/>
      <c r="R2076" s="1"/>
      <c r="S2076" s="1"/>
      <c r="T2076" s="1"/>
      <c r="U2076" s="15" t="s">
        <v>816</v>
      </c>
      <c r="V2076" s="52"/>
      <c r="W2076" s="14" t="s">
        <v>815</v>
      </c>
      <c r="X2076" s="20">
        <v>0</v>
      </c>
      <c r="Y2076" s="7" t="s">
        <v>10847</v>
      </c>
      <c r="Z2076" s="11" t="s">
        <v>4442</v>
      </c>
      <c r="AA2076" s="7">
        <v>610556810</v>
      </c>
      <c r="AB2076" s="1" t="s">
        <v>15704</v>
      </c>
      <c r="AC2076" s="7" t="s">
        <v>14869</v>
      </c>
      <c r="AD2076" s="1" t="s">
        <v>16269</v>
      </c>
    </row>
    <row r="2077" spans="1:30">
      <c r="A2077" s="6">
        <v>43943</v>
      </c>
      <c r="B2077" s="7" t="s">
        <v>15</v>
      </c>
      <c r="C2077" s="7" t="s">
        <v>2884</v>
      </c>
      <c r="D2077" s="7" t="s">
        <v>2877</v>
      </c>
      <c r="E2077" s="7" t="s">
        <v>16</v>
      </c>
      <c r="F2077" s="7" t="s">
        <v>2978</v>
      </c>
      <c r="G2077" s="7" t="s">
        <v>17</v>
      </c>
      <c r="H2077" s="7" t="s">
        <v>5438</v>
      </c>
      <c r="I2077" s="7" t="s">
        <v>8415</v>
      </c>
      <c r="J2077" s="7"/>
      <c r="K2077" s="7" t="s">
        <v>3013</v>
      </c>
      <c r="L2077" s="7" t="s">
        <v>9897</v>
      </c>
      <c r="M2077" s="7" t="s">
        <v>3014</v>
      </c>
      <c r="N2077" s="7">
        <v>76770.5</v>
      </c>
      <c r="O2077" s="7"/>
      <c r="P2077" s="7"/>
      <c r="Q2077" s="7"/>
      <c r="R2077" s="1"/>
      <c r="S2077" s="1"/>
      <c r="T2077" s="1"/>
      <c r="U2077" s="15" t="s">
        <v>816</v>
      </c>
      <c r="V2077" s="52"/>
      <c r="W2077" s="14" t="s">
        <v>815</v>
      </c>
      <c r="X2077" s="20">
        <v>0</v>
      </c>
      <c r="Y2077" s="7" t="s">
        <v>10848</v>
      </c>
      <c r="Z2077" s="11" t="s">
        <v>4442</v>
      </c>
      <c r="AA2077" s="7">
        <v>2000000</v>
      </c>
      <c r="AB2077" s="1" t="s">
        <v>15002</v>
      </c>
      <c r="AC2077" s="7" t="s">
        <v>14869</v>
      </c>
      <c r="AD2077" s="1" t="s">
        <v>16269</v>
      </c>
    </row>
    <row r="2078" spans="1:30">
      <c r="A2078" s="6" t="s">
        <v>815</v>
      </c>
      <c r="B2078" s="7" t="s">
        <v>15</v>
      </c>
      <c r="C2078" s="7" t="s">
        <v>4458</v>
      </c>
      <c r="D2078" s="11" t="s">
        <v>904</v>
      </c>
      <c r="E2078" s="7" t="s">
        <v>16</v>
      </c>
      <c r="F2078" s="7" t="s">
        <v>4461</v>
      </c>
      <c r="G2078" s="7" t="s">
        <v>17</v>
      </c>
      <c r="H2078" s="7" t="s">
        <v>5439</v>
      </c>
      <c r="I2078" s="7" t="s">
        <v>8228</v>
      </c>
      <c r="J2078" s="7"/>
      <c r="K2078" s="7" t="s">
        <v>4517</v>
      </c>
      <c r="L2078" s="7" t="s">
        <v>8254</v>
      </c>
      <c r="M2078" s="7" t="s">
        <v>8538</v>
      </c>
      <c r="N2078" s="7">
        <v>76687.56</v>
      </c>
      <c r="O2078" s="7"/>
      <c r="P2078" s="7"/>
      <c r="Q2078" s="7"/>
      <c r="R2078" s="1"/>
      <c r="S2078" s="1"/>
      <c r="T2078" s="1"/>
      <c r="U2078" s="15" t="s">
        <v>816</v>
      </c>
      <c r="V2078" s="52"/>
      <c r="W2078" s="14" t="s">
        <v>815</v>
      </c>
      <c r="X2078" s="20">
        <v>0</v>
      </c>
      <c r="Y2078" s="7" t="s">
        <v>10849</v>
      </c>
      <c r="Z2078" s="11" t="s">
        <v>4442</v>
      </c>
      <c r="AA2078" s="7">
        <v>3600000</v>
      </c>
      <c r="AB2078" s="1" t="s">
        <v>15660</v>
      </c>
      <c r="AC2078" s="7" t="s">
        <v>14869</v>
      </c>
      <c r="AD2078" s="1" t="s">
        <v>16269</v>
      </c>
    </row>
    <row r="2079" spans="1:30">
      <c r="A2079" s="6">
        <v>43922</v>
      </c>
      <c r="B2079" s="7" t="s">
        <v>21</v>
      </c>
      <c r="C2079" s="7" t="s">
        <v>4454</v>
      </c>
      <c r="D2079" s="11" t="s">
        <v>904</v>
      </c>
      <c r="E2079" s="7" t="s">
        <v>16</v>
      </c>
      <c r="F2079" s="7" t="s">
        <v>363</v>
      </c>
      <c r="G2079" s="7" t="s">
        <v>17</v>
      </c>
      <c r="H2079" s="7" t="s">
        <v>5440</v>
      </c>
      <c r="I2079" s="7" t="s">
        <v>8416</v>
      </c>
      <c r="J2079" s="7"/>
      <c r="K2079" s="7" t="s">
        <v>4770</v>
      </c>
      <c r="L2079" s="7" t="s">
        <v>14130</v>
      </c>
      <c r="M2079" s="7" t="s">
        <v>4771</v>
      </c>
      <c r="N2079" s="7">
        <v>76600</v>
      </c>
      <c r="O2079" s="7"/>
      <c r="P2079" s="7"/>
      <c r="Q2079" s="7"/>
      <c r="R2079" s="1"/>
      <c r="S2079" s="1"/>
      <c r="T2079" s="1"/>
      <c r="U2079" s="15" t="s">
        <v>816</v>
      </c>
      <c r="V2079" s="52"/>
      <c r="W2079" s="14" t="s">
        <v>815</v>
      </c>
      <c r="X2079" s="20">
        <v>0</v>
      </c>
      <c r="Y2079" s="7" t="s">
        <v>10850</v>
      </c>
      <c r="Z2079" s="11" t="s">
        <v>4442</v>
      </c>
      <c r="AA2079" s="7">
        <v>50000</v>
      </c>
      <c r="AB2079" s="1" t="s">
        <v>14983</v>
      </c>
      <c r="AC2079" s="7" t="s">
        <v>14870</v>
      </c>
      <c r="AD2079" s="1" t="s">
        <v>16269</v>
      </c>
    </row>
    <row r="2080" spans="1:30">
      <c r="A2080" s="6">
        <v>43941</v>
      </c>
      <c r="B2080" s="7" t="s">
        <v>15</v>
      </c>
      <c r="C2080" s="7" t="s">
        <v>2884</v>
      </c>
      <c r="D2080" s="7" t="s">
        <v>2877</v>
      </c>
      <c r="E2080" s="7" t="s">
        <v>128</v>
      </c>
      <c r="F2080" s="7" t="s">
        <v>2962</v>
      </c>
      <c r="G2080" s="7" t="s">
        <v>17</v>
      </c>
      <c r="H2080" s="7" t="s">
        <v>5441</v>
      </c>
      <c r="I2080" s="7" t="s">
        <v>8417</v>
      </c>
      <c r="J2080" s="7"/>
      <c r="K2080" s="7" t="s">
        <v>2964</v>
      </c>
      <c r="L2080" s="7" t="s">
        <v>14320</v>
      </c>
      <c r="M2080" s="7" t="s">
        <v>8418</v>
      </c>
      <c r="N2080" s="7">
        <v>76494</v>
      </c>
      <c r="O2080" s="7"/>
      <c r="P2080" s="7"/>
      <c r="Q2080" s="7"/>
      <c r="R2080" s="1"/>
      <c r="S2080" s="1"/>
      <c r="T2080" s="1"/>
      <c r="U2080" s="15" t="s">
        <v>816</v>
      </c>
      <c r="V2080" s="52"/>
      <c r="W2080" s="14" t="s">
        <v>815</v>
      </c>
      <c r="X2080" s="20">
        <v>0</v>
      </c>
      <c r="Y2080" s="7" t="s">
        <v>10851</v>
      </c>
      <c r="Z2080" s="11" t="s">
        <v>4442</v>
      </c>
      <c r="AA2080" s="7">
        <v>10000</v>
      </c>
      <c r="AB2080" s="1" t="s">
        <v>15705</v>
      </c>
      <c r="AC2080" s="7" t="s">
        <v>14868</v>
      </c>
      <c r="AD2080" s="1" t="s">
        <v>16269</v>
      </c>
    </row>
    <row r="2081" spans="1:30">
      <c r="A2081" s="6">
        <v>43955</v>
      </c>
      <c r="B2081" s="7" t="s">
        <v>1385</v>
      </c>
      <c r="C2081" s="7" t="s">
        <v>4444</v>
      </c>
      <c r="D2081" s="7" t="s">
        <v>1387</v>
      </c>
      <c r="E2081" s="7" t="s">
        <v>1499</v>
      </c>
      <c r="F2081" s="7" t="s">
        <v>5242</v>
      </c>
      <c r="G2081" s="7" t="s">
        <v>17</v>
      </c>
      <c r="H2081" s="7" t="s">
        <v>5400</v>
      </c>
      <c r="I2081" s="7" t="s">
        <v>8356</v>
      </c>
      <c r="J2081" s="7"/>
      <c r="K2081" s="7"/>
      <c r="L2081" s="7" t="s">
        <v>13716</v>
      </c>
      <c r="M2081" s="7" t="s">
        <v>569</v>
      </c>
      <c r="N2081" s="7">
        <v>76400</v>
      </c>
      <c r="O2081" s="7"/>
      <c r="P2081" s="7"/>
      <c r="Q2081" s="7"/>
      <c r="R2081" s="1"/>
      <c r="S2081" s="1"/>
      <c r="T2081" s="1"/>
      <c r="U2081" s="15" t="s">
        <v>816</v>
      </c>
      <c r="V2081" s="52"/>
      <c r="W2081" s="14" t="s">
        <v>815</v>
      </c>
      <c r="X2081" s="20">
        <v>0</v>
      </c>
      <c r="Y2081" s="7" t="s">
        <v>10852</v>
      </c>
      <c r="Z2081" s="11" t="s">
        <v>4442</v>
      </c>
      <c r="AA2081" s="7">
        <v>800000</v>
      </c>
      <c r="AB2081" s="1" t="s">
        <v>14970</v>
      </c>
      <c r="AC2081" s="7" t="s">
        <v>14869</v>
      </c>
      <c r="AD2081" s="1" t="s">
        <v>16269</v>
      </c>
    </row>
    <row r="2082" spans="1:30">
      <c r="A2082" s="6" t="s">
        <v>815</v>
      </c>
      <c r="B2082" s="7" t="s">
        <v>15</v>
      </c>
      <c r="C2082" s="7" t="s">
        <v>4458</v>
      </c>
      <c r="D2082" s="11" t="s">
        <v>904</v>
      </c>
      <c r="E2082" s="7" t="s">
        <v>16</v>
      </c>
      <c r="F2082" s="7" t="s">
        <v>4601</v>
      </c>
      <c r="G2082" s="7" t="s">
        <v>17</v>
      </c>
      <c r="H2082" s="7" t="s">
        <v>5442</v>
      </c>
      <c r="I2082" s="7" t="s">
        <v>5089</v>
      </c>
      <c r="J2082" s="7"/>
      <c r="K2082" s="7" t="s">
        <v>4525</v>
      </c>
      <c r="L2082" s="7"/>
      <c r="M2082" s="7"/>
      <c r="N2082" s="7">
        <v>76230</v>
      </c>
      <c r="O2082" s="7"/>
      <c r="P2082" s="7"/>
      <c r="Q2082" s="7"/>
      <c r="R2082" s="1"/>
      <c r="S2082" s="1"/>
      <c r="T2082" s="1"/>
      <c r="U2082" s="15" t="s">
        <v>816</v>
      </c>
      <c r="V2082" s="52"/>
      <c r="W2082" s="14" t="s">
        <v>815</v>
      </c>
      <c r="X2082" s="20">
        <v>0</v>
      </c>
      <c r="Y2082" s="7" t="s">
        <v>10853</v>
      </c>
      <c r="Z2082" s="11" t="s">
        <v>4442</v>
      </c>
      <c r="AA2082" s="7"/>
      <c r="AB2082" s="1" t="s">
        <v>14871</v>
      </c>
      <c r="AC2082" s="7"/>
      <c r="AD2082" s="1" t="s">
        <v>16269</v>
      </c>
    </row>
    <row r="2083" spans="1:30">
      <c r="A2083" s="6">
        <v>43924</v>
      </c>
      <c r="B2083" s="7" t="s">
        <v>21</v>
      </c>
      <c r="C2083" s="7" t="s">
        <v>4269</v>
      </c>
      <c r="D2083" s="7" t="s">
        <v>3952</v>
      </c>
      <c r="E2083" s="7" t="s">
        <v>16</v>
      </c>
      <c r="F2083" s="7" t="s">
        <v>4270</v>
      </c>
      <c r="G2083" s="7" t="s">
        <v>17</v>
      </c>
      <c r="H2083" s="7" t="s">
        <v>5443</v>
      </c>
      <c r="I2083" s="7" t="s">
        <v>8274</v>
      </c>
      <c r="J2083" s="7"/>
      <c r="K2083" s="7"/>
      <c r="L2083" s="7" t="s">
        <v>14054</v>
      </c>
      <c r="M2083" s="7" t="s">
        <v>4073</v>
      </c>
      <c r="N2083" s="7">
        <v>76200</v>
      </c>
      <c r="O2083" s="7">
        <v>2000</v>
      </c>
      <c r="P2083" s="7">
        <v>38.1</v>
      </c>
      <c r="Q2083" s="7"/>
      <c r="R2083" s="1"/>
      <c r="S2083" s="1"/>
      <c r="T2083" s="1"/>
      <c r="U2083" s="15" t="s">
        <v>816</v>
      </c>
      <c r="V2083" s="52"/>
      <c r="W2083" s="14" t="s">
        <v>815</v>
      </c>
      <c r="X2083" s="20">
        <v>0</v>
      </c>
      <c r="Y2083" s="7" t="s">
        <v>10854</v>
      </c>
      <c r="Z2083" s="11" t="s">
        <v>4442</v>
      </c>
      <c r="AA2083" s="7">
        <v>2000000</v>
      </c>
      <c r="AB2083" s="1" t="s">
        <v>15443</v>
      </c>
      <c r="AC2083" s="7" t="s">
        <v>14868</v>
      </c>
      <c r="AD2083" s="1" t="s">
        <v>16269</v>
      </c>
    </row>
    <row r="2084" spans="1:30">
      <c r="A2084" s="6">
        <v>43929</v>
      </c>
      <c r="B2084" s="7" t="s">
        <v>1385</v>
      </c>
      <c r="C2084" s="7" t="s">
        <v>4444</v>
      </c>
      <c r="D2084" s="7" t="s">
        <v>1387</v>
      </c>
      <c r="E2084" s="7" t="s">
        <v>4456</v>
      </c>
      <c r="F2084" s="7" t="s">
        <v>1442</v>
      </c>
      <c r="G2084" s="7" t="s">
        <v>17</v>
      </c>
      <c r="H2084" s="7" t="s">
        <v>5444</v>
      </c>
      <c r="I2084" s="7" t="s">
        <v>8419</v>
      </c>
      <c r="J2084" s="7"/>
      <c r="K2084" s="7"/>
      <c r="L2084" s="7" t="s">
        <v>8420</v>
      </c>
      <c r="M2084" s="7" t="s">
        <v>8421</v>
      </c>
      <c r="N2084" s="7">
        <v>76100</v>
      </c>
      <c r="O2084" s="7"/>
      <c r="P2084" s="7"/>
      <c r="Q2084" s="7"/>
      <c r="R2084" s="1"/>
      <c r="S2084" s="1"/>
      <c r="T2084" s="1"/>
      <c r="U2084" s="15" t="s">
        <v>816</v>
      </c>
      <c r="V2084" s="52"/>
      <c r="W2084" s="14" t="s">
        <v>815</v>
      </c>
      <c r="X2084" s="20">
        <v>0</v>
      </c>
      <c r="Y2084" s="7" t="s">
        <v>10855</v>
      </c>
      <c r="Z2084" s="11" t="s">
        <v>4442</v>
      </c>
      <c r="AA2084" s="7">
        <v>0</v>
      </c>
      <c r="AB2084" s="1" t="s">
        <v>15706</v>
      </c>
      <c r="AC2084" s="7" t="s">
        <v>14869</v>
      </c>
      <c r="AD2084" s="1" t="s">
        <v>16269</v>
      </c>
    </row>
    <row r="2085" spans="1:30">
      <c r="A2085" s="6">
        <v>43915</v>
      </c>
      <c r="B2085" s="7" t="s">
        <v>1385</v>
      </c>
      <c r="C2085" s="7" t="s">
        <v>4444</v>
      </c>
      <c r="D2085" s="7" t="s">
        <v>1387</v>
      </c>
      <c r="E2085" s="7" t="s">
        <v>1499</v>
      </c>
      <c r="F2085" s="7" t="s">
        <v>1520</v>
      </c>
      <c r="G2085" s="7" t="s">
        <v>17</v>
      </c>
      <c r="H2085" s="7" t="s">
        <v>5445</v>
      </c>
      <c r="I2085" s="7" t="s">
        <v>8422</v>
      </c>
      <c r="J2085" s="7"/>
      <c r="K2085" s="7"/>
      <c r="L2085" s="7" t="s">
        <v>1569</v>
      </c>
      <c r="M2085" s="7" t="s">
        <v>1570</v>
      </c>
      <c r="N2085" s="7">
        <v>75600</v>
      </c>
      <c r="O2085" s="7"/>
      <c r="P2085" s="7"/>
      <c r="Q2085" s="7"/>
      <c r="R2085" s="1"/>
      <c r="S2085" s="1"/>
      <c r="T2085" s="1"/>
      <c r="U2085" s="15" t="s">
        <v>816</v>
      </c>
      <c r="V2085" s="52"/>
      <c r="W2085" s="14" t="s">
        <v>815</v>
      </c>
      <c r="X2085" s="20">
        <v>0</v>
      </c>
      <c r="Y2085" s="7" t="s">
        <v>10856</v>
      </c>
      <c r="Z2085" s="11" t="s">
        <v>4442</v>
      </c>
      <c r="AA2085" s="7">
        <v>100000</v>
      </c>
      <c r="AB2085" s="1" t="s">
        <v>15117</v>
      </c>
      <c r="AC2085" s="7" t="s">
        <v>14870</v>
      </c>
      <c r="AD2085" s="1" t="s">
        <v>16269</v>
      </c>
    </row>
    <row r="2086" spans="1:30">
      <c r="A2086" s="6">
        <v>43945</v>
      </c>
      <c r="B2086" s="7" t="s">
        <v>1385</v>
      </c>
      <c r="C2086" s="7" t="s">
        <v>4444</v>
      </c>
      <c r="D2086" s="7" t="s">
        <v>1387</v>
      </c>
      <c r="E2086" s="7" t="s">
        <v>5308</v>
      </c>
      <c r="F2086" s="7" t="s">
        <v>1413</v>
      </c>
      <c r="G2086" s="7" t="s">
        <v>17</v>
      </c>
      <c r="H2086" s="7" t="s">
        <v>5446</v>
      </c>
      <c r="I2086" s="7" t="s">
        <v>8423</v>
      </c>
      <c r="J2086" s="7"/>
      <c r="K2086" s="7"/>
      <c r="L2086" s="7" t="s">
        <v>14321</v>
      </c>
      <c r="M2086" s="7" t="s">
        <v>8424</v>
      </c>
      <c r="N2086" s="7">
        <v>75600</v>
      </c>
      <c r="O2086" s="7"/>
      <c r="P2086" s="7"/>
      <c r="Q2086" s="7"/>
      <c r="R2086" s="1"/>
      <c r="S2086" s="1"/>
      <c r="T2086" s="1"/>
      <c r="U2086" s="15" t="s">
        <v>816</v>
      </c>
      <c r="V2086" s="52"/>
      <c r="W2086" s="14" t="s">
        <v>815</v>
      </c>
      <c r="X2086" s="20">
        <v>0</v>
      </c>
      <c r="Y2086" s="7" t="s">
        <v>10857</v>
      </c>
      <c r="Z2086" s="11" t="s">
        <v>4442</v>
      </c>
      <c r="AA2086" s="7">
        <v>340000</v>
      </c>
      <c r="AB2086" s="1" t="s">
        <v>15497</v>
      </c>
      <c r="AC2086" s="7" t="s">
        <v>14870</v>
      </c>
      <c r="AD2086" s="1" t="s">
        <v>16269</v>
      </c>
    </row>
    <row r="2087" spans="1:30">
      <c r="A2087" s="6">
        <v>43936</v>
      </c>
      <c r="B2087" s="7" t="s">
        <v>15</v>
      </c>
      <c r="C2087" s="7" t="s">
        <v>4632</v>
      </c>
      <c r="D2087" s="7" t="s">
        <v>3512</v>
      </c>
      <c r="E2087" s="7" t="s">
        <v>16</v>
      </c>
      <c r="F2087" s="7"/>
      <c r="G2087" s="7" t="s">
        <v>17</v>
      </c>
      <c r="H2087" s="7" t="s">
        <v>5447</v>
      </c>
      <c r="I2087" s="7" t="s">
        <v>3773</v>
      </c>
      <c r="J2087" s="7" t="s">
        <v>2279</v>
      </c>
      <c r="K2087" s="7" t="s">
        <v>2279</v>
      </c>
      <c r="L2087" s="7" t="s">
        <v>8425</v>
      </c>
      <c r="M2087" s="7" t="s">
        <v>8426</v>
      </c>
      <c r="N2087" s="7">
        <v>75528</v>
      </c>
      <c r="O2087" s="7">
        <v>7200</v>
      </c>
      <c r="P2087" s="7">
        <v>10.49</v>
      </c>
      <c r="Q2087" s="7"/>
      <c r="R2087" s="1"/>
      <c r="S2087" s="1"/>
      <c r="T2087" s="1"/>
      <c r="U2087" s="15" t="s">
        <v>816</v>
      </c>
      <c r="V2087" s="52"/>
      <c r="W2087" s="14" t="s">
        <v>815</v>
      </c>
      <c r="X2087" s="20">
        <v>0</v>
      </c>
      <c r="Y2087" s="7" t="s">
        <v>10858</v>
      </c>
      <c r="Z2087" s="11" t="s">
        <v>4442</v>
      </c>
      <c r="AA2087" s="7">
        <v>400000</v>
      </c>
      <c r="AB2087" s="1" t="s">
        <v>15707</v>
      </c>
      <c r="AC2087" s="7" t="s">
        <v>14869</v>
      </c>
      <c r="AD2087" s="1" t="s">
        <v>16269</v>
      </c>
    </row>
    <row r="2088" spans="1:30">
      <c r="A2088" s="6">
        <v>43949</v>
      </c>
      <c r="B2088" s="7" t="s">
        <v>15</v>
      </c>
      <c r="C2088" s="7" t="s">
        <v>4474</v>
      </c>
      <c r="D2088" s="7" t="s">
        <v>2414</v>
      </c>
      <c r="E2088" s="7" t="s">
        <v>16</v>
      </c>
      <c r="F2088" s="7" t="s">
        <v>2462</v>
      </c>
      <c r="G2088" s="7" t="s">
        <v>17</v>
      </c>
      <c r="H2088" s="7" t="s">
        <v>2473</v>
      </c>
      <c r="I2088" s="7" t="s">
        <v>4535</v>
      </c>
      <c r="J2088" s="7" t="s">
        <v>2464</v>
      </c>
      <c r="K2088" s="7" t="s">
        <v>2465</v>
      </c>
      <c r="L2088" s="7" t="s">
        <v>1461</v>
      </c>
      <c r="M2088" s="7" t="s">
        <v>1462</v>
      </c>
      <c r="N2088" s="7">
        <v>75371.199999999997</v>
      </c>
      <c r="O2088" s="7">
        <v>2608</v>
      </c>
      <c r="P2088" s="7">
        <v>28.9</v>
      </c>
      <c r="Q2088" s="7"/>
      <c r="R2088" s="1"/>
      <c r="S2088" s="1"/>
      <c r="T2088" s="1"/>
      <c r="U2088" s="15" t="s">
        <v>816</v>
      </c>
      <c r="V2088" s="52"/>
      <c r="W2088" s="14" t="s">
        <v>815</v>
      </c>
      <c r="X2088" s="20">
        <v>0</v>
      </c>
      <c r="Y2088" s="7" t="s">
        <v>10859</v>
      </c>
      <c r="Z2088" s="11" t="s">
        <v>4442</v>
      </c>
      <c r="AA2088" s="7">
        <v>200000</v>
      </c>
      <c r="AB2088" s="1" t="s">
        <v>15103</v>
      </c>
      <c r="AC2088" s="7" t="s">
        <v>14868</v>
      </c>
      <c r="AD2088" s="1" t="s">
        <v>16269</v>
      </c>
    </row>
    <row r="2089" spans="1:30">
      <c r="A2089" s="6">
        <v>43949</v>
      </c>
      <c r="B2089" s="7" t="s">
        <v>1385</v>
      </c>
      <c r="C2089" s="7" t="s">
        <v>4499</v>
      </c>
      <c r="D2089" s="7" t="s">
        <v>2194</v>
      </c>
      <c r="E2089" s="7" t="s">
        <v>36</v>
      </c>
      <c r="F2089" s="7" t="s">
        <v>2319</v>
      </c>
      <c r="G2089" s="7" t="s">
        <v>17</v>
      </c>
      <c r="H2089" s="7" t="s">
        <v>5448</v>
      </c>
      <c r="I2089" s="7" t="s">
        <v>2321</v>
      </c>
      <c r="J2089" s="7" t="s">
        <v>2321</v>
      </c>
      <c r="K2089" s="7" t="s">
        <v>2321</v>
      </c>
      <c r="L2089" s="7" t="s">
        <v>14322</v>
      </c>
      <c r="M2089" s="7" t="s">
        <v>8427</v>
      </c>
      <c r="N2089" s="7">
        <v>75216.2</v>
      </c>
      <c r="O2089" s="7">
        <v>24</v>
      </c>
      <c r="P2089" s="7">
        <v>3134.0083</v>
      </c>
      <c r="Q2089" s="7"/>
      <c r="R2089" s="1"/>
      <c r="S2089" s="1"/>
      <c r="T2089" s="1"/>
      <c r="U2089" s="15" t="s">
        <v>816</v>
      </c>
      <c r="V2089" s="52"/>
      <c r="W2089" s="14" t="s">
        <v>815</v>
      </c>
      <c r="X2089" s="20">
        <v>0</v>
      </c>
      <c r="Y2089" s="7" t="s">
        <v>10860</v>
      </c>
      <c r="Z2089" s="11" t="s">
        <v>4442</v>
      </c>
      <c r="AA2089" s="7">
        <v>24468519</v>
      </c>
      <c r="AB2089" s="1" t="s">
        <v>15708</v>
      </c>
      <c r="AC2089" s="7" t="s">
        <v>14869</v>
      </c>
      <c r="AD2089" s="1" t="s">
        <v>16269</v>
      </c>
    </row>
    <row r="2090" spans="1:30">
      <c r="A2090" s="6">
        <v>43938</v>
      </c>
      <c r="B2090" s="7" t="s">
        <v>1385</v>
      </c>
      <c r="C2090" s="7" t="s">
        <v>4444</v>
      </c>
      <c r="D2090" s="7" t="s">
        <v>1387</v>
      </c>
      <c r="E2090" s="7" t="s">
        <v>4456</v>
      </c>
      <c r="F2090" s="7" t="s">
        <v>4457</v>
      </c>
      <c r="G2090" s="7" t="s">
        <v>17</v>
      </c>
      <c r="H2090" s="7" t="s">
        <v>5449</v>
      </c>
      <c r="I2090" s="7" t="s">
        <v>8428</v>
      </c>
      <c r="J2090" s="7"/>
      <c r="K2090" s="7"/>
      <c r="L2090" s="7" t="s">
        <v>2757</v>
      </c>
      <c r="M2090" s="7" t="s">
        <v>2758</v>
      </c>
      <c r="N2090" s="7">
        <v>75208</v>
      </c>
      <c r="O2090" s="7"/>
      <c r="P2090" s="7"/>
      <c r="Q2090" s="7"/>
      <c r="R2090" s="1"/>
      <c r="S2090" s="1"/>
      <c r="T2090" s="1"/>
      <c r="U2090" s="15" t="s">
        <v>816</v>
      </c>
      <c r="V2090" s="52"/>
      <c r="W2090" s="14" t="s">
        <v>815</v>
      </c>
      <c r="X2090" s="20">
        <v>0</v>
      </c>
      <c r="Y2090" s="7" t="s">
        <v>10861</v>
      </c>
      <c r="Z2090" s="11" t="s">
        <v>4442</v>
      </c>
      <c r="AA2090" s="7">
        <v>1000000</v>
      </c>
      <c r="AB2090" s="1" t="s">
        <v>15284</v>
      </c>
      <c r="AC2090" s="7" t="s">
        <v>14870</v>
      </c>
      <c r="AD2090" s="1" t="s">
        <v>16269</v>
      </c>
    </row>
    <row r="2091" spans="1:30">
      <c r="A2091" s="6">
        <v>43913</v>
      </c>
      <c r="B2091" s="7" t="s">
        <v>21</v>
      </c>
      <c r="C2091" s="7" t="s">
        <v>4297</v>
      </c>
      <c r="D2091" s="7" t="s">
        <v>309</v>
      </c>
      <c r="E2091" s="7" t="s">
        <v>16</v>
      </c>
      <c r="F2091" s="7" t="s">
        <v>363</v>
      </c>
      <c r="G2091" s="7" t="s">
        <v>37</v>
      </c>
      <c r="H2091" s="7" t="s">
        <v>5450</v>
      </c>
      <c r="I2091" s="7" t="s">
        <v>8429</v>
      </c>
      <c r="J2091" s="7" t="s">
        <v>314</v>
      </c>
      <c r="K2091" s="7" t="s">
        <v>263</v>
      </c>
      <c r="L2091" s="7" t="s">
        <v>14324</v>
      </c>
      <c r="M2091" s="7" t="s">
        <v>14323</v>
      </c>
      <c r="N2091" s="7">
        <v>75200</v>
      </c>
      <c r="O2091" s="7">
        <v>2</v>
      </c>
      <c r="P2091" s="7">
        <v>37600</v>
      </c>
      <c r="Q2091" s="7"/>
      <c r="R2091" s="1"/>
      <c r="S2091" s="1"/>
      <c r="T2091" s="1"/>
      <c r="U2091" s="15" t="s">
        <v>816</v>
      </c>
      <c r="V2091" s="52"/>
      <c r="W2091" s="14" t="s">
        <v>815</v>
      </c>
      <c r="X2091" s="20">
        <v>0</v>
      </c>
      <c r="Y2091" s="7" t="s">
        <v>10862</v>
      </c>
      <c r="Z2091" s="11" t="s">
        <v>4442</v>
      </c>
      <c r="AA2091" s="7">
        <v>50000</v>
      </c>
      <c r="AB2091" s="1" t="s">
        <v>15709</v>
      </c>
      <c r="AC2091" s="7" t="s">
        <v>14868</v>
      </c>
      <c r="AD2091" s="1" t="s">
        <v>16269</v>
      </c>
    </row>
    <row r="2092" spans="1:30">
      <c r="A2092" s="6" t="s">
        <v>815</v>
      </c>
      <c r="B2092" s="7" t="s">
        <v>15</v>
      </c>
      <c r="C2092" s="7" t="s">
        <v>4458</v>
      </c>
      <c r="D2092" s="11" t="s">
        <v>904</v>
      </c>
      <c r="E2092" s="7" t="s">
        <v>16</v>
      </c>
      <c r="F2092" s="7" t="s">
        <v>4459</v>
      </c>
      <c r="G2092" s="7" t="s">
        <v>17</v>
      </c>
      <c r="H2092" s="7" t="s">
        <v>5451</v>
      </c>
      <c r="I2092" s="7" t="s">
        <v>4843</v>
      </c>
      <c r="J2092" s="7"/>
      <c r="K2092" s="7" t="s">
        <v>4517</v>
      </c>
      <c r="L2092" s="7" t="s">
        <v>8430</v>
      </c>
      <c r="M2092" s="7" t="s">
        <v>14325</v>
      </c>
      <c r="N2092" s="7">
        <v>75097.5</v>
      </c>
      <c r="O2092" s="7"/>
      <c r="P2092" s="7"/>
      <c r="Q2092" s="7"/>
      <c r="R2092" s="1"/>
      <c r="S2092" s="1"/>
      <c r="T2092" s="1"/>
      <c r="U2092" s="15" t="s">
        <v>816</v>
      </c>
      <c r="V2092" s="52"/>
      <c r="W2092" s="14" t="s">
        <v>815</v>
      </c>
      <c r="X2092" s="20">
        <v>0</v>
      </c>
      <c r="Y2092" s="7" t="s">
        <v>10863</v>
      </c>
      <c r="Z2092" s="11" t="s">
        <v>4442</v>
      </c>
      <c r="AA2092" s="7">
        <v>29030000</v>
      </c>
      <c r="AB2092" s="1" t="s">
        <v>15710</v>
      </c>
      <c r="AC2092" s="7" t="s">
        <v>14869</v>
      </c>
      <c r="AD2092" s="1" t="s">
        <v>16269</v>
      </c>
    </row>
    <row r="2093" spans="1:30">
      <c r="A2093" s="6">
        <v>43938</v>
      </c>
      <c r="B2093" s="7" t="s">
        <v>21</v>
      </c>
      <c r="C2093" s="7" t="s">
        <v>4670</v>
      </c>
      <c r="D2093" s="7" t="s">
        <v>2695</v>
      </c>
      <c r="E2093" s="7" t="s">
        <v>16</v>
      </c>
      <c r="F2093" s="7" t="s">
        <v>2696</v>
      </c>
      <c r="G2093" s="7" t="s">
        <v>17</v>
      </c>
      <c r="H2093" s="7" t="s">
        <v>5452</v>
      </c>
      <c r="I2093" s="7" t="s">
        <v>2698</v>
      </c>
      <c r="J2093" s="7" t="s">
        <v>2699</v>
      </c>
      <c r="K2093" s="7" t="s">
        <v>2700</v>
      </c>
      <c r="L2093" s="7" t="s">
        <v>13910</v>
      </c>
      <c r="M2093" s="7" t="s">
        <v>2701</v>
      </c>
      <c r="N2093" s="7">
        <v>75000</v>
      </c>
      <c r="O2093" s="7">
        <v>3000</v>
      </c>
      <c r="P2093" s="7">
        <v>25</v>
      </c>
      <c r="Q2093" s="7"/>
      <c r="R2093" s="1"/>
      <c r="S2093" s="1"/>
      <c r="T2093" s="1"/>
      <c r="U2093" s="15" t="s">
        <v>816</v>
      </c>
      <c r="V2093" s="52"/>
      <c r="W2093" s="14" t="s">
        <v>815</v>
      </c>
      <c r="X2093" s="20">
        <v>0</v>
      </c>
      <c r="Y2093" s="7" t="s">
        <v>10864</v>
      </c>
      <c r="Z2093" s="11" t="s">
        <v>4442</v>
      </c>
      <c r="AA2093" s="7">
        <v>100000</v>
      </c>
      <c r="AB2093" s="1" t="s">
        <v>15280</v>
      </c>
      <c r="AC2093" s="7" t="s">
        <v>14870</v>
      </c>
      <c r="AD2093" s="1" t="s">
        <v>16269</v>
      </c>
    </row>
    <row r="2094" spans="1:30">
      <c r="A2094" s="6">
        <v>43944</v>
      </c>
      <c r="B2094" s="7" t="s">
        <v>21</v>
      </c>
      <c r="C2094" s="7" t="s">
        <v>4656</v>
      </c>
      <c r="D2094" s="7" t="s">
        <v>39</v>
      </c>
      <c r="E2094" s="7" t="s">
        <v>16</v>
      </c>
      <c r="F2094" s="7" t="s">
        <v>176</v>
      </c>
      <c r="G2094" s="7" t="s">
        <v>17</v>
      </c>
      <c r="H2094" s="7" t="s">
        <v>5453</v>
      </c>
      <c r="I2094" s="7" t="s">
        <v>8431</v>
      </c>
      <c r="J2094" s="7"/>
      <c r="K2094" s="7" t="s">
        <v>8432</v>
      </c>
      <c r="L2094" s="7" t="s">
        <v>1838</v>
      </c>
      <c r="M2094" s="7" t="s">
        <v>8433</v>
      </c>
      <c r="N2094" s="7">
        <v>75000</v>
      </c>
      <c r="O2094" s="7">
        <v>1000</v>
      </c>
      <c r="P2094" s="7">
        <v>75</v>
      </c>
      <c r="Q2094" s="7"/>
      <c r="R2094" s="1"/>
      <c r="S2094" s="1"/>
      <c r="T2094" s="1"/>
      <c r="U2094" s="15" t="s">
        <v>816</v>
      </c>
      <c r="V2094" s="52"/>
      <c r="W2094" s="14" t="s">
        <v>815</v>
      </c>
      <c r="X2094" s="20">
        <v>0</v>
      </c>
      <c r="Y2094" s="7" t="s">
        <v>10865</v>
      </c>
      <c r="Z2094" s="11" t="s">
        <v>4442</v>
      </c>
      <c r="AA2094" s="7">
        <v>16500000</v>
      </c>
      <c r="AB2094" s="1" t="s">
        <v>15167</v>
      </c>
      <c r="AC2094" s="7" t="s">
        <v>14869</v>
      </c>
      <c r="AD2094" s="1" t="s">
        <v>16269</v>
      </c>
    </row>
    <row r="2095" spans="1:30">
      <c r="A2095" s="6">
        <v>43938</v>
      </c>
      <c r="B2095" s="7" t="s">
        <v>21</v>
      </c>
      <c r="C2095" s="7" t="s">
        <v>4589</v>
      </c>
      <c r="D2095" s="7" t="s">
        <v>2170</v>
      </c>
      <c r="E2095" s="7" t="s">
        <v>16</v>
      </c>
      <c r="F2095" s="7"/>
      <c r="G2095" s="7" t="s">
        <v>17</v>
      </c>
      <c r="H2095" s="7" t="s">
        <v>5454</v>
      </c>
      <c r="I2095" s="7" t="s">
        <v>5081</v>
      </c>
      <c r="J2095" s="7"/>
      <c r="K2095" s="7"/>
      <c r="L2095" s="7" t="s">
        <v>13872</v>
      </c>
      <c r="M2095" s="7" t="s">
        <v>2172</v>
      </c>
      <c r="N2095" s="7">
        <v>74950</v>
      </c>
      <c r="O2095" s="7">
        <v>5000</v>
      </c>
      <c r="P2095" s="7">
        <v>14.99</v>
      </c>
      <c r="Q2095" s="7"/>
      <c r="R2095" s="1"/>
      <c r="S2095" s="1"/>
      <c r="T2095" s="1"/>
      <c r="U2095" s="15" t="s">
        <v>816</v>
      </c>
      <c r="V2095" s="52"/>
      <c r="W2095" s="14" t="s">
        <v>815</v>
      </c>
      <c r="X2095" s="20">
        <v>0</v>
      </c>
      <c r="Y2095" s="7" t="s">
        <v>10866</v>
      </c>
      <c r="Z2095" s="11" t="s">
        <v>4442</v>
      </c>
      <c r="AA2095" s="7">
        <v>500000</v>
      </c>
      <c r="AB2095" s="1" t="s">
        <v>15215</v>
      </c>
      <c r="AC2095" s="7" t="s">
        <v>14869</v>
      </c>
      <c r="AD2095" s="1" t="s">
        <v>16269</v>
      </c>
    </row>
    <row r="2096" spans="1:30">
      <c r="A2096" s="6">
        <v>43922</v>
      </c>
      <c r="B2096" s="7" t="s">
        <v>15</v>
      </c>
      <c r="C2096" s="7" t="s">
        <v>4632</v>
      </c>
      <c r="D2096" s="7" t="s">
        <v>3512</v>
      </c>
      <c r="E2096" s="7" t="s">
        <v>16</v>
      </c>
      <c r="F2096" s="7"/>
      <c r="G2096" s="7" t="s">
        <v>17</v>
      </c>
      <c r="H2096" s="7" t="s">
        <v>5455</v>
      </c>
      <c r="I2096" s="7" t="s">
        <v>8434</v>
      </c>
      <c r="J2096" s="7" t="s">
        <v>8435</v>
      </c>
      <c r="K2096" s="7" t="s">
        <v>8435</v>
      </c>
      <c r="L2096" s="7" t="s">
        <v>3573</v>
      </c>
      <c r="M2096" s="7" t="s">
        <v>8603</v>
      </c>
      <c r="N2096" s="7">
        <v>74912.94</v>
      </c>
      <c r="O2096" s="7">
        <v>42540</v>
      </c>
      <c r="P2096" s="7">
        <v>1.76</v>
      </c>
      <c r="Q2096" s="7"/>
      <c r="R2096" s="1"/>
      <c r="S2096" s="1"/>
      <c r="T2096" s="1"/>
      <c r="U2096" s="15" t="s">
        <v>816</v>
      </c>
      <c r="V2096" s="52"/>
      <c r="W2096" s="14" t="s">
        <v>815</v>
      </c>
      <c r="X2096" s="20">
        <v>0</v>
      </c>
      <c r="Y2096" s="7" t="s">
        <v>10867</v>
      </c>
      <c r="Z2096" s="11" t="s">
        <v>4442</v>
      </c>
      <c r="AA2096" s="7">
        <v>450000</v>
      </c>
      <c r="AB2096" s="1" t="s">
        <v>15385</v>
      </c>
      <c r="AC2096" s="7" t="s">
        <v>14869</v>
      </c>
      <c r="AD2096" s="1" t="s">
        <v>16269</v>
      </c>
    </row>
    <row r="2097" spans="1:30">
      <c r="A2097" s="6">
        <v>43942</v>
      </c>
      <c r="B2097" s="7" t="s">
        <v>21</v>
      </c>
      <c r="C2097" s="7" t="s">
        <v>4447</v>
      </c>
      <c r="D2097" s="7" t="s">
        <v>2766</v>
      </c>
      <c r="E2097" s="7" t="s">
        <v>16</v>
      </c>
      <c r="F2097" s="7" t="s">
        <v>2767</v>
      </c>
      <c r="G2097" s="7" t="s">
        <v>37</v>
      </c>
      <c r="H2097" s="7" t="s">
        <v>5456</v>
      </c>
      <c r="I2097" s="7" t="s">
        <v>314</v>
      </c>
      <c r="J2097" s="7" t="s">
        <v>314</v>
      </c>
      <c r="K2097" s="7" t="s">
        <v>1008</v>
      </c>
      <c r="L2097" s="7"/>
      <c r="M2097" s="7" t="s">
        <v>8436</v>
      </c>
      <c r="N2097" s="7">
        <v>74875</v>
      </c>
      <c r="O2097" s="7"/>
      <c r="P2097" s="7"/>
      <c r="Q2097" s="7"/>
      <c r="R2097" s="1"/>
      <c r="S2097" s="1"/>
      <c r="T2097" s="1"/>
      <c r="U2097" s="15" t="s">
        <v>816</v>
      </c>
      <c r="V2097" s="52"/>
      <c r="W2097" s="14" t="s">
        <v>815</v>
      </c>
      <c r="X2097" s="20">
        <v>0</v>
      </c>
      <c r="Y2097" s="7" t="s">
        <v>10868</v>
      </c>
      <c r="Z2097" s="11" t="s">
        <v>4442</v>
      </c>
      <c r="AA2097" s="7"/>
      <c r="AB2097" s="71" t="s">
        <v>16263</v>
      </c>
      <c r="AC2097" s="7"/>
      <c r="AD2097" s="1" t="s">
        <v>16269</v>
      </c>
    </row>
    <row r="2098" spans="1:30">
      <c r="A2098" s="6">
        <v>43942</v>
      </c>
      <c r="B2098" s="7" t="s">
        <v>21</v>
      </c>
      <c r="C2098" s="7" t="s">
        <v>4447</v>
      </c>
      <c r="D2098" s="7" t="s">
        <v>2766</v>
      </c>
      <c r="E2098" s="7" t="s">
        <v>16</v>
      </c>
      <c r="F2098" s="7" t="s">
        <v>2767</v>
      </c>
      <c r="G2098" s="7" t="s">
        <v>37</v>
      </c>
      <c r="H2098" s="7" t="s">
        <v>5457</v>
      </c>
      <c r="I2098" s="7" t="s">
        <v>314</v>
      </c>
      <c r="J2098" s="7" t="s">
        <v>314</v>
      </c>
      <c r="K2098" s="7" t="s">
        <v>1008</v>
      </c>
      <c r="L2098" s="7"/>
      <c r="M2098" s="7" t="s">
        <v>8436</v>
      </c>
      <c r="N2098" s="7">
        <v>74875</v>
      </c>
      <c r="O2098" s="7"/>
      <c r="P2098" s="7"/>
      <c r="Q2098" s="7"/>
      <c r="R2098" s="1"/>
      <c r="S2098" s="1"/>
      <c r="T2098" s="1"/>
      <c r="U2098" s="15" t="s">
        <v>816</v>
      </c>
      <c r="V2098" s="52"/>
      <c r="W2098" s="14" t="s">
        <v>815</v>
      </c>
      <c r="X2098" s="20">
        <v>0</v>
      </c>
      <c r="Y2098" s="7" t="s">
        <v>10869</v>
      </c>
      <c r="Z2098" s="11" t="s">
        <v>4442</v>
      </c>
      <c r="AA2098" s="7"/>
      <c r="AB2098" s="71" t="s">
        <v>16263</v>
      </c>
      <c r="AC2098" s="7"/>
      <c r="AD2098" s="1" t="s">
        <v>16269</v>
      </c>
    </row>
    <row r="2099" spans="1:30">
      <c r="A2099" s="6">
        <v>43942</v>
      </c>
      <c r="B2099" s="7" t="s">
        <v>21</v>
      </c>
      <c r="C2099" s="7" t="s">
        <v>4447</v>
      </c>
      <c r="D2099" s="7" t="s">
        <v>2766</v>
      </c>
      <c r="E2099" s="7" t="s">
        <v>16</v>
      </c>
      <c r="F2099" s="7" t="s">
        <v>2767</v>
      </c>
      <c r="G2099" s="7" t="s">
        <v>37</v>
      </c>
      <c r="H2099" s="7" t="s">
        <v>5458</v>
      </c>
      <c r="I2099" s="7" t="s">
        <v>314</v>
      </c>
      <c r="J2099" s="7" t="s">
        <v>314</v>
      </c>
      <c r="K2099" s="7" t="s">
        <v>1008</v>
      </c>
      <c r="L2099" s="7"/>
      <c r="M2099" s="7" t="s">
        <v>8436</v>
      </c>
      <c r="N2099" s="7">
        <v>74875</v>
      </c>
      <c r="O2099" s="7"/>
      <c r="P2099" s="7"/>
      <c r="Q2099" s="7"/>
      <c r="R2099" s="1"/>
      <c r="S2099" s="1"/>
      <c r="T2099" s="1"/>
      <c r="U2099" s="15" t="s">
        <v>816</v>
      </c>
      <c r="V2099" s="52"/>
      <c r="W2099" s="14" t="s">
        <v>815</v>
      </c>
      <c r="X2099" s="20">
        <v>0</v>
      </c>
      <c r="Y2099" s="7" t="s">
        <v>10870</v>
      </c>
      <c r="Z2099" s="11" t="s">
        <v>4442</v>
      </c>
      <c r="AA2099" s="7"/>
      <c r="AB2099" s="71" t="s">
        <v>16263</v>
      </c>
      <c r="AC2099" s="7"/>
      <c r="AD2099" s="1" t="s">
        <v>16269</v>
      </c>
    </row>
    <row r="2100" spans="1:30">
      <c r="A2100" s="6">
        <v>43945</v>
      </c>
      <c r="B2100" s="7" t="s">
        <v>15</v>
      </c>
      <c r="C2100" s="7" t="s">
        <v>4472</v>
      </c>
      <c r="D2100" s="7" t="s">
        <v>3952</v>
      </c>
      <c r="E2100" s="7" t="s">
        <v>16</v>
      </c>
      <c r="F2100" s="7" t="s">
        <v>3953</v>
      </c>
      <c r="G2100" s="7" t="s">
        <v>17</v>
      </c>
      <c r="H2100" s="7" t="s">
        <v>5459</v>
      </c>
      <c r="I2100" s="7" t="s">
        <v>8437</v>
      </c>
      <c r="J2100" s="7"/>
      <c r="K2100" s="7" t="s">
        <v>8438</v>
      </c>
      <c r="L2100" s="7" t="s">
        <v>14326</v>
      </c>
      <c r="M2100" s="7" t="s">
        <v>8439</v>
      </c>
      <c r="N2100" s="7">
        <v>74778</v>
      </c>
      <c r="O2100" s="7"/>
      <c r="P2100" s="7">
        <v>6.05</v>
      </c>
      <c r="Q2100" s="7"/>
      <c r="R2100" s="1"/>
      <c r="S2100" s="1"/>
      <c r="T2100" s="1"/>
      <c r="U2100" s="15" t="s">
        <v>816</v>
      </c>
      <c r="V2100" s="52"/>
      <c r="W2100" s="14" t="s">
        <v>815</v>
      </c>
      <c r="X2100" s="20">
        <v>0</v>
      </c>
      <c r="Y2100" s="7" t="s">
        <v>10871</v>
      </c>
      <c r="Z2100" s="11" t="s">
        <v>4442</v>
      </c>
      <c r="AA2100" s="7">
        <v>1002000</v>
      </c>
      <c r="AB2100" s="1" t="s">
        <v>15711</v>
      </c>
      <c r="AC2100" s="7" t="s">
        <v>14869</v>
      </c>
      <c r="AD2100" s="1" t="s">
        <v>16269</v>
      </c>
    </row>
    <row r="2101" spans="1:30">
      <c r="A2101" s="6">
        <v>43913</v>
      </c>
      <c r="B2101" s="7" t="s">
        <v>15</v>
      </c>
      <c r="C2101" s="7" t="s">
        <v>4632</v>
      </c>
      <c r="D2101" s="7" t="s">
        <v>3512</v>
      </c>
      <c r="E2101" s="7" t="s">
        <v>16</v>
      </c>
      <c r="F2101" s="7"/>
      <c r="G2101" s="7" t="s">
        <v>17</v>
      </c>
      <c r="H2101" s="7" t="s">
        <v>5460</v>
      </c>
      <c r="I2101" s="7" t="s">
        <v>8440</v>
      </c>
      <c r="J2101" s="7" t="s">
        <v>8441</v>
      </c>
      <c r="K2101" s="7" t="s">
        <v>8441</v>
      </c>
      <c r="L2101" s="7" t="s">
        <v>8442</v>
      </c>
      <c r="M2101" s="7" t="s">
        <v>8443</v>
      </c>
      <c r="N2101" s="7">
        <v>74772</v>
      </c>
      <c r="O2101" s="7">
        <v>9300</v>
      </c>
      <c r="P2101" s="7">
        <v>8.0399999999999991</v>
      </c>
      <c r="Q2101" s="7"/>
      <c r="R2101" s="1"/>
      <c r="S2101" s="1"/>
      <c r="T2101" s="1"/>
      <c r="U2101" s="15" t="s">
        <v>816</v>
      </c>
      <c r="V2101" s="52"/>
      <c r="W2101" s="14" t="s">
        <v>815</v>
      </c>
      <c r="X2101" s="20">
        <v>0</v>
      </c>
      <c r="Y2101" s="7" t="s">
        <v>10872</v>
      </c>
      <c r="Z2101" s="11" t="s">
        <v>4442</v>
      </c>
      <c r="AA2101" s="7">
        <v>0</v>
      </c>
      <c r="AB2101" s="1" t="s">
        <v>15270</v>
      </c>
      <c r="AC2101" s="7" t="s">
        <v>14869</v>
      </c>
      <c r="AD2101" s="1" t="s">
        <v>16269</v>
      </c>
    </row>
    <row r="2102" spans="1:30">
      <c r="A2102" s="6">
        <v>43913</v>
      </c>
      <c r="B2102" s="7" t="s">
        <v>15</v>
      </c>
      <c r="C2102" s="7" t="s">
        <v>4632</v>
      </c>
      <c r="D2102" s="7" t="s">
        <v>3512</v>
      </c>
      <c r="E2102" s="7" t="s">
        <v>16</v>
      </c>
      <c r="F2102" s="7"/>
      <c r="G2102" s="7" t="s">
        <v>17</v>
      </c>
      <c r="H2102" s="7" t="s">
        <v>5461</v>
      </c>
      <c r="I2102" s="7" t="s">
        <v>8444</v>
      </c>
      <c r="J2102" s="7" t="s">
        <v>8445</v>
      </c>
      <c r="K2102" s="7" t="s">
        <v>8445</v>
      </c>
      <c r="L2102" s="7" t="s">
        <v>8442</v>
      </c>
      <c r="M2102" s="7" t="s">
        <v>8443</v>
      </c>
      <c r="N2102" s="7">
        <v>74772</v>
      </c>
      <c r="O2102" s="7">
        <v>9300</v>
      </c>
      <c r="P2102" s="7">
        <v>8.0399999999999991</v>
      </c>
      <c r="Q2102" s="7"/>
      <c r="R2102" s="1"/>
      <c r="S2102" s="1"/>
      <c r="T2102" s="1"/>
      <c r="U2102" s="15" t="s">
        <v>816</v>
      </c>
      <c r="V2102" s="52"/>
      <c r="W2102" s="14" t="s">
        <v>815</v>
      </c>
      <c r="X2102" s="20">
        <v>0</v>
      </c>
      <c r="Y2102" s="7" t="s">
        <v>10873</v>
      </c>
      <c r="Z2102" s="11" t="s">
        <v>4442</v>
      </c>
      <c r="AA2102" s="7">
        <v>0</v>
      </c>
      <c r="AB2102" s="1" t="s">
        <v>15270</v>
      </c>
      <c r="AC2102" s="7" t="s">
        <v>14869</v>
      </c>
      <c r="AD2102" s="1" t="s">
        <v>16269</v>
      </c>
    </row>
    <row r="2103" spans="1:30">
      <c r="A2103" s="6">
        <v>43943</v>
      </c>
      <c r="B2103" s="7" t="s">
        <v>15</v>
      </c>
      <c r="C2103" s="7" t="s">
        <v>4464</v>
      </c>
      <c r="D2103" s="7" t="s">
        <v>2766</v>
      </c>
      <c r="E2103" s="7" t="s">
        <v>16</v>
      </c>
      <c r="F2103" s="7" t="s">
        <v>2132</v>
      </c>
      <c r="G2103" s="7" t="s">
        <v>37</v>
      </c>
      <c r="H2103" s="7" t="s">
        <v>5462</v>
      </c>
      <c r="I2103" s="7" t="s">
        <v>8446</v>
      </c>
      <c r="J2103" s="7" t="s">
        <v>797</v>
      </c>
      <c r="K2103" s="7" t="s">
        <v>8447</v>
      </c>
      <c r="L2103" s="7" t="s">
        <v>14327</v>
      </c>
      <c r="M2103" s="7" t="s">
        <v>8448</v>
      </c>
      <c r="N2103" s="7">
        <v>74750</v>
      </c>
      <c r="O2103" s="7">
        <v>5</v>
      </c>
      <c r="P2103" s="7">
        <v>14950</v>
      </c>
      <c r="Q2103" s="7"/>
      <c r="R2103" s="1"/>
      <c r="S2103" s="1"/>
      <c r="T2103" s="1"/>
      <c r="U2103" s="15" t="s">
        <v>816</v>
      </c>
      <c r="V2103" s="52"/>
      <c r="W2103" s="14" t="s">
        <v>815</v>
      </c>
      <c r="X2103" s="20">
        <v>0</v>
      </c>
      <c r="Y2103" s="7" t="s">
        <v>10874</v>
      </c>
      <c r="Z2103" s="11" t="s">
        <v>4442</v>
      </c>
      <c r="AA2103" s="7">
        <v>1500000</v>
      </c>
      <c r="AB2103" s="1" t="s">
        <v>15712</v>
      </c>
      <c r="AC2103" s="7" t="s">
        <v>14869</v>
      </c>
      <c r="AD2103" s="1" t="s">
        <v>16269</v>
      </c>
    </row>
    <row r="2104" spans="1:30">
      <c r="A2104" s="6">
        <v>43945</v>
      </c>
      <c r="B2104" s="7" t="s">
        <v>15</v>
      </c>
      <c r="C2104" s="7" t="s">
        <v>4472</v>
      </c>
      <c r="D2104" s="7" t="s">
        <v>3952</v>
      </c>
      <c r="E2104" s="7" t="s">
        <v>36</v>
      </c>
      <c r="F2104" s="7" t="s">
        <v>3979</v>
      </c>
      <c r="G2104" s="7" t="s">
        <v>34</v>
      </c>
      <c r="H2104" s="7" t="s">
        <v>5463</v>
      </c>
      <c r="I2104" s="7" t="s">
        <v>8449</v>
      </c>
      <c r="J2104" s="7"/>
      <c r="K2104" s="7" t="s">
        <v>8450</v>
      </c>
      <c r="L2104" s="7" t="s">
        <v>14328</v>
      </c>
      <c r="M2104" s="7" t="s">
        <v>8451</v>
      </c>
      <c r="N2104" s="7">
        <v>74640</v>
      </c>
      <c r="O2104" s="7"/>
      <c r="P2104" s="7">
        <v>18660</v>
      </c>
      <c r="Q2104" s="7"/>
      <c r="R2104" s="1"/>
      <c r="S2104" s="1"/>
      <c r="T2104" s="1"/>
      <c r="U2104" s="15" t="s">
        <v>816</v>
      </c>
      <c r="V2104" s="52"/>
      <c r="W2104" s="14" t="s">
        <v>815</v>
      </c>
      <c r="X2104" s="20">
        <v>0</v>
      </c>
      <c r="Y2104" s="7" t="s">
        <v>10875</v>
      </c>
      <c r="Z2104" s="11" t="s">
        <v>4442</v>
      </c>
      <c r="AA2104" s="7">
        <v>200000</v>
      </c>
      <c r="AB2104" s="1" t="s">
        <v>15031</v>
      </c>
      <c r="AC2104" s="7" t="s">
        <v>14870</v>
      </c>
      <c r="AD2104" s="1" t="s">
        <v>16269</v>
      </c>
    </row>
    <row r="2105" spans="1:30">
      <c r="A2105" s="6">
        <v>43944</v>
      </c>
      <c r="B2105" s="7" t="s">
        <v>15</v>
      </c>
      <c r="C2105" s="7" t="s">
        <v>4593</v>
      </c>
      <c r="D2105" s="7" t="s">
        <v>474</v>
      </c>
      <c r="E2105" s="7" t="s">
        <v>16</v>
      </c>
      <c r="F2105" s="7"/>
      <c r="G2105" s="7" t="s">
        <v>37</v>
      </c>
      <c r="H2105" s="7" t="s">
        <v>5464</v>
      </c>
      <c r="I2105" s="7" t="s">
        <v>630</v>
      </c>
      <c r="J2105" s="7"/>
      <c r="K2105" s="7" t="s">
        <v>8452</v>
      </c>
      <c r="L2105" s="7" t="s">
        <v>14329</v>
      </c>
      <c r="M2105" s="7" t="s">
        <v>8453</v>
      </c>
      <c r="N2105" s="7">
        <v>74100</v>
      </c>
      <c r="O2105" s="7">
        <v>1</v>
      </c>
      <c r="P2105" s="7">
        <v>74100</v>
      </c>
      <c r="Q2105" s="7"/>
      <c r="R2105" s="1"/>
      <c r="S2105" s="1"/>
      <c r="T2105" s="1"/>
      <c r="U2105" s="15" t="s">
        <v>816</v>
      </c>
      <c r="V2105" s="52"/>
      <c r="W2105" s="14" t="s">
        <v>815</v>
      </c>
      <c r="X2105" s="20">
        <v>0</v>
      </c>
      <c r="Y2105" s="7" t="s">
        <v>10876</v>
      </c>
      <c r="Z2105" s="11" t="s">
        <v>4442</v>
      </c>
      <c r="AA2105" s="7">
        <v>3000000</v>
      </c>
      <c r="AB2105" s="1" t="s">
        <v>14958</v>
      </c>
      <c r="AC2105" s="7" t="s">
        <v>14869</v>
      </c>
      <c r="AD2105" s="1" t="s">
        <v>16269</v>
      </c>
    </row>
    <row r="2106" spans="1:30">
      <c r="A2106" s="6">
        <v>43943</v>
      </c>
      <c r="B2106" s="7" t="s">
        <v>15</v>
      </c>
      <c r="C2106" s="7" t="s">
        <v>4464</v>
      </c>
      <c r="D2106" s="7" t="s">
        <v>2766</v>
      </c>
      <c r="E2106" s="7" t="s">
        <v>16</v>
      </c>
      <c r="F2106" s="7" t="s">
        <v>2132</v>
      </c>
      <c r="G2106" s="7" t="s">
        <v>37</v>
      </c>
      <c r="H2106" s="7" t="s">
        <v>3099</v>
      </c>
      <c r="I2106" s="7" t="s">
        <v>3100</v>
      </c>
      <c r="J2106" s="7" t="s">
        <v>797</v>
      </c>
      <c r="K2106" s="7" t="s">
        <v>3101</v>
      </c>
      <c r="L2106" s="7" t="s">
        <v>643</v>
      </c>
      <c r="M2106" s="7" t="s">
        <v>644</v>
      </c>
      <c r="N2106" s="7">
        <v>74000</v>
      </c>
      <c r="O2106" s="7">
        <v>10</v>
      </c>
      <c r="P2106" s="7">
        <v>7400</v>
      </c>
      <c r="Q2106" s="7"/>
      <c r="R2106" s="1"/>
      <c r="S2106" s="1"/>
      <c r="T2106" s="1"/>
      <c r="U2106" s="15" t="s">
        <v>816</v>
      </c>
      <c r="V2106" s="52"/>
      <c r="W2106" s="14" t="s">
        <v>815</v>
      </c>
      <c r="X2106" s="20">
        <v>0</v>
      </c>
      <c r="Y2106" s="7" t="s">
        <v>10877</v>
      </c>
      <c r="Z2106" s="11" t="s">
        <v>4442</v>
      </c>
      <c r="AA2106" s="7">
        <v>9000000</v>
      </c>
      <c r="AB2106" s="1" t="s">
        <v>14983</v>
      </c>
      <c r="AC2106" s="7" t="s">
        <v>14869</v>
      </c>
      <c r="AD2106" s="1" t="s">
        <v>16269</v>
      </c>
    </row>
    <row r="2107" spans="1:30">
      <c r="A2107" s="6">
        <v>43943</v>
      </c>
      <c r="B2107" s="7" t="s">
        <v>21</v>
      </c>
      <c r="C2107" s="7" t="s">
        <v>5142</v>
      </c>
      <c r="D2107" s="11" t="s">
        <v>904</v>
      </c>
      <c r="E2107" s="7" t="s">
        <v>117</v>
      </c>
      <c r="F2107" s="7" t="s">
        <v>1157</v>
      </c>
      <c r="G2107" s="7" t="s">
        <v>17</v>
      </c>
      <c r="H2107" s="7" t="s">
        <v>5465</v>
      </c>
      <c r="I2107" s="7" t="s">
        <v>8454</v>
      </c>
      <c r="J2107" s="7"/>
      <c r="K2107" s="7" t="s">
        <v>8455</v>
      </c>
      <c r="L2107" s="7" t="s">
        <v>8456</v>
      </c>
      <c r="M2107" s="7" t="s">
        <v>8457</v>
      </c>
      <c r="N2107" s="7">
        <v>74000</v>
      </c>
      <c r="O2107" s="7">
        <v>700</v>
      </c>
      <c r="P2107" s="7">
        <v>105.71</v>
      </c>
      <c r="Q2107" s="7"/>
      <c r="R2107" s="1"/>
      <c r="S2107" s="1"/>
      <c r="T2107" s="1"/>
      <c r="U2107" s="15" t="s">
        <v>816</v>
      </c>
      <c r="V2107" s="52"/>
      <c r="W2107" s="14" t="s">
        <v>815</v>
      </c>
      <c r="X2107" s="20">
        <v>0</v>
      </c>
      <c r="Y2107" s="7" t="s">
        <v>10878</v>
      </c>
      <c r="Z2107" s="11" t="s">
        <v>4442</v>
      </c>
      <c r="AA2107" s="7">
        <v>0</v>
      </c>
      <c r="AB2107" s="1" t="s">
        <v>15713</v>
      </c>
      <c r="AC2107" s="7" t="s">
        <v>14869</v>
      </c>
      <c r="AD2107" s="1" t="s">
        <v>16269</v>
      </c>
    </row>
    <row r="2108" spans="1:30">
      <c r="A2108" s="6">
        <v>43927</v>
      </c>
      <c r="B2108" s="7" t="s">
        <v>1385</v>
      </c>
      <c r="C2108" s="7" t="s">
        <v>4444</v>
      </c>
      <c r="D2108" s="7" t="s">
        <v>1387</v>
      </c>
      <c r="E2108" s="7" t="s">
        <v>1499</v>
      </c>
      <c r="F2108" s="7" t="s">
        <v>4467</v>
      </c>
      <c r="G2108" s="7" t="s">
        <v>17</v>
      </c>
      <c r="H2108" s="7" t="s">
        <v>5466</v>
      </c>
      <c r="I2108" s="7" t="s">
        <v>8458</v>
      </c>
      <c r="J2108" s="7"/>
      <c r="K2108" s="7"/>
      <c r="L2108" s="7" t="s">
        <v>8459</v>
      </c>
      <c r="M2108" s="7" t="s">
        <v>8460</v>
      </c>
      <c r="N2108" s="7">
        <v>73800</v>
      </c>
      <c r="O2108" s="7"/>
      <c r="P2108" s="7"/>
      <c r="Q2108" s="7"/>
      <c r="R2108" s="1"/>
      <c r="S2108" s="1"/>
      <c r="T2108" s="1"/>
      <c r="U2108" s="15" t="s">
        <v>816</v>
      </c>
      <c r="V2108" s="52"/>
      <c r="W2108" s="14" t="s">
        <v>815</v>
      </c>
      <c r="X2108" s="20">
        <v>0</v>
      </c>
      <c r="Y2108" s="7" t="s">
        <v>10879</v>
      </c>
      <c r="Z2108" s="11" t="s">
        <v>4442</v>
      </c>
      <c r="AA2108" s="7">
        <v>0</v>
      </c>
      <c r="AB2108" s="1" t="s">
        <v>15714</v>
      </c>
      <c r="AC2108" s="7" t="s">
        <v>14869</v>
      </c>
      <c r="AD2108" s="1" t="s">
        <v>16269</v>
      </c>
    </row>
    <row r="2109" spans="1:30">
      <c r="A2109" s="6">
        <v>43918</v>
      </c>
      <c r="B2109" s="7" t="s">
        <v>15</v>
      </c>
      <c r="C2109" s="7" t="s">
        <v>4632</v>
      </c>
      <c r="D2109" s="7" t="s">
        <v>3512</v>
      </c>
      <c r="E2109" s="7" t="s">
        <v>16</v>
      </c>
      <c r="F2109" s="7"/>
      <c r="G2109" s="7" t="s">
        <v>17</v>
      </c>
      <c r="H2109" s="7" t="s">
        <v>5467</v>
      </c>
      <c r="I2109" s="7" t="s">
        <v>8461</v>
      </c>
      <c r="J2109" s="7" t="s">
        <v>8462</v>
      </c>
      <c r="K2109" s="7" t="s">
        <v>8462</v>
      </c>
      <c r="L2109" s="7" t="s">
        <v>8414</v>
      </c>
      <c r="M2109" s="7" t="s">
        <v>8463</v>
      </c>
      <c r="N2109" s="7">
        <v>73720</v>
      </c>
      <c r="O2109" s="7">
        <v>38000</v>
      </c>
      <c r="P2109" s="7">
        <v>1.94</v>
      </c>
      <c r="Q2109" s="7"/>
      <c r="R2109" s="1"/>
      <c r="S2109" s="1"/>
      <c r="T2109" s="1"/>
      <c r="U2109" s="15" t="s">
        <v>816</v>
      </c>
      <c r="V2109" s="52"/>
      <c r="W2109" s="14" t="s">
        <v>815</v>
      </c>
      <c r="X2109" s="20">
        <v>0</v>
      </c>
      <c r="Y2109" s="7" t="s">
        <v>10880</v>
      </c>
      <c r="Z2109" s="11" t="s">
        <v>4442</v>
      </c>
      <c r="AA2109" s="7">
        <v>0</v>
      </c>
      <c r="AB2109" s="1" t="s">
        <v>15715</v>
      </c>
      <c r="AC2109" s="7" t="s">
        <v>14869</v>
      </c>
      <c r="AD2109" s="1" t="s">
        <v>16269</v>
      </c>
    </row>
    <row r="2110" spans="1:30">
      <c r="A2110" s="6">
        <v>43918</v>
      </c>
      <c r="B2110" s="7" t="s">
        <v>15</v>
      </c>
      <c r="C2110" s="7" t="s">
        <v>4632</v>
      </c>
      <c r="D2110" s="7" t="s">
        <v>3512</v>
      </c>
      <c r="E2110" s="7" t="s">
        <v>16</v>
      </c>
      <c r="F2110" s="7"/>
      <c r="G2110" s="7" t="s">
        <v>17</v>
      </c>
      <c r="H2110" s="7" t="s">
        <v>5468</v>
      </c>
      <c r="I2110" s="7" t="s">
        <v>8461</v>
      </c>
      <c r="J2110" s="7" t="s">
        <v>8462</v>
      </c>
      <c r="K2110" s="7" t="s">
        <v>8462</v>
      </c>
      <c r="L2110" s="7" t="s">
        <v>8414</v>
      </c>
      <c r="M2110" s="7" t="s">
        <v>8463</v>
      </c>
      <c r="N2110" s="7">
        <v>73720</v>
      </c>
      <c r="O2110" s="7">
        <v>38000</v>
      </c>
      <c r="P2110" s="7">
        <v>1.94</v>
      </c>
      <c r="Q2110" s="7"/>
      <c r="R2110" s="1"/>
      <c r="S2110" s="1"/>
      <c r="T2110" s="1"/>
      <c r="U2110" s="15" t="s">
        <v>816</v>
      </c>
      <c r="V2110" s="52"/>
      <c r="W2110" s="14" t="s">
        <v>815</v>
      </c>
      <c r="X2110" s="20">
        <v>0</v>
      </c>
      <c r="Y2110" s="7" t="s">
        <v>10881</v>
      </c>
      <c r="Z2110" s="11" t="s">
        <v>4442</v>
      </c>
      <c r="AA2110" s="7">
        <v>0</v>
      </c>
      <c r="AB2110" s="1" t="s">
        <v>15715</v>
      </c>
      <c r="AC2110" s="7" t="s">
        <v>14869</v>
      </c>
      <c r="AD2110" s="1" t="s">
        <v>16269</v>
      </c>
    </row>
    <row r="2111" spans="1:30">
      <c r="A2111" s="6">
        <v>43923</v>
      </c>
      <c r="B2111" s="7" t="s">
        <v>15</v>
      </c>
      <c r="C2111" s="7" t="s">
        <v>4633</v>
      </c>
      <c r="D2111" s="7" t="s">
        <v>678</v>
      </c>
      <c r="E2111" s="7" t="s">
        <v>16</v>
      </c>
      <c r="F2111" s="7" t="s">
        <v>5469</v>
      </c>
      <c r="G2111" s="7" t="s">
        <v>17</v>
      </c>
      <c r="H2111" s="7" t="s">
        <v>5470</v>
      </c>
      <c r="I2111" s="7" t="s">
        <v>8464</v>
      </c>
      <c r="J2111" s="7" t="s">
        <v>2207</v>
      </c>
      <c r="K2111" s="7" t="s">
        <v>8465</v>
      </c>
      <c r="L2111" s="7" t="s">
        <v>13820</v>
      </c>
      <c r="M2111" s="7" t="s">
        <v>1534</v>
      </c>
      <c r="N2111" s="7">
        <v>73618.06</v>
      </c>
      <c r="O2111" s="7"/>
      <c r="P2111" s="7"/>
      <c r="Q2111" s="7"/>
      <c r="R2111" s="1"/>
      <c r="S2111" s="1"/>
      <c r="T2111" s="1"/>
      <c r="U2111" s="15" t="s">
        <v>816</v>
      </c>
      <c r="V2111" s="52"/>
      <c r="W2111" s="14" t="s">
        <v>815</v>
      </c>
      <c r="X2111" s="20">
        <v>0</v>
      </c>
      <c r="Y2111" s="7" t="s">
        <v>10882</v>
      </c>
      <c r="Z2111" s="11" t="s">
        <v>4442</v>
      </c>
      <c r="AA2111" s="7">
        <v>90000</v>
      </c>
      <c r="AB2111" s="1" t="s">
        <v>15113</v>
      </c>
      <c r="AC2111" s="7" t="s">
        <v>14869</v>
      </c>
      <c r="AD2111" s="1" t="s">
        <v>16269</v>
      </c>
    </row>
    <row r="2112" spans="1:30">
      <c r="A2112" s="6">
        <v>43956</v>
      </c>
      <c r="B2112" s="7" t="s">
        <v>21</v>
      </c>
      <c r="C2112" s="7" t="s">
        <v>4447</v>
      </c>
      <c r="D2112" s="7" t="s">
        <v>2766</v>
      </c>
      <c r="E2112" s="7" t="s">
        <v>117</v>
      </c>
      <c r="F2112" s="7" t="s">
        <v>4121</v>
      </c>
      <c r="G2112" s="7" t="s">
        <v>17</v>
      </c>
      <c r="H2112" s="7" t="s">
        <v>5471</v>
      </c>
      <c r="I2112" s="7" t="s">
        <v>314</v>
      </c>
      <c r="J2112" s="7" t="s">
        <v>314</v>
      </c>
      <c r="K2112" s="7" t="s">
        <v>1290</v>
      </c>
      <c r="L2112" s="7" t="s">
        <v>8466</v>
      </c>
      <c r="M2112" s="7" t="s">
        <v>8467</v>
      </c>
      <c r="N2112" s="7">
        <v>73555.199999999997</v>
      </c>
      <c r="O2112" s="7"/>
      <c r="P2112" s="7"/>
      <c r="Q2112" s="7"/>
      <c r="R2112" s="1"/>
      <c r="S2112" s="1"/>
      <c r="T2112" s="1"/>
      <c r="U2112" s="15" t="s">
        <v>816</v>
      </c>
      <c r="V2112" s="52"/>
      <c r="W2112" s="14" t="s">
        <v>815</v>
      </c>
      <c r="X2112" s="20">
        <v>0</v>
      </c>
      <c r="Y2112" s="7" t="s">
        <v>10883</v>
      </c>
      <c r="Z2112" s="11" t="s">
        <v>4442</v>
      </c>
      <c r="AA2112" s="7">
        <v>100000</v>
      </c>
      <c r="AB2112" s="1" t="s">
        <v>15716</v>
      </c>
      <c r="AC2112" s="7" t="s">
        <v>14868</v>
      </c>
      <c r="AD2112" s="1" t="s">
        <v>16269</v>
      </c>
    </row>
    <row r="2113" spans="1:30">
      <c r="A2113" s="6">
        <v>43938</v>
      </c>
      <c r="B2113" s="7" t="s">
        <v>21</v>
      </c>
      <c r="C2113" s="7" t="s">
        <v>4670</v>
      </c>
      <c r="D2113" s="7" t="s">
        <v>2695</v>
      </c>
      <c r="E2113" s="7" t="s">
        <v>16</v>
      </c>
      <c r="F2113" s="7" t="s">
        <v>2696</v>
      </c>
      <c r="G2113" s="7" t="s">
        <v>17</v>
      </c>
      <c r="H2113" s="7" t="s">
        <v>5472</v>
      </c>
      <c r="I2113" s="7" t="s">
        <v>2698</v>
      </c>
      <c r="J2113" s="7" t="s">
        <v>2699</v>
      </c>
      <c r="K2113" s="7" t="s">
        <v>2700</v>
      </c>
      <c r="L2113" s="7" t="s">
        <v>13910</v>
      </c>
      <c r="M2113" s="7" t="s">
        <v>2701</v>
      </c>
      <c r="N2113" s="7">
        <v>73500</v>
      </c>
      <c r="O2113" s="7">
        <v>1500</v>
      </c>
      <c r="P2113" s="7">
        <v>49</v>
      </c>
      <c r="Q2113" s="7"/>
      <c r="R2113" s="1"/>
      <c r="S2113" s="1"/>
      <c r="T2113" s="1"/>
      <c r="U2113" s="15" t="s">
        <v>816</v>
      </c>
      <c r="V2113" s="52"/>
      <c r="W2113" s="14" t="s">
        <v>815</v>
      </c>
      <c r="X2113" s="20">
        <v>0</v>
      </c>
      <c r="Y2113" s="7" t="s">
        <v>10884</v>
      </c>
      <c r="Z2113" s="11" t="s">
        <v>4442</v>
      </c>
      <c r="AA2113" s="7">
        <v>100000</v>
      </c>
      <c r="AB2113" s="1" t="s">
        <v>15280</v>
      </c>
      <c r="AC2113" s="7" t="s">
        <v>14870</v>
      </c>
      <c r="AD2113" s="1" t="s">
        <v>16269</v>
      </c>
    </row>
    <row r="2114" spans="1:30">
      <c r="A2114" s="6">
        <v>43941</v>
      </c>
      <c r="B2114" s="7" t="s">
        <v>15</v>
      </c>
      <c r="C2114" s="7" t="s">
        <v>2884</v>
      </c>
      <c r="D2114" s="7" t="s">
        <v>2877</v>
      </c>
      <c r="E2114" s="7" t="s">
        <v>16</v>
      </c>
      <c r="F2114" s="7" t="s">
        <v>2978</v>
      </c>
      <c r="G2114" s="7" t="s">
        <v>17</v>
      </c>
      <c r="H2114" s="7" t="s">
        <v>5473</v>
      </c>
      <c r="I2114" s="7"/>
      <c r="J2114" s="7"/>
      <c r="K2114" s="7" t="s">
        <v>3013</v>
      </c>
      <c r="L2114" s="7" t="s">
        <v>8468</v>
      </c>
      <c r="M2114" s="7" t="s">
        <v>8243</v>
      </c>
      <c r="N2114" s="7">
        <v>73500</v>
      </c>
      <c r="O2114" s="7"/>
      <c r="P2114" s="7"/>
      <c r="Q2114" s="7"/>
      <c r="R2114" s="1"/>
      <c r="S2114" s="1"/>
      <c r="T2114" s="1"/>
      <c r="U2114" s="15" t="s">
        <v>816</v>
      </c>
      <c r="V2114" s="52"/>
      <c r="W2114" s="14" t="s">
        <v>815</v>
      </c>
      <c r="X2114" s="20">
        <v>0</v>
      </c>
      <c r="Y2114" s="7" t="s">
        <v>10885</v>
      </c>
      <c r="Z2114" s="11" t="s">
        <v>4442</v>
      </c>
      <c r="AA2114" s="7">
        <v>900000000</v>
      </c>
      <c r="AB2114" s="1" t="s">
        <v>15657</v>
      </c>
      <c r="AC2114" s="7" t="s">
        <v>14869</v>
      </c>
      <c r="AD2114" s="1" t="s">
        <v>16269</v>
      </c>
    </row>
    <row r="2115" spans="1:30">
      <c r="A2115" s="6">
        <v>43930</v>
      </c>
      <c r="B2115" s="7" t="s">
        <v>21</v>
      </c>
      <c r="C2115" s="7" t="s">
        <v>5474</v>
      </c>
      <c r="D2115" s="11" t="s">
        <v>904</v>
      </c>
      <c r="E2115" s="7" t="s">
        <v>16</v>
      </c>
      <c r="F2115" s="7"/>
      <c r="G2115" s="7" t="s">
        <v>34</v>
      </c>
      <c r="H2115" s="7" t="s">
        <v>5475</v>
      </c>
      <c r="I2115" s="7" t="s">
        <v>8469</v>
      </c>
      <c r="J2115" s="7"/>
      <c r="K2115" s="7" t="s">
        <v>8470</v>
      </c>
      <c r="L2115" s="7" t="s">
        <v>14330</v>
      </c>
      <c r="M2115" s="7" t="s">
        <v>8471</v>
      </c>
      <c r="N2115" s="7">
        <v>73500</v>
      </c>
      <c r="O2115" s="7"/>
      <c r="P2115" s="7"/>
      <c r="Q2115" s="7"/>
      <c r="R2115" s="1"/>
      <c r="S2115" s="1"/>
      <c r="T2115" s="1"/>
      <c r="U2115" s="15" t="s">
        <v>816</v>
      </c>
      <c r="V2115" s="52"/>
      <c r="W2115" s="14" t="s">
        <v>815</v>
      </c>
      <c r="X2115" s="20">
        <v>0</v>
      </c>
      <c r="Y2115" s="7" t="s">
        <v>10886</v>
      </c>
      <c r="Z2115" s="11" t="s">
        <v>4442</v>
      </c>
      <c r="AA2115" s="7">
        <v>5000</v>
      </c>
      <c r="AB2115" s="1" t="s">
        <v>15717</v>
      </c>
      <c r="AC2115" s="7" t="s">
        <v>14870</v>
      </c>
      <c r="AD2115" s="1" t="s">
        <v>16269</v>
      </c>
    </row>
    <row r="2116" spans="1:30">
      <c r="A2116" s="6">
        <v>43929</v>
      </c>
      <c r="B2116" s="7" t="s">
        <v>15</v>
      </c>
      <c r="C2116" s="7" t="s">
        <v>4632</v>
      </c>
      <c r="D2116" s="7" t="s">
        <v>3512</v>
      </c>
      <c r="E2116" s="7" t="s">
        <v>16</v>
      </c>
      <c r="F2116" s="7"/>
      <c r="G2116" s="7" t="s">
        <v>17</v>
      </c>
      <c r="H2116" s="7" t="s">
        <v>5476</v>
      </c>
      <c r="I2116" s="7" t="s">
        <v>8472</v>
      </c>
      <c r="J2116" s="7" t="s">
        <v>8473</v>
      </c>
      <c r="K2116" s="7" t="s">
        <v>8473</v>
      </c>
      <c r="L2116" s="7" t="s">
        <v>8239</v>
      </c>
      <c r="M2116" s="7" t="s">
        <v>8240</v>
      </c>
      <c r="N2116" s="7">
        <v>73250</v>
      </c>
      <c r="O2116" s="7">
        <v>250</v>
      </c>
      <c r="P2116" s="7">
        <v>293</v>
      </c>
      <c r="Q2116" s="7"/>
      <c r="R2116" s="1"/>
      <c r="S2116" s="1"/>
      <c r="T2116" s="1"/>
      <c r="U2116" s="15" t="s">
        <v>816</v>
      </c>
      <c r="V2116" s="52"/>
      <c r="W2116" s="14" t="s">
        <v>815</v>
      </c>
      <c r="X2116" s="20">
        <v>0</v>
      </c>
      <c r="Y2116" s="7" t="s">
        <v>10887</v>
      </c>
      <c r="Z2116" s="11" t="s">
        <v>4442</v>
      </c>
      <c r="AA2116" s="7">
        <v>0</v>
      </c>
      <c r="AB2116" s="1" t="s">
        <v>15656</v>
      </c>
      <c r="AC2116" s="7" t="s">
        <v>14869</v>
      </c>
      <c r="AD2116" s="1" t="s">
        <v>16269</v>
      </c>
    </row>
    <row r="2117" spans="1:30">
      <c r="A2117" s="6">
        <v>43942</v>
      </c>
      <c r="B2117" s="7" t="s">
        <v>15</v>
      </c>
      <c r="C2117" s="7" t="s">
        <v>4452</v>
      </c>
      <c r="D2117" s="7" t="s">
        <v>3804</v>
      </c>
      <c r="E2117" s="7" t="s">
        <v>16</v>
      </c>
      <c r="F2117" s="7" t="s">
        <v>2462</v>
      </c>
      <c r="G2117" s="7" t="s">
        <v>37</v>
      </c>
      <c r="H2117" s="7" t="s">
        <v>5477</v>
      </c>
      <c r="I2117" s="7" t="s">
        <v>3879</v>
      </c>
      <c r="J2117" s="7"/>
      <c r="K2117" s="7" t="s">
        <v>70</v>
      </c>
      <c r="L2117" s="7" t="s">
        <v>3880</v>
      </c>
      <c r="M2117" s="7" t="s">
        <v>3881</v>
      </c>
      <c r="N2117" s="7">
        <v>73226</v>
      </c>
      <c r="O2117" s="7">
        <v>41</v>
      </c>
      <c r="P2117" s="7">
        <v>1786</v>
      </c>
      <c r="Q2117" s="7"/>
      <c r="R2117" s="1"/>
      <c r="S2117" s="1"/>
      <c r="T2117" s="1"/>
      <c r="U2117" s="15" t="s">
        <v>816</v>
      </c>
      <c r="V2117" s="52"/>
      <c r="W2117" s="14" t="s">
        <v>815</v>
      </c>
      <c r="X2117" s="20">
        <v>0</v>
      </c>
      <c r="Y2117" s="7" t="s">
        <v>10888</v>
      </c>
      <c r="Z2117" s="11" t="s">
        <v>4442</v>
      </c>
      <c r="AA2117" s="7">
        <v>450000</v>
      </c>
      <c r="AB2117" s="1" t="s">
        <v>15170</v>
      </c>
      <c r="AC2117" s="7" t="s">
        <v>14869</v>
      </c>
      <c r="AD2117" s="1" t="s">
        <v>16269</v>
      </c>
    </row>
    <row r="2118" spans="1:30">
      <c r="A2118" s="6">
        <v>43944</v>
      </c>
      <c r="B2118" s="7" t="s">
        <v>15</v>
      </c>
      <c r="C2118" s="7" t="s">
        <v>4656</v>
      </c>
      <c r="D2118" s="7" t="s">
        <v>39</v>
      </c>
      <c r="E2118" s="7" t="s">
        <v>16</v>
      </c>
      <c r="F2118" s="7" t="s">
        <v>129</v>
      </c>
      <c r="G2118" s="7" t="s">
        <v>37</v>
      </c>
      <c r="H2118" s="7" t="s">
        <v>5478</v>
      </c>
      <c r="I2118" s="7" t="s">
        <v>8474</v>
      </c>
      <c r="J2118" s="7"/>
      <c r="K2118" s="7" t="s">
        <v>8475</v>
      </c>
      <c r="L2118" s="7" t="s">
        <v>8476</v>
      </c>
      <c r="M2118" s="7" t="s">
        <v>9383</v>
      </c>
      <c r="N2118" s="7">
        <v>73152</v>
      </c>
      <c r="O2118" s="7">
        <v>14400</v>
      </c>
      <c r="P2118" s="7">
        <v>5.08</v>
      </c>
      <c r="Q2118" s="7"/>
      <c r="R2118" s="1"/>
      <c r="S2118" s="1"/>
      <c r="T2118" s="1"/>
      <c r="U2118" s="15" t="s">
        <v>816</v>
      </c>
      <c r="V2118" s="52"/>
      <c r="W2118" s="14" t="s">
        <v>815</v>
      </c>
      <c r="X2118" s="20">
        <v>0</v>
      </c>
      <c r="Y2118" s="7" t="s">
        <v>10889</v>
      </c>
      <c r="Z2118" s="11" t="s">
        <v>4442</v>
      </c>
      <c r="AA2118" s="7">
        <v>2000000</v>
      </c>
      <c r="AB2118" s="1" t="s">
        <v>15718</v>
      </c>
      <c r="AC2118" s="7" t="s">
        <v>14869</v>
      </c>
      <c r="AD2118" s="1" t="s">
        <v>16269</v>
      </c>
    </row>
    <row r="2119" spans="1:30">
      <c r="A2119" s="6">
        <v>43944</v>
      </c>
      <c r="B2119" s="7" t="s">
        <v>21</v>
      </c>
      <c r="C2119" s="7" t="s">
        <v>5479</v>
      </c>
      <c r="D2119" s="7" t="s">
        <v>2766</v>
      </c>
      <c r="E2119" s="7" t="s">
        <v>117</v>
      </c>
      <c r="F2119" s="7" t="s">
        <v>5480</v>
      </c>
      <c r="G2119" s="7" t="s">
        <v>17</v>
      </c>
      <c r="H2119" s="7" t="s">
        <v>5481</v>
      </c>
      <c r="I2119" s="7" t="s">
        <v>8477</v>
      </c>
      <c r="J2119" s="7" t="s">
        <v>797</v>
      </c>
      <c r="K2119" s="7" t="s">
        <v>8478</v>
      </c>
      <c r="L2119" s="7" t="s">
        <v>14331</v>
      </c>
      <c r="M2119" s="7" t="s">
        <v>8479</v>
      </c>
      <c r="N2119" s="7">
        <v>73060</v>
      </c>
      <c r="O2119" s="7"/>
      <c r="P2119" s="7"/>
      <c r="Q2119" s="7"/>
      <c r="R2119" s="1"/>
      <c r="S2119" s="1"/>
      <c r="T2119" s="1"/>
      <c r="U2119" s="15" t="s">
        <v>816</v>
      </c>
      <c r="V2119" s="52"/>
      <c r="W2119" s="14" t="s">
        <v>815</v>
      </c>
      <c r="X2119" s="20">
        <v>0</v>
      </c>
      <c r="Y2119" s="7" t="s">
        <v>10890</v>
      </c>
      <c r="Z2119" s="11" t="s">
        <v>4442</v>
      </c>
      <c r="AA2119" s="7">
        <v>100000</v>
      </c>
      <c r="AB2119" s="1" t="s">
        <v>15719</v>
      </c>
      <c r="AC2119" s="7" t="s">
        <v>14868</v>
      </c>
      <c r="AD2119" s="1" t="s">
        <v>16269</v>
      </c>
    </row>
    <row r="2120" spans="1:30">
      <c r="A2120" s="6">
        <v>43934</v>
      </c>
      <c r="B2120" s="7" t="s">
        <v>15</v>
      </c>
      <c r="C2120" s="7" t="s">
        <v>4458</v>
      </c>
      <c r="D2120" s="11" t="s">
        <v>904</v>
      </c>
      <c r="E2120" s="7" t="s">
        <v>16</v>
      </c>
      <c r="F2120" s="7" t="s">
        <v>4459</v>
      </c>
      <c r="G2120" s="7" t="s">
        <v>17</v>
      </c>
      <c r="H2120" s="7" t="s">
        <v>5482</v>
      </c>
      <c r="I2120" s="7" t="s">
        <v>8253</v>
      </c>
      <c r="J2120" s="7"/>
      <c r="K2120" s="7" t="s">
        <v>4517</v>
      </c>
      <c r="L2120" s="7" t="s">
        <v>8294</v>
      </c>
      <c r="M2120" s="7" t="s">
        <v>1846</v>
      </c>
      <c r="N2120" s="7">
        <v>72800</v>
      </c>
      <c r="O2120" s="7"/>
      <c r="P2120" s="7">
        <v>18.2</v>
      </c>
      <c r="Q2120" s="7"/>
      <c r="R2120" s="1"/>
      <c r="S2120" s="1"/>
      <c r="T2120" s="1"/>
      <c r="U2120" s="15" t="s">
        <v>816</v>
      </c>
      <c r="V2120" s="52"/>
      <c r="W2120" s="14" t="s">
        <v>815</v>
      </c>
      <c r="X2120" s="20">
        <v>0</v>
      </c>
      <c r="Y2120" s="7" t="s">
        <v>10891</v>
      </c>
      <c r="Z2120" s="11" t="s">
        <v>4442</v>
      </c>
      <c r="AA2120" s="7">
        <v>16528194</v>
      </c>
      <c r="AB2120" s="1" t="s">
        <v>15168</v>
      </c>
      <c r="AC2120" s="7" t="s">
        <v>14869</v>
      </c>
      <c r="AD2120" s="1" t="s">
        <v>16269</v>
      </c>
    </row>
    <row r="2121" spans="1:30">
      <c r="A2121" s="6" t="s">
        <v>815</v>
      </c>
      <c r="B2121" s="7" t="s">
        <v>15</v>
      </c>
      <c r="C2121" s="7" t="s">
        <v>4458</v>
      </c>
      <c r="D2121" s="11" t="s">
        <v>904</v>
      </c>
      <c r="E2121" s="7" t="s">
        <v>16</v>
      </c>
      <c r="F2121" s="7" t="s">
        <v>2462</v>
      </c>
      <c r="G2121" s="7" t="s">
        <v>17</v>
      </c>
      <c r="H2121" s="7" t="s">
        <v>5483</v>
      </c>
      <c r="I2121" s="7" t="s">
        <v>4546</v>
      </c>
      <c r="J2121" s="7"/>
      <c r="K2121" s="7" t="s">
        <v>4525</v>
      </c>
      <c r="L2121" s="7"/>
      <c r="M2121" s="7"/>
      <c r="N2121" s="7">
        <v>72540</v>
      </c>
      <c r="O2121" s="7"/>
      <c r="P2121" s="7"/>
      <c r="Q2121" s="7"/>
      <c r="R2121" s="1"/>
      <c r="S2121" s="1"/>
      <c r="T2121" s="1"/>
      <c r="U2121" s="15" t="s">
        <v>816</v>
      </c>
      <c r="V2121" s="52"/>
      <c r="W2121" s="14" t="s">
        <v>815</v>
      </c>
      <c r="X2121" s="20">
        <v>0</v>
      </c>
      <c r="Y2121" s="7" t="s">
        <v>10892</v>
      </c>
      <c r="Z2121" s="11" t="s">
        <v>4442</v>
      </c>
      <c r="AA2121" s="7"/>
      <c r="AB2121" s="1" t="s">
        <v>14871</v>
      </c>
      <c r="AC2121" s="7"/>
      <c r="AD2121" s="1" t="s">
        <v>16269</v>
      </c>
    </row>
    <row r="2122" spans="1:30">
      <c r="A2122" s="6">
        <v>43941</v>
      </c>
      <c r="B2122" s="7" t="s">
        <v>21</v>
      </c>
      <c r="C2122" s="7" t="s">
        <v>4659</v>
      </c>
      <c r="D2122" s="7" t="s">
        <v>2349</v>
      </c>
      <c r="E2122" s="7" t="s">
        <v>16</v>
      </c>
      <c r="F2122" s="7" t="s">
        <v>2350</v>
      </c>
      <c r="G2122" s="7" t="s">
        <v>37</v>
      </c>
      <c r="H2122" s="7" t="s">
        <v>5484</v>
      </c>
      <c r="I2122" s="7" t="s">
        <v>8480</v>
      </c>
      <c r="J2122" s="7"/>
      <c r="K2122" s="7" t="s">
        <v>8481</v>
      </c>
      <c r="L2122" s="7" t="s">
        <v>14332</v>
      </c>
      <c r="M2122" s="7" t="s">
        <v>8482</v>
      </c>
      <c r="N2122" s="7">
        <v>72500</v>
      </c>
      <c r="O2122" s="7">
        <v>250</v>
      </c>
      <c r="P2122" s="7">
        <v>290</v>
      </c>
      <c r="Q2122" s="7"/>
      <c r="R2122" s="1"/>
      <c r="S2122" s="1"/>
      <c r="T2122" s="1"/>
      <c r="U2122" s="15" t="s">
        <v>816</v>
      </c>
      <c r="V2122" s="52"/>
      <c r="W2122" s="14" t="s">
        <v>815</v>
      </c>
      <c r="X2122" s="20">
        <v>0</v>
      </c>
      <c r="Y2122" s="7" t="s">
        <v>10893</v>
      </c>
      <c r="Z2122" s="11" t="s">
        <v>4442</v>
      </c>
      <c r="AA2122" s="7">
        <v>20000</v>
      </c>
      <c r="AB2122" s="1" t="s">
        <v>15720</v>
      </c>
      <c r="AC2122" s="7" t="s">
        <v>14870</v>
      </c>
      <c r="AD2122" s="1" t="s">
        <v>16269</v>
      </c>
    </row>
    <row r="2123" spans="1:30">
      <c r="A2123" s="6">
        <v>43913</v>
      </c>
      <c r="B2123" s="7" t="s">
        <v>15</v>
      </c>
      <c r="C2123" s="7" t="s">
        <v>4632</v>
      </c>
      <c r="D2123" s="7" t="s">
        <v>3512</v>
      </c>
      <c r="E2123" s="7" t="s">
        <v>16</v>
      </c>
      <c r="F2123" s="7"/>
      <c r="G2123" s="7" t="s">
        <v>17</v>
      </c>
      <c r="H2123" s="7" t="s">
        <v>5485</v>
      </c>
      <c r="I2123" s="7" t="s">
        <v>8483</v>
      </c>
      <c r="J2123" s="7" t="s">
        <v>8484</v>
      </c>
      <c r="K2123" s="7" t="s">
        <v>8484</v>
      </c>
      <c r="L2123" s="7" t="s">
        <v>14333</v>
      </c>
      <c r="M2123" s="7" t="s">
        <v>8485</v>
      </c>
      <c r="N2123" s="7">
        <v>72210</v>
      </c>
      <c r="O2123" s="7">
        <v>29000</v>
      </c>
      <c r="P2123" s="7">
        <v>2.4900000000000002</v>
      </c>
      <c r="Q2123" s="7"/>
      <c r="R2123" s="1"/>
      <c r="S2123" s="1"/>
      <c r="T2123" s="1"/>
      <c r="U2123" s="15" t="s">
        <v>816</v>
      </c>
      <c r="V2123" s="52"/>
      <c r="W2123" s="14" t="s">
        <v>815</v>
      </c>
      <c r="X2123" s="20">
        <v>0</v>
      </c>
      <c r="Y2123" s="7" t="s">
        <v>10894</v>
      </c>
      <c r="Z2123" s="11" t="s">
        <v>4442</v>
      </c>
      <c r="AA2123" s="7">
        <v>0</v>
      </c>
      <c r="AB2123" s="1" t="s">
        <v>15721</v>
      </c>
      <c r="AC2123" s="7" t="s">
        <v>14869</v>
      </c>
      <c r="AD2123" s="1" t="s">
        <v>16269</v>
      </c>
    </row>
    <row r="2124" spans="1:30">
      <c r="A2124" s="6">
        <v>43913</v>
      </c>
      <c r="B2124" s="7" t="s">
        <v>15</v>
      </c>
      <c r="C2124" s="7" t="s">
        <v>4632</v>
      </c>
      <c r="D2124" s="7" t="s">
        <v>3512</v>
      </c>
      <c r="E2124" s="7" t="s">
        <v>16</v>
      </c>
      <c r="F2124" s="7"/>
      <c r="G2124" s="7" t="s">
        <v>17</v>
      </c>
      <c r="H2124" s="7" t="s">
        <v>5486</v>
      </c>
      <c r="I2124" s="7" t="s">
        <v>8486</v>
      </c>
      <c r="J2124" s="7" t="s">
        <v>8487</v>
      </c>
      <c r="K2124" s="7" t="s">
        <v>8487</v>
      </c>
      <c r="L2124" s="7" t="s">
        <v>14333</v>
      </c>
      <c r="M2124" s="7" t="s">
        <v>8485</v>
      </c>
      <c r="N2124" s="7">
        <v>72210</v>
      </c>
      <c r="O2124" s="7">
        <v>29000</v>
      </c>
      <c r="P2124" s="7">
        <v>2.4900000000000002</v>
      </c>
      <c r="Q2124" s="7"/>
      <c r="R2124" s="1"/>
      <c r="S2124" s="1"/>
      <c r="T2124" s="1"/>
      <c r="U2124" s="15" t="s">
        <v>816</v>
      </c>
      <c r="V2124" s="52"/>
      <c r="W2124" s="14" t="s">
        <v>815</v>
      </c>
      <c r="X2124" s="20">
        <v>0</v>
      </c>
      <c r="Y2124" s="7" t="s">
        <v>10895</v>
      </c>
      <c r="Z2124" s="11" t="s">
        <v>4442</v>
      </c>
      <c r="AA2124" s="7">
        <v>0</v>
      </c>
      <c r="AB2124" s="1" t="s">
        <v>15721</v>
      </c>
      <c r="AC2124" s="7" t="s">
        <v>14869</v>
      </c>
      <c r="AD2124" s="1" t="s">
        <v>16269</v>
      </c>
    </row>
    <row r="2125" spans="1:30">
      <c r="A2125" s="6">
        <v>43916</v>
      </c>
      <c r="B2125" s="7" t="s">
        <v>15</v>
      </c>
      <c r="C2125" s="7" t="s">
        <v>4632</v>
      </c>
      <c r="D2125" s="7" t="s">
        <v>3512</v>
      </c>
      <c r="E2125" s="7" t="s">
        <v>16</v>
      </c>
      <c r="F2125" s="7"/>
      <c r="G2125" s="7" t="s">
        <v>17</v>
      </c>
      <c r="H2125" s="7" t="s">
        <v>5487</v>
      </c>
      <c r="I2125" s="7" t="s">
        <v>8488</v>
      </c>
      <c r="J2125" s="7" t="s">
        <v>8489</v>
      </c>
      <c r="K2125" s="7" t="s">
        <v>8489</v>
      </c>
      <c r="L2125" s="7" t="s">
        <v>8490</v>
      </c>
      <c r="M2125" s="7" t="s">
        <v>14334</v>
      </c>
      <c r="N2125" s="7">
        <v>72200</v>
      </c>
      <c r="O2125" s="7">
        <v>380000</v>
      </c>
      <c r="P2125" s="7">
        <v>0.19</v>
      </c>
      <c r="Q2125" s="7"/>
      <c r="R2125" s="1"/>
      <c r="S2125" s="1"/>
      <c r="T2125" s="1"/>
      <c r="U2125" s="15" t="s">
        <v>816</v>
      </c>
      <c r="V2125" s="52"/>
      <c r="W2125" s="14" t="s">
        <v>815</v>
      </c>
      <c r="X2125" s="20">
        <v>0</v>
      </c>
      <c r="Y2125" s="7" t="s">
        <v>10896</v>
      </c>
      <c r="Z2125" s="11" t="s">
        <v>4442</v>
      </c>
      <c r="AA2125" s="7">
        <v>27430729</v>
      </c>
      <c r="AB2125" s="1" t="s">
        <v>15722</v>
      </c>
      <c r="AC2125" s="7" t="s">
        <v>14869</v>
      </c>
      <c r="AD2125" s="1" t="s">
        <v>16269</v>
      </c>
    </row>
    <row r="2126" spans="1:30">
      <c r="A2126" s="6">
        <v>43948</v>
      </c>
      <c r="B2126" s="7" t="s">
        <v>15</v>
      </c>
      <c r="C2126" s="7" t="s">
        <v>4633</v>
      </c>
      <c r="D2126" s="7" t="s">
        <v>678</v>
      </c>
      <c r="E2126" s="7" t="s">
        <v>128</v>
      </c>
      <c r="F2126" s="7" t="s">
        <v>5488</v>
      </c>
      <c r="G2126" s="7" t="s">
        <v>34</v>
      </c>
      <c r="H2126" s="7" t="s">
        <v>5489</v>
      </c>
      <c r="I2126" s="7" t="s">
        <v>2207</v>
      </c>
      <c r="J2126" s="7" t="s">
        <v>3360</v>
      </c>
      <c r="K2126" s="7" t="s">
        <v>8491</v>
      </c>
      <c r="L2126" s="7" t="s">
        <v>14335</v>
      </c>
      <c r="M2126" s="7" t="s">
        <v>8492</v>
      </c>
      <c r="N2126" s="7">
        <v>72000</v>
      </c>
      <c r="O2126" s="7"/>
      <c r="P2126" s="7"/>
      <c r="Q2126" s="7"/>
      <c r="R2126" s="1"/>
      <c r="S2126" s="1"/>
      <c r="T2126" s="1"/>
      <c r="U2126" s="15" t="s">
        <v>816</v>
      </c>
      <c r="V2126" s="52"/>
      <c r="W2126" s="14" t="s">
        <v>815</v>
      </c>
      <c r="X2126" s="20">
        <v>0</v>
      </c>
      <c r="Y2126" s="7" t="s">
        <v>10897</v>
      </c>
      <c r="Z2126" s="11" t="s">
        <v>4442</v>
      </c>
      <c r="AA2126" s="7">
        <v>150000</v>
      </c>
      <c r="AB2126" s="1" t="s">
        <v>15029</v>
      </c>
      <c r="AC2126" s="7" t="s">
        <v>14868</v>
      </c>
      <c r="AD2126" s="1" t="s">
        <v>16269</v>
      </c>
    </row>
    <row r="2127" spans="1:30">
      <c r="A2127" s="6">
        <v>43918</v>
      </c>
      <c r="B2127" s="7" t="s">
        <v>15</v>
      </c>
      <c r="C2127" s="7" t="s">
        <v>4632</v>
      </c>
      <c r="D2127" s="7" t="s">
        <v>3512</v>
      </c>
      <c r="E2127" s="7" t="s">
        <v>16</v>
      </c>
      <c r="F2127" s="7"/>
      <c r="G2127" s="7" t="s">
        <v>17</v>
      </c>
      <c r="H2127" s="7" t="s">
        <v>5490</v>
      </c>
      <c r="I2127" s="7" t="s">
        <v>8493</v>
      </c>
      <c r="J2127" s="7" t="s">
        <v>8494</v>
      </c>
      <c r="K2127" s="7" t="s">
        <v>8494</v>
      </c>
      <c r="L2127" s="7" t="s">
        <v>3602</v>
      </c>
      <c r="M2127" s="7" t="s">
        <v>435</v>
      </c>
      <c r="N2127" s="7">
        <v>72000</v>
      </c>
      <c r="O2127" s="7">
        <v>300000</v>
      </c>
      <c r="P2127" s="7">
        <v>0.24</v>
      </c>
      <c r="Q2127" s="7"/>
      <c r="R2127" s="1"/>
      <c r="S2127" s="1"/>
      <c r="T2127" s="1"/>
      <c r="U2127" s="15" t="s">
        <v>816</v>
      </c>
      <c r="V2127" s="52"/>
      <c r="W2127" s="14" t="s">
        <v>815</v>
      </c>
      <c r="X2127" s="20">
        <v>0</v>
      </c>
      <c r="Y2127" s="7" t="s">
        <v>10898</v>
      </c>
      <c r="Z2127" s="11" t="s">
        <v>4442</v>
      </c>
      <c r="AA2127" s="7">
        <v>1944620</v>
      </c>
      <c r="AB2127" s="1" t="s">
        <v>14891</v>
      </c>
      <c r="AC2127" s="7" t="s">
        <v>14869</v>
      </c>
      <c r="AD2127" s="1" t="s">
        <v>16269</v>
      </c>
    </row>
    <row r="2128" spans="1:30">
      <c r="A2128" s="6">
        <v>43948</v>
      </c>
      <c r="B2128" s="7" t="s">
        <v>21</v>
      </c>
      <c r="C2128" s="7" t="s">
        <v>4657</v>
      </c>
      <c r="D2128" s="7" t="s">
        <v>3952</v>
      </c>
      <c r="E2128" s="7" t="s">
        <v>16</v>
      </c>
      <c r="F2128" s="7" t="s">
        <v>4086</v>
      </c>
      <c r="G2128" s="7" t="s">
        <v>34</v>
      </c>
      <c r="H2128" s="7" t="s">
        <v>5491</v>
      </c>
      <c r="I2128" s="7" t="s">
        <v>8495</v>
      </c>
      <c r="J2128" s="7" t="s">
        <v>1112</v>
      </c>
      <c r="K2128" s="7"/>
      <c r="L2128" s="7" t="s">
        <v>14336</v>
      </c>
      <c r="M2128" s="7" t="s">
        <v>8496</v>
      </c>
      <c r="N2128" s="7">
        <v>72000</v>
      </c>
      <c r="O2128" s="7"/>
      <c r="P2128" s="7">
        <v>6000</v>
      </c>
      <c r="Q2128" s="7"/>
      <c r="R2128" s="1"/>
      <c r="S2128" s="1"/>
      <c r="T2128" s="1"/>
      <c r="U2128" s="15" t="s">
        <v>816</v>
      </c>
      <c r="V2128" s="52"/>
      <c r="W2128" s="14" t="s">
        <v>815</v>
      </c>
      <c r="X2128" s="20">
        <v>0</v>
      </c>
      <c r="Y2128" s="7" t="s">
        <v>10899</v>
      </c>
      <c r="Z2128" s="11" t="s">
        <v>4442</v>
      </c>
      <c r="AA2128" s="7">
        <v>100000</v>
      </c>
      <c r="AB2128" s="1" t="s">
        <v>15723</v>
      </c>
      <c r="AC2128" s="7" t="s">
        <v>14870</v>
      </c>
      <c r="AD2128" s="1" t="s">
        <v>16269</v>
      </c>
    </row>
    <row r="2129" spans="1:30">
      <c r="A2129" s="6" t="s">
        <v>815</v>
      </c>
      <c r="B2129" s="7" t="s">
        <v>15</v>
      </c>
      <c r="C2129" s="7" t="s">
        <v>4458</v>
      </c>
      <c r="D2129" s="11" t="s">
        <v>904</v>
      </c>
      <c r="E2129" s="7" t="s">
        <v>16</v>
      </c>
      <c r="F2129" s="7" t="s">
        <v>5492</v>
      </c>
      <c r="G2129" s="7" t="s">
        <v>17</v>
      </c>
      <c r="H2129" s="7" t="s">
        <v>5493</v>
      </c>
      <c r="I2129" s="7" t="s">
        <v>8497</v>
      </c>
      <c r="J2129" s="7"/>
      <c r="K2129" s="7" t="s">
        <v>4517</v>
      </c>
      <c r="L2129" s="7" t="s">
        <v>8294</v>
      </c>
      <c r="M2129" s="7" t="s">
        <v>1846</v>
      </c>
      <c r="N2129" s="7">
        <v>72000</v>
      </c>
      <c r="O2129" s="7"/>
      <c r="P2129" s="7"/>
      <c r="Q2129" s="7"/>
      <c r="R2129" s="1"/>
      <c r="S2129" s="1"/>
      <c r="T2129" s="1"/>
      <c r="U2129" s="15" t="s">
        <v>816</v>
      </c>
      <c r="V2129" s="52"/>
      <c r="W2129" s="14" t="s">
        <v>815</v>
      </c>
      <c r="X2129" s="20">
        <v>0</v>
      </c>
      <c r="Y2129" s="7" t="s">
        <v>10900</v>
      </c>
      <c r="Z2129" s="11" t="s">
        <v>4442</v>
      </c>
      <c r="AA2129" s="7">
        <v>16528194</v>
      </c>
      <c r="AB2129" s="1" t="s">
        <v>15168</v>
      </c>
      <c r="AC2129" s="7" t="s">
        <v>14869</v>
      </c>
      <c r="AD2129" s="1" t="s">
        <v>16269</v>
      </c>
    </row>
    <row r="2130" spans="1:30">
      <c r="A2130" s="6">
        <v>43943</v>
      </c>
      <c r="B2130" s="7" t="s">
        <v>15</v>
      </c>
      <c r="C2130" s="7" t="s">
        <v>2884</v>
      </c>
      <c r="D2130" s="7" t="s">
        <v>2877</v>
      </c>
      <c r="E2130" s="7" t="s">
        <v>16</v>
      </c>
      <c r="F2130" s="7" t="s">
        <v>2978</v>
      </c>
      <c r="G2130" s="7" t="s">
        <v>37</v>
      </c>
      <c r="H2130" s="7" t="s">
        <v>3253</v>
      </c>
      <c r="I2130" s="7" t="s">
        <v>3254</v>
      </c>
      <c r="J2130" s="7"/>
      <c r="K2130" s="7" t="s">
        <v>3013</v>
      </c>
      <c r="L2130" s="7" t="s">
        <v>1486</v>
      </c>
      <c r="M2130" s="7" t="s">
        <v>612</v>
      </c>
      <c r="N2130" s="7">
        <v>71750</v>
      </c>
      <c r="O2130" s="7"/>
      <c r="P2130" s="7"/>
      <c r="Q2130" s="7"/>
      <c r="R2130" s="1"/>
      <c r="S2130" s="1"/>
      <c r="T2130" s="1"/>
      <c r="U2130" s="15" t="s">
        <v>816</v>
      </c>
      <c r="V2130" s="52"/>
      <c r="W2130" s="14" t="s">
        <v>815</v>
      </c>
      <c r="X2130" s="20">
        <v>0</v>
      </c>
      <c r="Y2130" s="7" t="s">
        <v>10901</v>
      </c>
      <c r="Z2130" s="11" t="s">
        <v>4442</v>
      </c>
      <c r="AA2130" s="7">
        <v>1500000</v>
      </c>
      <c r="AB2130" s="1" t="s">
        <v>14977</v>
      </c>
      <c r="AC2130" s="7" t="s">
        <v>14869</v>
      </c>
      <c r="AD2130" s="1" t="s">
        <v>16269</v>
      </c>
    </row>
    <row r="2131" spans="1:30">
      <c r="A2131" s="6">
        <v>43936</v>
      </c>
      <c r="B2131" s="7" t="s">
        <v>15</v>
      </c>
      <c r="C2131" s="7" t="s">
        <v>4458</v>
      </c>
      <c r="D2131" s="11" t="s">
        <v>904</v>
      </c>
      <c r="E2131" s="7" t="s">
        <v>16</v>
      </c>
      <c r="F2131" s="7" t="s">
        <v>4459</v>
      </c>
      <c r="G2131" s="7" t="s">
        <v>17</v>
      </c>
      <c r="H2131" s="7" t="s">
        <v>5494</v>
      </c>
      <c r="I2131" s="7" t="s">
        <v>8267</v>
      </c>
      <c r="J2131" s="7"/>
      <c r="K2131" s="7" t="s">
        <v>4517</v>
      </c>
      <c r="L2131" s="7" t="s">
        <v>14337</v>
      </c>
      <c r="M2131" s="7" t="s">
        <v>8498</v>
      </c>
      <c r="N2131" s="7">
        <v>71750</v>
      </c>
      <c r="O2131" s="7">
        <v>5</v>
      </c>
      <c r="P2131" s="7">
        <v>410</v>
      </c>
      <c r="Q2131" s="7"/>
      <c r="R2131" s="1"/>
      <c r="S2131" s="1"/>
      <c r="T2131" s="1"/>
      <c r="U2131" s="15" t="s">
        <v>816</v>
      </c>
      <c r="V2131" s="52"/>
      <c r="W2131" s="14" t="s">
        <v>815</v>
      </c>
      <c r="X2131" s="20">
        <v>0</v>
      </c>
      <c r="Y2131" s="7" t="s">
        <v>10902</v>
      </c>
      <c r="Z2131" s="11" t="s">
        <v>4442</v>
      </c>
      <c r="AA2131" s="7">
        <v>0</v>
      </c>
      <c r="AB2131" s="1" t="s">
        <v>15724</v>
      </c>
      <c r="AC2131" s="7" t="s">
        <v>14870</v>
      </c>
      <c r="AD2131" s="1" t="s">
        <v>16269</v>
      </c>
    </row>
    <row r="2132" spans="1:30">
      <c r="A2132" s="6">
        <v>43941</v>
      </c>
      <c r="B2132" s="7" t="s">
        <v>15</v>
      </c>
      <c r="C2132" s="7" t="s">
        <v>4645</v>
      </c>
      <c r="D2132" s="7" t="s">
        <v>692</v>
      </c>
      <c r="E2132" s="7" t="s">
        <v>16</v>
      </c>
      <c r="F2132" s="7"/>
      <c r="G2132" s="7" t="s">
        <v>17</v>
      </c>
      <c r="H2132" s="7" t="s">
        <v>5495</v>
      </c>
      <c r="I2132" s="7" t="s">
        <v>8390</v>
      </c>
      <c r="J2132" s="7"/>
      <c r="K2132" s="7" t="s">
        <v>8391</v>
      </c>
      <c r="L2132" s="7" t="s">
        <v>14314</v>
      </c>
      <c r="M2132" s="7" t="s">
        <v>8392</v>
      </c>
      <c r="N2132" s="7">
        <v>71500</v>
      </c>
      <c r="O2132" s="7">
        <v>100</v>
      </c>
      <c r="P2132" s="7">
        <v>715</v>
      </c>
      <c r="Q2132" s="7"/>
      <c r="R2132" s="1"/>
      <c r="S2132" s="1"/>
      <c r="T2132" s="1"/>
      <c r="U2132" s="15" t="s">
        <v>816</v>
      </c>
      <c r="V2132" s="52"/>
      <c r="W2132" s="14" t="s">
        <v>815</v>
      </c>
      <c r="X2132" s="20">
        <v>0</v>
      </c>
      <c r="Y2132" s="7" t="s">
        <v>10903</v>
      </c>
      <c r="Z2132" s="11" t="s">
        <v>4442</v>
      </c>
      <c r="AA2132" s="7">
        <v>95400</v>
      </c>
      <c r="AB2132" s="1" t="s">
        <v>15698</v>
      </c>
      <c r="AC2132" s="7" t="s">
        <v>14868</v>
      </c>
      <c r="AD2132" s="1" t="s">
        <v>16269</v>
      </c>
    </row>
    <row r="2133" spans="1:30">
      <c r="A2133" s="6">
        <v>43929</v>
      </c>
      <c r="B2133" s="7" t="s">
        <v>1385</v>
      </c>
      <c r="C2133" s="7" t="s">
        <v>4444</v>
      </c>
      <c r="D2133" s="7" t="s">
        <v>1387</v>
      </c>
      <c r="E2133" s="7" t="s">
        <v>4456</v>
      </c>
      <c r="F2133" s="7" t="s">
        <v>4457</v>
      </c>
      <c r="G2133" s="7" t="s">
        <v>17</v>
      </c>
      <c r="H2133" s="7" t="s">
        <v>5496</v>
      </c>
      <c r="I2133" s="7" t="s">
        <v>8499</v>
      </c>
      <c r="J2133" s="7"/>
      <c r="K2133" s="7"/>
      <c r="L2133" s="7" t="s">
        <v>8500</v>
      </c>
      <c r="M2133" s="7" t="s">
        <v>2741</v>
      </c>
      <c r="N2133" s="7">
        <v>71400</v>
      </c>
      <c r="O2133" s="7"/>
      <c r="P2133" s="7"/>
      <c r="Q2133" s="7"/>
      <c r="R2133" s="1"/>
      <c r="S2133" s="1"/>
      <c r="T2133" s="1"/>
      <c r="U2133" s="15" t="s">
        <v>816</v>
      </c>
      <c r="V2133" s="52"/>
      <c r="W2133" s="14" t="s">
        <v>815</v>
      </c>
      <c r="X2133" s="20">
        <v>0</v>
      </c>
      <c r="Y2133" s="7" t="s">
        <v>10904</v>
      </c>
      <c r="Z2133" s="11" t="s">
        <v>4442</v>
      </c>
      <c r="AA2133" s="7">
        <v>400000</v>
      </c>
      <c r="AB2133" s="1" t="s">
        <v>15283</v>
      </c>
      <c r="AC2133" s="7" t="s">
        <v>14869</v>
      </c>
      <c r="AD2133" s="1" t="s">
        <v>16269</v>
      </c>
    </row>
    <row r="2134" spans="1:30">
      <c r="A2134" s="6">
        <v>43911</v>
      </c>
      <c r="B2134" s="7" t="s">
        <v>15</v>
      </c>
      <c r="C2134" s="7" t="s">
        <v>4632</v>
      </c>
      <c r="D2134" s="7" t="s">
        <v>3512</v>
      </c>
      <c r="E2134" s="7" t="s">
        <v>16</v>
      </c>
      <c r="F2134" s="7"/>
      <c r="G2134" s="7" t="s">
        <v>17</v>
      </c>
      <c r="H2134" s="7" t="s">
        <v>5497</v>
      </c>
      <c r="I2134" s="7" t="s">
        <v>3517</v>
      </c>
      <c r="J2134" s="7" t="s">
        <v>3518</v>
      </c>
      <c r="K2134" s="7" t="s">
        <v>3518</v>
      </c>
      <c r="L2134" s="7" t="s">
        <v>8501</v>
      </c>
      <c r="M2134" s="7" t="s">
        <v>8502</v>
      </c>
      <c r="N2134" s="7">
        <v>71286.83</v>
      </c>
      <c r="O2134" s="7">
        <v>1584</v>
      </c>
      <c r="P2134" s="7">
        <v>45</v>
      </c>
      <c r="Q2134" s="7"/>
      <c r="R2134" s="1"/>
      <c r="S2134" s="1"/>
      <c r="T2134" s="1"/>
      <c r="U2134" s="15" t="s">
        <v>816</v>
      </c>
      <c r="V2134" s="52"/>
      <c r="W2134" s="14" t="s">
        <v>815</v>
      </c>
      <c r="X2134" s="20">
        <v>0</v>
      </c>
      <c r="Y2134" s="7" t="s">
        <v>10905</v>
      </c>
      <c r="Z2134" s="11" t="s">
        <v>4442</v>
      </c>
      <c r="AA2134" s="7">
        <v>0</v>
      </c>
      <c r="AB2134" s="1" t="s">
        <v>15725</v>
      </c>
      <c r="AC2134" s="7" t="s">
        <v>14869</v>
      </c>
      <c r="AD2134" s="1" t="s">
        <v>16269</v>
      </c>
    </row>
    <row r="2135" spans="1:30">
      <c r="A2135" s="6">
        <v>43913</v>
      </c>
      <c r="B2135" s="7" t="s">
        <v>15</v>
      </c>
      <c r="C2135" s="7" t="s">
        <v>4632</v>
      </c>
      <c r="D2135" s="7" t="s">
        <v>3512</v>
      </c>
      <c r="E2135" s="7" t="s">
        <v>16</v>
      </c>
      <c r="F2135" s="7"/>
      <c r="G2135" s="7" t="s">
        <v>17</v>
      </c>
      <c r="H2135" s="7" t="s">
        <v>5497</v>
      </c>
      <c r="I2135" s="7" t="s">
        <v>8503</v>
      </c>
      <c r="J2135" s="7" t="s">
        <v>3518</v>
      </c>
      <c r="K2135" s="7" t="s">
        <v>3518</v>
      </c>
      <c r="L2135" s="7" t="s">
        <v>8501</v>
      </c>
      <c r="M2135" s="7" t="s">
        <v>8504</v>
      </c>
      <c r="N2135" s="7">
        <v>71286.81</v>
      </c>
      <c r="O2135" s="7">
        <v>1584</v>
      </c>
      <c r="P2135" s="7">
        <v>45</v>
      </c>
      <c r="Q2135" s="7"/>
      <c r="R2135" s="1"/>
      <c r="S2135" s="1"/>
      <c r="T2135" s="1"/>
      <c r="U2135" s="15" t="s">
        <v>816</v>
      </c>
      <c r="V2135" s="52"/>
      <c r="W2135" s="14" t="s">
        <v>815</v>
      </c>
      <c r="X2135" s="20">
        <v>0</v>
      </c>
      <c r="Y2135" s="7" t="s">
        <v>10906</v>
      </c>
      <c r="Z2135" s="11" t="s">
        <v>4442</v>
      </c>
      <c r="AA2135" s="7">
        <v>0</v>
      </c>
      <c r="AB2135" s="1" t="s">
        <v>15726</v>
      </c>
      <c r="AC2135" s="7" t="s">
        <v>14869</v>
      </c>
      <c r="AD2135" s="1" t="s">
        <v>16269</v>
      </c>
    </row>
    <row r="2136" spans="1:30">
      <c r="A2136" s="6">
        <v>43948</v>
      </c>
      <c r="B2136" s="7" t="s">
        <v>21</v>
      </c>
      <c r="C2136" s="7" t="s">
        <v>4474</v>
      </c>
      <c r="D2136" s="7" t="s">
        <v>2414</v>
      </c>
      <c r="E2136" s="7" t="s">
        <v>16</v>
      </c>
      <c r="F2136" s="7" t="s">
        <v>363</v>
      </c>
      <c r="G2136" s="7" t="s">
        <v>17</v>
      </c>
      <c r="H2136" s="7" t="s">
        <v>2443</v>
      </c>
      <c r="I2136" s="7" t="s">
        <v>2428</v>
      </c>
      <c r="J2136" s="7" t="s">
        <v>2438</v>
      </c>
      <c r="K2136" s="7" t="s">
        <v>2430</v>
      </c>
      <c r="L2136" s="7" t="s">
        <v>1461</v>
      </c>
      <c r="M2136" s="7" t="s">
        <v>1462</v>
      </c>
      <c r="N2136" s="7">
        <v>70990</v>
      </c>
      <c r="O2136" s="7">
        <v>31000</v>
      </c>
      <c r="P2136" s="7">
        <v>2.29</v>
      </c>
      <c r="Q2136" s="7"/>
      <c r="R2136" s="1"/>
      <c r="S2136" s="1"/>
      <c r="T2136" s="1"/>
      <c r="U2136" s="15" t="s">
        <v>816</v>
      </c>
      <c r="V2136" s="52"/>
      <c r="W2136" s="14" t="s">
        <v>815</v>
      </c>
      <c r="X2136" s="20">
        <v>0</v>
      </c>
      <c r="Y2136" s="7" t="s">
        <v>10907</v>
      </c>
      <c r="Z2136" s="11" t="s">
        <v>4442</v>
      </c>
      <c r="AA2136" s="7">
        <v>200000</v>
      </c>
      <c r="AB2136" s="1" t="s">
        <v>15103</v>
      </c>
      <c r="AC2136" s="7" t="s">
        <v>14868</v>
      </c>
      <c r="AD2136" s="1" t="s">
        <v>16269</v>
      </c>
    </row>
    <row r="2137" spans="1:30">
      <c r="A2137" s="6">
        <v>43921</v>
      </c>
      <c r="B2137" s="7" t="s">
        <v>1385</v>
      </c>
      <c r="C2137" s="7" t="s">
        <v>4444</v>
      </c>
      <c r="D2137" s="7" t="s">
        <v>1387</v>
      </c>
      <c r="E2137" s="7" t="s">
        <v>1499</v>
      </c>
      <c r="F2137" s="7" t="s">
        <v>1520</v>
      </c>
      <c r="G2137" s="7" t="s">
        <v>17</v>
      </c>
      <c r="H2137" s="7" t="s">
        <v>1528</v>
      </c>
      <c r="I2137" s="7" t="s">
        <v>1529</v>
      </c>
      <c r="J2137" s="7"/>
      <c r="K2137" s="7"/>
      <c r="L2137" s="7" t="s">
        <v>13819</v>
      </c>
      <c r="M2137" s="7" t="s">
        <v>1530</v>
      </c>
      <c r="N2137" s="7">
        <v>70400</v>
      </c>
      <c r="O2137" s="7"/>
      <c r="P2137" s="7"/>
      <c r="Q2137" s="7"/>
      <c r="R2137" s="1"/>
      <c r="S2137" s="1"/>
      <c r="T2137" s="1"/>
      <c r="U2137" s="15" t="s">
        <v>816</v>
      </c>
      <c r="V2137" s="52"/>
      <c r="W2137" s="14" t="s">
        <v>815</v>
      </c>
      <c r="X2137" s="20">
        <v>0</v>
      </c>
      <c r="Y2137" s="7" t="s">
        <v>10908</v>
      </c>
      <c r="Z2137" s="11" t="s">
        <v>4442</v>
      </c>
      <c r="AA2137" s="7">
        <v>0</v>
      </c>
      <c r="AB2137" s="1" t="s">
        <v>15112</v>
      </c>
      <c r="AC2137" s="7" t="s">
        <v>14869</v>
      </c>
      <c r="AD2137" s="1" t="s">
        <v>16269</v>
      </c>
    </row>
    <row r="2138" spans="1:30">
      <c r="A2138" s="6">
        <v>43955</v>
      </c>
      <c r="B2138" s="7" t="s">
        <v>1385</v>
      </c>
      <c r="C2138" s="7" t="s">
        <v>4444</v>
      </c>
      <c r="D2138" s="7" t="s">
        <v>1387</v>
      </c>
      <c r="E2138" s="7" t="s">
        <v>1499</v>
      </c>
      <c r="F2138" s="7" t="s">
        <v>4467</v>
      </c>
      <c r="G2138" s="7" t="s">
        <v>17</v>
      </c>
      <c r="H2138" s="7" t="s">
        <v>5498</v>
      </c>
      <c r="I2138" s="7" t="s">
        <v>8505</v>
      </c>
      <c r="J2138" s="7"/>
      <c r="K2138" s="7"/>
      <c r="L2138" s="7" t="s">
        <v>14338</v>
      </c>
      <c r="M2138" s="7" t="s">
        <v>8506</v>
      </c>
      <c r="N2138" s="7">
        <v>70080</v>
      </c>
      <c r="O2138" s="7"/>
      <c r="P2138" s="7"/>
      <c r="Q2138" s="7"/>
      <c r="R2138" s="1"/>
      <c r="S2138" s="1"/>
      <c r="T2138" s="1"/>
      <c r="U2138" s="15" t="s">
        <v>816</v>
      </c>
      <c r="V2138" s="52"/>
      <c r="W2138" s="14" t="s">
        <v>815</v>
      </c>
      <c r="X2138" s="20">
        <v>0</v>
      </c>
      <c r="Y2138" s="7" t="s">
        <v>10909</v>
      </c>
      <c r="Z2138" s="11" t="s">
        <v>4442</v>
      </c>
      <c r="AA2138" s="7">
        <v>25000000</v>
      </c>
      <c r="AB2138" s="1" t="s">
        <v>15583</v>
      </c>
      <c r="AC2138" s="7" t="s">
        <v>14869</v>
      </c>
      <c r="AD2138" s="1" t="s">
        <v>16269</v>
      </c>
    </row>
    <row r="2139" spans="1:30">
      <c r="A2139" s="6">
        <v>43942</v>
      </c>
      <c r="B2139" s="7" t="s">
        <v>21</v>
      </c>
      <c r="C2139" s="7" t="s">
        <v>5184</v>
      </c>
      <c r="D2139" s="7" t="s">
        <v>474</v>
      </c>
      <c r="E2139" s="7" t="s">
        <v>16</v>
      </c>
      <c r="F2139" s="7"/>
      <c r="G2139" s="7" t="s">
        <v>37</v>
      </c>
      <c r="H2139" s="7" t="s">
        <v>5499</v>
      </c>
      <c r="I2139" s="7" t="s">
        <v>559</v>
      </c>
      <c r="J2139" s="7"/>
      <c r="K2139" s="7"/>
      <c r="L2139" s="7" t="s">
        <v>10222</v>
      </c>
      <c r="M2139" s="7" t="s">
        <v>560</v>
      </c>
      <c r="N2139" s="7">
        <v>70000</v>
      </c>
      <c r="O2139" s="7">
        <v>100</v>
      </c>
      <c r="P2139" s="7">
        <v>700</v>
      </c>
      <c r="Q2139" s="7"/>
      <c r="R2139" s="1"/>
      <c r="S2139" s="1"/>
      <c r="T2139" s="1"/>
      <c r="U2139" s="15" t="s">
        <v>816</v>
      </c>
      <c r="V2139" s="52"/>
      <c r="W2139" s="14" t="s">
        <v>815</v>
      </c>
      <c r="X2139" s="20">
        <v>0</v>
      </c>
      <c r="Y2139" s="7" t="s">
        <v>10910</v>
      </c>
      <c r="Z2139" s="11" t="s">
        <v>4442</v>
      </c>
      <c r="AA2139" s="7">
        <v>400000</v>
      </c>
      <c r="AB2139" s="1" t="s">
        <v>14968</v>
      </c>
      <c r="AC2139" s="7" t="s">
        <v>14868</v>
      </c>
      <c r="AD2139" s="1" t="s">
        <v>16269</v>
      </c>
    </row>
    <row r="2140" spans="1:30">
      <c r="A2140" s="6">
        <v>43928</v>
      </c>
      <c r="B2140" s="7" t="s">
        <v>15</v>
      </c>
      <c r="C2140" s="7"/>
      <c r="D2140" s="7" t="s">
        <v>2480</v>
      </c>
      <c r="E2140" s="7" t="s">
        <v>16</v>
      </c>
      <c r="F2140" s="7" t="s">
        <v>2566</v>
      </c>
      <c r="G2140" s="7" t="s">
        <v>37</v>
      </c>
      <c r="H2140" s="7" t="s">
        <v>5500</v>
      </c>
      <c r="I2140" s="7" t="s">
        <v>8507</v>
      </c>
      <c r="J2140" s="7" t="s">
        <v>8508</v>
      </c>
      <c r="K2140" s="7" t="s">
        <v>2590</v>
      </c>
      <c r="L2140" s="7" t="s">
        <v>14339</v>
      </c>
      <c r="M2140" s="7" t="s">
        <v>8509</v>
      </c>
      <c r="N2140" s="7">
        <v>70000</v>
      </c>
      <c r="O2140" s="7"/>
      <c r="P2140" s="7">
        <v>49000</v>
      </c>
      <c r="Q2140" s="7"/>
      <c r="R2140" s="1"/>
      <c r="S2140" s="1"/>
      <c r="T2140" s="1"/>
      <c r="U2140" s="15" t="s">
        <v>816</v>
      </c>
      <c r="V2140" s="52"/>
      <c r="W2140" s="14" t="s">
        <v>815</v>
      </c>
      <c r="X2140" s="20">
        <v>0</v>
      </c>
      <c r="Y2140" s="7" t="s">
        <v>10911</v>
      </c>
      <c r="Z2140" s="11" t="s">
        <v>4442</v>
      </c>
      <c r="AA2140" s="7">
        <v>120000</v>
      </c>
      <c r="AB2140" s="1" t="s">
        <v>15727</v>
      </c>
      <c r="AC2140" s="7" t="s">
        <v>14870</v>
      </c>
      <c r="AD2140" s="1" t="s">
        <v>16269</v>
      </c>
    </row>
    <row r="2141" spans="1:30">
      <c r="A2141" s="6">
        <v>43936</v>
      </c>
      <c r="B2141" s="7" t="s">
        <v>15</v>
      </c>
      <c r="C2141" s="7" t="s">
        <v>4632</v>
      </c>
      <c r="D2141" s="7" t="s">
        <v>3512</v>
      </c>
      <c r="E2141" s="7" t="s">
        <v>16</v>
      </c>
      <c r="F2141" s="7"/>
      <c r="G2141" s="7" t="s">
        <v>17</v>
      </c>
      <c r="H2141" s="7" t="s">
        <v>5501</v>
      </c>
      <c r="I2141" s="7" t="s">
        <v>3776</v>
      </c>
      <c r="J2141" s="7" t="s">
        <v>2294</v>
      </c>
      <c r="K2141" s="7" t="s">
        <v>2294</v>
      </c>
      <c r="L2141" s="7" t="s">
        <v>8355</v>
      </c>
      <c r="M2141" s="7" t="s">
        <v>2620</v>
      </c>
      <c r="N2141" s="7">
        <v>70000</v>
      </c>
      <c r="O2141" s="7">
        <v>4000</v>
      </c>
      <c r="P2141" s="7">
        <v>17.5</v>
      </c>
      <c r="Q2141" s="7"/>
      <c r="R2141" s="1"/>
      <c r="S2141" s="1"/>
      <c r="T2141" s="1"/>
      <c r="U2141" s="15" t="s">
        <v>816</v>
      </c>
      <c r="V2141" s="52"/>
      <c r="W2141" s="14" t="s">
        <v>815</v>
      </c>
      <c r="X2141" s="20">
        <v>0</v>
      </c>
      <c r="Y2141" s="7" t="s">
        <v>10912</v>
      </c>
      <c r="Z2141" s="11" t="s">
        <v>4442</v>
      </c>
      <c r="AA2141" s="7">
        <v>40000000</v>
      </c>
      <c r="AB2141" s="1" t="s">
        <v>15276</v>
      </c>
      <c r="AC2141" s="7" t="s">
        <v>14869</v>
      </c>
      <c r="AD2141" s="1" t="s">
        <v>16269</v>
      </c>
    </row>
    <row r="2142" spans="1:30">
      <c r="A2142" s="6">
        <v>43936</v>
      </c>
      <c r="B2142" s="7" t="s">
        <v>15</v>
      </c>
      <c r="C2142" s="7" t="s">
        <v>4632</v>
      </c>
      <c r="D2142" s="7" t="s">
        <v>3512</v>
      </c>
      <c r="E2142" s="7" t="s">
        <v>16</v>
      </c>
      <c r="F2142" s="7"/>
      <c r="G2142" s="7" t="s">
        <v>17</v>
      </c>
      <c r="H2142" s="7" t="s">
        <v>5502</v>
      </c>
      <c r="I2142" s="7" t="s">
        <v>3776</v>
      </c>
      <c r="J2142" s="7" t="s">
        <v>2294</v>
      </c>
      <c r="K2142" s="7" t="s">
        <v>2294</v>
      </c>
      <c r="L2142" s="7" t="s">
        <v>8355</v>
      </c>
      <c r="M2142" s="7" t="s">
        <v>2620</v>
      </c>
      <c r="N2142" s="7">
        <v>70000</v>
      </c>
      <c r="O2142" s="7">
        <v>4000</v>
      </c>
      <c r="P2142" s="7">
        <v>17.5</v>
      </c>
      <c r="Q2142" s="7"/>
      <c r="R2142" s="1"/>
      <c r="S2142" s="1"/>
      <c r="T2142" s="1"/>
      <c r="U2142" s="15" t="s">
        <v>816</v>
      </c>
      <c r="V2142" s="52"/>
      <c r="W2142" s="14" t="s">
        <v>815</v>
      </c>
      <c r="X2142" s="20">
        <v>0</v>
      </c>
      <c r="Y2142" s="7" t="s">
        <v>10913</v>
      </c>
      <c r="Z2142" s="11" t="s">
        <v>4442</v>
      </c>
      <c r="AA2142" s="7">
        <v>40000000</v>
      </c>
      <c r="AB2142" s="1" t="s">
        <v>15276</v>
      </c>
      <c r="AC2142" s="7" t="s">
        <v>14869</v>
      </c>
      <c r="AD2142" s="1" t="s">
        <v>16269</v>
      </c>
    </row>
    <row r="2143" spans="1:30">
      <c r="A2143" s="6">
        <v>43949</v>
      </c>
      <c r="B2143" s="7" t="s">
        <v>21</v>
      </c>
      <c r="C2143" s="7" t="s">
        <v>4474</v>
      </c>
      <c r="D2143" s="7" t="s">
        <v>2414</v>
      </c>
      <c r="E2143" s="7" t="s">
        <v>16</v>
      </c>
      <c r="F2143" s="7" t="s">
        <v>363</v>
      </c>
      <c r="G2143" s="7" t="s">
        <v>17</v>
      </c>
      <c r="H2143" s="7" t="s">
        <v>5503</v>
      </c>
      <c r="I2143" s="7" t="s">
        <v>2450</v>
      </c>
      <c r="J2143" s="7" t="s">
        <v>2460</v>
      </c>
      <c r="K2143" s="7" t="s">
        <v>2452</v>
      </c>
      <c r="L2143" s="7" t="s">
        <v>3519</v>
      </c>
      <c r="M2143" s="7" t="s">
        <v>2431</v>
      </c>
      <c r="N2143" s="7">
        <v>70000</v>
      </c>
      <c r="O2143" s="7">
        <v>500000</v>
      </c>
      <c r="P2143" s="7">
        <v>0.14000000000000001</v>
      </c>
      <c r="Q2143" s="7"/>
      <c r="R2143" s="1"/>
      <c r="S2143" s="1"/>
      <c r="T2143" s="1"/>
      <c r="U2143" s="15" t="s">
        <v>816</v>
      </c>
      <c r="V2143" s="52"/>
      <c r="W2143" s="14" t="s">
        <v>815</v>
      </c>
      <c r="X2143" s="20">
        <v>0</v>
      </c>
      <c r="Y2143" s="7" t="s">
        <v>10914</v>
      </c>
      <c r="Z2143" s="11" t="s">
        <v>4442</v>
      </c>
      <c r="AA2143" s="7">
        <v>2500000</v>
      </c>
      <c r="AB2143" s="1" t="s">
        <v>15251</v>
      </c>
      <c r="AC2143" s="7" t="s">
        <v>14869</v>
      </c>
      <c r="AD2143" s="1" t="s">
        <v>16269</v>
      </c>
    </row>
    <row r="2144" spans="1:30">
      <c r="A2144" s="6">
        <v>43913</v>
      </c>
      <c r="B2144" s="7" t="s">
        <v>21</v>
      </c>
      <c r="C2144" s="7" t="s">
        <v>4297</v>
      </c>
      <c r="D2144" s="7" t="s">
        <v>309</v>
      </c>
      <c r="E2144" s="7" t="s">
        <v>16</v>
      </c>
      <c r="F2144" s="7" t="s">
        <v>363</v>
      </c>
      <c r="G2144" s="7" t="s">
        <v>37</v>
      </c>
      <c r="H2144" s="7" t="s">
        <v>5504</v>
      </c>
      <c r="I2144" s="7" t="s">
        <v>8429</v>
      </c>
      <c r="J2144" s="7" t="s">
        <v>314</v>
      </c>
      <c r="K2144" s="7" t="s">
        <v>263</v>
      </c>
      <c r="L2144" s="7" t="s">
        <v>14324</v>
      </c>
      <c r="M2144" s="7" t="s">
        <v>14323</v>
      </c>
      <c r="N2144" s="7">
        <v>70000</v>
      </c>
      <c r="O2144" s="7">
        <v>2</v>
      </c>
      <c r="P2144" s="7">
        <v>35000</v>
      </c>
      <c r="Q2144" s="7"/>
      <c r="R2144" s="1"/>
      <c r="S2144" s="1"/>
      <c r="T2144" s="1"/>
      <c r="U2144" s="15" t="s">
        <v>816</v>
      </c>
      <c r="V2144" s="52"/>
      <c r="W2144" s="14" t="s">
        <v>815</v>
      </c>
      <c r="X2144" s="20">
        <v>0</v>
      </c>
      <c r="Y2144" s="7" t="s">
        <v>10915</v>
      </c>
      <c r="Z2144" s="11" t="s">
        <v>4442</v>
      </c>
      <c r="AA2144" s="7">
        <v>50000</v>
      </c>
      <c r="AB2144" s="1" t="s">
        <v>15709</v>
      </c>
      <c r="AC2144" s="7" t="s">
        <v>14868</v>
      </c>
      <c r="AD2144" s="1" t="s">
        <v>16269</v>
      </c>
    </row>
    <row r="2145" spans="1:30">
      <c r="A2145" s="6">
        <v>43945</v>
      </c>
      <c r="B2145" s="7" t="s">
        <v>21</v>
      </c>
      <c r="C2145" s="7" t="s">
        <v>5505</v>
      </c>
      <c r="D2145" s="11" t="s">
        <v>904</v>
      </c>
      <c r="E2145" s="7" t="s">
        <v>117</v>
      </c>
      <c r="F2145" s="7" t="s">
        <v>1303</v>
      </c>
      <c r="G2145" s="7" t="s">
        <v>17</v>
      </c>
      <c r="H2145" s="7" t="s">
        <v>5506</v>
      </c>
      <c r="I2145" s="7"/>
      <c r="J2145" s="7"/>
      <c r="K2145" s="7" t="s">
        <v>8510</v>
      </c>
      <c r="L2145" s="7"/>
      <c r="M2145" s="7"/>
      <c r="N2145" s="7">
        <v>70000</v>
      </c>
      <c r="O2145" s="7"/>
      <c r="P2145" s="7"/>
      <c r="Q2145" s="7"/>
      <c r="R2145" s="1"/>
      <c r="S2145" s="1"/>
      <c r="T2145" s="1"/>
      <c r="U2145" s="15" t="s">
        <v>816</v>
      </c>
      <c r="V2145" s="52"/>
      <c r="W2145" s="14" t="s">
        <v>815</v>
      </c>
      <c r="X2145" s="20">
        <v>0</v>
      </c>
      <c r="Y2145" s="7" t="s">
        <v>10916</v>
      </c>
      <c r="Z2145" s="11" t="s">
        <v>4442</v>
      </c>
      <c r="AA2145" s="7"/>
      <c r="AB2145" s="1" t="s">
        <v>14871</v>
      </c>
      <c r="AC2145" s="7"/>
      <c r="AD2145" s="1" t="s">
        <v>16269</v>
      </c>
    </row>
    <row r="2146" spans="1:30">
      <c r="A2146" s="6">
        <v>43945</v>
      </c>
      <c r="B2146" s="7" t="s">
        <v>15</v>
      </c>
      <c r="C2146" s="7" t="s">
        <v>4472</v>
      </c>
      <c r="D2146" s="7" t="s">
        <v>3952</v>
      </c>
      <c r="E2146" s="7" t="s">
        <v>16</v>
      </c>
      <c r="F2146" s="7" t="s">
        <v>3992</v>
      </c>
      <c r="G2146" s="7" t="s">
        <v>34</v>
      </c>
      <c r="H2146" s="7" t="s">
        <v>5507</v>
      </c>
      <c r="I2146" s="7" t="s">
        <v>8511</v>
      </c>
      <c r="J2146" s="7"/>
      <c r="K2146" s="7" t="s">
        <v>8512</v>
      </c>
      <c r="L2146" s="7" t="s">
        <v>14340</v>
      </c>
      <c r="M2146" s="7" t="s">
        <v>8513</v>
      </c>
      <c r="N2146" s="7">
        <v>69850</v>
      </c>
      <c r="O2146" s="7"/>
      <c r="P2146" s="7">
        <v>69850</v>
      </c>
      <c r="Q2146" s="7"/>
      <c r="R2146" s="1"/>
      <c r="S2146" s="1"/>
      <c r="T2146" s="1"/>
      <c r="U2146" s="15" t="s">
        <v>816</v>
      </c>
      <c r="V2146" s="52"/>
      <c r="W2146" s="14" t="s">
        <v>815</v>
      </c>
      <c r="X2146" s="20">
        <v>0</v>
      </c>
      <c r="Y2146" s="7" t="s">
        <v>10917</v>
      </c>
      <c r="Z2146" s="11" t="s">
        <v>4442</v>
      </c>
      <c r="AA2146" s="7">
        <v>92000</v>
      </c>
      <c r="AB2146" s="1" t="s">
        <v>15728</v>
      </c>
      <c r="AC2146" s="7" t="s">
        <v>14870</v>
      </c>
      <c r="AD2146" s="1" t="s">
        <v>16269</v>
      </c>
    </row>
    <row r="2147" spans="1:30">
      <c r="A2147" s="6">
        <v>43913</v>
      </c>
      <c r="B2147" s="7" t="s">
        <v>15</v>
      </c>
      <c r="C2147" s="7" t="s">
        <v>4632</v>
      </c>
      <c r="D2147" s="7" t="s">
        <v>3512</v>
      </c>
      <c r="E2147" s="7" t="s">
        <v>16</v>
      </c>
      <c r="F2147" s="7"/>
      <c r="G2147" s="7" t="s">
        <v>17</v>
      </c>
      <c r="H2147" s="7" t="s">
        <v>5508</v>
      </c>
      <c r="I2147" s="7" t="s">
        <v>8514</v>
      </c>
      <c r="J2147" s="7" t="s">
        <v>8515</v>
      </c>
      <c r="K2147" s="7" t="s">
        <v>8515</v>
      </c>
      <c r="L2147" s="7" t="s">
        <v>14333</v>
      </c>
      <c r="M2147" s="7" t="s">
        <v>8485</v>
      </c>
      <c r="N2147" s="7">
        <v>69720</v>
      </c>
      <c r="O2147" s="7">
        <v>28000</v>
      </c>
      <c r="P2147" s="7">
        <v>2.4900000000000002</v>
      </c>
      <c r="Q2147" s="7"/>
      <c r="R2147" s="1"/>
      <c r="S2147" s="1"/>
      <c r="T2147" s="1"/>
      <c r="U2147" s="15" t="s">
        <v>816</v>
      </c>
      <c r="V2147" s="52"/>
      <c r="W2147" s="14" t="s">
        <v>815</v>
      </c>
      <c r="X2147" s="20">
        <v>0</v>
      </c>
      <c r="Y2147" s="7" t="s">
        <v>10918</v>
      </c>
      <c r="Z2147" s="11" t="s">
        <v>4442</v>
      </c>
      <c r="AA2147" s="7">
        <v>0</v>
      </c>
      <c r="AB2147" s="1" t="s">
        <v>15721</v>
      </c>
      <c r="AC2147" s="7" t="s">
        <v>14869</v>
      </c>
      <c r="AD2147" s="1" t="s">
        <v>16269</v>
      </c>
    </row>
    <row r="2148" spans="1:30">
      <c r="A2148" s="6">
        <v>43945</v>
      </c>
      <c r="B2148" s="7" t="s">
        <v>21</v>
      </c>
      <c r="C2148" s="7" t="s">
        <v>5323</v>
      </c>
      <c r="D2148" s="7" t="s">
        <v>2877</v>
      </c>
      <c r="E2148" s="7" t="s">
        <v>16</v>
      </c>
      <c r="F2148" s="7" t="s">
        <v>3267</v>
      </c>
      <c r="G2148" s="7" t="s">
        <v>17</v>
      </c>
      <c r="H2148" s="7" t="s">
        <v>5509</v>
      </c>
      <c r="I2148" s="7" t="s">
        <v>8516</v>
      </c>
      <c r="J2148" s="7"/>
      <c r="K2148" s="7" t="s">
        <v>8517</v>
      </c>
      <c r="L2148" s="7"/>
      <c r="M2148" s="7"/>
      <c r="N2148" s="7">
        <v>69700</v>
      </c>
      <c r="O2148" s="7">
        <v>2050000</v>
      </c>
      <c r="P2148" s="7">
        <v>3.4000000000000002E-2</v>
      </c>
      <c r="Q2148" s="7"/>
      <c r="R2148" s="1"/>
      <c r="S2148" s="1"/>
      <c r="T2148" s="1"/>
      <c r="U2148" s="15" t="s">
        <v>816</v>
      </c>
      <c r="V2148" s="52"/>
      <c r="W2148" s="14" t="s">
        <v>815</v>
      </c>
      <c r="X2148" s="20">
        <v>0</v>
      </c>
      <c r="Y2148" s="7" t="s">
        <v>10919</v>
      </c>
      <c r="Z2148" s="11" t="s">
        <v>4442</v>
      </c>
      <c r="AA2148" s="7"/>
      <c r="AB2148" s="1" t="s">
        <v>14871</v>
      </c>
      <c r="AC2148" s="7"/>
      <c r="AD2148" s="1" t="s">
        <v>16269</v>
      </c>
    </row>
    <row r="2149" spans="1:30">
      <c r="A2149" s="6" t="s">
        <v>815</v>
      </c>
      <c r="B2149" s="7" t="s">
        <v>15</v>
      </c>
      <c r="C2149" s="7" t="s">
        <v>4458</v>
      </c>
      <c r="D2149" s="11" t="s">
        <v>904</v>
      </c>
      <c r="E2149" s="7" t="s">
        <v>16</v>
      </c>
      <c r="F2149" s="7" t="s">
        <v>4463</v>
      </c>
      <c r="G2149" s="7" t="s">
        <v>17</v>
      </c>
      <c r="H2149" s="7" t="s">
        <v>5380</v>
      </c>
      <c r="I2149" s="7" t="s">
        <v>8518</v>
      </c>
      <c r="J2149" s="7"/>
      <c r="K2149" s="7" t="s">
        <v>4525</v>
      </c>
      <c r="L2149" s="7"/>
      <c r="M2149" s="7"/>
      <c r="N2149" s="7">
        <v>69400</v>
      </c>
      <c r="O2149" s="7"/>
      <c r="P2149" s="7"/>
      <c r="Q2149" s="7"/>
      <c r="R2149" s="1"/>
      <c r="S2149" s="1"/>
      <c r="T2149" s="1"/>
      <c r="U2149" s="15" t="s">
        <v>816</v>
      </c>
      <c r="V2149" s="52"/>
      <c r="W2149" s="14" t="s">
        <v>815</v>
      </c>
      <c r="X2149" s="20">
        <v>0</v>
      </c>
      <c r="Y2149" s="7" t="s">
        <v>10920</v>
      </c>
      <c r="Z2149" s="11" t="s">
        <v>4442</v>
      </c>
      <c r="AA2149" s="7"/>
      <c r="AB2149" s="1" t="s">
        <v>14871</v>
      </c>
      <c r="AC2149" s="7"/>
      <c r="AD2149" s="1" t="s">
        <v>16269</v>
      </c>
    </row>
    <row r="2150" spans="1:30">
      <c r="A2150" s="6">
        <v>43916</v>
      </c>
      <c r="B2150" s="7" t="s">
        <v>15</v>
      </c>
      <c r="C2150" s="7" t="s">
        <v>4632</v>
      </c>
      <c r="D2150" s="7" t="s">
        <v>3512</v>
      </c>
      <c r="E2150" s="7" t="s">
        <v>16</v>
      </c>
      <c r="F2150" s="7"/>
      <c r="G2150" s="7" t="s">
        <v>17</v>
      </c>
      <c r="H2150" s="7" t="s">
        <v>5510</v>
      </c>
      <c r="I2150" s="7" t="s">
        <v>8397</v>
      </c>
      <c r="J2150" s="7" t="s">
        <v>3627</v>
      </c>
      <c r="K2150" s="7" t="s">
        <v>3627</v>
      </c>
      <c r="L2150" s="7" t="s">
        <v>8900</v>
      </c>
      <c r="M2150" s="7" t="s">
        <v>8901</v>
      </c>
      <c r="N2150" s="7">
        <v>69300</v>
      </c>
      <c r="O2150" s="7">
        <v>30000</v>
      </c>
      <c r="P2150" s="7">
        <v>2.31</v>
      </c>
      <c r="Q2150" s="7"/>
      <c r="R2150" s="1"/>
      <c r="S2150" s="1"/>
      <c r="T2150" s="1"/>
      <c r="U2150" s="15" t="s">
        <v>816</v>
      </c>
      <c r="V2150" s="52"/>
      <c r="W2150" s="14" t="s">
        <v>815</v>
      </c>
      <c r="X2150" s="20">
        <v>0</v>
      </c>
      <c r="Y2150" s="7" t="s">
        <v>10921</v>
      </c>
      <c r="Z2150" s="11" t="s">
        <v>4442</v>
      </c>
      <c r="AA2150" s="7">
        <v>64633683</v>
      </c>
      <c r="AB2150" s="1" t="s">
        <v>15389</v>
      </c>
      <c r="AC2150" s="7" t="s">
        <v>14869</v>
      </c>
      <c r="AD2150" s="1" t="s">
        <v>16269</v>
      </c>
    </row>
    <row r="2151" spans="1:30">
      <c r="A2151" s="6">
        <v>43916</v>
      </c>
      <c r="B2151" s="7" t="s">
        <v>15</v>
      </c>
      <c r="C2151" s="7" t="s">
        <v>4632</v>
      </c>
      <c r="D2151" s="7" t="s">
        <v>3512</v>
      </c>
      <c r="E2151" s="7" t="s">
        <v>16</v>
      </c>
      <c r="F2151" s="7"/>
      <c r="G2151" s="7" t="s">
        <v>17</v>
      </c>
      <c r="H2151" s="7" t="s">
        <v>5511</v>
      </c>
      <c r="I2151" s="7" t="s">
        <v>8519</v>
      </c>
      <c r="J2151" s="7" t="s">
        <v>8520</v>
      </c>
      <c r="K2151" s="7" t="s">
        <v>8520</v>
      </c>
      <c r="L2151" s="7" t="s">
        <v>8900</v>
      </c>
      <c r="M2151" s="7" t="s">
        <v>8901</v>
      </c>
      <c r="N2151" s="7">
        <v>69000</v>
      </c>
      <c r="O2151" s="7">
        <v>500000</v>
      </c>
      <c r="P2151" s="7">
        <v>0.14000000000000001</v>
      </c>
      <c r="Q2151" s="7"/>
      <c r="R2151" s="1"/>
      <c r="S2151" s="1"/>
      <c r="T2151" s="1"/>
      <c r="U2151" s="15" t="s">
        <v>816</v>
      </c>
      <c r="V2151" s="52"/>
      <c r="W2151" s="14" t="s">
        <v>815</v>
      </c>
      <c r="X2151" s="20">
        <v>0</v>
      </c>
      <c r="Y2151" s="7" t="s">
        <v>10922</v>
      </c>
      <c r="Z2151" s="11" t="s">
        <v>4442</v>
      </c>
      <c r="AA2151" s="7">
        <v>64633683</v>
      </c>
      <c r="AB2151" s="1" t="s">
        <v>15389</v>
      </c>
      <c r="AC2151" s="7" t="s">
        <v>14869</v>
      </c>
      <c r="AD2151" s="1" t="s">
        <v>16269</v>
      </c>
    </row>
    <row r="2152" spans="1:30">
      <c r="A2152" s="6">
        <v>43938</v>
      </c>
      <c r="B2152" s="7" t="s">
        <v>15</v>
      </c>
      <c r="C2152" s="7" t="s">
        <v>4670</v>
      </c>
      <c r="D2152" s="7" t="s">
        <v>2695</v>
      </c>
      <c r="E2152" s="7" t="s">
        <v>16</v>
      </c>
      <c r="F2152" s="7" t="s">
        <v>2725</v>
      </c>
      <c r="G2152" s="7" t="s">
        <v>34</v>
      </c>
      <c r="H2152" s="7" t="s">
        <v>2729</v>
      </c>
      <c r="I2152" s="7" t="s">
        <v>2730</v>
      </c>
      <c r="J2152" s="7" t="s">
        <v>106</v>
      </c>
      <c r="K2152" s="7" t="s">
        <v>2700</v>
      </c>
      <c r="L2152" s="7" t="s">
        <v>13911</v>
      </c>
      <c r="M2152" s="7" t="s">
        <v>2731</v>
      </c>
      <c r="N2152" s="7">
        <v>69000</v>
      </c>
      <c r="O2152" s="7">
        <v>300</v>
      </c>
      <c r="P2152" s="7">
        <v>230</v>
      </c>
      <c r="Q2152" s="7"/>
      <c r="R2152" s="1"/>
      <c r="S2152" s="1"/>
      <c r="T2152" s="1"/>
      <c r="U2152" s="15" t="s">
        <v>816</v>
      </c>
      <c r="V2152" s="52"/>
      <c r="W2152" s="14" t="s">
        <v>815</v>
      </c>
      <c r="X2152" s="20">
        <v>0</v>
      </c>
      <c r="Y2152" s="7" t="s">
        <v>10923</v>
      </c>
      <c r="Z2152" s="11" t="s">
        <v>4442</v>
      </c>
      <c r="AA2152" s="7">
        <v>0</v>
      </c>
      <c r="AB2152" s="1" t="s">
        <v>15281</v>
      </c>
      <c r="AC2152" s="7" t="s">
        <v>14869</v>
      </c>
      <c r="AD2152" s="1" t="s">
        <v>16269</v>
      </c>
    </row>
    <row r="2153" spans="1:30">
      <c r="A2153" s="6">
        <v>43938</v>
      </c>
      <c r="B2153" s="7" t="s">
        <v>15</v>
      </c>
      <c r="C2153" s="7" t="s">
        <v>4670</v>
      </c>
      <c r="D2153" s="7" t="s">
        <v>2695</v>
      </c>
      <c r="E2153" s="7" t="s">
        <v>16</v>
      </c>
      <c r="F2153" s="7" t="s">
        <v>2725</v>
      </c>
      <c r="G2153" s="7" t="s">
        <v>34</v>
      </c>
      <c r="H2153" s="7" t="s">
        <v>2744</v>
      </c>
      <c r="I2153" s="7" t="s">
        <v>2730</v>
      </c>
      <c r="J2153" s="7" t="s">
        <v>106</v>
      </c>
      <c r="K2153" s="7" t="s">
        <v>2700</v>
      </c>
      <c r="L2153" s="7" t="s">
        <v>13911</v>
      </c>
      <c r="M2153" s="7" t="s">
        <v>2731</v>
      </c>
      <c r="N2153" s="7">
        <v>69000</v>
      </c>
      <c r="O2153" s="7">
        <v>300</v>
      </c>
      <c r="P2153" s="7">
        <v>230</v>
      </c>
      <c r="Q2153" s="7"/>
      <c r="R2153" s="1"/>
      <c r="S2153" s="1"/>
      <c r="T2153" s="1"/>
      <c r="U2153" s="15" t="s">
        <v>816</v>
      </c>
      <c r="V2153" s="52"/>
      <c r="W2153" s="14" t="s">
        <v>815</v>
      </c>
      <c r="X2153" s="20">
        <v>0</v>
      </c>
      <c r="Y2153" s="7" t="s">
        <v>10924</v>
      </c>
      <c r="Z2153" s="11" t="s">
        <v>4442</v>
      </c>
      <c r="AA2153" s="7">
        <v>0</v>
      </c>
      <c r="AB2153" s="1" t="s">
        <v>15281</v>
      </c>
      <c r="AC2153" s="7" t="s">
        <v>14869</v>
      </c>
      <c r="AD2153" s="1" t="s">
        <v>16269</v>
      </c>
    </row>
    <row r="2154" spans="1:30">
      <c r="A2154" s="6">
        <v>43949</v>
      </c>
      <c r="B2154" s="7" t="s">
        <v>1385</v>
      </c>
      <c r="C2154" s="7" t="s">
        <v>4499</v>
      </c>
      <c r="D2154" s="7" t="s">
        <v>2194</v>
      </c>
      <c r="E2154" s="7" t="s">
        <v>36</v>
      </c>
      <c r="F2154" s="7" t="s">
        <v>2319</v>
      </c>
      <c r="G2154" s="7" t="s">
        <v>17</v>
      </c>
      <c r="H2154" s="7" t="s">
        <v>5512</v>
      </c>
      <c r="I2154" s="7" t="s">
        <v>2321</v>
      </c>
      <c r="J2154" s="7" t="s">
        <v>2321</v>
      </c>
      <c r="K2154" s="7" t="s">
        <v>2321</v>
      </c>
      <c r="L2154" s="7" t="s">
        <v>13646</v>
      </c>
      <c r="M2154" s="7" t="s">
        <v>8293</v>
      </c>
      <c r="N2154" s="7">
        <v>69000</v>
      </c>
      <c r="O2154" s="7">
        <v>3</v>
      </c>
      <c r="P2154" s="7">
        <v>23000</v>
      </c>
      <c r="Q2154" s="7" t="s">
        <v>4400</v>
      </c>
      <c r="R2154" s="1"/>
      <c r="S2154" s="1"/>
      <c r="T2154" s="1"/>
      <c r="U2154" s="15" t="s">
        <v>816</v>
      </c>
      <c r="V2154" s="52"/>
      <c r="W2154" s="14" t="s">
        <v>815</v>
      </c>
      <c r="X2154" s="20">
        <v>0</v>
      </c>
      <c r="Y2154" s="7" t="s">
        <v>10925</v>
      </c>
      <c r="Z2154" s="11" t="s">
        <v>4442</v>
      </c>
      <c r="AA2154" s="7">
        <v>310000</v>
      </c>
      <c r="AB2154" s="1" t="s">
        <v>14883</v>
      </c>
      <c r="AC2154" s="7" t="s">
        <v>14870</v>
      </c>
      <c r="AD2154" s="1" t="s">
        <v>16269</v>
      </c>
    </row>
    <row r="2155" spans="1:30">
      <c r="A2155" s="6">
        <v>43938</v>
      </c>
      <c r="B2155" s="7" t="s">
        <v>15</v>
      </c>
      <c r="C2155" s="7" t="s">
        <v>4670</v>
      </c>
      <c r="D2155" s="7" t="s">
        <v>2695</v>
      </c>
      <c r="E2155" s="7" t="s">
        <v>16</v>
      </c>
      <c r="F2155" s="7" t="s">
        <v>2725</v>
      </c>
      <c r="G2155" s="7" t="s">
        <v>34</v>
      </c>
      <c r="H2155" s="7" t="s">
        <v>5513</v>
      </c>
      <c r="I2155" s="7" t="s">
        <v>8521</v>
      </c>
      <c r="J2155" s="7" t="s">
        <v>3799</v>
      </c>
      <c r="K2155" s="7" t="s">
        <v>2700</v>
      </c>
      <c r="L2155" s="7" t="s">
        <v>14341</v>
      </c>
      <c r="M2155" s="7" t="s">
        <v>8522</v>
      </c>
      <c r="N2155" s="7">
        <v>68700</v>
      </c>
      <c r="O2155" s="7">
        <v>600</v>
      </c>
      <c r="P2155" s="7">
        <v>114.5</v>
      </c>
      <c r="Q2155" s="7"/>
      <c r="R2155" s="1"/>
      <c r="S2155" s="1"/>
      <c r="T2155" s="1"/>
      <c r="U2155" s="15" t="s">
        <v>816</v>
      </c>
      <c r="V2155" s="52"/>
      <c r="W2155" s="14" t="s">
        <v>815</v>
      </c>
      <c r="X2155" s="20">
        <v>0</v>
      </c>
      <c r="Y2155" s="7" t="s">
        <v>10926</v>
      </c>
      <c r="Z2155" s="11" t="s">
        <v>4442</v>
      </c>
      <c r="AA2155" s="7">
        <v>6000000</v>
      </c>
      <c r="AB2155" s="1" t="s">
        <v>15729</v>
      </c>
      <c r="AC2155" s="7" t="s">
        <v>14869</v>
      </c>
      <c r="AD2155" s="1" t="s">
        <v>16269</v>
      </c>
    </row>
    <row r="2156" spans="1:30">
      <c r="A2156" s="6">
        <v>43929</v>
      </c>
      <c r="B2156" s="7" t="s">
        <v>1385</v>
      </c>
      <c r="C2156" s="7" t="s">
        <v>4444</v>
      </c>
      <c r="D2156" s="7" t="s">
        <v>1387</v>
      </c>
      <c r="E2156" s="7" t="s">
        <v>1499</v>
      </c>
      <c r="F2156" s="7" t="s">
        <v>1520</v>
      </c>
      <c r="G2156" s="7" t="s">
        <v>17</v>
      </c>
      <c r="H2156" s="7" t="s">
        <v>1687</v>
      </c>
      <c r="I2156" s="7" t="s">
        <v>1688</v>
      </c>
      <c r="J2156" s="7"/>
      <c r="K2156" s="7"/>
      <c r="L2156" s="7" t="s">
        <v>13832</v>
      </c>
      <c r="M2156" s="7" t="s">
        <v>1689</v>
      </c>
      <c r="N2156" s="7">
        <v>68586</v>
      </c>
      <c r="O2156" s="7"/>
      <c r="P2156" s="7"/>
      <c r="Q2156" s="7"/>
      <c r="R2156" s="1"/>
      <c r="S2156" s="1"/>
      <c r="T2156" s="1"/>
      <c r="U2156" s="15" t="s">
        <v>816</v>
      </c>
      <c r="V2156" s="52"/>
      <c r="W2156" s="14" t="s">
        <v>815</v>
      </c>
      <c r="X2156" s="20">
        <v>0</v>
      </c>
      <c r="Y2156" s="7" t="s">
        <v>10927</v>
      </c>
      <c r="Z2156" s="11" t="s">
        <v>4442</v>
      </c>
      <c r="AA2156" s="7">
        <v>3000001</v>
      </c>
      <c r="AB2156" s="1" t="s">
        <v>15145</v>
      </c>
      <c r="AC2156" s="7" t="s">
        <v>14869</v>
      </c>
      <c r="AD2156" s="1" t="s">
        <v>16269</v>
      </c>
    </row>
    <row r="2157" spans="1:30">
      <c r="A2157" s="6">
        <v>43951</v>
      </c>
      <c r="B2157" s="7" t="s">
        <v>1385</v>
      </c>
      <c r="C2157" s="7" t="s">
        <v>4444</v>
      </c>
      <c r="D2157" s="7" t="s">
        <v>1387</v>
      </c>
      <c r="E2157" s="7" t="s">
        <v>1499</v>
      </c>
      <c r="F2157" s="7" t="s">
        <v>5242</v>
      </c>
      <c r="G2157" s="7" t="s">
        <v>17</v>
      </c>
      <c r="H2157" s="7" t="s">
        <v>5514</v>
      </c>
      <c r="I2157" s="7" t="s">
        <v>8523</v>
      </c>
      <c r="J2157" s="7"/>
      <c r="K2157" s="7"/>
      <c r="L2157" s="7" t="s">
        <v>8524</v>
      </c>
      <c r="M2157" s="7" t="s">
        <v>8525</v>
      </c>
      <c r="N2157" s="7">
        <v>68554.8</v>
      </c>
      <c r="O2157" s="7"/>
      <c r="P2157" s="7"/>
      <c r="Q2157" s="7"/>
      <c r="R2157" s="1"/>
      <c r="S2157" s="1"/>
      <c r="T2157" s="1"/>
      <c r="U2157" s="15" t="s">
        <v>816</v>
      </c>
      <c r="V2157" s="52"/>
      <c r="W2157" s="14" t="s">
        <v>815</v>
      </c>
      <c r="X2157" s="20">
        <v>0</v>
      </c>
      <c r="Y2157" s="7" t="s">
        <v>10928</v>
      </c>
      <c r="Z2157" s="11" t="s">
        <v>4442</v>
      </c>
      <c r="AA2157" s="7">
        <v>600000</v>
      </c>
      <c r="AB2157" s="1" t="s">
        <v>15730</v>
      </c>
      <c r="AC2157" s="7" t="s">
        <v>14870</v>
      </c>
      <c r="AD2157" s="1" t="s">
        <v>16269</v>
      </c>
    </row>
    <row r="2158" spans="1:30">
      <c r="A2158" s="6">
        <v>43918</v>
      </c>
      <c r="B2158" s="7" t="s">
        <v>21</v>
      </c>
      <c r="C2158" s="7" t="s">
        <v>4238</v>
      </c>
      <c r="D2158" s="7" t="s">
        <v>309</v>
      </c>
      <c r="E2158" s="7" t="s">
        <v>16</v>
      </c>
      <c r="F2158" s="7" t="s">
        <v>340</v>
      </c>
      <c r="G2158" s="7" t="s">
        <v>37</v>
      </c>
      <c r="H2158" s="7" t="s">
        <v>5515</v>
      </c>
      <c r="I2158" s="7" t="s">
        <v>8526</v>
      </c>
      <c r="J2158" s="7" t="s">
        <v>314</v>
      </c>
      <c r="K2158" s="7" t="s">
        <v>351</v>
      </c>
      <c r="L2158" s="7" t="s">
        <v>8527</v>
      </c>
      <c r="M2158" s="7" t="s">
        <v>8528</v>
      </c>
      <c r="N2158" s="7">
        <v>68400</v>
      </c>
      <c r="O2158" s="7">
        <v>1200</v>
      </c>
      <c r="P2158" s="7">
        <v>57</v>
      </c>
      <c r="Q2158" s="7"/>
      <c r="R2158" s="1"/>
      <c r="S2158" s="1"/>
      <c r="T2158" s="1"/>
      <c r="U2158" s="15" t="s">
        <v>816</v>
      </c>
      <c r="V2158" s="52"/>
      <c r="W2158" s="14" t="s">
        <v>815</v>
      </c>
      <c r="X2158" s="20">
        <v>0</v>
      </c>
      <c r="Y2158" s="7" t="s">
        <v>10929</v>
      </c>
      <c r="Z2158" s="11" t="s">
        <v>4442</v>
      </c>
      <c r="AA2158" s="7">
        <v>10000</v>
      </c>
      <c r="AB2158" s="1" t="s">
        <v>15731</v>
      </c>
      <c r="AC2158" s="7" t="s">
        <v>14868</v>
      </c>
      <c r="AD2158" s="1" t="s">
        <v>16269</v>
      </c>
    </row>
    <row r="2159" spans="1:30">
      <c r="A2159" s="6">
        <v>43944</v>
      </c>
      <c r="B2159" s="7" t="s">
        <v>15</v>
      </c>
      <c r="C2159" s="7" t="s">
        <v>4656</v>
      </c>
      <c r="D2159" s="7" t="s">
        <v>39</v>
      </c>
      <c r="E2159" s="7" t="s">
        <v>16</v>
      </c>
      <c r="F2159" s="7" t="s">
        <v>129</v>
      </c>
      <c r="G2159" s="7" t="s">
        <v>34</v>
      </c>
      <c r="H2159" s="7" t="s">
        <v>5516</v>
      </c>
      <c r="I2159" s="7" t="s">
        <v>8529</v>
      </c>
      <c r="J2159" s="7"/>
      <c r="K2159" s="7" t="s">
        <v>8530</v>
      </c>
      <c r="L2159" s="7" t="s">
        <v>14343</v>
      </c>
      <c r="M2159" s="7" t="s">
        <v>14342</v>
      </c>
      <c r="N2159" s="7">
        <v>68275.28</v>
      </c>
      <c r="O2159" s="7">
        <v>1</v>
      </c>
      <c r="P2159" s="7">
        <v>68275.28</v>
      </c>
      <c r="Q2159" s="7"/>
      <c r="R2159" s="1"/>
      <c r="S2159" s="1"/>
      <c r="T2159" s="1"/>
      <c r="U2159" s="15" t="s">
        <v>816</v>
      </c>
      <c r="V2159" s="52"/>
      <c r="W2159" s="14" t="s">
        <v>815</v>
      </c>
      <c r="X2159" s="20">
        <v>0</v>
      </c>
      <c r="Y2159" s="7" t="s">
        <v>10930</v>
      </c>
      <c r="Z2159" s="11" t="s">
        <v>4442</v>
      </c>
      <c r="AA2159" s="7">
        <v>10000</v>
      </c>
      <c r="AB2159" s="1" t="s">
        <v>15732</v>
      </c>
      <c r="AC2159" s="7" t="s">
        <v>14869</v>
      </c>
      <c r="AD2159" s="1" t="s">
        <v>16269</v>
      </c>
    </row>
    <row r="2160" spans="1:30">
      <c r="A2160" s="6">
        <v>43913</v>
      </c>
      <c r="B2160" s="7" t="s">
        <v>21</v>
      </c>
      <c r="C2160" s="7" t="s">
        <v>4269</v>
      </c>
      <c r="D2160" s="7" t="s">
        <v>3952</v>
      </c>
      <c r="E2160" s="7" t="s">
        <v>16</v>
      </c>
      <c r="F2160" s="7" t="s">
        <v>4270</v>
      </c>
      <c r="G2160" s="7" t="s">
        <v>17</v>
      </c>
      <c r="H2160" s="7" t="s">
        <v>5517</v>
      </c>
      <c r="I2160" s="7" t="s">
        <v>4396</v>
      </c>
      <c r="J2160" s="7"/>
      <c r="K2160" s="7"/>
      <c r="L2160" s="7" t="s">
        <v>8531</v>
      </c>
      <c r="M2160" s="7" t="s">
        <v>14344</v>
      </c>
      <c r="N2160" s="7">
        <v>68160</v>
      </c>
      <c r="O2160" s="7">
        <v>9600</v>
      </c>
      <c r="P2160" s="7">
        <v>7.1</v>
      </c>
      <c r="Q2160" s="7" t="s">
        <v>20</v>
      </c>
      <c r="R2160" s="1"/>
      <c r="S2160" s="1"/>
      <c r="T2160" s="1"/>
      <c r="U2160" s="15" t="s">
        <v>816</v>
      </c>
      <c r="V2160" s="52"/>
      <c r="W2160" s="14" t="s">
        <v>815</v>
      </c>
      <c r="X2160" s="20">
        <v>0</v>
      </c>
      <c r="Y2160" s="7" t="s">
        <v>10931</v>
      </c>
      <c r="Z2160" s="11" t="s">
        <v>4442</v>
      </c>
      <c r="AA2160" s="7">
        <v>1500000</v>
      </c>
      <c r="AB2160" s="1" t="s">
        <v>15733</v>
      </c>
      <c r="AC2160" s="7" t="s">
        <v>14869</v>
      </c>
      <c r="AD2160" s="1" t="s">
        <v>16269</v>
      </c>
    </row>
    <row r="2161" spans="1:30">
      <c r="A2161" s="6">
        <v>43938</v>
      </c>
      <c r="B2161" s="7" t="s">
        <v>15</v>
      </c>
      <c r="C2161" s="7" t="s">
        <v>4458</v>
      </c>
      <c r="D2161" s="11" t="s">
        <v>904</v>
      </c>
      <c r="E2161" s="7" t="s">
        <v>16</v>
      </c>
      <c r="F2161" s="7" t="s">
        <v>4459</v>
      </c>
      <c r="G2161" s="7" t="s">
        <v>17</v>
      </c>
      <c r="H2161" s="7" t="s">
        <v>5518</v>
      </c>
      <c r="I2161" s="7" t="s">
        <v>4844</v>
      </c>
      <c r="J2161" s="7"/>
      <c r="K2161" s="7" t="s">
        <v>4517</v>
      </c>
      <c r="L2161" s="7" t="s">
        <v>14345</v>
      </c>
      <c r="M2161" s="7" t="s">
        <v>8532</v>
      </c>
      <c r="N2161" s="7">
        <v>68051.5</v>
      </c>
      <c r="O2161" s="7"/>
      <c r="P2161" s="7">
        <v>1.95</v>
      </c>
      <c r="Q2161" s="7"/>
      <c r="R2161" s="1"/>
      <c r="S2161" s="1"/>
      <c r="T2161" s="1"/>
      <c r="U2161" s="15" t="s">
        <v>816</v>
      </c>
      <c r="V2161" s="52"/>
      <c r="W2161" s="14" t="s">
        <v>815</v>
      </c>
      <c r="X2161" s="20">
        <v>0</v>
      </c>
      <c r="Y2161" s="7" t="s">
        <v>10932</v>
      </c>
      <c r="Z2161" s="11" t="s">
        <v>4442</v>
      </c>
      <c r="AA2161" s="7">
        <v>0</v>
      </c>
      <c r="AB2161" s="1" t="s">
        <v>15734</v>
      </c>
      <c r="AC2161" s="7" t="s">
        <v>14870</v>
      </c>
      <c r="AD2161" s="1" t="s">
        <v>16269</v>
      </c>
    </row>
    <row r="2162" spans="1:30">
      <c r="A2162" s="6">
        <v>43943</v>
      </c>
      <c r="B2162" s="7" t="s">
        <v>15</v>
      </c>
      <c r="C2162" s="7" t="s">
        <v>4645</v>
      </c>
      <c r="D2162" s="7" t="s">
        <v>692</v>
      </c>
      <c r="E2162" s="7" t="s">
        <v>16</v>
      </c>
      <c r="F2162" s="7"/>
      <c r="G2162" s="7" t="s">
        <v>17</v>
      </c>
      <c r="H2162" s="7" t="s">
        <v>5519</v>
      </c>
      <c r="I2162" s="7" t="s">
        <v>741</v>
      </c>
      <c r="J2162" s="7"/>
      <c r="K2162" s="7" t="s">
        <v>742</v>
      </c>
      <c r="L2162" s="7" t="s">
        <v>8533</v>
      </c>
      <c r="M2162" s="7" t="s">
        <v>13727</v>
      </c>
      <c r="N2162" s="7">
        <v>68000</v>
      </c>
      <c r="O2162" s="7">
        <v>2000</v>
      </c>
      <c r="P2162" s="7">
        <v>34</v>
      </c>
      <c r="Q2162" s="7"/>
      <c r="R2162" s="1"/>
      <c r="S2162" s="1"/>
      <c r="T2162" s="1"/>
      <c r="U2162" s="15" t="s">
        <v>816</v>
      </c>
      <c r="V2162" s="52"/>
      <c r="W2162" s="14" t="s">
        <v>815</v>
      </c>
      <c r="X2162" s="20">
        <v>0</v>
      </c>
      <c r="Y2162" s="7" t="s">
        <v>10933</v>
      </c>
      <c r="Z2162" s="11" t="s">
        <v>4442</v>
      </c>
      <c r="AA2162" s="7">
        <v>88000</v>
      </c>
      <c r="AB2162" s="1" t="s">
        <v>14997</v>
      </c>
      <c r="AC2162" s="7" t="s">
        <v>14868</v>
      </c>
      <c r="AD2162" s="1" t="s">
        <v>16269</v>
      </c>
    </row>
    <row r="2163" spans="1:30">
      <c r="A2163" s="6">
        <v>43941</v>
      </c>
      <c r="B2163" s="7" t="s">
        <v>21</v>
      </c>
      <c r="C2163" s="7" t="s">
        <v>2648</v>
      </c>
      <c r="D2163" s="11" t="s">
        <v>3952</v>
      </c>
      <c r="E2163" s="7" t="s">
        <v>16</v>
      </c>
      <c r="F2163" s="7" t="s">
        <v>5520</v>
      </c>
      <c r="G2163" s="7" t="s">
        <v>17</v>
      </c>
      <c r="H2163" s="7" t="s">
        <v>5521</v>
      </c>
      <c r="I2163" s="7" t="s">
        <v>8534</v>
      </c>
      <c r="J2163" s="7"/>
      <c r="K2163" s="7"/>
      <c r="L2163" s="7" t="s">
        <v>1880</v>
      </c>
      <c r="M2163" s="7" t="s">
        <v>1881</v>
      </c>
      <c r="N2163" s="7">
        <v>67800</v>
      </c>
      <c r="O2163" s="7"/>
      <c r="P2163" s="7"/>
      <c r="Q2163" s="7"/>
      <c r="R2163" s="1"/>
      <c r="S2163" s="1"/>
      <c r="T2163" s="1"/>
      <c r="U2163" s="15" t="s">
        <v>816</v>
      </c>
      <c r="V2163" s="52"/>
      <c r="W2163" s="14" t="s">
        <v>815</v>
      </c>
      <c r="X2163" s="20">
        <v>0</v>
      </c>
      <c r="Y2163" s="7" t="s">
        <v>10934</v>
      </c>
      <c r="Z2163" s="11" t="s">
        <v>4442</v>
      </c>
      <c r="AA2163" s="7">
        <v>1150000</v>
      </c>
      <c r="AB2163" s="1" t="s">
        <v>15175</v>
      </c>
      <c r="AC2163" s="7" t="s">
        <v>14870</v>
      </c>
      <c r="AD2163" s="1" t="s">
        <v>16269</v>
      </c>
    </row>
    <row r="2164" spans="1:30">
      <c r="A2164" s="6">
        <v>43943</v>
      </c>
      <c r="B2164" s="7" t="s">
        <v>15</v>
      </c>
      <c r="C2164" s="7" t="s">
        <v>4464</v>
      </c>
      <c r="D2164" s="7" t="s">
        <v>2766</v>
      </c>
      <c r="E2164" s="7" t="s">
        <v>16</v>
      </c>
      <c r="F2164" s="7" t="s">
        <v>2132</v>
      </c>
      <c r="G2164" s="7" t="s">
        <v>37</v>
      </c>
      <c r="H2164" s="7" t="s">
        <v>5522</v>
      </c>
      <c r="I2164" s="7" t="s">
        <v>8535</v>
      </c>
      <c r="J2164" s="7" t="s">
        <v>797</v>
      </c>
      <c r="K2164" s="7" t="s">
        <v>8536</v>
      </c>
      <c r="L2164" s="7" t="s">
        <v>13960</v>
      </c>
      <c r="M2164" s="7" t="s">
        <v>3224</v>
      </c>
      <c r="N2164" s="7">
        <v>67450</v>
      </c>
      <c r="O2164" s="7">
        <v>5</v>
      </c>
      <c r="P2164" s="7">
        <v>13490</v>
      </c>
      <c r="Q2164" s="7"/>
      <c r="R2164" s="1"/>
      <c r="S2164" s="1"/>
      <c r="T2164" s="1"/>
      <c r="U2164" s="15" t="s">
        <v>816</v>
      </c>
      <c r="V2164" s="52"/>
      <c r="W2164" s="14" t="s">
        <v>815</v>
      </c>
      <c r="X2164" s="20">
        <v>0</v>
      </c>
      <c r="Y2164" s="7" t="s">
        <v>10935</v>
      </c>
      <c r="Z2164" s="11" t="s">
        <v>4442</v>
      </c>
      <c r="AA2164" s="7">
        <v>827843.5</v>
      </c>
      <c r="AB2164" s="1" t="s">
        <v>15345</v>
      </c>
      <c r="AC2164" s="7" t="s">
        <v>14869</v>
      </c>
      <c r="AD2164" s="1" t="s">
        <v>16269</v>
      </c>
    </row>
    <row r="2165" spans="1:30">
      <c r="A2165" s="6">
        <v>43944</v>
      </c>
      <c r="B2165" s="7" t="s">
        <v>21</v>
      </c>
      <c r="C2165" s="7" t="s">
        <v>4238</v>
      </c>
      <c r="D2165" s="7" t="s">
        <v>309</v>
      </c>
      <c r="E2165" s="7" t="s">
        <v>16</v>
      </c>
      <c r="F2165" s="7" t="s">
        <v>5523</v>
      </c>
      <c r="G2165" s="7" t="s">
        <v>37</v>
      </c>
      <c r="H2165" s="7" t="s">
        <v>5524</v>
      </c>
      <c r="I2165" s="7" t="s">
        <v>8537</v>
      </c>
      <c r="J2165" s="7" t="s">
        <v>314</v>
      </c>
      <c r="K2165" s="7" t="s">
        <v>351</v>
      </c>
      <c r="L2165" s="7" t="s">
        <v>8380</v>
      </c>
      <c r="M2165" s="7" t="s">
        <v>4390</v>
      </c>
      <c r="N2165" s="7">
        <v>67200</v>
      </c>
      <c r="O2165" s="7">
        <v>1400</v>
      </c>
      <c r="P2165" s="7">
        <v>48</v>
      </c>
      <c r="Q2165" s="7" t="s">
        <v>4400</v>
      </c>
      <c r="R2165" s="1"/>
      <c r="S2165" s="1"/>
      <c r="T2165" s="1"/>
      <c r="U2165" s="15" t="s">
        <v>816</v>
      </c>
      <c r="V2165" s="52"/>
      <c r="W2165" s="14" t="s">
        <v>815</v>
      </c>
      <c r="X2165" s="20">
        <v>0</v>
      </c>
      <c r="Y2165" s="7" t="s">
        <v>10936</v>
      </c>
      <c r="Z2165" s="11" t="s">
        <v>4442</v>
      </c>
      <c r="AA2165" s="7">
        <v>0</v>
      </c>
      <c r="AB2165" s="1" t="s">
        <v>15495</v>
      </c>
      <c r="AC2165" s="7" t="s">
        <v>14869</v>
      </c>
      <c r="AD2165" s="1" t="s">
        <v>16269</v>
      </c>
    </row>
    <row r="2166" spans="1:30">
      <c r="A2166" s="6">
        <v>43924</v>
      </c>
      <c r="B2166" s="7" t="s">
        <v>21</v>
      </c>
      <c r="C2166" s="7" t="s">
        <v>4269</v>
      </c>
      <c r="D2166" s="7" t="s">
        <v>3952</v>
      </c>
      <c r="E2166" s="7" t="s">
        <v>16</v>
      </c>
      <c r="F2166" s="7" t="s">
        <v>4270</v>
      </c>
      <c r="G2166" s="7" t="s">
        <v>17</v>
      </c>
      <c r="H2166" s="7" t="s">
        <v>5525</v>
      </c>
      <c r="I2166" s="7" t="s">
        <v>8274</v>
      </c>
      <c r="J2166" s="7"/>
      <c r="K2166" s="7"/>
      <c r="L2166" s="7" t="s">
        <v>14054</v>
      </c>
      <c r="M2166" s="7" t="s">
        <v>4073</v>
      </c>
      <c r="N2166" s="7">
        <v>67134.600000000006</v>
      </c>
      <c r="O2166" s="7">
        <v>1170</v>
      </c>
      <c r="P2166" s="7">
        <v>57.38</v>
      </c>
      <c r="Q2166" s="7"/>
      <c r="R2166" s="1"/>
      <c r="S2166" s="1"/>
      <c r="T2166" s="1"/>
      <c r="U2166" s="15" t="s">
        <v>816</v>
      </c>
      <c r="V2166" s="52"/>
      <c r="W2166" s="14" t="s">
        <v>815</v>
      </c>
      <c r="X2166" s="20">
        <v>0</v>
      </c>
      <c r="Y2166" s="7" t="s">
        <v>10937</v>
      </c>
      <c r="Z2166" s="11" t="s">
        <v>4442</v>
      </c>
      <c r="AA2166" s="7">
        <v>2000000</v>
      </c>
      <c r="AB2166" s="1" t="s">
        <v>15443</v>
      </c>
      <c r="AC2166" s="7" t="s">
        <v>14868</v>
      </c>
      <c r="AD2166" s="1" t="s">
        <v>16269</v>
      </c>
    </row>
    <row r="2167" spans="1:30">
      <c r="A2167" s="6">
        <v>43922</v>
      </c>
      <c r="B2167" s="7" t="s">
        <v>15</v>
      </c>
      <c r="C2167" s="7" t="s">
        <v>4458</v>
      </c>
      <c r="D2167" s="11" t="s">
        <v>904</v>
      </c>
      <c r="E2167" s="7" t="s">
        <v>16</v>
      </c>
      <c r="F2167" s="7" t="s">
        <v>4459</v>
      </c>
      <c r="G2167" s="7" t="s">
        <v>17</v>
      </c>
      <c r="H2167" s="7" t="s">
        <v>5526</v>
      </c>
      <c r="I2167" s="7" t="s">
        <v>8253</v>
      </c>
      <c r="J2167" s="7"/>
      <c r="K2167" s="7" t="s">
        <v>4517</v>
      </c>
      <c r="L2167" s="7" t="s">
        <v>8254</v>
      </c>
      <c r="M2167" s="7" t="s">
        <v>8538</v>
      </c>
      <c r="N2167" s="7">
        <v>67100</v>
      </c>
      <c r="O2167" s="7"/>
      <c r="P2167" s="7">
        <v>33.549999999999997</v>
      </c>
      <c r="Q2167" s="7"/>
      <c r="R2167" s="1"/>
      <c r="S2167" s="1"/>
      <c r="T2167" s="1"/>
      <c r="U2167" s="15" t="s">
        <v>816</v>
      </c>
      <c r="V2167" s="52"/>
      <c r="W2167" s="14" t="s">
        <v>815</v>
      </c>
      <c r="X2167" s="20">
        <v>0</v>
      </c>
      <c r="Y2167" s="7" t="s">
        <v>10938</v>
      </c>
      <c r="Z2167" s="11" t="s">
        <v>4442</v>
      </c>
      <c r="AA2167" s="7">
        <v>3600000</v>
      </c>
      <c r="AB2167" s="1" t="s">
        <v>15660</v>
      </c>
      <c r="AC2167" s="7" t="s">
        <v>14869</v>
      </c>
      <c r="AD2167" s="1" t="s">
        <v>16269</v>
      </c>
    </row>
    <row r="2168" spans="1:30">
      <c r="A2168" s="6">
        <v>43924</v>
      </c>
      <c r="B2168" s="7" t="s">
        <v>21</v>
      </c>
      <c r="C2168" s="7" t="s">
        <v>4269</v>
      </c>
      <c r="D2168" s="7" t="s">
        <v>3952</v>
      </c>
      <c r="E2168" s="7" t="s">
        <v>16</v>
      </c>
      <c r="F2168" s="7" t="s">
        <v>4270</v>
      </c>
      <c r="G2168" s="7" t="s">
        <v>17</v>
      </c>
      <c r="H2168" s="7" t="s">
        <v>5527</v>
      </c>
      <c r="I2168" s="7" t="s">
        <v>8274</v>
      </c>
      <c r="J2168" s="7"/>
      <c r="K2168" s="7"/>
      <c r="L2168" s="7" t="s">
        <v>14346</v>
      </c>
      <c r="M2168" s="7" t="s">
        <v>8539</v>
      </c>
      <c r="N2168" s="7">
        <v>66968</v>
      </c>
      <c r="O2168" s="7">
        <v>2200</v>
      </c>
      <c r="P2168" s="7">
        <v>30.44</v>
      </c>
      <c r="Q2168" s="7"/>
      <c r="R2168" s="1"/>
      <c r="S2168" s="1"/>
      <c r="T2168" s="1"/>
      <c r="U2168" s="15" t="s">
        <v>816</v>
      </c>
      <c r="V2168" s="52"/>
      <c r="W2168" s="14" t="s">
        <v>815</v>
      </c>
      <c r="X2168" s="20">
        <v>0</v>
      </c>
      <c r="Y2168" s="7" t="s">
        <v>10939</v>
      </c>
      <c r="Z2168" s="11" t="s">
        <v>4442</v>
      </c>
      <c r="AA2168" s="7">
        <v>300000</v>
      </c>
      <c r="AB2168" s="1" t="s">
        <v>15735</v>
      </c>
      <c r="AC2168" s="7" t="s">
        <v>14869</v>
      </c>
      <c r="AD2168" s="1" t="s">
        <v>16269</v>
      </c>
    </row>
    <row r="2169" spans="1:30">
      <c r="A2169" s="6" t="s">
        <v>815</v>
      </c>
      <c r="B2169" s="7" t="s">
        <v>15</v>
      </c>
      <c r="C2169" s="7" t="s">
        <v>4251</v>
      </c>
      <c r="D2169" s="7" t="s">
        <v>3925</v>
      </c>
      <c r="E2169" s="7" t="s">
        <v>16</v>
      </c>
      <c r="F2169" s="7" t="s">
        <v>4252</v>
      </c>
      <c r="G2169" s="7" t="s">
        <v>37</v>
      </c>
      <c r="H2169" s="7" t="s">
        <v>5528</v>
      </c>
      <c r="I2169" s="7" t="s">
        <v>8278</v>
      </c>
      <c r="J2169" s="7" t="s">
        <v>2740</v>
      </c>
      <c r="K2169" s="7" t="s">
        <v>8279</v>
      </c>
      <c r="L2169" s="7" t="s">
        <v>14298</v>
      </c>
      <c r="M2169" s="7" t="s">
        <v>8280</v>
      </c>
      <c r="N2169" s="7">
        <v>66586.600000000006</v>
      </c>
      <c r="O2169" s="7">
        <v>767</v>
      </c>
      <c r="P2169" s="7">
        <v>86.82</v>
      </c>
      <c r="Q2169" s="7"/>
      <c r="R2169" s="1"/>
      <c r="S2169" s="1"/>
      <c r="T2169" s="1"/>
      <c r="U2169" s="15" t="s">
        <v>816</v>
      </c>
      <c r="V2169" s="52"/>
      <c r="W2169" s="14" t="s">
        <v>815</v>
      </c>
      <c r="X2169" s="20">
        <v>0</v>
      </c>
      <c r="Y2169" s="7" t="s">
        <v>10940</v>
      </c>
      <c r="Z2169" s="11" t="s">
        <v>4442</v>
      </c>
      <c r="AA2169" s="7">
        <v>0</v>
      </c>
      <c r="AB2169" s="1" t="s">
        <v>15669</v>
      </c>
      <c r="AC2169" s="7" t="s">
        <v>14869</v>
      </c>
      <c r="AD2169" s="1" t="s">
        <v>16269</v>
      </c>
    </row>
    <row r="2170" spans="1:30">
      <c r="A2170" s="6">
        <v>43950</v>
      </c>
      <c r="B2170" s="7" t="s">
        <v>1385</v>
      </c>
      <c r="C2170" s="7" t="s">
        <v>4444</v>
      </c>
      <c r="D2170" s="7" t="s">
        <v>1387</v>
      </c>
      <c r="E2170" s="7" t="s">
        <v>5308</v>
      </c>
      <c r="F2170" s="7" t="s">
        <v>5309</v>
      </c>
      <c r="G2170" s="7" t="s">
        <v>17</v>
      </c>
      <c r="H2170" s="7" t="s">
        <v>5529</v>
      </c>
      <c r="I2170" s="7" t="s">
        <v>8540</v>
      </c>
      <c r="J2170" s="7"/>
      <c r="K2170" s="7"/>
      <c r="L2170" s="7" t="s">
        <v>8541</v>
      </c>
      <c r="M2170" s="7" t="s">
        <v>14347</v>
      </c>
      <c r="N2170" s="7">
        <v>66100</v>
      </c>
      <c r="O2170" s="7"/>
      <c r="P2170" s="7"/>
      <c r="Q2170" s="7"/>
      <c r="R2170" s="1"/>
      <c r="S2170" s="1"/>
      <c r="T2170" s="1"/>
      <c r="U2170" s="15" t="s">
        <v>816</v>
      </c>
      <c r="V2170" s="52"/>
      <c r="W2170" s="14" t="s">
        <v>815</v>
      </c>
      <c r="X2170" s="20">
        <v>0</v>
      </c>
      <c r="Y2170" s="7" t="s">
        <v>10941</v>
      </c>
      <c r="Z2170" s="11" t="s">
        <v>4442</v>
      </c>
      <c r="AA2170" s="7">
        <v>100000</v>
      </c>
      <c r="AB2170" s="1" t="s">
        <v>15736</v>
      </c>
      <c r="AC2170" s="7" t="s">
        <v>14868</v>
      </c>
      <c r="AD2170" s="1" t="s">
        <v>16269</v>
      </c>
    </row>
    <row r="2171" spans="1:30">
      <c r="A2171" s="6">
        <v>43942</v>
      </c>
      <c r="B2171" s="7" t="s">
        <v>15</v>
      </c>
      <c r="C2171" s="7" t="s">
        <v>4452</v>
      </c>
      <c r="D2171" s="7" t="s">
        <v>3804</v>
      </c>
      <c r="E2171" s="7" t="s">
        <v>16</v>
      </c>
      <c r="F2171" s="7" t="s">
        <v>2462</v>
      </c>
      <c r="G2171" s="7" t="s">
        <v>37</v>
      </c>
      <c r="H2171" s="7" t="s">
        <v>5530</v>
      </c>
      <c r="I2171" s="7" t="s">
        <v>8246</v>
      </c>
      <c r="J2171" s="7" t="s">
        <v>88</v>
      </c>
      <c r="K2171" s="7"/>
      <c r="L2171" s="7" t="s">
        <v>8247</v>
      </c>
      <c r="M2171" s="7" t="s">
        <v>14285</v>
      </c>
      <c r="N2171" s="7">
        <v>66000</v>
      </c>
      <c r="O2171" s="7">
        <v>20</v>
      </c>
      <c r="P2171" s="7">
        <v>3300</v>
      </c>
      <c r="Q2171" s="7"/>
      <c r="R2171" s="1"/>
      <c r="S2171" s="1"/>
      <c r="T2171" s="1"/>
      <c r="U2171" s="15" t="s">
        <v>816</v>
      </c>
      <c r="V2171" s="52"/>
      <c r="W2171" s="14" t="s">
        <v>815</v>
      </c>
      <c r="X2171" s="20">
        <v>0</v>
      </c>
      <c r="Y2171" s="7" t="s">
        <v>10942</v>
      </c>
      <c r="Z2171" s="11" t="s">
        <v>4442</v>
      </c>
      <c r="AA2171" s="7">
        <v>109000</v>
      </c>
      <c r="AB2171" s="1" t="s">
        <v>15094</v>
      </c>
      <c r="AC2171" s="7" t="s">
        <v>14868</v>
      </c>
      <c r="AD2171" s="1" t="s">
        <v>16269</v>
      </c>
    </row>
    <row r="2172" spans="1:30">
      <c r="A2172" s="6">
        <v>43928</v>
      </c>
      <c r="B2172" s="7" t="s">
        <v>15</v>
      </c>
      <c r="C2172" s="7"/>
      <c r="D2172" s="7" t="s">
        <v>2480</v>
      </c>
      <c r="E2172" s="7" t="s">
        <v>16</v>
      </c>
      <c r="F2172" s="7" t="s">
        <v>2566</v>
      </c>
      <c r="G2172" s="7" t="s">
        <v>37</v>
      </c>
      <c r="H2172" s="7" t="s">
        <v>5531</v>
      </c>
      <c r="I2172" s="7" t="s">
        <v>8542</v>
      </c>
      <c r="J2172" s="7" t="s">
        <v>8543</v>
      </c>
      <c r="K2172" s="7" t="s">
        <v>2590</v>
      </c>
      <c r="L2172" s="7" t="s">
        <v>14348</v>
      </c>
      <c r="M2172" s="7" t="s">
        <v>8544</v>
      </c>
      <c r="N2172" s="7">
        <v>65981.61</v>
      </c>
      <c r="O2172" s="7">
        <v>281</v>
      </c>
      <c r="P2172" s="7">
        <v>234.81</v>
      </c>
      <c r="Q2172" s="7"/>
      <c r="R2172" s="1"/>
      <c r="S2172" s="1"/>
      <c r="T2172" s="1"/>
      <c r="U2172" s="15" t="s">
        <v>816</v>
      </c>
      <c r="V2172" s="52"/>
      <c r="W2172" s="14" t="s">
        <v>815</v>
      </c>
      <c r="X2172" s="20">
        <v>0</v>
      </c>
      <c r="Y2172" s="7" t="s">
        <v>10943</v>
      </c>
      <c r="Z2172" s="11" t="s">
        <v>4442</v>
      </c>
      <c r="AA2172" s="7">
        <v>10000</v>
      </c>
      <c r="AB2172" s="1" t="s">
        <v>15737</v>
      </c>
      <c r="AC2172" s="7" t="s">
        <v>14870</v>
      </c>
      <c r="AD2172" s="1" t="s">
        <v>16269</v>
      </c>
    </row>
    <row r="2173" spans="1:30">
      <c r="A2173" s="6">
        <v>43934</v>
      </c>
      <c r="B2173" s="7" t="s">
        <v>1385</v>
      </c>
      <c r="C2173" s="7" t="s">
        <v>4444</v>
      </c>
      <c r="D2173" s="7" t="s">
        <v>1387</v>
      </c>
      <c r="E2173" s="7" t="s">
        <v>4456</v>
      </c>
      <c r="F2173" s="7" t="s">
        <v>1782</v>
      </c>
      <c r="G2173" s="7" t="s">
        <v>37</v>
      </c>
      <c r="H2173" s="7" t="s">
        <v>5532</v>
      </c>
      <c r="I2173" s="7" t="s">
        <v>8545</v>
      </c>
      <c r="J2173" s="7"/>
      <c r="K2173" s="7"/>
      <c r="L2173" s="7" t="s">
        <v>14349</v>
      </c>
      <c r="M2173" s="7" t="s">
        <v>8546</v>
      </c>
      <c r="N2173" s="7">
        <v>65790</v>
      </c>
      <c r="O2173" s="7"/>
      <c r="P2173" s="7"/>
      <c r="Q2173" s="7"/>
      <c r="R2173" s="1"/>
      <c r="S2173" s="1"/>
      <c r="T2173" s="1"/>
      <c r="U2173" s="15" t="s">
        <v>816</v>
      </c>
      <c r="V2173" s="52"/>
      <c r="W2173" s="14" t="s">
        <v>815</v>
      </c>
      <c r="X2173" s="20">
        <v>0</v>
      </c>
      <c r="Y2173" s="7" t="s">
        <v>10944</v>
      </c>
      <c r="Z2173" s="11" t="s">
        <v>4442</v>
      </c>
      <c r="AA2173" s="7">
        <v>95400</v>
      </c>
      <c r="AB2173" s="1" t="s">
        <v>15738</v>
      </c>
      <c r="AC2173" s="7" t="s">
        <v>14868</v>
      </c>
      <c r="AD2173" s="1" t="s">
        <v>16269</v>
      </c>
    </row>
    <row r="2174" spans="1:30">
      <c r="A2174" s="6">
        <v>43934</v>
      </c>
      <c r="B2174" s="7" t="s">
        <v>15</v>
      </c>
      <c r="C2174" s="7" t="s">
        <v>4632</v>
      </c>
      <c r="D2174" s="7" t="s">
        <v>3512</v>
      </c>
      <c r="E2174" s="7" t="s">
        <v>16</v>
      </c>
      <c r="F2174" s="7"/>
      <c r="G2174" s="7" t="s">
        <v>37</v>
      </c>
      <c r="H2174" s="7" t="s">
        <v>5533</v>
      </c>
      <c r="I2174" s="7" t="s">
        <v>8547</v>
      </c>
      <c r="J2174" s="7" t="s">
        <v>8548</v>
      </c>
      <c r="K2174" s="7" t="s">
        <v>8548</v>
      </c>
      <c r="L2174" s="7" t="s">
        <v>8549</v>
      </c>
      <c r="M2174" s="7" t="s">
        <v>8550</v>
      </c>
      <c r="N2174" s="7">
        <v>65609.06</v>
      </c>
      <c r="O2174" s="7">
        <v>10</v>
      </c>
      <c r="P2174" s="7">
        <v>6560.9059999999999</v>
      </c>
      <c r="Q2174" s="7"/>
      <c r="R2174" s="1"/>
      <c r="S2174" s="1"/>
      <c r="T2174" s="1"/>
      <c r="U2174" s="15" t="s">
        <v>816</v>
      </c>
      <c r="V2174" s="52"/>
      <c r="W2174" s="14" t="s">
        <v>815</v>
      </c>
      <c r="X2174" s="20">
        <v>0</v>
      </c>
      <c r="Y2174" s="7" t="s">
        <v>10945</v>
      </c>
      <c r="Z2174" s="11" t="s">
        <v>4442</v>
      </c>
      <c r="AA2174" s="7">
        <v>5547738</v>
      </c>
      <c r="AB2174" s="1" t="s">
        <v>15739</v>
      </c>
      <c r="AC2174" s="7" t="s">
        <v>14869</v>
      </c>
      <c r="AD2174" s="1" t="s">
        <v>16269</v>
      </c>
    </row>
    <row r="2175" spans="1:30">
      <c r="A2175" s="6">
        <v>43924</v>
      </c>
      <c r="B2175" s="7" t="s">
        <v>21</v>
      </c>
      <c r="C2175" s="7" t="s">
        <v>4269</v>
      </c>
      <c r="D2175" s="7" t="s">
        <v>3952</v>
      </c>
      <c r="E2175" s="7" t="s">
        <v>16</v>
      </c>
      <c r="F2175" s="7" t="s">
        <v>4270</v>
      </c>
      <c r="G2175" s="7" t="s">
        <v>17</v>
      </c>
      <c r="H2175" s="7" t="s">
        <v>5534</v>
      </c>
      <c r="I2175" s="7" t="s">
        <v>8274</v>
      </c>
      <c r="J2175" s="7"/>
      <c r="K2175" s="7"/>
      <c r="L2175" s="7" t="s">
        <v>14346</v>
      </c>
      <c r="M2175" s="7" t="s">
        <v>8539</v>
      </c>
      <c r="N2175" s="7">
        <v>65604</v>
      </c>
      <c r="O2175" s="7">
        <v>2200</v>
      </c>
      <c r="P2175" s="7">
        <v>29.82</v>
      </c>
      <c r="Q2175" s="7"/>
      <c r="R2175" s="1"/>
      <c r="S2175" s="1"/>
      <c r="T2175" s="1"/>
      <c r="U2175" s="15" t="s">
        <v>816</v>
      </c>
      <c r="V2175" s="52"/>
      <c r="W2175" s="14" t="s">
        <v>815</v>
      </c>
      <c r="X2175" s="20">
        <v>0</v>
      </c>
      <c r="Y2175" s="7" t="s">
        <v>10946</v>
      </c>
      <c r="Z2175" s="11" t="s">
        <v>4442</v>
      </c>
      <c r="AA2175" s="7">
        <v>300000</v>
      </c>
      <c r="AB2175" s="1" t="s">
        <v>15735</v>
      </c>
      <c r="AC2175" s="7" t="s">
        <v>14869</v>
      </c>
      <c r="AD2175" s="1" t="s">
        <v>16269</v>
      </c>
    </row>
    <row r="2176" spans="1:30">
      <c r="A2176" s="6">
        <v>43924</v>
      </c>
      <c r="B2176" s="7" t="s">
        <v>21</v>
      </c>
      <c r="C2176" s="7" t="s">
        <v>4269</v>
      </c>
      <c r="D2176" s="7" t="s">
        <v>3952</v>
      </c>
      <c r="E2176" s="7" t="s">
        <v>16</v>
      </c>
      <c r="F2176" s="7" t="s">
        <v>4270</v>
      </c>
      <c r="G2176" s="7" t="s">
        <v>17</v>
      </c>
      <c r="H2176" s="7" t="s">
        <v>5535</v>
      </c>
      <c r="I2176" s="7" t="s">
        <v>8274</v>
      </c>
      <c r="J2176" s="7"/>
      <c r="K2176" s="7"/>
      <c r="L2176" s="7" t="s">
        <v>14054</v>
      </c>
      <c r="M2176" s="7" t="s">
        <v>4073</v>
      </c>
      <c r="N2176" s="7">
        <v>65568</v>
      </c>
      <c r="O2176" s="7">
        <v>1200</v>
      </c>
      <c r="P2176" s="7">
        <v>54.64</v>
      </c>
      <c r="Q2176" s="7"/>
      <c r="R2176" s="1"/>
      <c r="S2176" s="1"/>
      <c r="T2176" s="1"/>
      <c r="U2176" s="15" t="s">
        <v>816</v>
      </c>
      <c r="V2176" s="52"/>
      <c r="W2176" s="14" t="s">
        <v>815</v>
      </c>
      <c r="X2176" s="20">
        <v>0</v>
      </c>
      <c r="Y2176" s="7" t="s">
        <v>10947</v>
      </c>
      <c r="Z2176" s="11" t="s">
        <v>4442</v>
      </c>
      <c r="AA2176" s="7">
        <v>2000000</v>
      </c>
      <c r="AB2176" s="1" t="s">
        <v>15443</v>
      </c>
      <c r="AC2176" s="7" t="s">
        <v>14868</v>
      </c>
      <c r="AD2176" s="1" t="s">
        <v>16269</v>
      </c>
    </row>
    <row r="2177" spans="1:30">
      <c r="A2177" s="6">
        <v>43920</v>
      </c>
      <c r="B2177" s="7" t="s">
        <v>15</v>
      </c>
      <c r="C2177" s="7" t="s">
        <v>4632</v>
      </c>
      <c r="D2177" s="7" t="s">
        <v>3512</v>
      </c>
      <c r="E2177" s="7" t="s">
        <v>16</v>
      </c>
      <c r="F2177" s="7"/>
      <c r="G2177" s="7" t="s">
        <v>34</v>
      </c>
      <c r="H2177" s="7" t="s">
        <v>3653</v>
      </c>
      <c r="I2177" s="7" t="s">
        <v>3659</v>
      </c>
      <c r="J2177" s="7" t="s">
        <v>4797</v>
      </c>
      <c r="K2177" s="7" t="s">
        <v>4797</v>
      </c>
      <c r="L2177" s="7" t="s">
        <v>14006</v>
      </c>
      <c r="M2177" s="7" t="s">
        <v>3660</v>
      </c>
      <c r="N2177" s="7">
        <v>65520</v>
      </c>
      <c r="O2177" s="7">
        <v>84</v>
      </c>
      <c r="P2177" s="7">
        <v>780</v>
      </c>
      <c r="Q2177" s="7"/>
      <c r="R2177" s="1"/>
      <c r="S2177" s="1"/>
      <c r="T2177" s="1"/>
      <c r="U2177" s="15" t="s">
        <v>816</v>
      </c>
      <c r="V2177" s="52"/>
      <c r="W2177" s="14" t="s">
        <v>815</v>
      </c>
      <c r="X2177" s="20">
        <v>0</v>
      </c>
      <c r="Y2177" s="7" t="s">
        <v>10948</v>
      </c>
      <c r="Z2177" s="11" t="s">
        <v>4442</v>
      </c>
      <c r="AA2177" s="7">
        <v>50000</v>
      </c>
      <c r="AB2177" s="1" t="s">
        <v>15393</v>
      </c>
      <c r="AC2177" s="7" t="s">
        <v>14868</v>
      </c>
      <c r="AD2177" s="1" t="s">
        <v>16269</v>
      </c>
    </row>
    <row r="2178" spans="1:30">
      <c r="A2178" s="6">
        <v>43921</v>
      </c>
      <c r="B2178" s="7" t="s">
        <v>15</v>
      </c>
      <c r="C2178" s="7" t="s">
        <v>4632</v>
      </c>
      <c r="D2178" s="7" t="s">
        <v>3512</v>
      </c>
      <c r="E2178" s="7" t="s">
        <v>16</v>
      </c>
      <c r="F2178" s="7"/>
      <c r="G2178" s="7" t="s">
        <v>17</v>
      </c>
      <c r="H2178" s="7" t="s">
        <v>5536</v>
      </c>
      <c r="I2178" s="7" t="s">
        <v>8503</v>
      </c>
      <c r="J2178" s="7" t="s">
        <v>3561</v>
      </c>
      <c r="K2178" s="7" t="s">
        <v>3561</v>
      </c>
      <c r="L2178" s="7" t="s">
        <v>8501</v>
      </c>
      <c r="M2178" s="7" t="s">
        <v>8504</v>
      </c>
      <c r="N2178" s="7">
        <v>65124.09</v>
      </c>
      <c r="O2178" s="7">
        <v>1584</v>
      </c>
      <c r="P2178" s="7">
        <v>41.11</v>
      </c>
      <c r="Q2178" s="7"/>
      <c r="R2178" s="1"/>
      <c r="S2178" s="1"/>
      <c r="T2178" s="1"/>
      <c r="U2178" s="15" t="s">
        <v>816</v>
      </c>
      <c r="V2178" s="52"/>
      <c r="W2178" s="14" t="s">
        <v>815</v>
      </c>
      <c r="X2178" s="20">
        <v>0</v>
      </c>
      <c r="Y2178" s="7" t="s">
        <v>10949</v>
      </c>
      <c r="Z2178" s="11" t="s">
        <v>4442</v>
      </c>
      <c r="AA2178" s="7">
        <v>0</v>
      </c>
      <c r="AB2178" s="1" t="s">
        <v>15726</v>
      </c>
      <c r="AC2178" s="7" t="s">
        <v>14869</v>
      </c>
      <c r="AD2178" s="1" t="s">
        <v>16269</v>
      </c>
    </row>
    <row r="2179" spans="1:30">
      <c r="A2179" s="6">
        <v>43943</v>
      </c>
      <c r="B2179" s="7" t="s">
        <v>21</v>
      </c>
      <c r="C2179" s="7" t="s">
        <v>5142</v>
      </c>
      <c r="D2179" s="11" t="s">
        <v>904</v>
      </c>
      <c r="E2179" s="7" t="s">
        <v>117</v>
      </c>
      <c r="F2179" s="7" t="s">
        <v>1157</v>
      </c>
      <c r="G2179" s="7" t="s">
        <v>17</v>
      </c>
      <c r="H2179" s="7" t="s">
        <v>5537</v>
      </c>
      <c r="I2179" s="7" t="s">
        <v>1172</v>
      </c>
      <c r="J2179" s="7"/>
      <c r="K2179" s="7" t="s">
        <v>1173</v>
      </c>
      <c r="L2179" s="7" t="s">
        <v>1174</v>
      </c>
      <c r="M2179" s="7" t="s">
        <v>13786</v>
      </c>
      <c r="N2179" s="7">
        <v>64879.1</v>
      </c>
      <c r="O2179" s="7">
        <v>4537</v>
      </c>
      <c r="P2179" s="7">
        <v>14.3</v>
      </c>
      <c r="Q2179" s="7"/>
      <c r="R2179" s="1"/>
      <c r="S2179" s="1"/>
      <c r="T2179" s="1"/>
      <c r="U2179" s="15" t="s">
        <v>816</v>
      </c>
      <c r="V2179" s="52"/>
      <c r="W2179" s="14" t="s">
        <v>815</v>
      </c>
      <c r="X2179" s="20">
        <v>0</v>
      </c>
      <c r="Y2179" s="7" t="s">
        <v>10950</v>
      </c>
      <c r="Z2179" s="11" t="s">
        <v>4442</v>
      </c>
      <c r="AA2179" s="7">
        <v>100000</v>
      </c>
      <c r="AB2179" s="1" t="s">
        <v>15062</v>
      </c>
      <c r="AC2179" s="7" t="s">
        <v>14868</v>
      </c>
      <c r="AD2179" s="1" t="s">
        <v>16269</v>
      </c>
    </row>
    <row r="2180" spans="1:30">
      <c r="A2180" s="6">
        <v>43912</v>
      </c>
      <c r="B2180" s="7" t="s">
        <v>15</v>
      </c>
      <c r="C2180" s="7" t="s">
        <v>4632</v>
      </c>
      <c r="D2180" s="7" t="s">
        <v>3512</v>
      </c>
      <c r="E2180" s="7" t="s">
        <v>16</v>
      </c>
      <c r="F2180" s="7"/>
      <c r="G2180" s="7" t="s">
        <v>17</v>
      </c>
      <c r="H2180" s="7" t="s">
        <v>5538</v>
      </c>
      <c r="I2180" s="7" t="s">
        <v>8551</v>
      </c>
      <c r="J2180" s="7" t="s">
        <v>8552</v>
      </c>
      <c r="K2180" s="7" t="s">
        <v>8552</v>
      </c>
      <c r="L2180" s="7" t="s">
        <v>3637</v>
      </c>
      <c r="M2180" s="7" t="s">
        <v>3638</v>
      </c>
      <c r="N2180" s="7">
        <v>64800</v>
      </c>
      <c r="O2180" s="7">
        <v>120000</v>
      </c>
      <c r="P2180" s="7">
        <v>0.54</v>
      </c>
      <c r="Q2180" s="7"/>
      <c r="R2180" s="1"/>
      <c r="S2180" s="1"/>
      <c r="T2180" s="1"/>
      <c r="U2180" s="15" t="s">
        <v>816</v>
      </c>
      <c r="V2180" s="52"/>
      <c r="W2180" s="14" t="s">
        <v>815</v>
      </c>
      <c r="X2180" s="20">
        <v>0</v>
      </c>
      <c r="Y2180" s="7" t="s">
        <v>10951</v>
      </c>
      <c r="Z2180" s="11" t="s">
        <v>4442</v>
      </c>
      <c r="AA2180" s="7">
        <v>600000</v>
      </c>
      <c r="AB2180" s="1" t="s">
        <v>15390</v>
      </c>
      <c r="AC2180" s="7" t="s">
        <v>14868</v>
      </c>
      <c r="AD2180" s="1" t="s">
        <v>16269</v>
      </c>
    </row>
    <row r="2181" spans="1:30">
      <c r="A2181" s="6">
        <v>43912</v>
      </c>
      <c r="B2181" s="7" t="s">
        <v>15</v>
      </c>
      <c r="C2181" s="7" t="s">
        <v>4632</v>
      </c>
      <c r="D2181" s="7" t="s">
        <v>3512</v>
      </c>
      <c r="E2181" s="7" t="s">
        <v>16</v>
      </c>
      <c r="F2181" s="7"/>
      <c r="G2181" s="7" t="s">
        <v>17</v>
      </c>
      <c r="H2181" s="7" t="s">
        <v>5538</v>
      </c>
      <c r="I2181" s="7" t="s">
        <v>8553</v>
      </c>
      <c r="J2181" s="7" t="s">
        <v>8554</v>
      </c>
      <c r="K2181" s="7" t="s">
        <v>8554</v>
      </c>
      <c r="L2181" s="7" t="s">
        <v>3637</v>
      </c>
      <c r="M2181" s="7" t="s">
        <v>3638</v>
      </c>
      <c r="N2181" s="7">
        <v>64800</v>
      </c>
      <c r="O2181" s="7">
        <v>120000</v>
      </c>
      <c r="P2181" s="7">
        <v>0.54</v>
      </c>
      <c r="Q2181" s="7"/>
      <c r="R2181" s="1"/>
      <c r="S2181" s="1"/>
      <c r="T2181" s="1"/>
      <c r="U2181" s="15" t="s">
        <v>816</v>
      </c>
      <c r="V2181" s="52"/>
      <c r="W2181" s="14" t="s">
        <v>815</v>
      </c>
      <c r="X2181" s="20">
        <v>0</v>
      </c>
      <c r="Y2181" s="7" t="s">
        <v>10952</v>
      </c>
      <c r="Z2181" s="11" t="s">
        <v>4442</v>
      </c>
      <c r="AA2181" s="7">
        <v>600000</v>
      </c>
      <c r="AB2181" s="1" t="s">
        <v>15390</v>
      </c>
      <c r="AC2181" s="7" t="s">
        <v>14868</v>
      </c>
      <c r="AD2181" s="1" t="s">
        <v>16269</v>
      </c>
    </row>
    <row r="2182" spans="1:30">
      <c r="A2182" s="6">
        <v>43916</v>
      </c>
      <c r="B2182" s="7" t="s">
        <v>15</v>
      </c>
      <c r="C2182" s="7" t="s">
        <v>4632</v>
      </c>
      <c r="D2182" s="7" t="s">
        <v>3512</v>
      </c>
      <c r="E2182" s="7" t="s">
        <v>16</v>
      </c>
      <c r="F2182" s="7"/>
      <c r="G2182" s="7" t="s">
        <v>17</v>
      </c>
      <c r="H2182" s="7" t="s">
        <v>5539</v>
      </c>
      <c r="I2182" s="7" t="s">
        <v>8488</v>
      </c>
      <c r="J2182" s="7" t="s">
        <v>8489</v>
      </c>
      <c r="K2182" s="7" t="s">
        <v>8489</v>
      </c>
      <c r="L2182" s="7" t="s">
        <v>8490</v>
      </c>
      <c r="M2182" s="7" t="s">
        <v>14334</v>
      </c>
      <c r="N2182" s="7">
        <v>64800</v>
      </c>
      <c r="O2182" s="7">
        <v>360000</v>
      </c>
      <c r="P2182" s="7">
        <v>0.18</v>
      </c>
      <c r="Q2182" s="7"/>
      <c r="R2182" s="1"/>
      <c r="S2182" s="1"/>
      <c r="T2182" s="1"/>
      <c r="U2182" s="15" t="s">
        <v>816</v>
      </c>
      <c r="V2182" s="52"/>
      <c r="W2182" s="14" t="s">
        <v>815</v>
      </c>
      <c r="X2182" s="20">
        <v>0</v>
      </c>
      <c r="Y2182" s="7" t="s">
        <v>10953</v>
      </c>
      <c r="Z2182" s="11" t="s">
        <v>4442</v>
      </c>
      <c r="AA2182" s="7">
        <v>27430729</v>
      </c>
      <c r="AB2182" s="1" t="s">
        <v>15722</v>
      </c>
      <c r="AC2182" s="7" t="s">
        <v>14869</v>
      </c>
      <c r="AD2182" s="1" t="s">
        <v>16269</v>
      </c>
    </row>
    <row r="2183" spans="1:30">
      <c r="A2183" s="6" t="s">
        <v>815</v>
      </c>
      <c r="B2183" s="7" t="s">
        <v>15</v>
      </c>
      <c r="C2183" s="7" t="s">
        <v>4458</v>
      </c>
      <c r="D2183" s="11" t="s">
        <v>904</v>
      </c>
      <c r="E2183" s="7" t="s">
        <v>16</v>
      </c>
      <c r="F2183" s="7" t="s">
        <v>4459</v>
      </c>
      <c r="G2183" s="7" t="s">
        <v>17</v>
      </c>
      <c r="H2183" s="7" t="s">
        <v>5540</v>
      </c>
      <c r="I2183" s="7" t="s">
        <v>8267</v>
      </c>
      <c r="J2183" s="7"/>
      <c r="K2183" s="7" t="s">
        <v>4517</v>
      </c>
      <c r="L2183" s="7" t="s">
        <v>8555</v>
      </c>
      <c r="M2183" s="7" t="s">
        <v>14350</v>
      </c>
      <c r="N2183" s="7">
        <v>64785</v>
      </c>
      <c r="O2183" s="7"/>
      <c r="P2183" s="7"/>
      <c r="Q2183" s="7"/>
      <c r="R2183" s="1"/>
      <c r="S2183" s="1"/>
      <c r="T2183" s="1"/>
      <c r="U2183" s="15" t="s">
        <v>816</v>
      </c>
      <c r="V2183" s="52"/>
      <c r="W2183" s="14" t="s">
        <v>815</v>
      </c>
      <c r="X2183" s="20">
        <v>0</v>
      </c>
      <c r="Y2183" s="7" t="s">
        <v>10954</v>
      </c>
      <c r="Z2183" s="11" t="s">
        <v>4442</v>
      </c>
      <c r="AA2183" s="7">
        <v>320678045</v>
      </c>
      <c r="AB2183" s="1" t="s">
        <v>15740</v>
      </c>
      <c r="AC2183" s="7" t="s">
        <v>14869</v>
      </c>
      <c r="AD2183" s="1" t="s">
        <v>16269</v>
      </c>
    </row>
    <row r="2184" spans="1:30">
      <c r="A2184" s="6">
        <v>43936</v>
      </c>
      <c r="B2184" s="7" t="s">
        <v>15</v>
      </c>
      <c r="C2184" s="7" t="s">
        <v>4632</v>
      </c>
      <c r="D2184" s="7" t="s">
        <v>3512</v>
      </c>
      <c r="E2184" s="7" t="s">
        <v>16</v>
      </c>
      <c r="F2184" s="7"/>
      <c r="G2184" s="7" t="s">
        <v>17</v>
      </c>
      <c r="H2184" s="7" t="s">
        <v>5541</v>
      </c>
      <c r="I2184" s="7" t="s">
        <v>3776</v>
      </c>
      <c r="J2184" s="7" t="s">
        <v>2294</v>
      </c>
      <c r="K2184" s="7" t="s">
        <v>2294</v>
      </c>
      <c r="L2184" s="7" t="s">
        <v>8355</v>
      </c>
      <c r="M2184" s="7" t="s">
        <v>2620</v>
      </c>
      <c r="N2184" s="7">
        <v>64680</v>
      </c>
      <c r="O2184" s="7">
        <v>6000</v>
      </c>
      <c r="P2184" s="7">
        <v>10.78</v>
      </c>
      <c r="Q2184" s="7"/>
      <c r="R2184" s="1"/>
      <c r="S2184" s="1"/>
      <c r="T2184" s="1"/>
      <c r="U2184" s="15" t="s">
        <v>816</v>
      </c>
      <c r="V2184" s="52"/>
      <c r="W2184" s="14" t="s">
        <v>815</v>
      </c>
      <c r="X2184" s="20">
        <v>0</v>
      </c>
      <c r="Y2184" s="7" t="s">
        <v>10955</v>
      </c>
      <c r="Z2184" s="11" t="s">
        <v>4442</v>
      </c>
      <c r="AA2184" s="7">
        <v>40000000</v>
      </c>
      <c r="AB2184" s="1" t="s">
        <v>15276</v>
      </c>
      <c r="AC2184" s="7" t="s">
        <v>14869</v>
      </c>
      <c r="AD2184" s="1" t="s">
        <v>16269</v>
      </c>
    </row>
    <row r="2185" spans="1:30">
      <c r="A2185" s="6">
        <v>43913</v>
      </c>
      <c r="B2185" s="7" t="s">
        <v>21</v>
      </c>
      <c r="C2185" s="7" t="s">
        <v>4269</v>
      </c>
      <c r="D2185" s="7" t="s">
        <v>3952</v>
      </c>
      <c r="E2185" s="7" t="s">
        <v>16</v>
      </c>
      <c r="F2185" s="7" t="s">
        <v>4270</v>
      </c>
      <c r="G2185" s="7" t="s">
        <v>17</v>
      </c>
      <c r="H2185" s="7" t="s">
        <v>5542</v>
      </c>
      <c r="I2185" s="7" t="s">
        <v>4396</v>
      </c>
      <c r="J2185" s="7"/>
      <c r="K2185" s="7"/>
      <c r="L2185" s="7" t="s">
        <v>14054</v>
      </c>
      <c r="M2185" s="7" t="s">
        <v>4073</v>
      </c>
      <c r="N2185" s="7">
        <v>64512</v>
      </c>
      <c r="O2185" s="7">
        <v>25600</v>
      </c>
      <c r="P2185" s="7">
        <v>2.52</v>
      </c>
      <c r="Q2185" s="7" t="s">
        <v>10522</v>
      </c>
      <c r="R2185" s="1"/>
      <c r="S2185" s="1"/>
      <c r="T2185" s="1"/>
      <c r="U2185" s="15" t="s">
        <v>816</v>
      </c>
      <c r="V2185" s="52"/>
      <c r="W2185" s="14" t="s">
        <v>815</v>
      </c>
      <c r="X2185" s="20">
        <v>0</v>
      </c>
      <c r="Y2185" s="7" t="s">
        <v>10956</v>
      </c>
      <c r="Z2185" s="11" t="s">
        <v>4442</v>
      </c>
      <c r="AA2185" s="7">
        <v>2000000</v>
      </c>
      <c r="AB2185" s="1" t="s">
        <v>15443</v>
      </c>
      <c r="AC2185" s="7" t="s">
        <v>14868</v>
      </c>
      <c r="AD2185" s="1" t="s">
        <v>16269</v>
      </c>
    </row>
    <row r="2186" spans="1:30">
      <c r="A2186" s="6">
        <v>43912</v>
      </c>
      <c r="B2186" s="7" t="s">
        <v>15</v>
      </c>
      <c r="C2186" s="7" t="s">
        <v>4632</v>
      </c>
      <c r="D2186" s="7" t="s">
        <v>3512</v>
      </c>
      <c r="E2186" s="7" t="s">
        <v>16</v>
      </c>
      <c r="F2186" s="7"/>
      <c r="G2186" s="7" t="s">
        <v>17</v>
      </c>
      <c r="H2186" s="7" t="s">
        <v>5543</v>
      </c>
      <c r="I2186" s="7" t="s">
        <v>8556</v>
      </c>
      <c r="J2186" s="7" t="s">
        <v>8557</v>
      </c>
      <c r="K2186" s="7" t="s">
        <v>8557</v>
      </c>
      <c r="L2186" s="7" t="s">
        <v>3637</v>
      </c>
      <c r="M2186" s="7" t="s">
        <v>3638</v>
      </c>
      <c r="N2186" s="7">
        <v>64422</v>
      </c>
      <c r="O2186" s="7">
        <v>119300</v>
      </c>
      <c r="P2186" s="7">
        <v>0.54</v>
      </c>
      <c r="Q2186" s="7"/>
      <c r="R2186" s="1"/>
      <c r="S2186" s="1"/>
      <c r="T2186" s="1"/>
      <c r="U2186" s="15" t="s">
        <v>816</v>
      </c>
      <c r="V2186" s="52"/>
      <c r="W2186" s="14" t="s">
        <v>815</v>
      </c>
      <c r="X2186" s="20">
        <v>0</v>
      </c>
      <c r="Y2186" s="7" t="s">
        <v>10957</v>
      </c>
      <c r="Z2186" s="11" t="s">
        <v>4442</v>
      </c>
      <c r="AA2186" s="7">
        <v>600000</v>
      </c>
      <c r="AB2186" s="1" t="s">
        <v>15390</v>
      </c>
      <c r="AC2186" s="7" t="s">
        <v>14868</v>
      </c>
      <c r="AD2186" s="1" t="s">
        <v>16269</v>
      </c>
    </row>
    <row r="2187" spans="1:30">
      <c r="A2187" s="6">
        <v>43941</v>
      </c>
      <c r="B2187" s="7" t="s">
        <v>21</v>
      </c>
      <c r="C2187" s="7" t="s">
        <v>2648</v>
      </c>
      <c r="D2187" s="11" t="s">
        <v>3952</v>
      </c>
      <c r="E2187" s="7" t="s">
        <v>16</v>
      </c>
      <c r="F2187" s="7" t="s">
        <v>2670</v>
      </c>
      <c r="G2187" s="7" t="s">
        <v>17</v>
      </c>
      <c r="H2187" s="7" t="s">
        <v>5544</v>
      </c>
      <c r="I2187" s="7" t="s">
        <v>8558</v>
      </c>
      <c r="J2187" s="7"/>
      <c r="K2187" s="7"/>
      <c r="L2187" s="7" t="s">
        <v>2657</v>
      </c>
      <c r="M2187" s="7" t="s">
        <v>9475</v>
      </c>
      <c r="N2187" s="7">
        <v>64370.52</v>
      </c>
      <c r="O2187" s="7"/>
      <c r="P2187" s="7"/>
      <c r="Q2187" s="7"/>
      <c r="R2187" s="1"/>
      <c r="S2187" s="1"/>
      <c r="T2187" s="1"/>
      <c r="U2187" s="15" t="s">
        <v>816</v>
      </c>
      <c r="V2187" s="52"/>
      <c r="W2187" s="14" t="s">
        <v>815</v>
      </c>
      <c r="X2187" s="20">
        <v>0</v>
      </c>
      <c r="Y2187" s="7" t="s">
        <v>10958</v>
      </c>
      <c r="Z2187" s="11" t="s">
        <v>4442</v>
      </c>
      <c r="AA2187" s="7">
        <v>3000000</v>
      </c>
      <c r="AB2187" s="1" t="s">
        <v>15279</v>
      </c>
      <c r="AC2187" s="7" t="s">
        <v>14869</v>
      </c>
      <c r="AD2187" s="1" t="s">
        <v>16269</v>
      </c>
    </row>
    <row r="2188" spans="1:30">
      <c r="A2188" s="6">
        <v>43949</v>
      </c>
      <c r="B2188" s="7" t="s">
        <v>21</v>
      </c>
      <c r="C2188" s="7" t="s">
        <v>4474</v>
      </c>
      <c r="D2188" s="7" t="s">
        <v>2414</v>
      </c>
      <c r="E2188" s="7" t="s">
        <v>16</v>
      </c>
      <c r="F2188" s="7" t="s">
        <v>363</v>
      </c>
      <c r="G2188" s="7" t="s">
        <v>17</v>
      </c>
      <c r="H2188" s="7" t="s">
        <v>5545</v>
      </c>
      <c r="I2188" s="7" t="s">
        <v>2450</v>
      </c>
      <c r="J2188" s="7" t="s">
        <v>8559</v>
      </c>
      <c r="K2188" s="7" t="s">
        <v>2452</v>
      </c>
      <c r="L2188" s="7" t="s">
        <v>1874</v>
      </c>
      <c r="M2188" s="7" t="s">
        <v>8560</v>
      </c>
      <c r="N2188" s="7">
        <v>64000</v>
      </c>
      <c r="O2188" s="7">
        <v>100000</v>
      </c>
      <c r="P2188" s="7">
        <v>0.64</v>
      </c>
      <c r="Q2188" s="7"/>
      <c r="R2188" s="1"/>
      <c r="S2188" s="1"/>
      <c r="T2188" s="1"/>
      <c r="U2188" s="15" t="s">
        <v>816</v>
      </c>
      <c r="V2188" s="52"/>
      <c r="W2188" s="14" t="s">
        <v>815</v>
      </c>
      <c r="X2188" s="20">
        <v>0</v>
      </c>
      <c r="Y2188" s="7" t="s">
        <v>10959</v>
      </c>
      <c r="Z2188" s="11" t="s">
        <v>4442</v>
      </c>
      <c r="AA2188" s="7">
        <v>0</v>
      </c>
      <c r="AB2188" s="1" t="s">
        <v>15173</v>
      </c>
      <c r="AC2188" s="7" t="s">
        <v>14869</v>
      </c>
      <c r="AD2188" s="1" t="s">
        <v>16269</v>
      </c>
    </row>
    <row r="2189" spans="1:30">
      <c r="A2189" s="6">
        <v>43955</v>
      </c>
      <c r="B2189" s="7" t="s">
        <v>1385</v>
      </c>
      <c r="C2189" s="7" t="s">
        <v>4444</v>
      </c>
      <c r="D2189" s="7" t="s">
        <v>1387</v>
      </c>
      <c r="E2189" s="7" t="s">
        <v>1499</v>
      </c>
      <c r="F2189" s="7" t="s">
        <v>4467</v>
      </c>
      <c r="G2189" s="7" t="s">
        <v>17</v>
      </c>
      <c r="H2189" s="7" t="s">
        <v>5546</v>
      </c>
      <c r="I2189" s="7" t="s">
        <v>8561</v>
      </c>
      <c r="J2189" s="7"/>
      <c r="K2189" s="7"/>
      <c r="L2189" s="7" t="s">
        <v>8562</v>
      </c>
      <c r="M2189" s="7" t="s">
        <v>8563</v>
      </c>
      <c r="N2189" s="7">
        <v>64000</v>
      </c>
      <c r="O2189" s="7"/>
      <c r="P2189" s="7"/>
      <c r="Q2189" s="7"/>
      <c r="R2189" s="1"/>
      <c r="S2189" s="1"/>
      <c r="T2189" s="1"/>
      <c r="U2189" s="15" t="s">
        <v>816</v>
      </c>
      <c r="V2189" s="52"/>
      <c r="W2189" s="14" t="s">
        <v>815</v>
      </c>
      <c r="X2189" s="20">
        <v>0</v>
      </c>
      <c r="Y2189" s="7" t="s">
        <v>10960</v>
      </c>
      <c r="Z2189" s="11" t="s">
        <v>4442</v>
      </c>
      <c r="AA2189" s="7">
        <v>6060000</v>
      </c>
      <c r="AB2189" s="1" t="s">
        <v>15741</v>
      </c>
      <c r="AC2189" s="7" t="s">
        <v>14869</v>
      </c>
      <c r="AD2189" s="1" t="s">
        <v>16269</v>
      </c>
    </row>
    <row r="2190" spans="1:30">
      <c r="A2190" s="6">
        <v>43943</v>
      </c>
      <c r="B2190" s="7" t="s">
        <v>21</v>
      </c>
      <c r="C2190" s="7" t="s">
        <v>4449</v>
      </c>
      <c r="D2190" s="7" t="s">
        <v>678</v>
      </c>
      <c r="E2190" s="7" t="s">
        <v>16</v>
      </c>
      <c r="F2190" s="7" t="s">
        <v>5547</v>
      </c>
      <c r="G2190" s="7" t="s">
        <v>37</v>
      </c>
      <c r="H2190" s="7" t="s">
        <v>5548</v>
      </c>
      <c r="I2190" s="7" t="s">
        <v>8564</v>
      </c>
      <c r="J2190" s="7"/>
      <c r="K2190" s="7" t="s">
        <v>299</v>
      </c>
      <c r="L2190" s="7" t="s">
        <v>14352</v>
      </c>
      <c r="M2190" s="7" t="s">
        <v>14351</v>
      </c>
      <c r="N2190" s="7">
        <v>63980</v>
      </c>
      <c r="O2190" s="7">
        <v>20</v>
      </c>
      <c r="P2190" s="7">
        <v>3199</v>
      </c>
      <c r="Q2190" s="7"/>
      <c r="R2190" s="1"/>
      <c r="S2190" s="1"/>
      <c r="T2190" s="1"/>
      <c r="U2190" s="15" t="s">
        <v>816</v>
      </c>
      <c r="V2190" s="52"/>
      <c r="W2190" s="14" t="s">
        <v>815</v>
      </c>
      <c r="X2190" s="20">
        <v>0</v>
      </c>
      <c r="Y2190" s="7" t="s">
        <v>10961</v>
      </c>
      <c r="Z2190" s="11" t="s">
        <v>4442</v>
      </c>
      <c r="AA2190" s="7">
        <v>0</v>
      </c>
      <c r="AB2190" s="1" t="s">
        <v>15742</v>
      </c>
      <c r="AC2190" s="7" t="s">
        <v>14869</v>
      </c>
      <c r="AD2190" s="1" t="s">
        <v>16269</v>
      </c>
    </row>
    <row r="2191" spans="1:30">
      <c r="A2191" s="6">
        <v>43941</v>
      </c>
      <c r="B2191" s="7" t="s">
        <v>21</v>
      </c>
      <c r="C2191" s="7" t="s">
        <v>2648</v>
      </c>
      <c r="D2191" s="11" t="s">
        <v>3952</v>
      </c>
      <c r="E2191" s="7" t="s">
        <v>16</v>
      </c>
      <c r="F2191" s="7" t="s">
        <v>5549</v>
      </c>
      <c r="G2191" s="7" t="s">
        <v>17</v>
      </c>
      <c r="H2191" s="7" t="s">
        <v>5550</v>
      </c>
      <c r="I2191" s="7" t="s">
        <v>8565</v>
      </c>
      <c r="J2191" s="7"/>
      <c r="K2191" s="7"/>
      <c r="L2191" s="7" t="s">
        <v>14035</v>
      </c>
      <c r="M2191" s="7" t="s">
        <v>3960</v>
      </c>
      <c r="N2191" s="7">
        <v>63962</v>
      </c>
      <c r="O2191" s="7"/>
      <c r="P2191" s="7"/>
      <c r="Q2191" s="7"/>
      <c r="R2191" s="1"/>
      <c r="S2191" s="1"/>
      <c r="T2191" s="1"/>
      <c r="U2191" s="15" t="s">
        <v>816</v>
      </c>
      <c r="V2191" s="52"/>
      <c r="W2191" s="14" t="s">
        <v>815</v>
      </c>
      <c r="X2191" s="20">
        <v>0</v>
      </c>
      <c r="Y2191" s="7" t="s">
        <v>10962</v>
      </c>
      <c r="Z2191" s="11" t="s">
        <v>4442</v>
      </c>
      <c r="AA2191" s="7">
        <v>100000</v>
      </c>
      <c r="AB2191" s="1" t="s">
        <v>15011</v>
      </c>
      <c r="AC2191" s="7" t="s">
        <v>14868</v>
      </c>
      <c r="AD2191" s="1" t="s">
        <v>16269</v>
      </c>
    </row>
    <row r="2192" spans="1:30">
      <c r="A2192" s="6" t="s">
        <v>815</v>
      </c>
      <c r="B2192" s="7" t="s">
        <v>15</v>
      </c>
      <c r="C2192" s="7" t="s">
        <v>4458</v>
      </c>
      <c r="D2192" s="11" t="s">
        <v>904</v>
      </c>
      <c r="E2192" s="7" t="s">
        <v>16</v>
      </c>
      <c r="F2192" s="7" t="s">
        <v>4461</v>
      </c>
      <c r="G2192" s="7" t="s">
        <v>17</v>
      </c>
      <c r="H2192" s="7" t="s">
        <v>5551</v>
      </c>
      <c r="I2192" s="7" t="s">
        <v>8566</v>
      </c>
      <c r="J2192" s="7"/>
      <c r="K2192" s="7" t="s">
        <v>4517</v>
      </c>
      <c r="L2192" s="7" t="s">
        <v>8468</v>
      </c>
      <c r="M2192" s="7" t="s">
        <v>8243</v>
      </c>
      <c r="N2192" s="7">
        <v>63900</v>
      </c>
      <c r="O2192" s="7"/>
      <c r="P2192" s="7"/>
      <c r="Q2192" s="7"/>
      <c r="R2192" s="1"/>
      <c r="S2192" s="1"/>
      <c r="T2192" s="1"/>
      <c r="U2192" s="15" t="s">
        <v>816</v>
      </c>
      <c r="V2192" s="52"/>
      <c r="W2192" s="14" t="s">
        <v>815</v>
      </c>
      <c r="X2192" s="20">
        <v>0</v>
      </c>
      <c r="Y2192" s="7" t="s">
        <v>10963</v>
      </c>
      <c r="Z2192" s="11" t="s">
        <v>4442</v>
      </c>
      <c r="AA2192" s="7">
        <v>900000000</v>
      </c>
      <c r="AB2192" s="1" t="s">
        <v>15657</v>
      </c>
      <c r="AC2192" s="7" t="s">
        <v>14869</v>
      </c>
      <c r="AD2192" s="1" t="s">
        <v>16269</v>
      </c>
    </row>
    <row r="2193" spans="1:30">
      <c r="A2193" s="6">
        <v>43955</v>
      </c>
      <c r="B2193" s="7" t="s">
        <v>1385</v>
      </c>
      <c r="C2193" s="7" t="s">
        <v>4444</v>
      </c>
      <c r="D2193" s="7" t="s">
        <v>1387</v>
      </c>
      <c r="E2193" s="7" t="s">
        <v>5308</v>
      </c>
      <c r="F2193" s="7" t="s">
        <v>5309</v>
      </c>
      <c r="G2193" s="7" t="s">
        <v>17</v>
      </c>
      <c r="H2193" s="7" t="s">
        <v>5552</v>
      </c>
      <c r="I2193" s="7" t="s">
        <v>8567</v>
      </c>
      <c r="J2193" s="7"/>
      <c r="K2193" s="7"/>
      <c r="L2193" s="7" t="s">
        <v>14353</v>
      </c>
      <c r="M2193" s="7" t="s">
        <v>8568</v>
      </c>
      <c r="N2193" s="7">
        <v>63593.75</v>
      </c>
      <c r="O2193" s="7"/>
      <c r="P2193" s="7"/>
      <c r="Q2193" s="7"/>
      <c r="R2193" s="1"/>
      <c r="S2193" s="1"/>
      <c r="T2193" s="1"/>
      <c r="U2193" s="15" t="s">
        <v>816</v>
      </c>
      <c r="V2193" s="52"/>
      <c r="W2193" s="14" t="s">
        <v>815</v>
      </c>
      <c r="X2193" s="20">
        <v>0</v>
      </c>
      <c r="Y2193" s="7" t="s">
        <v>10964</v>
      </c>
      <c r="Z2193" s="11" t="s">
        <v>4442</v>
      </c>
      <c r="AA2193" s="7">
        <v>100000</v>
      </c>
      <c r="AB2193" s="1" t="s">
        <v>15743</v>
      </c>
      <c r="AC2193" s="7" t="s">
        <v>14870</v>
      </c>
      <c r="AD2193" s="1" t="s">
        <v>16269</v>
      </c>
    </row>
    <row r="2194" spans="1:30">
      <c r="A2194" s="6">
        <v>43943</v>
      </c>
      <c r="B2194" s="7" t="s">
        <v>21</v>
      </c>
      <c r="C2194" s="7" t="s">
        <v>5142</v>
      </c>
      <c r="D2194" s="11" t="s">
        <v>904</v>
      </c>
      <c r="E2194" s="7" t="s">
        <v>16</v>
      </c>
      <c r="F2194" s="7" t="s">
        <v>1157</v>
      </c>
      <c r="G2194" s="7" t="s">
        <v>34</v>
      </c>
      <c r="H2194" s="7" t="s">
        <v>5553</v>
      </c>
      <c r="I2194" s="7" t="s">
        <v>8569</v>
      </c>
      <c r="J2194" s="7"/>
      <c r="K2194" s="7" t="s">
        <v>8570</v>
      </c>
      <c r="L2194" s="7" t="s">
        <v>14354</v>
      </c>
      <c r="M2194" s="7" t="s">
        <v>8571</v>
      </c>
      <c r="N2194" s="7">
        <v>63375</v>
      </c>
      <c r="O2194" s="7"/>
      <c r="P2194" s="7">
        <v>6.16</v>
      </c>
      <c r="Q2194" s="7"/>
      <c r="R2194" s="1"/>
      <c r="S2194" s="1"/>
      <c r="T2194" s="1"/>
      <c r="U2194" s="15" t="s">
        <v>816</v>
      </c>
      <c r="V2194" s="52"/>
      <c r="W2194" s="14" t="s">
        <v>815</v>
      </c>
      <c r="X2194" s="20">
        <v>0</v>
      </c>
      <c r="Y2194" s="7" t="s">
        <v>10965</v>
      </c>
      <c r="Z2194" s="11" t="s">
        <v>4442</v>
      </c>
      <c r="AA2194" s="7">
        <v>3627100</v>
      </c>
      <c r="AB2194" s="1" t="s">
        <v>15744</v>
      </c>
      <c r="AC2194" s="7" t="s">
        <v>14869</v>
      </c>
      <c r="AD2194" s="1" t="s">
        <v>16269</v>
      </c>
    </row>
    <row r="2195" spans="1:30">
      <c r="A2195" s="6">
        <v>43943</v>
      </c>
      <c r="B2195" s="7" t="s">
        <v>21</v>
      </c>
      <c r="C2195" s="7" t="s">
        <v>5142</v>
      </c>
      <c r="D2195" s="11" t="s">
        <v>904</v>
      </c>
      <c r="E2195" s="7" t="s">
        <v>16</v>
      </c>
      <c r="F2195" s="7" t="s">
        <v>1157</v>
      </c>
      <c r="G2195" s="7" t="s">
        <v>34</v>
      </c>
      <c r="H2195" s="7" t="s">
        <v>5554</v>
      </c>
      <c r="I2195" s="7" t="s">
        <v>8572</v>
      </c>
      <c r="J2195" s="7"/>
      <c r="K2195" s="7" t="s">
        <v>8573</v>
      </c>
      <c r="L2195" s="7" t="s">
        <v>14354</v>
      </c>
      <c r="M2195" s="7" t="s">
        <v>8571</v>
      </c>
      <c r="N2195" s="7">
        <v>63375</v>
      </c>
      <c r="O2195" s="7"/>
      <c r="P2195" s="7">
        <v>6.85</v>
      </c>
      <c r="Q2195" s="7"/>
      <c r="R2195" s="1"/>
      <c r="S2195" s="1"/>
      <c r="T2195" s="1"/>
      <c r="U2195" s="15" t="s">
        <v>816</v>
      </c>
      <c r="V2195" s="52"/>
      <c r="W2195" s="14" t="s">
        <v>815</v>
      </c>
      <c r="X2195" s="20">
        <v>0</v>
      </c>
      <c r="Y2195" s="7" t="s">
        <v>10966</v>
      </c>
      <c r="Z2195" s="11" t="s">
        <v>4442</v>
      </c>
      <c r="AA2195" s="7">
        <v>3627100</v>
      </c>
      <c r="AB2195" s="1" t="s">
        <v>15744</v>
      </c>
      <c r="AC2195" s="7" t="s">
        <v>14869</v>
      </c>
      <c r="AD2195" s="1" t="s">
        <v>16269</v>
      </c>
    </row>
    <row r="2196" spans="1:30">
      <c r="A2196" s="6">
        <v>43917</v>
      </c>
      <c r="B2196" s="7" t="s">
        <v>1385</v>
      </c>
      <c r="C2196" s="7" t="s">
        <v>4444</v>
      </c>
      <c r="D2196" s="7" t="s">
        <v>1387</v>
      </c>
      <c r="E2196" s="7" t="s">
        <v>1499</v>
      </c>
      <c r="F2196" s="7" t="s">
        <v>4467</v>
      </c>
      <c r="G2196" s="7" t="s">
        <v>17</v>
      </c>
      <c r="H2196" s="7" t="s">
        <v>5555</v>
      </c>
      <c r="I2196" s="7" t="s">
        <v>8574</v>
      </c>
      <c r="J2196" s="7"/>
      <c r="K2196" s="7"/>
      <c r="L2196" s="7" t="s">
        <v>8575</v>
      </c>
      <c r="M2196" s="7" t="s">
        <v>8576</v>
      </c>
      <c r="N2196" s="7">
        <v>63180</v>
      </c>
      <c r="O2196" s="7"/>
      <c r="P2196" s="7"/>
      <c r="Q2196" s="7"/>
      <c r="R2196" s="1"/>
      <c r="S2196" s="1"/>
      <c r="T2196" s="1"/>
      <c r="U2196" s="15" t="s">
        <v>816</v>
      </c>
      <c r="V2196" s="52"/>
      <c r="W2196" s="14" t="s">
        <v>815</v>
      </c>
      <c r="X2196" s="20">
        <v>0</v>
      </c>
      <c r="Y2196" s="7" t="s">
        <v>10967</v>
      </c>
      <c r="Z2196" s="11" t="s">
        <v>4442</v>
      </c>
      <c r="AA2196" s="7">
        <v>1540000</v>
      </c>
      <c r="AB2196" s="1" t="s">
        <v>15745</v>
      </c>
      <c r="AC2196" s="7" t="s">
        <v>14869</v>
      </c>
      <c r="AD2196" s="1" t="s">
        <v>16269</v>
      </c>
    </row>
    <row r="2197" spans="1:30">
      <c r="A2197" s="6">
        <v>43951</v>
      </c>
      <c r="B2197" s="7" t="s">
        <v>21</v>
      </c>
      <c r="C2197" s="7" t="s">
        <v>4247</v>
      </c>
      <c r="D2197" s="7" t="s">
        <v>309</v>
      </c>
      <c r="E2197" s="7" t="s">
        <v>117</v>
      </c>
      <c r="F2197" s="7" t="s">
        <v>5556</v>
      </c>
      <c r="G2197" s="7" t="s">
        <v>34</v>
      </c>
      <c r="H2197" s="7" t="s">
        <v>5557</v>
      </c>
      <c r="I2197" s="7" t="s">
        <v>8577</v>
      </c>
      <c r="J2197" s="7" t="s">
        <v>314</v>
      </c>
      <c r="K2197" s="7" t="s">
        <v>8578</v>
      </c>
      <c r="L2197" s="7" t="s">
        <v>14355</v>
      </c>
      <c r="M2197" s="7" t="s">
        <v>8579</v>
      </c>
      <c r="N2197" s="7">
        <v>63000</v>
      </c>
      <c r="O2197" s="7">
        <v>300</v>
      </c>
      <c r="P2197" s="7">
        <v>210</v>
      </c>
      <c r="Q2197" s="7"/>
      <c r="R2197" s="1"/>
      <c r="S2197" s="1"/>
      <c r="T2197" s="1"/>
      <c r="U2197" s="15" t="s">
        <v>816</v>
      </c>
      <c r="V2197" s="52"/>
      <c r="W2197" s="14" t="s">
        <v>815</v>
      </c>
      <c r="X2197" s="20">
        <v>0</v>
      </c>
      <c r="Y2197" s="7" t="s">
        <v>10968</v>
      </c>
      <c r="Z2197" s="11" t="s">
        <v>4442</v>
      </c>
      <c r="AA2197" s="7">
        <v>1500000</v>
      </c>
      <c r="AB2197" s="1" t="s">
        <v>15746</v>
      </c>
      <c r="AC2197" s="7" t="s">
        <v>14869</v>
      </c>
      <c r="AD2197" s="1" t="s">
        <v>16269</v>
      </c>
    </row>
    <row r="2198" spans="1:30">
      <c r="A2198" s="6">
        <v>43945</v>
      </c>
      <c r="B2198" s="7" t="s">
        <v>1385</v>
      </c>
      <c r="C2198" s="7" t="s">
        <v>4444</v>
      </c>
      <c r="D2198" s="7" t="s">
        <v>1387</v>
      </c>
      <c r="E2198" s="7" t="s">
        <v>5308</v>
      </c>
      <c r="F2198" s="7" t="s">
        <v>1413</v>
      </c>
      <c r="G2198" s="7" t="s">
        <v>17</v>
      </c>
      <c r="H2198" s="7" t="s">
        <v>5558</v>
      </c>
      <c r="I2198" s="7" t="s">
        <v>8580</v>
      </c>
      <c r="J2198" s="7"/>
      <c r="K2198" s="7"/>
      <c r="L2198" s="7" t="s">
        <v>8581</v>
      </c>
      <c r="M2198" s="7" t="s">
        <v>8582</v>
      </c>
      <c r="N2198" s="7">
        <v>63000</v>
      </c>
      <c r="O2198" s="7"/>
      <c r="P2198" s="7"/>
      <c r="Q2198" s="7"/>
      <c r="R2198" s="1"/>
      <c r="S2198" s="1"/>
      <c r="T2198" s="1"/>
      <c r="U2198" s="15" t="s">
        <v>816</v>
      </c>
      <c r="V2198" s="52"/>
      <c r="W2198" s="14" t="s">
        <v>815</v>
      </c>
      <c r="X2198" s="20">
        <v>0</v>
      </c>
      <c r="Y2198" s="7" t="s">
        <v>10969</v>
      </c>
      <c r="Z2198" s="11" t="s">
        <v>4442</v>
      </c>
      <c r="AA2198" s="7">
        <v>320001</v>
      </c>
      <c r="AB2198" s="1" t="s">
        <v>15747</v>
      </c>
      <c r="AC2198" s="7" t="s">
        <v>14869</v>
      </c>
      <c r="AD2198" s="1" t="s">
        <v>16269</v>
      </c>
    </row>
    <row r="2199" spans="1:30">
      <c r="A2199" s="6">
        <v>43930</v>
      </c>
      <c r="B2199" s="7" t="s">
        <v>21</v>
      </c>
      <c r="C2199" s="7" t="s">
        <v>5559</v>
      </c>
      <c r="D2199" s="11" t="s">
        <v>904</v>
      </c>
      <c r="E2199" s="7" t="s">
        <v>16</v>
      </c>
      <c r="F2199" s="7"/>
      <c r="G2199" s="7" t="s">
        <v>17</v>
      </c>
      <c r="H2199" s="7" t="s">
        <v>5560</v>
      </c>
      <c r="I2199" s="7" t="s">
        <v>8583</v>
      </c>
      <c r="J2199" s="7"/>
      <c r="K2199" s="7" t="s">
        <v>8584</v>
      </c>
      <c r="L2199" s="7"/>
      <c r="M2199" s="7"/>
      <c r="N2199" s="7">
        <v>62931</v>
      </c>
      <c r="O2199" s="7"/>
      <c r="P2199" s="7"/>
      <c r="Q2199" s="7"/>
      <c r="R2199" s="1"/>
      <c r="S2199" s="1"/>
      <c r="T2199" s="1"/>
      <c r="U2199" s="15" t="s">
        <v>816</v>
      </c>
      <c r="V2199" s="52"/>
      <c r="W2199" s="14" t="s">
        <v>815</v>
      </c>
      <c r="X2199" s="20">
        <v>0</v>
      </c>
      <c r="Y2199" s="7" t="s">
        <v>10970</v>
      </c>
      <c r="Z2199" s="11" t="s">
        <v>4442</v>
      </c>
      <c r="AA2199" s="7"/>
      <c r="AB2199" s="1" t="s">
        <v>14871</v>
      </c>
      <c r="AC2199" s="7"/>
      <c r="AD2199" s="1" t="s">
        <v>16269</v>
      </c>
    </row>
    <row r="2200" spans="1:30">
      <c r="A2200" s="6">
        <v>43935</v>
      </c>
      <c r="B2200" s="7" t="s">
        <v>21</v>
      </c>
      <c r="C2200" s="7" t="s">
        <v>5559</v>
      </c>
      <c r="D2200" s="11" t="s">
        <v>904</v>
      </c>
      <c r="E2200" s="7" t="s">
        <v>16</v>
      </c>
      <c r="F2200" s="7"/>
      <c r="G2200" s="7" t="s">
        <v>17</v>
      </c>
      <c r="H2200" s="7" t="s">
        <v>5560</v>
      </c>
      <c r="I2200" s="7" t="s">
        <v>8585</v>
      </c>
      <c r="J2200" s="7"/>
      <c r="K2200" s="7" t="s">
        <v>8584</v>
      </c>
      <c r="L2200" s="7"/>
      <c r="M2200" s="7"/>
      <c r="N2200" s="7">
        <v>62931</v>
      </c>
      <c r="O2200" s="7"/>
      <c r="P2200" s="7"/>
      <c r="Q2200" s="7"/>
      <c r="R2200" s="1"/>
      <c r="S2200" s="1"/>
      <c r="T2200" s="1"/>
      <c r="U2200" s="15" t="s">
        <v>816</v>
      </c>
      <c r="V2200" s="52"/>
      <c r="W2200" s="14" t="s">
        <v>815</v>
      </c>
      <c r="X2200" s="20">
        <v>0</v>
      </c>
      <c r="Y2200" s="7" t="s">
        <v>10971</v>
      </c>
      <c r="Z2200" s="11" t="s">
        <v>4442</v>
      </c>
      <c r="AA2200" s="7"/>
      <c r="AB2200" s="1" t="s">
        <v>14871</v>
      </c>
      <c r="AC2200" s="7"/>
      <c r="AD2200" s="1" t="s">
        <v>16269</v>
      </c>
    </row>
    <row r="2201" spans="1:30">
      <c r="A2201" s="6">
        <v>43955</v>
      </c>
      <c r="B2201" s="7" t="s">
        <v>15</v>
      </c>
      <c r="C2201" s="7" t="s">
        <v>2194</v>
      </c>
      <c r="D2201" s="7" t="s">
        <v>2194</v>
      </c>
      <c r="E2201" s="7" t="s">
        <v>128</v>
      </c>
      <c r="F2201" s="7" t="s">
        <v>5561</v>
      </c>
      <c r="G2201" s="7" t="s">
        <v>17</v>
      </c>
      <c r="H2201" s="7" t="s">
        <v>5562</v>
      </c>
      <c r="I2201" s="7" t="s">
        <v>8586</v>
      </c>
      <c r="J2201" s="7" t="s">
        <v>2207</v>
      </c>
      <c r="K2201" s="7" t="s">
        <v>8587</v>
      </c>
      <c r="L2201" s="7" t="s">
        <v>14356</v>
      </c>
      <c r="M2201" s="7" t="s">
        <v>8588</v>
      </c>
      <c r="N2201" s="7">
        <v>62920</v>
      </c>
      <c r="O2201" s="7">
        <v>1100</v>
      </c>
      <c r="P2201" s="7">
        <v>57.2</v>
      </c>
      <c r="Q2201" s="7"/>
      <c r="R2201" s="1"/>
      <c r="S2201" s="1"/>
      <c r="T2201" s="1"/>
      <c r="U2201" s="15" t="s">
        <v>816</v>
      </c>
      <c r="V2201" s="52"/>
      <c r="W2201" s="14" t="s">
        <v>815</v>
      </c>
      <c r="X2201" s="20">
        <v>0</v>
      </c>
      <c r="Y2201" s="7" t="s">
        <v>10972</v>
      </c>
      <c r="Z2201" s="11" t="s">
        <v>4442</v>
      </c>
      <c r="AA2201" s="7">
        <v>70000</v>
      </c>
      <c r="AB2201" s="1" t="s">
        <v>15748</v>
      </c>
      <c r="AC2201" s="7" t="s">
        <v>14868</v>
      </c>
      <c r="AD2201" s="1" t="s">
        <v>16269</v>
      </c>
    </row>
    <row r="2202" spans="1:30">
      <c r="A2202" s="6">
        <v>43955</v>
      </c>
      <c r="B2202" s="7" t="s">
        <v>15</v>
      </c>
      <c r="C2202" s="7" t="s">
        <v>2194</v>
      </c>
      <c r="D2202" s="7" t="s">
        <v>2194</v>
      </c>
      <c r="E2202" s="7" t="s">
        <v>128</v>
      </c>
      <c r="F2202" s="7" t="s">
        <v>5561</v>
      </c>
      <c r="G2202" s="7" t="s">
        <v>17</v>
      </c>
      <c r="H2202" s="7" t="s">
        <v>5563</v>
      </c>
      <c r="I2202" s="7" t="s">
        <v>8586</v>
      </c>
      <c r="J2202" s="7" t="s">
        <v>2207</v>
      </c>
      <c r="K2202" s="7" t="s">
        <v>8587</v>
      </c>
      <c r="L2202" s="7" t="s">
        <v>14356</v>
      </c>
      <c r="M2202" s="7" t="s">
        <v>8588</v>
      </c>
      <c r="N2202" s="7">
        <v>62920</v>
      </c>
      <c r="O2202" s="7">
        <v>1100</v>
      </c>
      <c r="P2202" s="7">
        <v>57.2</v>
      </c>
      <c r="Q2202" s="7"/>
      <c r="R2202" s="1"/>
      <c r="S2202" s="1"/>
      <c r="T2202" s="1"/>
      <c r="U2202" s="15" t="s">
        <v>816</v>
      </c>
      <c r="V2202" s="52"/>
      <c r="W2202" s="14" t="s">
        <v>815</v>
      </c>
      <c r="X2202" s="20">
        <v>0</v>
      </c>
      <c r="Y2202" s="7" t="s">
        <v>10973</v>
      </c>
      <c r="Z2202" s="11" t="s">
        <v>4442</v>
      </c>
      <c r="AA2202" s="7">
        <v>70000</v>
      </c>
      <c r="AB2202" s="1" t="s">
        <v>15748</v>
      </c>
      <c r="AC2202" s="7" t="s">
        <v>14868</v>
      </c>
      <c r="AD2202" s="1" t="s">
        <v>16269</v>
      </c>
    </row>
    <row r="2203" spans="1:30">
      <c r="A2203" s="6">
        <v>43955</v>
      </c>
      <c r="B2203" s="7" t="s">
        <v>15</v>
      </c>
      <c r="C2203" s="7" t="s">
        <v>2194</v>
      </c>
      <c r="D2203" s="7" t="s">
        <v>2194</v>
      </c>
      <c r="E2203" s="7" t="s">
        <v>128</v>
      </c>
      <c r="F2203" s="7" t="s">
        <v>5561</v>
      </c>
      <c r="G2203" s="7" t="s">
        <v>17</v>
      </c>
      <c r="H2203" s="7" t="s">
        <v>5564</v>
      </c>
      <c r="I2203" s="7" t="s">
        <v>8586</v>
      </c>
      <c r="J2203" s="7" t="s">
        <v>2207</v>
      </c>
      <c r="K2203" s="7" t="s">
        <v>8587</v>
      </c>
      <c r="L2203" s="7" t="s">
        <v>14356</v>
      </c>
      <c r="M2203" s="7" t="s">
        <v>8588</v>
      </c>
      <c r="N2203" s="7">
        <v>62920</v>
      </c>
      <c r="O2203" s="7">
        <v>1100</v>
      </c>
      <c r="P2203" s="7">
        <v>57.2</v>
      </c>
      <c r="Q2203" s="7"/>
      <c r="R2203" s="1"/>
      <c r="S2203" s="1"/>
      <c r="T2203" s="1"/>
      <c r="U2203" s="15" t="s">
        <v>816</v>
      </c>
      <c r="V2203" s="52"/>
      <c r="W2203" s="14" t="s">
        <v>815</v>
      </c>
      <c r="X2203" s="20">
        <v>0</v>
      </c>
      <c r="Y2203" s="7" t="s">
        <v>10974</v>
      </c>
      <c r="Z2203" s="11" t="s">
        <v>4442</v>
      </c>
      <c r="AA2203" s="7">
        <v>70000</v>
      </c>
      <c r="AB2203" s="1" t="s">
        <v>15748</v>
      </c>
      <c r="AC2203" s="7" t="s">
        <v>14868</v>
      </c>
      <c r="AD2203" s="1" t="s">
        <v>16269</v>
      </c>
    </row>
    <row r="2204" spans="1:30">
      <c r="A2204" s="6">
        <v>43934</v>
      </c>
      <c r="B2204" s="7" t="s">
        <v>15</v>
      </c>
      <c r="C2204" s="7" t="s">
        <v>4632</v>
      </c>
      <c r="D2204" s="7" t="s">
        <v>3512</v>
      </c>
      <c r="E2204" s="7" t="s">
        <v>16</v>
      </c>
      <c r="F2204" s="7"/>
      <c r="G2204" s="7" t="s">
        <v>17</v>
      </c>
      <c r="H2204" s="7" t="s">
        <v>5565</v>
      </c>
      <c r="I2204" s="7" t="s">
        <v>8589</v>
      </c>
      <c r="J2204" s="7" t="s">
        <v>8590</v>
      </c>
      <c r="K2204" s="7" t="s">
        <v>8590</v>
      </c>
      <c r="L2204" s="7" t="s">
        <v>14007</v>
      </c>
      <c r="M2204" s="7" t="s">
        <v>8591</v>
      </c>
      <c r="N2204" s="7">
        <v>62771.1</v>
      </c>
      <c r="O2204" s="7">
        <v>1263</v>
      </c>
      <c r="P2204" s="7">
        <v>49.7</v>
      </c>
      <c r="Q2204" s="7"/>
      <c r="R2204" s="1"/>
      <c r="S2204" s="1"/>
      <c r="T2204" s="1"/>
      <c r="U2204" s="15" t="s">
        <v>816</v>
      </c>
      <c r="V2204" s="52"/>
      <c r="W2204" s="14" t="s">
        <v>815</v>
      </c>
      <c r="X2204" s="20">
        <v>0</v>
      </c>
      <c r="Y2204" s="7" t="s">
        <v>10975</v>
      </c>
      <c r="Z2204" s="11" t="s">
        <v>4442</v>
      </c>
      <c r="AA2204" s="7">
        <v>120000</v>
      </c>
      <c r="AB2204" s="1" t="s">
        <v>15041</v>
      </c>
      <c r="AC2204" s="7" t="s">
        <v>14870</v>
      </c>
      <c r="AD2204" s="1" t="s">
        <v>16269</v>
      </c>
    </row>
    <row r="2205" spans="1:30">
      <c r="A2205" s="6">
        <v>43942</v>
      </c>
      <c r="B2205" s="7" t="s">
        <v>15</v>
      </c>
      <c r="C2205" s="7" t="s">
        <v>4452</v>
      </c>
      <c r="D2205" s="7" t="s">
        <v>3804</v>
      </c>
      <c r="E2205" s="7" t="s">
        <v>16</v>
      </c>
      <c r="F2205" s="7" t="s">
        <v>2462</v>
      </c>
      <c r="G2205" s="7" t="s">
        <v>37</v>
      </c>
      <c r="H2205" s="7" t="s">
        <v>5566</v>
      </c>
      <c r="I2205" s="7" t="s">
        <v>3860</v>
      </c>
      <c r="J2205" s="7" t="s">
        <v>8592</v>
      </c>
      <c r="K2205" s="7"/>
      <c r="L2205" s="7" t="s">
        <v>8593</v>
      </c>
      <c r="M2205" s="7" t="s">
        <v>229</v>
      </c>
      <c r="N2205" s="7">
        <v>62600</v>
      </c>
      <c r="O2205" s="7">
        <v>100</v>
      </c>
      <c r="P2205" s="7">
        <v>626</v>
      </c>
      <c r="Q2205" s="7"/>
      <c r="R2205" s="1"/>
      <c r="S2205" s="1"/>
      <c r="T2205" s="1"/>
      <c r="U2205" s="15" t="s">
        <v>816</v>
      </c>
      <c r="V2205" s="52"/>
      <c r="W2205" s="14" t="s">
        <v>815</v>
      </c>
      <c r="X2205" s="20">
        <v>0</v>
      </c>
      <c r="Y2205" s="7" t="s">
        <v>10976</v>
      </c>
      <c r="Z2205" s="11" t="s">
        <v>4442</v>
      </c>
      <c r="AA2205" s="7">
        <v>3000000</v>
      </c>
      <c r="AB2205" s="1" t="s">
        <v>14912</v>
      </c>
      <c r="AC2205" s="7" t="s">
        <v>14869</v>
      </c>
      <c r="AD2205" s="1" t="s">
        <v>16269</v>
      </c>
    </row>
    <row r="2206" spans="1:30">
      <c r="A2206" s="6">
        <v>43945</v>
      </c>
      <c r="B2206" s="7" t="s">
        <v>1385</v>
      </c>
      <c r="C2206" s="7" t="s">
        <v>4444</v>
      </c>
      <c r="D2206" s="7" t="s">
        <v>1387</v>
      </c>
      <c r="E2206" s="7" t="s">
        <v>1499</v>
      </c>
      <c r="F2206" s="7" t="s">
        <v>1520</v>
      </c>
      <c r="G2206" s="7" t="s">
        <v>17</v>
      </c>
      <c r="H2206" s="7" t="s">
        <v>5567</v>
      </c>
      <c r="I2206" s="7" t="s">
        <v>8594</v>
      </c>
      <c r="J2206" s="7"/>
      <c r="K2206" s="7"/>
      <c r="L2206" s="7" t="s">
        <v>8595</v>
      </c>
      <c r="M2206" s="7" t="s">
        <v>8409</v>
      </c>
      <c r="N2206" s="7">
        <v>62196.18</v>
      </c>
      <c r="O2206" s="7"/>
      <c r="P2206" s="7"/>
      <c r="Q2206" s="7"/>
      <c r="R2206" s="1"/>
      <c r="S2206" s="1"/>
      <c r="T2206" s="1"/>
      <c r="U2206" s="15" t="s">
        <v>816</v>
      </c>
      <c r="V2206" s="52"/>
      <c r="W2206" s="14" t="s">
        <v>815</v>
      </c>
      <c r="X2206" s="20">
        <v>0</v>
      </c>
      <c r="Y2206" s="7" t="s">
        <v>10977</v>
      </c>
      <c r="Z2206" s="11" t="s">
        <v>4442</v>
      </c>
      <c r="AA2206" s="7">
        <v>10000000</v>
      </c>
      <c r="AB2206" s="1" t="s">
        <v>15703</v>
      </c>
      <c r="AC2206" s="7" t="s">
        <v>14869</v>
      </c>
      <c r="AD2206" s="1" t="s">
        <v>16269</v>
      </c>
    </row>
    <row r="2207" spans="1:30">
      <c r="A2207" s="6">
        <v>43924</v>
      </c>
      <c r="B2207" s="7" t="s">
        <v>21</v>
      </c>
      <c r="C2207" s="7" t="s">
        <v>4269</v>
      </c>
      <c r="D2207" s="7" t="s">
        <v>3952</v>
      </c>
      <c r="E2207" s="7" t="s">
        <v>16</v>
      </c>
      <c r="F2207" s="7" t="s">
        <v>4270</v>
      </c>
      <c r="G2207" s="7" t="s">
        <v>17</v>
      </c>
      <c r="H2207" s="7" t="s">
        <v>5568</v>
      </c>
      <c r="I2207" s="7" t="s">
        <v>8274</v>
      </c>
      <c r="J2207" s="7"/>
      <c r="K2207" s="7"/>
      <c r="L2207" s="7" t="s">
        <v>14054</v>
      </c>
      <c r="M2207" s="7" t="s">
        <v>4073</v>
      </c>
      <c r="N2207" s="7">
        <v>62128</v>
      </c>
      <c r="O2207" s="7">
        <v>2200</v>
      </c>
      <c r="P2207" s="7">
        <v>28.24</v>
      </c>
      <c r="Q2207" s="7"/>
      <c r="R2207" s="1"/>
      <c r="S2207" s="1"/>
      <c r="T2207" s="1"/>
      <c r="U2207" s="15" t="s">
        <v>816</v>
      </c>
      <c r="V2207" s="52"/>
      <c r="W2207" s="14" t="s">
        <v>815</v>
      </c>
      <c r="X2207" s="20">
        <v>0</v>
      </c>
      <c r="Y2207" s="7" t="s">
        <v>10978</v>
      </c>
      <c r="Z2207" s="11" t="s">
        <v>4442</v>
      </c>
      <c r="AA2207" s="7">
        <v>2000000</v>
      </c>
      <c r="AB2207" s="1" t="s">
        <v>15443</v>
      </c>
      <c r="AC2207" s="7" t="s">
        <v>14868</v>
      </c>
      <c r="AD2207" s="1" t="s">
        <v>16269</v>
      </c>
    </row>
    <row r="2208" spans="1:30">
      <c r="A2208" s="6">
        <v>43942</v>
      </c>
      <c r="B2208" s="7" t="s">
        <v>15</v>
      </c>
      <c r="C2208" s="7" t="s">
        <v>5184</v>
      </c>
      <c r="D2208" s="7" t="s">
        <v>474</v>
      </c>
      <c r="E2208" s="7" t="s">
        <v>16</v>
      </c>
      <c r="F2208" s="7"/>
      <c r="G2208" s="7" t="s">
        <v>37</v>
      </c>
      <c r="H2208" s="7" t="s">
        <v>5569</v>
      </c>
      <c r="I2208" s="7" t="s">
        <v>489</v>
      </c>
      <c r="J2208" s="7"/>
      <c r="K2208" s="7" t="s">
        <v>490</v>
      </c>
      <c r="L2208" s="7" t="s">
        <v>578</v>
      </c>
      <c r="M2208" s="7" t="s">
        <v>491</v>
      </c>
      <c r="N2208" s="7">
        <v>62000</v>
      </c>
      <c r="O2208" s="7">
        <v>5000</v>
      </c>
      <c r="P2208" s="7">
        <v>12.4</v>
      </c>
      <c r="Q2208" s="7"/>
      <c r="R2208" s="1"/>
      <c r="S2208" s="1"/>
      <c r="T2208" s="1"/>
      <c r="U2208" s="15" t="s">
        <v>816</v>
      </c>
      <c r="V2208" s="52"/>
      <c r="W2208" s="14" t="s">
        <v>815</v>
      </c>
      <c r="X2208" s="20">
        <v>0</v>
      </c>
      <c r="Y2208" s="7" t="s">
        <v>10979</v>
      </c>
      <c r="Z2208" s="11" t="s">
        <v>4442</v>
      </c>
      <c r="AA2208" s="7">
        <v>15000</v>
      </c>
      <c r="AB2208" s="1" t="s">
        <v>14952</v>
      </c>
      <c r="AC2208" s="7" t="s">
        <v>14868</v>
      </c>
      <c r="AD2208" s="1" t="s">
        <v>16269</v>
      </c>
    </row>
    <row r="2209" spans="1:30">
      <c r="A2209" s="6" t="s">
        <v>815</v>
      </c>
      <c r="B2209" s="7" t="s">
        <v>15</v>
      </c>
      <c r="C2209" s="7" t="s">
        <v>4458</v>
      </c>
      <c r="D2209" s="11" t="s">
        <v>904</v>
      </c>
      <c r="E2209" s="7" t="s">
        <v>16</v>
      </c>
      <c r="F2209" s="7" t="s">
        <v>4459</v>
      </c>
      <c r="G2209" s="7" t="s">
        <v>17</v>
      </c>
      <c r="H2209" s="7" t="s">
        <v>5570</v>
      </c>
      <c r="I2209" s="7" t="s">
        <v>8267</v>
      </c>
      <c r="J2209" s="7"/>
      <c r="K2209" s="7" t="s">
        <v>4517</v>
      </c>
      <c r="L2209" s="7" t="s">
        <v>8596</v>
      </c>
      <c r="M2209" s="7" t="s">
        <v>9163</v>
      </c>
      <c r="N2209" s="7">
        <v>61950</v>
      </c>
      <c r="O2209" s="7"/>
      <c r="P2209" s="7"/>
      <c r="Q2209" s="7"/>
      <c r="R2209" s="1"/>
      <c r="S2209" s="1"/>
      <c r="T2209" s="1"/>
      <c r="U2209" s="15" t="s">
        <v>816</v>
      </c>
      <c r="V2209" s="52"/>
      <c r="W2209" s="14" t="s">
        <v>815</v>
      </c>
      <c r="X2209" s="20">
        <v>0</v>
      </c>
      <c r="Y2209" s="7" t="s">
        <v>10980</v>
      </c>
      <c r="Z2209" s="11" t="s">
        <v>4442</v>
      </c>
      <c r="AA2209" s="7">
        <v>20000</v>
      </c>
      <c r="AB2209" s="1" t="s">
        <v>15749</v>
      </c>
      <c r="AC2209" s="7" t="s">
        <v>14869</v>
      </c>
      <c r="AD2209" s="1" t="s">
        <v>16269</v>
      </c>
    </row>
    <row r="2210" spans="1:30">
      <c r="A2210" s="6" t="s">
        <v>815</v>
      </c>
      <c r="B2210" s="7" t="s">
        <v>15</v>
      </c>
      <c r="C2210" s="7" t="s">
        <v>4458</v>
      </c>
      <c r="D2210" s="11" t="s">
        <v>904</v>
      </c>
      <c r="E2210" s="7" t="s">
        <v>16</v>
      </c>
      <c r="F2210" s="7" t="s">
        <v>4459</v>
      </c>
      <c r="G2210" s="7" t="s">
        <v>17</v>
      </c>
      <c r="H2210" s="7" t="s">
        <v>5571</v>
      </c>
      <c r="I2210" s="7" t="s">
        <v>4843</v>
      </c>
      <c r="J2210" s="7"/>
      <c r="K2210" s="7" t="s">
        <v>4517</v>
      </c>
      <c r="L2210" s="7" t="s">
        <v>8597</v>
      </c>
      <c r="M2210" s="7" t="s">
        <v>14357</v>
      </c>
      <c r="N2210" s="7">
        <v>61603.199999999997</v>
      </c>
      <c r="O2210" s="7"/>
      <c r="P2210" s="7"/>
      <c r="Q2210" s="7"/>
      <c r="R2210" s="1"/>
      <c r="S2210" s="1"/>
      <c r="T2210" s="1"/>
      <c r="U2210" s="15" t="s">
        <v>816</v>
      </c>
      <c r="V2210" s="52"/>
      <c r="W2210" s="14" t="s">
        <v>815</v>
      </c>
      <c r="X2210" s="20">
        <v>0</v>
      </c>
      <c r="Y2210" s="7" t="s">
        <v>10981</v>
      </c>
      <c r="Z2210" s="11" t="s">
        <v>4442</v>
      </c>
      <c r="AA2210" s="7">
        <v>87620530</v>
      </c>
      <c r="AB2210" s="1" t="s">
        <v>15616</v>
      </c>
      <c r="AC2210" s="7" t="s">
        <v>14869</v>
      </c>
      <c r="AD2210" s="1" t="s">
        <v>16269</v>
      </c>
    </row>
    <row r="2211" spans="1:30">
      <c r="A2211" s="6">
        <v>43918</v>
      </c>
      <c r="B2211" s="7" t="s">
        <v>15</v>
      </c>
      <c r="C2211" s="7" t="s">
        <v>4238</v>
      </c>
      <c r="D2211" s="7" t="s">
        <v>309</v>
      </c>
      <c r="E2211" s="7" t="s">
        <v>16</v>
      </c>
      <c r="F2211" s="7" t="s">
        <v>5572</v>
      </c>
      <c r="G2211" s="7" t="s">
        <v>37</v>
      </c>
      <c r="H2211" s="7" t="s">
        <v>5573</v>
      </c>
      <c r="I2211" s="7" t="s">
        <v>8598</v>
      </c>
      <c r="J2211" s="7" t="s">
        <v>314</v>
      </c>
      <c r="K2211" s="7" t="s">
        <v>8599</v>
      </c>
      <c r="L2211" s="7" t="s">
        <v>14358</v>
      </c>
      <c r="M2211" s="7" t="s">
        <v>8600</v>
      </c>
      <c r="N2211" s="7">
        <v>61600</v>
      </c>
      <c r="O2211" s="7">
        <v>160</v>
      </c>
      <c r="P2211" s="7">
        <v>385</v>
      </c>
      <c r="Q2211" s="7"/>
      <c r="R2211" s="1"/>
      <c r="S2211" s="1"/>
      <c r="T2211" s="1"/>
      <c r="U2211" s="15" t="s">
        <v>816</v>
      </c>
      <c r="V2211" s="52"/>
      <c r="W2211" s="14" t="s">
        <v>815</v>
      </c>
      <c r="X2211" s="20">
        <v>0</v>
      </c>
      <c r="Y2211" s="7" t="s">
        <v>10982</v>
      </c>
      <c r="Z2211" s="11" t="s">
        <v>4442</v>
      </c>
      <c r="AA2211" s="7">
        <v>300000</v>
      </c>
      <c r="AB2211" s="1" t="s">
        <v>15750</v>
      </c>
      <c r="AC2211" s="7" t="s">
        <v>14869</v>
      </c>
      <c r="AD2211" s="1" t="s">
        <v>16269</v>
      </c>
    </row>
    <row r="2212" spans="1:30">
      <c r="A2212" s="6">
        <v>43934</v>
      </c>
      <c r="B2212" s="7" t="s">
        <v>15</v>
      </c>
      <c r="C2212" s="7" t="s">
        <v>4632</v>
      </c>
      <c r="D2212" s="7" t="s">
        <v>3512</v>
      </c>
      <c r="E2212" s="7" t="s">
        <v>16</v>
      </c>
      <c r="F2212" s="7"/>
      <c r="G2212" s="7" t="s">
        <v>17</v>
      </c>
      <c r="H2212" s="7" t="s">
        <v>5574</v>
      </c>
      <c r="I2212" s="7" t="s">
        <v>8601</v>
      </c>
      <c r="J2212" s="7" t="s">
        <v>8602</v>
      </c>
      <c r="K2212" s="7" t="s">
        <v>8602</v>
      </c>
      <c r="L2212" s="7" t="s">
        <v>3573</v>
      </c>
      <c r="M2212" s="7" t="s">
        <v>8603</v>
      </c>
      <c r="N2212" s="7">
        <v>61598.5</v>
      </c>
      <c r="O2212" s="7">
        <v>17650</v>
      </c>
      <c r="P2212" s="7">
        <v>3.49</v>
      </c>
      <c r="Q2212" s="7"/>
      <c r="R2212" s="1"/>
      <c r="S2212" s="1"/>
      <c r="T2212" s="1"/>
      <c r="U2212" s="15" t="s">
        <v>816</v>
      </c>
      <c r="V2212" s="52"/>
      <c r="W2212" s="14" t="s">
        <v>815</v>
      </c>
      <c r="X2212" s="20">
        <v>0</v>
      </c>
      <c r="Y2212" s="7" t="s">
        <v>10983</v>
      </c>
      <c r="Z2212" s="11" t="s">
        <v>4442</v>
      </c>
      <c r="AA2212" s="7">
        <v>450000</v>
      </c>
      <c r="AB2212" s="1" t="s">
        <v>15385</v>
      </c>
      <c r="AC2212" s="7" t="s">
        <v>14869</v>
      </c>
      <c r="AD2212" s="1" t="s">
        <v>16269</v>
      </c>
    </row>
    <row r="2213" spans="1:30">
      <c r="A2213" s="6">
        <v>43934</v>
      </c>
      <c r="B2213" s="7" t="s">
        <v>1385</v>
      </c>
      <c r="C2213" s="7" t="s">
        <v>4444</v>
      </c>
      <c r="D2213" s="7" t="s">
        <v>1387</v>
      </c>
      <c r="E2213" s="7" t="s">
        <v>4456</v>
      </c>
      <c r="F2213" s="7" t="s">
        <v>1811</v>
      </c>
      <c r="G2213" s="7" t="s">
        <v>37</v>
      </c>
      <c r="H2213" s="7" t="s">
        <v>5389</v>
      </c>
      <c r="I2213" s="7" t="s">
        <v>8342</v>
      </c>
      <c r="J2213" s="7"/>
      <c r="K2213" s="7"/>
      <c r="L2213" s="7" t="s">
        <v>8604</v>
      </c>
      <c r="M2213" s="7" t="s">
        <v>8605</v>
      </c>
      <c r="N2213" s="7">
        <v>61541</v>
      </c>
      <c r="O2213" s="7"/>
      <c r="P2213" s="7"/>
      <c r="Q2213" s="7"/>
      <c r="R2213" s="1"/>
      <c r="S2213" s="1"/>
      <c r="T2213" s="1"/>
      <c r="U2213" s="15" t="s">
        <v>816</v>
      </c>
      <c r="V2213" s="52"/>
      <c r="W2213" s="14" t="s">
        <v>815</v>
      </c>
      <c r="X2213" s="20">
        <v>0</v>
      </c>
      <c r="Y2213" s="7" t="s">
        <v>10984</v>
      </c>
      <c r="Z2213" s="11" t="s">
        <v>4442</v>
      </c>
      <c r="AA2213" s="7">
        <v>93700</v>
      </c>
      <c r="AB2213" s="1" t="s">
        <v>15751</v>
      </c>
      <c r="AC2213" s="7" t="s">
        <v>14868</v>
      </c>
      <c r="AD2213" s="1" t="s">
        <v>16269</v>
      </c>
    </row>
    <row r="2214" spans="1:30">
      <c r="A2214" s="6">
        <v>43913</v>
      </c>
      <c r="B2214" s="7" t="s">
        <v>15</v>
      </c>
      <c r="C2214" s="7" t="s">
        <v>4632</v>
      </c>
      <c r="D2214" s="7" t="s">
        <v>3512</v>
      </c>
      <c r="E2214" s="7" t="s">
        <v>16</v>
      </c>
      <c r="F2214" s="7"/>
      <c r="G2214" s="7" t="s">
        <v>17</v>
      </c>
      <c r="H2214" s="7" t="s">
        <v>5508</v>
      </c>
      <c r="I2214" s="7" t="s">
        <v>8606</v>
      </c>
      <c r="J2214" s="7" t="s">
        <v>8607</v>
      </c>
      <c r="K2214" s="7" t="s">
        <v>8607</v>
      </c>
      <c r="L2214" s="7" t="s">
        <v>14333</v>
      </c>
      <c r="M2214" s="7" t="s">
        <v>8485</v>
      </c>
      <c r="N2214" s="7">
        <v>61378.5</v>
      </c>
      <c r="O2214" s="7">
        <v>24650</v>
      </c>
      <c r="P2214" s="7">
        <v>2.4900000000000002</v>
      </c>
      <c r="Q2214" s="7"/>
      <c r="R2214" s="1"/>
      <c r="S2214" s="1"/>
      <c r="T2214" s="1"/>
      <c r="U2214" s="15" t="s">
        <v>816</v>
      </c>
      <c r="V2214" s="52"/>
      <c r="W2214" s="14" t="s">
        <v>815</v>
      </c>
      <c r="X2214" s="20">
        <v>0</v>
      </c>
      <c r="Y2214" s="7" t="s">
        <v>10985</v>
      </c>
      <c r="Z2214" s="11" t="s">
        <v>4442</v>
      </c>
      <c r="AA2214" s="7">
        <v>0</v>
      </c>
      <c r="AB2214" s="1" t="s">
        <v>15721</v>
      </c>
      <c r="AC2214" s="7" t="s">
        <v>14869</v>
      </c>
      <c r="AD2214" s="1" t="s">
        <v>16269</v>
      </c>
    </row>
    <row r="2215" spans="1:30">
      <c r="A2215" s="6">
        <v>43943</v>
      </c>
      <c r="B2215" s="7" t="s">
        <v>15</v>
      </c>
      <c r="C2215" s="7" t="s">
        <v>4244</v>
      </c>
      <c r="D2215" s="11" t="s">
        <v>3155</v>
      </c>
      <c r="E2215" s="7" t="s">
        <v>16</v>
      </c>
      <c r="F2215" s="7" t="s">
        <v>4591</v>
      </c>
      <c r="G2215" s="7" t="s">
        <v>34</v>
      </c>
      <c r="H2215" s="7" t="s">
        <v>5575</v>
      </c>
      <c r="I2215" s="7" t="s">
        <v>8608</v>
      </c>
      <c r="J2215" s="7"/>
      <c r="K2215" s="7"/>
      <c r="L2215" s="7" t="s">
        <v>8609</v>
      </c>
      <c r="M2215" s="7" t="s">
        <v>14359</v>
      </c>
      <c r="N2215" s="7">
        <v>61115</v>
      </c>
      <c r="O2215" s="7">
        <v>1</v>
      </c>
      <c r="P2215" s="7">
        <v>61115</v>
      </c>
      <c r="Q2215" s="7"/>
      <c r="R2215" s="1"/>
      <c r="S2215" s="1"/>
      <c r="T2215" s="1"/>
      <c r="U2215" s="15" t="s">
        <v>816</v>
      </c>
      <c r="V2215" s="52"/>
      <c r="W2215" s="14" t="s">
        <v>815</v>
      </c>
      <c r="X2215" s="20">
        <v>0</v>
      </c>
      <c r="Y2215" s="7" t="s">
        <v>10986</v>
      </c>
      <c r="Z2215" s="11" t="s">
        <v>4442</v>
      </c>
      <c r="AA2215" s="7">
        <v>600000</v>
      </c>
      <c r="AB2215" s="1" t="s">
        <v>15752</v>
      </c>
      <c r="AC2215" s="7" t="s">
        <v>14870</v>
      </c>
      <c r="AD2215" s="1" t="s">
        <v>16269</v>
      </c>
    </row>
    <row r="2216" spans="1:30">
      <c r="A2216" s="6">
        <v>43942</v>
      </c>
      <c r="B2216" s="7" t="s">
        <v>21</v>
      </c>
      <c r="C2216" s="7" t="s">
        <v>4447</v>
      </c>
      <c r="D2216" s="7" t="s">
        <v>2766</v>
      </c>
      <c r="E2216" s="7" t="s">
        <v>16</v>
      </c>
      <c r="F2216" s="7" t="s">
        <v>2767</v>
      </c>
      <c r="G2216" s="7" t="s">
        <v>37</v>
      </c>
      <c r="H2216" s="7" t="s">
        <v>5576</v>
      </c>
      <c r="I2216" s="7" t="s">
        <v>314</v>
      </c>
      <c r="J2216" s="7" t="s">
        <v>314</v>
      </c>
      <c r="K2216" s="7" t="s">
        <v>8610</v>
      </c>
      <c r="L2216" s="7"/>
      <c r="M2216" s="7" t="s">
        <v>8436</v>
      </c>
      <c r="N2216" s="7">
        <v>61065</v>
      </c>
      <c r="O2216" s="7"/>
      <c r="P2216" s="7"/>
      <c r="Q2216" s="7"/>
      <c r="R2216" s="1"/>
      <c r="S2216" s="1"/>
      <c r="T2216" s="1"/>
      <c r="U2216" s="15" t="s">
        <v>816</v>
      </c>
      <c r="V2216" s="52"/>
      <c r="W2216" s="14" t="s">
        <v>815</v>
      </c>
      <c r="X2216" s="20">
        <v>0</v>
      </c>
      <c r="Y2216" s="7" t="s">
        <v>10987</v>
      </c>
      <c r="Z2216" s="11" t="s">
        <v>4442</v>
      </c>
      <c r="AA2216" s="7"/>
      <c r="AB2216" s="71" t="s">
        <v>16263</v>
      </c>
      <c r="AC2216" s="7"/>
      <c r="AD2216" s="1" t="s">
        <v>16269</v>
      </c>
    </row>
    <row r="2217" spans="1:30">
      <c r="A2217" s="6">
        <v>43942</v>
      </c>
      <c r="B2217" s="7" t="s">
        <v>21</v>
      </c>
      <c r="C2217" s="7" t="s">
        <v>4447</v>
      </c>
      <c r="D2217" s="7" t="s">
        <v>2766</v>
      </c>
      <c r="E2217" s="7" t="s">
        <v>16</v>
      </c>
      <c r="F2217" s="7" t="s">
        <v>2767</v>
      </c>
      <c r="G2217" s="7" t="s">
        <v>37</v>
      </c>
      <c r="H2217" s="7" t="s">
        <v>5577</v>
      </c>
      <c r="I2217" s="7" t="s">
        <v>314</v>
      </c>
      <c r="J2217" s="7" t="s">
        <v>314</v>
      </c>
      <c r="K2217" s="7" t="s">
        <v>8610</v>
      </c>
      <c r="L2217" s="7"/>
      <c r="M2217" s="7" t="s">
        <v>8436</v>
      </c>
      <c r="N2217" s="7">
        <v>61065</v>
      </c>
      <c r="O2217" s="7"/>
      <c r="P2217" s="7"/>
      <c r="Q2217" s="7"/>
      <c r="R2217" s="1"/>
      <c r="S2217" s="1"/>
      <c r="T2217" s="1"/>
      <c r="U2217" s="15" t="s">
        <v>816</v>
      </c>
      <c r="V2217" s="52"/>
      <c r="W2217" s="14" t="s">
        <v>815</v>
      </c>
      <c r="X2217" s="20">
        <v>0</v>
      </c>
      <c r="Y2217" s="7" t="s">
        <v>10988</v>
      </c>
      <c r="Z2217" s="11" t="s">
        <v>4442</v>
      </c>
      <c r="AA2217" s="7"/>
      <c r="AB2217" s="71" t="s">
        <v>16263</v>
      </c>
      <c r="AC2217" s="7"/>
      <c r="AD2217" s="1" t="s">
        <v>16269</v>
      </c>
    </row>
    <row r="2218" spans="1:30">
      <c r="A2218" s="6" t="s">
        <v>815</v>
      </c>
      <c r="B2218" s="7" t="s">
        <v>15</v>
      </c>
      <c r="C2218" s="7" t="s">
        <v>4458</v>
      </c>
      <c r="D2218" s="11" t="s">
        <v>904</v>
      </c>
      <c r="E2218" s="7" t="s">
        <v>16</v>
      </c>
      <c r="F2218" s="7" t="s">
        <v>4459</v>
      </c>
      <c r="G2218" s="7" t="s">
        <v>17</v>
      </c>
      <c r="H2218" s="7" t="s">
        <v>5578</v>
      </c>
      <c r="I2218" s="7" t="s">
        <v>8267</v>
      </c>
      <c r="J2218" s="7"/>
      <c r="K2218" s="7" t="s">
        <v>4517</v>
      </c>
      <c r="L2218" s="7" t="s">
        <v>8596</v>
      </c>
      <c r="M2218" s="7" t="s">
        <v>9163</v>
      </c>
      <c r="N2218" s="7">
        <v>60900</v>
      </c>
      <c r="O2218" s="7"/>
      <c r="P2218" s="7"/>
      <c r="Q2218" s="7"/>
      <c r="R2218" s="1"/>
      <c r="S2218" s="1"/>
      <c r="T2218" s="1"/>
      <c r="U2218" s="15" t="s">
        <v>816</v>
      </c>
      <c r="V2218" s="52"/>
      <c r="W2218" s="14" t="s">
        <v>815</v>
      </c>
      <c r="X2218" s="20">
        <v>0</v>
      </c>
      <c r="Y2218" s="7" t="s">
        <v>10989</v>
      </c>
      <c r="Z2218" s="11" t="s">
        <v>4442</v>
      </c>
      <c r="AA2218" s="7">
        <v>20000</v>
      </c>
      <c r="AB2218" s="1" t="s">
        <v>15749</v>
      </c>
      <c r="AC2218" s="7" t="s">
        <v>14869</v>
      </c>
      <c r="AD2218" s="1" t="s">
        <v>16269</v>
      </c>
    </row>
    <row r="2219" spans="1:30">
      <c r="A2219" s="6">
        <v>43921</v>
      </c>
      <c r="B2219" s="7" t="s">
        <v>15</v>
      </c>
      <c r="C2219" s="7" t="s">
        <v>4632</v>
      </c>
      <c r="D2219" s="7" t="s">
        <v>3512</v>
      </c>
      <c r="E2219" s="7" t="s">
        <v>16</v>
      </c>
      <c r="F2219" s="7"/>
      <c r="G2219" s="7" t="s">
        <v>17</v>
      </c>
      <c r="H2219" s="7" t="s">
        <v>5579</v>
      </c>
      <c r="I2219" s="7" t="s">
        <v>8611</v>
      </c>
      <c r="J2219" s="7" t="s">
        <v>8612</v>
      </c>
      <c r="K2219" s="7" t="s">
        <v>8612</v>
      </c>
      <c r="L2219" s="7" t="s">
        <v>14007</v>
      </c>
      <c r="M2219" s="7" t="s">
        <v>8591</v>
      </c>
      <c r="N2219" s="7">
        <v>60782.400000000001</v>
      </c>
      <c r="O2219" s="7">
        <v>84420</v>
      </c>
      <c r="P2219" s="7">
        <v>0.72</v>
      </c>
      <c r="Q2219" s="7"/>
      <c r="R2219" s="1"/>
      <c r="S2219" s="1"/>
      <c r="T2219" s="1"/>
      <c r="U2219" s="15" t="s">
        <v>816</v>
      </c>
      <c r="V2219" s="52"/>
      <c r="W2219" s="14" t="s">
        <v>815</v>
      </c>
      <c r="X2219" s="20">
        <v>0</v>
      </c>
      <c r="Y2219" s="7" t="s">
        <v>10990</v>
      </c>
      <c r="Z2219" s="11" t="s">
        <v>4442</v>
      </c>
      <c r="AA2219" s="7">
        <v>120000</v>
      </c>
      <c r="AB2219" s="1" t="s">
        <v>15041</v>
      </c>
      <c r="AC2219" s="7" t="s">
        <v>14870</v>
      </c>
      <c r="AD2219" s="1" t="s">
        <v>16269</v>
      </c>
    </row>
    <row r="2220" spans="1:30">
      <c r="A2220" s="6">
        <v>43922</v>
      </c>
      <c r="B2220" s="7" t="s">
        <v>15</v>
      </c>
      <c r="C2220" s="7" t="s">
        <v>4632</v>
      </c>
      <c r="D2220" s="7" t="s">
        <v>3512</v>
      </c>
      <c r="E2220" s="7" t="s">
        <v>16</v>
      </c>
      <c r="F2220" s="7"/>
      <c r="G2220" s="7" t="s">
        <v>17</v>
      </c>
      <c r="H2220" s="7" t="s">
        <v>5580</v>
      </c>
      <c r="I2220" s="7" t="s">
        <v>8613</v>
      </c>
      <c r="J2220" s="7" t="s">
        <v>8614</v>
      </c>
      <c r="K2220" s="7" t="s">
        <v>8614</v>
      </c>
      <c r="L2220" s="7" t="s">
        <v>14007</v>
      </c>
      <c r="M2220" s="7" t="s">
        <v>8591</v>
      </c>
      <c r="N2220" s="7">
        <v>60782.400000000001</v>
      </c>
      <c r="O2220" s="7">
        <v>84420</v>
      </c>
      <c r="P2220" s="7">
        <v>0.72</v>
      </c>
      <c r="Q2220" s="7"/>
      <c r="R2220" s="1"/>
      <c r="S2220" s="1"/>
      <c r="T2220" s="1"/>
      <c r="U2220" s="15" t="s">
        <v>816</v>
      </c>
      <c r="V2220" s="52"/>
      <c r="W2220" s="14" t="s">
        <v>815</v>
      </c>
      <c r="X2220" s="20">
        <v>0</v>
      </c>
      <c r="Y2220" s="7" t="s">
        <v>10991</v>
      </c>
      <c r="Z2220" s="11" t="s">
        <v>4442</v>
      </c>
      <c r="AA2220" s="7">
        <v>120000</v>
      </c>
      <c r="AB2220" s="1" t="s">
        <v>15041</v>
      </c>
      <c r="AC2220" s="7" t="s">
        <v>14870</v>
      </c>
      <c r="AD2220" s="1" t="s">
        <v>16269</v>
      </c>
    </row>
    <row r="2221" spans="1:30">
      <c r="A2221" s="6">
        <v>43929</v>
      </c>
      <c r="B2221" s="7" t="s">
        <v>15</v>
      </c>
      <c r="C2221" s="7"/>
      <c r="D2221" s="7" t="s">
        <v>2480</v>
      </c>
      <c r="E2221" s="7" t="s">
        <v>16</v>
      </c>
      <c r="F2221" s="7" t="s">
        <v>2566</v>
      </c>
      <c r="G2221" s="7" t="s">
        <v>37</v>
      </c>
      <c r="H2221" s="7" t="s">
        <v>5581</v>
      </c>
      <c r="I2221" s="7" t="s">
        <v>8407</v>
      </c>
      <c r="J2221" s="7" t="s">
        <v>8615</v>
      </c>
      <c r="K2221" s="7" t="s">
        <v>2590</v>
      </c>
      <c r="L2221" s="7" t="s">
        <v>8595</v>
      </c>
      <c r="M2221" s="7" t="s">
        <v>8409</v>
      </c>
      <c r="N2221" s="7">
        <v>60695.53</v>
      </c>
      <c r="O2221" s="7">
        <v>5000</v>
      </c>
      <c r="P2221" s="7">
        <v>0.05</v>
      </c>
      <c r="Q2221" s="7"/>
      <c r="R2221" s="1"/>
      <c r="S2221" s="1"/>
      <c r="T2221" s="1"/>
      <c r="U2221" s="15" t="s">
        <v>816</v>
      </c>
      <c r="V2221" s="52"/>
      <c r="W2221" s="14" t="s">
        <v>815</v>
      </c>
      <c r="X2221" s="20">
        <v>0</v>
      </c>
      <c r="Y2221" s="7" t="s">
        <v>10992</v>
      </c>
      <c r="Z2221" s="11" t="s">
        <v>4442</v>
      </c>
      <c r="AA2221" s="7">
        <v>10000000</v>
      </c>
      <c r="AB2221" s="1" t="s">
        <v>15703</v>
      </c>
      <c r="AC2221" s="7" t="s">
        <v>14869</v>
      </c>
      <c r="AD2221" s="1" t="s">
        <v>16269</v>
      </c>
    </row>
    <row r="2222" spans="1:30">
      <c r="A2222" s="6" t="s">
        <v>815</v>
      </c>
      <c r="B2222" s="7" t="s">
        <v>15</v>
      </c>
      <c r="C2222" s="7" t="s">
        <v>4458</v>
      </c>
      <c r="D2222" s="11" t="s">
        <v>904</v>
      </c>
      <c r="E2222" s="7" t="s">
        <v>16</v>
      </c>
      <c r="F2222" s="7" t="s">
        <v>2462</v>
      </c>
      <c r="G2222" s="7" t="s">
        <v>17</v>
      </c>
      <c r="H2222" s="7" t="s">
        <v>5582</v>
      </c>
      <c r="I2222" s="7" t="s">
        <v>4546</v>
      </c>
      <c r="J2222" s="7"/>
      <c r="K2222" s="7" t="s">
        <v>4525</v>
      </c>
      <c r="L2222" s="7"/>
      <c r="M2222" s="7"/>
      <c r="N2222" s="7">
        <v>60450</v>
      </c>
      <c r="O2222" s="7"/>
      <c r="P2222" s="7"/>
      <c r="Q2222" s="7"/>
      <c r="R2222" s="1"/>
      <c r="S2222" s="1"/>
      <c r="T2222" s="1"/>
      <c r="U2222" s="15" t="s">
        <v>816</v>
      </c>
      <c r="V2222" s="52"/>
      <c r="W2222" s="14" t="s">
        <v>815</v>
      </c>
      <c r="X2222" s="20">
        <v>0</v>
      </c>
      <c r="Y2222" s="7" t="s">
        <v>10993</v>
      </c>
      <c r="Z2222" s="11" t="s">
        <v>4442</v>
      </c>
      <c r="AA2222" s="7"/>
      <c r="AB2222" s="1" t="s">
        <v>14871</v>
      </c>
      <c r="AC2222" s="7"/>
      <c r="AD2222" s="1" t="s">
        <v>16269</v>
      </c>
    </row>
    <row r="2223" spans="1:30">
      <c r="A2223" s="6">
        <v>43949</v>
      </c>
      <c r="B2223" s="7" t="s">
        <v>1385</v>
      </c>
      <c r="C2223" s="7" t="s">
        <v>4499</v>
      </c>
      <c r="D2223" s="7" t="s">
        <v>2194</v>
      </c>
      <c r="E2223" s="7" t="s">
        <v>36</v>
      </c>
      <c r="F2223" s="7" t="s">
        <v>2319</v>
      </c>
      <c r="G2223" s="7" t="s">
        <v>17</v>
      </c>
      <c r="H2223" s="7" t="s">
        <v>5583</v>
      </c>
      <c r="I2223" s="7" t="s">
        <v>2321</v>
      </c>
      <c r="J2223" s="7" t="s">
        <v>2321</v>
      </c>
      <c r="K2223" s="7" t="s">
        <v>2321</v>
      </c>
      <c r="L2223" s="7" t="s">
        <v>8616</v>
      </c>
      <c r="M2223" s="7" t="s">
        <v>8617</v>
      </c>
      <c r="N2223" s="7">
        <v>60375</v>
      </c>
      <c r="O2223" s="7">
        <v>525</v>
      </c>
      <c r="P2223" s="7">
        <v>115</v>
      </c>
      <c r="Q2223" s="7"/>
      <c r="R2223" s="1"/>
      <c r="S2223" s="1"/>
      <c r="T2223" s="1"/>
      <c r="U2223" s="15" t="s">
        <v>816</v>
      </c>
      <c r="V2223" s="52"/>
      <c r="W2223" s="14" t="s">
        <v>815</v>
      </c>
      <c r="X2223" s="20">
        <v>0</v>
      </c>
      <c r="Y2223" s="7" t="s">
        <v>10994</v>
      </c>
      <c r="Z2223" s="11" t="s">
        <v>4442</v>
      </c>
      <c r="AA2223" s="7">
        <v>0</v>
      </c>
      <c r="AB2223" s="1" t="s">
        <v>15753</v>
      </c>
      <c r="AC2223" s="7" t="s">
        <v>14870</v>
      </c>
      <c r="AD2223" s="1" t="s">
        <v>16269</v>
      </c>
    </row>
    <row r="2224" spans="1:30">
      <c r="A2224" s="6">
        <v>43924</v>
      </c>
      <c r="B2224" s="7" t="s">
        <v>21</v>
      </c>
      <c r="C2224" s="7" t="s">
        <v>4269</v>
      </c>
      <c r="D2224" s="7" t="s">
        <v>3952</v>
      </c>
      <c r="E2224" s="7" t="s">
        <v>16</v>
      </c>
      <c r="F2224" s="7" t="s">
        <v>4270</v>
      </c>
      <c r="G2224" s="7" t="s">
        <v>17</v>
      </c>
      <c r="H2224" s="7" t="s">
        <v>5584</v>
      </c>
      <c r="I2224" s="7" t="s">
        <v>8274</v>
      </c>
      <c r="J2224" s="7"/>
      <c r="K2224" s="7"/>
      <c r="L2224" s="7" t="s">
        <v>14346</v>
      </c>
      <c r="M2224" s="7" t="s">
        <v>8539</v>
      </c>
      <c r="N2224" s="7">
        <v>60175</v>
      </c>
      <c r="O2224" s="7">
        <v>2500</v>
      </c>
      <c r="P2224" s="7">
        <v>24.07</v>
      </c>
      <c r="Q2224" s="7"/>
      <c r="R2224" s="1"/>
      <c r="S2224" s="1"/>
      <c r="T2224" s="1"/>
      <c r="U2224" s="15" t="s">
        <v>816</v>
      </c>
      <c r="V2224" s="52"/>
      <c r="W2224" s="14" t="s">
        <v>815</v>
      </c>
      <c r="X2224" s="20">
        <v>0</v>
      </c>
      <c r="Y2224" s="7" t="s">
        <v>10995</v>
      </c>
      <c r="Z2224" s="11" t="s">
        <v>4442</v>
      </c>
      <c r="AA2224" s="7">
        <v>300000</v>
      </c>
      <c r="AB2224" s="1" t="s">
        <v>15735</v>
      </c>
      <c r="AC2224" s="7" t="s">
        <v>14869</v>
      </c>
      <c r="AD2224" s="1" t="s">
        <v>16269</v>
      </c>
    </row>
    <row r="2225" spans="1:30">
      <c r="A2225" s="6">
        <v>43955</v>
      </c>
      <c r="B2225" s="7" t="s">
        <v>15</v>
      </c>
      <c r="C2225" s="7" t="s">
        <v>2194</v>
      </c>
      <c r="D2225" s="7" t="s">
        <v>2194</v>
      </c>
      <c r="E2225" s="7" t="s">
        <v>128</v>
      </c>
      <c r="F2225" s="7" t="s">
        <v>5561</v>
      </c>
      <c r="G2225" s="7" t="s">
        <v>17</v>
      </c>
      <c r="H2225" s="7" t="s">
        <v>5585</v>
      </c>
      <c r="I2225" s="7" t="s">
        <v>8586</v>
      </c>
      <c r="J2225" s="7" t="s">
        <v>2207</v>
      </c>
      <c r="K2225" s="7" t="s">
        <v>8618</v>
      </c>
      <c r="L2225" s="7" t="s">
        <v>14356</v>
      </c>
      <c r="M2225" s="7" t="s">
        <v>8588</v>
      </c>
      <c r="N2225" s="7">
        <v>60060</v>
      </c>
      <c r="O2225" s="7">
        <v>1050</v>
      </c>
      <c r="P2225" s="7">
        <v>57.2</v>
      </c>
      <c r="Q2225" s="7"/>
      <c r="R2225" s="1"/>
      <c r="S2225" s="1"/>
      <c r="T2225" s="1"/>
      <c r="U2225" s="15" t="s">
        <v>816</v>
      </c>
      <c r="V2225" s="52"/>
      <c r="W2225" s="14" t="s">
        <v>815</v>
      </c>
      <c r="X2225" s="20">
        <v>0</v>
      </c>
      <c r="Y2225" s="7" t="s">
        <v>10996</v>
      </c>
      <c r="Z2225" s="11" t="s">
        <v>4442</v>
      </c>
      <c r="AA2225" s="7">
        <v>70000</v>
      </c>
      <c r="AB2225" s="1" t="s">
        <v>15748</v>
      </c>
      <c r="AC2225" s="7" t="s">
        <v>14868</v>
      </c>
      <c r="AD2225" s="1" t="s">
        <v>16269</v>
      </c>
    </row>
    <row r="2226" spans="1:30">
      <c r="A2226" s="6">
        <v>43943</v>
      </c>
      <c r="B2226" s="7" t="s">
        <v>15</v>
      </c>
      <c r="C2226" s="7" t="s">
        <v>4464</v>
      </c>
      <c r="D2226" s="7" t="s">
        <v>2766</v>
      </c>
      <c r="E2226" s="7" t="s">
        <v>16</v>
      </c>
      <c r="F2226" s="7" t="s">
        <v>2132</v>
      </c>
      <c r="G2226" s="7" t="s">
        <v>17</v>
      </c>
      <c r="H2226" s="7" t="s">
        <v>5586</v>
      </c>
      <c r="I2226" s="7" t="s">
        <v>8619</v>
      </c>
      <c r="J2226" s="7" t="s">
        <v>797</v>
      </c>
      <c r="K2226" s="7" t="s">
        <v>8620</v>
      </c>
      <c r="L2226" s="7" t="s">
        <v>13925</v>
      </c>
      <c r="M2226" s="7" t="s">
        <v>2861</v>
      </c>
      <c r="N2226" s="7">
        <v>60000</v>
      </c>
      <c r="O2226" s="7">
        <v>200000</v>
      </c>
      <c r="P2226" s="7">
        <v>0.3</v>
      </c>
      <c r="Q2226" s="7"/>
      <c r="R2226" s="1"/>
      <c r="S2226" s="1"/>
      <c r="T2226" s="1"/>
      <c r="U2226" s="15" t="s">
        <v>816</v>
      </c>
      <c r="V2226" s="52"/>
      <c r="W2226" s="14" t="s">
        <v>815</v>
      </c>
      <c r="X2226" s="20">
        <v>0</v>
      </c>
      <c r="Y2226" s="7" t="s">
        <v>10997</v>
      </c>
      <c r="Z2226" s="11" t="s">
        <v>4442</v>
      </c>
      <c r="AA2226" s="7">
        <v>150000</v>
      </c>
      <c r="AB2226" s="1" t="s">
        <v>15298</v>
      </c>
      <c r="AC2226" s="7" t="s">
        <v>14869</v>
      </c>
      <c r="AD2226" s="1" t="s">
        <v>16269</v>
      </c>
    </row>
    <row r="2227" spans="1:30">
      <c r="A2227" s="6">
        <v>43941</v>
      </c>
      <c r="B2227" s="7" t="s">
        <v>21</v>
      </c>
      <c r="C2227" s="7" t="s">
        <v>2648</v>
      </c>
      <c r="D2227" s="11" t="s">
        <v>3952</v>
      </c>
      <c r="E2227" s="7" t="s">
        <v>16</v>
      </c>
      <c r="F2227" s="7" t="s">
        <v>5520</v>
      </c>
      <c r="G2227" s="7" t="s">
        <v>17</v>
      </c>
      <c r="H2227" s="7" t="s">
        <v>5587</v>
      </c>
      <c r="I2227" s="7" t="s">
        <v>8621</v>
      </c>
      <c r="J2227" s="7"/>
      <c r="K2227" s="7"/>
      <c r="L2227" s="7" t="s">
        <v>4108</v>
      </c>
      <c r="M2227" s="7" t="s">
        <v>14061</v>
      </c>
      <c r="N2227" s="7">
        <v>60000</v>
      </c>
      <c r="O2227" s="7"/>
      <c r="P2227" s="7"/>
      <c r="Q2227" s="7"/>
      <c r="R2227" s="1"/>
      <c r="S2227" s="1"/>
      <c r="T2227" s="1"/>
      <c r="U2227" s="15" t="s">
        <v>816</v>
      </c>
      <c r="V2227" s="52"/>
      <c r="W2227" s="14" t="s">
        <v>815</v>
      </c>
      <c r="X2227" s="20">
        <v>0</v>
      </c>
      <c r="Y2227" s="7" t="s">
        <v>10998</v>
      </c>
      <c r="Z2227" s="11" t="s">
        <v>4442</v>
      </c>
      <c r="AA2227" s="7">
        <v>450000</v>
      </c>
      <c r="AB2227" s="1" t="s">
        <v>15450</v>
      </c>
      <c r="AC2227" s="7" t="s">
        <v>14869</v>
      </c>
      <c r="AD2227" s="1" t="s">
        <v>16269</v>
      </c>
    </row>
    <row r="2228" spans="1:30">
      <c r="A2228" s="6">
        <v>43951</v>
      </c>
      <c r="B2228" s="7" t="s">
        <v>1385</v>
      </c>
      <c r="C2228" s="7" t="s">
        <v>4444</v>
      </c>
      <c r="D2228" s="7" t="s">
        <v>1387</v>
      </c>
      <c r="E2228" s="7" t="s">
        <v>1499</v>
      </c>
      <c r="F2228" s="7" t="s">
        <v>4467</v>
      </c>
      <c r="G2228" s="7" t="s">
        <v>17</v>
      </c>
      <c r="H2228" s="7" t="s">
        <v>5588</v>
      </c>
      <c r="I2228" s="7" t="s">
        <v>8622</v>
      </c>
      <c r="J2228" s="7"/>
      <c r="K2228" s="7"/>
      <c r="L2228" s="7" t="s">
        <v>8623</v>
      </c>
      <c r="M2228" s="7" t="s">
        <v>8624</v>
      </c>
      <c r="N2228" s="7">
        <v>60000</v>
      </c>
      <c r="O2228" s="7"/>
      <c r="P2228" s="7"/>
      <c r="Q2228" s="7"/>
      <c r="R2228" s="1"/>
      <c r="S2228" s="1"/>
      <c r="T2228" s="1"/>
      <c r="U2228" s="15" t="s">
        <v>816</v>
      </c>
      <c r="V2228" s="52"/>
      <c r="W2228" s="14" t="s">
        <v>815</v>
      </c>
      <c r="X2228" s="20">
        <v>0</v>
      </c>
      <c r="Y2228" s="7" t="s">
        <v>10999</v>
      </c>
      <c r="Z2228" s="11" t="s">
        <v>4442</v>
      </c>
      <c r="AA2228" s="7">
        <v>150000</v>
      </c>
      <c r="AB2228" s="1" t="s">
        <v>15754</v>
      </c>
      <c r="AC2228" s="7" t="s">
        <v>14870</v>
      </c>
      <c r="AD2228" s="1" t="s">
        <v>16269</v>
      </c>
    </row>
    <row r="2229" spans="1:30">
      <c r="A2229" s="6">
        <v>43943</v>
      </c>
      <c r="B2229" s="7" t="s">
        <v>15</v>
      </c>
      <c r="C2229" s="7" t="s">
        <v>4642</v>
      </c>
      <c r="D2229" s="7" t="s">
        <v>2046</v>
      </c>
      <c r="E2229" s="7" t="s">
        <v>16</v>
      </c>
      <c r="F2229" s="7"/>
      <c r="G2229" s="7" t="s">
        <v>17</v>
      </c>
      <c r="H2229" s="7" t="s">
        <v>5589</v>
      </c>
      <c r="I2229" s="7" t="s">
        <v>2093</v>
      </c>
      <c r="J2229" s="7"/>
      <c r="K2229" s="7" t="s">
        <v>2094</v>
      </c>
      <c r="L2229" s="7" t="s">
        <v>13865</v>
      </c>
      <c r="M2229" s="7" t="s">
        <v>2055</v>
      </c>
      <c r="N2229" s="7">
        <v>59994</v>
      </c>
      <c r="O2229" s="7">
        <v>600</v>
      </c>
      <c r="P2229" s="7">
        <v>99.99</v>
      </c>
      <c r="Q2229" s="7"/>
      <c r="R2229" s="1"/>
      <c r="S2229" s="1"/>
      <c r="T2229" s="1"/>
      <c r="U2229" s="15" t="s">
        <v>816</v>
      </c>
      <c r="V2229" s="52"/>
      <c r="W2229" s="14" t="s">
        <v>815</v>
      </c>
      <c r="X2229" s="20">
        <v>0</v>
      </c>
      <c r="Y2229" s="7" t="s">
        <v>11000</v>
      </c>
      <c r="Z2229" s="11" t="s">
        <v>4442</v>
      </c>
      <c r="AA2229" s="7">
        <v>2000000</v>
      </c>
      <c r="AB2229" s="1" t="s">
        <v>15207</v>
      </c>
      <c r="AC2229" s="7" t="s">
        <v>14869</v>
      </c>
      <c r="AD2229" s="1" t="s">
        <v>16269</v>
      </c>
    </row>
    <row r="2230" spans="1:30">
      <c r="A2230" s="6">
        <v>43937</v>
      </c>
      <c r="B2230" s="7" t="s">
        <v>21</v>
      </c>
      <c r="C2230" s="7" t="s">
        <v>5590</v>
      </c>
      <c r="D2230" s="11" t="s">
        <v>904</v>
      </c>
      <c r="E2230" s="7" t="s">
        <v>16</v>
      </c>
      <c r="F2230" s="7" t="s">
        <v>363</v>
      </c>
      <c r="G2230" s="7" t="s">
        <v>17</v>
      </c>
      <c r="H2230" s="7" t="s">
        <v>5591</v>
      </c>
      <c r="I2230" s="7" t="s">
        <v>3218</v>
      </c>
      <c r="J2230" s="7"/>
      <c r="K2230" s="7" t="s">
        <v>1017</v>
      </c>
      <c r="L2230" s="7" t="s">
        <v>14360</v>
      </c>
      <c r="M2230" s="7" t="s">
        <v>8625</v>
      </c>
      <c r="N2230" s="7">
        <v>59955</v>
      </c>
      <c r="O2230" s="7"/>
      <c r="P2230" s="7">
        <v>57955</v>
      </c>
      <c r="Q2230" s="7"/>
      <c r="R2230" s="1"/>
      <c r="S2230" s="1"/>
      <c r="T2230" s="1"/>
      <c r="U2230" s="15" t="s">
        <v>816</v>
      </c>
      <c r="V2230" s="52"/>
      <c r="W2230" s="14" t="s">
        <v>815</v>
      </c>
      <c r="X2230" s="20">
        <v>0</v>
      </c>
      <c r="Y2230" s="7" t="s">
        <v>11001</v>
      </c>
      <c r="Z2230" s="11" t="s">
        <v>4442</v>
      </c>
      <c r="AA2230" s="7">
        <v>50000</v>
      </c>
      <c r="AB2230" s="1" t="s">
        <v>15755</v>
      </c>
      <c r="AC2230" s="7" t="s">
        <v>14870</v>
      </c>
      <c r="AD2230" s="1" t="s">
        <v>16269</v>
      </c>
    </row>
    <row r="2231" spans="1:30">
      <c r="A2231" s="6">
        <v>43937</v>
      </c>
      <c r="B2231" s="7" t="s">
        <v>21</v>
      </c>
      <c r="C2231" s="7" t="s">
        <v>5590</v>
      </c>
      <c r="D2231" s="11" t="s">
        <v>904</v>
      </c>
      <c r="E2231" s="7" t="s">
        <v>16</v>
      </c>
      <c r="F2231" s="7" t="s">
        <v>363</v>
      </c>
      <c r="G2231" s="7" t="s">
        <v>17</v>
      </c>
      <c r="H2231" s="7" t="s">
        <v>5591</v>
      </c>
      <c r="I2231" s="7" t="s">
        <v>3218</v>
      </c>
      <c r="J2231" s="7"/>
      <c r="K2231" s="7" t="s">
        <v>1017</v>
      </c>
      <c r="L2231" s="7" t="s">
        <v>1358</v>
      </c>
      <c r="M2231" s="7" t="s">
        <v>8626</v>
      </c>
      <c r="N2231" s="7">
        <v>59955</v>
      </c>
      <c r="O2231" s="7"/>
      <c r="P2231" s="7">
        <v>1950</v>
      </c>
      <c r="Q2231" s="7"/>
      <c r="R2231" s="1"/>
      <c r="S2231" s="1"/>
      <c r="T2231" s="1"/>
      <c r="U2231" s="15" t="s">
        <v>816</v>
      </c>
      <c r="V2231" s="52"/>
      <c r="W2231" s="14" t="s">
        <v>815</v>
      </c>
      <c r="X2231" s="20">
        <v>0</v>
      </c>
      <c r="Y2231" s="7" t="s">
        <v>11002</v>
      </c>
      <c r="Z2231" s="11" t="s">
        <v>4442</v>
      </c>
      <c r="AA2231" s="7">
        <v>20000</v>
      </c>
      <c r="AB2231" s="1" t="s">
        <v>15089</v>
      </c>
      <c r="AC2231" s="7" t="s">
        <v>14868</v>
      </c>
      <c r="AD2231" s="1" t="s">
        <v>16269</v>
      </c>
    </row>
    <row r="2232" spans="1:30">
      <c r="A2232" s="6">
        <v>43938</v>
      </c>
      <c r="B2232" s="7" t="s">
        <v>21</v>
      </c>
      <c r="C2232" s="7" t="s">
        <v>4589</v>
      </c>
      <c r="D2232" s="7" t="s">
        <v>2170</v>
      </c>
      <c r="E2232" s="7" t="s">
        <v>16</v>
      </c>
      <c r="F2232" s="7"/>
      <c r="G2232" s="7" t="s">
        <v>17</v>
      </c>
      <c r="H2232" s="7" t="s">
        <v>5592</v>
      </c>
      <c r="I2232" s="7" t="s">
        <v>5081</v>
      </c>
      <c r="J2232" s="7"/>
      <c r="K2232" s="7"/>
      <c r="L2232" s="7" t="s">
        <v>13872</v>
      </c>
      <c r="M2232" s="7" t="s">
        <v>2172</v>
      </c>
      <c r="N2232" s="7">
        <v>59950</v>
      </c>
      <c r="O2232" s="7">
        <v>5000</v>
      </c>
      <c r="P2232" s="7">
        <v>11.99</v>
      </c>
      <c r="Q2232" s="7"/>
      <c r="R2232" s="1"/>
      <c r="S2232" s="1"/>
      <c r="T2232" s="1"/>
      <c r="U2232" s="15" t="s">
        <v>816</v>
      </c>
      <c r="V2232" s="52"/>
      <c r="W2232" s="14" t="s">
        <v>815</v>
      </c>
      <c r="X2232" s="20">
        <v>0</v>
      </c>
      <c r="Y2232" s="7" t="s">
        <v>11003</v>
      </c>
      <c r="Z2232" s="11" t="s">
        <v>4442</v>
      </c>
      <c r="AA2232" s="7">
        <v>500000</v>
      </c>
      <c r="AB2232" s="1" t="s">
        <v>15215</v>
      </c>
      <c r="AC2232" s="7" t="s">
        <v>14869</v>
      </c>
      <c r="AD2232" s="1" t="s">
        <v>16269</v>
      </c>
    </row>
    <row r="2233" spans="1:30">
      <c r="A2233" s="6">
        <v>43934</v>
      </c>
      <c r="B2233" s="7" t="s">
        <v>21</v>
      </c>
      <c r="C2233" s="7" t="s">
        <v>5199</v>
      </c>
      <c r="D2233" s="11" t="s">
        <v>904</v>
      </c>
      <c r="E2233" s="7" t="s">
        <v>117</v>
      </c>
      <c r="F2233" s="7"/>
      <c r="G2233" s="7" t="s">
        <v>17</v>
      </c>
      <c r="H2233" s="7" t="s">
        <v>5359</v>
      </c>
      <c r="I2233" s="7" t="s">
        <v>8295</v>
      </c>
      <c r="J2233" s="7"/>
      <c r="K2233" s="7" t="s">
        <v>8296</v>
      </c>
      <c r="L2233" s="7" t="s">
        <v>14362</v>
      </c>
      <c r="M2233" s="7" t="s">
        <v>14361</v>
      </c>
      <c r="N2233" s="7">
        <v>59949.9</v>
      </c>
      <c r="O2233" s="7"/>
      <c r="P2233" s="7"/>
      <c r="Q2233" s="7"/>
      <c r="R2233" s="1"/>
      <c r="S2233" s="1"/>
      <c r="T2233" s="1"/>
      <c r="U2233" s="15" t="s">
        <v>816</v>
      </c>
      <c r="V2233" s="52"/>
      <c r="W2233" s="14" t="s">
        <v>815</v>
      </c>
      <c r="X2233" s="20">
        <v>0</v>
      </c>
      <c r="Y2233" s="7" t="s">
        <v>11004</v>
      </c>
      <c r="Z2233" s="11" t="s">
        <v>4442</v>
      </c>
      <c r="AA2233" s="7">
        <v>320000</v>
      </c>
      <c r="AB2233" s="1" t="s">
        <v>15756</v>
      </c>
      <c r="AC2233" s="7" t="s">
        <v>14868</v>
      </c>
      <c r="AD2233" s="1" t="s">
        <v>16269</v>
      </c>
    </row>
    <row r="2234" spans="1:30">
      <c r="A2234" s="6">
        <v>43902</v>
      </c>
      <c r="B2234" s="7" t="s">
        <v>21</v>
      </c>
      <c r="C2234" s="7" t="s">
        <v>5199</v>
      </c>
      <c r="D2234" s="11" t="s">
        <v>904</v>
      </c>
      <c r="E2234" s="7" t="s">
        <v>16</v>
      </c>
      <c r="F2234" s="7"/>
      <c r="G2234" s="7" t="s">
        <v>17</v>
      </c>
      <c r="H2234" s="7" t="s">
        <v>5593</v>
      </c>
      <c r="I2234" s="7" t="s">
        <v>8627</v>
      </c>
      <c r="J2234" s="7"/>
      <c r="K2234" s="7" t="s">
        <v>8628</v>
      </c>
      <c r="L2234" s="7" t="s">
        <v>14364</v>
      </c>
      <c r="M2234" s="7" t="s">
        <v>14363</v>
      </c>
      <c r="N2234" s="7">
        <v>59904</v>
      </c>
      <c r="O2234" s="7"/>
      <c r="P2234" s="7"/>
      <c r="Q2234" s="7"/>
      <c r="R2234" s="1"/>
      <c r="S2234" s="1"/>
      <c r="T2234" s="1"/>
      <c r="U2234" s="15" t="s">
        <v>816</v>
      </c>
      <c r="V2234" s="52"/>
      <c r="W2234" s="14" t="s">
        <v>815</v>
      </c>
      <c r="X2234" s="20">
        <v>0</v>
      </c>
      <c r="Y2234" s="7" t="s">
        <v>11005</v>
      </c>
      <c r="Z2234" s="11" t="s">
        <v>4442</v>
      </c>
      <c r="AA2234" s="7">
        <v>96000</v>
      </c>
      <c r="AB2234" s="1" t="s">
        <v>15757</v>
      </c>
      <c r="AC2234" s="7" t="s">
        <v>14868</v>
      </c>
      <c r="AD2234" s="1" t="s">
        <v>16269</v>
      </c>
    </row>
    <row r="2235" spans="1:30">
      <c r="A2235" s="6">
        <v>43943</v>
      </c>
      <c r="B2235" s="7" t="s">
        <v>15</v>
      </c>
      <c r="C2235" s="7" t="s">
        <v>2884</v>
      </c>
      <c r="D2235" s="7" t="s">
        <v>2877</v>
      </c>
      <c r="E2235" s="7" t="s">
        <v>16</v>
      </c>
      <c r="F2235" s="7" t="s">
        <v>2978</v>
      </c>
      <c r="G2235" s="7" t="s">
        <v>17</v>
      </c>
      <c r="H2235" s="7" t="s">
        <v>5594</v>
      </c>
      <c r="I2235" s="7" t="s">
        <v>8629</v>
      </c>
      <c r="J2235" s="7"/>
      <c r="K2235" s="7" t="s">
        <v>3013</v>
      </c>
      <c r="L2235" s="7" t="s">
        <v>9897</v>
      </c>
      <c r="M2235" s="7" t="s">
        <v>3014</v>
      </c>
      <c r="N2235" s="7">
        <v>59850</v>
      </c>
      <c r="O2235" s="7"/>
      <c r="P2235" s="7"/>
      <c r="Q2235" s="7"/>
      <c r="R2235" s="1"/>
      <c r="S2235" s="1"/>
      <c r="T2235" s="1"/>
      <c r="U2235" s="15" t="s">
        <v>816</v>
      </c>
      <c r="V2235" s="52"/>
      <c r="W2235" s="14" t="s">
        <v>815</v>
      </c>
      <c r="X2235" s="20">
        <v>0</v>
      </c>
      <c r="Y2235" s="7" t="s">
        <v>11006</v>
      </c>
      <c r="Z2235" s="11" t="s">
        <v>4442</v>
      </c>
      <c r="AA2235" s="7">
        <v>2000000</v>
      </c>
      <c r="AB2235" s="1" t="s">
        <v>15002</v>
      </c>
      <c r="AC2235" s="7" t="s">
        <v>14869</v>
      </c>
      <c r="AD2235" s="1" t="s">
        <v>16269</v>
      </c>
    </row>
    <row r="2236" spans="1:30">
      <c r="A2236" s="6">
        <v>43948</v>
      </c>
      <c r="B2236" s="7" t="s">
        <v>21</v>
      </c>
      <c r="C2236" s="7" t="s">
        <v>4451</v>
      </c>
      <c r="D2236" s="7" t="s">
        <v>2480</v>
      </c>
      <c r="E2236" s="7" t="s">
        <v>16</v>
      </c>
      <c r="F2236" s="7" t="s">
        <v>2481</v>
      </c>
      <c r="G2236" s="7" t="s">
        <v>17</v>
      </c>
      <c r="H2236" s="7" t="s">
        <v>5595</v>
      </c>
      <c r="I2236" s="7" t="s">
        <v>8630</v>
      </c>
      <c r="J2236" s="7" t="s">
        <v>2485</v>
      </c>
      <c r="K2236" s="7"/>
      <c r="L2236" s="7" t="s">
        <v>8631</v>
      </c>
      <c r="M2236" s="7" t="s">
        <v>8632</v>
      </c>
      <c r="N2236" s="7">
        <v>59700</v>
      </c>
      <c r="O2236" s="7"/>
      <c r="P2236" s="7"/>
      <c r="Q2236" s="7"/>
      <c r="R2236" s="1"/>
      <c r="S2236" s="1"/>
      <c r="T2236" s="1"/>
      <c r="U2236" s="15" t="s">
        <v>816</v>
      </c>
      <c r="V2236" s="52"/>
      <c r="W2236" s="14" t="s">
        <v>815</v>
      </c>
      <c r="X2236" s="20">
        <v>0</v>
      </c>
      <c r="Y2236" s="7" t="s">
        <v>11007</v>
      </c>
      <c r="Z2236" s="11" t="s">
        <v>4442</v>
      </c>
      <c r="AA2236" s="7">
        <v>500000</v>
      </c>
      <c r="AB2236" s="1" t="s">
        <v>15758</v>
      </c>
      <c r="AC2236" s="7" t="s">
        <v>14869</v>
      </c>
      <c r="AD2236" s="1" t="s">
        <v>16269</v>
      </c>
    </row>
    <row r="2237" spans="1:30">
      <c r="A2237" s="6">
        <v>43912</v>
      </c>
      <c r="B2237" s="7" t="s">
        <v>15</v>
      </c>
      <c r="C2237" s="7" t="s">
        <v>4632</v>
      </c>
      <c r="D2237" s="7" t="s">
        <v>3512</v>
      </c>
      <c r="E2237" s="7" t="s">
        <v>16</v>
      </c>
      <c r="F2237" s="7"/>
      <c r="G2237" s="7" t="s">
        <v>17</v>
      </c>
      <c r="H2237" s="7" t="s">
        <v>5596</v>
      </c>
      <c r="I2237" s="7" t="s">
        <v>8633</v>
      </c>
      <c r="J2237" s="7" t="s">
        <v>8634</v>
      </c>
      <c r="K2237" s="7" t="s">
        <v>8634</v>
      </c>
      <c r="L2237" s="7" t="s">
        <v>3573</v>
      </c>
      <c r="M2237" s="7" t="s">
        <v>8603</v>
      </c>
      <c r="N2237" s="7">
        <v>59648</v>
      </c>
      <c r="O2237" s="7">
        <v>51200</v>
      </c>
      <c r="P2237" s="7">
        <v>1.17</v>
      </c>
      <c r="Q2237" s="7"/>
      <c r="R2237" s="1"/>
      <c r="S2237" s="1"/>
      <c r="T2237" s="1"/>
      <c r="U2237" s="15" t="s">
        <v>816</v>
      </c>
      <c r="V2237" s="52"/>
      <c r="W2237" s="14" t="s">
        <v>815</v>
      </c>
      <c r="X2237" s="20">
        <v>0</v>
      </c>
      <c r="Y2237" s="7" t="s">
        <v>11008</v>
      </c>
      <c r="Z2237" s="11" t="s">
        <v>4442</v>
      </c>
      <c r="AA2237" s="7">
        <v>450000</v>
      </c>
      <c r="AB2237" s="1" t="s">
        <v>15385</v>
      </c>
      <c r="AC2237" s="7" t="s">
        <v>14869</v>
      </c>
      <c r="AD2237" s="1" t="s">
        <v>16269</v>
      </c>
    </row>
    <row r="2238" spans="1:30">
      <c r="A2238" s="6">
        <v>43951</v>
      </c>
      <c r="B2238" s="7" t="s">
        <v>15</v>
      </c>
      <c r="C2238" s="7" t="s">
        <v>4452</v>
      </c>
      <c r="D2238" s="7" t="s">
        <v>3804</v>
      </c>
      <c r="E2238" s="7" t="s">
        <v>117</v>
      </c>
      <c r="F2238" s="7" t="s">
        <v>5299</v>
      </c>
      <c r="G2238" s="7" t="s">
        <v>37</v>
      </c>
      <c r="H2238" s="7" t="s">
        <v>5597</v>
      </c>
      <c r="I2238" s="7" t="s">
        <v>8214</v>
      </c>
      <c r="J2238" s="7"/>
      <c r="K2238" s="7" t="s">
        <v>8215</v>
      </c>
      <c r="L2238" s="7" t="s">
        <v>14275</v>
      </c>
      <c r="M2238" s="7" t="s">
        <v>8216</v>
      </c>
      <c r="N2238" s="7">
        <v>59630.04</v>
      </c>
      <c r="O2238" s="7">
        <v>27</v>
      </c>
      <c r="P2238" s="7">
        <v>2208.52</v>
      </c>
      <c r="Q2238" s="7"/>
      <c r="R2238" s="1"/>
      <c r="S2238" s="1"/>
      <c r="T2238" s="1"/>
      <c r="U2238" s="15" t="s">
        <v>816</v>
      </c>
      <c r="V2238" s="52"/>
      <c r="W2238" s="14" t="s">
        <v>815</v>
      </c>
      <c r="X2238" s="20">
        <v>0</v>
      </c>
      <c r="Y2238" s="7" t="s">
        <v>11009</v>
      </c>
      <c r="Z2238" s="11" t="s">
        <v>4442</v>
      </c>
      <c r="AA2238" s="7">
        <v>4000000</v>
      </c>
      <c r="AB2238" s="1" t="s">
        <v>15649</v>
      </c>
      <c r="AC2238" s="7" t="s">
        <v>14869</v>
      </c>
      <c r="AD2238" s="1" t="s">
        <v>16269</v>
      </c>
    </row>
    <row r="2239" spans="1:30">
      <c r="A2239" s="6">
        <v>43916</v>
      </c>
      <c r="B2239" s="7" t="s">
        <v>21</v>
      </c>
      <c r="C2239" s="7" t="s">
        <v>5199</v>
      </c>
      <c r="D2239" s="11" t="s">
        <v>904</v>
      </c>
      <c r="E2239" s="7" t="s">
        <v>16</v>
      </c>
      <c r="F2239" s="7"/>
      <c r="G2239" s="7" t="s">
        <v>17</v>
      </c>
      <c r="H2239" s="7" t="s">
        <v>5306</v>
      </c>
      <c r="I2239" s="7" t="s">
        <v>8635</v>
      </c>
      <c r="J2239" s="7"/>
      <c r="K2239" s="7" t="s">
        <v>8636</v>
      </c>
      <c r="L2239" s="7" t="s">
        <v>14365</v>
      </c>
      <c r="M2239" s="7" t="s">
        <v>8637</v>
      </c>
      <c r="N2239" s="7">
        <v>59501.9</v>
      </c>
      <c r="O2239" s="7"/>
      <c r="P2239" s="7"/>
      <c r="Q2239" s="7"/>
      <c r="R2239" s="1"/>
      <c r="S2239" s="1"/>
      <c r="T2239" s="1"/>
      <c r="U2239" s="15" t="s">
        <v>816</v>
      </c>
      <c r="V2239" s="52"/>
      <c r="W2239" s="14" t="s">
        <v>815</v>
      </c>
      <c r="X2239" s="20">
        <v>0</v>
      </c>
      <c r="Y2239" s="7" t="s">
        <v>11010</v>
      </c>
      <c r="Z2239" s="11" t="s">
        <v>4442</v>
      </c>
      <c r="AA2239" s="7">
        <v>30000</v>
      </c>
      <c r="AB2239" s="1" t="s">
        <v>15759</v>
      </c>
      <c r="AC2239" s="7" t="s">
        <v>14870</v>
      </c>
      <c r="AD2239" s="1" t="s">
        <v>16269</v>
      </c>
    </row>
    <row r="2240" spans="1:30">
      <c r="A2240" s="6">
        <v>43951</v>
      </c>
      <c r="B2240" s="7" t="s">
        <v>21</v>
      </c>
      <c r="C2240" s="7" t="s">
        <v>4449</v>
      </c>
      <c r="D2240" s="7" t="s">
        <v>678</v>
      </c>
      <c r="E2240" s="7" t="s">
        <v>117</v>
      </c>
      <c r="F2240" s="7" t="s">
        <v>5291</v>
      </c>
      <c r="G2240" s="7" t="s">
        <v>34</v>
      </c>
      <c r="H2240" s="7" t="s">
        <v>5292</v>
      </c>
      <c r="I2240" s="7" t="s">
        <v>8196</v>
      </c>
      <c r="J2240" s="7" t="s">
        <v>8197</v>
      </c>
      <c r="K2240" s="7" t="s">
        <v>8198</v>
      </c>
      <c r="L2240" s="7" t="s">
        <v>14367</v>
      </c>
      <c r="M2240" s="7" t="s">
        <v>14366</v>
      </c>
      <c r="N2240" s="7">
        <v>59474</v>
      </c>
      <c r="O2240" s="7">
        <v>1</v>
      </c>
      <c r="P2240" s="7">
        <v>59474</v>
      </c>
      <c r="Q2240" s="7"/>
      <c r="R2240" s="1"/>
      <c r="S2240" s="1"/>
      <c r="T2240" s="1"/>
      <c r="U2240" s="15" t="s">
        <v>816</v>
      </c>
      <c r="V2240" s="52"/>
      <c r="W2240" s="14" t="s">
        <v>815</v>
      </c>
      <c r="X2240" s="20">
        <v>0</v>
      </c>
      <c r="Y2240" s="7" t="s">
        <v>11011</v>
      </c>
      <c r="Z2240" s="11" t="s">
        <v>4442</v>
      </c>
      <c r="AA2240" s="7">
        <v>150000</v>
      </c>
      <c r="AB2240" s="1" t="s">
        <v>15760</v>
      </c>
      <c r="AC2240" s="7" t="s">
        <v>14870</v>
      </c>
      <c r="AD2240" s="1" t="s">
        <v>16269</v>
      </c>
    </row>
    <row r="2241" spans="1:30">
      <c r="A2241" s="6">
        <v>43941</v>
      </c>
      <c r="B2241" s="7" t="s">
        <v>21</v>
      </c>
      <c r="C2241" s="7" t="s">
        <v>2648</v>
      </c>
      <c r="D2241" s="11" t="s">
        <v>3952</v>
      </c>
      <c r="E2241" s="7" t="s">
        <v>16</v>
      </c>
      <c r="F2241" s="7" t="s">
        <v>4101</v>
      </c>
      <c r="G2241" s="7" t="s">
        <v>17</v>
      </c>
      <c r="H2241" s="7" t="s">
        <v>5598</v>
      </c>
      <c r="I2241" s="7" t="s">
        <v>8638</v>
      </c>
      <c r="J2241" s="7"/>
      <c r="K2241" s="7"/>
      <c r="L2241" s="7" t="s">
        <v>14369</v>
      </c>
      <c r="M2241" s="7" t="s">
        <v>14368</v>
      </c>
      <c r="N2241" s="7">
        <v>59400</v>
      </c>
      <c r="O2241" s="7"/>
      <c r="P2241" s="7"/>
      <c r="Q2241" s="7"/>
      <c r="R2241" s="1"/>
      <c r="S2241" s="1"/>
      <c r="T2241" s="1"/>
      <c r="U2241" s="15" t="s">
        <v>816</v>
      </c>
      <c r="V2241" s="52"/>
      <c r="W2241" s="14" t="s">
        <v>815</v>
      </c>
      <c r="X2241" s="20">
        <v>0</v>
      </c>
      <c r="Y2241" s="7" t="s">
        <v>11012</v>
      </c>
      <c r="Z2241" s="11" t="s">
        <v>4442</v>
      </c>
      <c r="AA2241" s="7">
        <v>50000</v>
      </c>
      <c r="AB2241" s="1" t="s">
        <v>15761</v>
      </c>
      <c r="AC2241" s="7" t="s">
        <v>14868</v>
      </c>
      <c r="AD2241" s="1" t="s">
        <v>16269</v>
      </c>
    </row>
    <row r="2242" spans="1:30">
      <c r="A2242" s="6" t="s">
        <v>815</v>
      </c>
      <c r="B2242" s="7" t="s">
        <v>15</v>
      </c>
      <c r="C2242" s="7" t="s">
        <v>4458</v>
      </c>
      <c r="D2242" s="11" t="s">
        <v>904</v>
      </c>
      <c r="E2242" s="7" t="s">
        <v>16</v>
      </c>
      <c r="F2242" s="7" t="s">
        <v>4459</v>
      </c>
      <c r="G2242" s="7" t="s">
        <v>17</v>
      </c>
      <c r="H2242" s="7" t="s">
        <v>5599</v>
      </c>
      <c r="I2242" s="7" t="s">
        <v>8253</v>
      </c>
      <c r="J2242" s="7"/>
      <c r="K2242" s="7" t="s">
        <v>4517</v>
      </c>
      <c r="L2242" s="7" t="s">
        <v>8639</v>
      </c>
      <c r="M2242" s="7" t="s">
        <v>8640</v>
      </c>
      <c r="N2242" s="7">
        <v>59248</v>
      </c>
      <c r="O2242" s="7"/>
      <c r="P2242" s="7">
        <v>21.16</v>
      </c>
      <c r="Q2242" s="7"/>
      <c r="R2242" s="1"/>
      <c r="S2242" s="1"/>
      <c r="T2242" s="1"/>
      <c r="U2242" s="15" t="s">
        <v>816</v>
      </c>
      <c r="V2242" s="52"/>
      <c r="W2242" s="14" t="s">
        <v>815</v>
      </c>
      <c r="X2242" s="20">
        <v>0</v>
      </c>
      <c r="Y2242" s="7" t="s">
        <v>11013</v>
      </c>
      <c r="Z2242" s="11" t="s">
        <v>4442</v>
      </c>
      <c r="AA2242" s="7">
        <v>200000</v>
      </c>
      <c r="AB2242" s="1" t="s">
        <v>15762</v>
      </c>
      <c r="AC2242" s="7" t="s">
        <v>14870</v>
      </c>
      <c r="AD2242" s="1" t="s">
        <v>16269</v>
      </c>
    </row>
    <row r="2243" spans="1:30">
      <c r="A2243" s="6">
        <v>43934</v>
      </c>
      <c r="B2243" s="7" t="s">
        <v>15</v>
      </c>
      <c r="C2243" s="7" t="s">
        <v>4458</v>
      </c>
      <c r="D2243" s="11" t="s">
        <v>904</v>
      </c>
      <c r="E2243" s="7" t="s">
        <v>16</v>
      </c>
      <c r="F2243" s="7" t="s">
        <v>4459</v>
      </c>
      <c r="G2243" s="7" t="s">
        <v>17</v>
      </c>
      <c r="H2243" s="7" t="s">
        <v>5600</v>
      </c>
      <c r="I2243" s="7" t="s">
        <v>8253</v>
      </c>
      <c r="J2243" s="7"/>
      <c r="K2243" s="7" t="s">
        <v>4517</v>
      </c>
      <c r="L2243" s="7" t="s">
        <v>8641</v>
      </c>
      <c r="M2243" s="7" t="s">
        <v>8642</v>
      </c>
      <c r="N2243" s="7">
        <v>59200</v>
      </c>
      <c r="O2243" s="7"/>
      <c r="P2243" s="7">
        <v>18.5</v>
      </c>
      <c r="Q2243" s="7"/>
      <c r="R2243" s="1"/>
      <c r="S2243" s="1"/>
      <c r="T2243" s="1"/>
      <c r="U2243" s="15" t="s">
        <v>816</v>
      </c>
      <c r="V2243" s="52"/>
      <c r="W2243" s="14" t="s">
        <v>815</v>
      </c>
      <c r="X2243" s="20">
        <v>0</v>
      </c>
      <c r="Y2243" s="7" t="s">
        <v>11014</v>
      </c>
      <c r="Z2243" s="11" t="s">
        <v>4442</v>
      </c>
      <c r="AA2243" s="7">
        <v>1011052476</v>
      </c>
      <c r="AB2243" s="1" t="s">
        <v>15763</v>
      </c>
      <c r="AC2243" s="7" t="s">
        <v>14869</v>
      </c>
      <c r="AD2243" s="1" t="s">
        <v>16269</v>
      </c>
    </row>
    <row r="2244" spans="1:30">
      <c r="A2244" s="6">
        <v>43943</v>
      </c>
      <c r="B2244" s="7" t="s">
        <v>15</v>
      </c>
      <c r="C2244" s="7" t="s">
        <v>4244</v>
      </c>
      <c r="D2244" s="11" t="s">
        <v>3155</v>
      </c>
      <c r="E2244" s="7" t="s">
        <v>16</v>
      </c>
      <c r="F2244" s="7" t="s">
        <v>4591</v>
      </c>
      <c r="G2244" s="7" t="s">
        <v>34</v>
      </c>
      <c r="H2244" s="7" t="s">
        <v>5601</v>
      </c>
      <c r="I2244" s="7" t="s">
        <v>8608</v>
      </c>
      <c r="J2244" s="7"/>
      <c r="K2244" s="7"/>
      <c r="L2244" s="7" t="s">
        <v>8609</v>
      </c>
      <c r="M2244" s="7" t="s">
        <v>14359</v>
      </c>
      <c r="N2244" s="7">
        <v>59180</v>
      </c>
      <c r="O2244" s="7">
        <v>1</v>
      </c>
      <c r="P2244" s="7">
        <v>59180</v>
      </c>
      <c r="Q2244" s="7"/>
      <c r="R2244" s="1"/>
      <c r="S2244" s="1"/>
      <c r="T2244" s="1"/>
      <c r="U2244" s="15" t="s">
        <v>816</v>
      </c>
      <c r="V2244" s="52"/>
      <c r="W2244" s="14" t="s">
        <v>815</v>
      </c>
      <c r="X2244" s="20">
        <v>0</v>
      </c>
      <c r="Y2244" s="7" t="s">
        <v>11015</v>
      </c>
      <c r="Z2244" s="11" t="s">
        <v>4442</v>
      </c>
      <c r="AA2244" s="7">
        <v>600000</v>
      </c>
      <c r="AB2244" s="1" t="s">
        <v>15752</v>
      </c>
      <c r="AC2244" s="7" t="s">
        <v>14870</v>
      </c>
      <c r="AD2244" s="1" t="s">
        <v>16269</v>
      </c>
    </row>
    <row r="2245" spans="1:30">
      <c r="A2245" s="6" t="s">
        <v>815</v>
      </c>
      <c r="B2245" s="7" t="s">
        <v>15</v>
      </c>
      <c r="C2245" s="7" t="s">
        <v>4458</v>
      </c>
      <c r="D2245" s="11" t="s">
        <v>904</v>
      </c>
      <c r="E2245" s="7" t="s">
        <v>16</v>
      </c>
      <c r="F2245" s="7" t="s">
        <v>4459</v>
      </c>
      <c r="G2245" s="7" t="s">
        <v>17</v>
      </c>
      <c r="H2245" s="7" t="s">
        <v>5602</v>
      </c>
      <c r="I2245" s="7" t="s">
        <v>8267</v>
      </c>
      <c r="J2245" s="7"/>
      <c r="K2245" s="7" t="s">
        <v>4517</v>
      </c>
      <c r="L2245" s="7" t="s">
        <v>8555</v>
      </c>
      <c r="M2245" s="7" t="s">
        <v>14350</v>
      </c>
      <c r="N2245" s="7">
        <v>59150</v>
      </c>
      <c r="O2245" s="7"/>
      <c r="P2245" s="7"/>
      <c r="Q2245" s="7"/>
      <c r="R2245" s="1"/>
      <c r="S2245" s="1"/>
      <c r="T2245" s="1"/>
      <c r="U2245" s="15" t="s">
        <v>816</v>
      </c>
      <c r="V2245" s="52"/>
      <c r="W2245" s="14" t="s">
        <v>815</v>
      </c>
      <c r="X2245" s="20">
        <v>0</v>
      </c>
      <c r="Y2245" s="7" t="s">
        <v>11016</v>
      </c>
      <c r="Z2245" s="11" t="s">
        <v>4442</v>
      </c>
      <c r="AA2245" s="7">
        <v>320678045</v>
      </c>
      <c r="AB2245" s="1" t="s">
        <v>15740</v>
      </c>
      <c r="AC2245" s="7" t="s">
        <v>14869</v>
      </c>
      <c r="AD2245" s="1" t="s">
        <v>16269</v>
      </c>
    </row>
    <row r="2246" spans="1:30">
      <c r="A2246" s="6" t="s">
        <v>815</v>
      </c>
      <c r="B2246" s="7" t="s">
        <v>15</v>
      </c>
      <c r="C2246" s="7" t="s">
        <v>4458</v>
      </c>
      <c r="D2246" s="11" t="s">
        <v>904</v>
      </c>
      <c r="E2246" s="7" t="s">
        <v>16</v>
      </c>
      <c r="F2246" s="7" t="s">
        <v>4459</v>
      </c>
      <c r="G2246" s="7" t="s">
        <v>17</v>
      </c>
      <c r="H2246" s="7" t="s">
        <v>5603</v>
      </c>
      <c r="I2246" s="7" t="s">
        <v>4846</v>
      </c>
      <c r="J2246" s="7"/>
      <c r="K2246" s="7" t="s">
        <v>4517</v>
      </c>
      <c r="L2246" s="7" t="s">
        <v>8294</v>
      </c>
      <c r="M2246" s="7" t="s">
        <v>1846</v>
      </c>
      <c r="N2246" s="7">
        <v>59130</v>
      </c>
      <c r="O2246" s="7"/>
      <c r="P2246" s="7"/>
      <c r="Q2246" s="7"/>
      <c r="R2246" s="1"/>
      <c r="S2246" s="1"/>
      <c r="T2246" s="1"/>
      <c r="U2246" s="15" t="s">
        <v>816</v>
      </c>
      <c r="V2246" s="52"/>
      <c r="W2246" s="14" t="s">
        <v>815</v>
      </c>
      <c r="X2246" s="20">
        <v>0</v>
      </c>
      <c r="Y2246" s="7" t="s">
        <v>11017</v>
      </c>
      <c r="Z2246" s="11" t="s">
        <v>4442</v>
      </c>
      <c r="AA2246" s="7">
        <v>16528194</v>
      </c>
      <c r="AB2246" s="1" t="s">
        <v>15168</v>
      </c>
      <c r="AC2246" s="7" t="s">
        <v>14869</v>
      </c>
      <c r="AD2246" s="1" t="s">
        <v>16269</v>
      </c>
    </row>
    <row r="2247" spans="1:30">
      <c r="A2247" s="6">
        <v>43943</v>
      </c>
      <c r="B2247" s="7" t="s">
        <v>21</v>
      </c>
      <c r="C2247" s="7" t="s">
        <v>5234</v>
      </c>
      <c r="D2247" s="7" t="s">
        <v>2877</v>
      </c>
      <c r="E2247" s="7" t="s">
        <v>117</v>
      </c>
      <c r="F2247" s="7" t="s">
        <v>5396</v>
      </c>
      <c r="G2247" s="7" t="s">
        <v>17</v>
      </c>
      <c r="H2247" s="7" t="s">
        <v>5604</v>
      </c>
      <c r="I2247" s="7"/>
      <c r="J2247" s="7"/>
      <c r="K2247" s="7" t="s">
        <v>8643</v>
      </c>
      <c r="L2247" s="7" t="s">
        <v>14370</v>
      </c>
      <c r="M2247" s="7" t="s">
        <v>8644</v>
      </c>
      <c r="N2247" s="7">
        <v>58943.9</v>
      </c>
      <c r="O2247" s="7"/>
      <c r="P2247" s="7"/>
      <c r="Q2247" s="7"/>
      <c r="R2247" s="1"/>
      <c r="S2247" s="1"/>
      <c r="T2247" s="1"/>
      <c r="U2247" s="15" t="s">
        <v>816</v>
      </c>
      <c r="V2247" s="52"/>
      <c r="W2247" s="14" t="s">
        <v>815</v>
      </c>
      <c r="X2247" s="20">
        <v>0</v>
      </c>
      <c r="Y2247" s="7" t="s">
        <v>11018</v>
      </c>
      <c r="Z2247" s="11" t="s">
        <v>4442</v>
      </c>
      <c r="AA2247" s="7">
        <v>5000</v>
      </c>
      <c r="AB2247" s="1" t="s">
        <v>15764</v>
      </c>
      <c r="AC2247" s="7" t="s">
        <v>14868</v>
      </c>
      <c r="AD2247" s="1" t="s">
        <v>16269</v>
      </c>
    </row>
    <row r="2248" spans="1:30">
      <c r="A2248" s="6">
        <v>43943</v>
      </c>
      <c r="B2248" s="7" t="s">
        <v>21</v>
      </c>
      <c r="C2248" s="7"/>
      <c r="D2248" s="7" t="s">
        <v>818</v>
      </c>
      <c r="E2248" s="7" t="s">
        <v>16</v>
      </c>
      <c r="F2248" s="7" t="s">
        <v>845</v>
      </c>
      <c r="G2248" s="7" t="s">
        <v>17</v>
      </c>
      <c r="H2248" s="7" t="s">
        <v>5605</v>
      </c>
      <c r="I2248" s="7" t="s">
        <v>8645</v>
      </c>
      <c r="J2248" s="7"/>
      <c r="K2248" s="7" t="s">
        <v>857</v>
      </c>
      <c r="L2248" s="7" t="s">
        <v>14372</v>
      </c>
      <c r="M2248" s="7" t="s">
        <v>14371</v>
      </c>
      <c r="N2248" s="7">
        <v>58940</v>
      </c>
      <c r="O2248" s="7">
        <v>7000</v>
      </c>
      <c r="P2248" s="7">
        <v>8.42</v>
      </c>
      <c r="Q2248" s="7"/>
      <c r="R2248" s="1"/>
      <c r="S2248" s="1"/>
      <c r="T2248" s="1"/>
      <c r="U2248" s="15" t="s">
        <v>816</v>
      </c>
      <c r="V2248" s="52"/>
      <c r="W2248" s="14" t="s">
        <v>815</v>
      </c>
      <c r="X2248" s="20">
        <v>0</v>
      </c>
      <c r="Y2248" s="7" t="s">
        <v>11019</v>
      </c>
      <c r="Z2248" s="11" t="s">
        <v>4442</v>
      </c>
      <c r="AA2248" s="7">
        <v>20000</v>
      </c>
      <c r="AB2248" s="1" t="s">
        <v>15319</v>
      </c>
      <c r="AC2248" s="7" t="s">
        <v>14868</v>
      </c>
      <c r="AD2248" s="1" t="s">
        <v>16269</v>
      </c>
    </row>
    <row r="2249" spans="1:30">
      <c r="A2249" s="6">
        <v>43949</v>
      </c>
      <c r="B2249" s="7" t="s">
        <v>1385</v>
      </c>
      <c r="C2249" s="7" t="s">
        <v>4499</v>
      </c>
      <c r="D2249" s="7" t="s">
        <v>2194</v>
      </c>
      <c r="E2249" s="7" t="s">
        <v>36</v>
      </c>
      <c r="F2249" s="7" t="s">
        <v>2319</v>
      </c>
      <c r="G2249" s="7" t="s">
        <v>17</v>
      </c>
      <c r="H2249" s="7" t="s">
        <v>5606</v>
      </c>
      <c r="I2249" s="7" t="s">
        <v>2321</v>
      </c>
      <c r="J2249" s="7" t="s">
        <v>2321</v>
      </c>
      <c r="K2249" s="7" t="s">
        <v>2321</v>
      </c>
      <c r="L2249" s="7" t="s">
        <v>8294</v>
      </c>
      <c r="M2249" s="7" t="s">
        <v>1846</v>
      </c>
      <c r="N2249" s="7">
        <v>58671.199999999997</v>
      </c>
      <c r="O2249" s="7">
        <v>28000</v>
      </c>
      <c r="P2249" s="7">
        <v>2.0954000000000002</v>
      </c>
      <c r="Q2249" s="7"/>
      <c r="R2249" s="1"/>
      <c r="S2249" s="1"/>
      <c r="T2249" s="1"/>
      <c r="U2249" s="15" t="s">
        <v>816</v>
      </c>
      <c r="V2249" s="52"/>
      <c r="W2249" s="14" t="s">
        <v>815</v>
      </c>
      <c r="X2249" s="20">
        <v>0</v>
      </c>
      <c r="Y2249" s="7" t="s">
        <v>11020</v>
      </c>
      <c r="Z2249" s="11" t="s">
        <v>4442</v>
      </c>
      <c r="AA2249" s="7">
        <v>16528194</v>
      </c>
      <c r="AB2249" s="1" t="s">
        <v>15168</v>
      </c>
      <c r="AC2249" s="7" t="s">
        <v>14869</v>
      </c>
      <c r="AD2249" s="1" t="s">
        <v>16269</v>
      </c>
    </row>
    <row r="2250" spans="1:30">
      <c r="A2250" s="6">
        <v>43924</v>
      </c>
      <c r="B2250" s="7" t="s">
        <v>21</v>
      </c>
      <c r="C2250" s="7" t="s">
        <v>4454</v>
      </c>
      <c r="D2250" s="11" t="s">
        <v>904</v>
      </c>
      <c r="E2250" s="7" t="s">
        <v>16</v>
      </c>
      <c r="F2250" s="7"/>
      <c r="G2250" s="7" t="s">
        <v>17</v>
      </c>
      <c r="H2250" s="7" t="s">
        <v>5607</v>
      </c>
      <c r="I2250" s="7" t="s">
        <v>8646</v>
      </c>
      <c r="J2250" s="7" t="s">
        <v>8647</v>
      </c>
      <c r="K2250" s="7" t="s">
        <v>8648</v>
      </c>
      <c r="L2250" s="7" t="s">
        <v>8649</v>
      </c>
      <c r="M2250" s="7" t="s">
        <v>8650</v>
      </c>
      <c r="N2250" s="7">
        <v>58627.199999999997</v>
      </c>
      <c r="O2250" s="7"/>
      <c r="P2250" s="7"/>
      <c r="Q2250" s="7"/>
      <c r="R2250" s="1"/>
      <c r="S2250" s="1"/>
      <c r="T2250" s="1"/>
      <c r="U2250" s="15" t="s">
        <v>816</v>
      </c>
      <c r="V2250" s="52"/>
      <c r="W2250" s="14" t="s">
        <v>815</v>
      </c>
      <c r="X2250" s="20">
        <v>0</v>
      </c>
      <c r="Y2250" s="7" t="s">
        <v>11021</v>
      </c>
      <c r="Z2250" s="11" t="s">
        <v>4442</v>
      </c>
      <c r="AA2250" s="7">
        <v>65547409</v>
      </c>
      <c r="AB2250" s="1" t="s">
        <v>15765</v>
      </c>
      <c r="AC2250" s="7" t="s">
        <v>14869</v>
      </c>
      <c r="AD2250" s="1" t="s">
        <v>16269</v>
      </c>
    </row>
    <row r="2251" spans="1:30">
      <c r="A2251" s="6">
        <v>43921</v>
      </c>
      <c r="B2251" s="7" t="s">
        <v>15</v>
      </c>
      <c r="C2251" s="7" t="s">
        <v>4632</v>
      </c>
      <c r="D2251" s="7" t="s">
        <v>3512</v>
      </c>
      <c r="E2251" s="7" t="s">
        <v>16</v>
      </c>
      <c r="F2251" s="7"/>
      <c r="G2251" s="7" t="s">
        <v>17</v>
      </c>
      <c r="H2251" s="7" t="s">
        <v>5608</v>
      </c>
      <c r="I2251" s="7"/>
      <c r="J2251" s="7" t="s">
        <v>8651</v>
      </c>
      <c r="K2251" s="7" t="s">
        <v>8651</v>
      </c>
      <c r="L2251" s="7" t="s">
        <v>8355</v>
      </c>
      <c r="M2251" s="7" t="s">
        <v>2620</v>
      </c>
      <c r="N2251" s="7">
        <v>58568.4</v>
      </c>
      <c r="O2251" s="7">
        <v>1740</v>
      </c>
      <c r="P2251" s="7">
        <v>33.659999999999997</v>
      </c>
      <c r="Q2251" s="7"/>
      <c r="R2251" s="1"/>
      <c r="S2251" s="1"/>
      <c r="T2251" s="1"/>
      <c r="U2251" s="15" t="s">
        <v>816</v>
      </c>
      <c r="V2251" s="52"/>
      <c r="W2251" s="14" t="s">
        <v>815</v>
      </c>
      <c r="X2251" s="20">
        <v>0</v>
      </c>
      <c r="Y2251" s="7" t="s">
        <v>11022</v>
      </c>
      <c r="Z2251" s="11" t="s">
        <v>4442</v>
      </c>
      <c r="AA2251" s="7">
        <v>40000000</v>
      </c>
      <c r="AB2251" s="1" t="s">
        <v>15276</v>
      </c>
      <c r="AC2251" s="7" t="s">
        <v>14869</v>
      </c>
      <c r="AD2251" s="1" t="s">
        <v>16269</v>
      </c>
    </row>
    <row r="2252" spans="1:30">
      <c r="A2252" s="6">
        <v>43946</v>
      </c>
      <c r="B2252" s="7" t="s">
        <v>21</v>
      </c>
      <c r="C2252" s="7" t="s">
        <v>4500</v>
      </c>
      <c r="D2252" s="11" t="s">
        <v>904</v>
      </c>
      <c r="E2252" s="7" t="s">
        <v>16</v>
      </c>
      <c r="F2252" s="7" t="s">
        <v>3462</v>
      </c>
      <c r="G2252" s="7" t="s">
        <v>34</v>
      </c>
      <c r="H2252" s="7" t="s">
        <v>5609</v>
      </c>
      <c r="I2252" s="7" t="s">
        <v>283</v>
      </c>
      <c r="J2252" s="7" t="s">
        <v>981</v>
      </c>
      <c r="K2252" s="7" t="s">
        <v>8652</v>
      </c>
      <c r="L2252" s="7" t="s">
        <v>14373</v>
      </c>
      <c r="M2252" s="7" t="s">
        <v>8653</v>
      </c>
      <c r="N2252" s="7">
        <v>58500</v>
      </c>
      <c r="O2252" s="7">
        <v>300</v>
      </c>
      <c r="P2252" s="7">
        <v>195</v>
      </c>
      <c r="Q2252" s="7"/>
      <c r="R2252" s="1"/>
      <c r="S2252" s="1"/>
      <c r="T2252" s="1"/>
      <c r="U2252" s="15" t="s">
        <v>816</v>
      </c>
      <c r="V2252" s="52"/>
      <c r="W2252" s="14" t="s">
        <v>815</v>
      </c>
      <c r="X2252" s="20">
        <v>0</v>
      </c>
      <c r="Y2252" s="7" t="s">
        <v>11023</v>
      </c>
      <c r="Z2252" s="11" t="s">
        <v>4442</v>
      </c>
      <c r="AA2252" s="7">
        <v>152257</v>
      </c>
      <c r="AB2252" s="1" t="s">
        <v>15766</v>
      </c>
      <c r="AC2252" s="7" t="s">
        <v>14869</v>
      </c>
      <c r="AD2252" s="1" t="s">
        <v>16269</v>
      </c>
    </row>
    <row r="2253" spans="1:30">
      <c r="A2253" s="6">
        <v>43936</v>
      </c>
      <c r="B2253" s="7" t="s">
        <v>1385</v>
      </c>
      <c r="C2253" s="7" t="s">
        <v>4444</v>
      </c>
      <c r="D2253" s="7" t="s">
        <v>1387</v>
      </c>
      <c r="E2253" s="7" t="s">
        <v>1499</v>
      </c>
      <c r="F2253" s="7" t="s">
        <v>5242</v>
      </c>
      <c r="G2253" s="7" t="s">
        <v>17</v>
      </c>
      <c r="H2253" s="7" t="s">
        <v>5610</v>
      </c>
      <c r="I2253" s="7" t="s">
        <v>8654</v>
      </c>
      <c r="J2253" s="7"/>
      <c r="K2253" s="7"/>
      <c r="L2253" s="7" t="s">
        <v>14374</v>
      </c>
      <c r="M2253" s="7" t="s">
        <v>8655</v>
      </c>
      <c r="N2253" s="7">
        <v>58500</v>
      </c>
      <c r="O2253" s="7"/>
      <c r="P2253" s="7"/>
      <c r="Q2253" s="7"/>
      <c r="R2253" s="1"/>
      <c r="S2253" s="1"/>
      <c r="T2253" s="1"/>
      <c r="U2253" s="15" t="s">
        <v>816</v>
      </c>
      <c r="V2253" s="52"/>
      <c r="W2253" s="14" t="s">
        <v>815</v>
      </c>
      <c r="X2253" s="20">
        <v>0</v>
      </c>
      <c r="Y2253" s="7" t="s">
        <v>11024</v>
      </c>
      <c r="Z2253" s="11" t="s">
        <v>4442</v>
      </c>
      <c r="AA2253" s="7">
        <v>73000</v>
      </c>
      <c r="AB2253" s="1" t="s">
        <v>15767</v>
      </c>
      <c r="AC2253" s="7" t="s">
        <v>14868</v>
      </c>
      <c r="AD2253" s="1" t="s">
        <v>16269</v>
      </c>
    </row>
    <row r="2254" spans="1:30">
      <c r="A2254" s="6" t="s">
        <v>815</v>
      </c>
      <c r="B2254" s="7" t="s">
        <v>15</v>
      </c>
      <c r="C2254" s="7" t="s">
        <v>4458</v>
      </c>
      <c r="D2254" s="11" t="s">
        <v>904</v>
      </c>
      <c r="E2254" s="7" t="s">
        <v>16</v>
      </c>
      <c r="F2254" s="7" t="s">
        <v>4459</v>
      </c>
      <c r="G2254" s="7" t="s">
        <v>17</v>
      </c>
      <c r="H2254" s="7" t="s">
        <v>5611</v>
      </c>
      <c r="I2254" s="7" t="s">
        <v>8267</v>
      </c>
      <c r="J2254" s="7"/>
      <c r="K2254" s="7" t="s">
        <v>4517</v>
      </c>
      <c r="L2254" s="7" t="s">
        <v>8656</v>
      </c>
      <c r="M2254" s="7" t="s">
        <v>14375</v>
      </c>
      <c r="N2254" s="7">
        <v>58485</v>
      </c>
      <c r="O2254" s="7"/>
      <c r="P2254" s="7"/>
      <c r="Q2254" s="7"/>
      <c r="R2254" s="1"/>
      <c r="S2254" s="1"/>
      <c r="T2254" s="1"/>
      <c r="U2254" s="15" t="s">
        <v>816</v>
      </c>
      <c r="V2254" s="52"/>
      <c r="W2254" s="14" t="s">
        <v>815</v>
      </c>
      <c r="X2254" s="20">
        <v>0</v>
      </c>
      <c r="Y2254" s="7" t="s">
        <v>11025</v>
      </c>
      <c r="Z2254" s="11" t="s">
        <v>4442</v>
      </c>
      <c r="AA2254" s="7">
        <v>1020000</v>
      </c>
      <c r="AB2254" s="1" t="s">
        <v>15768</v>
      </c>
      <c r="AC2254" s="7" t="s">
        <v>14869</v>
      </c>
      <c r="AD2254" s="1" t="s">
        <v>16269</v>
      </c>
    </row>
    <row r="2255" spans="1:30">
      <c r="A2255" s="6">
        <v>43956</v>
      </c>
      <c r="B2255" s="7" t="s">
        <v>21</v>
      </c>
      <c r="C2255" s="7" t="s">
        <v>4447</v>
      </c>
      <c r="D2255" s="7" t="s">
        <v>2766</v>
      </c>
      <c r="E2255" s="7" t="s">
        <v>117</v>
      </c>
      <c r="F2255" s="7" t="s">
        <v>4121</v>
      </c>
      <c r="G2255" s="7" t="s">
        <v>34</v>
      </c>
      <c r="H2255" s="7" t="s">
        <v>5612</v>
      </c>
      <c r="I2255" s="7" t="s">
        <v>314</v>
      </c>
      <c r="J2255" s="7" t="s">
        <v>314</v>
      </c>
      <c r="K2255" s="7" t="s">
        <v>299</v>
      </c>
      <c r="L2255" s="7" t="s">
        <v>8657</v>
      </c>
      <c r="M2255" s="7" t="s">
        <v>8658</v>
      </c>
      <c r="N2255" s="7">
        <v>58371.7</v>
      </c>
      <c r="O2255" s="7"/>
      <c r="P2255" s="7"/>
      <c r="Q2255" s="7"/>
      <c r="R2255" s="1"/>
      <c r="S2255" s="1"/>
      <c r="T2255" s="1"/>
      <c r="U2255" s="15" t="s">
        <v>816</v>
      </c>
      <c r="V2255" s="52"/>
      <c r="W2255" s="14" t="s">
        <v>815</v>
      </c>
      <c r="X2255" s="20">
        <v>0</v>
      </c>
      <c r="Y2255" s="7" t="s">
        <v>11026</v>
      </c>
      <c r="Z2255" s="11" t="s">
        <v>4442</v>
      </c>
      <c r="AA2255" s="7">
        <v>201000</v>
      </c>
      <c r="AB2255" s="1" t="s">
        <v>15769</v>
      </c>
      <c r="AC2255" s="7" t="s">
        <v>14870</v>
      </c>
      <c r="AD2255" s="1" t="s">
        <v>16269</v>
      </c>
    </row>
    <row r="2256" spans="1:30">
      <c r="A2256" s="6">
        <v>43918</v>
      </c>
      <c r="B2256" s="7" t="s">
        <v>15</v>
      </c>
      <c r="C2256" s="7" t="s">
        <v>4632</v>
      </c>
      <c r="D2256" s="7" t="s">
        <v>3512</v>
      </c>
      <c r="E2256" s="7" t="s">
        <v>16</v>
      </c>
      <c r="F2256" s="7"/>
      <c r="G2256" s="7" t="s">
        <v>17</v>
      </c>
      <c r="H2256" s="7" t="s">
        <v>5613</v>
      </c>
      <c r="I2256" s="7" t="s">
        <v>8659</v>
      </c>
      <c r="J2256" s="7" t="s">
        <v>8660</v>
      </c>
      <c r="K2256" s="7" t="s">
        <v>8660</v>
      </c>
      <c r="L2256" s="7" t="s">
        <v>8524</v>
      </c>
      <c r="M2256" s="7" t="s">
        <v>8525</v>
      </c>
      <c r="N2256" s="7">
        <v>58226.7</v>
      </c>
      <c r="O2256" s="7">
        <v>49980</v>
      </c>
      <c r="P2256" s="7">
        <v>1.165</v>
      </c>
      <c r="Q2256" s="7"/>
      <c r="R2256" s="1"/>
      <c r="S2256" s="1"/>
      <c r="T2256" s="1"/>
      <c r="U2256" s="15" t="s">
        <v>816</v>
      </c>
      <c r="V2256" s="52"/>
      <c r="W2256" s="14" t="s">
        <v>815</v>
      </c>
      <c r="X2256" s="20">
        <v>0</v>
      </c>
      <c r="Y2256" s="7" t="s">
        <v>11027</v>
      </c>
      <c r="Z2256" s="11" t="s">
        <v>4442</v>
      </c>
      <c r="AA2256" s="7">
        <v>600000</v>
      </c>
      <c r="AB2256" s="1" t="s">
        <v>15730</v>
      </c>
      <c r="AC2256" s="7" t="s">
        <v>14870</v>
      </c>
      <c r="AD2256" s="1" t="s">
        <v>16269</v>
      </c>
    </row>
    <row r="2257" spans="1:30">
      <c r="A2257" s="6">
        <v>43942</v>
      </c>
      <c r="B2257" s="7" t="s">
        <v>15</v>
      </c>
      <c r="C2257" s="7" t="s">
        <v>4452</v>
      </c>
      <c r="D2257" s="7" t="s">
        <v>3804</v>
      </c>
      <c r="E2257" s="7" t="s">
        <v>16</v>
      </c>
      <c r="F2257" s="7" t="s">
        <v>2462</v>
      </c>
      <c r="G2257" s="7" t="s">
        <v>37</v>
      </c>
      <c r="H2257" s="7" t="s">
        <v>5614</v>
      </c>
      <c r="I2257" s="7" t="s">
        <v>3860</v>
      </c>
      <c r="J2257" s="7" t="s">
        <v>8393</v>
      </c>
      <c r="K2257" s="7"/>
      <c r="L2257" s="7" t="s">
        <v>14315</v>
      </c>
      <c r="M2257" s="7" t="s">
        <v>8394</v>
      </c>
      <c r="N2257" s="7">
        <v>58000</v>
      </c>
      <c r="O2257" s="7">
        <v>200</v>
      </c>
      <c r="P2257" s="7">
        <v>290</v>
      </c>
      <c r="Q2257" s="7"/>
      <c r="R2257" s="1"/>
      <c r="S2257" s="1"/>
      <c r="T2257" s="1"/>
      <c r="U2257" s="15" t="s">
        <v>816</v>
      </c>
      <c r="V2257" s="52"/>
      <c r="W2257" s="14" t="s">
        <v>815</v>
      </c>
      <c r="X2257" s="20">
        <v>0</v>
      </c>
      <c r="Y2257" s="7" t="s">
        <v>11028</v>
      </c>
      <c r="Z2257" s="11" t="s">
        <v>4442</v>
      </c>
      <c r="AA2257" s="7">
        <v>300000</v>
      </c>
      <c r="AB2257" s="1" t="s">
        <v>15699</v>
      </c>
      <c r="AC2257" s="7" t="s">
        <v>14868</v>
      </c>
      <c r="AD2257" s="1" t="s">
        <v>16269</v>
      </c>
    </row>
    <row r="2258" spans="1:30">
      <c r="A2258" s="6">
        <v>43941</v>
      </c>
      <c r="B2258" s="7" t="s">
        <v>21</v>
      </c>
      <c r="C2258" s="7" t="s">
        <v>2648</v>
      </c>
      <c r="D2258" s="11" t="s">
        <v>3952</v>
      </c>
      <c r="E2258" s="7" t="s">
        <v>16</v>
      </c>
      <c r="F2258" s="7" t="s">
        <v>5615</v>
      </c>
      <c r="G2258" s="7" t="s">
        <v>17</v>
      </c>
      <c r="H2258" s="7" t="s">
        <v>5616</v>
      </c>
      <c r="I2258" s="7" t="s">
        <v>8661</v>
      </c>
      <c r="J2258" s="7"/>
      <c r="K2258" s="7"/>
      <c r="L2258" s="7" t="s">
        <v>14035</v>
      </c>
      <c r="M2258" s="7" t="s">
        <v>3960</v>
      </c>
      <c r="N2258" s="7">
        <v>58000</v>
      </c>
      <c r="O2258" s="7"/>
      <c r="P2258" s="7"/>
      <c r="Q2258" s="7"/>
      <c r="R2258" s="1"/>
      <c r="S2258" s="1"/>
      <c r="T2258" s="1"/>
      <c r="U2258" s="15" t="s">
        <v>816</v>
      </c>
      <c r="V2258" s="52"/>
      <c r="W2258" s="14" t="s">
        <v>815</v>
      </c>
      <c r="X2258" s="20">
        <v>0</v>
      </c>
      <c r="Y2258" s="7" t="s">
        <v>11029</v>
      </c>
      <c r="Z2258" s="11" t="s">
        <v>4442</v>
      </c>
      <c r="AA2258" s="7">
        <v>100000</v>
      </c>
      <c r="AB2258" s="1" t="s">
        <v>15011</v>
      </c>
      <c r="AC2258" s="7" t="s">
        <v>14868</v>
      </c>
      <c r="AD2258" s="1" t="s">
        <v>16269</v>
      </c>
    </row>
    <row r="2259" spans="1:30">
      <c r="A2259" s="6">
        <v>43937</v>
      </c>
      <c r="B2259" s="7" t="s">
        <v>21</v>
      </c>
      <c r="C2259" s="7" t="s">
        <v>5590</v>
      </c>
      <c r="D2259" s="11" t="s">
        <v>904</v>
      </c>
      <c r="E2259" s="7" t="s">
        <v>16</v>
      </c>
      <c r="F2259" s="7"/>
      <c r="G2259" s="7" t="s">
        <v>17</v>
      </c>
      <c r="H2259" s="7" t="s">
        <v>5617</v>
      </c>
      <c r="I2259" s="7" t="s">
        <v>8662</v>
      </c>
      <c r="J2259" s="7"/>
      <c r="K2259" s="7" t="s">
        <v>8663</v>
      </c>
      <c r="L2259" s="7" t="s">
        <v>14360</v>
      </c>
      <c r="M2259" s="7" t="s">
        <v>8625</v>
      </c>
      <c r="N2259" s="7">
        <v>57955</v>
      </c>
      <c r="O2259" s="7"/>
      <c r="P2259" s="7"/>
      <c r="Q2259" s="7"/>
      <c r="R2259" s="1"/>
      <c r="S2259" s="1"/>
      <c r="T2259" s="1"/>
      <c r="U2259" s="15" t="s">
        <v>816</v>
      </c>
      <c r="V2259" s="52"/>
      <c r="W2259" s="14" t="s">
        <v>815</v>
      </c>
      <c r="X2259" s="20">
        <v>0</v>
      </c>
      <c r="Y2259" s="7" t="s">
        <v>11030</v>
      </c>
      <c r="Z2259" s="11" t="s">
        <v>4442</v>
      </c>
      <c r="AA2259" s="7">
        <v>50000</v>
      </c>
      <c r="AB2259" s="1" t="s">
        <v>15755</v>
      </c>
      <c r="AC2259" s="7" t="s">
        <v>14870</v>
      </c>
      <c r="AD2259" s="1" t="s">
        <v>16269</v>
      </c>
    </row>
    <row r="2260" spans="1:30">
      <c r="A2260" s="6" t="s">
        <v>815</v>
      </c>
      <c r="B2260" s="7" t="s">
        <v>15</v>
      </c>
      <c r="C2260" s="7" t="s">
        <v>4458</v>
      </c>
      <c r="D2260" s="11" t="s">
        <v>904</v>
      </c>
      <c r="E2260" s="7" t="s">
        <v>16</v>
      </c>
      <c r="F2260" s="7" t="s">
        <v>4459</v>
      </c>
      <c r="G2260" s="7" t="s">
        <v>17</v>
      </c>
      <c r="H2260" s="7" t="s">
        <v>5618</v>
      </c>
      <c r="I2260" s="7" t="s">
        <v>8267</v>
      </c>
      <c r="J2260" s="7"/>
      <c r="K2260" s="7" t="s">
        <v>4517</v>
      </c>
      <c r="L2260" s="7" t="s">
        <v>8414</v>
      </c>
      <c r="M2260" s="7" t="s">
        <v>14319</v>
      </c>
      <c r="N2260" s="7">
        <v>57890</v>
      </c>
      <c r="O2260" s="7"/>
      <c r="P2260" s="7"/>
      <c r="Q2260" s="7"/>
      <c r="R2260" s="1"/>
      <c r="S2260" s="1"/>
      <c r="T2260" s="1"/>
      <c r="U2260" s="15" t="s">
        <v>816</v>
      </c>
      <c r="V2260" s="52"/>
      <c r="W2260" s="14" t="s">
        <v>815</v>
      </c>
      <c r="X2260" s="20">
        <v>0</v>
      </c>
      <c r="Y2260" s="7" t="s">
        <v>11031</v>
      </c>
      <c r="Z2260" s="11" t="s">
        <v>4442</v>
      </c>
      <c r="AA2260" s="7">
        <v>610556810</v>
      </c>
      <c r="AB2260" s="1" t="s">
        <v>15704</v>
      </c>
      <c r="AC2260" s="7" t="s">
        <v>14869</v>
      </c>
      <c r="AD2260" s="1" t="s">
        <v>16269</v>
      </c>
    </row>
    <row r="2261" spans="1:30">
      <c r="A2261" s="6">
        <v>43935</v>
      </c>
      <c r="B2261" s="7" t="s">
        <v>21</v>
      </c>
      <c r="C2261" s="7" t="s">
        <v>5619</v>
      </c>
      <c r="D2261" s="11" t="s">
        <v>904</v>
      </c>
      <c r="E2261" s="7" t="s">
        <v>117</v>
      </c>
      <c r="F2261" s="7"/>
      <c r="G2261" s="7" t="s">
        <v>17</v>
      </c>
      <c r="H2261" s="7" t="s">
        <v>5620</v>
      </c>
      <c r="I2261" s="7" t="s">
        <v>8664</v>
      </c>
      <c r="J2261" s="7"/>
      <c r="K2261" s="7" t="s">
        <v>8665</v>
      </c>
      <c r="L2261" s="7" t="s">
        <v>14302</v>
      </c>
      <c r="M2261" s="7" t="s">
        <v>8310</v>
      </c>
      <c r="N2261" s="7">
        <v>57723.6</v>
      </c>
      <c r="O2261" s="7"/>
      <c r="P2261" s="7"/>
      <c r="Q2261" s="7"/>
      <c r="R2261" s="1"/>
      <c r="S2261" s="1"/>
      <c r="T2261" s="1"/>
      <c r="U2261" s="15" t="s">
        <v>816</v>
      </c>
      <c r="V2261" s="52"/>
      <c r="W2261" s="14" t="s">
        <v>815</v>
      </c>
      <c r="X2261" s="20">
        <v>0</v>
      </c>
      <c r="Y2261" s="7" t="s">
        <v>11032</v>
      </c>
      <c r="Z2261" s="11" t="s">
        <v>4442</v>
      </c>
      <c r="AA2261" s="7">
        <v>300000</v>
      </c>
      <c r="AB2261" s="1" t="s">
        <v>15676</v>
      </c>
      <c r="AC2261" s="7" t="s">
        <v>14868</v>
      </c>
      <c r="AD2261" s="1" t="s">
        <v>16269</v>
      </c>
    </row>
    <row r="2262" spans="1:30">
      <c r="A2262" s="6">
        <v>43913</v>
      </c>
      <c r="B2262" s="7" t="s">
        <v>21</v>
      </c>
      <c r="C2262" s="7" t="s">
        <v>4269</v>
      </c>
      <c r="D2262" s="7" t="s">
        <v>3952</v>
      </c>
      <c r="E2262" s="7" t="s">
        <v>16</v>
      </c>
      <c r="F2262" s="7" t="s">
        <v>4270</v>
      </c>
      <c r="G2262" s="7" t="s">
        <v>17</v>
      </c>
      <c r="H2262" s="7" t="s">
        <v>5621</v>
      </c>
      <c r="I2262" s="7" t="s">
        <v>4396</v>
      </c>
      <c r="J2262" s="7"/>
      <c r="K2262" s="7"/>
      <c r="L2262" s="7" t="s">
        <v>8531</v>
      </c>
      <c r="M2262" s="7" t="s">
        <v>14344</v>
      </c>
      <c r="N2262" s="7">
        <v>57708</v>
      </c>
      <c r="O2262" s="7">
        <v>25200</v>
      </c>
      <c r="P2262" s="7">
        <v>2.29</v>
      </c>
      <c r="Q2262" s="7" t="s">
        <v>20</v>
      </c>
      <c r="R2262" s="1"/>
      <c r="S2262" s="1"/>
      <c r="T2262" s="1"/>
      <c r="U2262" s="15" t="s">
        <v>816</v>
      </c>
      <c r="V2262" s="52"/>
      <c r="W2262" s="14" t="s">
        <v>815</v>
      </c>
      <c r="X2262" s="20">
        <v>0</v>
      </c>
      <c r="Y2262" s="7" t="s">
        <v>11033</v>
      </c>
      <c r="Z2262" s="11" t="s">
        <v>4442</v>
      </c>
      <c r="AA2262" s="7">
        <v>1500000</v>
      </c>
      <c r="AB2262" s="1" t="s">
        <v>15733</v>
      </c>
      <c r="AC2262" s="7" t="s">
        <v>14869</v>
      </c>
      <c r="AD2262" s="1" t="s">
        <v>16269</v>
      </c>
    </row>
    <row r="2263" spans="1:30">
      <c r="A2263" s="6">
        <v>43951</v>
      </c>
      <c r="B2263" s="7" t="s">
        <v>15</v>
      </c>
      <c r="C2263" s="7" t="s">
        <v>4452</v>
      </c>
      <c r="D2263" s="7" t="s">
        <v>3804</v>
      </c>
      <c r="E2263" s="7" t="s">
        <v>16</v>
      </c>
      <c r="F2263" s="7" t="s">
        <v>2462</v>
      </c>
      <c r="G2263" s="7" t="s">
        <v>17</v>
      </c>
      <c r="H2263" s="7" t="s">
        <v>5622</v>
      </c>
      <c r="I2263" s="7" t="s">
        <v>8666</v>
      </c>
      <c r="J2263" s="7"/>
      <c r="K2263" s="7" t="s">
        <v>8667</v>
      </c>
      <c r="L2263" s="7" t="s">
        <v>1988</v>
      </c>
      <c r="M2263" s="7" t="s">
        <v>1989</v>
      </c>
      <c r="N2263" s="7">
        <v>57600</v>
      </c>
      <c r="O2263" s="7">
        <v>15</v>
      </c>
      <c r="P2263" s="7">
        <v>3840</v>
      </c>
      <c r="Q2263" s="7"/>
      <c r="R2263" s="1"/>
      <c r="S2263" s="1"/>
      <c r="T2263" s="1"/>
      <c r="U2263" s="15" t="s">
        <v>816</v>
      </c>
      <c r="V2263" s="52"/>
      <c r="W2263" s="14" t="s">
        <v>815</v>
      </c>
      <c r="X2263" s="20">
        <v>0</v>
      </c>
      <c r="Y2263" s="7" t="s">
        <v>11034</v>
      </c>
      <c r="Z2263" s="11" t="s">
        <v>4442</v>
      </c>
      <c r="AA2263" s="7">
        <v>6000000</v>
      </c>
      <c r="AB2263" s="1" t="s">
        <v>15040</v>
      </c>
      <c r="AC2263" s="7" t="s">
        <v>14869</v>
      </c>
      <c r="AD2263" s="1" t="s">
        <v>16269</v>
      </c>
    </row>
    <row r="2264" spans="1:30">
      <c r="A2264" s="6">
        <v>43944</v>
      </c>
      <c r="B2264" s="7" t="s">
        <v>15</v>
      </c>
      <c r="C2264" s="7" t="s">
        <v>4656</v>
      </c>
      <c r="D2264" s="7" t="s">
        <v>39</v>
      </c>
      <c r="E2264" s="7" t="s">
        <v>16</v>
      </c>
      <c r="F2264" s="7" t="s">
        <v>129</v>
      </c>
      <c r="G2264" s="7" t="s">
        <v>37</v>
      </c>
      <c r="H2264" s="7" t="s">
        <v>5623</v>
      </c>
      <c r="I2264" s="7" t="s">
        <v>8668</v>
      </c>
      <c r="J2264" s="7"/>
      <c r="K2264" s="7" t="s">
        <v>167</v>
      </c>
      <c r="L2264" s="7" t="s">
        <v>168</v>
      </c>
      <c r="M2264" s="7" t="s">
        <v>103</v>
      </c>
      <c r="N2264" s="7">
        <v>57600</v>
      </c>
      <c r="O2264" s="7">
        <v>192000</v>
      </c>
      <c r="P2264" s="7">
        <v>0.3</v>
      </c>
      <c r="Q2264" s="7"/>
      <c r="R2264" s="1"/>
      <c r="S2264" s="1"/>
      <c r="T2264" s="1"/>
      <c r="U2264" s="15" t="s">
        <v>816</v>
      </c>
      <c r="V2264" s="52"/>
      <c r="W2264" s="14" t="s">
        <v>815</v>
      </c>
      <c r="X2264" s="20">
        <v>0</v>
      </c>
      <c r="Y2264" s="7" t="s">
        <v>11035</v>
      </c>
      <c r="Z2264" s="11" t="s">
        <v>4442</v>
      </c>
      <c r="AA2264" s="7">
        <v>60000</v>
      </c>
      <c r="AB2264" s="1" t="s">
        <v>14887</v>
      </c>
      <c r="AC2264" s="7" t="s">
        <v>14868</v>
      </c>
      <c r="AD2264" s="1" t="s">
        <v>16269</v>
      </c>
    </row>
    <row r="2265" spans="1:30">
      <c r="A2265" s="6">
        <v>43928</v>
      </c>
      <c r="B2265" s="7" t="s">
        <v>21</v>
      </c>
      <c r="C2265" s="7" t="s">
        <v>4454</v>
      </c>
      <c r="D2265" s="11" t="s">
        <v>904</v>
      </c>
      <c r="E2265" s="7" t="s">
        <v>16</v>
      </c>
      <c r="F2265" s="7" t="s">
        <v>363</v>
      </c>
      <c r="G2265" s="7" t="s">
        <v>17</v>
      </c>
      <c r="H2265" s="7" t="s">
        <v>5624</v>
      </c>
      <c r="I2265" s="7" t="s">
        <v>8669</v>
      </c>
      <c r="J2265" s="7" t="s">
        <v>8670</v>
      </c>
      <c r="K2265" s="7" t="s">
        <v>8671</v>
      </c>
      <c r="L2265" s="7" t="s">
        <v>13756</v>
      </c>
      <c r="M2265" s="7" t="s">
        <v>968</v>
      </c>
      <c r="N2265" s="7">
        <v>57600</v>
      </c>
      <c r="O2265" s="7">
        <v>1800</v>
      </c>
      <c r="P2265" s="7">
        <v>32</v>
      </c>
      <c r="Q2265" s="7"/>
      <c r="R2265" s="1"/>
      <c r="S2265" s="1"/>
      <c r="T2265" s="1"/>
      <c r="U2265" s="15" t="s">
        <v>816</v>
      </c>
      <c r="V2265" s="52"/>
      <c r="W2265" s="14" t="s">
        <v>815</v>
      </c>
      <c r="X2265" s="20">
        <v>0</v>
      </c>
      <c r="Y2265" s="7" t="s">
        <v>11036</v>
      </c>
      <c r="Z2265" s="11" t="s">
        <v>4442</v>
      </c>
      <c r="AA2265" s="7">
        <v>80000</v>
      </c>
      <c r="AB2265" s="1" t="s">
        <v>15028</v>
      </c>
      <c r="AC2265" s="7" t="s">
        <v>14870</v>
      </c>
      <c r="AD2265" s="1" t="s">
        <v>16269</v>
      </c>
    </row>
    <row r="2266" spans="1:30">
      <c r="A2266" s="6" t="s">
        <v>815</v>
      </c>
      <c r="B2266" s="7" t="s">
        <v>15</v>
      </c>
      <c r="C2266" s="7" t="s">
        <v>4458</v>
      </c>
      <c r="D2266" s="11" t="s">
        <v>904</v>
      </c>
      <c r="E2266" s="7" t="s">
        <v>16</v>
      </c>
      <c r="F2266" s="7" t="s">
        <v>4459</v>
      </c>
      <c r="G2266" s="7" t="s">
        <v>17</v>
      </c>
      <c r="H2266" s="7" t="s">
        <v>5375</v>
      </c>
      <c r="I2266" s="7" t="s">
        <v>4843</v>
      </c>
      <c r="J2266" s="7"/>
      <c r="K2266" s="7" t="s">
        <v>4517</v>
      </c>
      <c r="L2266" s="7" t="s">
        <v>8316</v>
      </c>
      <c r="M2266" s="7" t="s">
        <v>14305</v>
      </c>
      <c r="N2266" s="7">
        <v>57585.599999999999</v>
      </c>
      <c r="O2266" s="7"/>
      <c r="P2266" s="7"/>
      <c r="Q2266" s="7"/>
      <c r="R2266" s="1"/>
      <c r="S2266" s="1"/>
      <c r="T2266" s="1"/>
      <c r="U2266" s="15" t="s">
        <v>816</v>
      </c>
      <c r="V2266" s="52"/>
      <c r="W2266" s="14" t="s">
        <v>815</v>
      </c>
      <c r="X2266" s="20">
        <v>0</v>
      </c>
      <c r="Y2266" s="7" t="s">
        <v>11037</v>
      </c>
      <c r="Z2266" s="11" t="s">
        <v>4442</v>
      </c>
      <c r="AA2266" s="7">
        <v>103730196.44</v>
      </c>
      <c r="AB2266" s="1" t="s">
        <v>15679</v>
      </c>
      <c r="AC2266" s="7" t="s">
        <v>14869</v>
      </c>
      <c r="AD2266" s="1" t="s">
        <v>16269</v>
      </c>
    </row>
    <row r="2267" spans="1:30">
      <c r="A2267" s="6">
        <v>43944</v>
      </c>
      <c r="B2267" s="7" t="s">
        <v>21</v>
      </c>
      <c r="C2267" s="7" t="s">
        <v>4656</v>
      </c>
      <c r="D2267" s="7" t="s">
        <v>39</v>
      </c>
      <c r="E2267" s="7" t="s">
        <v>16</v>
      </c>
      <c r="F2267" s="7" t="s">
        <v>176</v>
      </c>
      <c r="G2267" s="7" t="s">
        <v>17</v>
      </c>
      <c r="H2267" s="7" t="s">
        <v>5625</v>
      </c>
      <c r="I2267" s="7" t="s">
        <v>8672</v>
      </c>
      <c r="J2267" s="7"/>
      <c r="K2267" s="7" t="s">
        <v>8673</v>
      </c>
      <c r="L2267" s="7" t="s">
        <v>14376</v>
      </c>
      <c r="M2267" s="7" t="s">
        <v>8674</v>
      </c>
      <c r="N2267" s="7">
        <v>57500</v>
      </c>
      <c r="O2267" s="7">
        <v>250</v>
      </c>
      <c r="P2267" s="7">
        <v>230</v>
      </c>
      <c r="Q2267" s="7"/>
      <c r="R2267" s="1"/>
      <c r="S2267" s="1"/>
      <c r="T2267" s="1"/>
      <c r="U2267" s="15" t="s">
        <v>816</v>
      </c>
      <c r="V2267" s="52"/>
      <c r="W2267" s="14" t="s">
        <v>815</v>
      </c>
      <c r="X2267" s="20">
        <v>0</v>
      </c>
      <c r="Y2267" s="7" t="s">
        <v>11038</v>
      </c>
      <c r="Z2267" s="11" t="s">
        <v>4442</v>
      </c>
      <c r="AA2267" s="7">
        <v>466840</v>
      </c>
      <c r="AB2267" s="1" t="s">
        <v>15770</v>
      </c>
      <c r="AC2267" s="7" t="s">
        <v>14868</v>
      </c>
      <c r="AD2267" s="1" t="s">
        <v>16269</v>
      </c>
    </row>
    <row r="2268" spans="1:30">
      <c r="A2268" s="6">
        <v>43929</v>
      </c>
      <c r="B2268" s="7" t="s">
        <v>21</v>
      </c>
      <c r="C2268" s="7" t="s">
        <v>4657</v>
      </c>
      <c r="D2268" s="7" t="s">
        <v>3952</v>
      </c>
      <c r="E2268" s="7" t="s">
        <v>16</v>
      </c>
      <c r="F2268" s="7" t="s">
        <v>4086</v>
      </c>
      <c r="G2268" s="7" t="s">
        <v>17</v>
      </c>
      <c r="H2268" s="7" t="s">
        <v>5357</v>
      </c>
      <c r="I2268" s="7" t="s">
        <v>8675</v>
      </c>
      <c r="J2268" s="7"/>
      <c r="K2268" s="7"/>
      <c r="L2268" s="7" t="s">
        <v>161</v>
      </c>
      <c r="M2268" s="7" t="s">
        <v>2859</v>
      </c>
      <c r="N2268" s="7">
        <v>57400</v>
      </c>
      <c r="O2268" s="7"/>
      <c r="P2268" s="7"/>
      <c r="Q2268" s="7"/>
      <c r="R2268" s="1"/>
      <c r="S2268" s="1"/>
      <c r="T2268" s="1"/>
      <c r="U2268" s="15" t="s">
        <v>816</v>
      </c>
      <c r="V2268" s="52"/>
      <c r="W2268" s="14" t="s">
        <v>815</v>
      </c>
      <c r="X2268" s="20">
        <v>0</v>
      </c>
      <c r="Y2268" s="7" t="s">
        <v>11039</v>
      </c>
      <c r="Z2268" s="11" t="s">
        <v>4442</v>
      </c>
      <c r="AA2268" s="7">
        <v>100000</v>
      </c>
      <c r="AB2268" s="1" t="s">
        <v>14886</v>
      </c>
      <c r="AC2268" s="7" t="s">
        <v>14870</v>
      </c>
      <c r="AD2268" s="1" t="s">
        <v>16269</v>
      </c>
    </row>
    <row r="2269" spans="1:30">
      <c r="A2269" s="6" t="s">
        <v>815</v>
      </c>
      <c r="B2269" s="7" t="s">
        <v>15</v>
      </c>
      <c r="C2269" s="7" t="s">
        <v>4458</v>
      </c>
      <c r="D2269" s="11" t="s">
        <v>904</v>
      </c>
      <c r="E2269" s="7" t="s">
        <v>16</v>
      </c>
      <c r="F2269" s="7" t="s">
        <v>4459</v>
      </c>
      <c r="G2269" s="7" t="s">
        <v>17</v>
      </c>
      <c r="H2269" s="7" t="s">
        <v>5626</v>
      </c>
      <c r="I2269" s="7" t="s">
        <v>8267</v>
      </c>
      <c r="J2269" s="7"/>
      <c r="K2269" s="7" t="s">
        <v>4517</v>
      </c>
      <c r="L2269" s="7" t="s">
        <v>8430</v>
      </c>
      <c r="M2269" s="7" t="s">
        <v>14325</v>
      </c>
      <c r="N2269" s="7">
        <v>57050</v>
      </c>
      <c r="O2269" s="7"/>
      <c r="P2269" s="7"/>
      <c r="Q2269" s="7"/>
      <c r="R2269" s="1"/>
      <c r="S2269" s="1"/>
      <c r="T2269" s="1"/>
      <c r="U2269" s="15" t="s">
        <v>816</v>
      </c>
      <c r="V2269" s="52"/>
      <c r="W2269" s="14" t="s">
        <v>815</v>
      </c>
      <c r="X2269" s="20">
        <v>0</v>
      </c>
      <c r="Y2269" s="7" t="s">
        <v>11040</v>
      </c>
      <c r="Z2269" s="11" t="s">
        <v>4442</v>
      </c>
      <c r="AA2269" s="7">
        <v>29030000</v>
      </c>
      <c r="AB2269" s="1" t="s">
        <v>15710</v>
      </c>
      <c r="AC2269" s="7" t="s">
        <v>14869</v>
      </c>
      <c r="AD2269" s="1" t="s">
        <v>16269</v>
      </c>
    </row>
    <row r="2270" spans="1:30">
      <c r="A2270" s="6">
        <v>43943</v>
      </c>
      <c r="B2270" s="7" t="s">
        <v>21</v>
      </c>
      <c r="C2270" s="7" t="s">
        <v>5627</v>
      </c>
      <c r="D2270" s="7" t="s">
        <v>773</v>
      </c>
      <c r="E2270" s="7" t="s">
        <v>117</v>
      </c>
      <c r="F2270" s="7" t="s">
        <v>774</v>
      </c>
      <c r="G2270" s="7" t="s">
        <v>17</v>
      </c>
      <c r="H2270" s="7" t="s">
        <v>782</v>
      </c>
      <c r="I2270" s="7"/>
      <c r="J2270" s="7" t="s">
        <v>783</v>
      </c>
      <c r="K2270" s="7" t="s">
        <v>777</v>
      </c>
      <c r="L2270" s="7" t="s">
        <v>13731</v>
      </c>
      <c r="M2270" s="7" t="s">
        <v>778</v>
      </c>
      <c r="N2270" s="7">
        <v>56975.1</v>
      </c>
      <c r="O2270" s="7">
        <v>1820</v>
      </c>
      <c r="P2270" s="7">
        <v>7.99</v>
      </c>
      <c r="Q2270" s="7" t="s">
        <v>4402</v>
      </c>
      <c r="R2270" s="1"/>
      <c r="S2270" s="1"/>
      <c r="T2270" s="1"/>
      <c r="U2270" s="15" t="s">
        <v>816</v>
      </c>
      <c r="V2270" s="52"/>
      <c r="W2270" s="14" t="s">
        <v>815</v>
      </c>
      <c r="X2270" s="20">
        <v>0</v>
      </c>
      <c r="Y2270" s="7" t="s">
        <v>11041</v>
      </c>
      <c r="Z2270" s="11" t="s">
        <v>4442</v>
      </c>
      <c r="AA2270" s="7">
        <v>100000</v>
      </c>
      <c r="AB2270" s="1" t="s">
        <v>15002</v>
      </c>
      <c r="AC2270" s="7" t="s">
        <v>14870</v>
      </c>
      <c r="AD2270" s="1" t="s">
        <v>16269</v>
      </c>
    </row>
    <row r="2271" spans="1:30">
      <c r="A2271" s="6">
        <v>43943</v>
      </c>
      <c r="B2271" s="7" t="s">
        <v>21</v>
      </c>
      <c r="C2271" s="7" t="s">
        <v>5627</v>
      </c>
      <c r="D2271" s="7" t="s">
        <v>773</v>
      </c>
      <c r="E2271" s="7" t="s">
        <v>117</v>
      </c>
      <c r="F2271" s="7" t="s">
        <v>774</v>
      </c>
      <c r="G2271" s="7" t="s">
        <v>17</v>
      </c>
      <c r="H2271" s="7" t="s">
        <v>5628</v>
      </c>
      <c r="I2271" s="7"/>
      <c r="J2271" s="7" t="s">
        <v>8676</v>
      </c>
      <c r="K2271" s="7" t="s">
        <v>777</v>
      </c>
      <c r="L2271" s="7" t="s">
        <v>13731</v>
      </c>
      <c r="M2271" s="7" t="s">
        <v>778</v>
      </c>
      <c r="N2271" s="7">
        <v>56975.1</v>
      </c>
      <c r="O2271" s="7">
        <v>650</v>
      </c>
      <c r="P2271" s="7">
        <v>2.99</v>
      </c>
      <c r="Q2271" s="7" t="s">
        <v>4401</v>
      </c>
      <c r="R2271" s="1"/>
      <c r="S2271" s="1"/>
      <c r="T2271" s="1"/>
      <c r="U2271" s="15" t="s">
        <v>816</v>
      </c>
      <c r="V2271" s="52"/>
      <c r="W2271" s="14" t="s">
        <v>815</v>
      </c>
      <c r="X2271" s="20">
        <v>0</v>
      </c>
      <c r="Y2271" s="7" t="s">
        <v>11042</v>
      </c>
      <c r="Z2271" s="11" t="s">
        <v>4442</v>
      </c>
      <c r="AA2271" s="7">
        <v>100000</v>
      </c>
      <c r="AB2271" s="1" t="s">
        <v>15002</v>
      </c>
      <c r="AC2271" s="7" t="s">
        <v>14870</v>
      </c>
      <c r="AD2271" s="1" t="s">
        <v>16269</v>
      </c>
    </row>
    <row r="2272" spans="1:30">
      <c r="A2272" s="6">
        <v>43943</v>
      </c>
      <c r="B2272" s="7" t="s">
        <v>21</v>
      </c>
      <c r="C2272" s="7" t="s">
        <v>5627</v>
      </c>
      <c r="D2272" s="7" t="s">
        <v>773</v>
      </c>
      <c r="E2272" s="7" t="s">
        <v>117</v>
      </c>
      <c r="F2272" s="7" t="s">
        <v>774</v>
      </c>
      <c r="G2272" s="7" t="s">
        <v>17</v>
      </c>
      <c r="H2272" s="7" t="s">
        <v>5629</v>
      </c>
      <c r="I2272" s="7"/>
      <c r="J2272" s="7" t="s">
        <v>8677</v>
      </c>
      <c r="K2272" s="7" t="s">
        <v>777</v>
      </c>
      <c r="L2272" s="7" t="s">
        <v>13731</v>
      </c>
      <c r="M2272" s="7" t="s">
        <v>778</v>
      </c>
      <c r="N2272" s="7">
        <v>56975.1</v>
      </c>
      <c r="O2272" s="7">
        <v>2080</v>
      </c>
      <c r="P2272" s="7">
        <v>4.8</v>
      </c>
      <c r="Q2272" s="7" t="s">
        <v>4400</v>
      </c>
      <c r="R2272" s="1"/>
      <c r="S2272" s="1"/>
      <c r="T2272" s="1"/>
      <c r="U2272" s="15" t="s">
        <v>816</v>
      </c>
      <c r="V2272" s="52"/>
      <c r="W2272" s="14" t="s">
        <v>815</v>
      </c>
      <c r="X2272" s="20">
        <v>0</v>
      </c>
      <c r="Y2272" s="7" t="s">
        <v>11043</v>
      </c>
      <c r="Z2272" s="11" t="s">
        <v>4442</v>
      </c>
      <c r="AA2272" s="7">
        <v>100000</v>
      </c>
      <c r="AB2272" s="1" t="s">
        <v>15002</v>
      </c>
      <c r="AC2272" s="7" t="s">
        <v>14870</v>
      </c>
      <c r="AD2272" s="1" t="s">
        <v>16269</v>
      </c>
    </row>
    <row r="2273" spans="1:30">
      <c r="A2273" s="6">
        <v>43943</v>
      </c>
      <c r="B2273" s="7" t="s">
        <v>21</v>
      </c>
      <c r="C2273" s="7" t="s">
        <v>5627</v>
      </c>
      <c r="D2273" s="7" t="s">
        <v>773</v>
      </c>
      <c r="E2273" s="7" t="s">
        <v>117</v>
      </c>
      <c r="F2273" s="7" t="s">
        <v>774</v>
      </c>
      <c r="G2273" s="7" t="s">
        <v>17</v>
      </c>
      <c r="H2273" s="7" t="s">
        <v>5630</v>
      </c>
      <c r="I2273" s="7"/>
      <c r="J2273" s="7" t="s">
        <v>8678</v>
      </c>
      <c r="K2273" s="7" t="s">
        <v>777</v>
      </c>
      <c r="L2273" s="7" t="s">
        <v>13731</v>
      </c>
      <c r="M2273" s="7" t="s">
        <v>778</v>
      </c>
      <c r="N2273" s="7">
        <v>56975.1</v>
      </c>
      <c r="O2273" s="7">
        <v>1820</v>
      </c>
      <c r="P2273" s="7">
        <v>2.19</v>
      </c>
      <c r="Q2273" s="7" t="s">
        <v>10523</v>
      </c>
      <c r="R2273" s="1"/>
      <c r="S2273" s="1"/>
      <c r="T2273" s="1"/>
      <c r="U2273" s="15" t="s">
        <v>816</v>
      </c>
      <c r="V2273" s="52"/>
      <c r="W2273" s="14" t="s">
        <v>815</v>
      </c>
      <c r="X2273" s="20">
        <v>0</v>
      </c>
      <c r="Y2273" s="7" t="s">
        <v>11044</v>
      </c>
      <c r="Z2273" s="11" t="s">
        <v>4442</v>
      </c>
      <c r="AA2273" s="7">
        <v>100000</v>
      </c>
      <c r="AB2273" s="1" t="s">
        <v>15002</v>
      </c>
      <c r="AC2273" s="7" t="s">
        <v>14870</v>
      </c>
      <c r="AD2273" s="1" t="s">
        <v>16269</v>
      </c>
    </row>
    <row r="2274" spans="1:30">
      <c r="A2274" s="6">
        <v>43921</v>
      </c>
      <c r="B2274" s="7" t="s">
        <v>1385</v>
      </c>
      <c r="C2274" s="7" t="s">
        <v>4444</v>
      </c>
      <c r="D2274" s="7" t="s">
        <v>1387</v>
      </c>
      <c r="E2274" s="7" t="s">
        <v>4456</v>
      </c>
      <c r="F2274" s="7" t="s">
        <v>4469</v>
      </c>
      <c r="G2274" s="7" t="s">
        <v>17</v>
      </c>
      <c r="H2274" s="7" t="s">
        <v>5631</v>
      </c>
      <c r="I2274" s="7" t="s">
        <v>8679</v>
      </c>
      <c r="J2274" s="7"/>
      <c r="K2274" s="7"/>
      <c r="L2274" s="7" t="s">
        <v>4811</v>
      </c>
      <c r="M2274" s="7" t="s">
        <v>4812</v>
      </c>
      <c r="N2274" s="7">
        <v>56700</v>
      </c>
      <c r="O2274" s="7"/>
      <c r="P2274" s="7"/>
      <c r="Q2274" s="7"/>
      <c r="R2274" s="1"/>
      <c r="S2274" s="1"/>
      <c r="T2274" s="1"/>
      <c r="U2274" s="15" t="s">
        <v>816</v>
      </c>
      <c r="V2274" s="52"/>
      <c r="W2274" s="14" t="s">
        <v>815</v>
      </c>
      <c r="X2274" s="20">
        <v>0</v>
      </c>
      <c r="Y2274" s="7" t="s">
        <v>11045</v>
      </c>
      <c r="Z2274" s="11" t="s">
        <v>4442</v>
      </c>
      <c r="AA2274" s="7">
        <v>5000000</v>
      </c>
      <c r="AB2274" s="1" t="s">
        <v>15529</v>
      </c>
      <c r="AC2274" s="7" t="s">
        <v>14869</v>
      </c>
      <c r="AD2274" s="1" t="s">
        <v>16269</v>
      </c>
    </row>
    <row r="2275" spans="1:30">
      <c r="A2275" s="6">
        <v>43944</v>
      </c>
      <c r="B2275" s="7" t="s">
        <v>21</v>
      </c>
      <c r="C2275" s="7" t="s">
        <v>4594</v>
      </c>
      <c r="D2275" s="11" t="s">
        <v>904</v>
      </c>
      <c r="E2275" s="7" t="s">
        <v>16</v>
      </c>
      <c r="F2275" s="7" t="s">
        <v>1191</v>
      </c>
      <c r="G2275" s="7" t="s">
        <v>17</v>
      </c>
      <c r="H2275" s="7" t="s">
        <v>5632</v>
      </c>
      <c r="I2275" s="7" t="s">
        <v>8680</v>
      </c>
      <c r="J2275" s="7"/>
      <c r="K2275" s="7" t="s">
        <v>8681</v>
      </c>
      <c r="L2275" s="7" t="s">
        <v>14377</v>
      </c>
      <c r="M2275" s="7" t="s">
        <v>8682</v>
      </c>
      <c r="N2275" s="7">
        <v>56645.440000000002</v>
      </c>
      <c r="O2275" s="7"/>
      <c r="P2275" s="7"/>
      <c r="Q2275" s="7"/>
      <c r="R2275" s="1"/>
      <c r="S2275" s="1"/>
      <c r="T2275" s="1"/>
      <c r="U2275" s="15" t="s">
        <v>816</v>
      </c>
      <c r="V2275" s="52"/>
      <c r="W2275" s="14" t="s">
        <v>815</v>
      </c>
      <c r="X2275" s="20">
        <v>0</v>
      </c>
      <c r="Y2275" s="7" t="s">
        <v>11046</v>
      </c>
      <c r="Z2275" s="11" t="s">
        <v>4442</v>
      </c>
      <c r="AA2275" s="7">
        <v>22884000</v>
      </c>
      <c r="AB2275" s="1" t="s">
        <v>15771</v>
      </c>
      <c r="AC2275" s="7" t="s">
        <v>14869</v>
      </c>
      <c r="AD2275" s="1" t="s">
        <v>16269</v>
      </c>
    </row>
    <row r="2276" spans="1:30">
      <c r="A2276" s="6">
        <v>43941</v>
      </c>
      <c r="B2276" s="7" t="s">
        <v>21</v>
      </c>
      <c r="C2276" s="7" t="s">
        <v>2648</v>
      </c>
      <c r="D2276" s="11" t="s">
        <v>3952</v>
      </c>
      <c r="E2276" s="7" t="s">
        <v>16</v>
      </c>
      <c r="F2276" s="7" t="s">
        <v>5633</v>
      </c>
      <c r="G2276" s="7" t="s">
        <v>17</v>
      </c>
      <c r="H2276" s="7" t="s">
        <v>5634</v>
      </c>
      <c r="I2276" s="7" t="s">
        <v>8683</v>
      </c>
      <c r="J2276" s="7"/>
      <c r="K2276" s="7"/>
      <c r="L2276" s="7" t="s">
        <v>1880</v>
      </c>
      <c r="M2276" s="7" t="s">
        <v>1881</v>
      </c>
      <c r="N2276" s="7">
        <v>56500</v>
      </c>
      <c r="O2276" s="7"/>
      <c r="P2276" s="7"/>
      <c r="Q2276" s="7"/>
      <c r="R2276" s="1"/>
      <c r="S2276" s="1"/>
      <c r="T2276" s="1"/>
      <c r="U2276" s="15" t="s">
        <v>816</v>
      </c>
      <c r="V2276" s="52"/>
      <c r="W2276" s="14" t="s">
        <v>815</v>
      </c>
      <c r="X2276" s="20">
        <v>0</v>
      </c>
      <c r="Y2276" s="7" t="s">
        <v>11047</v>
      </c>
      <c r="Z2276" s="11" t="s">
        <v>4442</v>
      </c>
      <c r="AA2276" s="7">
        <v>1150000</v>
      </c>
      <c r="AB2276" s="1" t="s">
        <v>15175</v>
      </c>
      <c r="AC2276" s="7" t="s">
        <v>14870</v>
      </c>
      <c r="AD2276" s="1" t="s">
        <v>16269</v>
      </c>
    </row>
    <row r="2277" spans="1:30">
      <c r="A2277" s="6">
        <v>43943</v>
      </c>
      <c r="B2277" s="7" t="s">
        <v>21</v>
      </c>
      <c r="C2277" s="7" t="s">
        <v>4447</v>
      </c>
      <c r="D2277" s="7" t="s">
        <v>2766</v>
      </c>
      <c r="E2277" s="7" t="s">
        <v>16</v>
      </c>
      <c r="F2277" s="7" t="s">
        <v>2767</v>
      </c>
      <c r="G2277" s="7" t="s">
        <v>37</v>
      </c>
      <c r="H2277" s="7" t="s">
        <v>5635</v>
      </c>
      <c r="I2277" s="7" t="s">
        <v>314</v>
      </c>
      <c r="J2277" s="7" t="s">
        <v>314</v>
      </c>
      <c r="K2277" s="7" t="s">
        <v>295</v>
      </c>
      <c r="L2277" s="7" t="s">
        <v>2776</v>
      </c>
      <c r="M2277" s="7" t="s">
        <v>2777</v>
      </c>
      <c r="N2277" s="7">
        <v>56433</v>
      </c>
      <c r="O2277" s="7"/>
      <c r="P2277" s="7"/>
      <c r="Q2277" s="7"/>
      <c r="R2277" s="1"/>
      <c r="S2277" s="1"/>
      <c r="T2277" s="1"/>
      <c r="U2277" s="15" t="s">
        <v>816</v>
      </c>
      <c r="V2277" s="52"/>
      <c r="W2277" s="14" t="s">
        <v>815</v>
      </c>
      <c r="X2277" s="20">
        <v>0</v>
      </c>
      <c r="Y2277" s="7" t="s">
        <v>11048</v>
      </c>
      <c r="Z2277" s="11" t="s">
        <v>4442</v>
      </c>
      <c r="AA2277" s="7">
        <v>100000</v>
      </c>
      <c r="AB2277" s="1" t="s">
        <v>15287</v>
      </c>
      <c r="AC2277" s="7" t="s">
        <v>14868</v>
      </c>
      <c r="AD2277" s="1" t="s">
        <v>16269</v>
      </c>
    </row>
    <row r="2278" spans="1:30">
      <c r="A2278" s="6">
        <v>43944</v>
      </c>
      <c r="B2278" s="7" t="s">
        <v>15</v>
      </c>
      <c r="C2278" s="7" t="s">
        <v>4656</v>
      </c>
      <c r="D2278" s="7" t="s">
        <v>39</v>
      </c>
      <c r="E2278" s="7" t="s">
        <v>16</v>
      </c>
      <c r="F2278" s="7" t="s">
        <v>129</v>
      </c>
      <c r="G2278" s="7" t="s">
        <v>37</v>
      </c>
      <c r="H2278" s="7" t="s">
        <v>5636</v>
      </c>
      <c r="I2278" s="7" t="s">
        <v>8270</v>
      </c>
      <c r="J2278" s="7"/>
      <c r="K2278" s="7" t="s">
        <v>8684</v>
      </c>
      <c r="L2278" s="7" t="s">
        <v>8476</v>
      </c>
      <c r="M2278" s="7" t="s">
        <v>9383</v>
      </c>
      <c r="N2278" s="7">
        <v>56400</v>
      </c>
      <c r="O2278" s="7">
        <v>940</v>
      </c>
      <c r="P2278" s="7">
        <v>60</v>
      </c>
      <c r="Q2278" s="7"/>
      <c r="R2278" s="1"/>
      <c r="S2278" s="1"/>
      <c r="T2278" s="1"/>
      <c r="U2278" s="15" t="s">
        <v>816</v>
      </c>
      <c r="V2278" s="52"/>
      <c r="W2278" s="14" t="s">
        <v>815</v>
      </c>
      <c r="X2278" s="20">
        <v>0</v>
      </c>
      <c r="Y2278" s="7" t="s">
        <v>11049</v>
      </c>
      <c r="Z2278" s="11" t="s">
        <v>4442</v>
      </c>
      <c r="AA2278" s="7">
        <v>2000000</v>
      </c>
      <c r="AB2278" s="1" t="s">
        <v>15718</v>
      </c>
      <c r="AC2278" s="7" t="s">
        <v>14869</v>
      </c>
      <c r="AD2278" s="1" t="s">
        <v>16269</v>
      </c>
    </row>
    <row r="2279" spans="1:30">
      <c r="A2279" s="6">
        <v>43916</v>
      </c>
      <c r="B2279" s="7" t="s">
        <v>15</v>
      </c>
      <c r="C2279" s="7" t="s">
        <v>4632</v>
      </c>
      <c r="D2279" s="7" t="s">
        <v>3512</v>
      </c>
      <c r="E2279" s="7" t="s">
        <v>16</v>
      </c>
      <c r="F2279" s="7"/>
      <c r="G2279" s="7" t="s">
        <v>17</v>
      </c>
      <c r="H2279" s="7" t="s">
        <v>5637</v>
      </c>
      <c r="I2279" s="7" t="s">
        <v>8397</v>
      </c>
      <c r="J2279" s="7" t="s">
        <v>3627</v>
      </c>
      <c r="K2279" s="7" t="s">
        <v>3627</v>
      </c>
      <c r="L2279" s="7" t="s">
        <v>8900</v>
      </c>
      <c r="M2279" s="7" t="s">
        <v>8901</v>
      </c>
      <c r="N2279" s="7">
        <v>56360</v>
      </c>
      <c r="O2279" s="7">
        <v>16000</v>
      </c>
      <c r="P2279" s="7">
        <v>3.52</v>
      </c>
      <c r="Q2279" s="7"/>
      <c r="R2279" s="1"/>
      <c r="S2279" s="1"/>
      <c r="T2279" s="1"/>
      <c r="U2279" s="15" t="s">
        <v>816</v>
      </c>
      <c r="V2279" s="52"/>
      <c r="W2279" s="14" t="s">
        <v>815</v>
      </c>
      <c r="X2279" s="20">
        <v>0</v>
      </c>
      <c r="Y2279" s="7" t="s">
        <v>11050</v>
      </c>
      <c r="Z2279" s="11" t="s">
        <v>4442</v>
      </c>
      <c r="AA2279" s="7">
        <v>64633683</v>
      </c>
      <c r="AB2279" s="1" t="s">
        <v>15389</v>
      </c>
      <c r="AC2279" s="7" t="s">
        <v>14869</v>
      </c>
      <c r="AD2279" s="1" t="s">
        <v>16269</v>
      </c>
    </row>
    <row r="2280" spans="1:30">
      <c r="A2280" s="6">
        <v>43941</v>
      </c>
      <c r="B2280" s="7" t="s">
        <v>21</v>
      </c>
      <c r="C2280" s="7" t="s">
        <v>2648</v>
      </c>
      <c r="D2280" s="11" t="s">
        <v>3952</v>
      </c>
      <c r="E2280" s="7" t="s">
        <v>16</v>
      </c>
      <c r="F2280" s="7" t="s">
        <v>5615</v>
      </c>
      <c r="G2280" s="7" t="s">
        <v>17</v>
      </c>
      <c r="H2280" s="7" t="s">
        <v>5638</v>
      </c>
      <c r="I2280" s="7" t="s">
        <v>8661</v>
      </c>
      <c r="J2280" s="7"/>
      <c r="K2280" s="7"/>
      <c r="L2280" s="7" t="s">
        <v>14035</v>
      </c>
      <c r="M2280" s="7" t="s">
        <v>3960</v>
      </c>
      <c r="N2280" s="7">
        <v>56250</v>
      </c>
      <c r="O2280" s="7"/>
      <c r="P2280" s="7"/>
      <c r="Q2280" s="7"/>
      <c r="R2280" s="1"/>
      <c r="S2280" s="1"/>
      <c r="T2280" s="1"/>
      <c r="U2280" s="15" t="s">
        <v>816</v>
      </c>
      <c r="V2280" s="52"/>
      <c r="W2280" s="14" t="s">
        <v>815</v>
      </c>
      <c r="X2280" s="20">
        <v>0</v>
      </c>
      <c r="Y2280" s="7" t="s">
        <v>11051</v>
      </c>
      <c r="Z2280" s="11" t="s">
        <v>4442</v>
      </c>
      <c r="AA2280" s="7">
        <v>100000</v>
      </c>
      <c r="AB2280" s="1" t="s">
        <v>15011</v>
      </c>
      <c r="AC2280" s="7" t="s">
        <v>14868</v>
      </c>
      <c r="AD2280" s="1" t="s">
        <v>16269</v>
      </c>
    </row>
    <row r="2281" spans="1:30">
      <c r="A2281" s="6">
        <v>43927</v>
      </c>
      <c r="B2281" s="7" t="s">
        <v>1385</v>
      </c>
      <c r="C2281" s="7" t="s">
        <v>4444</v>
      </c>
      <c r="D2281" s="7" t="s">
        <v>1387</v>
      </c>
      <c r="E2281" s="7" t="s">
        <v>5308</v>
      </c>
      <c r="F2281" s="7" t="s">
        <v>1413</v>
      </c>
      <c r="G2281" s="7" t="s">
        <v>34</v>
      </c>
      <c r="H2281" s="7" t="s">
        <v>5639</v>
      </c>
      <c r="I2281" s="7" t="s">
        <v>8685</v>
      </c>
      <c r="J2281" s="7"/>
      <c r="K2281" s="7"/>
      <c r="L2281" s="7" t="s">
        <v>14378</v>
      </c>
      <c r="M2281" s="7" t="s">
        <v>8686</v>
      </c>
      <c r="N2281" s="7">
        <v>56246.1</v>
      </c>
      <c r="O2281" s="7"/>
      <c r="P2281" s="7"/>
      <c r="Q2281" s="7"/>
      <c r="R2281" s="1"/>
      <c r="S2281" s="1"/>
      <c r="T2281" s="1"/>
      <c r="U2281" s="15" t="s">
        <v>816</v>
      </c>
      <c r="V2281" s="52"/>
      <c r="W2281" s="14" t="s">
        <v>815</v>
      </c>
      <c r="X2281" s="20">
        <v>0</v>
      </c>
      <c r="Y2281" s="7" t="s">
        <v>11052</v>
      </c>
      <c r="Z2281" s="11" t="s">
        <v>4442</v>
      </c>
      <c r="AA2281" s="7">
        <v>120000</v>
      </c>
      <c r="AB2281" s="1" t="s">
        <v>15772</v>
      </c>
      <c r="AC2281" s="7" t="s">
        <v>14870</v>
      </c>
      <c r="AD2281" s="1" t="s">
        <v>16269</v>
      </c>
    </row>
    <row r="2282" spans="1:30">
      <c r="A2282" s="6">
        <v>43949</v>
      </c>
      <c r="B2282" s="7" t="s">
        <v>21</v>
      </c>
      <c r="C2282" s="7" t="s">
        <v>4474</v>
      </c>
      <c r="D2282" s="7" t="s">
        <v>2414</v>
      </c>
      <c r="E2282" s="7" t="s">
        <v>16</v>
      </c>
      <c r="F2282" s="7" t="s">
        <v>363</v>
      </c>
      <c r="G2282" s="7" t="s">
        <v>17</v>
      </c>
      <c r="H2282" s="7" t="s">
        <v>5640</v>
      </c>
      <c r="I2282" s="7" t="s">
        <v>2450</v>
      </c>
      <c r="J2282" s="7" t="s">
        <v>8687</v>
      </c>
      <c r="K2282" s="7" t="s">
        <v>2452</v>
      </c>
      <c r="L2282" s="7" t="s">
        <v>1874</v>
      </c>
      <c r="M2282" s="7" t="s">
        <v>8560</v>
      </c>
      <c r="N2282" s="7">
        <v>56100</v>
      </c>
      <c r="O2282" s="7">
        <v>30000</v>
      </c>
      <c r="P2282" s="7">
        <v>1.87</v>
      </c>
      <c r="Q2282" s="7"/>
      <c r="R2282" s="1"/>
      <c r="S2282" s="1"/>
      <c r="T2282" s="1"/>
      <c r="U2282" s="15" t="s">
        <v>816</v>
      </c>
      <c r="V2282" s="52"/>
      <c r="W2282" s="14" t="s">
        <v>815</v>
      </c>
      <c r="X2282" s="20">
        <v>0</v>
      </c>
      <c r="Y2282" s="7" t="s">
        <v>11053</v>
      </c>
      <c r="Z2282" s="11" t="s">
        <v>4442</v>
      </c>
      <c r="AA2282" s="7">
        <v>0</v>
      </c>
      <c r="AB2282" s="1" t="s">
        <v>15173</v>
      </c>
      <c r="AC2282" s="7" t="s">
        <v>14869</v>
      </c>
      <c r="AD2282" s="1" t="s">
        <v>16269</v>
      </c>
    </row>
    <row r="2283" spans="1:30">
      <c r="A2283" s="6">
        <v>43943</v>
      </c>
      <c r="B2283" s="7" t="s">
        <v>15</v>
      </c>
      <c r="C2283" s="7" t="s">
        <v>4645</v>
      </c>
      <c r="D2283" s="7" t="s">
        <v>692</v>
      </c>
      <c r="E2283" s="7" t="s">
        <v>16</v>
      </c>
      <c r="F2283" s="7"/>
      <c r="G2283" s="7" t="s">
        <v>17</v>
      </c>
      <c r="H2283" s="7" t="s">
        <v>5641</v>
      </c>
      <c r="I2283" s="7" t="s">
        <v>741</v>
      </c>
      <c r="J2283" s="7"/>
      <c r="K2283" s="7" t="s">
        <v>742</v>
      </c>
      <c r="L2283" s="7" t="s">
        <v>739</v>
      </c>
      <c r="M2283" s="7" t="s">
        <v>743</v>
      </c>
      <c r="N2283" s="7">
        <v>56000</v>
      </c>
      <c r="O2283" s="7">
        <v>2000</v>
      </c>
      <c r="P2283" s="7">
        <v>28</v>
      </c>
      <c r="Q2283" s="7"/>
      <c r="R2283" s="1"/>
      <c r="S2283" s="1"/>
      <c r="T2283" s="1"/>
      <c r="U2283" s="15" t="s">
        <v>816</v>
      </c>
      <c r="V2283" s="52"/>
      <c r="W2283" s="14" t="s">
        <v>815</v>
      </c>
      <c r="X2283" s="20">
        <v>0</v>
      </c>
      <c r="Y2283" s="7" t="s">
        <v>11054</v>
      </c>
      <c r="Z2283" s="11" t="s">
        <v>4442</v>
      </c>
      <c r="AA2283" s="7">
        <v>500000</v>
      </c>
      <c r="AB2283" s="1" t="s">
        <v>14996</v>
      </c>
      <c r="AC2283" s="7" t="s">
        <v>14870</v>
      </c>
      <c r="AD2283" s="1" t="s">
        <v>16269</v>
      </c>
    </row>
    <row r="2284" spans="1:30">
      <c r="A2284" s="6" t="s">
        <v>815</v>
      </c>
      <c r="B2284" s="7" t="s">
        <v>15</v>
      </c>
      <c r="C2284" s="7" t="s">
        <v>4458</v>
      </c>
      <c r="D2284" s="11" t="s">
        <v>904</v>
      </c>
      <c r="E2284" s="7" t="s">
        <v>16</v>
      </c>
      <c r="F2284" s="7" t="s">
        <v>4459</v>
      </c>
      <c r="G2284" s="7" t="s">
        <v>17</v>
      </c>
      <c r="H2284" s="7" t="s">
        <v>5642</v>
      </c>
      <c r="I2284" s="7" t="s">
        <v>8267</v>
      </c>
      <c r="J2284" s="7"/>
      <c r="K2284" s="7" t="s">
        <v>4517</v>
      </c>
      <c r="L2284" s="7" t="s">
        <v>8316</v>
      </c>
      <c r="M2284" s="7" t="s">
        <v>14305</v>
      </c>
      <c r="N2284" s="7">
        <v>56000</v>
      </c>
      <c r="O2284" s="7"/>
      <c r="P2284" s="7"/>
      <c r="Q2284" s="7"/>
      <c r="R2284" s="1"/>
      <c r="S2284" s="1"/>
      <c r="T2284" s="1"/>
      <c r="U2284" s="15" t="s">
        <v>816</v>
      </c>
      <c r="V2284" s="52"/>
      <c r="W2284" s="14" t="s">
        <v>815</v>
      </c>
      <c r="X2284" s="20">
        <v>0</v>
      </c>
      <c r="Y2284" s="7" t="s">
        <v>11055</v>
      </c>
      <c r="Z2284" s="11" t="s">
        <v>4442</v>
      </c>
      <c r="AA2284" s="7">
        <v>103730196.44</v>
      </c>
      <c r="AB2284" s="1" t="s">
        <v>15679</v>
      </c>
      <c r="AC2284" s="7" t="s">
        <v>14869</v>
      </c>
      <c r="AD2284" s="1" t="s">
        <v>16269</v>
      </c>
    </row>
    <row r="2285" spans="1:30">
      <c r="A2285" s="6">
        <v>43951</v>
      </c>
      <c r="B2285" s="7" t="s">
        <v>15</v>
      </c>
      <c r="C2285" s="7" t="s">
        <v>4452</v>
      </c>
      <c r="D2285" s="7" t="s">
        <v>3804</v>
      </c>
      <c r="E2285" s="7" t="s">
        <v>117</v>
      </c>
      <c r="F2285" s="7" t="s">
        <v>5299</v>
      </c>
      <c r="G2285" s="7" t="s">
        <v>37</v>
      </c>
      <c r="H2285" s="7" t="s">
        <v>5643</v>
      </c>
      <c r="I2285" s="7" t="s">
        <v>8688</v>
      </c>
      <c r="J2285" s="7"/>
      <c r="K2285" s="7" t="s">
        <v>8689</v>
      </c>
      <c r="L2285" s="7" t="s">
        <v>14379</v>
      </c>
      <c r="M2285" s="7" t="s">
        <v>8690</v>
      </c>
      <c r="N2285" s="7">
        <v>55970</v>
      </c>
      <c r="O2285" s="7">
        <v>2</v>
      </c>
      <c r="P2285" s="7">
        <v>27985</v>
      </c>
      <c r="Q2285" s="7"/>
      <c r="R2285" s="1"/>
      <c r="S2285" s="1"/>
      <c r="T2285" s="1"/>
      <c r="U2285" s="15" t="s">
        <v>816</v>
      </c>
      <c r="V2285" s="52"/>
      <c r="W2285" s="14" t="s">
        <v>815</v>
      </c>
      <c r="X2285" s="20">
        <v>0</v>
      </c>
      <c r="Y2285" s="7" t="s">
        <v>11056</v>
      </c>
      <c r="Z2285" s="11" t="s">
        <v>4442</v>
      </c>
      <c r="AA2285" s="7">
        <v>50000</v>
      </c>
      <c r="AB2285" s="1" t="s">
        <v>15773</v>
      </c>
      <c r="AC2285" s="7" t="s">
        <v>14868</v>
      </c>
      <c r="AD2285" s="1" t="s">
        <v>16269</v>
      </c>
    </row>
    <row r="2286" spans="1:30">
      <c r="A2286" s="6">
        <v>43941</v>
      </c>
      <c r="B2286" s="7" t="s">
        <v>15</v>
      </c>
      <c r="C2286" s="7"/>
      <c r="D2286" s="7" t="s">
        <v>818</v>
      </c>
      <c r="E2286" s="7" t="s">
        <v>16</v>
      </c>
      <c r="F2286" s="7" t="s">
        <v>5644</v>
      </c>
      <c r="G2286" s="7" t="s">
        <v>17</v>
      </c>
      <c r="H2286" s="7" t="s">
        <v>5645</v>
      </c>
      <c r="I2286" s="7" t="s">
        <v>8691</v>
      </c>
      <c r="J2286" s="7"/>
      <c r="K2286" s="7" t="s">
        <v>222</v>
      </c>
      <c r="L2286" s="7"/>
      <c r="M2286" s="7" t="s">
        <v>880</v>
      </c>
      <c r="N2286" s="7">
        <v>55800</v>
      </c>
      <c r="O2286" s="7">
        <v>18000</v>
      </c>
      <c r="P2286" s="7">
        <v>3.1</v>
      </c>
      <c r="Q2286" s="7"/>
      <c r="R2286" s="1"/>
      <c r="S2286" s="1"/>
      <c r="T2286" s="1"/>
      <c r="U2286" s="15" t="s">
        <v>816</v>
      </c>
      <c r="V2286" s="52"/>
      <c r="W2286" s="14" t="s">
        <v>815</v>
      </c>
      <c r="X2286" s="20">
        <v>0</v>
      </c>
      <c r="Y2286" s="7" t="s">
        <v>11057</v>
      </c>
      <c r="Z2286" s="11" t="s">
        <v>4442</v>
      </c>
      <c r="AA2286" s="7"/>
      <c r="AB2286" s="71" t="s">
        <v>16263</v>
      </c>
      <c r="AC2286" s="7"/>
      <c r="AD2286" s="1" t="s">
        <v>16269</v>
      </c>
    </row>
    <row r="2287" spans="1:30">
      <c r="A2287" s="6" t="s">
        <v>815</v>
      </c>
      <c r="B2287" s="7" t="s">
        <v>15</v>
      </c>
      <c r="C2287" s="7" t="s">
        <v>4458</v>
      </c>
      <c r="D2287" s="11" t="s">
        <v>904</v>
      </c>
      <c r="E2287" s="7" t="s">
        <v>16</v>
      </c>
      <c r="F2287" s="7" t="s">
        <v>4459</v>
      </c>
      <c r="G2287" s="7" t="s">
        <v>17</v>
      </c>
      <c r="H2287" s="7" t="s">
        <v>5646</v>
      </c>
      <c r="I2287" s="7" t="s">
        <v>4843</v>
      </c>
      <c r="J2287" s="7"/>
      <c r="K2287" s="7" t="s">
        <v>4517</v>
      </c>
      <c r="L2287" s="7" t="s">
        <v>8596</v>
      </c>
      <c r="M2287" s="7" t="s">
        <v>9163</v>
      </c>
      <c r="N2287" s="7">
        <v>55800</v>
      </c>
      <c r="O2287" s="7"/>
      <c r="P2287" s="7"/>
      <c r="Q2287" s="7"/>
      <c r="R2287" s="1"/>
      <c r="S2287" s="1"/>
      <c r="T2287" s="1"/>
      <c r="U2287" s="15" t="s">
        <v>816</v>
      </c>
      <c r="V2287" s="52"/>
      <c r="W2287" s="14" t="s">
        <v>815</v>
      </c>
      <c r="X2287" s="20">
        <v>0</v>
      </c>
      <c r="Y2287" s="7" t="s">
        <v>11058</v>
      </c>
      <c r="Z2287" s="11" t="s">
        <v>4442</v>
      </c>
      <c r="AA2287" s="7">
        <v>20000</v>
      </c>
      <c r="AB2287" s="1" t="s">
        <v>15749</v>
      </c>
      <c r="AC2287" s="7" t="s">
        <v>14869</v>
      </c>
      <c r="AD2287" s="1" t="s">
        <v>16269</v>
      </c>
    </row>
    <row r="2288" spans="1:30">
      <c r="A2288" s="6" t="s">
        <v>815</v>
      </c>
      <c r="B2288" s="7" t="s">
        <v>15</v>
      </c>
      <c r="C2288" s="7" t="s">
        <v>4458</v>
      </c>
      <c r="D2288" s="11" t="s">
        <v>904</v>
      </c>
      <c r="E2288" s="7" t="s">
        <v>16</v>
      </c>
      <c r="F2288" s="7" t="s">
        <v>4459</v>
      </c>
      <c r="G2288" s="7" t="s">
        <v>17</v>
      </c>
      <c r="H2288" s="7" t="s">
        <v>5647</v>
      </c>
      <c r="I2288" s="7" t="s">
        <v>4843</v>
      </c>
      <c r="J2288" s="7"/>
      <c r="K2288" s="7" t="s">
        <v>4517</v>
      </c>
      <c r="L2288" s="7" t="s">
        <v>8315</v>
      </c>
      <c r="M2288" s="7" t="s">
        <v>14304</v>
      </c>
      <c r="N2288" s="7">
        <v>55800</v>
      </c>
      <c r="O2288" s="7"/>
      <c r="P2288" s="7"/>
      <c r="Q2288" s="7"/>
      <c r="R2288" s="1"/>
      <c r="S2288" s="1"/>
      <c r="T2288" s="1"/>
      <c r="U2288" s="15" t="s">
        <v>816</v>
      </c>
      <c r="V2288" s="52"/>
      <c r="W2288" s="14" t="s">
        <v>815</v>
      </c>
      <c r="X2288" s="20">
        <v>0</v>
      </c>
      <c r="Y2288" s="7" t="s">
        <v>11059</v>
      </c>
      <c r="Z2288" s="11" t="s">
        <v>4442</v>
      </c>
      <c r="AA2288" s="7">
        <v>133333.32999999999</v>
      </c>
      <c r="AB2288" s="1" t="s">
        <v>15678</v>
      </c>
      <c r="AC2288" s="7" t="s">
        <v>14869</v>
      </c>
      <c r="AD2288" s="1" t="s">
        <v>16269</v>
      </c>
    </row>
    <row r="2289" spans="1:30">
      <c r="A2289" s="6">
        <v>43943</v>
      </c>
      <c r="B2289" s="7" t="s">
        <v>15</v>
      </c>
      <c r="C2289" s="7" t="s">
        <v>4244</v>
      </c>
      <c r="D2289" s="11" t="s">
        <v>3155</v>
      </c>
      <c r="E2289" s="7" t="s">
        <v>16</v>
      </c>
      <c r="F2289" s="7" t="s">
        <v>4591</v>
      </c>
      <c r="G2289" s="7" t="s">
        <v>34</v>
      </c>
      <c r="H2289" s="7" t="s">
        <v>5648</v>
      </c>
      <c r="I2289" s="7" t="s">
        <v>8608</v>
      </c>
      <c r="J2289" s="7"/>
      <c r="K2289" s="7"/>
      <c r="L2289" s="7" t="s">
        <v>8609</v>
      </c>
      <c r="M2289" s="7" t="s">
        <v>14359</v>
      </c>
      <c r="N2289" s="7">
        <v>55733</v>
      </c>
      <c r="O2289" s="7">
        <v>1</v>
      </c>
      <c r="P2289" s="7">
        <v>55733</v>
      </c>
      <c r="Q2289" s="7"/>
      <c r="R2289" s="1"/>
      <c r="S2289" s="1"/>
      <c r="T2289" s="1"/>
      <c r="U2289" s="15" t="s">
        <v>816</v>
      </c>
      <c r="V2289" s="52"/>
      <c r="W2289" s="14" t="s">
        <v>815</v>
      </c>
      <c r="X2289" s="20">
        <v>0</v>
      </c>
      <c r="Y2289" s="7" t="s">
        <v>11060</v>
      </c>
      <c r="Z2289" s="11" t="s">
        <v>4442</v>
      </c>
      <c r="AA2289" s="7">
        <v>600000</v>
      </c>
      <c r="AB2289" s="1" t="s">
        <v>15752</v>
      </c>
      <c r="AC2289" s="7" t="s">
        <v>14870</v>
      </c>
      <c r="AD2289" s="1" t="s">
        <v>16269</v>
      </c>
    </row>
    <row r="2290" spans="1:30">
      <c r="A2290" s="6" t="s">
        <v>815</v>
      </c>
      <c r="B2290" s="7" t="s">
        <v>15</v>
      </c>
      <c r="C2290" s="7" t="s">
        <v>4458</v>
      </c>
      <c r="D2290" s="11" t="s">
        <v>904</v>
      </c>
      <c r="E2290" s="7" t="s">
        <v>16</v>
      </c>
      <c r="F2290" s="7" t="s">
        <v>4459</v>
      </c>
      <c r="G2290" s="7" t="s">
        <v>17</v>
      </c>
      <c r="H2290" s="7" t="s">
        <v>5649</v>
      </c>
      <c r="I2290" s="7" t="s">
        <v>4843</v>
      </c>
      <c r="J2290" s="7"/>
      <c r="K2290" s="7" t="s">
        <v>4517</v>
      </c>
      <c r="L2290" s="7"/>
      <c r="M2290" s="7"/>
      <c r="N2290" s="7">
        <v>55614</v>
      </c>
      <c r="O2290" s="7"/>
      <c r="P2290" s="7"/>
      <c r="Q2290" s="7"/>
      <c r="R2290" s="1"/>
      <c r="S2290" s="1"/>
      <c r="T2290" s="1"/>
      <c r="U2290" s="15" t="s">
        <v>816</v>
      </c>
      <c r="V2290" s="52"/>
      <c r="W2290" s="14" t="s">
        <v>815</v>
      </c>
      <c r="X2290" s="20">
        <v>0</v>
      </c>
      <c r="Y2290" s="7" t="s">
        <v>11061</v>
      </c>
      <c r="Z2290" s="11" t="s">
        <v>4442</v>
      </c>
      <c r="AA2290" s="7"/>
      <c r="AB2290" s="1" t="s">
        <v>14871</v>
      </c>
      <c r="AC2290" s="7"/>
      <c r="AD2290" s="1" t="s">
        <v>16269</v>
      </c>
    </row>
    <row r="2291" spans="1:30">
      <c r="A2291" s="6">
        <v>43941</v>
      </c>
      <c r="B2291" s="7" t="s">
        <v>21</v>
      </c>
      <c r="C2291" s="7" t="s">
        <v>2648</v>
      </c>
      <c r="D2291" s="11" t="s">
        <v>3952</v>
      </c>
      <c r="E2291" s="7" t="s">
        <v>16</v>
      </c>
      <c r="F2291" s="7" t="s">
        <v>5650</v>
      </c>
      <c r="G2291" s="7" t="s">
        <v>17</v>
      </c>
      <c r="H2291" s="7" t="s">
        <v>5651</v>
      </c>
      <c r="I2291" s="7" t="s">
        <v>8692</v>
      </c>
      <c r="J2291" s="7"/>
      <c r="K2291" s="7"/>
      <c r="L2291" s="7" t="s">
        <v>14035</v>
      </c>
      <c r="M2291" s="7" t="s">
        <v>3960</v>
      </c>
      <c r="N2291" s="7">
        <v>55532</v>
      </c>
      <c r="O2291" s="7"/>
      <c r="P2291" s="7"/>
      <c r="Q2291" s="7"/>
      <c r="R2291" s="1"/>
      <c r="S2291" s="1"/>
      <c r="T2291" s="1"/>
      <c r="U2291" s="15" t="s">
        <v>816</v>
      </c>
      <c r="V2291" s="52"/>
      <c r="W2291" s="14" t="s">
        <v>815</v>
      </c>
      <c r="X2291" s="20">
        <v>0</v>
      </c>
      <c r="Y2291" s="7" t="s">
        <v>11062</v>
      </c>
      <c r="Z2291" s="11" t="s">
        <v>4442</v>
      </c>
      <c r="AA2291" s="7">
        <v>100000</v>
      </c>
      <c r="AB2291" s="1" t="s">
        <v>15011</v>
      </c>
      <c r="AC2291" s="7" t="s">
        <v>14868</v>
      </c>
      <c r="AD2291" s="1" t="s">
        <v>16269</v>
      </c>
    </row>
    <row r="2292" spans="1:30">
      <c r="A2292" s="6">
        <v>43942</v>
      </c>
      <c r="B2292" s="7" t="s">
        <v>15</v>
      </c>
      <c r="C2292" s="7" t="s">
        <v>4452</v>
      </c>
      <c r="D2292" s="7" t="s">
        <v>3804</v>
      </c>
      <c r="E2292" s="7" t="s">
        <v>16</v>
      </c>
      <c r="F2292" s="7" t="s">
        <v>2462</v>
      </c>
      <c r="G2292" s="7" t="s">
        <v>37</v>
      </c>
      <c r="H2292" s="7" t="s">
        <v>5652</v>
      </c>
      <c r="I2292" s="7" t="s">
        <v>8246</v>
      </c>
      <c r="J2292" s="7" t="s">
        <v>88</v>
      </c>
      <c r="K2292" s="7"/>
      <c r="L2292" s="7" t="s">
        <v>8247</v>
      </c>
      <c r="M2292" s="7" t="s">
        <v>14285</v>
      </c>
      <c r="N2292" s="7">
        <v>55500</v>
      </c>
      <c r="O2292" s="7">
        <v>30</v>
      </c>
      <c r="P2292" s="7">
        <v>1850</v>
      </c>
      <c r="Q2292" s="7"/>
      <c r="R2292" s="1"/>
      <c r="S2292" s="1"/>
      <c r="T2292" s="1"/>
      <c r="U2292" s="15" t="s">
        <v>816</v>
      </c>
      <c r="V2292" s="52"/>
      <c r="W2292" s="14" t="s">
        <v>815</v>
      </c>
      <c r="X2292" s="20">
        <v>0</v>
      </c>
      <c r="Y2292" s="7" t="s">
        <v>11063</v>
      </c>
      <c r="Z2292" s="11" t="s">
        <v>4442</v>
      </c>
      <c r="AA2292" s="7">
        <v>109000</v>
      </c>
      <c r="AB2292" s="1" t="s">
        <v>15094</v>
      </c>
      <c r="AC2292" s="7" t="s">
        <v>14868</v>
      </c>
      <c r="AD2292" s="1" t="s">
        <v>16269</v>
      </c>
    </row>
    <row r="2293" spans="1:30">
      <c r="A2293" s="6">
        <v>43949</v>
      </c>
      <c r="B2293" s="7" t="s">
        <v>21</v>
      </c>
      <c r="C2293" s="7" t="s">
        <v>4474</v>
      </c>
      <c r="D2293" s="7" t="s">
        <v>2414</v>
      </c>
      <c r="E2293" s="7" t="s">
        <v>16</v>
      </c>
      <c r="F2293" s="7" t="s">
        <v>363</v>
      </c>
      <c r="G2293" s="7" t="s">
        <v>17</v>
      </c>
      <c r="H2293" s="7" t="s">
        <v>5653</v>
      </c>
      <c r="I2293" s="7" t="s">
        <v>2450</v>
      </c>
      <c r="J2293" s="7" t="s">
        <v>8299</v>
      </c>
      <c r="K2293" s="7" t="s">
        <v>2452</v>
      </c>
      <c r="L2293" s="7" t="s">
        <v>8468</v>
      </c>
      <c r="M2293" s="7" t="s">
        <v>8243</v>
      </c>
      <c r="N2293" s="7">
        <v>55500</v>
      </c>
      <c r="O2293" s="7">
        <v>3000</v>
      </c>
      <c r="P2293" s="7">
        <v>18.5</v>
      </c>
      <c r="Q2293" s="7"/>
      <c r="R2293" s="1"/>
      <c r="S2293" s="1"/>
      <c r="T2293" s="1"/>
      <c r="U2293" s="15" t="s">
        <v>816</v>
      </c>
      <c r="V2293" s="52"/>
      <c r="W2293" s="14" t="s">
        <v>815</v>
      </c>
      <c r="X2293" s="20">
        <v>0</v>
      </c>
      <c r="Y2293" s="7" t="s">
        <v>11064</v>
      </c>
      <c r="Z2293" s="11" t="s">
        <v>4442</v>
      </c>
      <c r="AA2293" s="7">
        <v>900000000</v>
      </c>
      <c r="AB2293" s="1" t="s">
        <v>15657</v>
      </c>
      <c r="AC2293" s="7" t="s">
        <v>14869</v>
      </c>
      <c r="AD2293" s="1" t="s">
        <v>16269</v>
      </c>
    </row>
    <row r="2294" spans="1:30">
      <c r="A2294" s="6">
        <v>43934</v>
      </c>
      <c r="B2294" s="7" t="s">
        <v>15</v>
      </c>
      <c r="C2294" s="7" t="s">
        <v>4632</v>
      </c>
      <c r="D2294" s="7" t="s">
        <v>3512</v>
      </c>
      <c r="E2294" s="7" t="s">
        <v>16</v>
      </c>
      <c r="F2294" s="7"/>
      <c r="G2294" s="7" t="s">
        <v>17</v>
      </c>
      <c r="H2294" s="7" t="s">
        <v>5654</v>
      </c>
      <c r="I2294" s="7" t="s">
        <v>8693</v>
      </c>
      <c r="J2294" s="7" t="s">
        <v>8694</v>
      </c>
      <c r="K2294" s="7" t="s">
        <v>8694</v>
      </c>
      <c r="L2294" s="7" t="s">
        <v>14007</v>
      </c>
      <c r="M2294" s="7" t="s">
        <v>8591</v>
      </c>
      <c r="N2294" s="7">
        <v>55321.2</v>
      </c>
      <c r="O2294" s="7">
        <v>1320</v>
      </c>
      <c r="P2294" s="7">
        <v>41.91</v>
      </c>
      <c r="Q2294" s="7"/>
      <c r="R2294" s="1"/>
      <c r="S2294" s="1"/>
      <c r="T2294" s="1"/>
      <c r="U2294" s="15" t="s">
        <v>816</v>
      </c>
      <c r="V2294" s="52"/>
      <c r="W2294" s="14" t="s">
        <v>815</v>
      </c>
      <c r="X2294" s="20">
        <v>0</v>
      </c>
      <c r="Y2294" s="7" t="s">
        <v>11065</v>
      </c>
      <c r="Z2294" s="11" t="s">
        <v>4442</v>
      </c>
      <c r="AA2294" s="7">
        <v>120000</v>
      </c>
      <c r="AB2294" s="1" t="s">
        <v>15041</v>
      </c>
      <c r="AC2294" s="7" t="s">
        <v>14870</v>
      </c>
      <c r="AD2294" s="1" t="s">
        <v>16269</v>
      </c>
    </row>
    <row r="2295" spans="1:30">
      <c r="A2295" s="6">
        <v>43944</v>
      </c>
      <c r="B2295" s="7" t="s">
        <v>15</v>
      </c>
      <c r="C2295" s="7" t="s">
        <v>4645</v>
      </c>
      <c r="D2295" s="7" t="s">
        <v>692</v>
      </c>
      <c r="E2295" s="7" t="s">
        <v>16</v>
      </c>
      <c r="F2295" s="7"/>
      <c r="G2295" s="7" t="s">
        <v>17</v>
      </c>
      <c r="H2295" s="7" t="s">
        <v>5655</v>
      </c>
      <c r="I2295" s="7" t="s">
        <v>8695</v>
      </c>
      <c r="J2295" s="7"/>
      <c r="K2295" s="7" t="s">
        <v>8696</v>
      </c>
      <c r="L2295" s="7" t="s">
        <v>14380</v>
      </c>
      <c r="M2295" s="7" t="s">
        <v>8697</v>
      </c>
      <c r="N2295" s="7">
        <v>55000</v>
      </c>
      <c r="O2295" s="7">
        <v>1000</v>
      </c>
      <c r="P2295" s="7">
        <v>55</v>
      </c>
      <c r="Q2295" s="7"/>
      <c r="R2295" s="1"/>
      <c r="S2295" s="1"/>
      <c r="T2295" s="1"/>
      <c r="U2295" s="15" t="s">
        <v>816</v>
      </c>
      <c r="V2295" s="52"/>
      <c r="W2295" s="14" t="s">
        <v>815</v>
      </c>
      <c r="X2295" s="20">
        <v>0</v>
      </c>
      <c r="Y2295" s="7" t="s">
        <v>11066</v>
      </c>
      <c r="Z2295" s="11" t="s">
        <v>4442</v>
      </c>
      <c r="AA2295" s="7">
        <v>200000</v>
      </c>
      <c r="AB2295" s="1" t="s">
        <v>15774</v>
      </c>
      <c r="AC2295" s="7" t="s">
        <v>14868</v>
      </c>
      <c r="AD2295" s="1" t="s">
        <v>16269</v>
      </c>
    </row>
    <row r="2296" spans="1:30">
      <c r="A2296" s="6">
        <v>43945</v>
      </c>
      <c r="B2296" s="7" t="s">
        <v>21</v>
      </c>
      <c r="C2296" s="7" t="s">
        <v>4454</v>
      </c>
      <c r="D2296" s="11" t="s">
        <v>904</v>
      </c>
      <c r="E2296" s="7" t="s">
        <v>16</v>
      </c>
      <c r="F2296" s="7" t="s">
        <v>4665</v>
      </c>
      <c r="G2296" s="7" t="s">
        <v>17</v>
      </c>
      <c r="H2296" s="7" t="s">
        <v>5656</v>
      </c>
      <c r="I2296" s="7" t="s">
        <v>8698</v>
      </c>
      <c r="J2296" s="7"/>
      <c r="K2296" s="7" t="s">
        <v>8699</v>
      </c>
      <c r="L2296" s="7" t="s">
        <v>14381</v>
      </c>
      <c r="M2296" s="7" t="s">
        <v>8700</v>
      </c>
      <c r="N2296" s="7">
        <v>54900</v>
      </c>
      <c r="O2296" s="7"/>
      <c r="P2296" s="7"/>
      <c r="Q2296" s="7"/>
      <c r="R2296" s="1"/>
      <c r="S2296" s="1"/>
      <c r="T2296" s="1"/>
      <c r="U2296" s="15" t="s">
        <v>816</v>
      </c>
      <c r="V2296" s="52"/>
      <c r="W2296" s="14" t="s">
        <v>815</v>
      </c>
      <c r="X2296" s="20">
        <v>0</v>
      </c>
      <c r="Y2296" s="7" t="s">
        <v>11067</v>
      </c>
      <c r="Z2296" s="11" t="s">
        <v>4442</v>
      </c>
      <c r="AA2296" s="7">
        <v>20000</v>
      </c>
      <c r="AB2296" s="1" t="s">
        <v>15775</v>
      </c>
      <c r="AC2296" s="7" t="s">
        <v>14870</v>
      </c>
      <c r="AD2296" s="1" t="s">
        <v>16269</v>
      </c>
    </row>
    <row r="2297" spans="1:30">
      <c r="A2297" s="6">
        <v>43930</v>
      </c>
      <c r="B2297" s="7" t="s">
        <v>21</v>
      </c>
      <c r="C2297" s="7" t="s">
        <v>4238</v>
      </c>
      <c r="D2297" s="7" t="s">
        <v>309</v>
      </c>
      <c r="E2297" s="7" t="s">
        <v>16</v>
      </c>
      <c r="F2297" s="7" t="s">
        <v>4249</v>
      </c>
      <c r="G2297" s="7" t="s">
        <v>34</v>
      </c>
      <c r="H2297" s="7" t="s">
        <v>5657</v>
      </c>
      <c r="I2297" s="7" t="s">
        <v>8701</v>
      </c>
      <c r="J2297" s="7" t="s">
        <v>314</v>
      </c>
      <c r="K2297" s="7" t="s">
        <v>351</v>
      </c>
      <c r="L2297" s="7" t="s">
        <v>14383</v>
      </c>
      <c r="M2297" s="7" t="s">
        <v>14382</v>
      </c>
      <c r="N2297" s="7">
        <v>54820</v>
      </c>
      <c r="O2297" s="7"/>
      <c r="P2297" s="7">
        <v>54820</v>
      </c>
      <c r="Q2297" s="7"/>
      <c r="R2297" s="1"/>
      <c r="S2297" s="1"/>
      <c r="T2297" s="1"/>
      <c r="U2297" s="15" t="s">
        <v>816</v>
      </c>
      <c r="V2297" s="52"/>
      <c r="W2297" s="14" t="s">
        <v>815</v>
      </c>
      <c r="X2297" s="20">
        <v>0</v>
      </c>
      <c r="Y2297" s="7" t="s">
        <v>11068</v>
      </c>
      <c r="Z2297" s="11" t="s">
        <v>4442</v>
      </c>
      <c r="AA2297" s="7">
        <v>100000</v>
      </c>
      <c r="AB2297" s="1" t="s">
        <v>15776</v>
      </c>
      <c r="AC2297" s="7" t="s">
        <v>14870</v>
      </c>
      <c r="AD2297" s="1" t="s">
        <v>16269</v>
      </c>
    </row>
    <row r="2298" spans="1:30">
      <c r="A2298" s="6">
        <v>43949</v>
      </c>
      <c r="B2298" s="7" t="s">
        <v>1385</v>
      </c>
      <c r="C2298" s="7" t="s">
        <v>4499</v>
      </c>
      <c r="D2298" s="7" t="s">
        <v>2194</v>
      </c>
      <c r="E2298" s="7" t="s">
        <v>36</v>
      </c>
      <c r="F2298" s="7" t="s">
        <v>2319</v>
      </c>
      <c r="G2298" s="7" t="s">
        <v>17</v>
      </c>
      <c r="H2298" s="7" t="s">
        <v>5658</v>
      </c>
      <c r="I2298" s="7" t="s">
        <v>2321</v>
      </c>
      <c r="J2298" s="7" t="s">
        <v>2321</v>
      </c>
      <c r="K2298" s="7" t="s">
        <v>2321</v>
      </c>
      <c r="L2298" s="7" t="s">
        <v>8468</v>
      </c>
      <c r="M2298" s="7" t="s">
        <v>8243</v>
      </c>
      <c r="N2298" s="7">
        <v>54560</v>
      </c>
      <c r="O2298" s="7">
        <v>24800</v>
      </c>
      <c r="P2298" s="7">
        <v>2.2000000000000002</v>
      </c>
      <c r="Q2298" s="7"/>
      <c r="R2298" s="1"/>
      <c r="S2298" s="1"/>
      <c r="T2298" s="1"/>
      <c r="U2298" s="15" t="s">
        <v>816</v>
      </c>
      <c r="V2298" s="52"/>
      <c r="W2298" s="14" t="s">
        <v>815</v>
      </c>
      <c r="X2298" s="20">
        <v>0</v>
      </c>
      <c r="Y2298" s="7" t="s">
        <v>11069</v>
      </c>
      <c r="Z2298" s="11" t="s">
        <v>4442</v>
      </c>
      <c r="AA2298" s="7">
        <v>900000000</v>
      </c>
      <c r="AB2298" s="1" t="s">
        <v>15657</v>
      </c>
      <c r="AC2298" s="7" t="s">
        <v>14869</v>
      </c>
      <c r="AD2298" s="1" t="s">
        <v>16269</v>
      </c>
    </row>
    <row r="2299" spans="1:30">
      <c r="A2299" s="6">
        <v>43943</v>
      </c>
      <c r="B2299" s="7" t="s">
        <v>15</v>
      </c>
      <c r="C2299" s="7" t="s">
        <v>4464</v>
      </c>
      <c r="D2299" s="7" t="s">
        <v>2766</v>
      </c>
      <c r="E2299" s="7" t="s">
        <v>16</v>
      </c>
      <c r="F2299" s="7" t="s">
        <v>2132</v>
      </c>
      <c r="G2299" s="7" t="s">
        <v>17</v>
      </c>
      <c r="H2299" s="7" t="s">
        <v>5659</v>
      </c>
      <c r="I2299" s="7" t="s">
        <v>8702</v>
      </c>
      <c r="J2299" s="7" t="s">
        <v>797</v>
      </c>
      <c r="K2299" s="7" t="s">
        <v>8703</v>
      </c>
      <c r="L2299" s="7" t="s">
        <v>13709</v>
      </c>
      <c r="M2299" s="7" t="s">
        <v>531</v>
      </c>
      <c r="N2299" s="7">
        <v>54300</v>
      </c>
      <c r="O2299" s="7"/>
      <c r="P2299" s="7"/>
      <c r="Q2299" s="7"/>
      <c r="R2299" s="1"/>
      <c r="S2299" s="1"/>
      <c r="T2299" s="1"/>
      <c r="U2299" s="15" t="s">
        <v>816</v>
      </c>
      <c r="V2299" s="52"/>
      <c r="W2299" s="14" t="s">
        <v>815</v>
      </c>
      <c r="X2299" s="20">
        <v>0</v>
      </c>
      <c r="Y2299" s="7" t="s">
        <v>11070</v>
      </c>
      <c r="Z2299" s="11" t="s">
        <v>4442</v>
      </c>
      <c r="AA2299" s="7">
        <v>1000000</v>
      </c>
      <c r="AB2299" s="1" t="s">
        <v>14961</v>
      </c>
      <c r="AC2299" s="7" t="s">
        <v>14869</v>
      </c>
      <c r="AD2299" s="1" t="s">
        <v>16269</v>
      </c>
    </row>
    <row r="2300" spans="1:30">
      <c r="A2300" s="6">
        <v>43943</v>
      </c>
      <c r="B2300" s="7" t="s">
        <v>21</v>
      </c>
      <c r="C2300" s="7" t="s">
        <v>4447</v>
      </c>
      <c r="D2300" s="7" t="s">
        <v>2766</v>
      </c>
      <c r="E2300" s="7" t="s">
        <v>16</v>
      </c>
      <c r="F2300" s="7" t="s">
        <v>2767</v>
      </c>
      <c r="G2300" s="7" t="s">
        <v>34</v>
      </c>
      <c r="H2300" s="7" t="s">
        <v>5660</v>
      </c>
      <c r="I2300" s="7" t="s">
        <v>314</v>
      </c>
      <c r="J2300" s="7" t="s">
        <v>314</v>
      </c>
      <c r="K2300" s="7" t="s">
        <v>8704</v>
      </c>
      <c r="L2300" s="7" t="s">
        <v>14384</v>
      </c>
      <c r="M2300" s="7" t="s">
        <v>8705</v>
      </c>
      <c r="N2300" s="7">
        <v>54000</v>
      </c>
      <c r="O2300" s="7"/>
      <c r="P2300" s="7"/>
      <c r="Q2300" s="7"/>
      <c r="R2300" s="1"/>
      <c r="S2300" s="1"/>
      <c r="T2300" s="1"/>
      <c r="U2300" s="15" t="s">
        <v>816</v>
      </c>
      <c r="V2300" s="52"/>
      <c r="W2300" s="14" t="s">
        <v>815</v>
      </c>
      <c r="X2300" s="20">
        <v>0</v>
      </c>
      <c r="Y2300" s="7" t="s">
        <v>11071</v>
      </c>
      <c r="Z2300" s="11" t="s">
        <v>4442</v>
      </c>
      <c r="AA2300" s="7">
        <v>0</v>
      </c>
      <c r="AB2300" s="1" t="s">
        <v>15777</v>
      </c>
      <c r="AC2300" s="7" t="s">
        <v>14870</v>
      </c>
      <c r="AD2300" s="1" t="s">
        <v>16269</v>
      </c>
    </row>
    <row r="2301" spans="1:30">
      <c r="A2301" s="6">
        <v>43941</v>
      </c>
      <c r="B2301" s="7" t="s">
        <v>21</v>
      </c>
      <c r="C2301" s="7" t="s">
        <v>2648</v>
      </c>
      <c r="D2301" s="11" t="s">
        <v>3952</v>
      </c>
      <c r="E2301" s="7" t="s">
        <v>16</v>
      </c>
      <c r="F2301" s="7" t="s">
        <v>5615</v>
      </c>
      <c r="G2301" s="7" t="s">
        <v>17</v>
      </c>
      <c r="H2301" s="7" t="s">
        <v>5661</v>
      </c>
      <c r="I2301" s="7" t="s">
        <v>8661</v>
      </c>
      <c r="J2301" s="7"/>
      <c r="K2301" s="7"/>
      <c r="L2301" s="7" t="s">
        <v>4108</v>
      </c>
      <c r="M2301" s="7" t="s">
        <v>14061</v>
      </c>
      <c r="N2301" s="7">
        <v>54000</v>
      </c>
      <c r="O2301" s="7"/>
      <c r="P2301" s="7"/>
      <c r="Q2301" s="7"/>
      <c r="R2301" s="1"/>
      <c r="S2301" s="1"/>
      <c r="T2301" s="1"/>
      <c r="U2301" s="15" t="s">
        <v>816</v>
      </c>
      <c r="V2301" s="52"/>
      <c r="W2301" s="14" t="s">
        <v>815</v>
      </c>
      <c r="X2301" s="20">
        <v>0</v>
      </c>
      <c r="Y2301" s="7" t="s">
        <v>11072</v>
      </c>
      <c r="Z2301" s="11" t="s">
        <v>4442</v>
      </c>
      <c r="AA2301" s="7">
        <v>450000</v>
      </c>
      <c r="AB2301" s="1" t="s">
        <v>15450</v>
      </c>
      <c r="AC2301" s="7" t="s">
        <v>14869</v>
      </c>
      <c r="AD2301" s="1" t="s">
        <v>16269</v>
      </c>
    </row>
    <row r="2302" spans="1:30">
      <c r="A2302" s="6">
        <v>43944</v>
      </c>
      <c r="B2302" s="7" t="s">
        <v>15</v>
      </c>
      <c r="C2302" s="7" t="s">
        <v>5157</v>
      </c>
      <c r="D2302" s="7" t="s">
        <v>2151</v>
      </c>
      <c r="E2302" s="7" t="s">
        <v>16</v>
      </c>
      <c r="F2302" s="7" t="s">
        <v>2152</v>
      </c>
      <c r="G2302" s="7" t="s">
        <v>37</v>
      </c>
      <c r="H2302" s="7" t="s">
        <v>5662</v>
      </c>
      <c r="I2302" s="7" t="s">
        <v>8706</v>
      </c>
      <c r="J2302" s="7"/>
      <c r="K2302" s="7" t="s">
        <v>1008</v>
      </c>
      <c r="L2302" s="7" t="s">
        <v>14385</v>
      </c>
      <c r="M2302" s="7" t="s">
        <v>8707</v>
      </c>
      <c r="N2302" s="7">
        <v>54000</v>
      </c>
      <c r="O2302" s="7"/>
      <c r="P2302" s="7"/>
      <c r="Q2302" s="7"/>
      <c r="R2302" s="1"/>
      <c r="S2302" s="1"/>
      <c r="T2302" s="1"/>
      <c r="U2302" s="15" t="s">
        <v>816</v>
      </c>
      <c r="V2302" s="52"/>
      <c r="W2302" s="14" t="s">
        <v>815</v>
      </c>
      <c r="X2302" s="20">
        <v>0</v>
      </c>
      <c r="Y2302" s="7" t="s">
        <v>11073</v>
      </c>
      <c r="Z2302" s="11" t="s">
        <v>4442</v>
      </c>
      <c r="AA2302" s="7">
        <v>1000000</v>
      </c>
      <c r="AB2302" s="1" t="s">
        <v>15778</v>
      </c>
      <c r="AC2302" s="7" t="s">
        <v>14869</v>
      </c>
      <c r="AD2302" s="1" t="s">
        <v>16269</v>
      </c>
    </row>
    <row r="2303" spans="1:30">
      <c r="A2303" s="6">
        <v>43948</v>
      </c>
      <c r="B2303" s="7" t="s">
        <v>21</v>
      </c>
      <c r="C2303" s="7" t="s">
        <v>4247</v>
      </c>
      <c r="D2303" s="7" t="s">
        <v>309</v>
      </c>
      <c r="E2303" s="7" t="s">
        <v>16</v>
      </c>
      <c r="F2303" s="7" t="s">
        <v>363</v>
      </c>
      <c r="G2303" s="7" t="s">
        <v>37</v>
      </c>
      <c r="H2303" s="7" t="s">
        <v>5663</v>
      </c>
      <c r="I2303" s="7" t="s">
        <v>412</v>
      </c>
      <c r="J2303" s="7" t="s">
        <v>314</v>
      </c>
      <c r="K2303" s="7" t="s">
        <v>8708</v>
      </c>
      <c r="L2303" s="7" t="s">
        <v>14093</v>
      </c>
      <c r="M2303" s="7" t="s">
        <v>4370</v>
      </c>
      <c r="N2303" s="7">
        <v>54000</v>
      </c>
      <c r="O2303" s="7">
        <v>2000</v>
      </c>
      <c r="P2303" s="7">
        <v>27</v>
      </c>
      <c r="Q2303" s="7"/>
      <c r="R2303" s="1"/>
      <c r="S2303" s="1"/>
      <c r="T2303" s="1"/>
      <c r="U2303" s="15" t="s">
        <v>816</v>
      </c>
      <c r="V2303" s="52"/>
      <c r="W2303" s="14" t="s">
        <v>815</v>
      </c>
      <c r="X2303" s="20">
        <v>0</v>
      </c>
      <c r="Y2303" s="7" t="s">
        <v>11074</v>
      </c>
      <c r="Z2303" s="11" t="s">
        <v>4442</v>
      </c>
      <c r="AA2303" s="7">
        <v>10000</v>
      </c>
      <c r="AB2303" s="1" t="s">
        <v>15487</v>
      </c>
      <c r="AC2303" s="7" t="s">
        <v>14870</v>
      </c>
      <c r="AD2303" s="1" t="s">
        <v>16269</v>
      </c>
    </row>
    <row r="2304" spans="1:30">
      <c r="A2304" s="6">
        <v>43920</v>
      </c>
      <c r="B2304" s="7" t="s">
        <v>1385</v>
      </c>
      <c r="C2304" s="7" t="s">
        <v>4444</v>
      </c>
      <c r="D2304" s="7" t="s">
        <v>1387</v>
      </c>
      <c r="E2304" s="7" t="s">
        <v>4456</v>
      </c>
      <c r="F2304" s="7" t="s">
        <v>4469</v>
      </c>
      <c r="G2304" s="7" t="s">
        <v>17</v>
      </c>
      <c r="H2304" s="7" t="s">
        <v>5664</v>
      </c>
      <c r="I2304" s="7" t="s">
        <v>8709</v>
      </c>
      <c r="J2304" s="7"/>
      <c r="K2304" s="7"/>
      <c r="L2304" s="7" t="s">
        <v>8710</v>
      </c>
      <c r="M2304" s="7" t="s">
        <v>8711</v>
      </c>
      <c r="N2304" s="7">
        <v>54000</v>
      </c>
      <c r="O2304" s="7"/>
      <c r="P2304" s="7"/>
      <c r="Q2304" s="7"/>
      <c r="R2304" s="1"/>
      <c r="S2304" s="1"/>
      <c r="T2304" s="1"/>
      <c r="U2304" s="15" t="s">
        <v>816</v>
      </c>
      <c r="V2304" s="52"/>
      <c r="W2304" s="14" t="s">
        <v>815</v>
      </c>
      <c r="X2304" s="20">
        <v>0</v>
      </c>
      <c r="Y2304" s="7" t="s">
        <v>11075</v>
      </c>
      <c r="Z2304" s="11" t="s">
        <v>4442</v>
      </c>
      <c r="AA2304" s="7">
        <v>93700</v>
      </c>
      <c r="AB2304" s="1" t="s">
        <v>15779</v>
      </c>
      <c r="AC2304" s="7" t="s">
        <v>14868</v>
      </c>
      <c r="AD2304" s="1" t="s">
        <v>16269</v>
      </c>
    </row>
    <row r="2305" spans="1:30">
      <c r="A2305" s="6">
        <v>43944</v>
      </c>
      <c r="B2305" s="7" t="s">
        <v>15</v>
      </c>
      <c r="C2305" s="7" t="s">
        <v>4645</v>
      </c>
      <c r="D2305" s="7" t="s">
        <v>692</v>
      </c>
      <c r="E2305" s="7" t="s">
        <v>16</v>
      </c>
      <c r="F2305" s="7"/>
      <c r="G2305" s="7" t="s">
        <v>34</v>
      </c>
      <c r="H2305" s="7" t="s">
        <v>5665</v>
      </c>
      <c r="I2305" s="7" t="s">
        <v>8712</v>
      </c>
      <c r="J2305" s="7"/>
      <c r="K2305" s="7" t="s">
        <v>8713</v>
      </c>
      <c r="L2305" s="7" t="s">
        <v>14386</v>
      </c>
      <c r="M2305" s="7" t="s">
        <v>8714</v>
      </c>
      <c r="N2305" s="7">
        <v>53814</v>
      </c>
      <c r="O2305" s="7">
        <v>2</v>
      </c>
      <c r="P2305" s="7">
        <v>26907</v>
      </c>
      <c r="Q2305" s="7"/>
      <c r="R2305" s="1"/>
      <c r="S2305" s="1"/>
      <c r="T2305" s="1"/>
      <c r="U2305" s="15" t="s">
        <v>816</v>
      </c>
      <c r="V2305" s="52"/>
      <c r="W2305" s="14" t="s">
        <v>815</v>
      </c>
      <c r="X2305" s="20">
        <v>0</v>
      </c>
      <c r="Y2305" s="7" t="s">
        <v>11076</v>
      </c>
      <c r="Z2305" s="11" t="s">
        <v>4442</v>
      </c>
      <c r="AA2305" s="7">
        <v>1600000</v>
      </c>
      <c r="AB2305" s="1" t="s">
        <v>15780</v>
      </c>
      <c r="AC2305" s="7" t="s">
        <v>14870</v>
      </c>
      <c r="AD2305" s="1" t="s">
        <v>16269</v>
      </c>
    </row>
    <row r="2306" spans="1:30">
      <c r="A2306" s="6">
        <v>43944</v>
      </c>
      <c r="B2306" s="7" t="s">
        <v>15</v>
      </c>
      <c r="C2306" s="7" t="s">
        <v>4670</v>
      </c>
      <c r="D2306" s="7" t="s">
        <v>2695</v>
      </c>
      <c r="E2306" s="7" t="s">
        <v>16</v>
      </c>
      <c r="F2306" s="7" t="s">
        <v>2745</v>
      </c>
      <c r="G2306" s="7" t="s">
        <v>17</v>
      </c>
      <c r="H2306" s="7" t="s">
        <v>5666</v>
      </c>
      <c r="I2306" s="7" t="s">
        <v>8715</v>
      </c>
      <c r="J2306" s="7" t="s">
        <v>3218</v>
      </c>
      <c r="K2306" s="7" t="s">
        <v>2700</v>
      </c>
      <c r="L2306" s="7" t="s">
        <v>14387</v>
      </c>
      <c r="M2306" s="7" t="s">
        <v>8716</v>
      </c>
      <c r="N2306" s="7">
        <v>53600</v>
      </c>
      <c r="O2306" s="7">
        <v>1</v>
      </c>
      <c r="P2306" s="7">
        <v>53600</v>
      </c>
      <c r="Q2306" s="7"/>
      <c r="R2306" s="1"/>
      <c r="S2306" s="1"/>
      <c r="T2306" s="1"/>
      <c r="U2306" s="15" t="s">
        <v>816</v>
      </c>
      <c r="V2306" s="52"/>
      <c r="W2306" s="14" t="s">
        <v>815</v>
      </c>
      <c r="X2306" s="20">
        <v>0</v>
      </c>
      <c r="Y2306" s="7" t="s">
        <v>11077</v>
      </c>
      <c r="Z2306" s="11" t="s">
        <v>4442</v>
      </c>
      <c r="AA2306" s="7">
        <v>650000</v>
      </c>
      <c r="AB2306" s="1" t="s">
        <v>15781</v>
      </c>
      <c r="AC2306" s="7" t="s">
        <v>14869</v>
      </c>
      <c r="AD2306" s="1" t="s">
        <v>16269</v>
      </c>
    </row>
    <row r="2307" spans="1:30">
      <c r="A2307" s="6">
        <v>43956</v>
      </c>
      <c r="B2307" s="7" t="s">
        <v>1385</v>
      </c>
      <c r="C2307" s="7" t="s">
        <v>4444</v>
      </c>
      <c r="D2307" s="7" t="s">
        <v>1387</v>
      </c>
      <c r="E2307" s="7" t="s">
        <v>4456</v>
      </c>
      <c r="F2307" s="7" t="s">
        <v>4469</v>
      </c>
      <c r="G2307" s="7"/>
      <c r="H2307" s="7" t="s">
        <v>5667</v>
      </c>
      <c r="I2307" s="7" t="s">
        <v>8717</v>
      </c>
      <c r="J2307" s="7"/>
      <c r="K2307" s="7"/>
      <c r="L2307" s="7" t="s">
        <v>14317</v>
      </c>
      <c r="M2307" s="7" t="s">
        <v>8718</v>
      </c>
      <c r="N2307" s="7">
        <v>53600</v>
      </c>
      <c r="O2307" s="7"/>
      <c r="P2307" s="7"/>
      <c r="Q2307" s="7"/>
      <c r="R2307" s="1"/>
      <c r="S2307" s="1"/>
      <c r="T2307" s="1"/>
      <c r="U2307" s="15" t="s">
        <v>816</v>
      </c>
      <c r="V2307" s="52"/>
      <c r="W2307" s="14" t="s">
        <v>815</v>
      </c>
      <c r="X2307" s="20">
        <v>0</v>
      </c>
      <c r="Y2307" s="7" t="s">
        <v>11078</v>
      </c>
      <c r="Z2307" s="11" t="s">
        <v>4442</v>
      </c>
      <c r="AA2307" s="7">
        <v>0</v>
      </c>
      <c r="AB2307" s="1" t="s">
        <v>15782</v>
      </c>
      <c r="AC2307" s="7" t="s">
        <v>14869</v>
      </c>
      <c r="AD2307" s="1" t="s">
        <v>16269</v>
      </c>
    </row>
    <row r="2308" spans="1:30">
      <c r="A2308" s="6">
        <v>43941</v>
      </c>
      <c r="B2308" s="7" t="s">
        <v>15</v>
      </c>
      <c r="C2308" s="7" t="s">
        <v>4645</v>
      </c>
      <c r="D2308" s="7" t="s">
        <v>692</v>
      </c>
      <c r="E2308" s="7" t="s">
        <v>16</v>
      </c>
      <c r="F2308" s="7"/>
      <c r="G2308" s="7" t="s">
        <v>17</v>
      </c>
      <c r="H2308" s="7" t="s">
        <v>5668</v>
      </c>
      <c r="I2308" s="7" t="s">
        <v>8719</v>
      </c>
      <c r="J2308" s="7"/>
      <c r="K2308" s="7" t="s">
        <v>8720</v>
      </c>
      <c r="L2308" s="7" t="s">
        <v>8721</v>
      </c>
      <c r="M2308" s="7" t="s">
        <v>8722</v>
      </c>
      <c r="N2308" s="7">
        <v>53400</v>
      </c>
      <c r="O2308" s="7">
        <v>6000</v>
      </c>
      <c r="P2308" s="7">
        <v>8.9</v>
      </c>
      <c r="Q2308" s="7"/>
      <c r="R2308" s="1"/>
      <c r="S2308" s="1"/>
      <c r="T2308" s="1"/>
      <c r="U2308" s="15" t="s">
        <v>816</v>
      </c>
      <c r="V2308" s="52"/>
      <c r="W2308" s="14" t="s">
        <v>815</v>
      </c>
      <c r="X2308" s="20">
        <v>0</v>
      </c>
      <c r="Y2308" s="7" t="s">
        <v>11079</v>
      </c>
      <c r="Z2308" s="11" t="s">
        <v>4442</v>
      </c>
      <c r="AA2308" s="7">
        <v>3000000</v>
      </c>
      <c r="AB2308" s="1" t="s">
        <v>15783</v>
      </c>
      <c r="AC2308" s="7" t="s">
        <v>14869</v>
      </c>
      <c r="AD2308" s="1" t="s">
        <v>16269</v>
      </c>
    </row>
    <row r="2309" spans="1:30">
      <c r="A2309" s="6" t="s">
        <v>815</v>
      </c>
      <c r="B2309" s="7" t="s">
        <v>15</v>
      </c>
      <c r="C2309" s="7" t="s">
        <v>4458</v>
      </c>
      <c r="D2309" s="11" t="s">
        <v>904</v>
      </c>
      <c r="E2309" s="7" t="s">
        <v>16</v>
      </c>
      <c r="F2309" s="7" t="s">
        <v>4459</v>
      </c>
      <c r="G2309" s="7" t="s">
        <v>17</v>
      </c>
      <c r="H2309" s="7" t="s">
        <v>5669</v>
      </c>
      <c r="I2309" s="7" t="s">
        <v>4843</v>
      </c>
      <c r="J2309" s="7"/>
      <c r="K2309" s="7" t="s">
        <v>4517</v>
      </c>
      <c r="L2309" s="7"/>
      <c r="M2309" s="7"/>
      <c r="N2309" s="7">
        <v>53072</v>
      </c>
      <c r="O2309" s="7"/>
      <c r="P2309" s="7"/>
      <c r="Q2309" s="7"/>
      <c r="R2309" s="1"/>
      <c r="S2309" s="1"/>
      <c r="T2309" s="1"/>
      <c r="U2309" s="15" t="s">
        <v>816</v>
      </c>
      <c r="V2309" s="52"/>
      <c r="W2309" s="14" t="s">
        <v>815</v>
      </c>
      <c r="X2309" s="20">
        <v>0</v>
      </c>
      <c r="Y2309" s="7" t="s">
        <v>11080</v>
      </c>
      <c r="Z2309" s="11" t="s">
        <v>4442</v>
      </c>
      <c r="AA2309" s="7"/>
      <c r="AB2309" s="1" t="s">
        <v>14871</v>
      </c>
      <c r="AC2309" s="7"/>
      <c r="AD2309" s="1" t="s">
        <v>16269</v>
      </c>
    </row>
    <row r="2310" spans="1:30">
      <c r="A2310" s="6">
        <v>43943</v>
      </c>
      <c r="B2310" s="7" t="s">
        <v>15</v>
      </c>
      <c r="C2310" s="7" t="s">
        <v>2884</v>
      </c>
      <c r="D2310" s="7" t="s">
        <v>2877</v>
      </c>
      <c r="E2310" s="7" t="s">
        <v>16</v>
      </c>
      <c r="F2310" s="7" t="s">
        <v>2978</v>
      </c>
      <c r="G2310" s="7" t="s">
        <v>17</v>
      </c>
      <c r="H2310" s="7" t="s">
        <v>5670</v>
      </c>
      <c r="I2310" s="7" t="s">
        <v>8723</v>
      </c>
      <c r="J2310" s="7"/>
      <c r="K2310" s="7" t="s">
        <v>3013</v>
      </c>
      <c r="L2310" s="7" t="s">
        <v>8724</v>
      </c>
      <c r="M2310" s="7" t="s">
        <v>8725</v>
      </c>
      <c r="N2310" s="7">
        <v>53060</v>
      </c>
      <c r="O2310" s="7"/>
      <c r="P2310" s="7"/>
      <c r="Q2310" s="7"/>
      <c r="R2310" s="1"/>
      <c r="S2310" s="1"/>
      <c r="T2310" s="1"/>
      <c r="U2310" s="15" t="s">
        <v>816</v>
      </c>
      <c r="V2310" s="52"/>
      <c r="W2310" s="14" t="s">
        <v>815</v>
      </c>
      <c r="X2310" s="20">
        <v>0</v>
      </c>
      <c r="Y2310" s="7" t="s">
        <v>11081</v>
      </c>
      <c r="Z2310" s="11" t="s">
        <v>4442</v>
      </c>
      <c r="AA2310" s="7">
        <v>4400000</v>
      </c>
      <c r="AB2310" s="1" t="s">
        <v>15784</v>
      </c>
      <c r="AC2310" s="7" t="s">
        <v>14869</v>
      </c>
      <c r="AD2310" s="1" t="s">
        <v>16269</v>
      </c>
    </row>
    <row r="2311" spans="1:30">
      <c r="A2311" s="6">
        <v>43928</v>
      </c>
      <c r="B2311" s="7" t="s">
        <v>15</v>
      </c>
      <c r="C2311" s="7"/>
      <c r="D2311" s="7" t="s">
        <v>2480</v>
      </c>
      <c r="E2311" s="7" t="s">
        <v>16</v>
      </c>
      <c r="F2311" s="7" t="s">
        <v>2566</v>
      </c>
      <c r="G2311" s="7" t="s">
        <v>17</v>
      </c>
      <c r="H2311" s="7" t="s">
        <v>2604</v>
      </c>
      <c r="I2311" s="7" t="s">
        <v>2605</v>
      </c>
      <c r="J2311" s="7" t="s">
        <v>2606</v>
      </c>
      <c r="K2311" s="7" t="s">
        <v>2590</v>
      </c>
      <c r="L2311" s="7" t="s">
        <v>2564</v>
      </c>
      <c r="M2311" s="7" t="s">
        <v>2162</v>
      </c>
      <c r="N2311" s="7">
        <v>53050</v>
      </c>
      <c r="O2311" s="7">
        <v>2500</v>
      </c>
      <c r="P2311" s="7">
        <v>21.22</v>
      </c>
      <c r="Q2311" s="7"/>
      <c r="R2311" s="1"/>
      <c r="S2311" s="1"/>
      <c r="T2311" s="1"/>
      <c r="U2311" s="15" t="s">
        <v>816</v>
      </c>
      <c r="V2311" s="52"/>
      <c r="W2311" s="14" t="s">
        <v>815</v>
      </c>
      <c r="X2311" s="20">
        <v>0</v>
      </c>
      <c r="Y2311" s="7" t="s">
        <v>11082</v>
      </c>
      <c r="Z2311" s="11" t="s">
        <v>4442</v>
      </c>
      <c r="AA2311" s="7">
        <v>1000000</v>
      </c>
      <c r="AB2311" s="1" t="s">
        <v>15213</v>
      </c>
      <c r="AC2311" s="7" t="s">
        <v>14870</v>
      </c>
      <c r="AD2311" s="1" t="s">
        <v>16269</v>
      </c>
    </row>
    <row r="2312" spans="1:30">
      <c r="A2312" s="6" t="s">
        <v>815</v>
      </c>
      <c r="B2312" s="7" t="s">
        <v>15</v>
      </c>
      <c r="C2312" s="7" t="s">
        <v>4458</v>
      </c>
      <c r="D2312" s="11" t="s">
        <v>904</v>
      </c>
      <c r="E2312" s="7" t="s">
        <v>16</v>
      </c>
      <c r="F2312" s="7" t="s">
        <v>4459</v>
      </c>
      <c r="G2312" s="7" t="s">
        <v>17</v>
      </c>
      <c r="H2312" s="7" t="s">
        <v>5671</v>
      </c>
      <c r="I2312" s="7" t="s">
        <v>4846</v>
      </c>
      <c r="J2312" s="7"/>
      <c r="K2312" s="7" t="s">
        <v>4517</v>
      </c>
      <c r="L2312" s="7"/>
      <c r="M2312" s="7"/>
      <c r="N2312" s="7">
        <v>52920</v>
      </c>
      <c r="O2312" s="7"/>
      <c r="P2312" s="7"/>
      <c r="Q2312" s="7"/>
      <c r="R2312" s="1"/>
      <c r="S2312" s="1"/>
      <c r="T2312" s="1"/>
      <c r="U2312" s="15" t="s">
        <v>816</v>
      </c>
      <c r="V2312" s="52"/>
      <c r="W2312" s="14" t="s">
        <v>815</v>
      </c>
      <c r="X2312" s="20">
        <v>0</v>
      </c>
      <c r="Y2312" s="7" t="s">
        <v>11083</v>
      </c>
      <c r="Z2312" s="11" t="s">
        <v>4442</v>
      </c>
      <c r="AA2312" s="7"/>
      <c r="AB2312" s="1" t="s">
        <v>14871</v>
      </c>
      <c r="AC2312" s="7"/>
      <c r="AD2312" s="1" t="s">
        <v>16269</v>
      </c>
    </row>
    <row r="2313" spans="1:30">
      <c r="A2313" s="6">
        <v>43943</v>
      </c>
      <c r="B2313" s="7" t="s">
        <v>15</v>
      </c>
      <c r="C2313" s="7" t="s">
        <v>4645</v>
      </c>
      <c r="D2313" s="7" t="s">
        <v>692</v>
      </c>
      <c r="E2313" s="7" t="s">
        <v>16</v>
      </c>
      <c r="F2313" s="7"/>
      <c r="G2313" s="7" t="s">
        <v>37</v>
      </c>
      <c r="H2313" s="7" t="s">
        <v>5672</v>
      </c>
      <c r="I2313" s="7" t="s">
        <v>731</v>
      </c>
      <c r="J2313" s="7"/>
      <c r="K2313" s="7" t="s">
        <v>732</v>
      </c>
      <c r="L2313" s="7" t="s">
        <v>14388</v>
      </c>
      <c r="M2313" s="7" t="s">
        <v>8726</v>
      </c>
      <c r="N2313" s="7">
        <v>52800</v>
      </c>
      <c r="O2313" s="7">
        <v>44</v>
      </c>
      <c r="P2313" s="7">
        <v>1200</v>
      </c>
      <c r="Q2313" s="7"/>
      <c r="R2313" s="1"/>
      <c r="S2313" s="1"/>
      <c r="T2313" s="1"/>
      <c r="U2313" s="15" t="s">
        <v>816</v>
      </c>
      <c r="V2313" s="52"/>
      <c r="W2313" s="14" t="s">
        <v>815</v>
      </c>
      <c r="X2313" s="20">
        <v>0</v>
      </c>
      <c r="Y2313" s="7" t="s">
        <v>11084</v>
      </c>
      <c r="Z2313" s="11" t="s">
        <v>4442</v>
      </c>
      <c r="AA2313" s="7">
        <v>95400</v>
      </c>
      <c r="AB2313" s="1" t="s">
        <v>15785</v>
      </c>
      <c r="AC2313" s="7" t="s">
        <v>14868</v>
      </c>
      <c r="AD2313" s="1" t="s">
        <v>16269</v>
      </c>
    </row>
    <row r="2314" spans="1:30">
      <c r="A2314" s="6">
        <v>43936</v>
      </c>
      <c r="B2314" s="7" t="s">
        <v>15</v>
      </c>
      <c r="C2314" s="7" t="s">
        <v>4632</v>
      </c>
      <c r="D2314" s="7" t="s">
        <v>3512</v>
      </c>
      <c r="E2314" s="7" t="s">
        <v>16</v>
      </c>
      <c r="F2314" s="7"/>
      <c r="G2314" s="7" t="s">
        <v>17</v>
      </c>
      <c r="H2314" s="7" t="s">
        <v>5673</v>
      </c>
      <c r="I2314" s="7" t="s">
        <v>3776</v>
      </c>
      <c r="J2314" s="7" t="s">
        <v>2294</v>
      </c>
      <c r="K2314" s="7" t="s">
        <v>2294</v>
      </c>
      <c r="L2314" s="7" t="s">
        <v>8355</v>
      </c>
      <c r="M2314" s="7" t="s">
        <v>2620</v>
      </c>
      <c r="N2314" s="7">
        <v>52500</v>
      </c>
      <c r="O2314" s="7">
        <v>3000</v>
      </c>
      <c r="P2314" s="7">
        <v>17.5</v>
      </c>
      <c r="Q2314" s="7"/>
      <c r="R2314" s="1"/>
      <c r="S2314" s="1"/>
      <c r="T2314" s="1"/>
      <c r="U2314" s="15" t="s">
        <v>816</v>
      </c>
      <c r="V2314" s="52"/>
      <c r="W2314" s="14" t="s">
        <v>815</v>
      </c>
      <c r="X2314" s="20">
        <v>0</v>
      </c>
      <c r="Y2314" s="7" t="s">
        <v>11085</v>
      </c>
      <c r="Z2314" s="11" t="s">
        <v>4442</v>
      </c>
      <c r="AA2314" s="7">
        <v>40000000</v>
      </c>
      <c r="AB2314" s="1" t="s">
        <v>15276</v>
      </c>
      <c r="AC2314" s="7" t="s">
        <v>14869</v>
      </c>
      <c r="AD2314" s="1" t="s">
        <v>16269</v>
      </c>
    </row>
    <row r="2315" spans="1:30">
      <c r="A2315" s="6">
        <v>43941</v>
      </c>
      <c r="B2315" s="7" t="s">
        <v>21</v>
      </c>
      <c r="C2315" s="7" t="s">
        <v>2648</v>
      </c>
      <c r="D2315" s="11" t="s">
        <v>3952</v>
      </c>
      <c r="E2315" s="7" t="s">
        <v>16</v>
      </c>
      <c r="F2315" s="7" t="s">
        <v>4728</v>
      </c>
      <c r="G2315" s="7" t="s">
        <v>17</v>
      </c>
      <c r="H2315" s="7" t="s">
        <v>5674</v>
      </c>
      <c r="I2315" s="7" t="s">
        <v>8727</v>
      </c>
      <c r="J2315" s="7"/>
      <c r="K2315" s="7"/>
      <c r="L2315" s="7" t="s">
        <v>14035</v>
      </c>
      <c r="M2315" s="7" t="s">
        <v>3960</v>
      </c>
      <c r="N2315" s="7">
        <v>52500</v>
      </c>
      <c r="O2315" s="7"/>
      <c r="P2315" s="7"/>
      <c r="Q2315" s="7"/>
      <c r="R2315" s="1"/>
      <c r="S2315" s="1"/>
      <c r="T2315" s="1"/>
      <c r="U2315" s="15" t="s">
        <v>816</v>
      </c>
      <c r="V2315" s="52"/>
      <c r="W2315" s="14" t="s">
        <v>815</v>
      </c>
      <c r="X2315" s="20">
        <v>0</v>
      </c>
      <c r="Y2315" s="7" t="s">
        <v>11086</v>
      </c>
      <c r="Z2315" s="11" t="s">
        <v>4442</v>
      </c>
      <c r="AA2315" s="7">
        <v>100000</v>
      </c>
      <c r="AB2315" s="1" t="s">
        <v>15011</v>
      </c>
      <c r="AC2315" s="7" t="s">
        <v>14868</v>
      </c>
      <c r="AD2315" s="1" t="s">
        <v>16269</v>
      </c>
    </row>
    <row r="2316" spans="1:30">
      <c r="A2316" s="6">
        <v>43941</v>
      </c>
      <c r="B2316" s="7" t="s">
        <v>21</v>
      </c>
      <c r="C2316" s="7" t="s">
        <v>2648</v>
      </c>
      <c r="D2316" s="11" t="s">
        <v>3952</v>
      </c>
      <c r="E2316" s="7" t="s">
        <v>16</v>
      </c>
      <c r="F2316" s="7" t="s">
        <v>5345</v>
      </c>
      <c r="G2316" s="7" t="s">
        <v>17</v>
      </c>
      <c r="H2316" s="7" t="s">
        <v>5346</v>
      </c>
      <c r="I2316" s="7" t="s">
        <v>8272</v>
      </c>
      <c r="J2316" s="7"/>
      <c r="K2316" s="7"/>
      <c r="L2316" s="7" t="s">
        <v>14035</v>
      </c>
      <c r="M2316" s="7" t="s">
        <v>3960</v>
      </c>
      <c r="N2316" s="7">
        <v>52500</v>
      </c>
      <c r="O2316" s="7"/>
      <c r="P2316" s="7"/>
      <c r="Q2316" s="7"/>
      <c r="R2316" s="1"/>
      <c r="S2316" s="1"/>
      <c r="T2316" s="1"/>
      <c r="U2316" s="15" t="s">
        <v>816</v>
      </c>
      <c r="V2316" s="52"/>
      <c r="W2316" s="14" t="s">
        <v>815</v>
      </c>
      <c r="X2316" s="20">
        <v>0</v>
      </c>
      <c r="Y2316" s="7" t="s">
        <v>11087</v>
      </c>
      <c r="Z2316" s="11" t="s">
        <v>4442</v>
      </c>
      <c r="AA2316" s="7">
        <v>100000</v>
      </c>
      <c r="AB2316" s="1" t="s">
        <v>15011</v>
      </c>
      <c r="AC2316" s="7" t="s">
        <v>14868</v>
      </c>
      <c r="AD2316" s="1" t="s">
        <v>16269</v>
      </c>
    </row>
    <row r="2317" spans="1:30">
      <c r="A2317" s="6" t="s">
        <v>815</v>
      </c>
      <c r="B2317" s="7" t="s">
        <v>15</v>
      </c>
      <c r="C2317" s="7" t="s">
        <v>4458</v>
      </c>
      <c r="D2317" s="11" t="s">
        <v>904</v>
      </c>
      <c r="E2317" s="7" t="s">
        <v>16</v>
      </c>
      <c r="F2317" s="7" t="s">
        <v>4459</v>
      </c>
      <c r="G2317" s="7" t="s">
        <v>17</v>
      </c>
      <c r="H2317" s="7" t="s">
        <v>5675</v>
      </c>
      <c r="I2317" s="7" t="s">
        <v>8267</v>
      </c>
      <c r="J2317" s="7"/>
      <c r="K2317" s="7" t="s">
        <v>4517</v>
      </c>
      <c r="L2317" s="7" t="s">
        <v>1080</v>
      </c>
      <c r="M2317" s="7" t="s">
        <v>979</v>
      </c>
      <c r="N2317" s="7">
        <v>52500</v>
      </c>
      <c r="O2317" s="7"/>
      <c r="P2317" s="7"/>
      <c r="Q2317" s="7"/>
      <c r="R2317" s="1"/>
      <c r="S2317" s="1"/>
      <c r="T2317" s="1"/>
      <c r="U2317" s="15" t="s">
        <v>816</v>
      </c>
      <c r="V2317" s="52"/>
      <c r="W2317" s="14" t="s">
        <v>815</v>
      </c>
      <c r="X2317" s="20">
        <v>0</v>
      </c>
      <c r="Y2317" s="7" t="s">
        <v>11088</v>
      </c>
      <c r="Z2317" s="11" t="s">
        <v>4442</v>
      </c>
      <c r="AA2317" s="7">
        <v>3500000</v>
      </c>
      <c r="AB2317" s="1" t="s">
        <v>15030</v>
      </c>
      <c r="AC2317" s="7" t="s">
        <v>14869</v>
      </c>
      <c r="AD2317" s="1" t="s">
        <v>16269</v>
      </c>
    </row>
    <row r="2318" spans="1:30">
      <c r="A2318" s="6">
        <v>43941</v>
      </c>
      <c r="B2318" s="7" t="s">
        <v>1385</v>
      </c>
      <c r="C2318" s="7" t="s">
        <v>4444</v>
      </c>
      <c r="D2318" s="7" t="s">
        <v>1387</v>
      </c>
      <c r="E2318" s="7" t="s">
        <v>1499</v>
      </c>
      <c r="F2318" s="7" t="s">
        <v>4467</v>
      </c>
      <c r="G2318" s="7" t="s">
        <v>17</v>
      </c>
      <c r="H2318" s="7" t="s">
        <v>5676</v>
      </c>
      <c r="I2318" s="7" t="s">
        <v>8728</v>
      </c>
      <c r="J2318" s="7"/>
      <c r="K2318" s="7"/>
      <c r="L2318" s="7" t="s">
        <v>13819</v>
      </c>
      <c r="M2318" s="7" t="s">
        <v>1530</v>
      </c>
      <c r="N2318" s="7">
        <v>52500</v>
      </c>
      <c r="O2318" s="7"/>
      <c r="P2318" s="7"/>
      <c r="Q2318" s="7"/>
      <c r="R2318" s="1"/>
      <c r="S2318" s="1"/>
      <c r="T2318" s="1"/>
      <c r="U2318" s="15" t="s">
        <v>816</v>
      </c>
      <c r="V2318" s="52"/>
      <c r="W2318" s="14" t="s">
        <v>815</v>
      </c>
      <c r="X2318" s="20">
        <v>0</v>
      </c>
      <c r="Y2318" s="7" t="s">
        <v>11089</v>
      </c>
      <c r="Z2318" s="11" t="s">
        <v>4442</v>
      </c>
      <c r="AA2318" s="7">
        <v>0</v>
      </c>
      <c r="AB2318" s="1" t="s">
        <v>15112</v>
      </c>
      <c r="AC2318" s="7" t="s">
        <v>14869</v>
      </c>
      <c r="AD2318" s="1" t="s">
        <v>16269</v>
      </c>
    </row>
    <row r="2319" spans="1:30">
      <c r="A2319" s="6">
        <v>43935</v>
      </c>
      <c r="B2319" s="7" t="s">
        <v>1385</v>
      </c>
      <c r="C2319" s="7" t="s">
        <v>4444</v>
      </c>
      <c r="D2319" s="7" t="s">
        <v>1387</v>
      </c>
      <c r="E2319" s="7" t="s">
        <v>1499</v>
      </c>
      <c r="F2319" s="7" t="s">
        <v>5242</v>
      </c>
      <c r="G2319" s="7" t="s">
        <v>37</v>
      </c>
      <c r="H2319" s="7" t="s">
        <v>5677</v>
      </c>
      <c r="I2319" s="7" t="s">
        <v>8729</v>
      </c>
      <c r="J2319" s="7"/>
      <c r="K2319" s="7"/>
      <c r="L2319" s="7" t="s">
        <v>13708</v>
      </c>
      <c r="M2319" s="7" t="s">
        <v>524</v>
      </c>
      <c r="N2319" s="7">
        <v>52281</v>
      </c>
      <c r="O2319" s="7"/>
      <c r="P2319" s="7"/>
      <c r="Q2319" s="7"/>
      <c r="R2319" s="1"/>
      <c r="S2319" s="1"/>
      <c r="T2319" s="1"/>
      <c r="U2319" s="15" t="s">
        <v>816</v>
      </c>
      <c r="V2319" s="52"/>
      <c r="W2319" s="14" t="s">
        <v>815</v>
      </c>
      <c r="X2319" s="20">
        <v>0</v>
      </c>
      <c r="Y2319" s="7" t="s">
        <v>11090</v>
      </c>
      <c r="Z2319" s="11" t="s">
        <v>4442</v>
      </c>
      <c r="AA2319" s="7">
        <v>200000</v>
      </c>
      <c r="AB2319" s="1" t="s">
        <v>14890</v>
      </c>
      <c r="AC2319" s="7" t="s">
        <v>14868</v>
      </c>
      <c r="AD2319" s="1" t="s">
        <v>16269</v>
      </c>
    </row>
    <row r="2320" spans="1:30">
      <c r="A2320" s="6">
        <v>43944</v>
      </c>
      <c r="B2320" s="7" t="s">
        <v>21</v>
      </c>
      <c r="C2320" s="7" t="s">
        <v>5142</v>
      </c>
      <c r="D2320" s="11" t="s">
        <v>904</v>
      </c>
      <c r="E2320" s="7" t="s">
        <v>16</v>
      </c>
      <c r="F2320" s="7" t="s">
        <v>1157</v>
      </c>
      <c r="G2320" s="7" t="s">
        <v>34</v>
      </c>
      <c r="H2320" s="7" t="s">
        <v>5678</v>
      </c>
      <c r="I2320" s="7" t="s">
        <v>8730</v>
      </c>
      <c r="J2320" s="7"/>
      <c r="K2320" s="7" t="s">
        <v>8731</v>
      </c>
      <c r="L2320" s="7" t="s">
        <v>13789</v>
      </c>
      <c r="M2320" s="7" t="s">
        <v>1188</v>
      </c>
      <c r="N2320" s="7">
        <v>52200</v>
      </c>
      <c r="O2320" s="7">
        <v>100000</v>
      </c>
      <c r="P2320" s="7">
        <v>0.52</v>
      </c>
      <c r="Q2320" s="7"/>
      <c r="R2320" s="1"/>
      <c r="S2320" s="1"/>
      <c r="T2320" s="1"/>
      <c r="U2320" s="15" t="s">
        <v>816</v>
      </c>
      <c r="V2320" s="52"/>
      <c r="W2320" s="14" t="s">
        <v>815</v>
      </c>
      <c r="X2320" s="20">
        <v>0</v>
      </c>
      <c r="Y2320" s="7" t="s">
        <v>11091</v>
      </c>
      <c r="Z2320" s="11" t="s">
        <v>4442</v>
      </c>
      <c r="AA2320" s="7">
        <v>93000</v>
      </c>
      <c r="AB2320" s="1" t="s">
        <v>15065</v>
      </c>
      <c r="AC2320" s="7" t="s">
        <v>14869</v>
      </c>
      <c r="AD2320" s="1" t="s">
        <v>16269</v>
      </c>
    </row>
    <row r="2321" spans="1:30">
      <c r="A2321" s="6">
        <v>43950</v>
      </c>
      <c r="B2321" s="7" t="s">
        <v>21</v>
      </c>
      <c r="C2321" s="7" t="s">
        <v>4483</v>
      </c>
      <c r="D2321" s="7" t="s">
        <v>39</v>
      </c>
      <c r="E2321" s="7" t="s">
        <v>117</v>
      </c>
      <c r="F2321" s="7" t="s">
        <v>5312</v>
      </c>
      <c r="G2321" s="7" t="s">
        <v>37</v>
      </c>
      <c r="H2321" s="7" t="s">
        <v>5679</v>
      </c>
      <c r="I2321" s="7" t="s">
        <v>8732</v>
      </c>
      <c r="J2321" s="7" t="s">
        <v>8733</v>
      </c>
      <c r="K2321" s="7" t="s">
        <v>8734</v>
      </c>
      <c r="L2321" s="7" t="s">
        <v>14390</v>
      </c>
      <c r="M2321" s="7" t="s">
        <v>14389</v>
      </c>
      <c r="N2321" s="7">
        <v>52020</v>
      </c>
      <c r="O2321" s="7">
        <v>1800</v>
      </c>
      <c r="P2321" s="7">
        <v>28.9</v>
      </c>
      <c r="Q2321" s="7"/>
      <c r="R2321" s="1"/>
      <c r="S2321" s="1"/>
      <c r="T2321" s="1"/>
      <c r="U2321" s="15" t="s">
        <v>816</v>
      </c>
      <c r="V2321" s="52"/>
      <c r="W2321" s="14" t="s">
        <v>815</v>
      </c>
      <c r="X2321" s="20">
        <v>0</v>
      </c>
      <c r="Y2321" s="7" t="s">
        <v>11092</v>
      </c>
      <c r="Z2321" s="11" t="s">
        <v>4442</v>
      </c>
      <c r="AA2321" s="7">
        <v>0</v>
      </c>
      <c r="AB2321" s="1" t="s">
        <v>15786</v>
      </c>
      <c r="AC2321" s="7" t="s">
        <v>14870</v>
      </c>
      <c r="AD2321" s="1" t="s">
        <v>16269</v>
      </c>
    </row>
    <row r="2322" spans="1:30">
      <c r="A2322" s="6">
        <v>43916</v>
      </c>
      <c r="B2322" s="7" t="s">
        <v>1385</v>
      </c>
      <c r="C2322" s="7" t="s">
        <v>4444</v>
      </c>
      <c r="D2322" s="7" t="s">
        <v>1387</v>
      </c>
      <c r="E2322" s="7" t="s">
        <v>4456</v>
      </c>
      <c r="F2322" s="7" t="s">
        <v>4469</v>
      </c>
      <c r="G2322" s="7" t="s">
        <v>34</v>
      </c>
      <c r="H2322" s="7" t="s">
        <v>5680</v>
      </c>
      <c r="I2322" s="7" t="s">
        <v>8735</v>
      </c>
      <c r="J2322" s="7"/>
      <c r="K2322" s="7"/>
      <c r="L2322" s="7" t="s">
        <v>8736</v>
      </c>
      <c r="M2322" s="7" t="s">
        <v>8737</v>
      </c>
      <c r="N2322" s="7">
        <v>52000</v>
      </c>
      <c r="O2322" s="7"/>
      <c r="P2322" s="7"/>
      <c r="Q2322" s="7"/>
      <c r="R2322" s="1"/>
      <c r="S2322" s="1"/>
      <c r="T2322" s="1"/>
      <c r="U2322" s="15" t="s">
        <v>816</v>
      </c>
      <c r="V2322" s="52"/>
      <c r="W2322" s="14" t="s">
        <v>815</v>
      </c>
      <c r="X2322" s="20">
        <v>0</v>
      </c>
      <c r="Y2322" s="7" t="s">
        <v>11093</v>
      </c>
      <c r="Z2322" s="11" t="s">
        <v>4442</v>
      </c>
      <c r="AA2322" s="7">
        <v>160000</v>
      </c>
      <c r="AB2322" s="1" t="s">
        <v>15787</v>
      </c>
      <c r="AC2322" s="7" t="s">
        <v>14868</v>
      </c>
      <c r="AD2322" s="1" t="s">
        <v>16269</v>
      </c>
    </row>
    <row r="2323" spans="1:30">
      <c r="A2323" s="6">
        <v>43955</v>
      </c>
      <c r="B2323" s="7" t="s">
        <v>15</v>
      </c>
      <c r="C2323" s="7" t="s">
        <v>2194</v>
      </c>
      <c r="D2323" s="7" t="s">
        <v>2194</v>
      </c>
      <c r="E2323" s="7" t="s">
        <v>16</v>
      </c>
      <c r="F2323" s="7" t="s">
        <v>2195</v>
      </c>
      <c r="G2323" s="7" t="s">
        <v>37</v>
      </c>
      <c r="H2323" s="7" t="s">
        <v>5681</v>
      </c>
      <c r="I2323" s="7" t="s">
        <v>8738</v>
      </c>
      <c r="J2323" s="7" t="s">
        <v>2207</v>
      </c>
      <c r="K2323" s="7" t="s">
        <v>8739</v>
      </c>
      <c r="L2323" s="7" t="s">
        <v>14391</v>
      </c>
      <c r="M2323" s="7" t="s">
        <v>8740</v>
      </c>
      <c r="N2323" s="7">
        <v>51989.7</v>
      </c>
      <c r="O2323" s="7">
        <v>105</v>
      </c>
      <c r="P2323" s="7">
        <v>495.14</v>
      </c>
      <c r="Q2323" s="7"/>
      <c r="R2323" s="1"/>
      <c r="S2323" s="1"/>
      <c r="T2323" s="1"/>
      <c r="U2323" s="15" t="s">
        <v>816</v>
      </c>
      <c r="V2323" s="52"/>
      <c r="W2323" s="14" t="s">
        <v>815</v>
      </c>
      <c r="X2323" s="20">
        <v>0</v>
      </c>
      <c r="Y2323" s="7" t="s">
        <v>11094</v>
      </c>
      <c r="Z2323" s="11" t="s">
        <v>4442</v>
      </c>
      <c r="AA2323" s="7">
        <v>100000</v>
      </c>
      <c r="AB2323" s="1" t="s">
        <v>15788</v>
      </c>
      <c r="AC2323" s="7" t="s">
        <v>14868</v>
      </c>
      <c r="AD2323" s="1" t="s">
        <v>16269</v>
      </c>
    </row>
    <row r="2324" spans="1:30">
      <c r="A2324" s="6">
        <v>43943</v>
      </c>
      <c r="B2324" s="7" t="s">
        <v>15</v>
      </c>
      <c r="C2324" s="7" t="s">
        <v>4464</v>
      </c>
      <c r="D2324" s="7" t="s">
        <v>2766</v>
      </c>
      <c r="E2324" s="7" t="s">
        <v>16</v>
      </c>
      <c r="F2324" s="7" t="s">
        <v>2132</v>
      </c>
      <c r="G2324" s="7" t="s">
        <v>17</v>
      </c>
      <c r="H2324" s="7" t="s">
        <v>5682</v>
      </c>
      <c r="I2324" s="7" t="s">
        <v>8741</v>
      </c>
      <c r="J2324" s="7" t="s">
        <v>797</v>
      </c>
      <c r="K2324" s="7" t="s">
        <v>8742</v>
      </c>
      <c r="L2324" s="7" t="s">
        <v>13948</v>
      </c>
      <c r="M2324" s="7" t="s">
        <v>3120</v>
      </c>
      <c r="N2324" s="7">
        <v>51868</v>
      </c>
      <c r="O2324" s="7"/>
      <c r="P2324" s="7"/>
      <c r="Q2324" s="7"/>
      <c r="R2324" s="1"/>
      <c r="S2324" s="1"/>
      <c r="T2324" s="1"/>
      <c r="U2324" s="15" t="s">
        <v>816</v>
      </c>
      <c r="V2324" s="52"/>
      <c r="W2324" s="14" t="s">
        <v>815</v>
      </c>
      <c r="X2324" s="20">
        <v>0</v>
      </c>
      <c r="Y2324" s="7" t="s">
        <v>11095</v>
      </c>
      <c r="Z2324" s="11" t="s">
        <v>4442</v>
      </c>
      <c r="AA2324" s="7">
        <v>250000</v>
      </c>
      <c r="AB2324" s="1" t="s">
        <v>15330</v>
      </c>
      <c r="AC2324" s="7" t="s">
        <v>14870</v>
      </c>
      <c r="AD2324" s="1" t="s">
        <v>16269</v>
      </c>
    </row>
    <row r="2325" spans="1:30">
      <c r="A2325" s="6" t="s">
        <v>815</v>
      </c>
      <c r="B2325" s="7" t="s">
        <v>15</v>
      </c>
      <c r="C2325" s="7" t="s">
        <v>4458</v>
      </c>
      <c r="D2325" s="11" t="s">
        <v>904</v>
      </c>
      <c r="E2325" s="7" t="s">
        <v>16</v>
      </c>
      <c r="F2325" s="7" t="s">
        <v>4459</v>
      </c>
      <c r="G2325" s="7" t="s">
        <v>17</v>
      </c>
      <c r="H2325" s="7" t="s">
        <v>5683</v>
      </c>
      <c r="I2325" s="7" t="s">
        <v>4843</v>
      </c>
      <c r="J2325" s="7"/>
      <c r="K2325" s="7" t="s">
        <v>4517</v>
      </c>
      <c r="L2325" s="7" t="s">
        <v>8294</v>
      </c>
      <c r="M2325" s="7" t="s">
        <v>1846</v>
      </c>
      <c r="N2325" s="7">
        <v>51863</v>
      </c>
      <c r="O2325" s="7"/>
      <c r="P2325" s="7"/>
      <c r="Q2325" s="7"/>
      <c r="R2325" s="1"/>
      <c r="S2325" s="1"/>
      <c r="T2325" s="1"/>
      <c r="U2325" s="15" t="s">
        <v>816</v>
      </c>
      <c r="V2325" s="52"/>
      <c r="W2325" s="14" t="s">
        <v>815</v>
      </c>
      <c r="X2325" s="20">
        <v>0</v>
      </c>
      <c r="Y2325" s="7" t="s">
        <v>11096</v>
      </c>
      <c r="Z2325" s="11" t="s">
        <v>4442</v>
      </c>
      <c r="AA2325" s="7">
        <v>16528194</v>
      </c>
      <c r="AB2325" s="1" t="s">
        <v>15168</v>
      </c>
      <c r="AC2325" s="7" t="s">
        <v>14869</v>
      </c>
      <c r="AD2325" s="1" t="s">
        <v>16269</v>
      </c>
    </row>
    <row r="2326" spans="1:30">
      <c r="A2326" s="6">
        <v>43950</v>
      </c>
      <c r="B2326" s="7" t="s">
        <v>21</v>
      </c>
      <c r="C2326" s="7" t="s">
        <v>4474</v>
      </c>
      <c r="D2326" s="7" t="s">
        <v>2414</v>
      </c>
      <c r="E2326" s="7" t="s">
        <v>117</v>
      </c>
      <c r="F2326" s="7" t="s">
        <v>2423</v>
      </c>
      <c r="G2326" s="7" t="s">
        <v>17</v>
      </c>
      <c r="H2326" s="7" t="s">
        <v>5684</v>
      </c>
      <c r="I2326" s="7" t="s">
        <v>8743</v>
      </c>
      <c r="J2326" s="7" t="s">
        <v>807</v>
      </c>
      <c r="K2326" s="7" t="s">
        <v>807</v>
      </c>
      <c r="L2326" s="7"/>
      <c r="M2326" s="7" t="s">
        <v>8744</v>
      </c>
      <c r="N2326" s="7">
        <v>51800</v>
      </c>
      <c r="O2326" s="7">
        <v>35000</v>
      </c>
      <c r="P2326" s="7">
        <v>1.48</v>
      </c>
      <c r="Q2326" s="7"/>
      <c r="R2326" s="1"/>
      <c r="S2326" s="1"/>
      <c r="T2326" s="1"/>
      <c r="U2326" s="15" t="s">
        <v>816</v>
      </c>
      <c r="V2326" s="52"/>
      <c r="W2326" s="14" t="s">
        <v>815</v>
      </c>
      <c r="X2326" s="20">
        <v>0</v>
      </c>
      <c r="Y2326" s="7" t="s">
        <v>11097</v>
      </c>
      <c r="Z2326" s="11" t="s">
        <v>4442</v>
      </c>
      <c r="AA2326" s="7"/>
      <c r="AB2326" s="71" t="s">
        <v>16263</v>
      </c>
      <c r="AC2326" s="7"/>
      <c r="AD2326" s="1" t="s">
        <v>16269</v>
      </c>
    </row>
    <row r="2327" spans="1:30">
      <c r="A2327" s="6">
        <v>43930</v>
      </c>
      <c r="B2327" s="7" t="s">
        <v>21</v>
      </c>
      <c r="C2327" s="7" t="s">
        <v>5685</v>
      </c>
      <c r="D2327" s="11" t="s">
        <v>904</v>
      </c>
      <c r="E2327" s="7" t="s">
        <v>16</v>
      </c>
      <c r="F2327" s="7"/>
      <c r="G2327" s="7" t="s">
        <v>17</v>
      </c>
      <c r="H2327" s="7" t="s">
        <v>5686</v>
      </c>
      <c r="I2327" s="7" t="s">
        <v>8745</v>
      </c>
      <c r="J2327" s="7"/>
      <c r="K2327" s="7" t="s">
        <v>8745</v>
      </c>
      <c r="L2327" s="7"/>
      <c r="M2327" s="7"/>
      <c r="N2327" s="7">
        <v>51750</v>
      </c>
      <c r="O2327" s="7"/>
      <c r="P2327" s="7"/>
      <c r="Q2327" s="7"/>
      <c r="R2327" s="1"/>
      <c r="S2327" s="1"/>
      <c r="T2327" s="1"/>
      <c r="U2327" s="15" t="s">
        <v>816</v>
      </c>
      <c r="V2327" s="52"/>
      <c r="W2327" s="14" t="s">
        <v>815</v>
      </c>
      <c r="X2327" s="20">
        <v>0</v>
      </c>
      <c r="Y2327" s="7" t="s">
        <v>11098</v>
      </c>
      <c r="Z2327" s="11" t="s">
        <v>4442</v>
      </c>
      <c r="AA2327" s="7"/>
      <c r="AB2327" s="1" t="s">
        <v>14871</v>
      </c>
      <c r="AC2327" s="7"/>
      <c r="AD2327" s="1" t="s">
        <v>16269</v>
      </c>
    </row>
    <row r="2328" spans="1:30">
      <c r="A2328" s="6">
        <v>43929</v>
      </c>
      <c r="B2328" s="7" t="s">
        <v>21</v>
      </c>
      <c r="C2328" s="7" t="s">
        <v>5687</v>
      </c>
      <c r="D2328" s="11" t="s">
        <v>904</v>
      </c>
      <c r="E2328" s="7" t="s">
        <v>16</v>
      </c>
      <c r="F2328" s="7" t="s">
        <v>1303</v>
      </c>
      <c r="G2328" s="7" t="s">
        <v>17</v>
      </c>
      <c r="H2328" s="7" t="s">
        <v>5688</v>
      </c>
      <c r="I2328" s="7" t="s">
        <v>8745</v>
      </c>
      <c r="J2328" s="7"/>
      <c r="K2328" s="7" t="s">
        <v>8746</v>
      </c>
      <c r="L2328" s="7"/>
      <c r="M2328" s="7"/>
      <c r="N2328" s="7">
        <v>51750</v>
      </c>
      <c r="O2328" s="7"/>
      <c r="P2328" s="7"/>
      <c r="Q2328" s="7"/>
      <c r="R2328" s="1"/>
      <c r="S2328" s="1"/>
      <c r="T2328" s="1"/>
      <c r="U2328" s="15" t="s">
        <v>816</v>
      </c>
      <c r="V2328" s="52"/>
      <c r="W2328" s="14" t="s">
        <v>815</v>
      </c>
      <c r="X2328" s="20">
        <v>0</v>
      </c>
      <c r="Y2328" s="7" t="s">
        <v>11099</v>
      </c>
      <c r="Z2328" s="11" t="s">
        <v>4442</v>
      </c>
      <c r="AA2328" s="7"/>
      <c r="AB2328" s="1" t="s">
        <v>14871</v>
      </c>
      <c r="AC2328" s="7"/>
      <c r="AD2328" s="1" t="s">
        <v>16269</v>
      </c>
    </row>
    <row r="2329" spans="1:30">
      <c r="A2329" s="6">
        <v>43943</v>
      </c>
      <c r="B2329" s="7" t="s">
        <v>21</v>
      </c>
      <c r="C2329" s="7" t="s">
        <v>4447</v>
      </c>
      <c r="D2329" s="7" t="s">
        <v>2766</v>
      </c>
      <c r="E2329" s="7" t="s">
        <v>16</v>
      </c>
      <c r="F2329" s="7" t="s">
        <v>2767</v>
      </c>
      <c r="G2329" s="7" t="s">
        <v>37</v>
      </c>
      <c r="H2329" s="7" t="s">
        <v>5635</v>
      </c>
      <c r="I2329" s="7" t="s">
        <v>314</v>
      </c>
      <c r="J2329" s="7" t="s">
        <v>314</v>
      </c>
      <c r="K2329" s="7" t="s">
        <v>8747</v>
      </c>
      <c r="L2329" s="7" t="s">
        <v>14392</v>
      </c>
      <c r="M2329" s="7" t="s">
        <v>8748</v>
      </c>
      <c r="N2329" s="7">
        <v>51734.2</v>
      </c>
      <c r="O2329" s="7"/>
      <c r="P2329" s="7"/>
      <c r="Q2329" s="7"/>
      <c r="R2329" s="1"/>
      <c r="S2329" s="1"/>
      <c r="T2329" s="1"/>
      <c r="U2329" s="15" t="s">
        <v>816</v>
      </c>
      <c r="V2329" s="52"/>
      <c r="W2329" s="14" t="s">
        <v>815</v>
      </c>
      <c r="X2329" s="20">
        <v>0</v>
      </c>
      <c r="Y2329" s="7" t="s">
        <v>11100</v>
      </c>
      <c r="Z2329" s="11" t="s">
        <v>4442</v>
      </c>
      <c r="AA2329" s="7">
        <v>16000000</v>
      </c>
      <c r="AB2329" s="1" t="s">
        <v>15789</v>
      </c>
      <c r="AC2329" s="7" t="s">
        <v>14869</v>
      </c>
      <c r="AD2329" s="1" t="s">
        <v>16269</v>
      </c>
    </row>
    <row r="2330" spans="1:30">
      <c r="A2330" s="6">
        <v>43944</v>
      </c>
      <c r="B2330" s="7" t="s">
        <v>15</v>
      </c>
      <c r="C2330" s="7" t="s">
        <v>4656</v>
      </c>
      <c r="D2330" s="7" t="s">
        <v>39</v>
      </c>
      <c r="E2330" s="7" t="s">
        <v>16</v>
      </c>
      <c r="F2330" s="7" t="s">
        <v>129</v>
      </c>
      <c r="G2330" s="7" t="s">
        <v>37</v>
      </c>
      <c r="H2330" s="7" t="s">
        <v>5689</v>
      </c>
      <c r="I2330" s="7" t="s">
        <v>8270</v>
      </c>
      <c r="J2330" s="7"/>
      <c r="K2330" s="7" t="s">
        <v>8271</v>
      </c>
      <c r="L2330" s="7" t="s">
        <v>14294</v>
      </c>
      <c r="M2330" s="7" t="s">
        <v>14293</v>
      </c>
      <c r="N2330" s="7">
        <v>51666.68</v>
      </c>
      <c r="O2330" s="7">
        <v>15286</v>
      </c>
      <c r="P2330" s="7">
        <v>3.38</v>
      </c>
      <c r="Q2330" s="7"/>
      <c r="R2330" s="1"/>
      <c r="S2330" s="1"/>
      <c r="T2330" s="1"/>
      <c r="U2330" s="15" t="s">
        <v>816</v>
      </c>
      <c r="V2330" s="52"/>
      <c r="W2330" s="14" t="s">
        <v>815</v>
      </c>
      <c r="X2330" s="20">
        <v>0</v>
      </c>
      <c r="Y2330" s="7" t="s">
        <v>11101</v>
      </c>
      <c r="Z2330" s="11" t="s">
        <v>4442</v>
      </c>
      <c r="AA2330" s="7">
        <v>150000</v>
      </c>
      <c r="AB2330" s="1" t="s">
        <v>15665</v>
      </c>
      <c r="AC2330" s="7" t="s">
        <v>14870</v>
      </c>
      <c r="AD2330" s="1" t="s">
        <v>16269</v>
      </c>
    </row>
    <row r="2331" spans="1:30">
      <c r="A2331" s="6">
        <v>43941</v>
      </c>
      <c r="B2331" s="7" t="s">
        <v>21</v>
      </c>
      <c r="C2331" s="7" t="s">
        <v>2648</v>
      </c>
      <c r="D2331" s="11" t="s">
        <v>3952</v>
      </c>
      <c r="E2331" s="7" t="s">
        <v>16</v>
      </c>
      <c r="F2331" s="7" t="s">
        <v>2649</v>
      </c>
      <c r="G2331" s="7" t="s">
        <v>17</v>
      </c>
      <c r="H2331" s="7" t="s">
        <v>2662</v>
      </c>
      <c r="I2331" s="7" t="s">
        <v>8749</v>
      </c>
      <c r="J2331" s="7"/>
      <c r="K2331" s="7"/>
      <c r="L2331" s="7" t="s">
        <v>2657</v>
      </c>
      <c r="M2331" s="7" t="s">
        <v>9475</v>
      </c>
      <c r="N2331" s="7">
        <v>51615.74</v>
      </c>
      <c r="O2331" s="7"/>
      <c r="P2331" s="7"/>
      <c r="Q2331" s="7"/>
      <c r="R2331" s="1"/>
      <c r="S2331" s="1"/>
      <c r="T2331" s="1"/>
      <c r="U2331" s="15" t="s">
        <v>816</v>
      </c>
      <c r="V2331" s="52"/>
      <c r="W2331" s="14" t="s">
        <v>815</v>
      </c>
      <c r="X2331" s="20">
        <v>0</v>
      </c>
      <c r="Y2331" s="7" t="s">
        <v>11102</v>
      </c>
      <c r="Z2331" s="11" t="s">
        <v>4442</v>
      </c>
      <c r="AA2331" s="7">
        <v>3000000</v>
      </c>
      <c r="AB2331" s="1" t="s">
        <v>15279</v>
      </c>
      <c r="AC2331" s="7" t="s">
        <v>14869</v>
      </c>
      <c r="AD2331" s="1" t="s">
        <v>16269</v>
      </c>
    </row>
    <row r="2332" spans="1:30">
      <c r="A2332" s="6">
        <v>43941</v>
      </c>
      <c r="B2332" s="7" t="s">
        <v>21</v>
      </c>
      <c r="C2332" s="7" t="s">
        <v>2648</v>
      </c>
      <c r="D2332" s="11" t="s">
        <v>3952</v>
      </c>
      <c r="E2332" s="7" t="s">
        <v>16</v>
      </c>
      <c r="F2332" s="7" t="s">
        <v>2649</v>
      </c>
      <c r="G2332" s="7" t="s">
        <v>17</v>
      </c>
      <c r="H2332" s="7" t="s">
        <v>2655</v>
      </c>
      <c r="I2332" s="7" t="s">
        <v>8749</v>
      </c>
      <c r="J2332" s="7"/>
      <c r="K2332" s="7"/>
      <c r="L2332" s="7" t="s">
        <v>2657</v>
      </c>
      <c r="M2332" s="7" t="s">
        <v>9475</v>
      </c>
      <c r="N2332" s="7">
        <v>51536.36</v>
      </c>
      <c r="O2332" s="7"/>
      <c r="P2332" s="7"/>
      <c r="Q2332" s="7"/>
      <c r="R2332" s="1"/>
      <c r="S2332" s="1"/>
      <c r="T2332" s="1"/>
      <c r="U2332" s="15" t="s">
        <v>816</v>
      </c>
      <c r="V2332" s="52"/>
      <c r="W2332" s="14" t="s">
        <v>815</v>
      </c>
      <c r="X2332" s="20">
        <v>0</v>
      </c>
      <c r="Y2332" s="7" t="s">
        <v>11103</v>
      </c>
      <c r="Z2332" s="11" t="s">
        <v>4442</v>
      </c>
      <c r="AA2332" s="7">
        <v>3000000</v>
      </c>
      <c r="AB2332" s="1" t="s">
        <v>15279</v>
      </c>
      <c r="AC2332" s="7" t="s">
        <v>14869</v>
      </c>
      <c r="AD2332" s="1" t="s">
        <v>16269</v>
      </c>
    </row>
    <row r="2333" spans="1:30">
      <c r="A2333" s="6">
        <v>43928</v>
      </c>
      <c r="B2333" s="7" t="s">
        <v>21</v>
      </c>
      <c r="C2333" s="7" t="s">
        <v>5690</v>
      </c>
      <c r="D2333" s="11" t="s">
        <v>904</v>
      </c>
      <c r="E2333" s="7" t="s">
        <v>16</v>
      </c>
      <c r="F2333" s="7"/>
      <c r="G2333" s="7" t="s">
        <v>37</v>
      </c>
      <c r="H2333" s="7" t="s">
        <v>5691</v>
      </c>
      <c r="I2333" s="7"/>
      <c r="J2333" s="7"/>
      <c r="K2333" s="7"/>
      <c r="L2333" s="7"/>
      <c r="M2333" s="7"/>
      <c r="N2333" s="7">
        <v>51518</v>
      </c>
      <c r="O2333" s="7"/>
      <c r="P2333" s="7"/>
      <c r="Q2333" s="7"/>
      <c r="R2333" s="1"/>
      <c r="S2333" s="1"/>
      <c r="T2333" s="1"/>
      <c r="U2333" s="15" t="s">
        <v>816</v>
      </c>
      <c r="V2333" s="52"/>
      <c r="W2333" s="14" t="s">
        <v>815</v>
      </c>
      <c r="X2333" s="20">
        <v>0</v>
      </c>
      <c r="Y2333" s="7" t="s">
        <v>11104</v>
      </c>
      <c r="Z2333" s="11" t="s">
        <v>4442</v>
      </c>
      <c r="AA2333" s="7"/>
      <c r="AB2333" s="1" t="s">
        <v>14871</v>
      </c>
      <c r="AC2333" s="7"/>
      <c r="AD2333" s="1" t="s">
        <v>16269</v>
      </c>
    </row>
    <row r="2334" spans="1:30">
      <c r="A2334" s="6">
        <v>43928</v>
      </c>
      <c r="B2334" s="7" t="s">
        <v>21</v>
      </c>
      <c r="C2334" s="7" t="s">
        <v>5360</v>
      </c>
      <c r="D2334" s="11" t="s">
        <v>904</v>
      </c>
      <c r="E2334" s="7" t="s">
        <v>16</v>
      </c>
      <c r="F2334" s="7" t="s">
        <v>5692</v>
      </c>
      <c r="G2334" s="7" t="s">
        <v>37</v>
      </c>
      <c r="H2334" s="7" t="s">
        <v>5693</v>
      </c>
      <c r="I2334" s="7"/>
      <c r="J2334" s="7" t="s">
        <v>8750</v>
      </c>
      <c r="K2334" s="7"/>
      <c r="L2334" s="7" t="s">
        <v>14393</v>
      </c>
      <c r="M2334" s="7" t="s">
        <v>8751</v>
      </c>
      <c r="N2334" s="7">
        <v>51518</v>
      </c>
      <c r="O2334" s="7"/>
      <c r="P2334" s="7"/>
      <c r="Q2334" s="7"/>
      <c r="R2334" s="1"/>
      <c r="S2334" s="1"/>
      <c r="T2334" s="1"/>
      <c r="U2334" s="15" t="s">
        <v>816</v>
      </c>
      <c r="V2334" s="52"/>
      <c r="W2334" s="14" t="s">
        <v>815</v>
      </c>
      <c r="X2334" s="20">
        <v>0</v>
      </c>
      <c r="Y2334" s="7" t="s">
        <v>11105</v>
      </c>
      <c r="Z2334" s="11" t="s">
        <v>4442</v>
      </c>
      <c r="AA2334" s="7">
        <v>180000</v>
      </c>
      <c r="AB2334" s="1" t="s">
        <v>15790</v>
      </c>
      <c r="AC2334" s="7" t="s">
        <v>14870</v>
      </c>
      <c r="AD2334" s="1" t="s">
        <v>16269</v>
      </c>
    </row>
    <row r="2335" spans="1:30">
      <c r="A2335" s="6">
        <v>43944</v>
      </c>
      <c r="B2335" s="7" t="s">
        <v>21</v>
      </c>
      <c r="C2335" s="7" t="s">
        <v>5323</v>
      </c>
      <c r="D2335" s="7" t="s">
        <v>2877</v>
      </c>
      <c r="E2335" s="7" t="s">
        <v>16</v>
      </c>
      <c r="F2335" s="7" t="s">
        <v>3317</v>
      </c>
      <c r="G2335" s="7" t="s">
        <v>17</v>
      </c>
      <c r="H2335" s="7" t="s">
        <v>5694</v>
      </c>
      <c r="I2335" s="7" t="s">
        <v>8752</v>
      </c>
      <c r="J2335" s="7"/>
      <c r="K2335" s="7" t="s">
        <v>8753</v>
      </c>
      <c r="L2335" s="7" t="s">
        <v>8754</v>
      </c>
      <c r="M2335" s="7" t="s">
        <v>8755</v>
      </c>
      <c r="N2335" s="7">
        <v>51360</v>
      </c>
      <c r="O2335" s="7">
        <v>2000</v>
      </c>
      <c r="P2335" s="7">
        <v>25.68</v>
      </c>
      <c r="Q2335" s="7"/>
      <c r="R2335" s="1"/>
      <c r="S2335" s="1"/>
      <c r="T2335" s="1"/>
      <c r="U2335" s="15" t="s">
        <v>816</v>
      </c>
      <c r="V2335" s="52"/>
      <c r="W2335" s="14" t="s">
        <v>815</v>
      </c>
      <c r="X2335" s="20">
        <v>0</v>
      </c>
      <c r="Y2335" s="7" t="s">
        <v>11106</v>
      </c>
      <c r="Z2335" s="11" t="s">
        <v>4442</v>
      </c>
      <c r="AA2335" s="7">
        <v>480000</v>
      </c>
      <c r="AB2335" s="1" t="s">
        <v>15791</v>
      </c>
      <c r="AC2335" s="7" t="s">
        <v>14869</v>
      </c>
      <c r="AD2335" s="1" t="s">
        <v>16269</v>
      </c>
    </row>
    <row r="2336" spans="1:30">
      <c r="A2336" s="6" t="s">
        <v>815</v>
      </c>
      <c r="B2336" s="7" t="s">
        <v>15</v>
      </c>
      <c r="C2336" s="7" t="s">
        <v>4458</v>
      </c>
      <c r="D2336" s="11" t="s">
        <v>904</v>
      </c>
      <c r="E2336" s="7" t="s">
        <v>16</v>
      </c>
      <c r="F2336" s="7" t="s">
        <v>4459</v>
      </c>
      <c r="G2336" s="7" t="s">
        <v>17</v>
      </c>
      <c r="H2336" s="7" t="s">
        <v>5424</v>
      </c>
      <c r="I2336" s="7" t="s">
        <v>4846</v>
      </c>
      <c r="J2336" s="7"/>
      <c r="K2336" s="7" t="s">
        <v>4517</v>
      </c>
      <c r="L2336" s="7" t="s">
        <v>1623</v>
      </c>
      <c r="M2336" s="7" t="s">
        <v>1624</v>
      </c>
      <c r="N2336" s="7">
        <v>51313.5</v>
      </c>
      <c r="O2336" s="7"/>
      <c r="P2336" s="7"/>
      <c r="Q2336" s="7"/>
      <c r="R2336" s="1"/>
      <c r="S2336" s="1"/>
      <c r="T2336" s="1"/>
      <c r="U2336" s="15" t="s">
        <v>816</v>
      </c>
      <c r="V2336" s="52"/>
      <c r="W2336" s="14" t="s">
        <v>815</v>
      </c>
      <c r="X2336" s="20">
        <v>0</v>
      </c>
      <c r="Y2336" s="7" t="s">
        <v>11107</v>
      </c>
      <c r="Z2336" s="11" t="s">
        <v>4442</v>
      </c>
      <c r="AA2336" s="7">
        <v>7200000</v>
      </c>
      <c r="AB2336" s="1" t="s">
        <v>15128</v>
      </c>
      <c r="AC2336" s="7" t="s">
        <v>14869</v>
      </c>
      <c r="AD2336" s="1" t="s">
        <v>16269</v>
      </c>
    </row>
    <row r="2337" spans="1:30">
      <c r="A2337" s="6" t="s">
        <v>815</v>
      </c>
      <c r="B2337" s="7" t="s">
        <v>15</v>
      </c>
      <c r="C2337" s="7" t="s">
        <v>4458</v>
      </c>
      <c r="D2337" s="11" t="s">
        <v>904</v>
      </c>
      <c r="E2337" s="7" t="s">
        <v>16</v>
      </c>
      <c r="F2337" s="7" t="s">
        <v>5403</v>
      </c>
      <c r="G2337" s="7" t="s">
        <v>17</v>
      </c>
      <c r="H2337" s="7" t="s">
        <v>5695</v>
      </c>
      <c r="I2337" s="7" t="s">
        <v>8367</v>
      </c>
      <c r="J2337" s="7"/>
      <c r="K2337" s="7" t="s">
        <v>4525</v>
      </c>
      <c r="L2337" s="7"/>
      <c r="M2337" s="7"/>
      <c r="N2337" s="7">
        <v>51300</v>
      </c>
      <c r="O2337" s="7"/>
      <c r="P2337" s="7"/>
      <c r="Q2337" s="7"/>
      <c r="R2337" s="1"/>
      <c r="S2337" s="1"/>
      <c r="T2337" s="1"/>
      <c r="U2337" s="15" t="s">
        <v>816</v>
      </c>
      <c r="V2337" s="52"/>
      <c r="W2337" s="14" t="s">
        <v>815</v>
      </c>
      <c r="X2337" s="20">
        <v>0</v>
      </c>
      <c r="Y2337" s="7" t="s">
        <v>11108</v>
      </c>
      <c r="Z2337" s="11" t="s">
        <v>4442</v>
      </c>
      <c r="AA2337" s="7"/>
      <c r="AB2337" s="1" t="s">
        <v>14871</v>
      </c>
      <c r="AC2337" s="7"/>
      <c r="AD2337" s="1" t="s">
        <v>16269</v>
      </c>
    </row>
    <row r="2338" spans="1:30">
      <c r="A2338" s="6">
        <v>43943</v>
      </c>
      <c r="B2338" s="7" t="s">
        <v>15</v>
      </c>
      <c r="C2338" s="7" t="s">
        <v>4244</v>
      </c>
      <c r="D2338" s="11" t="s">
        <v>3155</v>
      </c>
      <c r="E2338" s="7" t="s">
        <v>16</v>
      </c>
      <c r="F2338" s="7" t="s">
        <v>4591</v>
      </c>
      <c r="G2338" s="7" t="s">
        <v>34</v>
      </c>
      <c r="H2338" s="7" t="s">
        <v>5696</v>
      </c>
      <c r="I2338" s="7" t="s">
        <v>8608</v>
      </c>
      <c r="J2338" s="7"/>
      <c r="K2338" s="7"/>
      <c r="L2338" s="7" t="s">
        <v>8609</v>
      </c>
      <c r="M2338" s="7" t="s">
        <v>14359</v>
      </c>
      <c r="N2338" s="7">
        <v>51139</v>
      </c>
      <c r="O2338" s="7">
        <v>1</v>
      </c>
      <c r="P2338" s="7">
        <v>51139</v>
      </c>
      <c r="Q2338" s="7"/>
      <c r="R2338" s="1"/>
      <c r="S2338" s="1"/>
      <c r="T2338" s="1"/>
      <c r="U2338" s="15" t="s">
        <v>816</v>
      </c>
      <c r="V2338" s="52"/>
      <c r="W2338" s="14" t="s">
        <v>815</v>
      </c>
      <c r="X2338" s="20">
        <v>0</v>
      </c>
      <c r="Y2338" s="7" t="s">
        <v>11109</v>
      </c>
      <c r="Z2338" s="11" t="s">
        <v>4442</v>
      </c>
      <c r="AA2338" s="7">
        <v>600000</v>
      </c>
      <c r="AB2338" s="1" t="s">
        <v>15752</v>
      </c>
      <c r="AC2338" s="7" t="s">
        <v>14870</v>
      </c>
      <c r="AD2338" s="1" t="s">
        <v>16269</v>
      </c>
    </row>
    <row r="2339" spans="1:30">
      <c r="A2339" s="6">
        <v>43946</v>
      </c>
      <c r="B2339" s="7" t="s">
        <v>21</v>
      </c>
      <c r="C2339" s="7" t="s">
        <v>4500</v>
      </c>
      <c r="D2339" s="11" t="s">
        <v>904</v>
      </c>
      <c r="E2339" s="7" t="s">
        <v>16</v>
      </c>
      <c r="F2339" s="7" t="s">
        <v>3462</v>
      </c>
      <c r="G2339" s="7" t="s">
        <v>17</v>
      </c>
      <c r="H2339" s="7" t="s">
        <v>5697</v>
      </c>
      <c r="I2339" s="7" t="s">
        <v>8756</v>
      </c>
      <c r="J2339" s="7" t="s">
        <v>1290</v>
      </c>
      <c r="K2339" s="7" t="s">
        <v>8757</v>
      </c>
      <c r="L2339" s="7" t="s">
        <v>14394</v>
      </c>
      <c r="M2339" s="7" t="s">
        <v>8758</v>
      </c>
      <c r="N2339" s="7">
        <v>51081.5</v>
      </c>
      <c r="O2339" s="7"/>
      <c r="P2339" s="7"/>
      <c r="Q2339" s="7"/>
      <c r="R2339" s="1"/>
      <c r="S2339" s="1"/>
      <c r="T2339" s="1"/>
      <c r="U2339" s="15" t="s">
        <v>816</v>
      </c>
      <c r="V2339" s="52"/>
      <c r="W2339" s="14" t="s">
        <v>815</v>
      </c>
      <c r="X2339" s="20">
        <v>0</v>
      </c>
      <c r="Y2339" s="7" t="s">
        <v>11110</v>
      </c>
      <c r="Z2339" s="11" t="s">
        <v>4442</v>
      </c>
      <c r="AA2339" s="7">
        <v>93700</v>
      </c>
      <c r="AB2339" s="1" t="s">
        <v>14981</v>
      </c>
      <c r="AC2339" s="7" t="s">
        <v>14868</v>
      </c>
      <c r="AD2339" s="1" t="s">
        <v>16269</v>
      </c>
    </row>
    <row r="2340" spans="1:30">
      <c r="A2340" s="6">
        <v>43937</v>
      </c>
      <c r="B2340" s="7" t="s">
        <v>21</v>
      </c>
      <c r="C2340" s="7" t="s">
        <v>5224</v>
      </c>
      <c r="D2340" s="11" t="s">
        <v>904</v>
      </c>
      <c r="E2340" s="7" t="s">
        <v>16</v>
      </c>
      <c r="F2340" s="7" t="s">
        <v>4193</v>
      </c>
      <c r="G2340" s="7" t="s">
        <v>17</v>
      </c>
      <c r="H2340" s="7" t="s">
        <v>5698</v>
      </c>
      <c r="I2340" s="7" t="s">
        <v>4195</v>
      </c>
      <c r="J2340" s="7"/>
      <c r="K2340" s="7"/>
      <c r="L2340" s="7" t="s">
        <v>14072</v>
      </c>
      <c r="M2340" s="7" t="s">
        <v>4207</v>
      </c>
      <c r="N2340" s="7">
        <v>51000</v>
      </c>
      <c r="O2340" s="7">
        <v>1700</v>
      </c>
      <c r="P2340" s="7">
        <v>30</v>
      </c>
      <c r="Q2340" s="7"/>
      <c r="R2340" s="1"/>
      <c r="S2340" s="1"/>
      <c r="T2340" s="1"/>
      <c r="U2340" s="15" t="s">
        <v>816</v>
      </c>
      <c r="V2340" s="52"/>
      <c r="W2340" s="14" t="s">
        <v>815</v>
      </c>
      <c r="X2340" s="20">
        <v>0</v>
      </c>
      <c r="Y2340" s="7" t="s">
        <v>11111</v>
      </c>
      <c r="Z2340" s="11" t="s">
        <v>4442</v>
      </c>
      <c r="AA2340" s="7">
        <v>200000</v>
      </c>
      <c r="AB2340" s="1" t="s">
        <v>15461</v>
      </c>
      <c r="AC2340" s="7" t="s">
        <v>14868</v>
      </c>
      <c r="AD2340" s="1" t="s">
        <v>16269</v>
      </c>
    </row>
    <row r="2341" spans="1:30">
      <c r="A2341" s="6">
        <v>43941</v>
      </c>
      <c r="B2341" s="7" t="s">
        <v>15</v>
      </c>
      <c r="C2341" s="7" t="s">
        <v>4645</v>
      </c>
      <c r="D2341" s="7" t="s">
        <v>692</v>
      </c>
      <c r="E2341" s="7" t="s">
        <v>16</v>
      </c>
      <c r="F2341" s="7"/>
      <c r="G2341" s="7" t="s">
        <v>34</v>
      </c>
      <c r="H2341" s="7" t="s">
        <v>5699</v>
      </c>
      <c r="I2341" s="7" t="s">
        <v>8759</v>
      </c>
      <c r="J2341" s="7"/>
      <c r="K2341" s="7" t="s">
        <v>8760</v>
      </c>
      <c r="L2341" s="7" t="s">
        <v>8761</v>
      </c>
      <c r="M2341" s="7" t="s">
        <v>8762</v>
      </c>
      <c r="N2341" s="7">
        <v>50940</v>
      </c>
      <c r="O2341" s="7">
        <v>1</v>
      </c>
      <c r="P2341" s="7">
        <v>50940</v>
      </c>
      <c r="Q2341" s="7"/>
      <c r="R2341" s="1"/>
      <c r="S2341" s="1"/>
      <c r="T2341" s="1"/>
      <c r="U2341" s="15" t="s">
        <v>816</v>
      </c>
      <c r="V2341" s="52"/>
      <c r="W2341" s="14" t="s">
        <v>815</v>
      </c>
      <c r="X2341" s="20">
        <v>0</v>
      </c>
      <c r="Y2341" s="7" t="s">
        <v>11112</v>
      </c>
      <c r="Z2341" s="11" t="s">
        <v>4442</v>
      </c>
      <c r="AA2341" s="7">
        <v>50000</v>
      </c>
      <c r="AB2341" s="1" t="s">
        <v>15792</v>
      </c>
      <c r="AC2341" s="7" t="s">
        <v>14868</v>
      </c>
      <c r="AD2341" s="1" t="s">
        <v>16269</v>
      </c>
    </row>
    <row r="2342" spans="1:30">
      <c r="A2342" s="6">
        <v>43949</v>
      </c>
      <c r="B2342" s="7" t="s">
        <v>1385</v>
      </c>
      <c r="C2342" s="7" t="s">
        <v>4499</v>
      </c>
      <c r="D2342" s="7" t="s">
        <v>2194</v>
      </c>
      <c r="E2342" s="7" t="s">
        <v>36</v>
      </c>
      <c r="F2342" s="7" t="s">
        <v>2319</v>
      </c>
      <c r="G2342" s="7" t="s">
        <v>17</v>
      </c>
      <c r="H2342" s="7" t="s">
        <v>5700</v>
      </c>
      <c r="I2342" s="7" t="s">
        <v>2321</v>
      </c>
      <c r="J2342" s="7" t="s">
        <v>2321</v>
      </c>
      <c r="K2342" s="7" t="s">
        <v>2321</v>
      </c>
      <c r="L2342" s="7" t="s">
        <v>8763</v>
      </c>
      <c r="M2342" s="7" t="s">
        <v>8764</v>
      </c>
      <c r="N2342" s="7">
        <v>50700</v>
      </c>
      <c r="O2342" s="7">
        <v>1500</v>
      </c>
      <c r="P2342" s="7">
        <v>33.799999999999997</v>
      </c>
      <c r="Q2342" s="7"/>
      <c r="R2342" s="1"/>
      <c r="S2342" s="1"/>
      <c r="T2342" s="1"/>
      <c r="U2342" s="15" t="s">
        <v>816</v>
      </c>
      <c r="V2342" s="52"/>
      <c r="W2342" s="14" t="s">
        <v>815</v>
      </c>
      <c r="X2342" s="20">
        <v>0</v>
      </c>
      <c r="Y2342" s="7" t="s">
        <v>11113</v>
      </c>
      <c r="Z2342" s="11" t="s">
        <v>4442</v>
      </c>
      <c r="AA2342" s="7">
        <v>100000</v>
      </c>
      <c r="AB2342" s="1" t="s">
        <v>15793</v>
      </c>
      <c r="AC2342" s="7" t="s">
        <v>14868</v>
      </c>
      <c r="AD2342" s="1" t="s">
        <v>16269</v>
      </c>
    </row>
    <row r="2343" spans="1:30">
      <c r="A2343" s="6">
        <v>43942</v>
      </c>
      <c r="B2343" s="7" t="s">
        <v>15</v>
      </c>
      <c r="C2343" s="7" t="s">
        <v>4452</v>
      </c>
      <c r="D2343" s="7" t="s">
        <v>3804</v>
      </c>
      <c r="E2343" s="7" t="s">
        <v>128</v>
      </c>
      <c r="F2343" s="7" t="s">
        <v>5701</v>
      </c>
      <c r="G2343" s="7" t="s">
        <v>17</v>
      </c>
      <c r="H2343" s="7" t="s">
        <v>5702</v>
      </c>
      <c r="I2343" s="7" t="s">
        <v>8765</v>
      </c>
      <c r="J2343" s="7"/>
      <c r="K2343" s="7" t="s">
        <v>2161</v>
      </c>
      <c r="L2343" s="7" t="s">
        <v>14395</v>
      </c>
      <c r="M2343" s="7" t="s">
        <v>8766</v>
      </c>
      <c r="N2343" s="7">
        <v>50660</v>
      </c>
      <c r="O2343" s="7">
        <v>298</v>
      </c>
      <c r="P2343" s="7">
        <v>170</v>
      </c>
      <c r="Q2343" s="7"/>
      <c r="R2343" s="1"/>
      <c r="S2343" s="1"/>
      <c r="T2343" s="1"/>
      <c r="U2343" s="15" t="s">
        <v>816</v>
      </c>
      <c r="V2343" s="52"/>
      <c r="W2343" s="14" t="s">
        <v>815</v>
      </c>
      <c r="X2343" s="20">
        <v>0</v>
      </c>
      <c r="Y2343" s="7" t="s">
        <v>11114</v>
      </c>
      <c r="Z2343" s="11" t="s">
        <v>4442</v>
      </c>
      <c r="AA2343" s="7">
        <v>100000</v>
      </c>
      <c r="AB2343" s="1" t="s">
        <v>15794</v>
      </c>
      <c r="AC2343" s="7" t="s">
        <v>14868</v>
      </c>
      <c r="AD2343" s="1" t="s">
        <v>16269</v>
      </c>
    </row>
    <row r="2344" spans="1:30">
      <c r="A2344" s="6">
        <v>43941</v>
      </c>
      <c r="B2344" s="7" t="s">
        <v>1385</v>
      </c>
      <c r="C2344" s="7" t="s">
        <v>4444</v>
      </c>
      <c r="D2344" s="7" t="s">
        <v>1387</v>
      </c>
      <c r="E2344" s="7" t="s">
        <v>4456</v>
      </c>
      <c r="F2344" s="7" t="s">
        <v>4457</v>
      </c>
      <c r="G2344" s="7" t="s">
        <v>17</v>
      </c>
      <c r="H2344" s="7" t="s">
        <v>5405</v>
      </c>
      <c r="I2344" s="7" t="s">
        <v>8369</v>
      </c>
      <c r="J2344" s="7"/>
      <c r="K2344" s="7"/>
      <c r="L2344" s="7" t="s">
        <v>13863</v>
      </c>
      <c r="M2344" s="7" t="s">
        <v>8767</v>
      </c>
      <c r="N2344" s="7">
        <v>50646.5</v>
      </c>
      <c r="O2344" s="7"/>
      <c r="P2344" s="7"/>
      <c r="Q2344" s="7"/>
      <c r="R2344" s="1"/>
      <c r="S2344" s="1"/>
      <c r="T2344" s="1"/>
      <c r="U2344" s="15" t="s">
        <v>816</v>
      </c>
      <c r="V2344" s="52"/>
      <c r="W2344" s="14" t="s">
        <v>815</v>
      </c>
      <c r="X2344" s="20">
        <v>0</v>
      </c>
      <c r="Y2344" s="7" t="s">
        <v>11115</v>
      </c>
      <c r="Z2344" s="11" t="s">
        <v>4442</v>
      </c>
      <c r="AA2344" s="7">
        <v>600000</v>
      </c>
      <c r="AB2344" s="1" t="s">
        <v>15205</v>
      </c>
      <c r="AC2344" s="7" t="s">
        <v>14870</v>
      </c>
      <c r="AD2344" s="1" t="s">
        <v>16269</v>
      </c>
    </row>
    <row r="2345" spans="1:30">
      <c r="A2345" s="6">
        <v>43935</v>
      </c>
      <c r="B2345" s="7" t="s">
        <v>1385</v>
      </c>
      <c r="C2345" s="7" t="s">
        <v>4444</v>
      </c>
      <c r="D2345" s="7" t="s">
        <v>1387</v>
      </c>
      <c r="E2345" s="7" t="s">
        <v>1499</v>
      </c>
      <c r="F2345" s="7" t="s">
        <v>4467</v>
      </c>
      <c r="G2345" s="7" t="s">
        <v>17</v>
      </c>
      <c r="H2345" s="7" t="s">
        <v>5703</v>
      </c>
      <c r="I2345" s="7" t="s">
        <v>8768</v>
      </c>
      <c r="J2345" s="7"/>
      <c r="K2345" s="7"/>
      <c r="L2345" s="7" t="s">
        <v>8355</v>
      </c>
      <c r="M2345" s="7" t="s">
        <v>2620</v>
      </c>
      <c r="N2345" s="7">
        <v>50550.98</v>
      </c>
      <c r="O2345" s="7"/>
      <c r="P2345" s="7"/>
      <c r="Q2345" s="7"/>
      <c r="R2345" s="1"/>
      <c r="S2345" s="1"/>
      <c r="T2345" s="1"/>
      <c r="U2345" s="15" t="s">
        <v>816</v>
      </c>
      <c r="V2345" s="52"/>
      <c r="W2345" s="14" t="s">
        <v>815</v>
      </c>
      <c r="X2345" s="20">
        <v>0</v>
      </c>
      <c r="Y2345" s="7" t="s">
        <v>11116</v>
      </c>
      <c r="Z2345" s="11" t="s">
        <v>4442</v>
      </c>
      <c r="AA2345" s="7">
        <v>40000000</v>
      </c>
      <c r="AB2345" s="1" t="s">
        <v>15276</v>
      </c>
      <c r="AC2345" s="7" t="s">
        <v>14869</v>
      </c>
      <c r="AD2345" s="1" t="s">
        <v>16269</v>
      </c>
    </row>
    <row r="2346" spans="1:30">
      <c r="A2346" s="6">
        <v>43949</v>
      </c>
      <c r="B2346" s="7" t="s">
        <v>21</v>
      </c>
      <c r="C2346" s="7" t="s">
        <v>5327</v>
      </c>
      <c r="D2346" s="11" t="s">
        <v>904</v>
      </c>
      <c r="E2346" s="7" t="s">
        <v>117</v>
      </c>
      <c r="F2346" s="7" t="s">
        <v>3478</v>
      </c>
      <c r="G2346" s="7" t="s">
        <v>17</v>
      </c>
      <c r="H2346" s="7" t="s">
        <v>5704</v>
      </c>
      <c r="I2346" s="7"/>
      <c r="J2346" s="7" t="s">
        <v>288</v>
      </c>
      <c r="K2346" s="7" t="s">
        <v>3481</v>
      </c>
      <c r="L2346" s="7" t="s">
        <v>13992</v>
      </c>
      <c r="M2346" s="7" t="s">
        <v>3497</v>
      </c>
      <c r="N2346" s="7">
        <v>50531.65</v>
      </c>
      <c r="O2346" s="7">
        <v>3757</v>
      </c>
      <c r="P2346" s="7">
        <v>13.45</v>
      </c>
      <c r="Q2346" s="7"/>
      <c r="R2346" s="1"/>
      <c r="S2346" s="1"/>
      <c r="T2346" s="1"/>
      <c r="U2346" s="15" t="s">
        <v>816</v>
      </c>
      <c r="V2346" s="52"/>
      <c r="W2346" s="14" t="s">
        <v>815</v>
      </c>
      <c r="X2346" s="20">
        <v>0</v>
      </c>
      <c r="Y2346" s="7" t="s">
        <v>11117</v>
      </c>
      <c r="Z2346" s="11" t="s">
        <v>4442</v>
      </c>
      <c r="AA2346" s="7">
        <v>0</v>
      </c>
      <c r="AB2346" s="1" t="s">
        <v>15379</v>
      </c>
      <c r="AC2346" s="7" t="s">
        <v>14868</v>
      </c>
      <c r="AD2346" s="1" t="s">
        <v>16269</v>
      </c>
    </row>
    <row r="2347" spans="1:30">
      <c r="A2347" s="6">
        <v>43944</v>
      </c>
      <c r="B2347" s="7" t="s">
        <v>21</v>
      </c>
      <c r="C2347" s="7" t="s">
        <v>5157</v>
      </c>
      <c r="D2347" s="7" t="s">
        <v>2151</v>
      </c>
      <c r="E2347" s="7" t="s">
        <v>16</v>
      </c>
      <c r="F2347" s="7" t="s">
        <v>5158</v>
      </c>
      <c r="G2347" s="7" t="s">
        <v>37</v>
      </c>
      <c r="H2347" s="7" t="s">
        <v>5705</v>
      </c>
      <c r="I2347" s="7" t="s">
        <v>8769</v>
      </c>
      <c r="J2347" s="7"/>
      <c r="K2347" s="7" t="s">
        <v>8770</v>
      </c>
      <c r="L2347" s="7"/>
      <c r="M2347" s="7" t="s">
        <v>14396</v>
      </c>
      <c r="N2347" s="7">
        <v>50376</v>
      </c>
      <c r="O2347" s="7"/>
      <c r="P2347" s="7"/>
      <c r="Q2347" s="7"/>
      <c r="R2347" s="1"/>
      <c r="S2347" s="1"/>
      <c r="T2347" s="1"/>
      <c r="U2347" s="15" t="s">
        <v>816</v>
      </c>
      <c r="V2347" s="52"/>
      <c r="W2347" s="14" t="s">
        <v>815</v>
      </c>
      <c r="X2347" s="20">
        <v>0</v>
      </c>
      <c r="Y2347" s="7" t="s">
        <v>11118</v>
      </c>
      <c r="Z2347" s="11" t="s">
        <v>4442</v>
      </c>
      <c r="AA2347" s="7"/>
      <c r="AB2347" s="71" t="s">
        <v>16263</v>
      </c>
      <c r="AC2347" s="7"/>
      <c r="AD2347" s="1" t="s">
        <v>16269</v>
      </c>
    </row>
    <row r="2348" spans="1:30">
      <c r="A2348" s="6">
        <v>43942</v>
      </c>
      <c r="B2348" s="7" t="s">
        <v>15</v>
      </c>
      <c r="C2348" s="7" t="s">
        <v>4452</v>
      </c>
      <c r="D2348" s="7" t="s">
        <v>3804</v>
      </c>
      <c r="E2348" s="7" t="s">
        <v>128</v>
      </c>
      <c r="F2348" s="7" t="s">
        <v>5701</v>
      </c>
      <c r="G2348" s="7" t="s">
        <v>17</v>
      </c>
      <c r="H2348" s="7" t="s">
        <v>5706</v>
      </c>
      <c r="I2348" s="7" t="s">
        <v>8765</v>
      </c>
      <c r="J2348" s="7"/>
      <c r="K2348" s="7" t="s">
        <v>2161</v>
      </c>
      <c r="L2348" s="7" t="s">
        <v>14395</v>
      </c>
      <c r="M2348" s="7" t="s">
        <v>8766</v>
      </c>
      <c r="N2348" s="7">
        <v>50064</v>
      </c>
      <c r="O2348" s="7">
        <v>89</v>
      </c>
      <c r="P2348" s="7">
        <v>560</v>
      </c>
      <c r="Q2348" s="7"/>
      <c r="R2348" s="1"/>
      <c r="S2348" s="1"/>
      <c r="T2348" s="1"/>
      <c r="U2348" s="15" t="s">
        <v>816</v>
      </c>
      <c r="V2348" s="52"/>
      <c r="W2348" s="14" t="s">
        <v>815</v>
      </c>
      <c r="X2348" s="20">
        <v>0</v>
      </c>
      <c r="Y2348" s="7" t="s">
        <v>11119</v>
      </c>
      <c r="Z2348" s="11" t="s">
        <v>4442</v>
      </c>
      <c r="AA2348" s="7">
        <v>100000</v>
      </c>
      <c r="AB2348" s="1" t="s">
        <v>15794</v>
      </c>
      <c r="AC2348" s="7" t="s">
        <v>14868</v>
      </c>
      <c r="AD2348" s="1" t="s">
        <v>16269</v>
      </c>
    </row>
    <row r="2349" spans="1:30">
      <c r="A2349" s="6">
        <v>43928</v>
      </c>
      <c r="B2349" s="7" t="s">
        <v>21</v>
      </c>
      <c r="C2349" s="7" t="s">
        <v>4238</v>
      </c>
      <c r="D2349" s="7" t="s">
        <v>309</v>
      </c>
      <c r="E2349" s="7" t="s">
        <v>16</v>
      </c>
      <c r="F2349" s="7" t="s">
        <v>4254</v>
      </c>
      <c r="G2349" s="7" t="s">
        <v>37</v>
      </c>
      <c r="H2349" s="7" t="s">
        <v>5707</v>
      </c>
      <c r="I2349" s="7" t="s">
        <v>8771</v>
      </c>
      <c r="J2349" s="7" t="s">
        <v>314</v>
      </c>
      <c r="K2349" s="7" t="s">
        <v>351</v>
      </c>
      <c r="L2349" s="7" t="s">
        <v>14397</v>
      </c>
      <c r="M2349" s="7" t="s">
        <v>8772</v>
      </c>
      <c r="N2349" s="7">
        <v>50000</v>
      </c>
      <c r="O2349" s="7">
        <v>10000</v>
      </c>
      <c r="P2349" s="7">
        <v>5</v>
      </c>
      <c r="Q2349" s="7"/>
      <c r="R2349" s="1"/>
      <c r="S2349" s="1"/>
      <c r="T2349" s="1"/>
      <c r="U2349" s="15" t="s">
        <v>816</v>
      </c>
      <c r="V2349" s="52"/>
      <c r="W2349" s="14" t="s">
        <v>815</v>
      </c>
      <c r="X2349" s="20">
        <v>0</v>
      </c>
      <c r="Y2349" s="7" t="s">
        <v>11120</v>
      </c>
      <c r="Z2349" s="11" t="s">
        <v>4442</v>
      </c>
      <c r="AA2349" s="7">
        <v>2200000</v>
      </c>
      <c r="AB2349" s="1" t="s">
        <v>15152</v>
      </c>
      <c r="AC2349" s="7" t="s">
        <v>14869</v>
      </c>
      <c r="AD2349" s="1" t="s">
        <v>16269</v>
      </c>
    </row>
    <row r="2350" spans="1:30">
      <c r="A2350" s="6">
        <v>43893</v>
      </c>
      <c r="B2350" s="7" t="s">
        <v>21</v>
      </c>
      <c r="C2350" s="7" t="s">
        <v>5708</v>
      </c>
      <c r="D2350" s="11" t="s">
        <v>904</v>
      </c>
      <c r="E2350" s="7" t="s">
        <v>16</v>
      </c>
      <c r="F2350" s="7" t="s">
        <v>5709</v>
      </c>
      <c r="G2350" s="7" t="s">
        <v>34</v>
      </c>
      <c r="H2350" s="7" t="s">
        <v>5710</v>
      </c>
      <c r="I2350" s="7" t="s">
        <v>8773</v>
      </c>
      <c r="J2350" s="7" t="s">
        <v>8774</v>
      </c>
      <c r="K2350" s="7" t="s">
        <v>8775</v>
      </c>
      <c r="L2350" s="7" t="s">
        <v>14398</v>
      </c>
      <c r="M2350" s="7" t="s">
        <v>8776</v>
      </c>
      <c r="N2350" s="7">
        <v>49990</v>
      </c>
      <c r="O2350" s="7">
        <v>100</v>
      </c>
      <c r="P2350" s="7">
        <v>499.9</v>
      </c>
      <c r="Q2350" s="7"/>
      <c r="R2350" s="1"/>
      <c r="S2350" s="1"/>
      <c r="T2350" s="1"/>
      <c r="U2350" s="15" t="s">
        <v>816</v>
      </c>
      <c r="V2350" s="52"/>
      <c r="W2350" s="14" t="s">
        <v>815</v>
      </c>
      <c r="X2350" s="20">
        <v>0</v>
      </c>
      <c r="Y2350" s="7" t="s">
        <v>11121</v>
      </c>
      <c r="Z2350" s="11" t="s">
        <v>4442</v>
      </c>
      <c r="AA2350" s="7">
        <v>100000</v>
      </c>
      <c r="AB2350" s="1" t="s">
        <v>15795</v>
      </c>
      <c r="AC2350" s="7" t="s">
        <v>14868</v>
      </c>
      <c r="AD2350" s="1" t="s">
        <v>16269</v>
      </c>
    </row>
    <row r="2351" spans="1:30">
      <c r="A2351" s="6">
        <v>43929</v>
      </c>
      <c r="B2351" s="7" t="s">
        <v>21</v>
      </c>
      <c r="C2351" s="7" t="s">
        <v>5391</v>
      </c>
      <c r="D2351" s="11" t="s">
        <v>904</v>
      </c>
      <c r="E2351" s="7" t="s">
        <v>117</v>
      </c>
      <c r="F2351" s="7"/>
      <c r="G2351" s="7" t="s">
        <v>34</v>
      </c>
      <c r="H2351" s="7" t="s">
        <v>5711</v>
      </c>
      <c r="I2351" s="7" t="s">
        <v>8777</v>
      </c>
      <c r="J2351" s="7"/>
      <c r="K2351" s="7" t="s">
        <v>8778</v>
      </c>
      <c r="L2351" s="7"/>
      <c r="M2351" s="7"/>
      <c r="N2351" s="7">
        <v>49986.15</v>
      </c>
      <c r="O2351" s="7"/>
      <c r="P2351" s="7"/>
      <c r="Q2351" s="7"/>
      <c r="R2351" s="1"/>
      <c r="S2351" s="1"/>
      <c r="T2351" s="1"/>
      <c r="U2351" s="15" t="s">
        <v>816</v>
      </c>
      <c r="V2351" s="52"/>
      <c r="W2351" s="14" t="s">
        <v>815</v>
      </c>
      <c r="X2351" s="20">
        <v>0</v>
      </c>
      <c r="Y2351" s="7" t="s">
        <v>11122</v>
      </c>
      <c r="Z2351" s="11" t="s">
        <v>4442</v>
      </c>
      <c r="AA2351" s="7"/>
      <c r="AB2351" s="1" t="s">
        <v>14871</v>
      </c>
      <c r="AC2351" s="7"/>
      <c r="AD2351" s="1" t="s">
        <v>16269</v>
      </c>
    </row>
    <row r="2352" spans="1:30">
      <c r="A2352" s="6">
        <v>43945</v>
      </c>
      <c r="B2352" s="7" t="s">
        <v>21</v>
      </c>
      <c r="C2352" s="7" t="s">
        <v>5391</v>
      </c>
      <c r="D2352" s="11" t="s">
        <v>904</v>
      </c>
      <c r="E2352" s="7" t="s">
        <v>16</v>
      </c>
      <c r="F2352" s="7" t="s">
        <v>3431</v>
      </c>
      <c r="G2352" s="7" t="s">
        <v>34</v>
      </c>
      <c r="H2352" s="7" t="s">
        <v>5712</v>
      </c>
      <c r="I2352" s="7" t="s">
        <v>228</v>
      </c>
      <c r="J2352" s="7" t="s">
        <v>4369</v>
      </c>
      <c r="K2352" s="7" t="s">
        <v>179</v>
      </c>
      <c r="L2352" s="7" t="s">
        <v>14399</v>
      </c>
      <c r="M2352" s="7" t="s">
        <v>8779</v>
      </c>
      <c r="N2352" s="7">
        <v>49986.15</v>
      </c>
      <c r="O2352" s="7"/>
      <c r="P2352" s="7"/>
      <c r="Q2352" s="7"/>
      <c r="R2352" s="1"/>
      <c r="S2352" s="1"/>
      <c r="T2352" s="1"/>
      <c r="U2352" s="15" t="s">
        <v>816</v>
      </c>
      <c r="V2352" s="52"/>
      <c r="W2352" s="14" t="s">
        <v>815</v>
      </c>
      <c r="X2352" s="20">
        <v>0</v>
      </c>
      <c r="Y2352" s="7" t="s">
        <v>11123</v>
      </c>
      <c r="Z2352" s="11" t="s">
        <v>4442</v>
      </c>
      <c r="AA2352" s="7">
        <v>150000</v>
      </c>
      <c r="AB2352" s="1" t="s">
        <v>15796</v>
      </c>
      <c r="AC2352" s="7" t="s">
        <v>14870</v>
      </c>
      <c r="AD2352" s="1" t="s">
        <v>16269</v>
      </c>
    </row>
    <row r="2353" spans="1:30">
      <c r="A2353" s="6">
        <v>43943</v>
      </c>
      <c r="B2353" s="7" t="s">
        <v>21</v>
      </c>
      <c r="C2353" s="7" t="s">
        <v>5713</v>
      </c>
      <c r="D2353" s="11" t="s">
        <v>904</v>
      </c>
      <c r="E2353" s="7" t="s">
        <v>16</v>
      </c>
      <c r="F2353" s="7" t="s">
        <v>1303</v>
      </c>
      <c r="G2353" s="7" t="s">
        <v>17</v>
      </c>
      <c r="H2353" s="7" t="s">
        <v>5714</v>
      </c>
      <c r="I2353" s="7"/>
      <c r="J2353" s="7"/>
      <c r="K2353" s="7" t="s">
        <v>2161</v>
      </c>
      <c r="L2353" s="7"/>
      <c r="M2353" s="7"/>
      <c r="N2353" s="7">
        <v>49983</v>
      </c>
      <c r="O2353" s="7"/>
      <c r="P2353" s="7"/>
      <c r="Q2353" s="7"/>
      <c r="R2353" s="1"/>
      <c r="S2353" s="1"/>
      <c r="T2353" s="1"/>
      <c r="U2353" s="15" t="s">
        <v>816</v>
      </c>
      <c r="V2353" s="52"/>
      <c r="W2353" s="14" t="s">
        <v>815</v>
      </c>
      <c r="X2353" s="20">
        <v>0</v>
      </c>
      <c r="Y2353" s="7" t="s">
        <v>11124</v>
      </c>
      <c r="Z2353" s="11" t="s">
        <v>4442</v>
      </c>
      <c r="AA2353" s="7"/>
      <c r="AB2353" s="1" t="s">
        <v>14871</v>
      </c>
      <c r="AC2353" s="7"/>
      <c r="AD2353" s="1" t="s">
        <v>16269</v>
      </c>
    </row>
    <row r="2354" spans="1:30">
      <c r="A2354" s="6">
        <v>43946</v>
      </c>
      <c r="B2354" s="7" t="s">
        <v>15</v>
      </c>
      <c r="C2354" s="7" t="s">
        <v>4458</v>
      </c>
      <c r="D2354" s="11" t="s">
        <v>904</v>
      </c>
      <c r="E2354" s="7" t="s">
        <v>117</v>
      </c>
      <c r="F2354" s="7"/>
      <c r="G2354" s="7" t="s">
        <v>34</v>
      </c>
      <c r="H2354" s="7" t="s">
        <v>5715</v>
      </c>
      <c r="I2354" s="7"/>
      <c r="J2354" s="7" t="s">
        <v>8780</v>
      </c>
      <c r="K2354" s="7"/>
      <c r="L2354" s="7" t="s">
        <v>14401</v>
      </c>
      <c r="M2354" s="7" t="s">
        <v>14400</v>
      </c>
      <c r="N2354" s="7">
        <v>49980</v>
      </c>
      <c r="O2354" s="7"/>
      <c r="P2354" s="7"/>
      <c r="Q2354" s="7"/>
      <c r="R2354" s="1"/>
      <c r="S2354" s="1"/>
      <c r="T2354" s="1"/>
      <c r="U2354" s="15" t="s">
        <v>816</v>
      </c>
      <c r="V2354" s="52"/>
      <c r="W2354" s="14" t="s">
        <v>815</v>
      </c>
      <c r="X2354" s="20">
        <v>0</v>
      </c>
      <c r="Y2354" s="7" t="s">
        <v>11125</v>
      </c>
      <c r="Z2354" s="11" t="s">
        <v>4442</v>
      </c>
      <c r="AA2354" s="7">
        <v>500000</v>
      </c>
      <c r="AB2354" s="1" t="s">
        <v>15797</v>
      </c>
      <c r="AC2354" s="7" t="s">
        <v>14870</v>
      </c>
      <c r="AD2354" s="1" t="s">
        <v>16269</v>
      </c>
    </row>
    <row r="2355" spans="1:30">
      <c r="A2355" s="6">
        <v>43944</v>
      </c>
      <c r="B2355" s="7" t="s">
        <v>21</v>
      </c>
      <c r="C2355" s="7" t="s">
        <v>4247</v>
      </c>
      <c r="D2355" s="7" t="s">
        <v>309</v>
      </c>
      <c r="E2355" s="7" t="s">
        <v>117</v>
      </c>
      <c r="F2355" s="7" t="s">
        <v>5716</v>
      </c>
      <c r="G2355" s="7" t="s">
        <v>34</v>
      </c>
      <c r="H2355" s="7" t="s">
        <v>5717</v>
      </c>
      <c r="I2355" s="7" t="s">
        <v>8781</v>
      </c>
      <c r="J2355" s="7" t="s">
        <v>314</v>
      </c>
      <c r="K2355" s="7" t="s">
        <v>3464</v>
      </c>
      <c r="L2355" s="7" t="s">
        <v>14403</v>
      </c>
      <c r="M2355" s="7" t="s">
        <v>14402</v>
      </c>
      <c r="N2355" s="7">
        <v>49921.51</v>
      </c>
      <c r="O2355" s="7"/>
      <c r="P2355" s="7">
        <v>49921.51</v>
      </c>
      <c r="Q2355" s="7"/>
      <c r="R2355" s="1"/>
      <c r="S2355" s="1"/>
      <c r="T2355" s="1"/>
      <c r="U2355" s="15" t="s">
        <v>816</v>
      </c>
      <c r="V2355" s="52"/>
      <c r="W2355" s="14" t="s">
        <v>815</v>
      </c>
      <c r="X2355" s="20">
        <v>0</v>
      </c>
      <c r="Y2355" s="7" t="s">
        <v>11126</v>
      </c>
      <c r="Z2355" s="11" t="s">
        <v>4442</v>
      </c>
      <c r="AA2355" s="7">
        <v>520000</v>
      </c>
      <c r="AB2355" s="1" t="s">
        <v>15798</v>
      </c>
      <c r="AC2355" s="7" t="s">
        <v>14869</v>
      </c>
      <c r="AD2355" s="1" t="s">
        <v>16269</v>
      </c>
    </row>
    <row r="2356" spans="1:30">
      <c r="A2356" s="6">
        <v>43949</v>
      </c>
      <c r="B2356" s="7" t="s">
        <v>21</v>
      </c>
      <c r="C2356" s="7" t="s">
        <v>4474</v>
      </c>
      <c r="D2356" s="7" t="s">
        <v>2414</v>
      </c>
      <c r="E2356" s="7" t="s">
        <v>16</v>
      </c>
      <c r="F2356" s="7" t="s">
        <v>363</v>
      </c>
      <c r="G2356" s="7" t="s">
        <v>17</v>
      </c>
      <c r="H2356" s="7" t="s">
        <v>5718</v>
      </c>
      <c r="I2356" s="7" t="s">
        <v>2450</v>
      </c>
      <c r="J2356" s="7" t="s">
        <v>8299</v>
      </c>
      <c r="K2356" s="7" t="s">
        <v>2452</v>
      </c>
      <c r="L2356" s="7" t="s">
        <v>8468</v>
      </c>
      <c r="M2356" s="7" t="s">
        <v>8243</v>
      </c>
      <c r="N2356" s="7">
        <v>49900</v>
      </c>
      <c r="O2356" s="7">
        <v>2000</v>
      </c>
      <c r="P2356" s="7">
        <v>24.95</v>
      </c>
      <c r="Q2356" s="7"/>
      <c r="R2356" s="1"/>
      <c r="S2356" s="1"/>
      <c r="T2356" s="1"/>
      <c r="U2356" s="15" t="s">
        <v>816</v>
      </c>
      <c r="V2356" s="52"/>
      <c r="W2356" s="14" t="s">
        <v>815</v>
      </c>
      <c r="X2356" s="20">
        <v>0</v>
      </c>
      <c r="Y2356" s="7" t="s">
        <v>11127</v>
      </c>
      <c r="Z2356" s="11" t="s">
        <v>4442</v>
      </c>
      <c r="AA2356" s="7">
        <v>900000000</v>
      </c>
      <c r="AB2356" s="1" t="s">
        <v>15657</v>
      </c>
      <c r="AC2356" s="7" t="s">
        <v>14869</v>
      </c>
      <c r="AD2356" s="1" t="s">
        <v>16269</v>
      </c>
    </row>
    <row r="2357" spans="1:30">
      <c r="A2357" s="6">
        <v>43941</v>
      </c>
      <c r="B2357" s="7" t="s">
        <v>21</v>
      </c>
      <c r="C2357" s="7" t="s">
        <v>2648</v>
      </c>
      <c r="D2357" s="11" t="s">
        <v>3952</v>
      </c>
      <c r="E2357" s="7" t="s">
        <v>16</v>
      </c>
      <c r="F2357" s="7" t="s">
        <v>5302</v>
      </c>
      <c r="G2357" s="7" t="s">
        <v>17</v>
      </c>
      <c r="H2357" s="7" t="s">
        <v>5719</v>
      </c>
      <c r="I2357" s="7" t="s">
        <v>8782</v>
      </c>
      <c r="J2357" s="7"/>
      <c r="K2357" s="7"/>
      <c r="L2357" s="7" t="s">
        <v>1880</v>
      </c>
      <c r="M2357" s="7" t="s">
        <v>1881</v>
      </c>
      <c r="N2357" s="7">
        <v>49900</v>
      </c>
      <c r="O2357" s="7"/>
      <c r="P2357" s="7"/>
      <c r="Q2357" s="7"/>
      <c r="R2357" s="1"/>
      <c r="S2357" s="1"/>
      <c r="T2357" s="1"/>
      <c r="U2357" s="15" t="s">
        <v>816</v>
      </c>
      <c r="V2357" s="52"/>
      <c r="W2357" s="14" t="s">
        <v>815</v>
      </c>
      <c r="X2357" s="20">
        <v>0</v>
      </c>
      <c r="Y2357" s="7" t="s">
        <v>11128</v>
      </c>
      <c r="Z2357" s="11" t="s">
        <v>4442</v>
      </c>
      <c r="AA2357" s="7">
        <v>1150000</v>
      </c>
      <c r="AB2357" s="1" t="s">
        <v>15175</v>
      </c>
      <c r="AC2357" s="7" t="s">
        <v>14870</v>
      </c>
      <c r="AD2357" s="1" t="s">
        <v>16269</v>
      </c>
    </row>
    <row r="2358" spans="1:30">
      <c r="A2358" s="6">
        <v>43942</v>
      </c>
      <c r="B2358" s="7" t="s">
        <v>15</v>
      </c>
      <c r="C2358" s="7" t="s">
        <v>4452</v>
      </c>
      <c r="D2358" s="7" t="s">
        <v>3804</v>
      </c>
      <c r="E2358" s="7" t="s">
        <v>16</v>
      </c>
      <c r="F2358" s="7" t="s">
        <v>2462</v>
      </c>
      <c r="G2358" s="7" t="s">
        <v>37</v>
      </c>
      <c r="H2358" s="7" t="s">
        <v>5720</v>
      </c>
      <c r="I2358" s="7" t="s">
        <v>3879</v>
      </c>
      <c r="J2358" s="7"/>
      <c r="K2358" s="7" t="s">
        <v>70</v>
      </c>
      <c r="L2358" s="7" t="s">
        <v>3880</v>
      </c>
      <c r="M2358" s="7" t="s">
        <v>3881</v>
      </c>
      <c r="N2358" s="7">
        <v>49892.7</v>
      </c>
      <c r="O2358" s="7">
        <v>1</v>
      </c>
      <c r="P2358" s="7">
        <v>49892.7</v>
      </c>
      <c r="Q2358" s="7"/>
      <c r="R2358" s="1"/>
      <c r="S2358" s="1"/>
      <c r="T2358" s="1"/>
      <c r="U2358" s="15" t="s">
        <v>816</v>
      </c>
      <c r="V2358" s="52"/>
      <c r="W2358" s="14" t="s">
        <v>815</v>
      </c>
      <c r="X2358" s="20">
        <v>0</v>
      </c>
      <c r="Y2358" s="7" t="s">
        <v>11129</v>
      </c>
      <c r="Z2358" s="11" t="s">
        <v>4442</v>
      </c>
      <c r="AA2358" s="7">
        <v>450000</v>
      </c>
      <c r="AB2358" s="1" t="s">
        <v>15170</v>
      </c>
      <c r="AC2358" s="7" t="s">
        <v>14869</v>
      </c>
      <c r="AD2358" s="1" t="s">
        <v>16269</v>
      </c>
    </row>
    <row r="2359" spans="1:30">
      <c r="A2359" s="6" t="s">
        <v>815</v>
      </c>
      <c r="B2359" s="7" t="s">
        <v>15</v>
      </c>
      <c r="C2359" s="7" t="s">
        <v>4458</v>
      </c>
      <c r="D2359" s="11" t="s">
        <v>904</v>
      </c>
      <c r="E2359" s="7" t="s">
        <v>16</v>
      </c>
      <c r="F2359" s="7" t="s">
        <v>4461</v>
      </c>
      <c r="G2359" s="7" t="s">
        <v>17</v>
      </c>
      <c r="H2359" s="7" t="s">
        <v>5721</v>
      </c>
      <c r="I2359" s="7" t="s">
        <v>8783</v>
      </c>
      <c r="J2359" s="7"/>
      <c r="K2359" s="7" t="s">
        <v>4525</v>
      </c>
      <c r="L2359" s="7"/>
      <c r="M2359" s="7"/>
      <c r="N2359" s="7">
        <v>49800</v>
      </c>
      <c r="O2359" s="7"/>
      <c r="P2359" s="7"/>
      <c r="Q2359" s="7"/>
      <c r="R2359" s="1"/>
      <c r="S2359" s="1"/>
      <c r="T2359" s="1"/>
      <c r="U2359" s="15" t="s">
        <v>816</v>
      </c>
      <c r="V2359" s="52"/>
      <c r="W2359" s="14" t="s">
        <v>815</v>
      </c>
      <c r="X2359" s="20">
        <v>0</v>
      </c>
      <c r="Y2359" s="7" t="s">
        <v>11130</v>
      </c>
      <c r="Z2359" s="11" t="s">
        <v>4442</v>
      </c>
      <c r="AA2359" s="7"/>
      <c r="AB2359" s="1" t="s">
        <v>14871</v>
      </c>
      <c r="AC2359" s="7"/>
      <c r="AD2359" s="1" t="s">
        <v>16269</v>
      </c>
    </row>
    <row r="2360" spans="1:30">
      <c r="A2360" s="6">
        <v>43935</v>
      </c>
      <c r="B2360" s="7" t="s">
        <v>15</v>
      </c>
      <c r="C2360" s="7" t="s">
        <v>4632</v>
      </c>
      <c r="D2360" s="7" t="s">
        <v>3512</v>
      </c>
      <c r="E2360" s="7" t="s">
        <v>16</v>
      </c>
      <c r="F2360" s="7"/>
      <c r="G2360" s="7" t="s">
        <v>17</v>
      </c>
      <c r="H2360" s="7" t="s">
        <v>5722</v>
      </c>
      <c r="I2360" s="7" t="s">
        <v>8784</v>
      </c>
      <c r="J2360" s="7" t="s">
        <v>1343</v>
      </c>
      <c r="K2360" s="7" t="s">
        <v>1343</v>
      </c>
      <c r="L2360" s="7" t="s">
        <v>3519</v>
      </c>
      <c r="M2360" s="7" t="s">
        <v>2431</v>
      </c>
      <c r="N2360" s="7">
        <v>49580</v>
      </c>
      <c r="O2360" s="7">
        <v>74000</v>
      </c>
      <c r="P2360" s="7">
        <v>0.67</v>
      </c>
      <c r="Q2360" s="7"/>
      <c r="R2360" s="1"/>
      <c r="S2360" s="1"/>
      <c r="T2360" s="1"/>
      <c r="U2360" s="15" t="s">
        <v>816</v>
      </c>
      <c r="V2360" s="52"/>
      <c r="W2360" s="14" t="s">
        <v>815</v>
      </c>
      <c r="X2360" s="20">
        <v>0</v>
      </c>
      <c r="Y2360" s="7" t="s">
        <v>11131</v>
      </c>
      <c r="Z2360" s="11" t="s">
        <v>4442</v>
      </c>
      <c r="AA2360" s="7">
        <v>2500000</v>
      </c>
      <c r="AB2360" s="1" t="s">
        <v>15251</v>
      </c>
      <c r="AC2360" s="7" t="s">
        <v>14869</v>
      </c>
      <c r="AD2360" s="1" t="s">
        <v>16269</v>
      </c>
    </row>
    <row r="2361" spans="1:30">
      <c r="A2361" s="6">
        <v>43956</v>
      </c>
      <c r="B2361" s="7" t="s">
        <v>1385</v>
      </c>
      <c r="C2361" s="7" t="s">
        <v>4444</v>
      </c>
      <c r="D2361" s="7" t="s">
        <v>1387</v>
      </c>
      <c r="E2361" s="7" t="s">
        <v>4456</v>
      </c>
      <c r="F2361" s="7" t="s">
        <v>5723</v>
      </c>
      <c r="G2361" s="7"/>
      <c r="H2361" s="7" t="s">
        <v>5724</v>
      </c>
      <c r="I2361" s="7" t="s">
        <v>8785</v>
      </c>
      <c r="J2361" s="7"/>
      <c r="K2361" s="7"/>
      <c r="L2361" s="7" t="s">
        <v>14404</v>
      </c>
      <c r="M2361" s="7" t="s">
        <v>8786</v>
      </c>
      <c r="N2361" s="7">
        <v>49536</v>
      </c>
      <c r="O2361" s="7"/>
      <c r="P2361" s="7"/>
      <c r="Q2361" s="7"/>
      <c r="R2361" s="1"/>
      <c r="S2361" s="1"/>
      <c r="T2361" s="1"/>
      <c r="U2361" s="15" t="s">
        <v>816</v>
      </c>
      <c r="V2361" s="52"/>
      <c r="W2361" s="14" t="s">
        <v>815</v>
      </c>
      <c r="X2361" s="20">
        <v>0</v>
      </c>
      <c r="Y2361" s="7" t="s">
        <v>11132</v>
      </c>
      <c r="Z2361" s="11" t="s">
        <v>4442</v>
      </c>
      <c r="AA2361" s="7">
        <v>400000</v>
      </c>
      <c r="AB2361" s="1" t="s">
        <v>15799</v>
      </c>
      <c r="AC2361" s="7" t="s">
        <v>14870</v>
      </c>
      <c r="AD2361" s="1" t="s">
        <v>16269</v>
      </c>
    </row>
    <row r="2362" spans="1:30">
      <c r="A2362" s="6">
        <v>43950</v>
      </c>
      <c r="B2362" s="7" t="s">
        <v>21</v>
      </c>
      <c r="C2362" s="7" t="s">
        <v>4257</v>
      </c>
      <c r="D2362" s="7" t="s">
        <v>309</v>
      </c>
      <c r="E2362" s="7" t="s">
        <v>16</v>
      </c>
      <c r="F2362" s="7" t="s">
        <v>363</v>
      </c>
      <c r="G2362" s="7" t="s">
        <v>37</v>
      </c>
      <c r="H2362" s="7" t="s">
        <v>5725</v>
      </c>
      <c r="I2362" s="7" t="s">
        <v>8787</v>
      </c>
      <c r="J2362" s="7" t="s">
        <v>314</v>
      </c>
      <c r="K2362" s="7" t="s">
        <v>314</v>
      </c>
      <c r="L2362" s="7" t="s">
        <v>8468</v>
      </c>
      <c r="M2362" s="7" t="s">
        <v>8788</v>
      </c>
      <c r="N2362" s="7">
        <v>49500</v>
      </c>
      <c r="O2362" s="7">
        <v>9000</v>
      </c>
      <c r="P2362" s="7">
        <v>5.5</v>
      </c>
      <c r="Q2362" s="7"/>
      <c r="R2362" s="1"/>
      <c r="S2362" s="1"/>
      <c r="T2362" s="1"/>
      <c r="U2362" s="15" t="s">
        <v>816</v>
      </c>
      <c r="V2362" s="52"/>
      <c r="W2362" s="14" t="s">
        <v>815</v>
      </c>
      <c r="X2362" s="20">
        <v>0</v>
      </c>
      <c r="Y2362" s="7" t="s">
        <v>11133</v>
      </c>
      <c r="Z2362" s="11" t="s">
        <v>4442</v>
      </c>
      <c r="AA2362" s="7">
        <v>0</v>
      </c>
      <c r="AB2362" s="1" t="s">
        <v>15800</v>
      </c>
      <c r="AC2362" s="7" t="s">
        <v>14869</v>
      </c>
      <c r="AD2362" s="1" t="s">
        <v>16269</v>
      </c>
    </row>
    <row r="2363" spans="1:30">
      <c r="A2363" s="6">
        <v>43934</v>
      </c>
      <c r="B2363" s="7" t="s">
        <v>1385</v>
      </c>
      <c r="C2363" s="7" t="s">
        <v>4444</v>
      </c>
      <c r="D2363" s="7" t="s">
        <v>1387</v>
      </c>
      <c r="E2363" s="7" t="s">
        <v>4456</v>
      </c>
      <c r="F2363" s="7" t="s">
        <v>1811</v>
      </c>
      <c r="G2363" s="7" t="s">
        <v>37</v>
      </c>
      <c r="H2363" s="7" t="s">
        <v>5389</v>
      </c>
      <c r="I2363" s="7" t="s">
        <v>8342</v>
      </c>
      <c r="J2363" s="7"/>
      <c r="K2363" s="7"/>
      <c r="L2363" s="7" t="s">
        <v>14405</v>
      </c>
      <c r="M2363" s="7" t="s">
        <v>8789</v>
      </c>
      <c r="N2363" s="7">
        <v>49500</v>
      </c>
      <c r="O2363" s="7"/>
      <c r="P2363" s="7"/>
      <c r="Q2363" s="7"/>
      <c r="R2363" s="1"/>
      <c r="S2363" s="1"/>
      <c r="T2363" s="1"/>
      <c r="U2363" s="15" t="s">
        <v>816</v>
      </c>
      <c r="V2363" s="52"/>
      <c r="W2363" s="14" t="s">
        <v>815</v>
      </c>
      <c r="X2363" s="20">
        <v>0</v>
      </c>
      <c r="Y2363" s="7" t="s">
        <v>11134</v>
      </c>
      <c r="Z2363" s="11" t="s">
        <v>4442</v>
      </c>
      <c r="AA2363" s="7">
        <v>10000</v>
      </c>
      <c r="AB2363" s="1" t="s">
        <v>15801</v>
      </c>
      <c r="AC2363" s="7" t="s">
        <v>14868</v>
      </c>
      <c r="AD2363" s="1" t="s">
        <v>16269</v>
      </c>
    </row>
    <row r="2364" spans="1:30">
      <c r="A2364" s="6">
        <v>43948</v>
      </c>
      <c r="B2364" s="7" t="s">
        <v>21</v>
      </c>
      <c r="C2364" s="7" t="s">
        <v>5627</v>
      </c>
      <c r="D2364" s="7" t="s">
        <v>773</v>
      </c>
      <c r="E2364" s="7" t="s">
        <v>117</v>
      </c>
      <c r="F2364" s="7" t="s">
        <v>795</v>
      </c>
      <c r="G2364" s="7" t="s">
        <v>17</v>
      </c>
      <c r="H2364" s="7" t="s">
        <v>782</v>
      </c>
      <c r="I2364" s="7" t="s">
        <v>796</v>
      </c>
      <c r="J2364" s="7" t="s">
        <v>797</v>
      </c>
      <c r="K2364" s="7" t="s">
        <v>796</v>
      </c>
      <c r="L2364" s="7" t="s">
        <v>13733</v>
      </c>
      <c r="M2364" s="7" t="s">
        <v>801</v>
      </c>
      <c r="N2364" s="7">
        <v>49450</v>
      </c>
      <c r="O2364" s="7">
        <v>30</v>
      </c>
      <c r="P2364" s="7">
        <v>40</v>
      </c>
      <c r="Q2364" s="7" t="s">
        <v>4402</v>
      </c>
      <c r="R2364" s="1"/>
      <c r="S2364" s="1"/>
      <c r="T2364" s="1"/>
      <c r="U2364" s="15" t="s">
        <v>816</v>
      </c>
      <c r="V2364" s="52"/>
      <c r="W2364" s="14" t="s">
        <v>815</v>
      </c>
      <c r="X2364" s="20">
        <v>0</v>
      </c>
      <c r="Y2364" s="7" t="s">
        <v>11135</v>
      </c>
      <c r="Z2364" s="11" t="s">
        <v>4442</v>
      </c>
      <c r="AA2364" s="7">
        <v>200000</v>
      </c>
      <c r="AB2364" s="1" t="s">
        <v>15005</v>
      </c>
      <c r="AC2364" s="7" t="s">
        <v>14870</v>
      </c>
      <c r="AD2364" s="1" t="s">
        <v>16269</v>
      </c>
    </row>
    <row r="2365" spans="1:30">
      <c r="A2365" s="6">
        <v>43948</v>
      </c>
      <c r="B2365" s="7" t="s">
        <v>21</v>
      </c>
      <c r="C2365" s="7" t="s">
        <v>5627</v>
      </c>
      <c r="D2365" s="7" t="s">
        <v>773</v>
      </c>
      <c r="E2365" s="7" t="s">
        <v>117</v>
      </c>
      <c r="F2365" s="7" t="s">
        <v>795</v>
      </c>
      <c r="G2365" s="7" t="s">
        <v>17</v>
      </c>
      <c r="H2365" s="7" t="s">
        <v>802</v>
      </c>
      <c r="I2365" s="7" t="s">
        <v>796</v>
      </c>
      <c r="J2365" s="7" t="s">
        <v>797</v>
      </c>
      <c r="K2365" s="7" t="s">
        <v>796</v>
      </c>
      <c r="L2365" s="7" t="s">
        <v>13733</v>
      </c>
      <c r="M2365" s="7" t="s">
        <v>801</v>
      </c>
      <c r="N2365" s="7">
        <v>49450</v>
      </c>
      <c r="O2365" s="7">
        <v>600</v>
      </c>
      <c r="P2365" s="7">
        <v>11</v>
      </c>
      <c r="Q2365" s="7" t="s">
        <v>4402</v>
      </c>
      <c r="R2365" s="1"/>
      <c r="S2365" s="1"/>
      <c r="T2365" s="1"/>
      <c r="U2365" s="15" t="s">
        <v>816</v>
      </c>
      <c r="V2365" s="52"/>
      <c r="W2365" s="14" t="s">
        <v>815</v>
      </c>
      <c r="X2365" s="20">
        <v>0</v>
      </c>
      <c r="Y2365" s="7" t="s">
        <v>11136</v>
      </c>
      <c r="Z2365" s="11" t="s">
        <v>4442</v>
      </c>
      <c r="AA2365" s="7">
        <v>200000</v>
      </c>
      <c r="AB2365" s="1" t="s">
        <v>15005</v>
      </c>
      <c r="AC2365" s="7" t="s">
        <v>14870</v>
      </c>
      <c r="AD2365" s="1" t="s">
        <v>16269</v>
      </c>
    </row>
    <row r="2366" spans="1:30">
      <c r="A2366" s="6">
        <v>43948</v>
      </c>
      <c r="B2366" s="7" t="s">
        <v>21</v>
      </c>
      <c r="C2366" s="7" t="s">
        <v>5627</v>
      </c>
      <c r="D2366" s="7" t="s">
        <v>773</v>
      </c>
      <c r="E2366" s="7" t="s">
        <v>117</v>
      </c>
      <c r="F2366" s="7" t="s">
        <v>795</v>
      </c>
      <c r="G2366" s="7" t="s">
        <v>17</v>
      </c>
      <c r="H2366" s="7" t="s">
        <v>803</v>
      </c>
      <c r="I2366" s="7" t="s">
        <v>796</v>
      </c>
      <c r="J2366" s="7" t="s">
        <v>797</v>
      </c>
      <c r="K2366" s="7" t="s">
        <v>796</v>
      </c>
      <c r="L2366" s="7" t="s">
        <v>13733</v>
      </c>
      <c r="M2366" s="7" t="s">
        <v>801</v>
      </c>
      <c r="N2366" s="7">
        <v>49450</v>
      </c>
      <c r="O2366" s="7">
        <v>600</v>
      </c>
      <c r="P2366" s="7">
        <v>3.5</v>
      </c>
      <c r="Q2366" s="7" t="s">
        <v>4402</v>
      </c>
      <c r="R2366" s="1"/>
      <c r="S2366" s="1"/>
      <c r="T2366" s="1"/>
      <c r="U2366" s="15" t="s">
        <v>816</v>
      </c>
      <c r="V2366" s="52"/>
      <c r="W2366" s="14" t="s">
        <v>815</v>
      </c>
      <c r="X2366" s="20">
        <v>0</v>
      </c>
      <c r="Y2366" s="7" t="s">
        <v>11137</v>
      </c>
      <c r="Z2366" s="11" t="s">
        <v>4442</v>
      </c>
      <c r="AA2366" s="7">
        <v>200000</v>
      </c>
      <c r="AB2366" s="1" t="s">
        <v>15005</v>
      </c>
      <c r="AC2366" s="7" t="s">
        <v>14870</v>
      </c>
      <c r="AD2366" s="1" t="s">
        <v>16269</v>
      </c>
    </row>
    <row r="2367" spans="1:30">
      <c r="A2367" s="6">
        <v>43948</v>
      </c>
      <c r="B2367" s="7" t="s">
        <v>21</v>
      </c>
      <c r="C2367" s="7" t="s">
        <v>5627</v>
      </c>
      <c r="D2367" s="7" t="s">
        <v>773</v>
      </c>
      <c r="E2367" s="7" t="s">
        <v>117</v>
      </c>
      <c r="F2367" s="7" t="s">
        <v>795</v>
      </c>
      <c r="G2367" s="7" t="s">
        <v>17</v>
      </c>
      <c r="H2367" s="7" t="s">
        <v>804</v>
      </c>
      <c r="I2367" s="7" t="s">
        <v>796</v>
      </c>
      <c r="J2367" s="7" t="s">
        <v>797</v>
      </c>
      <c r="K2367" s="7" t="s">
        <v>796</v>
      </c>
      <c r="L2367" s="7" t="s">
        <v>13733</v>
      </c>
      <c r="M2367" s="7" t="s">
        <v>801</v>
      </c>
      <c r="N2367" s="7">
        <v>49450</v>
      </c>
      <c r="O2367" s="7">
        <v>600</v>
      </c>
      <c r="P2367" s="7">
        <v>32</v>
      </c>
      <c r="Q2367" s="7" t="s">
        <v>4402</v>
      </c>
      <c r="R2367" s="1"/>
      <c r="S2367" s="1"/>
      <c r="T2367" s="1"/>
      <c r="U2367" s="15" t="s">
        <v>816</v>
      </c>
      <c r="V2367" s="52"/>
      <c r="W2367" s="14" t="s">
        <v>815</v>
      </c>
      <c r="X2367" s="20">
        <v>0</v>
      </c>
      <c r="Y2367" s="7" t="s">
        <v>11138</v>
      </c>
      <c r="Z2367" s="11" t="s">
        <v>4442</v>
      </c>
      <c r="AA2367" s="7">
        <v>200000</v>
      </c>
      <c r="AB2367" s="1" t="s">
        <v>15005</v>
      </c>
      <c r="AC2367" s="7" t="s">
        <v>14870</v>
      </c>
      <c r="AD2367" s="1" t="s">
        <v>16269</v>
      </c>
    </row>
    <row r="2368" spans="1:30">
      <c r="A2368" s="6">
        <v>43941</v>
      </c>
      <c r="B2368" s="7" t="s">
        <v>21</v>
      </c>
      <c r="C2368" s="7" t="s">
        <v>2648</v>
      </c>
      <c r="D2368" s="11" t="s">
        <v>3952</v>
      </c>
      <c r="E2368" s="7" t="s">
        <v>16</v>
      </c>
      <c r="F2368" s="7" t="s">
        <v>4101</v>
      </c>
      <c r="G2368" s="7" t="s">
        <v>17</v>
      </c>
      <c r="H2368" s="7" t="s">
        <v>5726</v>
      </c>
      <c r="I2368" s="7" t="s">
        <v>8790</v>
      </c>
      <c r="J2368" s="7"/>
      <c r="K2368" s="7"/>
      <c r="L2368" s="7" t="s">
        <v>9328</v>
      </c>
      <c r="M2368" s="7" t="s">
        <v>14406</v>
      </c>
      <c r="N2368" s="7">
        <v>49400</v>
      </c>
      <c r="O2368" s="7"/>
      <c r="P2368" s="7"/>
      <c r="Q2368" s="7"/>
      <c r="R2368" s="1"/>
      <c r="S2368" s="1"/>
      <c r="T2368" s="1"/>
      <c r="U2368" s="15" t="s">
        <v>816</v>
      </c>
      <c r="V2368" s="52"/>
      <c r="W2368" s="14" t="s">
        <v>815</v>
      </c>
      <c r="X2368" s="20">
        <v>0</v>
      </c>
      <c r="Y2368" s="7" t="s">
        <v>11139</v>
      </c>
      <c r="Z2368" s="11" t="s">
        <v>4442</v>
      </c>
      <c r="AA2368" s="7">
        <v>500000</v>
      </c>
      <c r="AB2368" s="1" t="s">
        <v>15802</v>
      </c>
      <c r="AC2368" s="7" t="s">
        <v>14869</v>
      </c>
      <c r="AD2368" s="1" t="s">
        <v>16269</v>
      </c>
    </row>
    <row r="2369" spans="1:30">
      <c r="A2369" s="6">
        <v>43929</v>
      </c>
      <c r="B2369" s="7" t="s">
        <v>21</v>
      </c>
      <c r="C2369" s="7" t="s">
        <v>4657</v>
      </c>
      <c r="D2369" s="7" t="s">
        <v>3952</v>
      </c>
      <c r="E2369" s="7" t="s">
        <v>16</v>
      </c>
      <c r="F2369" s="7" t="s">
        <v>4086</v>
      </c>
      <c r="G2369" s="7" t="s">
        <v>17</v>
      </c>
      <c r="H2369" s="7" t="s">
        <v>5357</v>
      </c>
      <c r="I2369" s="7" t="s">
        <v>8791</v>
      </c>
      <c r="J2369" s="7"/>
      <c r="K2369" s="7"/>
      <c r="L2369" s="7" t="s">
        <v>14408</v>
      </c>
      <c r="M2369" s="7" t="s">
        <v>14407</v>
      </c>
      <c r="N2369" s="7">
        <v>49293.5</v>
      </c>
      <c r="O2369" s="7"/>
      <c r="P2369" s="7"/>
      <c r="Q2369" s="7"/>
      <c r="R2369" s="1"/>
      <c r="S2369" s="1"/>
      <c r="T2369" s="1"/>
      <c r="U2369" s="15" t="s">
        <v>816</v>
      </c>
      <c r="V2369" s="52"/>
      <c r="W2369" s="14" t="s">
        <v>815</v>
      </c>
      <c r="X2369" s="20">
        <v>0</v>
      </c>
      <c r="Y2369" s="7" t="s">
        <v>11140</v>
      </c>
      <c r="Z2369" s="11" t="s">
        <v>4442</v>
      </c>
      <c r="AA2369" s="7">
        <v>88000</v>
      </c>
      <c r="AB2369" s="1" t="s">
        <v>15803</v>
      </c>
      <c r="AC2369" s="7" t="s">
        <v>14870</v>
      </c>
      <c r="AD2369" s="1" t="s">
        <v>16269</v>
      </c>
    </row>
    <row r="2370" spans="1:30">
      <c r="A2370" s="6">
        <v>43951</v>
      </c>
      <c r="B2370" s="7" t="s">
        <v>15</v>
      </c>
      <c r="C2370" s="7" t="s">
        <v>2194</v>
      </c>
      <c r="D2370" s="7" t="s">
        <v>2194</v>
      </c>
      <c r="E2370" s="7" t="s">
        <v>16</v>
      </c>
      <c r="F2370" s="7" t="s">
        <v>2195</v>
      </c>
      <c r="G2370" s="7" t="s">
        <v>37</v>
      </c>
      <c r="H2370" s="7" t="s">
        <v>5727</v>
      </c>
      <c r="I2370" s="7" t="s">
        <v>8792</v>
      </c>
      <c r="J2370" s="7" t="s">
        <v>2207</v>
      </c>
      <c r="K2370" s="7" t="s">
        <v>8793</v>
      </c>
      <c r="L2370" s="7" t="s">
        <v>8849</v>
      </c>
      <c r="M2370" s="7" t="s">
        <v>2208</v>
      </c>
      <c r="N2370" s="7">
        <v>49164</v>
      </c>
      <c r="O2370" s="7">
        <v>17</v>
      </c>
      <c r="P2370" s="7">
        <v>2892</v>
      </c>
      <c r="Q2370" s="7"/>
      <c r="R2370" s="1"/>
      <c r="S2370" s="1"/>
      <c r="T2370" s="1"/>
      <c r="U2370" s="15" t="s">
        <v>816</v>
      </c>
      <c r="V2370" s="52"/>
      <c r="W2370" s="14" t="s">
        <v>815</v>
      </c>
      <c r="X2370" s="20">
        <v>0</v>
      </c>
      <c r="Y2370" s="7" t="s">
        <v>11141</v>
      </c>
      <c r="Z2370" s="11" t="s">
        <v>4442</v>
      </c>
      <c r="AA2370" s="7">
        <v>200000</v>
      </c>
      <c r="AB2370" s="1" t="s">
        <v>15218</v>
      </c>
      <c r="AC2370" s="7" t="s">
        <v>14870</v>
      </c>
      <c r="AD2370" s="1" t="s">
        <v>16269</v>
      </c>
    </row>
    <row r="2371" spans="1:30">
      <c r="A2371" s="6">
        <v>43942</v>
      </c>
      <c r="B2371" s="7" t="s">
        <v>21</v>
      </c>
      <c r="C2371" s="7" t="s">
        <v>5184</v>
      </c>
      <c r="D2371" s="7" t="s">
        <v>474</v>
      </c>
      <c r="E2371" s="7" t="s">
        <v>16</v>
      </c>
      <c r="F2371" s="7"/>
      <c r="G2371" s="7" t="s">
        <v>37</v>
      </c>
      <c r="H2371" s="7" t="s">
        <v>5728</v>
      </c>
      <c r="I2371" s="7" t="s">
        <v>8794</v>
      </c>
      <c r="J2371" s="7"/>
      <c r="K2371" s="7"/>
      <c r="L2371" s="7" t="s">
        <v>8795</v>
      </c>
      <c r="M2371" s="7" t="s">
        <v>8796</v>
      </c>
      <c r="N2371" s="7">
        <v>49000</v>
      </c>
      <c r="O2371" s="7">
        <v>30</v>
      </c>
      <c r="P2371" s="7">
        <v>1633.33</v>
      </c>
      <c r="Q2371" s="7"/>
      <c r="R2371" s="1"/>
      <c r="S2371" s="1"/>
      <c r="T2371" s="1"/>
      <c r="U2371" s="15" t="s">
        <v>816</v>
      </c>
      <c r="V2371" s="52"/>
      <c r="W2371" s="14" t="s">
        <v>815</v>
      </c>
      <c r="X2371" s="20">
        <v>0</v>
      </c>
      <c r="Y2371" s="7" t="s">
        <v>11142</v>
      </c>
      <c r="Z2371" s="11" t="s">
        <v>4442</v>
      </c>
      <c r="AA2371" s="7">
        <v>150000</v>
      </c>
      <c r="AB2371" s="1" t="s">
        <v>15804</v>
      </c>
      <c r="AC2371" s="7" t="s">
        <v>14870</v>
      </c>
      <c r="AD2371" s="1" t="s">
        <v>16269</v>
      </c>
    </row>
    <row r="2372" spans="1:30">
      <c r="A2372" s="6">
        <v>43938</v>
      </c>
      <c r="B2372" s="7" t="s">
        <v>21</v>
      </c>
      <c r="C2372" s="7" t="s">
        <v>4589</v>
      </c>
      <c r="D2372" s="7" t="s">
        <v>2170</v>
      </c>
      <c r="E2372" s="7" t="s">
        <v>16</v>
      </c>
      <c r="F2372" s="7"/>
      <c r="G2372" s="7" t="s">
        <v>17</v>
      </c>
      <c r="H2372" s="7" t="s">
        <v>5729</v>
      </c>
      <c r="I2372" s="7" t="s">
        <v>5081</v>
      </c>
      <c r="J2372" s="7"/>
      <c r="K2372" s="7"/>
      <c r="L2372" s="7" t="s">
        <v>13872</v>
      </c>
      <c r="M2372" s="7" t="s">
        <v>2172</v>
      </c>
      <c r="N2372" s="7">
        <v>49000</v>
      </c>
      <c r="O2372" s="7">
        <v>100000</v>
      </c>
      <c r="P2372" s="7">
        <v>0.49</v>
      </c>
      <c r="Q2372" s="7"/>
      <c r="R2372" s="1"/>
      <c r="S2372" s="1"/>
      <c r="T2372" s="1"/>
      <c r="U2372" s="15" t="s">
        <v>816</v>
      </c>
      <c r="V2372" s="52"/>
      <c r="W2372" s="14" t="s">
        <v>815</v>
      </c>
      <c r="X2372" s="20">
        <v>0</v>
      </c>
      <c r="Y2372" s="7" t="s">
        <v>11143</v>
      </c>
      <c r="Z2372" s="11" t="s">
        <v>4442</v>
      </c>
      <c r="AA2372" s="7">
        <v>500000</v>
      </c>
      <c r="AB2372" s="1" t="s">
        <v>15215</v>
      </c>
      <c r="AC2372" s="7" t="s">
        <v>14869</v>
      </c>
      <c r="AD2372" s="1" t="s">
        <v>16269</v>
      </c>
    </row>
    <row r="2373" spans="1:30">
      <c r="A2373" s="6">
        <v>43936</v>
      </c>
      <c r="B2373" s="7" t="s">
        <v>1385</v>
      </c>
      <c r="C2373" s="7" t="s">
        <v>4444</v>
      </c>
      <c r="D2373" s="7" t="s">
        <v>1387</v>
      </c>
      <c r="E2373" s="7" t="s">
        <v>1499</v>
      </c>
      <c r="F2373" s="7" t="s">
        <v>5242</v>
      </c>
      <c r="G2373" s="7" t="s">
        <v>17</v>
      </c>
      <c r="H2373" s="7" t="s">
        <v>5730</v>
      </c>
      <c r="I2373" s="7" t="s">
        <v>8797</v>
      </c>
      <c r="J2373" s="7"/>
      <c r="K2373" s="7"/>
      <c r="L2373" s="7" t="s">
        <v>14409</v>
      </c>
      <c r="M2373" s="7" t="s">
        <v>8798</v>
      </c>
      <c r="N2373" s="7">
        <v>48900</v>
      </c>
      <c r="O2373" s="7"/>
      <c r="P2373" s="7"/>
      <c r="Q2373" s="7"/>
      <c r="R2373" s="1"/>
      <c r="S2373" s="1"/>
      <c r="T2373" s="1"/>
      <c r="U2373" s="15" t="s">
        <v>816</v>
      </c>
      <c r="V2373" s="52"/>
      <c r="W2373" s="14" t="s">
        <v>815</v>
      </c>
      <c r="X2373" s="20">
        <v>0</v>
      </c>
      <c r="Y2373" s="7" t="s">
        <v>11144</v>
      </c>
      <c r="Z2373" s="11" t="s">
        <v>4442</v>
      </c>
      <c r="AA2373" s="7">
        <v>300000</v>
      </c>
      <c r="AB2373" s="1" t="s">
        <v>15805</v>
      </c>
      <c r="AC2373" s="7" t="s">
        <v>14870</v>
      </c>
      <c r="AD2373" s="1" t="s">
        <v>16269</v>
      </c>
    </row>
    <row r="2374" spans="1:30">
      <c r="A2374" s="6">
        <v>43956</v>
      </c>
      <c r="B2374" s="7" t="s">
        <v>1385</v>
      </c>
      <c r="C2374" s="7" t="s">
        <v>4444</v>
      </c>
      <c r="D2374" s="7" t="s">
        <v>1387</v>
      </c>
      <c r="E2374" s="7" t="s">
        <v>4456</v>
      </c>
      <c r="F2374" s="7" t="s">
        <v>4469</v>
      </c>
      <c r="G2374" s="7"/>
      <c r="H2374" s="7" t="s">
        <v>5355</v>
      </c>
      <c r="I2374" s="7" t="s">
        <v>8288</v>
      </c>
      <c r="J2374" s="7"/>
      <c r="K2374" s="7"/>
      <c r="L2374" s="7" t="s">
        <v>8799</v>
      </c>
      <c r="M2374" s="7" t="s">
        <v>8800</v>
      </c>
      <c r="N2374" s="7">
        <v>48865</v>
      </c>
      <c r="O2374" s="7"/>
      <c r="P2374" s="7"/>
      <c r="Q2374" s="7"/>
      <c r="R2374" s="1"/>
      <c r="S2374" s="1"/>
      <c r="T2374" s="1"/>
      <c r="U2374" s="15" t="s">
        <v>816</v>
      </c>
      <c r="V2374" s="52"/>
      <c r="W2374" s="14" t="s">
        <v>815</v>
      </c>
      <c r="X2374" s="20">
        <v>0</v>
      </c>
      <c r="Y2374" s="7" t="s">
        <v>11145</v>
      </c>
      <c r="Z2374" s="11" t="s">
        <v>4442</v>
      </c>
      <c r="AA2374" s="7">
        <v>52000</v>
      </c>
      <c r="AB2374" s="1" t="s">
        <v>15806</v>
      </c>
      <c r="AC2374" s="7" t="s">
        <v>14870</v>
      </c>
      <c r="AD2374" s="1" t="s">
        <v>16269</v>
      </c>
    </row>
    <row r="2375" spans="1:30">
      <c r="A2375" s="6" t="s">
        <v>815</v>
      </c>
      <c r="B2375" s="7" t="s">
        <v>15</v>
      </c>
      <c r="C2375" s="7" t="s">
        <v>4458</v>
      </c>
      <c r="D2375" s="11" t="s">
        <v>904</v>
      </c>
      <c r="E2375" s="7" t="s">
        <v>16</v>
      </c>
      <c r="F2375" s="7" t="s">
        <v>4459</v>
      </c>
      <c r="G2375" s="7" t="s">
        <v>17</v>
      </c>
      <c r="H2375" s="7" t="s">
        <v>5731</v>
      </c>
      <c r="I2375" s="7" t="s">
        <v>4843</v>
      </c>
      <c r="J2375" s="7"/>
      <c r="K2375" s="7" t="s">
        <v>4517</v>
      </c>
      <c r="L2375" s="7" t="s">
        <v>8268</v>
      </c>
      <c r="M2375" s="7" t="s">
        <v>1216</v>
      </c>
      <c r="N2375" s="7">
        <v>48608</v>
      </c>
      <c r="O2375" s="7"/>
      <c r="P2375" s="7"/>
      <c r="Q2375" s="7"/>
      <c r="R2375" s="1"/>
      <c r="S2375" s="1"/>
      <c r="T2375" s="1"/>
      <c r="U2375" s="15" t="s">
        <v>816</v>
      </c>
      <c r="V2375" s="52"/>
      <c r="W2375" s="14" t="s">
        <v>815</v>
      </c>
      <c r="X2375" s="20">
        <v>0</v>
      </c>
      <c r="Y2375" s="7" t="s">
        <v>11146</v>
      </c>
      <c r="Z2375" s="11" t="s">
        <v>4442</v>
      </c>
      <c r="AA2375" s="7">
        <v>2000000</v>
      </c>
      <c r="AB2375" s="1" t="s">
        <v>15070</v>
      </c>
      <c r="AC2375" s="7" t="s">
        <v>14869</v>
      </c>
      <c r="AD2375" s="1" t="s">
        <v>16269</v>
      </c>
    </row>
    <row r="2376" spans="1:30">
      <c r="A2376" s="6">
        <v>43944</v>
      </c>
      <c r="B2376" s="7" t="s">
        <v>21</v>
      </c>
      <c r="C2376" s="7" t="s">
        <v>5142</v>
      </c>
      <c r="D2376" s="11" t="s">
        <v>904</v>
      </c>
      <c r="E2376" s="7" t="s">
        <v>16</v>
      </c>
      <c r="F2376" s="7" t="s">
        <v>1157</v>
      </c>
      <c r="G2376" s="7" t="s">
        <v>17</v>
      </c>
      <c r="H2376" s="7" t="s">
        <v>5732</v>
      </c>
      <c r="I2376" s="7" t="s">
        <v>8801</v>
      </c>
      <c r="J2376" s="7"/>
      <c r="K2376" s="7" t="s">
        <v>8802</v>
      </c>
      <c r="L2376" s="7" t="s">
        <v>14410</v>
      </c>
      <c r="M2376" s="7" t="s">
        <v>8803</v>
      </c>
      <c r="N2376" s="7">
        <v>48600</v>
      </c>
      <c r="O2376" s="7"/>
      <c r="P2376" s="7"/>
      <c r="Q2376" s="7"/>
      <c r="R2376" s="1"/>
      <c r="S2376" s="1"/>
      <c r="T2376" s="1"/>
      <c r="U2376" s="15" t="s">
        <v>816</v>
      </c>
      <c r="V2376" s="52"/>
      <c r="W2376" s="14" t="s">
        <v>815</v>
      </c>
      <c r="X2376" s="20">
        <v>0</v>
      </c>
      <c r="Y2376" s="7" t="s">
        <v>11147</v>
      </c>
      <c r="Z2376" s="11" t="s">
        <v>4442</v>
      </c>
      <c r="AA2376" s="7">
        <v>0</v>
      </c>
      <c r="AB2376" s="1" t="s">
        <v>15807</v>
      </c>
      <c r="AC2376" s="7" t="s">
        <v>14869</v>
      </c>
      <c r="AD2376" s="1" t="s">
        <v>16269</v>
      </c>
    </row>
    <row r="2377" spans="1:30">
      <c r="A2377" s="6" t="s">
        <v>815</v>
      </c>
      <c r="B2377" s="7" t="s">
        <v>15</v>
      </c>
      <c r="C2377" s="7" t="s">
        <v>4458</v>
      </c>
      <c r="D2377" s="11" t="s">
        <v>904</v>
      </c>
      <c r="E2377" s="7" t="s">
        <v>16</v>
      </c>
      <c r="F2377" s="7" t="s">
        <v>4459</v>
      </c>
      <c r="G2377" s="7" t="s">
        <v>17</v>
      </c>
      <c r="H2377" s="7" t="s">
        <v>5733</v>
      </c>
      <c r="I2377" s="7" t="s">
        <v>4846</v>
      </c>
      <c r="J2377" s="7"/>
      <c r="K2377" s="7" t="s">
        <v>4517</v>
      </c>
      <c r="L2377" s="7" t="s">
        <v>8315</v>
      </c>
      <c r="M2377" s="7" t="s">
        <v>14304</v>
      </c>
      <c r="N2377" s="7">
        <v>48600</v>
      </c>
      <c r="O2377" s="7"/>
      <c r="P2377" s="7"/>
      <c r="Q2377" s="7"/>
      <c r="R2377" s="1"/>
      <c r="S2377" s="1"/>
      <c r="T2377" s="1"/>
      <c r="U2377" s="15" t="s">
        <v>816</v>
      </c>
      <c r="V2377" s="52"/>
      <c r="W2377" s="14" t="s">
        <v>815</v>
      </c>
      <c r="X2377" s="20">
        <v>0</v>
      </c>
      <c r="Y2377" s="7" t="s">
        <v>11148</v>
      </c>
      <c r="Z2377" s="11" t="s">
        <v>4442</v>
      </c>
      <c r="AA2377" s="7">
        <v>133333.32999999999</v>
      </c>
      <c r="AB2377" s="1" t="s">
        <v>15678</v>
      </c>
      <c r="AC2377" s="7" t="s">
        <v>14869</v>
      </c>
      <c r="AD2377" s="1" t="s">
        <v>16269</v>
      </c>
    </row>
    <row r="2378" spans="1:30">
      <c r="A2378" s="6">
        <v>43928</v>
      </c>
      <c r="B2378" s="7" t="s">
        <v>21</v>
      </c>
      <c r="C2378" s="7" t="s">
        <v>5734</v>
      </c>
      <c r="D2378" s="11" t="s">
        <v>904</v>
      </c>
      <c r="E2378" s="7" t="s">
        <v>16</v>
      </c>
      <c r="F2378" s="7" t="s">
        <v>2350</v>
      </c>
      <c r="G2378" s="7" t="s">
        <v>17</v>
      </c>
      <c r="H2378" s="7" t="s">
        <v>5735</v>
      </c>
      <c r="I2378" s="7" t="s">
        <v>8804</v>
      </c>
      <c r="J2378" s="7" t="s">
        <v>8805</v>
      </c>
      <c r="K2378" s="7" t="s">
        <v>8806</v>
      </c>
      <c r="L2378" s="7" t="s">
        <v>14411</v>
      </c>
      <c r="M2378" s="7" t="s">
        <v>8807</v>
      </c>
      <c r="N2378" s="7">
        <v>48580</v>
      </c>
      <c r="O2378" s="7"/>
      <c r="P2378" s="7"/>
      <c r="Q2378" s="7"/>
      <c r="R2378" s="1"/>
      <c r="S2378" s="1"/>
      <c r="T2378" s="1"/>
      <c r="U2378" s="15" t="s">
        <v>816</v>
      </c>
      <c r="V2378" s="52"/>
      <c r="W2378" s="14" t="s">
        <v>815</v>
      </c>
      <c r="X2378" s="20">
        <v>0</v>
      </c>
      <c r="Y2378" s="7" t="s">
        <v>11149</v>
      </c>
      <c r="Z2378" s="11" t="s">
        <v>4442</v>
      </c>
      <c r="AA2378" s="7">
        <v>20000</v>
      </c>
      <c r="AB2378" s="1" t="s">
        <v>15808</v>
      </c>
      <c r="AC2378" s="7" t="s">
        <v>14868</v>
      </c>
      <c r="AD2378" s="1" t="s">
        <v>16269</v>
      </c>
    </row>
    <row r="2379" spans="1:30">
      <c r="A2379" s="6">
        <v>43951</v>
      </c>
      <c r="B2379" s="7" t="s">
        <v>21</v>
      </c>
      <c r="C2379" s="7" t="s">
        <v>4449</v>
      </c>
      <c r="D2379" s="7" t="s">
        <v>678</v>
      </c>
      <c r="E2379" s="7" t="s">
        <v>117</v>
      </c>
      <c r="F2379" s="7" t="s">
        <v>5291</v>
      </c>
      <c r="G2379" s="7" t="s">
        <v>34</v>
      </c>
      <c r="H2379" s="7" t="s">
        <v>5292</v>
      </c>
      <c r="I2379" s="7" t="s">
        <v>8196</v>
      </c>
      <c r="J2379" s="7" t="s">
        <v>8197</v>
      </c>
      <c r="K2379" s="7" t="s">
        <v>8198</v>
      </c>
      <c r="L2379" s="7" t="s">
        <v>14413</v>
      </c>
      <c r="M2379" s="7" t="s">
        <v>14412</v>
      </c>
      <c r="N2379" s="7">
        <v>48500</v>
      </c>
      <c r="O2379" s="7">
        <v>1</v>
      </c>
      <c r="P2379" s="7">
        <v>48500</v>
      </c>
      <c r="Q2379" s="7"/>
      <c r="R2379" s="1"/>
      <c r="S2379" s="1"/>
      <c r="T2379" s="1"/>
      <c r="U2379" s="15" t="s">
        <v>816</v>
      </c>
      <c r="V2379" s="52"/>
      <c r="W2379" s="14" t="s">
        <v>815</v>
      </c>
      <c r="X2379" s="20">
        <v>0</v>
      </c>
      <c r="Y2379" s="7" t="s">
        <v>11150</v>
      </c>
      <c r="Z2379" s="11" t="s">
        <v>4442</v>
      </c>
      <c r="AA2379" s="7">
        <v>400000</v>
      </c>
      <c r="AB2379" s="1" t="s">
        <v>15809</v>
      </c>
      <c r="AC2379" s="7" t="s">
        <v>14869</v>
      </c>
      <c r="AD2379" s="1" t="s">
        <v>16269</v>
      </c>
    </row>
    <row r="2380" spans="1:30">
      <c r="A2380" s="6">
        <v>43915</v>
      </c>
      <c r="B2380" s="7" t="s">
        <v>15</v>
      </c>
      <c r="C2380" s="7" t="s">
        <v>4458</v>
      </c>
      <c r="D2380" s="11" t="s">
        <v>904</v>
      </c>
      <c r="E2380" s="7" t="s">
        <v>16</v>
      </c>
      <c r="F2380" s="7" t="s">
        <v>4459</v>
      </c>
      <c r="G2380" s="7" t="s">
        <v>17</v>
      </c>
      <c r="H2380" s="7" t="s">
        <v>5380</v>
      </c>
      <c r="I2380" s="7" t="s">
        <v>4516</v>
      </c>
      <c r="J2380" s="7"/>
      <c r="K2380" s="7" t="s">
        <v>4517</v>
      </c>
      <c r="L2380" s="7" t="s">
        <v>4518</v>
      </c>
      <c r="M2380" s="7" t="s">
        <v>4519</v>
      </c>
      <c r="N2380" s="7">
        <v>48488.08</v>
      </c>
      <c r="O2380" s="7">
        <v>3436</v>
      </c>
      <c r="P2380" s="7">
        <v>14.12</v>
      </c>
      <c r="Q2380" s="7"/>
      <c r="R2380" s="1"/>
      <c r="S2380" s="1"/>
      <c r="T2380" s="1"/>
      <c r="U2380" s="15" t="s">
        <v>816</v>
      </c>
      <c r="V2380" s="52"/>
      <c r="W2380" s="14" t="s">
        <v>815</v>
      </c>
      <c r="X2380" s="20">
        <v>0</v>
      </c>
      <c r="Y2380" s="7" t="s">
        <v>11151</v>
      </c>
      <c r="Z2380" s="11" t="s">
        <v>4442</v>
      </c>
      <c r="AA2380" s="7">
        <v>0</v>
      </c>
      <c r="AB2380" s="1" t="s">
        <v>15504</v>
      </c>
      <c r="AC2380" s="7" t="s">
        <v>14869</v>
      </c>
      <c r="AD2380" s="1" t="s">
        <v>16269</v>
      </c>
    </row>
    <row r="2381" spans="1:30">
      <c r="A2381" s="6">
        <v>43944</v>
      </c>
      <c r="B2381" s="7" t="s">
        <v>1385</v>
      </c>
      <c r="C2381" s="7" t="s">
        <v>4444</v>
      </c>
      <c r="D2381" s="7" t="s">
        <v>1387</v>
      </c>
      <c r="E2381" s="7" t="s">
        <v>4456</v>
      </c>
      <c r="F2381" s="7" t="s">
        <v>4469</v>
      </c>
      <c r="G2381" s="7" t="s">
        <v>17</v>
      </c>
      <c r="H2381" s="7" t="s">
        <v>5736</v>
      </c>
      <c r="I2381" s="7" t="s">
        <v>8808</v>
      </c>
      <c r="J2381" s="7"/>
      <c r="K2381" s="7"/>
      <c r="L2381" s="7" t="s">
        <v>8809</v>
      </c>
      <c r="M2381" s="7" t="s">
        <v>8810</v>
      </c>
      <c r="N2381" s="7">
        <v>48400</v>
      </c>
      <c r="O2381" s="7"/>
      <c r="P2381" s="7"/>
      <c r="Q2381" s="7"/>
      <c r="R2381" s="1"/>
      <c r="S2381" s="1"/>
      <c r="T2381" s="1"/>
      <c r="U2381" s="15" t="s">
        <v>816</v>
      </c>
      <c r="V2381" s="52"/>
      <c r="W2381" s="14" t="s">
        <v>815</v>
      </c>
      <c r="X2381" s="20">
        <v>0</v>
      </c>
      <c r="Y2381" s="7" t="s">
        <v>11152</v>
      </c>
      <c r="Z2381" s="11" t="s">
        <v>4442</v>
      </c>
      <c r="AA2381" s="7">
        <v>20000</v>
      </c>
      <c r="AB2381" s="1" t="s">
        <v>15810</v>
      </c>
      <c r="AC2381" s="7" t="s">
        <v>14868</v>
      </c>
      <c r="AD2381" s="1" t="s">
        <v>16269</v>
      </c>
    </row>
    <row r="2382" spans="1:30">
      <c r="A2382" s="6">
        <v>43955</v>
      </c>
      <c r="B2382" s="7" t="s">
        <v>1385</v>
      </c>
      <c r="C2382" s="7" t="s">
        <v>4444</v>
      </c>
      <c r="D2382" s="7" t="s">
        <v>1387</v>
      </c>
      <c r="E2382" s="7" t="s">
        <v>4456</v>
      </c>
      <c r="F2382" s="7" t="s">
        <v>4469</v>
      </c>
      <c r="G2382" s="7" t="s">
        <v>17</v>
      </c>
      <c r="H2382" s="7" t="s">
        <v>5736</v>
      </c>
      <c r="I2382" s="7" t="s">
        <v>8808</v>
      </c>
      <c r="J2382" s="7"/>
      <c r="K2382" s="7"/>
      <c r="L2382" s="7" t="s">
        <v>8809</v>
      </c>
      <c r="M2382" s="7" t="s">
        <v>8810</v>
      </c>
      <c r="N2382" s="7">
        <v>48400</v>
      </c>
      <c r="O2382" s="7"/>
      <c r="P2382" s="7"/>
      <c r="Q2382" s="7"/>
      <c r="R2382" s="1"/>
      <c r="S2382" s="1"/>
      <c r="T2382" s="1"/>
      <c r="U2382" s="15" t="s">
        <v>816</v>
      </c>
      <c r="V2382" s="52"/>
      <c r="W2382" s="14" t="s">
        <v>815</v>
      </c>
      <c r="X2382" s="20">
        <v>0</v>
      </c>
      <c r="Y2382" s="7" t="s">
        <v>11153</v>
      </c>
      <c r="Z2382" s="11" t="s">
        <v>4442</v>
      </c>
      <c r="AA2382" s="7">
        <v>20000</v>
      </c>
      <c r="AB2382" s="1" t="s">
        <v>15810</v>
      </c>
      <c r="AC2382" s="7" t="s">
        <v>14868</v>
      </c>
      <c r="AD2382" s="1" t="s">
        <v>16269</v>
      </c>
    </row>
    <row r="2383" spans="1:30">
      <c r="A2383" s="6">
        <v>43950</v>
      </c>
      <c r="B2383" s="7" t="s">
        <v>1385</v>
      </c>
      <c r="C2383" s="7" t="s">
        <v>4444</v>
      </c>
      <c r="D2383" s="7" t="s">
        <v>1387</v>
      </c>
      <c r="E2383" s="7" t="s">
        <v>1499</v>
      </c>
      <c r="F2383" s="7" t="s">
        <v>4467</v>
      </c>
      <c r="G2383" s="7" t="s">
        <v>17</v>
      </c>
      <c r="H2383" s="7" t="s">
        <v>5737</v>
      </c>
      <c r="I2383" s="7" t="s">
        <v>8811</v>
      </c>
      <c r="J2383" s="7"/>
      <c r="K2383" s="7"/>
      <c r="L2383" s="7" t="s">
        <v>8370</v>
      </c>
      <c r="M2383" s="7" t="s">
        <v>8371</v>
      </c>
      <c r="N2383" s="7">
        <v>48360</v>
      </c>
      <c r="O2383" s="7"/>
      <c r="P2383" s="7"/>
      <c r="Q2383" s="7"/>
      <c r="R2383" s="1"/>
      <c r="S2383" s="1"/>
      <c r="T2383" s="1"/>
      <c r="U2383" s="15" t="s">
        <v>816</v>
      </c>
      <c r="V2383" s="52"/>
      <c r="W2383" s="14" t="s">
        <v>815</v>
      </c>
      <c r="X2383" s="20">
        <v>0</v>
      </c>
      <c r="Y2383" s="7" t="s">
        <v>11154</v>
      </c>
      <c r="Z2383" s="11" t="s">
        <v>4442</v>
      </c>
      <c r="AA2383" s="7">
        <v>100000</v>
      </c>
      <c r="AB2383" s="1" t="s">
        <v>15693</v>
      </c>
      <c r="AC2383" s="7" t="s">
        <v>14870</v>
      </c>
      <c r="AD2383" s="1" t="s">
        <v>16269</v>
      </c>
    </row>
    <row r="2384" spans="1:30">
      <c r="A2384" s="6">
        <v>43931</v>
      </c>
      <c r="B2384" s="7" t="s">
        <v>21</v>
      </c>
      <c r="C2384" s="7" t="s">
        <v>4238</v>
      </c>
      <c r="D2384" s="7" t="s">
        <v>309</v>
      </c>
      <c r="E2384" s="7" t="s">
        <v>117</v>
      </c>
      <c r="F2384" s="7" t="s">
        <v>5738</v>
      </c>
      <c r="G2384" s="7" t="s">
        <v>34</v>
      </c>
      <c r="H2384" s="7" t="s">
        <v>5739</v>
      </c>
      <c r="I2384" s="7" t="s">
        <v>8812</v>
      </c>
      <c r="J2384" s="7" t="s">
        <v>314</v>
      </c>
      <c r="K2384" s="7" t="s">
        <v>351</v>
      </c>
      <c r="L2384" s="7" t="s">
        <v>14414</v>
      </c>
      <c r="M2384" s="7" t="s">
        <v>8813</v>
      </c>
      <c r="N2384" s="7">
        <v>48279</v>
      </c>
      <c r="O2384" s="7">
        <v>3</v>
      </c>
      <c r="P2384" s="7">
        <v>16093</v>
      </c>
      <c r="Q2384" s="7"/>
      <c r="R2384" s="1"/>
      <c r="S2384" s="1"/>
      <c r="T2384" s="1"/>
      <c r="U2384" s="15" t="s">
        <v>816</v>
      </c>
      <c r="V2384" s="52"/>
      <c r="W2384" s="14" t="s">
        <v>815</v>
      </c>
      <c r="X2384" s="20">
        <v>0</v>
      </c>
      <c r="Y2384" s="7" t="s">
        <v>11155</v>
      </c>
      <c r="Z2384" s="11" t="s">
        <v>4442</v>
      </c>
      <c r="AA2384" s="7">
        <v>472414126.04000002</v>
      </c>
      <c r="AB2384" s="1" t="s">
        <v>15811</v>
      </c>
      <c r="AC2384" s="7" t="s">
        <v>14869</v>
      </c>
      <c r="AD2384" s="1" t="s">
        <v>16269</v>
      </c>
    </row>
    <row r="2385" spans="1:30">
      <c r="A2385" s="6">
        <v>43944</v>
      </c>
      <c r="B2385" s="7" t="s">
        <v>15</v>
      </c>
      <c r="C2385" s="7" t="s">
        <v>4656</v>
      </c>
      <c r="D2385" s="7" t="s">
        <v>39</v>
      </c>
      <c r="E2385" s="7" t="s">
        <v>16</v>
      </c>
      <c r="F2385" s="7" t="s">
        <v>129</v>
      </c>
      <c r="G2385" s="7" t="s">
        <v>37</v>
      </c>
      <c r="H2385" s="7" t="s">
        <v>5740</v>
      </c>
      <c r="I2385" s="7" t="s">
        <v>8270</v>
      </c>
      <c r="J2385" s="7"/>
      <c r="K2385" s="7" t="s">
        <v>8271</v>
      </c>
      <c r="L2385" s="7" t="s">
        <v>14294</v>
      </c>
      <c r="M2385" s="7" t="s">
        <v>14293</v>
      </c>
      <c r="N2385" s="7">
        <v>48146.67</v>
      </c>
      <c r="O2385" s="7">
        <v>8613</v>
      </c>
      <c r="P2385" s="7">
        <v>5.59</v>
      </c>
      <c r="Q2385" s="7"/>
      <c r="R2385" s="1"/>
      <c r="S2385" s="1"/>
      <c r="T2385" s="1"/>
      <c r="U2385" s="15" t="s">
        <v>816</v>
      </c>
      <c r="V2385" s="52"/>
      <c r="W2385" s="14" t="s">
        <v>815</v>
      </c>
      <c r="X2385" s="20">
        <v>0</v>
      </c>
      <c r="Y2385" s="7" t="s">
        <v>11156</v>
      </c>
      <c r="Z2385" s="11" t="s">
        <v>4442</v>
      </c>
      <c r="AA2385" s="7">
        <v>150000</v>
      </c>
      <c r="AB2385" s="1" t="s">
        <v>15665</v>
      </c>
      <c r="AC2385" s="7" t="s">
        <v>14870</v>
      </c>
      <c r="AD2385" s="1" t="s">
        <v>16269</v>
      </c>
    </row>
    <row r="2386" spans="1:30">
      <c r="A2386" s="6">
        <v>43942</v>
      </c>
      <c r="B2386" s="7" t="s">
        <v>21</v>
      </c>
      <c r="C2386" s="7" t="s">
        <v>5184</v>
      </c>
      <c r="D2386" s="7" t="s">
        <v>474</v>
      </c>
      <c r="E2386" s="7" t="s">
        <v>16</v>
      </c>
      <c r="F2386" s="7"/>
      <c r="G2386" s="7" t="s">
        <v>37</v>
      </c>
      <c r="H2386" s="7" t="s">
        <v>5741</v>
      </c>
      <c r="I2386" s="7" t="s">
        <v>559</v>
      </c>
      <c r="J2386" s="7"/>
      <c r="K2386" s="7"/>
      <c r="L2386" s="7" t="s">
        <v>10222</v>
      </c>
      <c r="M2386" s="7" t="s">
        <v>560</v>
      </c>
      <c r="N2386" s="7">
        <v>48000</v>
      </c>
      <c r="O2386" s="7">
        <v>600</v>
      </c>
      <c r="P2386" s="7">
        <v>80</v>
      </c>
      <c r="Q2386" s="7"/>
      <c r="R2386" s="1"/>
      <c r="S2386" s="1"/>
      <c r="T2386" s="1"/>
      <c r="U2386" s="15" t="s">
        <v>816</v>
      </c>
      <c r="V2386" s="52"/>
      <c r="W2386" s="14" t="s">
        <v>815</v>
      </c>
      <c r="X2386" s="20">
        <v>0</v>
      </c>
      <c r="Y2386" s="7" t="s">
        <v>11157</v>
      </c>
      <c r="Z2386" s="11" t="s">
        <v>4442</v>
      </c>
      <c r="AA2386" s="7">
        <v>400000</v>
      </c>
      <c r="AB2386" s="1" t="s">
        <v>14968</v>
      </c>
      <c r="AC2386" s="7" t="s">
        <v>14868</v>
      </c>
      <c r="AD2386" s="1" t="s">
        <v>16269</v>
      </c>
    </row>
    <row r="2387" spans="1:30">
      <c r="A2387" s="6">
        <v>43917</v>
      </c>
      <c r="B2387" s="7" t="s">
        <v>15</v>
      </c>
      <c r="C2387" s="7" t="s">
        <v>4632</v>
      </c>
      <c r="D2387" s="7" t="s">
        <v>3512</v>
      </c>
      <c r="E2387" s="7" t="s">
        <v>16</v>
      </c>
      <c r="F2387" s="7"/>
      <c r="G2387" s="7" t="s">
        <v>17</v>
      </c>
      <c r="H2387" s="7" t="s">
        <v>5742</v>
      </c>
      <c r="I2387" s="7" t="s">
        <v>8814</v>
      </c>
      <c r="J2387" s="7" t="s">
        <v>8815</v>
      </c>
      <c r="K2387" s="7" t="s">
        <v>8815</v>
      </c>
      <c r="L2387" s="7" t="s">
        <v>14001</v>
      </c>
      <c r="M2387" s="7" t="s">
        <v>9022</v>
      </c>
      <c r="N2387" s="7">
        <v>48000</v>
      </c>
      <c r="O2387" s="7">
        <v>200000</v>
      </c>
      <c r="P2387" s="7">
        <v>0.24</v>
      </c>
      <c r="Q2387" s="7"/>
      <c r="R2387" s="1"/>
      <c r="S2387" s="1"/>
      <c r="T2387" s="1"/>
      <c r="U2387" s="15" t="s">
        <v>816</v>
      </c>
      <c r="V2387" s="52"/>
      <c r="W2387" s="14" t="s">
        <v>815</v>
      </c>
      <c r="X2387" s="20">
        <v>0</v>
      </c>
      <c r="Y2387" s="7" t="s">
        <v>11158</v>
      </c>
      <c r="Z2387" s="11" t="s">
        <v>4442</v>
      </c>
      <c r="AA2387" s="7">
        <v>1000000</v>
      </c>
      <c r="AB2387" s="1" t="s">
        <v>15387</v>
      </c>
      <c r="AC2387" s="7" t="s">
        <v>14869</v>
      </c>
      <c r="AD2387" s="1" t="s">
        <v>16269</v>
      </c>
    </row>
    <row r="2388" spans="1:30">
      <c r="A2388" s="6">
        <v>43941</v>
      </c>
      <c r="B2388" s="7" t="s">
        <v>21</v>
      </c>
      <c r="C2388" s="7" t="s">
        <v>4659</v>
      </c>
      <c r="D2388" s="7" t="s">
        <v>2349</v>
      </c>
      <c r="E2388" s="7" t="s">
        <v>16</v>
      </c>
      <c r="F2388" s="7" t="s">
        <v>2350</v>
      </c>
      <c r="G2388" s="7" t="s">
        <v>34</v>
      </c>
      <c r="H2388" s="7" t="s">
        <v>5743</v>
      </c>
      <c r="I2388" s="7" t="s">
        <v>8816</v>
      </c>
      <c r="J2388" s="7"/>
      <c r="K2388" s="7" t="s">
        <v>8817</v>
      </c>
      <c r="L2388" s="7" t="s">
        <v>14253</v>
      </c>
      <c r="M2388" s="7" t="s">
        <v>8160</v>
      </c>
      <c r="N2388" s="7">
        <v>48000</v>
      </c>
      <c r="O2388" s="7">
        <v>1</v>
      </c>
      <c r="P2388" s="7">
        <v>8000</v>
      </c>
      <c r="Q2388" s="7"/>
      <c r="R2388" s="1"/>
      <c r="S2388" s="1"/>
      <c r="T2388" s="1"/>
      <c r="U2388" s="15" t="s">
        <v>816</v>
      </c>
      <c r="V2388" s="52"/>
      <c r="W2388" s="14" t="s">
        <v>815</v>
      </c>
      <c r="X2388" s="20">
        <v>0</v>
      </c>
      <c r="Y2388" s="7" t="s">
        <v>11159</v>
      </c>
      <c r="Z2388" s="11" t="s">
        <v>4442</v>
      </c>
      <c r="AA2388" s="7">
        <v>500000</v>
      </c>
      <c r="AB2388" s="1" t="s">
        <v>15632</v>
      </c>
      <c r="AC2388" s="7" t="s">
        <v>14869</v>
      </c>
      <c r="AD2388" s="1" t="s">
        <v>16269</v>
      </c>
    </row>
    <row r="2389" spans="1:30">
      <c r="A2389" s="6">
        <v>43927</v>
      </c>
      <c r="B2389" s="7" t="s">
        <v>21</v>
      </c>
      <c r="C2389" s="7" t="s">
        <v>5744</v>
      </c>
      <c r="D2389" s="11" t="s">
        <v>904</v>
      </c>
      <c r="E2389" s="7" t="s">
        <v>16</v>
      </c>
      <c r="F2389" s="7" t="s">
        <v>5745</v>
      </c>
      <c r="G2389" s="7" t="s">
        <v>34</v>
      </c>
      <c r="H2389" s="7" t="s">
        <v>5746</v>
      </c>
      <c r="I2389" s="7"/>
      <c r="J2389" s="7"/>
      <c r="K2389" s="7"/>
      <c r="L2389" s="7"/>
      <c r="M2389" s="7"/>
      <c r="N2389" s="7">
        <v>48000</v>
      </c>
      <c r="O2389" s="7"/>
      <c r="P2389" s="7"/>
      <c r="Q2389" s="7"/>
      <c r="R2389" s="1"/>
      <c r="S2389" s="1"/>
      <c r="T2389" s="1"/>
      <c r="U2389" s="15" t="s">
        <v>816</v>
      </c>
      <c r="V2389" s="52"/>
      <c r="W2389" s="14" t="s">
        <v>815</v>
      </c>
      <c r="X2389" s="20">
        <v>0</v>
      </c>
      <c r="Y2389" s="7" t="s">
        <v>11160</v>
      </c>
      <c r="Z2389" s="11" t="s">
        <v>4442</v>
      </c>
      <c r="AA2389" s="7"/>
      <c r="AB2389" s="1" t="s">
        <v>14871</v>
      </c>
      <c r="AC2389" s="7"/>
      <c r="AD2389" s="1" t="s">
        <v>16269</v>
      </c>
    </row>
    <row r="2390" spans="1:30">
      <c r="A2390" s="6">
        <v>43927</v>
      </c>
      <c r="B2390" s="7" t="s">
        <v>21</v>
      </c>
      <c r="C2390" s="7" t="s">
        <v>5747</v>
      </c>
      <c r="D2390" s="11" t="s">
        <v>904</v>
      </c>
      <c r="E2390" s="7" t="s">
        <v>16</v>
      </c>
      <c r="F2390" s="7" t="s">
        <v>1303</v>
      </c>
      <c r="G2390" s="7" t="s">
        <v>34</v>
      </c>
      <c r="H2390" s="7" t="s">
        <v>5748</v>
      </c>
      <c r="I2390" s="7"/>
      <c r="J2390" s="7"/>
      <c r="K2390" s="7" t="s">
        <v>470</v>
      </c>
      <c r="L2390" s="7" t="s">
        <v>14416</v>
      </c>
      <c r="M2390" s="7" t="s">
        <v>14415</v>
      </c>
      <c r="N2390" s="7">
        <v>48000</v>
      </c>
      <c r="O2390" s="7"/>
      <c r="P2390" s="7"/>
      <c r="Q2390" s="7"/>
      <c r="R2390" s="1"/>
      <c r="S2390" s="1"/>
      <c r="T2390" s="1"/>
      <c r="U2390" s="15" t="s">
        <v>816</v>
      </c>
      <c r="V2390" s="52"/>
      <c r="W2390" s="14" t="s">
        <v>815</v>
      </c>
      <c r="X2390" s="20">
        <v>0</v>
      </c>
      <c r="Y2390" s="7" t="s">
        <v>11161</v>
      </c>
      <c r="Z2390" s="11" t="s">
        <v>4442</v>
      </c>
      <c r="AA2390" s="7">
        <v>344568</v>
      </c>
      <c r="AB2390" s="1" t="s">
        <v>15252</v>
      </c>
      <c r="AC2390" s="7" t="s">
        <v>14869</v>
      </c>
      <c r="AD2390" s="1" t="s">
        <v>16269</v>
      </c>
    </row>
    <row r="2391" spans="1:30">
      <c r="A2391" s="6">
        <v>43934</v>
      </c>
      <c r="B2391" s="7" t="s">
        <v>15</v>
      </c>
      <c r="C2391" s="7" t="s">
        <v>4458</v>
      </c>
      <c r="D2391" s="11" t="s">
        <v>904</v>
      </c>
      <c r="E2391" s="7" t="s">
        <v>16</v>
      </c>
      <c r="F2391" s="7" t="s">
        <v>4459</v>
      </c>
      <c r="G2391" s="7" t="s">
        <v>17</v>
      </c>
      <c r="H2391" s="7" t="s">
        <v>5749</v>
      </c>
      <c r="I2391" s="7" t="s">
        <v>8253</v>
      </c>
      <c r="J2391" s="7"/>
      <c r="K2391" s="7" t="s">
        <v>4517</v>
      </c>
      <c r="L2391" s="7" t="s">
        <v>8294</v>
      </c>
      <c r="M2391" s="7" t="s">
        <v>1846</v>
      </c>
      <c r="N2391" s="7">
        <v>47840</v>
      </c>
      <c r="O2391" s="7"/>
      <c r="P2391" s="7">
        <v>59.8</v>
      </c>
      <c r="Q2391" s="7"/>
      <c r="R2391" s="1"/>
      <c r="S2391" s="1"/>
      <c r="T2391" s="1"/>
      <c r="U2391" s="15" t="s">
        <v>816</v>
      </c>
      <c r="V2391" s="52"/>
      <c r="W2391" s="14" t="s">
        <v>815</v>
      </c>
      <c r="X2391" s="20">
        <v>0</v>
      </c>
      <c r="Y2391" s="7" t="s">
        <v>11162</v>
      </c>
      <c r="Z2391" s="11" t="s">
        <v>4442</v>
      </c>
      <c r="AA2391" s="7">
        <v>16528194</v>
      </c>
      <c r="AB2391" s="1" t="s">
        <v>15168</v>
      </c>
      <c r="AC2391" s="7" t="s">
        <v>14869</v>
      </c>
      <c r="AD2391" s="1" t="s">
        <v>16269</v>
      </c>
    </row>
    <row r="2392" spans="1:30">
      <c r="A2392" s="6">
        <v>43918</v>
      </c>
      <c r="B2392" s="7" t="s">
        <v>15</v>
      </c>
      <c r="C2392" s="7" t="s">
        <v>4632</v>
      </c>
      <c r="D2392" s="7" t="s">
        <v>3512</v>
      </c>
      <c r="E2392" s="7" t="s">
        <v>16</v>
      </c>
      <c r="F2392" s="7"/>
      <c r="G2392" s="7" t="s">
        <v>17</v>
      </c>
      <c r="H2392" s="7" t="s">
        <v>5750</v>
      </c>
      <c r="I2392" s="7" t="s">
        <v>8818</v>
      </c>
      <c r="J2392" s="7" t="s">
        <v>8819</v>
      </c>
      <c r="K2392" s="7" t="s">
        <v>8819</v>
      </c>
      <c r="L2392" s="7" t="s">
        <v>8316</v>
      </c>
      <c r="M2392" s="7" t="s">
        <v>8820</v>
      </c>
      <c r="N2392" s="7">
        <v>47800</v>
      </c>
      <c r="O2392" s="7">
        <v>10000</v>
      </c>
      <c r="P2392" s="7">
        <v>4.78</v>
      </c>
      <c r="Q2392" s="7"/>
      <c r="R2392" s="1"/>
      <c r="S2392" s="1"/>
      <c r="T2392" s="1"/>
      <c r="U2392" s="15" t="s">
        <v>816</v>
      </c>
      <c r="V2392" s="52"/>
      <c r="W2392" s="14" t="s">
        <v>815</v>
      </c>
      <c r="X2392" s="20">
        <v>0</v>
      </c>
      <c r="Y2392" s="7" t="s">
        <v>11163</v>
      </c>
      <c r="Z2392" s="11" t="s">
        <v>4442</v>
      </c>
      <c r="AA2392" s="7">
        <v>0</v>
      </c>
      <c r="AB2392" s="1" t="s">
        <v>15812</v>
      </c>
      <c r="AC2392" s="7" t="s">
        <v>14869</v>
      </c>
      <c r="AD2392" s="1" t="s">
        <v>16269</v>
      </c>
    </row>
    <row r="2393" spans="1:30">
      <c r="A2393" s="6">
        <v>43938</v>
      </c>
      <c r="B2393" s="7" t="s">
        <v>15</v>
      </c>
      <c r="C2393" s="7" t="s">
        <v>4244</v>
      </c>
      <c r="D2393" s="11" t="s">
        <v>3155</v>
      </c>
      <c r="E2393" s="7" t="s">
        <v>16</v>
      </c>
      <c r="F2393" s="7" t="s">
        <v>3156</v>
      </c>
      <c r="G2393" s="7" t="s">
        <v>37</v>
      </c>
      <c r="H2393" s="7" t="s">
        <v>3180</v>
      </c>
      <c r="I2393" s="7" t="s">
        <v>3158</v>
      </c>
      <c r="J2393" s="7" t="s">
        <v>3176</v>
      </c>
      <c r="K2393" s="7"/>
      <c r="L2393" s="7" t="s">
        <v>13957</v>
      </c>
      <c r="M2393" s="7" t="s">
        <v>3177</v>
      </c>
      <c r="N2393" s="7">
        <v>47700</v>
      </c>
      <c r="O2393" s="7">
        <v>150</v>
      </c>
      <c r="P2393" s="7">
        <v>318</v>
      </c>
      <c r="Q2393" s="7"/>
      <c r="R2393" s="1"/>
      <c r="S2393" s="1"/>
      <c r="T2393" s="1"/>
      <c r="U2393" s="15" t="s">
        <v>816</v>
      </c>
      <c r="V2393" s="52"/>
      <c r="W2393" s="14" t="s">
        <v>815</v>
      </c>
      <c r="X2393" s="20">
        <v>0</v>
      </c>
      <c r="Y2393" s="7" t="s">
        <v>11164</v>
      </c>
      <c r="Z2393" s="11" t="s">
        <v>4442</v>
      </c>
      <c r="AA2393" s="7">
        <v>800000</v>
      </c>
      <c r="AB2393" s="1" t="s">
        <v>15342</v>
      </c>
      <c r="AC2393" s="7" t="s">
        <v>14870</v>
      </c>
      <c r="AD2393" s="1" t="s">
        <v>16269</v>
      </c>
    </row>
    <row r="2394" spans="1:30">
      <c r="A2394" s="6">
        <v>43912</v>
      </c>
      <c r="B2394" s="7" t="s">
        <v>15</v>
      </c>
      <c r="C2394" s="7" t="s">
        <v>4632</v>
      </c>
      <c r="D2394" s="7" t="s">
        <v>3512</v>
      </c>
      <c r="E2394" s="7" t="s">
        <v>16</v>
      </c>
      <c r="F2394" s="7"/>
      <c r="G2394" s="7" t="s">
        <v>17</v>
      </c>
      <c r="H2394" s="7" t="s">
        <v>5751</v>
      </c>
      <c r="I2394" s="7" t="s">
        <v>8821</v>
      </c>
      <c r="J2394" s="7" t="s">
        <v>8822</v>
      </c>
      <c r="K2394" s="7" t="s">
        <v>8822</v>
      </c>
      <c r="L2394" s="7" t="s">
        <v>14333</v>
      </c>
      <c r="M2394" s="7" t="s">
        <v>8485</v>
      </c>
      <c r="N2394" s="7">
        <v>47560</v>
      </c>
      <c r="O2394" s="7">
        <v>29000</v>
      </c>
      <c r="P2394" s="7">
        <v>1.64</v>
      </c>
      <c r="Q2394" s="7"/>
      <c r="R2394" s="1"/>
      <c r="S2394" s="1"/>
      <c r="T2394" s="1"/>
      <c r="U2394" s="15" t="s">
        <v>816</v>
      </c>
      <c r="V2394" s="52"/>
      <c r="W2394" s="14" t="s">
        <v>815</v>
      </c>
      <c r="X2394" s="20">
        <v>0</v>
      </c>
      <c r="Y2394" s="7" t="s">
        <v>11165</v>
      </c>
      <c r="Z2394" s="11" t="s">
        <v>4442</v>
      </c>
      <c r="AA2394" s="7">
        <v>0</v>
      </c>
      <c r="AB2394" s="1" t="s">
        <v>15721</v>
      </c>
      <c r="AC2394" s="7" t="s">
        <v>14869</v>
      </c>
      <c r="AD2394" s="1" t="s">
        <v>16269</v>
      </c>
    </row>
    <row r="2395" spans="1:30">
      <c r="A2395" s="6">
        <v>43912</v>
      </c>
      <c r="B2395" s="7" t="s">
        <v>15</v>
      </c>
      <c r="C2395" s="7" t="s">
        <v>4632</v>
      </c>
      <c r="D2395" s="7" t="s">
        <v>3512</v>
      </c>
      <c r="E2395" s="7" t="s">
        <v>16</v>
      </c>
      <c r="F2395" s="7"/>
      <c r="G2395" s="7" t="s">
        <v>17</v>
      </c>
      <c r="H2395" s="7" t="s">
        <v>5752</v>
      </c>
      <c r="I2395" s="7" t="s">
        <v>8823</v>
      </c>
      <c r="J2395" s="7" t="s">
        <v>8824</v>
      </c>
      <c r="K2395" s="7" t="s">
        <v>8824</v>
      </c>
      <c r="L2395" s="7" t="s">
        <v>14333</v>
      </c>
      <c r="M2395" s="7" t="s">
        <v>8485</v>
      </c>
      <c r="N2395" s="7">
        <v>47560</v>
      </c>
      <c r="O2395" s="7">
        <v>29000</v>
      </c>
      <c r="P2395" s="7">
        <v>1.64</v>
      </c>
      <c r="Q2395" s="7"/>
      <c r="R2395" s="1"/>
      <c r="S2395" s="1"/>
      <c r="T2395" s="1"/>
      <c r="U2395" s="15" t="s">
        <v>816</v>
      </c>
      <c r="V2395" s="52"/>
      <c r="W2395" s="14" t="s">
        <v>815</v>
      </c>
      <c r="X2395" s="20">
        <v>0</v>
      </c>
      <c r="Y2395" s="7" t="s">
        <v>11166</v>
      </c>
      <c r="Z2395" s="11" t="s">
        <v>4442</v>
      </c>
      <c r="AA2395" s="7">
        <v>0</v>
      </c>
      <c r="AB2395" s="1" t="s">
        <v>15721</v>
      </c>
      <c r="AC2395" s="7" t="s">
        <v>14869</v>
      </c>
      <c r="AD2395" s="1" t="s">
        <v>16269</v>
      </c>
    </row>
    <row r="2396" spans="1:30">
      <c r="A2396" s="6">
        <v>43912</v>
      </c>
      <c r="B2396" s="7" t="s">
        <v>15</v>
      </c>
      <c r="C2396" s="7" t="s">
        <v>4632</v>
      </c>
      <c r="D2396" s="7" t="s">
        <v>3512</v>
      </c>
      <c r="E2396" s="7" t="s">
        <v>16</v>
      </c>
      <c r="F2396" s="7"/>
      <c r="G2396" s="7" t="s">
        <v>17</v>
      </c>
      <c r="H2396" s="7" t="s">
        <v>5752</v>
      </c>
      <c r="I2396" s="7" t="s">
        <v>8825</v>
      </c>
      <c r="J2396" s="7" t="s">
        <v>8826</v>
      </c>
      <c r="K2396" s="7" t="s">
        <v>8826</v>
      </c>
      <c r="L2396" s="7" t="s">
        <v>14333</v>
      </c>
      <c r="M2396" s="7" t="s">
        <v>8485</v>
      </c>
      <c r="N2396" s="7">
        <v>47560</v>
      </c>
      <c r="O2396" s="7">
        <v>29000</v>
      </c>
      <c r="P2396" s="7">
        <v>1.64</v>
      </c>
      <c r="Q2396" s="7"/>
      <c r="R2396" s="1"/>
      <c r="S2396" s="1"/>
      <c r="T2396" s="1"/>
      <c r="U2396" s="15" t="s">
        <v>816</v>
      </c>
      <c r="V2396" s="52"/>
      <c r="W2396" s="14" t="s">
        <v>815</v>
      </c>
      <c r="X2396" s="20">
        <v>0</v>
      </c>
      <c r="Y2396" s="7" t="s">
        <v>11167</v>
      </c>
      <c r="Z2396" s="11" t="s">
        <v>4442</v>
      </c>
      <c r="AA2396" s="7">
        <v>0</v>
      </c>
      <c r="AB2396" s="1" t="s">
        <v>15721</v>
      </c>
      <c r="AC2396" s="7" t="s">
        <v>14869</v>
      </c>
      <c r="AD2396" s="1" t="s">
        <v>16269</v>
      </c>
    </row>
    <row r="2397" spans="1:30">
      <c r="A2397" s="6">
        <v>43923</v>
      </c>
      <c r="B2397" s="7" t="s">
        <v>15</v>
      </c>
      <c r="C2397" s="7" t="s">
        <v>4632</v>
      </c>
      <c r="D2397" s="7" t="s">
        <v>3512</v>
      </c>
      <c r="E2397" s="7" t="s">
        <v>16</v>
      </c>
      <c r="F2397" s="7"/>
      <c r="G2397" s="7" t="s">
        <v>17</v>
      </c>
      <c r="H2397" s="7" t="s">
        <v>5753</v>
      </c>
      <c r="I2397" s="7" t="s">
        <v>8827</v>
      </c>
      <c r="J2397" s="7" t="s">
        <v>8828</v>
      </c>
      <c r="K2397" s="7" t="s">
        <v>8828</v>
      </c>
      <c r="L2397" s="7" t="s">
        <v>8306</v>
      </c>
      <c r="M2397" s="7" t="s">
        <v>14417</v>
      </c>
      <c r="N2397" s="7">
        <v>47527.5</v>
      </c>
      <c r="O2397" s="7">
        <v>150</v>
      </c>
      <c r="P2397" s="7">
        <v>316.85000000000002</v>
      </c>
      <c r="Q2397" s="7"/>
      <c r="R2397" s="1"/>
      <c r="S2397" s="1"/>
      <c r="T2397" s="1"/>
      <c r="U2397" s="15" t="s">
        <v>816</v>
      </c>
      <c r="V2397" s="52"/>
      <c r="W2397" s="14" t="s">
        <v>815</v>
      </c>
      <c r="X2397" s="20">
        <v>0</v>
      </c>
      <c r="Y2397" s="7" t="s">
        <v>11168</v>
      </c>
      <c r="Z2397" s="11" t="s">
        <v>4442</v>
      </c>
      <c r="AA2397" s="7">
        <v>0</v>
      </c>
      <c r="AB2397" s="1" t="s">
        <v>15813</v>
      </c>
      <c r="AC2397" s="7" t="s">
        <v>14869</v>
      </c>
      <c r="AD2397" s="1" t="s">
        <v>16269</v>
      </c>
    </row>
    <row r="2398" spans="1:30">
      <c r="A2398" s="6">
        <v>43941</v>
      </c>
      <c r="B2398" s="7" t="s">
        <v>15</v>
      </c>
      <c r="C2398" s="7" t="s">
        <v>4632</v>
      </c>
      <c r="D2398" s="7" t="s">
        <v>3512</v>
      </c>
      <c r="E2398" s="7" t="s">
        <v>16</v>
      </c>
      <c r="F2398" s="7"/>
      <c r="G2398" s="7" t="s">
        <v>17</v>
      </c>
      <c r="H2398" s="7" t="s">
        <v>5754</v>
      </c>
      <c r="I2398" s="7" t="s">
        <v>8829</v>
      </c>
      <c r="J2398" s="7" t="s">
        <v>8830</v>
      </c>
      <c r="K2398" s="7" t="s">
        <v>8830</v>
      </c>
      <c r="L2398" s="7" t="s">
        <v>8306</v>
      </c>
      <c r="M2398" s="7" t="s">
        <v>14417</v>
      </c>
      <c r="N2398" s="7">
        <v>47527.5</v>
      </c>
      <c r="O2398" s="7">
        <v>150</v>
      </c>
      <c r="P2398" s="7">
        <v>316.85000000000002</v>
      </c>
      <c r="Q2398" s="7" t="s">
        <v>10524</v>
      </c>
      <c r="R2398" s="1"/>
      <c r="S2398" s="1"/>
      <c r="T2398" s="1"/>
      <c r="U2398" s="15" t="s">
        <v>816</v>
      </c>
      <c r="V2398" s="52"/>
      <c r="W2398" s="14" t="s">
        <v>815</v>
      </c>
      <c r="X2398" s="20">
        <v>0</v>
      </c>
      <c r="Y2398" s="7" t="s">
        <v>11169</v>
      </c>
      <c r="Z2398" s="11" t="s">
        <v>4442</v>
      </c>
      <c r="AA2398" s="7">
        <v>0</v>
      </c>
      <c r="AB2398" s="1" t="s">
        <v>15813</v>
      </c>
      <c r="AC2398" s="7" t="s">
        <v>14869</v>
      </c>
      <c r="AD2398" s="1" t="s">
        <v>16269</v>
      </c>
    </row>
    <row r="2399" spans="1:30">
      <c r="A2399" s="6">
        <v>43948</v>
      </c>
      <c r="B2399" s="7" t="s">
        <v>21</v>
      </c>
      <c r="C2399" s="7" t="s">
        <v>4451</v>
      </c>
      <c r="D2399" s="7" t="s">
        <v>2480</v>
      </c>
      <c r="E2399" s="7" t="s">
        <v>16</v>
      </c>
      <c r="F2399" s="7" t="s">
        <v>2481</v>
      </c>
      <c r="G2399" s="7" t="s">
        <v>17</v>
      </c>
      <c r="H2399" s="7" t="s">
        <v>5755</v>
      </c>
      <c r="I2399" s="7" t="s">
        <v>8831</v>
      </c>
      <c r="J2399" s="7" t="s">
        <v>2485</v>
      </c>
      <c r="K2399" s="7"/>
      <c r="L2399" s="7" t="s">
        <v>8832</v>
      </c>
      <c r="M2399" s="7" t="s">
        <v>8833</v>
      </c>
      <c r="N2399" s="7">
        <v>47500</v>
      </c>
      <c r="O2399" s="7"/>
      <c r="P2399" s="7"/>
      <c r="Q2399" s="7"/>
      <c r="R2399" s="1"/>
      <c r="S2399" s="1"/>
      <c r="T2399" s="1"/>
      <c r="U2399" s="15" t="s">
        <v>816</v>
      </c>
      <c r="V2399" s="52"/>
      <c r="W2399" s="14" t="s">
        <v>815</v>
      </c>
      <c r="X2399" s="20">
        <v>0</v>
      </c>
      <c r="Y2399" s="7" t="s">
        <v>11170</v>
      </c>
      <c r="Z2399" s="11" t="s">
        <v>4442</v>
      </c>
      <c r="AA2399" s="7">
        <v>0</v>
      </c>
      <c r="AB2399" s="1" t="s">
        <v>15814</v>
      </c>
      <c r="AC2399" s="7" t="s">
        <v>14869</v>
      </c>
      <c r="AD2399" s="1" t="s">
        <v>16269</v>
      </c>
    </row>
    <row r="2400" spans="1:30">
      <c r="A2400" s="6">
        <v>43941</v>
      </c>
      <c r="B2400" s="7" t="s">
        <v>21</v>
      </c>
      <c r="C2400" s="7" t="s">
        <v>2648</v>
      </c>
      <c r="D2400" s="11" t="s">
        <v>3952</v>
      </c>
      <c r="E2400" s="7" t="s">
        <v>16</v>
      </c>
      <c r="F2400" s="7" t="s">
        <v>4101</v>
      </c>
      <c r="G2400" s="7" t="s">
        <v>17</v>
      </c>
      <c r="H2400" s="7" t="s">
        <v>5756</v>
      </c>
      <c r="I2400" s="7" t="s">
        <v>8834</v>
      </c>
      <c r="J2400" s="7"/>
      <c r="K2400" s="7"/>
      <c r="L2400" s="7" t="s">
        <v>8315</v>
      </c>
      <c r="M2400" s="7" t="s">
        <v>14304</v>
      </c>
      <c r="N2400" s="7">
        <v>47500</v>
      </c>
      <c r="O2400" s="7"/>
      <c r="P2400" s="7"/>
      <c r="Q2400" s="7"/>
      <c r="R2400" s="1"/>
      <c r="S2400" s="1"/>
      <c r="T2400" s="1"/>
      <c r="U2400" s="15" t="s">
        <v>816</v>
      </c>
      <c r="V2400" s="52"/>
      <c r="W2400" s="14" t="s">
        <v>815</v>
      </c>
      <c r="X2400" s="20">
        <v>0</v>
      </c>
      <c r="Y2400" s="7" t="s">
        <v>11171</v>
      </c>
      <c r="Z2400" s="11" t="s">
        <v>4442</v>
      </c>
      <c r="AA2400" s="7">
        <v>133333.32999999999</v>
      </c>
      <c r="AB2400" s="1" t="s">
        <v>15678</v>
      </c>
      <c r="AC2400" s="7" t="s">
        <v>14869</v>
      </c>
      <c r="AD2400" s="1" t="s">
        <v>16269</v>
      </c>
    </row>
    <row r="2401" spans="1:30">
      <c r="A2401" s="6">
        <v>43924</v>
      </c>
      <c r="B2401" s="7" t="s">
        <v>21</v>
      </c>
      <c r="C2401" s="7" t="s">
        <v>4269</v>
      </c>
      <c r="D2401" s="7" t="s">
        <v>3952</v>
      </c>
      <c r="E2401" s="7" t="s">
        <v>16</v>
      </c>
      <c r="F2401" s="7" t="s">
        <v>4270</v>
      </c>
      <c r="G2401" s="7" t="s">
        <v>17</v>
      </c>
      <c r="H2401" s="7" t="s">
        <v>5757</v>
      </c>
      <c r="I2401" s="7" t="s">
        <v>8274</v>
      </c>
      <c r="J2401" s="7"/>
      <c r="K2401" s="7"/>
      <c r="L2401" s="7" t="s">
        <v>14346</v>
      </c>
      <c r="M2401" s="7" t="s">
        <v>8539</v>
      </c>
      <c r="N2401" s="7">
        <v>47300</v>
      </c>
      <c r="O2401" s="7">
        <v>2200</v>
      </c>
      <c r="P2401" s="7">
        <v>21.5</v>
      </c>
      <c r="Q2401" s="7"/>
      <c r="R2401" s="1"/>
      <c r="S2401" s="1"/>
      <c r="T2401" s="1"/>
      <c r="U2401" s="15" t="s">
        <v>816</v>
      </c>
      <c r="V2401" s="52"/>
      <c r="W2401" s="14" t="s">
        <v>815</v>
      </c>
      <c r="X2401" s="20">
        <v>0</v>
      </c>
      <c r="Y2401" s="7" t="s">
        <v>11172</v>
      </c>
      <c r="Z2401" s="11" t="s">
        <v>4442</v>
      </c>
      <c r="AA2401" s="7">
        <v>300000</v>
      </c>
      <c r="AB2401" s="1" t="s">
        <v>15735</v>
      </c>
      <c r="AC2401" s="7" t="s">
        <v>14869</v>
      </c>
      <c r="AD2401" s="1" t="s">
        <v>16269</v>
      </c>
    </row>
    <row r="2402" spans="1:30">
      <c r="A2402" s="6" t="s">
        <v>815</v>
      </c>
      <c r="B2402" s="7" t="s">
        <v>15</v>
      </c>
      <c r="C2402" s="7" t="s">
        <v>4458</v>
      </c>
      <c r="D2402" s="11" t="s">
        <v>904</v>
      </c>
      <c r="E2402" s="7" t="s">
        <v>16</v>
      </c>
      <c r="F2402" s="7" t="s">
        <v>4459</v>
      </c>
      <c r="G2402" s="7" t="s">
        <v>17</v>
      </c>
      <c r="H2402" s="7" t="s">
        <v>5377</v>
      </c>
      <c r="I2402" s="7" t="s">
        <v>4846</v>
      </c>
      <c r="J2402" s="7"/>
      <c r="K2402" s="7" t="s">
        <v>4517</v>
      </c>
      <c r="L2402" s="7"/>
      <c r="M2402" s="7"/>
      <c r="N2402" s="7">
        <v>47236.5</v>
      </c>
      <c r="O2402" s="7"/>
      <c r="P2402" s="7"/>
      <c r="Q2402" s="7"/>
      <c r="R2402" s="1"/>
      <c r="S2402" s="1"/>
      <c r="T2402" s="1"/>
      <c r="U2402" s="15" t="s">
        <v>816</v>
      </c>
      <c r="V2402" s="52"/>
      <c r="W2402" s="14" t="s">
        <v>815</v>
      </c>
      <c r="X2402" s="20">
        <v>0</v>
      </c>
      <c r="Y2402" s="7" t="s">
        <v>11173</v>
      </c>
      <c r="Z2402" s="11" t="s">
        <v>4442</v>
      </c>
      <c r="AA2402" s="7"/>
      <c r="AB2402" s="1" t="s">
        <v>14871</v>
      </c>
      <c r="AC2402" s="7"/>
      <c r="AD2402" s="1" t="s">
        <v>16269</v>
      </c>
    </row>
    <row r="2403" spans="1:30">
      <c r="A2403" s="6">
        <v>43913</v>
      </c>
      <c r="B2403" s="7" t="s">
        <v>21</v>
      </c>
      <c r="C2403" s="7" t="s">
        <v>4269</v>
      </c>
      <c r="D2403" s="7" t="s">
        <v>3952</v>
      </c>
      <c r="E2403" s="7" t="s">
        <v>16</v>
      </c>
      <c r="F2403" s="7" t="s">
        <v>4270</v>
      </c>
      <c r="G2403" s="7" t="s">
        <v>17</v>
      </c>
      <c r="H2403" s="7" t="s">
        <v>5758</v>
      </c>
      <c r="I2403" s="7" t="s">
        <v>4396</v>
      </c>
      <c r="J2403" s="7"/>
      <c r="K2403" s="7"/>
      <c r="L2403" s="7" t="s">
        <v>8531</v>
      </c>
      <c r="M2403" s="7" t="s">
        <v>14344</v>
      </c>
      <c r="N2403" s="7">
        <v>47112</v>
      </c>
      <c r="O2403" s="7">
        <v>15600</v>
      </c>
      <c r="P2403" s="7">
        <v>3.02</v>
      </c>
      <c r="Q2403" s="7" t="s">
        <v>20</v>
      </c>
      <c r="R2403" s="1"/>
      <c r="S2403" s="1"/>
      <c r="T2403" s="1"/>
      <c r="U2403" s="15" t="s">
        <v>816</v>
      </c>
      <c r="V2403" s="52"/>
      <c r="W2403" s="14" t="s">
        <v>815</v>
      </c>
      <c r="X2403" s="20">
        <v>0</v>
      </c>
      <c r="Y2403" s="7" t="s">
        <v>11174</v>
      </c>
      <c r="Z2403" s="11" t="s">
        <v>4442</v>
      </c>
      <c r="AA2403" s="7">
        <v>1500000</v>
      </c>
      <c r="AB2403" s="1" t="s">
        <v>15733</v>
      </c>
      <c r="AC2403" s="7" t="s">
        <v>14869</v>
      </c>
      <c r="AD2403" s="1" t="s">
        <v>16269</v>
      </c>
    </row>
    <row r="2404" spans="1:30">
      <c r="A2404" s="6">
        <v>43942</v>
      </c>
      <c r="B2404" s="7" t="s">
        <v>15</v>
      </c>
      <c r="C2404" s="7" t="s">
        <v>4452</v>
      </c>
      <c r="D2404" s="7" t="s">
        <v>3804</v>
      </c>
      <c r="E2404" s="7" t="s">
        <v>128</v>
      </c>
      <c r="F2404" s="7" t="s">
        <v>5701</v>
      </c>
      <c r="G2404" s="7" t="s">
        <v>17</v>
      </c>
      <c r="H2404" s="7" t="s">
        <v>5759</v>
      </c>
      <c r="I2404" s="7" t="s">
        <v>8765</v>
      </c>
      <c r="J2404" s="7"/>
      <c r="K2404" s="7" t="s">
        <v>2161</v>
      </c>
      <c r="L2404" s="7" t="s">
        <v>14395</v>
      </c>
      <c r="M2404" s="7" t="s">
        <v>8766</v>
      </c>
      <c r="N2404" s="7">
        <v>47034</v>
      </c>
      <c r="O2404" s="7">
        <v>3</v>
      </c>
      <c r="P2404" s="7">
        <v>17420</v>
      </c>
      <c r="Q2404" s="7"/>
      <c r="R2404" s="1"/>
      <c r="S2404" s="1"/>
      <c r="T2404" s="1"/>
      <c r="U2404" s="15" t="s">
        <v>816</v>
      </c>
      <c r="V2404" s="52"/>
      <c r="W2404" s="14" t="s">
        <v>815</v>
      </c>
      <c r="X2404" s="20">
        <v>0</v>
      </c>
      <c r="Y2404" s="7" t="s">
        <v>11175</v>
      </c>
      <c r="Z2404" s="11" t="s">
        <v>4442</v>
      </c>
      <c r="AA2404" s="7">
        <v>100000</v>
      </c>
      <c r="AB2404" s="1" t="s">
        <v>15794</v>
      </c>
      <c r="AC2404" s="7" t="s">
        <v>14868</v>
      </c>
      <c r="AD2404" s="1" t="s">
        <v>16269</v>
      </c>
    </row>
    <row r="2405" spans="1:30">
      <c r="A2405" s="6">
        <v>43921</v>
      </c>
      <c r="B2405" s="7" t="s">
        <v>21</v>
      </c>
      <c r="C2405" s="7" t="s">
        <v>5760</v>
      </c>
      <c r="D2405" s="11" t="s">
        <v>904</v>
      </c>
      <c r="E2405" s="7" t="s">
        <v>16</v>
      </c>
      <c r="F2405" s="7"/>
      <c r="G2405" s="7" t="s">
        <v>17</v>
      </c>
      <c r="H2405" s="7" t="s">
        <v>5761</v>
      </c>
      <c r="I2405" s="7"/>
      <c r="J2405" s="7"/>
      <c r="K2405" s="7"/>
      <c r="L2405" s="7" t="s">
        <v>14419</v>
      </c>
      <c r="M2405" s="7" t="s">
        <v>14418</v>
      </c>
      <c r="N2405" s="7">
        <v>46905</v>
      </c>
      <c r="O2405" s="7"/>
      <c r="P2405" s="7"/>
      <c r="Q2405" s="7"/>
      <c r="R2405" s="1"/>
      <c r="S2405" s="1"/>
      <c r="T2405" s="1"/>
      <c r="U2405" s="15" t="s">
        <v>816</v>
      </c>
      <c r="V2405" s="52"/>
      <c r="W2405" s="14" t="s">
        <v>815</v>
      </c>
      <c r="X2405" s="20">
        <v>0</v>
      </c>
      <c r="Y2405" s="7" t="s">
        <v>11176</v>
      </c>
      <c r="Z2405" s="11" t="s">
        <v>4442</v>
      </c>
      <c r="AA2405" s="7">
        <v>30000</v>
      </c>
      <c r="AB2405" s="1" t="s">
        <v>15815</v>
      </c>
      <c r="AC2405" s="7" t="s">
        <v>14870</v>
      </c>
      <c r="AD2405" s="1" t="s">
        <v>16269</v>
      </c>
    </row>
    <row r="2406" spans="1:30">
      <c r="A2406" s="6">
        <v>43938</v>
      </c>
      <c r="B2406" s="7" t="s">
        <v>15</v>
      </c>
      <c r="C2406" s="7" t="s">
        <v>2884</v>
      </c>
      <c r="D2406" s="7" t="s">
        <v>2877</v>
      </c>
      <c r="E2406" s="7" t="s">
        <v>128</v>
      </c>
      <c r="F2406" s="7" t="s">
        <v>5762</v>
      </c>
      <c r="G2406" s="7" t="s">
        <v>17</v>
      </c>
      <c r="H2406" s="7" t="s">
        <v>5763</v>
      </c>
      <c r="I2406" s="7"/>
      <c r="J2406" s="7"/>
      <c r="K2406" s="7" t="s">
        <v>8835</v>
      </c>
      <c r="L2406" s="7"/>
      <c r="M2406" s="7"/>
      <c r="N2406" s="7">
        <v>46882</v>
      </c>
      <c r="O2406" s="7"/>
      <c r="P2406" s="7"/>
      <c r="Q2406" s="7"/>
      <c r="R2406" s="1"/>
      <c r="S2406" s="1"/>
      <c r="T2406" s="1"/>
      <c r="U2406" s="15" t="s">
        <v>816</v>
      </c>
      <c r="V2406" s="52"/>
      <c r="W2406" s="14" t="s">
        <v>815</v>
      </c>
      <c r="X2406" s="20">
        <v>0</v>
      </c>
      <c r="Y2406" s="7" t="s">
        <v>11177</v>
      </c>
      <c r="Z2406" s="11" t="s">
        <v>4442</v>
      </c>
      <c r="AA2406" s="7"/>
      <c r="AB2406" s="1" t="s">
        <v>14871</v>
      </c>
      <c r="AC2406" s="7"/>
      <c r="AD2406" s="1" t="s">
        <v>16269</v>
      </c>
    </row>
    <row r="2407" spans="1:30">
      <c r="A2407" s="6">
        <v>43917</v>
      </c>
      <c r="B2407" s="7" t="s">
        <v>1385</v>
      </c>
      <c r="C2407" s="7" t="s">
        <v>4444</v>
      </c>
      <c r="D2407" s="7" t="s">
        <v>1387</v>
      </c>
      <c r="E2407" s="7" t="s">
        <v>4456</v>
      </c>
      <c r="F2407" s="7" t="s">
        <v>4469</v>
      </c>
      <c r="G2407" s="7" t="s">
        <v>17</v>
      </c>
      <c r="H2407" s="7" t="s">
        <v>5764</v>
      </c>
      <c r="I2407" s="7" t="s">
        <v>8836</v>
      </c>
      <c r="J2407" s="7"/>
      <c r="K2407" s="7"/>
      <c r="L2407" s="7" t="s">
        <v>14420</v>
      </c>
      <c r="M2407" s="7" t="s">
        <v>8837</v>
      </c>
      <c r="N2407" s="7">
        <v>46800</v>
      </c>
      <c r="O2407" s="7"/>
      <c r="P2407" s="7"/>
      <c r="Q2407" s="7"/>
      <c r="R2407" s="1"/>
      <c r="S2407" s="1"/>
      <c r="T2407" s="1"/>
      <c r="U2407" s="15" t="s">
        <v>816</v>
      </c>
      <c r="V2407" s="52"/>
      <c r="W2407" s="14" t="s">
        <v>815</v>
      </c>
      <c r="X2407" s="20">
        <v>0</v>
      </c>
      <c r="Y2407" s="7" t="s">
        <v>11178</v>
      </c>
      <c r="Z2407" s="11" t="s">
        <v>4442</v>
      </c>
      <c r="AA2407" s="7">
        <v>88000</v>
      </c>
      <c r="AB2407" s="1" t="s">
        <v>15816</v>
      </c>
      <c r="AC2407" s="7" t="s">
        <v>14870</v>
      </c>
      <c r="AD2407" s="1" t="s">
        <v>16269</v>
      </c>
    </row>
    <row r="2408" spans="1:30">
      <c r="A2408" s="6">
        <v>43956</v>
      </c>
      <c r="B2408" s="7" t="s">
        <v>1385</v>
      </c>
      <c r="C2408" s="7" t="s">
        <v>4444</v>
      </c>
      <c r="D2408" s="7" t="s">
        <v>1387</v>
      </c>
      <c r="E2408" s="7" t="s">
        <v>4456</v>
      </c>
      <c r="F2408" s="7" t="s">
        <v>5723</v>
      </c>
      <c r="G2408" s="7"/>
      <c r="H2408" s="7" t="s">
        <v>5765</v>
      </c>
      <c r="I2408" s="7" t="s">
        <v>8838</v>
      </c>
      <c r="J2408" s="7"/>
      <c r="K2408" s="7"/>
      <c r="L2408" s="7" t="s">
        <v>9034</v>
      </c>
      <c r="M2408" s="7" t="s">
        <v>8839</v>
      </c>
      <c r="N2408" s="7">
        <v>46760</v>
      </c>
      <c r="O2408" s="7"/>
      <c r="P2408" s="7"/>
      <c r="Q2408" s="7"/>
      <c r="R2408" s="1"/>
      <c r="S2408" s="1"/>
      <c r="T2408" s="1"/>
      <c r="U2408" s="15" t="s">
        <v>816</v>
      </c>
      <c r="V2408" s="52"/>
      <c r="W2408" s="14" t="s">
        <v>815</v>
      </c>
      <c r="X2408" s="20">
        <v>0</v>
      </c>
      <c r="Y2408" s="7" t="s">
        <v>11179</v>
      </c>
      <c r="Z2408" s="11" t="s">
        <v>4442</v>
      </c>
      <c r="AA2408" s="7">
        <v>50000</v>
      </c>
      <c r="AB2408" s="1" t="s">
        <v>15817</v>
      </c>
      <c r="AC2408" s="7" t="s">
        <v>14869</v>
      </c>
      <c r="AD2408" s="1" t="s">
        <v>16269</v>
      </c>
    </row>
    <row r="2409" spans="1:30">
      <c r="A2409" s="6">
        <v>43944</v>
      </c>
      <c r="B2409" s="7" t="s">
        <v>15</v>
      </c>
      <c r="C2409" s="7" t="s">
        <v>4656</v>
      </c>
      <c r="D2409" s="7" t="s">
        <v>39</v>
      </c>
      <c r="E2409" s="7" t="s">
        <v>16</v>
      </c>
      <c r="F2409" s="7" t="s">
        <v>129</v>
      </c>
      <c r="G2409" s="7" t="s">
        <v>37</v>
      </c>
      <c r="H2409" s="7" t="s">
        <v>5766</v>
      </c>
      <c r="I2409" s="7" t="s">
        <v>8270</v>
      </c>
      <c r="J2409" s="7"/>
      <c r="K2409" s="7" t="s">
        <v>8840</v>
      </c>
      <c r="L2409" s="7" t="s">
        <v>8476</v>
      </c>
      <c r="M2409" s="7" t="s">
        <v>9383</v>
      </c>
      <c r="N2409" s="7">
        <v>46732.25</v>
      </c>
      <c r="O2409" s="7">
        <v>8735</v>
      </c>
      <c r="P2409" s="7">
        <v>5.35</v>
      </c>
      <c r="Q2409" s="7"/>
      <c r="R2409" s="1"/>
      <c r="S2409" s="1"/>
      <c r="T2409" s="1"/>
      <c r="U2409" s="15" t="s">
        <v>816</v>
      </c>
      <c r="V2409" s="52"/>
      <c r="W2409" s="14" t="s">
        <v>815</v>
      </c>
      <c r="X2409" s="20">
        <v>0</v>
      </c>
      <c r="Y2409" s="7" t="s">
        <v>11180</v>
      </c>
      <c r="Z2409" s="11" t="s">
        <v>4442</v>
      </c>
      <c r="AA2409" s="7">
        <v>2000000</v>
      </c>
      <c r="AB2409" s="1" t="s">
        <v>15718</v>
      </c>
      <c r="AC2409" s="7" t="s">
        <v>14869</v>
      </c>
      <c r="AD2409" s="1" t="s">
        <v>16269</v>
      </c>
    </row>
    <row r="2410" spans="1:30">
      <c r="A2410" s="6" t="s">
        <v>815</v>
      </c>
      <c r="B2410" s="7" t="s">
        <v>15</v>
      </c>
      <c r="C2410" s="7" t="s">
        <v>4458</v>
      </c>
      <c r="D2410" s="11" t="s">
        <v>904</v>
      </c>
      <c r="E2410" s="7" t="s">
        <v>16</v>
      </c>
      <c r="F2410" s="7" t="s">
        <v>4461</v>
      </c>
      <c r="G2410" s="7" t="s">
        <v>17</v>
      </c>
      <c r="H2410" s="7" t="s">
        <v>5767</v>
      </c>
      <c r="I2410" s="7" t="s">
        <v>4521</v>
      </c>
      <c r="J2410" s="7"/>
      <c r="K2410" s="7" t="s">
        <v>4517</v>
      </c>
      <c r="L2410" s="7"/>
      <c r="M2410" s="7"/>
      <c r="N2410" s="7">
        <v>46644</v>
      </c>
      <c r="O2410" s="7"/>
      <c r="P2410" s="7"/>
      <c r="Q2410" s="7"/>
      <c r="R2410" s="1"/>
      <c r="S2410" s="1"/>
      <c r="T2410" s="1"/>
      <c r="U2410" s="15" t="s">
        <v>816</v>
      </c>
      <c r="V2410" s="52"/>
      <c r="W2410" s="14" t="s">
        <v>815</v>
      </c>
      <c r="X2410" s="20">
        <v>0</v>
      </c>
      <c r="Y2410" s="7" t="s">
        <v>11181</v>
      </c>
      <c r="Z2410" s="11" t="s">
        <v>4442</v>
      </c>
      <c r="AA2410" s="7"/>
      <c r="AB2410" s="1" t="s">
        <v>14871</v>
      </c>
      <c r="AC2410" s="7"/>
      <c r="AD2410" s="1" t="s">
        <v>16269</v>
      </c>
    </row>
    <row r="2411" spans="1:30">
      <c r="A2411" s="6">
        <v>43949</v>
      </c>
      <c r="B2411" s="7" t="s">
        <v>1385</v>
      </c>
      <c r="C2411" s="7" t="s">
        <v>4499</v>
      </c>
      <c r="D2411" s="7" t="s">
        <v>2194</v>
      </c>
      <c r="E2411" s="7" t="s">
        <v>36</v>
      </c>
      <c r="F2411" s="7" t="s">
        <v>2319</v>
      </c>
      <c r="G2411" s="7" t="s">
        <v>17</v>
      </c>
      <c r="H2411" s="7" t="s">
        <v>5768</v>
      </c>
      <c r="I2411" s="7" t="s">
        <v>2321</v>
      </c>
      <c r="J2411" s="7" t="s">
        <v>2321</v>
      </c>
      <c r="K2411" s="7" t="s">
        <v>2321</v>
      </c>
      <c r="L2411" s="7" t="s">
        <v>8841</v>
      </c>
      <c r="M2411" s="7" t="s">
        <v>8842</v>
      </c>
      <c r="N2411" s="7">
        <v>46610</v>
      </c>
      <c r="O2411" s="7">
        <v>5900</v>
      </c>
      <c r="P2411" s="7">
        <v>7.9</v>
      </c>
      <c r="Q2411" s="7"/>
      <c r="R2411" s="1"/>
      <c r="S2411" s="1"/>
      <c r="T2411" s="1"/>
      <c r="U2411" s="15" t="s">
        <v>816</v>
      </c>
      <c r="V2411" s="52"/>
      <c r="W2411" s="14" t="s">
        <v>815</v>
      </c>
      <c r="X2411" s="20">
        <v>0</v>
      </c>
      <c r="Y2411" s="7" t="s">
        <v>11182</v>
      </c>
      <c r="Z2411" s="11" t="s">
        <v>4442</v>
      </c>
      <c r="AA2411" s="7">
        <v>100000</v>
      </c>
      <c r="AB2411" s="1" t="s">
        <v>15264</v>
      </c>
      <c r="AC2411" s="7" t="s">
        <v>14870</v>
      </c>
      <c r="AD2411" s="1" t="s">
        <v>16269</v>
      </c>
    </row>
    <row r="2412" spans="1:30">
      <c r="A2412" s="6">
        <v>43930</v>
      </c>
      <c r="B2412" s="7" t="s">
        <v>21</v>
      </c>
      <c r="C2412" s="7" t="s">
        <v>4657</v>
      </c>
      <c r="D2412" s="7" t="s">
        <v>3952</v>
      </c>
      <c r="E2412" s="7" t="s">
        <v>16</v>
      </c>
      <c r="F2412" s="7" t="s">
        <v>4086</v>
      </c>
      <c r="G2412" s="7" t="s">
        <v>17</v>
      </c>
      <c r="H2412" s="7" t="s">
        <v>5769</v>
      </c>
      <c r="I2412" s="7" t="s">
        <v>8843</v>
      </c>
      <c r="J2412" s="7"/>
      <c r="K2412" s="7"/>
      <c r="L2412" s="7" t="s">
        <v>14422</v>
      </c>
      <c r="M2412" s="7" t="s">
        <v>14421</v>
      </c>
      <c r="N2412" s="7">
        <v>46489.16</v>
      </c>
      <c r="O2412" s="7"/>
      <c r="P2412" s="7"/>
      <c r="Q2412" s="7"/>
      <c r="R2412" s="1"/>
      <c r="S2412" s="1"/>
      <c r="T2412" s="1"/>
      <c r="U2412" s="15" t="s">
        <v>816</v>
      </c>
      <c r="V2412" s="52"/>
      <c r="W2412" s="14" t="s">
        <v>815</v>
      </c>
      <c r="X2412" s="20">
        <v>0</v>
      </c>
      <c r="Y2412" s="7" t="s">
        <v>11183</v>
      </c>
      <c r="Z2412" s="11" t="s">
        <v>4442</v>
      </c>
      <c r="AA2412" s="7">
        <v>900000</v>
      </c>
      <c r="AB2412" s="1" t="s">
        <v>15818</v>
      </c>
      <c r="AC2412" s="7" t="s">
        <v>14868</v>
      </c>
      <c r="AD2412" s="1" t="s">
        <v>16269</v>
      </c>
    </row>
    <row r="2413" spans="1:30">
      <c r="A2413" s="6">
        <v>43929</v>
      </c>
      <c r="B2413" s="7" t="s">
        <v>1385</v>
      </c>
      <c r="C2413" s="7" t="s">
        <v>4444</v>
      </c>
      <c r="D2413" s="7" t="s">
        <v>1387</v>
      </c>
      <c r="E2413" s="7" t="s">
        <v>1499</v>
      </c>
      <c r="F2413" s="7" t="s">
        <v>1520</v>
      </c>
      <c r="G2413" s="7" t="s">
        <v>17</v>
      </c>
      <c r="H2413" s="7" t="s">
        <v>5770</v>
      </c>
      <c r="I2413" s="7" t="s">
        <v>8844</v>
      </c>
      <c r="J2413" s="7"/>
      <c r="K2413" s="7"/>
      <c r="L2413" s="7" t="s">
        <v>14424</v>
      </c>
      <c r="M2413" s="7" t="s">
        <v>14423</v>
      </c>
      <c r="N2413" s="7">
        <v>46180</v>
      </c>
      <c r="O2413" s="7"/>
      <c r="P2413" s="7"/>
      <c r="Q2413" s="7"/>
      <c r="R2413" s="1"/>
      <c r="S2413" s="1"/>
      <c r="T2413" s="1"/>
      <c r="U2413" s="15" t="s">
        <v>816</v>
      </c>
      <c r="V2413" s="52"/>
      <c r="W2413" s="14" t="s">
        <v>815</v>
      </c>
      <c r="X2413" s="20">
        <v>0</v>
      </c>
      <c r="Y2413" s="7" t="s">
        <v>11184</v>
      </c>
      <c r="Z2413" s="11" t="s">
        <v>4442</v>
      </c>
      <c r="AA2413" s="7">
        <v>0</v>
      </c>
      <c r="AB2413" s="1" t="s">
        <v>15819</v>
      </c>
      <c r="AC2413" s="7" t="s">
        <v>14868</v>
      </c>
      <c r="AD2413" s="1" t="s">
        <v>16269</v>
      </c>
    </row>
    <row r="2414" spans="1:30">
      <c r="A2414" s="6">
        <v>43943</v>
      </c>
      <c r="B2414" s="7" t="s">
        <v>21</v>
      </c>
      <c r="C2414" s="7" t="s">
        <v>4447</v>
      </c>
      <c r="D2414" s="7" t="s">
        <v>2766</v>
      </c>
      <c r="E2414" s="7" t="s">
        <v>16</v>
      </c>
      <c r="F2414" s="7" t="s">
        <v>2767</v>
      </c>
      <c r="G2414" s="7" t="s">
        <v>17</v>
      </c>
      <c r="H2414" s="7" t="s">
        <v>5771</v>
      </c>
      <c r="I2414" s="7" t="s">
        <v>314</v>
      </c>
      <c r="J2414" s="7" t="s">
        <v>314</v>
      </c>
      <c r="K2414" s="7" t="s">
        <v>8845</v>
      </c>
      <c r="L2414" s="7" t="s">
        <v>14425</v>
      </c>
      <c r="M2414" s="7" t="s">
        <v>8846</v>
      </c>
      <c r="N2414" s="7">
        <v>46173</v>
      </c>
      <c r="O2414" s="7"/>
      <c r="P2414" s="7"/>
      <c r="Q2414" s="7"/>
      <c r="R2414" s="1"/>
      <c r="S2414" s="1"/>
      <c r="T2414" s="1"/>
      <c r="U2414" s="15" t="s">
        <v>816</v>
      </c>
      <c r="V2414" s="52"/>
      <c r="W2414" s="14" t="s">
        <v>815</v>
      </c>
      <c r="X2414" s="20">
        <v>0</v>
      </c>
      <c r="Y2414" s="7" t="s">
        <v>11185</v>
      </c>
      <c r="Z2414" s="11" t="s">
        <v>4442</v>
      </c>
      <c r="AA2414" s="7">
        <v>3000000</v>
      </c>
      <c r="AB2414" s="1" t="s">
        <v>15820</v>
      </c>
      <c r="AC2414" s="7" t="s">
        <v>14869</v>
      </c>
      <c r="AD2414" s="1" t="s">
        <v>16269</v>
      </c>
    </row>
    <row r="2415" spans="1:30">
      <c r="A2415" s="6">
        <v>43941</v>
      </c>
      <c r="B2415" s="7" t="s">
        <v>15</v>
      </c>
      <c r="C2415" s="7" t="s">
        <v>4645</v>
      </c>
      <c r="D2415" s="7" t="s">
        <v>692</v>
      </c>
      <c r="E2415" s="7" t="s">
        <v>16</v>
      </c>
      <c r="F2415" s="7"/>
      <c r="G2415" s="7" t="s">
        <v>17</v>
      </c>
      <c r="H2415" s="7" t="s">
        <v>5772</v>
      </c>
      <c r="I2415" s="7" t="s">
        <v>8390</v>
      </c>
      <c r="J2415" s="7"/>
      <c r="K2415" s="7" t="s">
        <v>8391</v>
      </c>
      <c r="L2415" s="7" t="s">
        <v>14314</v>
      </c>
      <c r="M2415" s="7" t="s">
        <v>8392</v>
      </c>
      <c r="N2415" s="7">
        <v>46000</v>
      </c>
      <c r="O2415" s="7">
        <v>80</v>
      </c>
      <c r="P2415" s="7">
        <v>575</v>
      </c>
      <c r="Q2415" s="7"/>
      <c r="R2415" s="1"/>
      <c r="S2415" s="1"/>
      <c r="T2415" s="1"/>
      <c r="U2415" s="15" t="s">
        <v>816</v>
      </c>
      <c r="V2415" s="52"/>
      <c r="W2415" s="14" t="s">
        <v>815</v>
      </c>
      <c r="X2415" s="20">
        <v>0</v>
      </c>
      <c r="Y2415" s="7" t="s">
        <v>11186</v>
      </c>
      <c r="Z2415" s="11" t="s">
        <v>4442</v>
      </c>
      <c r="AA2415" s="7">
        <v>95400</v>
      </c>
      <c r="AB2415" s="1" t="s">
        <v>15698</v>
      </c>
      <c r="AC2415" s="7" t="s">
        <v>14868</v>
      </c>
      <c r="AD2415" s="1" t="s">
        <v>16269</v>
      </c>
    </row>
    <row r="2416" spans="1:30">
      <c r="A2416" s="6">
        <v>43955</v>
      </c>
      <c r="B2416" s="7" t="s">
        <v>15</v>
      </c>
      <c r="C2416" s="7" t="s">
        <v>2194</v>
      </c>
      <c r="D2416" s="7" t="s">
        <v>2194</v>
      </c>
      <c r="E2416" s="7" t="s">
        <v>16</v>
      </c>
      <c r="F2416" s="7" t="s">
        <v>2195</v>
      </c>
      <c r="G2416" s="7" t="s">
        <v>37</v>
      </c>
      <c r="H2416" s="7" t="s">
        <v>5773</v>
      </c>
      <c r="I2416" s="7" t="s">
        <v>8847</v>
      </c>
      <c r="J2416" s="7" t="s">
        <v>2207</v>
      </c>
      <c r="K2416" s="7" t="s">
        <v>8848</v>
      </c>
      <c r="L2416" s="7" t="s">
        <v>8849</v>
      </c>
      <c r="M2416" s="7" t="s">
        <v>2208</v>
      </c>
      <c r="N2416" s="7">
        <v>45881.04</v>
      </c>
      <c r="O2416" s="7">
        <v>159</v>
      </c>
      <c r="P2416" s="7">
        <v>288.56</v>
      </c>
      <c r="Q2416" s="7"/>
      <c r="R2416" s="1"/>
      <c r="S2416" s="1"/>
      <c r="T2416" s="1"/>
      <c r="U2416" s="15" t="s">
        <v>816</v>
      </c>
      <c r="V2416" s="52"/>
      <c r="W2416" s="14" t="s">
        <v>815</v>
      </c>
      <c r="X2416" s="20">
        <v>0</v>
      </c>
      <c r="Y2416" s="7" t="s">
        <v>11187</v>
      </c>
      <c r="Z2416" s="11" t="s">
        <v>4442</v>
      </c>
      <c r="AA2416" s="7">
        <v>200000</v>
      </c>
      <c r="AB2416" s="1" t="s">
        <v>15218</v>
      </c>
      <c r="AC2416" s="7" t="s">
        <v>14870</v>
      </c>
      <c r="AD2416" s="1" t="s">
        <v>16269</v>
      </c>
    </row>
    <row r="2417" spans="1:30">
      <c r="A2417" s="6">
        <v>43949</v>
      </c>
      <c r="B2417" s="7" t="s">
        <v>1385</v>
      </c>
      <c r="C2417" s="7" t="s">
        <v>4444</v>
      </c>
      <c r="D2417" s="7" t="s">
        <v>1387</v>
      </c>
      <c r="E2417" s="7" t="s">
        <v>1499</v>
      </c>
      <c r="F2417" s="7" t="s">
        <v>4467</v>
      </c>
      <c r="G2417" s="7" t="s">
        <v>17</v>
      </c>
      <c r="H2417" s="7" t="s">
        <v>5774</v>
      </c>
      <c r="I2417" s="7" t="s">
        <v>8850</v>
      </c>
      <c r="J2417" s="7"/>
      <c r="K2417" s="7"/>
      <c r="L2417" s="7" t="s">
        <v>8851</v>
      </c>
      <c r="M2417" s="7" t="s">
        <v>8344</v>
      </c>
      <c r="N2417" s="7">
        <v>45865</v>
      </c>
      <c r="O2417" s="7"/>
      <c r="P2417" s="7"/>
      <c r="Q2417" s="7"/>
      <c r="R2417" s="1"/>
      <c r="S2417" s="1"/>
      <c r="T2417" s="1"/>
      <c r="U2417" s="15" t="s">
        <v>816</v>
      </c>
      <c r="V2417" s="52"/>
      <c r="W2417" s="14" t="s">
        <v>815</v>
      </c>
      <c r="X2417" s="20">
        <v>0</v>
      </c>
      <c r="Y2417" s="7" t="s">
        <v>11188</v>
      </c>
      <c r="Z2417" s="11" t="s">
        <v>4442</v>
      </c>
      <c r="AA2417" s="7">
        <v>300000</v>
      </c>
      <c r="AB2417" s="1" t="s">
        <v>15687</v>
      </c>
      <c r="AC2417" s="7" t="s">
        <v>14868</v>
      </c>
      <c r="AD2417" s="1" t="s">
        <v>16269</v>
      </c>
    </row>
    <row r="2418" spans="1:30">
      <c r="A2418" s="6">
        <v>43951</v>
      </c>
      <c r="B2418" s="7" t="s">
        <v>21</v>
      </c>
      <c r="C2418" s="7" t="s">
        <v>4247</v>
      </c>
      <c r="D2418" s="7" t="s">
        <v>309</v>
      </c>
      <c r="E2418" s="7" t="s">
        <v>117</v>
      </c>
      <c r="F2418" s="7" t="s">
        <v>5556</v>
      </c>
      <c r="G2418" s="7" t="s">
        <v>34</v>
      </c>
      <c r="H2418" s="7" t="s">
        <v>5775</v>
      </c>
      <c r="I2418" s="7" t="s">
        <v>8577</v>
      </c>
      <c r="J2418" s="7" t="s">
        <v>314</v>
      </c>
      <c r="K2418" s="7" t="s">
        <v>8578</v>
      </c>
      <c r="L2418" s="7" t="s">
        <v>14426</v>
      </c>
      <c r="M2418" s="7" t="s">
        <v>8852</v>
      </c>
      <c r="N2418" s="7">
        <v>45675.45</v>
      </c>
      <c r="O2418" s="7">
        <v>30</v>
      </c>
      <c r="P2418" s="7">
        <v>1522.52</v>
      </c>
      <c r="Q2418" s="7"/>
      <c r="R2418" s="1"/>
      <c r="S2418" s="1"/>
      <c r="T2418" s="1"/>
      <c r="U2418" s="15" t="s">
        <v>816</v>
      </c>
      <c r="V2418" s="52"/>
      <c r="W2418" s="14" t="s">
        <v>815</v>
      </c>
      <c r="X2418" s="20">
        <v>0</v>
      </c>
      <c r="Y2418" s="7" t="s">
        <v>11189</v>
      </c>
      <c r="Z2418" s="11" t="s">
        <v>4442</v>
      </c>
      <c r="AA2418" s="7">
        <v>0</v>
      </c>
      <c r="AB2418" s="1" t="s">
        <v>15821</v>
      </c>
      <c r="AC2418" s="7" t="s">
        <v>14869</v>
      </c>
      <c r="AD2418" s="1" t="s">
        <v>16269</v>
      </c>
    </row>
    <row r="2419" spans="1:30">
      <c r="A2419" s="6">
        <v>43938</v>
      </c>
      <c r="B2419" s="7" t="s">
        <v>15</v>
      </c>
      <c r="C2419" s="7" t="s">
        <v>4670</v>
      </c>
      <c r="D2419" s="7" t="s">
        <v>2695</v>
      </c>
      <c r="E2419" s="7" t="s">
        <v>16</v>
      </c>
      <c r="F2419" s="7" t="s">
        <v>2745</v>
      </c>
      <c r="G2419" s="7" t="s">
        <v>34</v>
      </c>
      <c r="H2419" s="7" t="s">
        <v>5776</v>
      </c>
      <c r="I2419" s="7"/>
      <c r="J2419" s="7" t="s">
        <v>2872</v>
      </c>
      <c r="K2419" s="7" t="s">
        <v>2700</v>
      </c>
      <c r="L2419" s="7" t="s">
        <v>8853</v>
      </c>
      <c r="M2419" s="7" t="s">
        <v>8854</v>
      </c>
      <c r="N2419" s="7">
        <v>45600</v>
      </c>
      <c r="O2419" s="7">
        <v>4</v>
      </c>
      <c r="P2419" s="7">
        <v>11400</v>
      </c>
      <c r="Q2419" s="7"/>
      <c r="R2419" s="1"/>
      <c r="S2419" s="1"/>
      <c r="T2419" s="1"/>
      <c r="U2419" s="15" t="s">
        <v>816</v>
      </c>
      <c r="V2419" s="52"/>
      <c r="W2419" s="14" t="s">
        <v>815</v>
      </c>
      <c r="X2419" s="20">
        <v>0</v>
      </c>
      <c r="Y2419" s="7" t="s">
        <v>11190</v>
      </c>
      <c r="Z2419" s="11" t="s">
        <v>4442</v>
      </c>
      <c r="AA2419" s="7">
        <v>1000000</v>
      </c>
      <c r="AB2419" s="1" t="s">
        <v>15822</v>
      </c>
      <c r="AC2419" s="7" t="s">
        <v>14870</v>
      </c>
      <c r="AD2419" s="1" t="s">
        <v>16269</v>
      </c>
    </row>
    <row r="2420" spans="1:30">
      <c r="A2420" s="6">
        <v>43949</v>
      </c>
      <c r="B2420" s="7" t="s">
        <v>21</v>
      </c>
      <c r="C2420" s="7" t="s">
        <v>4474</v>
      </c>
      <c r="D2420" s="7" t="s">
        <v>2414</v>
      </c>
      <c r="E2420" s="7" t="s">
        <v>16</v>
      </c>
      <c r="F2420" s="7" t="s">
        <v>363</v>
      </c>
      <c r="G2420" s="7" t="s">
        <v>17</v>
      </c>
      <c r="H2420" s="7" t="s">
        <v>5777</v>
      </c>
      <c r="I2420" s="7" t="s">
        <v>2450</v>
      </c>
      <c r="J2420" s="7" t="s">
        <v>2460</v>
      </c>
      <c r="K2420" s="7" t="s">
        <v>2452</v>
      </c>
      <c r="L2420" s="7" t="s">
        <v>3519</v>
      </c>
      <c r="M2420" s="7" t="s">
        <v>2431</v>
      </c>
      <c r="N2420" s="7">
        <v>45600</v>
      </c>
      <c r="O2420" s="7">
        <v>80000</v>
      </c>
      <c r="P2420" s="7">
        <v>0.56999999999999995</v>
      </c>
      <c r="Q2420" s="7"/>
      <c r="R2420" s="1"/>
      <c r="S2420" s="1"/>
      <c r="T2420" s="1"/>
      <c r="U2420" s="15" t="s">
        <v>816</v>
      </c>
      <c r="V2420" s="52"/>
      <c r="W2420" s="14" t="s">
        <v>815</v>
      </c>
      <c r="X2420" s="20">
        <v>0</v>
      </c>
      <c r="Y2420" s="7" t="s">
        <v>11191</v>
      </c>
      <c r="Z2420" s="11" t="s">
        <v>4442</v>
      </c>
      <c r="AA2420" s="7">
        <v>2500000</v>
      </c>
      <c r="AB2420" s="1" t="s">
        <v>15251</v>
      </c>
      <c r="AC2420" s="7" t="s">
        <v>14869</v>
      </c>
      <c r="AD2420" s="1" t="s">
        <v>16269</v>
      </c>
    </row>
    <row r="2421" spans="1:30">
      <c r="A2421" s="6">
        <v>43941</v>
      </c>
      <c r="B2421" s="7" t="s">
        <v>15</v>
      </c>
      <c r="C2421" s="7" t="s">
        <v>4645</v>
      </c>
      <c r="D2421" s="7" t="s">
        <v>692</v>
      </c>
      <c r="E2421" s="7" t="s">
        <v>16</v>
      </c>
      <c r="F2421" s="7"/>
      <c r="G2421" s="7" t="s">
        <v>17</v>
      </c>
      <c r="H2421" s="7" t="s">
        <v>5778</v>
      </c>
      <c r="I2421" s="7" t="s">
        <v>8719</v>
      </c>
      <c r="J2421" s="7"/>
      <c r="K2421" s="7" t="s">
        <v>8720</v>
      </c>
      <c r="L2421" s="7" t="s">
        <v>8855</v>
      </c>
      <c r="M2421" s="7" t="s">
        <v>8856</v>
      </c>
      <c r="N2421" s="7">
        <v>45560</v>
      </c>
      <c r="O2421" s="7">
        <v>4000</v>
      </c>
      <c r="P2421" s="7">
        <v>11.39</v>
      </c>
      <c r="Q2421" s="7"/>
      <c r="R2421" s="1"/>
      <c r="S2421" s="1"/>
      <c r="T2421" s="1"/>
      <c r="U2421" s="15" t="s">
        <v>816</v>
      </c>
      <c r="V2421" s="52"/>
      <c r="W2421" s="14" t="s">
        <v>815</v>
      </c>
      <c r="X2421" s="20">
        <v>0</v>
      </c>
      <c r="Y2421" s="7" t="s">
        <v>11192</v>
      </c>
      <c r="Z2421" s="11" t="s">
        <v>4442</v>
      </c>
      <c r="AA2421" s="7">
        <v>0</v>
      </c>
      <c r="AB2421" s="1" t="s">
        <v>15823</v>
      </c>
      <c r="AC2421" s="7" t="s">
        <v>14869</v>
      </c>
      <c r="AD2421" s="1" t="s">
        <v>16269</v>
      </c>
    </row>
    <row r="2422" spans="1:30">
      <c r="A2422" s="6">
        <v>43921</v>
      </c>
      <c r="B2422" s="7" t="s">
        <v>1385</v>
      </c>
      <c r="C2422" s="7" t="s">
        <v>4444</v>
      </c>
      <c r="D2422" s="7" t="s">
        <v>1387</v>
      </c>
      <c r="E2422" s="7" t="s">
        <v>1499</v>
      </c>
      <c r="F2422" s="7" t="s">
        <v>1520</v>
      </c>
      <c r="G2422" s="7" t="s">
        <v>17</v>
      </c>
      <c r="H2422" s="7" t="s">
        <v>1528</v>
      </c>
      <c r="I2422" s="7" t="s">
        <v>1529</v>
      </c>
      <c r="J2422" s="7"/>
      <c r="K2422" s="7"/>
      <c r="L2422" s="7" t="s">
        <v>8857</v>
      </c>
      <c r="M2422" s="7" t="s">
        <v>8858</v>
      </c>
      <c r="N2422" s="7">
        <v>45395</v>
      </c>
      <c r="O2422" s="7"/>
      <c r="P2422" s="7"/>
      <c r="Q2422" s="7"/>
      <c r="R2422" s="1"/>
      <c r="S2422" s="1"/>
      <c r="T2422" s="1"/>
      <c r="U2422" s="15" t="s">
        <v>816</v>
      </c>
      <c r="V2422" s="52"/>
      <c r="W2422" s="14" t="s">
        <v>815</v>
      </c>
      <c r="X2422" s="20">
        <v>0</v>
      </c>
      <c r="Y2422" s="7" t="s">
        <v>11193</v>
      </c>
      <c r="Z2422" s="11" t="s">
        <v>4442</v>
      </c>
      <c r="AA2422" s="7">
        <v>260000</v>
      </c>
      <c r="AB2422" s="1" t="s">
        <v>15824</v>
      </c>
      <c r="AC2422" s="7" t="s">
        <v>14870</v>
      </c>
      <c r="AD2422" s="1" t="s">
        <v>16269</v>
      </c>
    </row>
    <row r="2423" spans="1:30">
      <c r="A2423" s="6">
        <v>43949</v>
      </c>
      <c r="B2423" s="7" t="s">
        <v>1385</v>
      </c>
      <c r="C2423" s="7" t="s">
        <v>4499</v>
      </c>
      <c r="D2423" s="7" t="s">
        <v>2194</v>
      </c>
      <c r="E2423" s="7" t="s">
        <v>36</v>
      </c>
      <c r="F2423" s="7" t="s">
        <v>2319</v>
      </c>
      <c r="G2423" s="7" t="s">
        <v>17</v>
      </c>
      <c r="H2423" s="7" t="s">
        <v>5779</v>
      </c>
      <c r="I2423" s="7" t="s">
        <v>2321</v>
      </c>
      <c r="J2423" s="7" t="s">
        <v>2321</v>
      </c>
      <c r="K2423" s="7" t="s">
        <v>2321</v>
      </c>
      <c r="L2423" s="7" t="s">
        <v>14427</v>
      </c>
      <c r="M2423" s="7" t="s">
        <v>8859</v>
      </c>
      <c r="N2423" s="7">
        <v>45300</v>
      </c>
      <c r="O2423" s="7">
        <v>150</v>
      </c>
      <c r="P2423" s="7">
        <v>302</v>
      </c>
      <c r="Q2423" s="7"/>
      <c r="R2423" s="1"/>
      <c r="S2423" s="1"/>
      <c r="T2423" s="1"/>
      <c r="U2423" s="15" t="s">
        <v>816</v>
      </c>
      <c r="V2423" s="52"/>
      <c r="W2423" s="14" t="s">
        <v>815</v>
      </c>
      <c r="X2423" s="20">
        <v>0</v>
      </c>
      <c r="Y2423" s="7" t="s">
        <v>11194</v>
      </c>
      <c r="Z2423" s="11" t="s">
        <v>4442</v>
      </c>
      <c r="AA2423" s="7">
        <v>40000</v>
      </c>
      <c r="AB2423" s="1" t="s">
        <v>15815</v>
      </c>
      <c r="AC2423" s="7" t="s">
        <v>14868</v>
      </c>
      <c r="AD2423" s="1" t="s">
        <v>16269</v>
      </c>
    </row>
    <row r="2424" spans="1:30">
      <c r="A2424" s="6">
        <v>43937</v>
      </c>
      <c r="B2424" s="7" t="s">
        <v>15</v>
      </c>
      <c r="C2424" s="7" t="s">
        <v>4647</v>
      </c>
      <c r="D2424" s="7" t="s">
        <v>4137</v>
      </c>
      <c r="E2424" s="7" t="s">
        <v>36</v>
      </c>
      <c r="F2424" s="7" t="s">
        <v>4145</v>
      </c>
      <c r="G2424" s="7" t="s">
        <v>17</v>
      </c>
      <c r="H2424" s="7" t="s">
        <v>5780</v>
      </c>
      <c r="I2424" s="7" t="s">
        <v>4162</v>
      </c>
      <c r="J2424" s="7"/>
      <c r="K2424" s="7"/>
      <c r="L2424" s="7" t="s">
        <v>14067</v>
      </c>
      <c r="M2424" s="7" t="s">
        <v>4186</v>
      </c>
      <c r="N2424" s="7">
        <v>45144</v>
      </c>
      <c r="O2424" s="7">
        <v>1368</v>
      </c>
      <c r="P2424" s="7">
        <v>33</v>
      </c>
      <c r="Q2424" s="7"/>
      <c r="R2424" s="1"/>
      <c r="S2424" s="1"/>
      <c r="T2424" s="1"/>
      <c r="U2424" s="15" t="s">
        <v>816</v>
      </c>
      <c r="V2424" s="52"/>
      <c r="W2424" s="14" t="s">
        <v>815</v>
      </c>
      <c r="X2424" s="20">
        <v>0</v>
      </c>
      <c r="Y2424" s="7" t="s">
        <v>11195</v>
      </c>
      <c r="Z2424" s="11" t="s">
        <v>4442</v>
      </c>
      <c r="AA2424" s="7">
        <v>100000</v>
      </c>
      <c r="AB2424" s="1" t="s">
        <v>15457</v>
      </c>
      <c r="AC2424" s="7" t="s">
        <v>14870</v>
      </c>
      <c r="AD2424" s="1" t="s">
        <v>16269</v>
      </c>
    </row>
    <row r="2425" spans="1:30">
      <c r="A2425" s="6" t="s">
        <v>815</v>
      </c>
      <c r="B2425" s="7" t="s">
        <v>15</v>
      </c>
      <c r="C2425" s="7" t="s">
        <v>4458</v>
      </c>
      <c r="D2425" s="11" t="s">
        <v>904</v>
      </c>
      <c r="E2425" s="7" t="s">
        <v>16</v>
      </c>
      <c r="F2425" s="7" t="s">
        <v>4459</v>
      </c>
      <c r="G2425" s="7" t="s">
        <v>17</v>
      </c>
      <c r="H2425" s="7" t="s">
        <v>5781</v>
      </c>
      <c r="I2425" s="7" t="s">
        <v>4846</v>
      </c>
      <c r="J2425" s="7"/>
      <c r="K2425" s="7" t="s">
        <v>4517</v>
      </c>
      <c r="L2425" s="7" t="s">
        <v>8355</v>
      </c>
      <c r="M2425" s="7" t="s">
        <v>2620</v>
      </c>
      <c r="N2425" s="7">
        <v>45144</v>
      </c>
      <c r="O2425" s="7"/>
      <c r="P2425" s="7"/>
      <c r="Q2425" s="7"/>
      <c r="R2425" s="1"/>
      <c r="S2425" s="1"/>
      <c r="T2425" s="1"/>
      <c r="U2425" s="15" t="s">
        <v>816</v>
      </c>
      <c r="V2425" s="52"/>
      <c r="W2425" s="14" t="s">
        <v>815</v>
      </c>
      <c r="X2425" s="20">
        <v>0</v>
      </c>
      <c r="Y2425" s="7" t="s">
        <v>11196</v>
      </c>
      <c r="Z2425" s="11" t="s">
        <v>4442</v>
      </c>
      <c r="AA2425" s="7">
        <v>40000000</v>
      </c>
      <c r="AB2425" s="1" t="s">
        <v>15276</v>
      </c>
      <c r="AC2425" s="7" t="s">
        <v>14869</v>
      </c>
      <c r="AD2425" s="1" t="s">
        <v>16269</v>
      </c>
    </row>
    <row r="2426" spans="1:30">
      <c r="A2426" s="6">
        <v>43913</v>
      </c>
      <c r="B2426" s="7" t="s">
        <v>15</v>
      </c>
      <c r="C2426" s="7" t="s">
        <v>4632</v>
      </c>
      <c r="D2426" s="7" t="s">
        <v>3512</v>
      </c>
      <c r="E2426" s="7" t="s">
        <v>16</v>
      </c>
      <c r="F2426" s="7"/>
      <c r="G2426" s="7" t="s">
        <v>17</v>
      </c>
      <c r="H2426" s="7" t="s">
        <v>5782</v>
      </c>
      <c r="I2426" s="7" t="s">
        <v>8860</v>
      </c>
      <c r="J2426" s="7" t="s">
        <v>8861</v>
      </c>
      <c r="K2426" s="7" t="s">
        <v>8861</v>
      </c>
      <c r="L2426" s="7" t="s">
        <v>8862</v>
      </c>
      <c r="M2426" s="7" t="s">
        <v>2855</v>
      </c>
      <c r="N2426" s="7">
        <v>45069</v>
      </c>
      <c r="O2426" s="7">
        <v>18100</v>
      </c>
      <c r="P2426" s="7">
        <v>2.4900000000000002</v>
      </c>
      <c r="Q2426" s="7"/>
      <c r="R2426" s="1"/>
      <c r="S2426" s="1"/>
      <c r="T2426" s="1"/>
      <c r="U2426" s="15" t="s">
        <v>816</v>
      </c>
      <c r="V2426" s="52"/>
      <c r="W2426" s="14" t="s">
        <v>815</v>
      </c>
      <c r="X2426" s="20">
        <v>0</v>
      </c>
      <c r="Y2426" s="7" t="s">
        <v>11197</v>
      </c>
      <c r="Z2426" s="11" t="s">
        <v>4442</v>
      </c>
      <c r="AA2426" s="7">
        <v>6000000</v>
      </c>
      <c r="AB2426" s="1" t="s">
        <v>15297</v>
      </c>
      <c r="AC2426" s="7" t="s">
        <v>14869</v>
      </c>
      <c r="AD2426" s="1" t="s">
        <v>16269</v>
      </c>
    </row>
    <row r="2427" spans="1:30">
      <c r="A2427" s="6">
        <v>43913</v>
      </c>
      <c r="B2427" s="7" t="s">
        <v>15</v>
      </c>
      <c r="C2427" s="7" t="s">
        <v>4632</v>
      </c>
      <c r="D2427" s="7" t="s">
        <v>3512</v>
      </c>
      <c r="E2427" s="7" t="s">
        <v>16</v>
      </c>
      <c r="F2427" s="7"/>
      <c r="G2427" s="7" t="s">
        <v>17</v>
      </c>
      <c r="H2427" s="7" t="s">
        <v>5783</v>
      </c>
      <c r="I2427" s="7" t="s">
        <v>8863</v>
      </c>
      <c r="J2427" s="7" t="s">
        <v>8864</v>
      </c>
      <c r="K2427" s="7" t="s">
        <v>8864</v>
      </c>
      <c r="L2427" s="7" t="s">
        <v>8862</v>
      </c>
      <c r="M2427" s="7" t="s">
        <v>2855</v>
      </c>
      <c r="N2427" s="7">
        <v>45069</v>
      </c>
      <c r="O2427" s="7">
        <v>18100</v>
      </c>
      <c r="P2427" s="7">
        <v>2.4900000000000002</v>
      </c>
      <c r="Q2427" s="7"/>
      <c r="R2427" s="1"/>
      <c r="S2427" s="1"/>
      <c r="T2427" s="1"/>
      <c r="U2427" s="15" t="s">
        <v>816</v>
      </c>
      <c r="V2427" s="52"/>
      <c r="W2427" s="14" t="s">
        <v>815</v>
      </c>
      <c r="X2427" s="20">
        <v>0</v>
      </c>
      <c r="Y2427" s="7" t="s">
        <v>11198</v>
      </c>
      <c r="Z2427" s="11" t="s">
        <v>4442</v>
      </c>
      <c r="AA2427" s="7">
        <v>6000000</v>
      </c>
      <c r="AB2427" s="1" t="s">
        <v>15297</v>
      </c>
      <c r="AC2427" s="7" t="s">
        <v>14869</v>
      </c>
      <c r="AD2427" s="1" t="s">
        <v>16269</v>
      </c>
    </row>
    <row r="2428" spans="1:30">
      <c r="A2428" s="6">
        <v>43913</v>
      </c>
      <c r="B2428" s="7" t="s">
        <v>15</v>
      </c>
      <c r="C2428" s="7" t="s">
        <v>4632</v>
      </c>
      <c r="D2428" s="7" t="s">
        <v>3512</v>
      </c>
      <c r="E2428" s="7" t="s">
        <v>16</v>
      </c>
      <c r="F2428" s="7"/>
      <c r="G2428" s="7" t="s">
        <v>17</v>
      </c>
      <c r="H2428" s="7" t="s">
        <v>5784</v>
      </c>
      <c r="I2428" s="7" t="s">
        <v>8865</v>
      </c>
      <c r="J2428" s="7" t="s">
        <v>8866</v>
      </c>
      <c r="K2428" s="7" t="s">
        <v>8866</v>
      </c>
      <c r="L2428" s="7" t="s">
        <v>8862</v>
      </c>
      <c r="M2428" s="7" t="s">
        <v>2855</v>
      </c>
      <c r="N2428" s="7">
        <v>45069</v>
      </c>
      <c r="O2428" s="7">
        <v>18100</v>
      </c>
      <c r="P2428" s="7">
        <v>2.4900000000000002</v>
      </c>
      <c r="Q2428" s="7"/>
      <c r="R2428" s="1"/>
      <c r="S2428" s="1"/>
      <c r="T2428" s="1"/>
      <c r="U2428" s="15" t="s">
        <v>816</v>
      </c>
      <c r="V2428" s="52"/>
      <c r="W2428" s="14" t="s">
        <v>815</v>
      </c>
      <c r="X2428" s="20">
        <v>0</v>
      </c>
      <c r="Y2428" s="7" t="s">
        <v>11199</v>
      </c>
      <c r="Z2428" s="11" t="s">
        <v>4442</v>
      </c>
      <c r="AA2428" s="7">
        <v>6000000</v>
      </c>
      <c r="AB2428" s="1" t="s">
        <v>15297</v>
      </c>
      <c r="AC2428" s="7" t="s">
        <v>14869</v>
      </c>
      <c r="AD2428" s="1" t="s">
        <v>16269</v>
      </c>
    </row>
    <row r="2429" spans="1:30">
      <c r="A2429" s="6">
        <v>43920</v>
      </c>
      <c r="B2429" s="7" t="s">
        <v>15</v>
      </c>
      <c r="C2429" s="7" t="s">
        <v>4632</v>
      </c>
      <c r="D2429" s="7" t="s">
        <v>3512</v>
      </c>
      <c r="E2429" s="7" t="s">
        <v>16</v>
      </c>
      <c r="F2429" s="7"/>
      <c r="G2429" s="7" t="s">
        <v>17</v>
      </c>
      <c r="H2429" s="7" t="s">
        <v>5785</v>
      </c>
      <c r="I2429" s="7" t="s">
        <v>8867</v>
      </c>
      <c r="J2429" s="7" t="s">
        <v>3464</v>
      </c>
      <c r="K2429" s="7" t="s">
        <v>3464</v>
      </c>
      <c r="L2429" s="7" t="s">
        <v>14014</v>
      </c>
      <c r="M2429" s="7" t="s">
        <v>3751</v>
      </c>
      <c r="N2429" s="7">
        <v>45006</v>
      </c>
      <c r="O2429" s="7">
        <v>200</v>
      </c>
      <c r="P2429" s="7">
        <v>225.03</v>
      </c>
      <c r="Q2429" s="7"/>
      <c r="R2429" s="1"/>
      <c r="S2429" s="1"/>
      <c r="T2429" s="1"/>
      <c r="U2429" s="15" t="s">
        <v>816</v>
      </c>
      <c r="V2429" s="52"/>
      <c r="W2429" s="14" t="s">
        <v>815</v>
      </c>
      <c r="X2429" s="20">
        <v>0</v>
      </c>
      <c r="Y2429" s="7" t="s">
        <v>11200</v>
      </c>
      <c r="Z2429" s="11" t="s">
        <v>4442</v>
      </c>
      <c r="AA2429" s="7">
        <v>100000</v>
      </c>
      <c r="AB2429" s="1" t="s">
        <v>15400</v>
      </c>
      <c r="AC2429" s="7" t="s">
        <v>14870</v>
      </c>
      <c r="AD2429" s="1" t="s">
        <v>16269</v>
      </c>
    </row>
    <row r="2430" spans="1:30">
      <c r="A2430" s="6">
        <v>43920</v>
      </c>
      <c r="B2430" s="7" t="s">
        <v>15</v>
      </c>
      <c r="C2430" s="7" t="s">
        <v>4632</v>
      </c>
      <c r="D2430" s="7" t="s">
        <v>3512</v>
      </c>
      <c r="E2430" s="7" t="s">
        <v>16</v>
      </c>
      <c r="F2430" s="7"/>
      <c r="G2430" s="7" t="s">
        <v>17</v>
      </c>
      <c r="H2430" s="7" t="s">
        <v>5786</v>
      </c>
      <c r="I2430" s="7" t="s">
        <v>8867</v>
      </c>
      <c r="J2430" s="7" t="s">
        <v>3464</v>
      </c>
      <c r="K2430" s="7" t="s">
        <v>3464</v>
      </c>
      <c r="L2430" s="7" t="s">
        <v>14014</v>
      </c>
      <c r="M2430" s="7" t="s">
        <v>3751</v>
      </c>
      <c r="N2430" s="7">
        <v>45006</v>
      </c>
      <c r="O2430" s="7">
        <v>200</v>
      </c>
      <c r="P2430" s="7">
        <v>225.03</v>
      </c>
      <c r="Q2430" s="7"/>
      <c r="R2430" s="1"/>
      <c r="S2430" s="1"/>
      <c r="T2430" s="1"/>
      <c r="U2430" s="15" t="s">
        <v>816</v>
      </c>
      <c r="V2430" s="52"/>
      <c r="W2430" s="14" t="s">
        <v>815</v>
      </c>
      <c r="X2430" s="20">
        <v>0</v>
      </c>
      <c r="Y2430" s="7" t="s">
        <v>11201</v>
      </c>
      <c r="Z2430" s="11" t="s">
        <v>4442</v>
      </c>
      <c r="AA2430" s="7">
        <v>100000</v>
      </c>
      <c r="AB2430" s="1" t="s">
        <v>15400</v>
      </c>
      <c r="AC2430" s="7" t="s">
        <v>14870</v>
      </c>
      <c r="AD2430" s="1" t="s">
        <v>16269</v>
      </c>
    </row>
    <row r="2431" spans="1:30">
      <c r="A2431" s="6">
        <v>43921</v>
      </c>
      <c r="B2431" s="7" t="s">
        <v>15</v>
      </c>
      <c r="C2431" s="7" t="s">
        <v>4632</v>
      </c>
      <c r="D2431" s="7" t="s">
        <v>3512</v>
      </c>
      <c r="E2431" s="7" t="s">
        <v>16</v>
      </c>
      <c r="F2431" s="7"/>
      <c r="G2431" s="7" t="s">
        <v>17</v>
      </c>
      <c r="H2431" s="7" t="s">
        <v>5786</v>
      </c>
      <c r="I2431" s="7" t="s">
        <v>8868</v>
      </c>
      <c r="J2431" s="7" t="s">
        <v>8869</v>
      </c>
      <c r="K2431" s="7" t="s">
        <v>8869</v>
      </c>
      <c r="L2431" s="7" t="s">
        <v>14014</v>
      </c>
      <c r="M2431" s="7" t="s">
        <v>3751</v>
      </c>
      <c r="N2431" s="7">
        <v>45006</v>
      </c>
      <c r="O2431" s="7">
        <v>200</v>
      </c>
      <c r="P2431" s="7">
        <v>225.03</v>
      </c>
      <c r="Q2431" s="7"/>
      <c r="R2431" s="1"/>
      <c r="S2431" s="1"/>
      <c r="T2431" s="1"/>
      <c r="U2431" s="15" t="s">
        <v>816</v>
      </c>
      <c r="V2431" s="52"/>
      <c r="W2431" s="14" t="s">
        <v>815</v>
      </c>
      <c r="X2431" s="20">
        <v>0</v>
      </c>
      <c r="Y2431" s="7" t="s">
        <v>11202</v>
      </c>
      <c r="Z2431" s="11" t="s">
        <v>4442</v>
      </c>
      <c r="AA2431" s="7">
        <v>100000</v>
      </c>
      <c r="AB2431" s="1" t="s">
        <v>15400</v>
      </c>
      <c r="AC2431" s="7" t="s">
        <v>14870</v>
      </c>
      <c r="AD2431" s="1" t="s">
        <v>16269</v>
      </c>
    </row>
    <row r="2432" spans="1:30">
      <c r="A2432" s="6">
        <v>43921</v>
      </c>
      <c r="B2432" s="7" t="s">
        <v>15</v>
      </c>
      <c r="C2432" s="7" t="s">
        <v>4632</v>
      </c>
      <c r="D2432" s="7" t="s">
        <v>3512</v>
      </c>
      <c r="E2432" s="7" t="s">
        <v>16</v>
      </c>
      <c r="F2432" s="7"/>
      <c r="G2432" s="7" t="s">
        <v>17</v>
      </c>
      <c r="H2432" s="7" t="s">
        <v>5787</v>
      </c>
      <c r="I2432" s="7" t="s">
        <v>8868</v>
      </c>
      <c r="J2432" s="7" t="s">
        <v>8869</v>
      </c>
      <c r="K2432" s="7" t="s">
        <v>8869</v>
      </c>
      <c r="L2432" s="7" t="s">
        <v>14014</v>
      </c>
      <c r="M2432" s="7" t="s">
        <v>3751</v>
      </c>
      <c r="N2432" s="7">
        <v>45006</v>
      </c>
      <c r="O2432" s="7">
        <v>200</v>
      </c>
      <c r="P2432" s="7">
        <v>225.03</v>
      </c>
      <c r="Q2432" s="7"/>
      <c r="R2432" s="1"/>
      <c r="S2432" s="1"/>
      <c r="T2432" s="1"/>
      <c r="U2432" s="15" t="s">
        <v>816</v>
      </c>
      <c r="V2432" s="52"/>
      <c r="W2432" s="14" t="s">
        <v>815</v>
      </c>
      <c r="X2432" s="20">
        <v>0</v>
      </c>
      <c r="Y2432" s="7" t="s">
        <v>11203</v>
      </c>
      <c r="Z2432" s="11" t="s">
        <v>4442</v>
      </c>
      <c r="AA2432" s="7">
        <v>100000</v>
      </c>
      <c r="AB2432" s="1" t="s">
        <v>15400</v>
      </c>
      <c r="AC2432" s="7" t="s">
        <v>14870</v>
      </c>
      <c r="AD2432" s="1" t="s">
        <v>16269</v>
      </c>
    </row>
    <row r="2433" spans="1:30">
      <c r="A2433" s="6">
        <v>43941</v>
      </c>
      <c r="B2433" s="7" t="s">
        <v>21</v>
      </c>
      <c r="C2433" s="7" t="s">
        <v>2648</v>
      </c>
      <c r="D2433" s="11" t="s">
        <v>3952</v>
      </c>
      <c r="E2433" s="7" t="s">
        <v>16</v>
      </c>
      <c r="F2433" s="7" t="s">
        <v>4730</v>
      </c>
      <c r="G2433" s="7" t="s">
        <v>17</v>
      </c>
      <c r="H2433" s="7" t="s">
        <v>5788</v>
      </c>
      <c r="I2433" s="7" t="s">
        <v>8870</v>
      </c>
      <c r="J2433" s="7"/>
      <c r="K2433" s="7"/>
      <c r="L2433" s="7" t="s">
        <v>4108</v>
      </c>
      <c r="M2433" s="7" t="s">
        <v>14061</v>
      </c>
      <c r="N2433" s="7">
        <v>45000</v>
      </c>
      <c r="O2433" s="7"/>
      <c r="P2433" s="7"/>
      <c r="Q2433" s="7"/>
      <c r="R2433" s="1"/>
      <c r="S2433" s="1"/>
      <c r="T2433" s="1"/>
      <c r="U2433" s="15" t="s">
        <v>816</v>
      </c>
      <c r="V2433" s="52"/>
      <c r="W2433" s="14" t="s">
        <v>815</v>
      </c>
      <c r="X2433" s="20">
        <v>0</v>
      </c>
      <c r="Y2433" s="7" t="s">
        <v>11204</v>
      </c>
      <c r="Z2433" s="11" t="s">
        <v>4442</v>
      </c>
      <c r="AA2433" s="7">
        <v>450000</v>
      </c>
      <c r="AB2433" s="1" t="s">
        <v>15450</v>
      </c>
      <c r="AC2433" s="7" t="s">
        <v>14869</v>
      </c>
      <c r="AD2433" s="1" t="s">
        <v>16269</v>
      </c>
    </row>
    <row r="2434" spans="1:30">
      <c r="A2434" s="6" t="s">
        <v>815</v>
      </c>
      <c r="B2434" s="7" t="s">
        <v>15</v>
      </c>
      <c r="C2434" s="7" t="s">
        <v>4458</v>
      </c>
      <c r="D2434" s="11" t="s">
        <v>904</v>
      </c>
      <c r="E2434" s="7" t="s">
        <v>16</v>
      </c>
      <c r="F2434" s="7" t="s">
        <v>4461</v>
      </c>
      <c r="G2434" s="7" t="s">
        <v>17</v>
      </c>
      <c r="H2434" s="7" t="s">
        <v>5789</v>
      </c>
      <c r="I2434" s="7" t="s">
        <v>8228</v>
      </c>
      <c r="J2434" s="7"/>
      <c r="K2434" s="7" t="s">
        <v>4517</v>
      </c>
      <c r="L2434" s="7" t="s">
        <v>8388</v>
      </c>
      <c r="M2434" s="7" t="s">
        <v>8389</v>
      </c>
      <c r="N2434" s="7">
        <v>44930.7</v>
      </c>
      <c r="O2434" s="7"/>
      <c r="P2434" s="7"/>
      <c r="Q2434" s="7"/>
      <c r="R2434" s="1"/>
      <c r="S2434" s="1"/>
      <c r="T2434" s="1"/>
      <c r="U2434" s="15" t="s">
        <v>816</v>
      </c>
      <c r="V2434" s="52"/>
      <c r="W2434" s="14" t="s">
        <v>815</v>
      </c>
      <c r="X2434" s="20">
        <v>0</v>
      </c>
      <c r="Y2434" s="7" t="s">
        <v>11205</v>
      </c>
      <c r="Z2434" s="11" t="s">
        <v>4442</v>
      </c>
      <c r="AA2434" s="7">
        <v>1000000</v>
      </c>
      <c r="AB2434" s="1" t="s">
        <v>15697</v>
      </c>
      <c r="AC2434" s="7" t="s">
        <v>14869</v>
      </c>
      <c r="AD2434" s="1" t="s">
        <v>16269</v>
      </c>
    </row>
    <row r="2435" spans="1:30">
      <c r="A2435" s="6">
        <v>43938</v>
      </c>
      <c r="B2435" s="7" t="s">
        <v>15</v>
      </c>
      <c r="C2435" s="7" t="s">
        <v>4670</v>
      </c>
      <c r="D2435" s="7" t="s">
        <v>2695</v>
      </c>
      <c r="E2435" s="7" t="s">
        <v>117</v>
      </c>
      <c r="F2435" s="7" t="s">
        <v>5790</v>
      </c>
      <c r="G2435" s="7" t="s">
        <v>37</v>
      </c>
      <c r="H2435" s="7" t="s">
        <v>5791</v>
      </c>
      <c r="I2435" s="7" t="s">
        <v>8871</v>
      </c>
      <c r="J2435" s="7" t="s">
        <v>2155</v>
      </c>
      <c r="K2435" s="7" t="s">
        <v>2700</v>
      </c>
      <c r="L2435" s="7" t="s">
        <v>14428</v>
      </c>
      <c r="M2435" s="7" t="s">
        <v>8872</v>
      </c>
      <c r="N2435" s="7">
        <v>44769</v>
      </c>
      <c r="O2435" s="7">
        <v>1</v>
      </c>
      <c r="P2435" s="7">
        <v>44769</v>
      </c>
      <c r="Q2435" s="7"/>
      <c r="R2435" s="1"/>
      <c r="S2435" s="1"/>
      <c r="T2435" s="1"/>
      <c r="U2435" s="15" t="s">
        <v>816</v>
      </c>
      <c r="V2435" s="52"/>
      <c r="W2435" s="14" t="s">
        <v>815</v>
      </c>
      <c r="X2435" s="20">
        <v>0</v>
      </c>
      <c r="Y2435" s="7" t="s">
        <v>11206</v>
      </c>
      <c r="Z2435" s="11" t="s">
        <v>4442</v>
      </c>
      <c r="AA2435" s="7">
        <v>100000</v>
      </c>
      <c r="AB2435" s="1" t="s">
        <v>15825</v>
      </c>
      <c r="AC2435" s="7" t="s">
        <v>14868</v>
      </c>
      <c r="AD2435" s="1" t="s">
        <v>16269</v>
      </c>
    </row>
    <row r="2436" spans="1:30">
      <c r="A2436" s="6">
        <v>43946</v>
      </c>
      <c r="B2436" s="7" t="s">
        <v>21</v>
      </c>
      <c r="C2436" s="7" t="s">
        <v>4500</v>
      </c>
      <c r="D2436" s="11" t="s">
        <v>904</v>
      </c>
      <c r="E2436" s="7" t="s">
        <v>16</v>
      </c>
      <c r="F2436" s="7" t="s">
        <v>3462</v>
      </c>
      <c r="G2436" s="7" t="s">
        <v>17</v>
      </c>
      <c r="H2436" s="7" t="s">
        <v>5792</v>
      </c>
      <c r="I2436" s="7" t="s">
        <v>8122</v>
      </c>
      <c r="J2436" s="7"/>
      <c r="K2436" s="7" t="s">
        <v>8873</v>
      </c>
      <c r="L2436" s="7" t="s">
        <v>8388</v>
      </c>
      <c r="M2436" s="7" t="s">
        <v>8389</v>
      </c>
      <c r="N2436" s="7">
        <v>44690.400000000001</v>
      </c>
      <c r="O2436" s="7">
        <v>72000</v>
      </c>
      <c r="P2436" s="7">
        <v>0.62</v>
      </c>
      <c r="Q2436" s="7"/>
      <c r="R2436" s="1"/>
      <c r="S2436" s="1"/>
      <c r="T2436" s="1"/>
      <c r="U2436" s="15" t="s">
        <v>816</v>
      </c>
      <c r="V2436" s="52"/>
      <c r="W2436" s="14" t="s">
        <v>815</v>
      </c>
      <c r="X2436" s="20">
        <v>0</v>
      </c>
      <c r="Y2436" s="7" t="s">
        <v>11207</v>
      </c>
      <c r="Z2436" s="11" t="s">
        <v>4442</v>
      </c>
      <c r="AA2436" s="7">
        <v>1000000</v>
      </c>
      <c r="AB2436" s="1" t="s">
        <v>15697</v>
      </c>
      <c r="AC2436" s="7" t="s">
        <v>14869</v>
      </c>
      <c r="AD2436" s="1" t="s">
        <v>16269</v>
      </c>
    </row>
    <row r="2437" spans="1:30">
      <c r="A2437" s="6" t="s">
        <v>815</v>
      </c>
      <c r="B2437" s="7" t="s">
        <v>15</v>
      </c>
      <c r="C2437" s="7" t="s">
        <v>4458</v>
      </c>
      <c r="D2437" s="11" t="s">
        <v>904</v>
      </c>
      <c r="E2437" s="7" t="s">
        <v>16</v>
      </c>
      <c r="F2437" s="7" t="s">
        <v>4459</v>
      </c>
      <c r="G2437" s="7" t="s">
        <v>17</v>
      </c>
      <c r="H2437" s="7" t="s">
        <v>5793</v>
      </c>
      <c r="I2437" s="7" t="s">
        <v>4843</v>
      </c>
      <c r="J2437" s="7"/>
      <c r="K2437" s="7" t="s">
        <v>4517</v>
      </c>
      <c r="L2437" s="7" t="s">
        <v>8268</v>
      </c>
      <c r="M2437" s="7" t="s">
        <v>1216</v>
      </c>
      <c r="N2437" s="7">
        <v>44640</v>
      </c>
      <c r="O2437" s="7"/>
      <c r="P2437" s="7"/>
      <c r="Q2437" s="7"/>
      <c r="R2437" s="1"/>
      <c r="S2437" s="1"/>
      <c r="T2437" s="1"/>
      <c r="U2437" s="15" t="s">
        <v>816</v>
      </c>
      <c r="V2437" s="52"/>
      <c r="W2437" s="14" t="s">
        <v>815</v>
      </c>
      <c r="X2437" s="20">
        <v>0</v>
      </c>
      <c r="Y2437" s="7" t="s">
        <v>11208</v>
      </c>
      <c r="Z2437" s="11" t="s">
        <v>4442</v>
      </c>
      <c r="AA2437" s="7">
        <v>2000000</v>
      </c>
      <c r="AB2437" s="1" t="s">
        <v>15070</v>
      </c>
      <c r="AC2437" s="7" t="s">
        <v>14869</v>
      </c>
      <c r="AD2437" s="1" t="s">
        <v>16269</v>
      </c>
    </row>
    <row r="2438" spans="1:30">
      <c r="A2438" s="6">
        <v>43950</v>
      </c>
      <c r="B2438" s="7" t="s">
        <v>21</v>
      </c>
      <c r="C2438" s="7" t="s">
        <v>4483</v>
      </c>
      <c r="D2438" s="7" t="s">
        <v>39</v>
      </c>
      <c r="E2438" s="7" t="s">
        <v>117</v>
      </c>
      <c r="F2438" s="7" t="s">
        <v>5312</v>
      </c>
      <c r="G2438" s="7" t="s">
        <v>37</v>
      </c>
      <c r="H2438" s="7" t="s">
        <v>5794</v>
      </c>
      <c r="I2438" s="7" t="s">
        <v>8224</v>
      </c>
      <c r="J2438" s="7" t="s">
        <v>8225</v>
      </c>
      <c r="K2438" s="7" t="s">
        <v>8226</v>
      </c>
      <c r="L2438" s="7" t="s">
        <v>8227</v>
      </c>
      <c r="M2438" s="7" t="s">
        <v>14277</v>
      </c>
      <c r="N2438" s="7">
        <v>44600</v>
      </c>
      <c r="O2438" s="7">
        <v>20000</v>
      </c>
      <c r="P2438" s="7">
        <v>2.23</v>
      </c>
      <c r="Q2438" s="7"/>
      <c r="R2438" s="1"/>
      <c r="S2438" s="1"/>
      <c r="T2438" s="1"/>
      <c r="U2438" s="15" t="s">
        <v>816</v>
      </c>
      <c r="V2438" s="52"/>
      <c r="W2438" s="14" t="s">
        <v>815</v>
      </c>
      <c r="X2438" s="20">
        <v>0</v>
      </c>
      <c r="Y2438" s="7" t="s">
        <v>11209</v>
      </c>
      <c r="Z2438" s="11" t="s">
        <v>4442</v>
      </c>
      <c r="AA2438" s="7">
        <v>0</v>
      </c>
      <c r="AB2438" s="1" t="s">
        <v>14935</v>
      </c>
      <c r="AC2438" s="7" t="s">
        <v>14869</v>
      </c>
      <c r="AD2438" s="1" t="s">
        <v>16269</v>
      </c>
    </row>
    <row r="2439" spans="1:30">
      <c r="A2439" s="6" t="s">
        <v>815</v>
      </c>
      <c r="B2439" s="7" t="s">
        <v>15</v>
      </c>
      <c r="C2439" s="7" t="s">
        <v>4458</v>
      </c>
      <c r="D2439" s="11" t="s">
        <v>904</v>
      </c>
      <c r="E2439" s="7" t="s">
        <v>16</v>
      </c>
      <c r="F2439" s="7" t="s">
        <v>4459</v>
      </c>
      <c r="G2439" s="7" t="s">
        <v>17</v>
      </c>
      <c r="H2439" s="7" t="s">
        <v>5795</v>
      </c>
      <c r="I2439" s="7" t="s">
        <v>4846</v>
      </c>
      <c r="J2439" s="7"/>
      <c r="K2439" s="7" t="s">
        <v>4517</v>
      </c>
      <c r="L2439" s="7" t="s">
        <v>8380</v>
      </c>
      <c r="M2439" s="7" t="s">
        <v>9769</v>
      </c>
      <c r="N2439" s="7">
        <v>44550</v>
      </c>
      <c r="O2439" s="7"/>
      <c r="P2439" s="7"/>
      <c r="Q2439" s="7"/>
      <c r="R2439" s="1"/>
      <c r="S2439" s="1"/>
      <c r="T2439" s="1"/>
      <c r="U2439" s="15" t="s">
        <v>816</v>
      </c>
      <c r="V2439" s="52"/>
      <c r="W2439" s="14" t="s">
        <v>815</v>
      </c>
      <c r="X2439" s="20">
        <v>0</v>
      </c>
      <c r="Y2439" s="7" t="s">
        <v>11210</v>
      </c>
      <c r="Z2439" s="11" t="s">
        <v>4442</v>
      </c>
      <c r="AA2439" s="7">
        <v>0</v>
      </c>
      <c r="AB2439" s="1" t="s">
        <v>15826</v>
      </c>
      <c r="AC2439" s="7" t="s">
        <v>14869</v>
      </c>
      <c r="AD2439" s="1" t="s">
        <v>16269</v>
      </c>
    </row>
    <row r="2440" spans="1:30">
      <c r="A2440" s="6">
        <v>43941</v>
      </c>
      <c r="B2440" s="7" t="s">
        <v>21</v>
      </c>
      <c r="C2440" s="7" t="s">
        <v>4659</v>
      </c>
      <c r="D2440" s="7" t="s">
        <v>2349</v>
      </c>
      <c r="E2440" s="7" t="s">
        <v>16</v>
      </c>
      <c r="F2440" s="7" t="s">
        <v>2350</v>
      </c>
      <c r="G2440" s="7" t="s">
        <v>37</v>
      </c>
      <c r="H2440" s="7" t="s">
        <v>5796</v>
      </c>
      <c r="I2440" s="7" t="s">
        <v>8480</v>
      </c>
      <c r="J2440" s="7"/>
      <c r="K2440" s="7" t="s">
        <v>8481</v>
      </c>
      <c r="L2440" s="7" t="s">
        <v>14332</v>
      </c>
      <c r="M2440" s="7" t="s">
        <v>8482</v>
      </c>
      <c r="N2440" s="7">
        <v>44505</v>
      </c>
      <c r="O2440" s="7">
        <v>215</v>
      </c>
      <c r="P2440" s="7">
        <v>207</v>
      </c>
      <c r="Q2440" s="7"/>
      <c r="R2440" s="1"/>
      <c r="S2440" s="1"/>
      <c r="T2440" s="1"/>
      <c r="U2440" s="15" t="s">
        <v>816</v>
      </c>
      <c r="V2440" s="52"/>
      <c r="W2440" s="14" t="s">
        <v>815</v>
      </c>
      <c r="X2440" s="20">
        <v>0</v>
      </c>
      <c r="Y2440" s="7" t="s">
        <v>11211</v>
      </c>
      <c r="Z2440" s="11" t="s">
        <v>4442</v>
      </c>
      <c r="AA2440" s="7">
        <v>20000</v>
      </c>
      <c r="AB2440" s="1" t="s">
        <v>15720</v>
      </c>
      <c r="AC2440" s="7" t="s">
        <v>14870</v>
      </c>
      <c r="AD2440" s="1" t="s">
        <v>16269</v>
      </c>
    </row>
    <row r="2441" spans="1:30">
      <c r="A2441" s="6">
        <v>43939</v>
      </c>
      <c r="B2441" s="7" t="s">
        <v>21</v>
      </c>
      <c r="C2441" s="7" t="s">
        <v>4238</v>
      </c>
      <c r="D2441" s="7" t="s">
        <v>309</v>
      </c>
      <c r="E2441" s="7" t="s">
        <v>16</v>
      </c>
      <c r="F2441" s="7" t="s">
        <v>5523</v>
      </c>
      <c r="G2441" s="7" t="s">
        <v>37</v>
      </c>
      <c r="H2441" s="7" t="s">
        <v>5797</v>
      </c>
      <c r="I2441" s="7" t="s">
        <v>8874</v>
      </c>
      <c r="J2441" s="7" t="s">
        <v>314</v>
      </c>
      <c r="K2441" s="7" t="s">
        <v>351</v>
      </c>
      <c r="L2441" s="7" t="s">
        <v>14429</v>
      </c>
      <c r="M2441" s="7" t="s">
        <v>8875</v>
      </c>
      <c r="N2441" s="7">
        <v>44450</v>
      </c>
      <c r="O2441" s="7">
        <v>50</v>
      </c>
      <c r="P2441" s="7">
        <v>889</v>
      </c>
      <c r="Q2441" s="7"/>
      <c r="R2441" s="1"/>
      <c r="S2441" s="1"/>
      <c r="T2441" s="1"/>
      <c r="U2441" s="15" t="s">
        <v>816</v>
      </c>
      <c r="V2441" s="52"/>
      <c r="W2441" s="14" t="s">
        <v>815</v>
      </c>
      <c r="X2441" s="20">
        <v>0</v>
      </c>
      <c r="Y2441" s="7" t="s">
        <v>11212</v>
      </c>
      <c r="Z2441" s="11" t="s">
        <v>4442</v>
      </c>
      <c r="AA2441" s="7">
        <v>40000</v>
      </c>
      <c r="AB2441" s="1" t="s">
        <v>15827</v>
      </c>
      <c r="AC2441" s="7" t="s">
        <v>14870</v>
      </c>
      <c r="AD2441" s="1" t="s">
        <v>16269</v>
      </c>
    </row>
    <row r="2442" spans="1:30">
      <c r="A2442" s="6">
        <v>43916</v>
      </c>
      <c r="B2442" s="7" t="s">
        <v>15</v>
      </c>
      <c r="C2442" s="7" t="s">
        <v>4632</v>
      </c>
      <c r="D2442" s="7" t="s">
        <v>3512</v>
      </c>
      <c r="E2442" s="7" t="s">
        <v>16</v>
      </c>
      <c r="F2442" s="7"/>
      <c r="G2442" s="7" t="s">
        <v>17</v>
      </c>
      <c r="H2442" s="7" t="s">
        <v>5798</v>
      </c>
      <c r="I2442" s="7" t="s">
        <v>8876</v>
      </c>
      <c r="J2442" s="7" t="s">
        <v>8877</v>
      </c>
      <c r="K2442" s="7" t="s">
        <v>8877</v>
      </c>
      <c r="L2442" s="7" t="s">
        <v>14431</v>
      </c>
      <c r="M2442" s="7" t="s">
        <v>14430</v>
      </c>
      <c r="N2442" s="7">
        <v>44129.4</v>
      </c>
      <c r="O2442" s="7">
        <v>1</v>
      </c>
      <c r="P2442" s="7">
        <v>44129.4</v>
      </c>
      <c r="Q2442" s="7"/>
      <c r="R2442" s="1"/>
      <c r="S2442" s="1"/>
      <c r="T2442" s="1"/>
      <c r="U2442" s="15" t="s">
        <v>816</v>
      </c>
      <c r="V2442" s="52"/>
      <c r="W2442" s="14" t="s">
        <v>815</v>
      </c>
      <c r="X2442" s="20">
        <v>0</v>
      </c>
      <c r="Y2442" s="7" t="s">
        <v>11213</v>
      </c>
      <c r="Z2442" s="11" t="s">
        <v>4442</v>
      </c>
      <c r="AA2442" s="7">
        <v>20000</v>
      </c>
      <c r="AB2442" s="1" t="s">
        <v>15828</v>
      </c>
      <c r="AC2442" s="7" t="s">
        <v>14868</v>
      </c>
      <c r="AD2442" s="1" t="s">
        <v>16269</v>
      </c>
    </row>
    <row r="2443" spans="1:30">
      <c r="A2443" s="6">
        <v>43917</v>
      </c>
      <c r="B2443" s="7" t="s">
        <v>21</v>
      </c>
      <c r="C2443" s="7" t="s">
        <v>5799</v>
      </c>
      <c r="D2443" s="11" t="s">
        <v>904</v>
      </c>
      <c r="E2443" s="7" t="s">
        <v>16</v>
      </c>
      <c r="F2443" s="7" t="s">
        <v>1303</v>
      </c>
      <c r="G2443" s="7" t="s">
        <v>17</v>
      </c>
      <c r="H2443" s="7" t="s">
        <v>5800</v>
      </c>
      <c r="I2443" s="7" t="s">
        <v>8878</v>
      </c>
      <c r="J2443" s="7"/>
      <c r="K2443" s="7"/>
      <c r="L2443" s="7" t="s">
        <v>14432</v>
      </c>
      <c r="M2443" s="7" t="s">
        <v>8879</v>
      </c>
      <c r="N2443" s="7">
        <v>44070</v>
      </c>
      <c r="O2443" s="7"/>
      <c r="P2443" s="7"/>
      <c r="Q2443" s="7"/>
      <c r="R2443" s="1"/>
      <c r="S2443" s="1"/>
      <c r="T2443" s="1"/>
      <c r="U2443" s="15" t="s">
        <v>816</v>
      </c>
      <c r="V2443" s="52"/>
      <c r="W2443" s="14" t="s">
        <v>815</v>
      </c>
      <c r="X2443" s="20">
        <v>0</v>
      </c>
      <c r="Y2443" s="7" t="s">
        <v>11214</v>
      </c>
      <c r="Z2443" s="11" t="s">
        <v>4442</v>
      </c>
      <c r="AA2443" s="7">
        <v>50000</v>
      </c>
      <c r="AB2443" s="1" t="s">
        <v>15829</v>
      </c>
      <c r="AC2443" s="7" t="s">
        <v>14868</v>
      </c>
      <c r="AD2443" s="1" t="s">
        <v>16269</v>
      </c>
    </row>
    <row r="2444" spans="1:30">
      <c r="A2444" s="6">
        <v>43941</v>
      </c>
      <c r="B2444" s="7" t="s">
        <v>21</v>
      </c>
      <c r="C2444" s="7" t="s">
        <v>2648</v>
      </c>
      <c r="D2444" s="11" t="s">
        <v>3952</v>
      </c>
      <c r="E2444" s="7" t="s">
        <v>16</v>
      </c>
      <c r="F2444" s="7" t="s">
        <v>5801</v>
      </c>
      <c r="G2444" s="7" t="s">
        <v>17</v>
      </c>
      <c r="H2444" s="7" t="s">
        <v>5802</v>
      </c>
      <c r="I2444" s="7" t="s">
        <v>8880</v>
      </c>
      <c r="J2444" s="7"/>
      <c r="K2444" s="7"/>
      <c r="L2444" s="7" t="s">
        <v>9328</v>
      </c>
      <c r="M2444" s="7" t="s">
        <v>14406</v>
      </c>
      <c r="N2444" s="7">
        <v>44000</v>
      </c>
      <c r="O2444" s="7"/>
      <c r="P2444" s="7"/>
      <c r="Q2444" s="7"/>
      <c r="R2444" s="1"/>
      <c r="S2444" s="1"/>
      <c r="T2444" s="1"/>
      <c r="U2444" s="15" t="s">
        <v>816</v>
      </c>
      <c r="V2444" s="52"/>
      <c r="W2444" s="14" t="s">
        <v>815</v>
      </c>
      <c r="X2444" s="20">
        <v>0</v>
      </c>
      <c r="Y2444" s="7" t="s">
        <v>11215</v>
      </c>
      <c r="Z2444" s="11" t="s">
        <v>4442</v>
      </c>
      <c r="AA2444" s="7">
        <v>500000</v>
      </c>
      <c r="AB2444" s="1" t="s">
        <v>15802</v>
      </c>
      <c r="AC2444" s="7" t="s">
        <v>14869</v>
      </c>
      <c r="AD2444" s="1" t="s">
        <v>16269</v>
      </c>
    </row>
    <row r="2445" spans="1:30">
      <c r="A2445" s="6">
        <v>43922</v>
      </c>
      <c r="B2445" s="7" t="s">
        <v>15</v>
      </c>
      <c r="C2445" s="7" t="s">
        <v>4632</v>
      </c>
      <c r="D2445" s="7" t="s">
        <v>3512</v>
      </c>
      <c r="E2445" s="7" t="s">
        <v>16</v>
      </c>
      <c r="F2445" s="7"/>
      <c r="G2445" s="7" t="s">
        <v>17</v>
      </c>
      <c r="H2445" s="7" t="s">
        <v>5803</v>
      </c>
      <c r="I2445" s="7" t="s">
        <v>8881</v>
      </c>
      <c r="J2445" s="7" t="s">
        <v>8882</v>
      </c>
      <c r="K2445" s="7" t="s">
        <v>8882</v>
      </c>
      <c r="L2445" s="7" t="s">
        <v>3519</v>
      </c>
      <c r="M2445" s="7" t="s">
        <v>2431</v>
      </c>
      <c r="N2445" s="7">
        <v>43944.7</v>
      </c>
      <c r="O2445" s="7">
        <v>4670</v>
      </c>
      <c r="P2445" s="7">
        <v>9.41</v>
      </c>
      <c r="Q2445" s="7"/>
      <c r="R2445" s="1"/>
      <c r="S2445" s="1"/>
      <c r="T2445" s="1"/>
      <c r="U2445" s="15" t="s">
        <v>816</v>
      </c>
      <c r="V2445" s="52"/>
      <c r="W2445" s="14" t="s">
        <v>815</v>
      </c>
      <c r="X2445" s="20">
        <v>0</v>
      </c>
      <c r="Y2445" s="7" t="s">
        <v>11216</v>
      </c>
      <c r="Z2445" s="11" t="s">
        <v>4442</v>
      </c>
      <c r="AA2445" s="7">
        <v>2500000</v>
      </c>
      <c r="AB2445" s="1" t="s">
        <v>15251</v>
      </c>
      <c r="AC2445" s="7" t="s">
        <v>14869</v>
      </c>
      <c r="AD2445" s="1" t="s">
        <v>16269</v>
      </c>
    </row>
    <row r="2446" spans="1:30">
      <c r="A2446" s="6">
        <v>43936</v>
      </c>
      <c r="B2446" s="7" t="s">
        <v>1385</v>
      </c>
      <c r="C2446" s="7" t="s">
        <v>4444</v>
      </c>
      <c r="D2446" s="7" t="s">
        <v>1387</v>
      </c>
      <c r="E2446" s="7" t="s">
        <v>1499</v>
      </c>
      <c r="F2446" s="7" t="s">
        <v>5242</v>
      </c>
      <c r="G2446" s="7" t="s">
        <v>17</v>
      </c>
      <c r="H2446" s="7" t="s">
        <v>5730</v>
      </c>
      <c r="I2446" s="7" t="s">
        <v>8797</v>
      </c>
      <c r="J2446" s="7"/>
      <c r="K2446" s="7"/>
      <c r="L2446" s="7" t="s">
        <v>8883</v>
      </c>
      <c r="M2446" s="7" t="s">
        <v>8884</v>
      </c>
      <c r="N2446" s="7">
        <v>43836</v>
      </c>
      <c r="O2446" s="7"/>
      <c r="P2446" s="7"/>
      <c r="Q2446" s="7"/>
      <c r="R2446" s="1"/>
      <c r="S2446" s="1"/>
      <c r="T2446" s="1"/>
      <c r="U2446" s="15" t="s">
        <v>816</v>
      </c>
      <c r="V2446" s="52"/>
      <c r="W2446" s="14" t="s">
        <v>815</v>
      </c>
      <c r="X2446" s="20">
        <v>0</v>
      </c>
      <c r="Y2446" s="7" t="s">
        <v>11217</v>
      </c>
      <c r="Z2446" s="11" t="s">
        <v>4442</v>
      </c>
      <c r="AA2446" s="7">
        <v>1000000</v>
      </c>
      <c r="AB2446" s="1" t="s">
        <v>15830</v>
      </c>
      <c r="AC2446" s="7" t="s">
        <v>14870</v>
      </c>
      <c r="AD2446" s="1" t="s">
        <v>16269</v>
      </c>
    </row>
    <row r="2447" spans="1:30">
      <c r="A2447" s="6" t="s">
        <v>815</v>
      </c>
      <c r="B2447" s="7" t="s">
        <v>15</v>
      </c>
      <c r="C2447" s="7" t="s">
        <v>4458</v>
      </c>
      <c r="D2447" s="11" t="s">
        <v>904</v>
      </c>
      <c r="E2447" s="7" t="s">
        <v>16</v>
      </c>
      <c r="F2447" s="7" t="s">
        <v>4459</v>
      </c>
      <c r="G2447" s="7" t="s">
        <v>17</v>
      </c>
      <c r="H2447" s="7" t="s">
        <v>5804</v>
      </c>
      <c r="I2447" s="7" t="s">
        <v>8267</v>
      </c>
      <c r="J2447" s="7"/>
      <c r="K2447" s="7" t="s">
        <v>4517</v>
      </c>
      <c r="L2447" s="7" t="s">
        <v>8596</v>
      </c>
      <c r="M2447" s="7" t="s">
        <v>9163</v>
      </c>
      <c r="N2447" s="7">
        <v>43750</v>
      </c>
      <c r="O2447" s="7"/>
      <c r="P2447" s="7"/>
      <c r="Q2447" s="7"/>
      <c r="R2447" s="1"/>
      <c r="S2447" s="1"/>
      <c r="T2447" s="1"/>
      <c r="U2447" s="15" t="s">
        <v>816</v>
      </c>
      <c r="V2447" s="52"/>
      <c r="W2447" s="14" t="s">
        <v>815</v>
      </c>
      <c r="X2447" s="20">
        <v>0</v>
      </c>
      <c r="Y2447" s="7" t="s">
        <v>11218</v>
      </c>
      <c r="Z2447" s="11" t="s">
        <v>4442</v>
      </c>
      <c r="AA2447" s="7">
        <v>20000</v>
      </c>
      <c r="AB2447" s="1" t="s">
        <v>15749</v>
      </c>
      <c r="AC2447" s="7" t="s">
        <v>14869</v>
      </c>
      <c r="AD2447" s="1" t="s">
        <v>16269</v>
      </c>
    </row>
    <row r="2448" spans="1:30">
      <c r="A2448" s="6">
        <v>43941</v>
      </c>
      <c r="B2448" s="7" t="s">
        <v>15</v>
      </c>
      <c r="C2448" s="7" t="s">
        <v>4645</v>
      </c>
      <c r="D2448" s="7" t="s">
        <v>692</v>
      </c>
      <c r="E2448" s="7" t="s">
        <v>16</v>
      </c>
      <c r="F2448" s="7"/>
      <c r="G2448" s="7" t="s">
        <v>17</v>
      </c>
      <c r="H2448" s="7" t="s">
        <v>5805</v>
      </c>
      <c r="I2448" s="7" t="s">
        <v>8719</v>
      </c>
      <c r="J2448" s="7"/>
      <c r="K2448" s="7" t="s">
        <v>8720</v>
      </c>
      <c r="L2448" s="7" t="s">
        <v>8721</v>
      </c>
      <c r="M2448" s="7" t="s">
        <v>8722</v>
      </c>
      <c r="N2448" s="7">
        <v>43731</v>
      </c>
      <c r="O2448" s="7">
        <v>12900</v>
      </c>
      <c r="P2448" s="7">
        <v>3.39</v>
      </c>
      <c r="Q2448" s="7"/>
      <c r="R2448" s="1"/>
      <c r="S2448" s="1"/>
      <c r="T2448" s="1"/>
      <c r="U2448" s="15" t="s">
        <v>816</v>
      </c>
      <c r="V2448" s="52"/>
      <c r="W2448" s="14" t="s">
        <v>815</v>
      </c>
      <c r="X2448" s="20">
        <v>0</v>
      </c>
      <c r="Y2448" s="7" t="s">
        <v>11219</v>
      </c>
      <c r="Z2448" s="11" t="s">
        <v>4442</v>
      </c>
      <c r="AA2448" s="7">
        <v>3000000</v>
      </c>
      <c r="AB2448" s="1" t="s">
        <v>15783</v>
      </c>
      <c r="AC2448" s="7" t="s">
        <v>14869</v>
      </c>
      <c r="AD2448" s="1" t="s">
        <v>16269</v>
      </c>
    </row>
    <row r="2449" spans="1:30">
      <c r="A2449" s="6">
        <v>43944</v>
      </c>
      <c r="B2449" s="7" t="s">
        <v>15</v>
      </c>
      <c r="C2449" s="7" t="s">
        <v>4593</v>
      </c>
      <c r="D2449" s="7" t="s">
        <v>474</v>
      </c>
      <c r="E2449" s="7" t="s">
        <v>16</v>
      </c>
      <c r="F2449" s="7"/>
      <c r="G2449" s="7" t="s">
        <v>37</v>
      </c>
      <c r="H2449" s="7" t="s">
        <v>5806</v>
      </c>
      <c r="I2449" s="7" t="s">
        <v>8885</v>
      </c>
      <c r="J2449" s="7"/>
      <c r="K2449" s="7" t="s">
        <v>8452</v>
      </c>
      <c r="L2449" s="7" t="s">
        <v>13719</v>
      </c>
      <c r="M2449" s="7" t="s">
        <v>619</v>
      </c>
      <c r="N2449" s="7">
        <v>43640</v>
      </c>
      <c r="O2449" s="7">
        <v>4</v>
      </c>
      <c r="P2449" s="7">
        <v>10910</v>
      </c>
      <c r="Q2449" s="7"/>
      <c r="R2449" s="1"/>
      <c r="S2449" s="1"/>
      <c r="T2449" s="1"/>
      <c r="U2449" s="15" t="s">
        <v>816</v>
      </c>
      <c r="V2449" s="52"/>
      <c r="W2449" s="14" t="s">
        <v>815</v>
      </c>
      <c r="X2449" s="20">
        <v>0</v>
      </c>
      <c r="Y2449" s="7" t="s">
        <v>11220</v>
      </c>
      <c r="Z2449" s="11" t="s">
        <v>4442</v>
      </c>
      <c r="AA2449" s="7">
        <v>500000</v>
      </c>
      <c r="AB2449" s="1" t="s">
        <v>14979</v>
      </c>
      <c r="AC2449" s="7" t="s">
        <v>14870</v>
      </c>
      <c r="AD2449" s="1" t="s">
        <v>16269</v>
      </c>
    </row>
    <row r="2450" spans="1:30">
      <c r="A2450" s="6">
        <v>43943</v>
      </c>
      <c r="B2450" s="7" t="s">
        <v>15</v>
      </c>
      <c r="C2450" s="7" t="s">
        <v>749</v>
      </c>
      <c r="D2450" s="7" t="s">
        <v>749</v>
      </c>
      <c r="E2450" s="7" t="s">
        <v>16</v>
      </c>
      <c r="F2450" s="7" t="s">
        <v>750</v>
      </c>
      <c r="G2450" s="7" t="s">
        <v>37</v>
      </c>
      <c r="H2450" s="7" t="s">
        <v>5807</v>
      </c>
      <c r="I2450" s="7" t="s">
        <v>763</v>
      </c>
      <c r="J2450" s="7"/>
      <c r="K2450" s="7" t="s">
        <v>764</v>
      </c>
      <c r="L2450" s="7" t="s">
        <v>14433</v>
      </c>
      <c r="M2450" s="7" t="s">
        <v>8886</v>
      </c>
      <c r="N2450" s="7">
        <v>43600</v>
      </c>
      <c r="O2450" s="7"/>
      <c r="P2450" s="7"/>
      <c r="Q2450" s="7"/>
      <c r="R2450" s="1"/>
      <c r="S2450" s="1"/>
      <c r="T2450" s="1"/>
      <c r="U2450" s="15" t="s">
        <v>816</v>
      </c>
      <c r="V2450" s="52"/>
      <c r="W2450" s="14" t="s">
        <v>815</v>
      </c>
      <c r="X2450" s="20">
        <v>0</v>
      </c>
      <c r="Y2450" s="7" t="s">
        <v>11221</v>
      </c>
      <c r="Z2450" s="11" t="s">
        <v>4442</v>
      </c>
      <c r="AA2450" s="7">
        <v>500000</v>
      </c>
      <c r="AB2450" s="1" t="s">
        <v>15831</v>
      </c>
      <c r="AC2450" s="7" t="s">
        <v>14868</v>
      </c>
      <c r="AD2450" s="1" t="s">
        <v>16269</v>
      </c>
    </row>
    <row r="2451" spans="1:30">
      <c r="A2451" s="6">
        <v>43941</v>
      </c>
      <c r="B2451" s="7" t="s">
        <v>15</v>
      </c>
      <c r="C2451" s="7" t="s">
        <v>4645</v>
      </c>
      <c r="D2451" s="7" t="s">
        <v>692</v>
      </c>
      <c r="E2451" s="7" t="s">
        <v>16</v>
      </c>
      <c r="F2451" s="7"/>
      <c r="G2451" s="7" t="s">
        <v>37</v>
      </c>
      <c r="H2451" s="7" t="s">
        <v>5808</v>
      </c>
      <c r="I2451" s="7" t="s">
        <v>8887</v>
      </c>
      <c r="J2451" s="7"/>
      <c r="K2451" s="7" t="s">
        <v>8888</v>
      </c>
      <c r="L2451" s="7" t="s">
        <v>14434</v>
      </c>
      <c r="M2451" s="7" t="s">
        <v>8889</v>
      </c>
      <c r="N2451" s="7">
        <v>43531</v>
      </c>
      <c r="O2451" s="7">
        <v>1</v>
      </c>
      <c r="P2451" s="7">
        <v>43531</v>
      </c>
      <c r="Q2451" s="7"/>
      <c r="R2451" s="1"/>
      <c r="S2451" s="1"/>
      <c r="T2451" s="1"/>
      <c r="U2451" s="15" t="s">
        <v>816</v>
      </c>
      <c r="V2451" s="52"/>
      <c r="W2451" s="14" t="s">
        <v>815</v>
      </c>
      <c r="X2451" s="20">
        <v>0</v>
      </c>
      <c r="Y2451" s="7" t="s">
        <v>11222</v>
      </c>
      <c r="Z2451" s="11" t="s">
        <v>4442</v>
      </c>
      <c r="AA2451" s="7">
        <v>250000</v>
      </c>
      <c r="AB2451" s="1" t="s">
        <v>15832</v>
      </c>
      <c r="AC2451" s="7" t="s">
        <v>14869</v>
      </c>
      <c r="AD2451" s="1" t="s">
        <v>16269</v>
      </c>
    </row>
    <row r="2452" spans="1:30">
      <c r="A2452" s="6" t="s">
        <v>815</v>
      </c>
      <c r="B2452" s="7" t="s">
        <v>15</v>
      </c>
      <c r="C2452" s="7" t="s">
        <v>4458</v>
      </c>
      <c r="D2452" s="11" t="s">
        <v>904</v>
      </c>
      <c r="E2452" s="7" t="s">
        <v>16</v>
      </c>
      <c r="F2452" s="7" t="s">
        <v>4459</v>
      </c>
      <c r="G2452" s="7" t="s">
        <v>17</v>
      </c>
      <c r="H2452" s="7" t="s">
        <v>5809</v>
      </c>
      <c r="I2452" s="7" t="s">
        <v>4846</v>
      </c>
      <c r="J2452" s="7"/>
      <c r="K2452" s="7" t="s">
        <v>4517</v>
      </c>
      <c r="L2452" s="7"/>
      <c r="M2452" s="7"/>
      <c r="N2452" s="7">
        <v>43200</v>
      </c>
      <c r="O2452" s="7"/>
      <c r="P2452" s="7"/>
      <c r="Q2452" s="7"/>
      <c r="R2452" s="1"/>
      <c r="S2452" s="1"/>
      <c r="T2452" s="1"/>
      <c r="U2452" s="15" t="s">
        <v>816</v>
      </c>
      <c r="V2452" s="52"/>
      <c r="W2452" s="14" t="s">
        <v>815</v>
      </c>
      <c r="X2452" s="20">
        <v>0</v>
      </c>
      <c r="Y2452" s="7" t="s">
        <v>11223</v>
      </c>
      <c r="Z2452" s="11" t="s">
        <v>4442</v>
      </c>
      <c r="AA2452" s="7"/>
      <c r="AB2452" s="1" t="s">
        <v>14871</v>
      </c>
      <c r="AC2452" s="7"/>
      <c r="AD2452" s="1" t="s">
        <v>16269</v>
      </c>
    </row>
    <row r="2453" spans="1:30">
      <c r="A2453" s="6" t="s">
        <v>815</v>
      </c>
      <c r="B2453" s="7" t="s">
        <v>15</v>
      </c>
      <c r="C2453" s="7" t="s">
        <v>4458</v>
      </c>
      <c r="D2453" s="11" t="s">
        <v>904</v>
      </c>
      <c r="E2453" s="7" t="s">
        <v>16</v>
      </c>
      <c r="F2453" s="7" t="s">
        <v>4459</v>
      </c>
      <c r="G2453" s="7" t="s">
        <v>17</v>
      </c>
      <c r="H2453" s="7" t="s">
        <v>5810</v>
      </c>
      <c r="I2453" s="7" t="s">
        <v>4846</v>
      </c>
      <c r="J2453" s="7"/>
      <c r="K2453" s="7" t="s">
        <v>4517</v>
      </c>
      <c r="L2453" s="7" t="s">
        <v>8316</v>
      </c>
      <c r="M2453" s="7" t="s">
        <v>14305</v>
      </c>
      <c r="N2453" s="7">
        <v>43146</v>
      </c>
      <c r="O2453" s="7"/>
      <c r="P2453" s="7"/>
      <c r="Q2453" s="7"/>
      <c r="R2453" s="1"/>
      <c r="S2453" s="1"/>
      <c r="T2453" s="1"/>
      <c r="U2453" s="15" t="s">
        <v>816</v>
      </c>
      <c r="V2453" s="52"/>
      <c r="W2453" s="14" t="s">
        <v>815</v>
      </c>
      <c r="X2453" s="20">
        <v>0</v>
      </c>
      <c r="Y2453" s="7" t="s">
        <v>11224</v>
      </c>
      <c r="Z2453" s="11" t="s">
        <v>4442</v>
      </c>
      <c r="AA2453" s="7">
        <v>103730196.44</v>
      </c>
      <c r="AB2453" s="1" t="s">
        <v>15679</v>
      </c>
      <c r="AC2453" s="7" t="s">
        <v>14869</v>
      </c>
      <c r="AD2453" s="1" t="s">
        <v>16269</v>
      </c>
    </row>
    <row r="2454" spans="1:30">
      <c r="A2454" s="6">
        <v>43942</v>
      </c>
      <c r="B2454" s="7" t="s">
        <v>21</v>
      </c>
      <c r="C2454" s="7" t="s">
        <v>4447</v>
      </c>
      <c r="D2454" s="7" t="s">
        <v>2766</v>
      </c>
      <c r="E2454" s="7" t="s">
        <v>16</v>
      </c>
      <c r="F2454" s="7" t="s">
        <v>2767</v>
      </c>
      <c r="G2454" s="7" t="s">
        <v>37</v>
      </c>
      <c r="H2454" s="7" t="s">
        <v>5811</v>
      </c>
      <c r="I2454" s="7" t="s">
        <v>314</v>
      </c>
      <c r="J2454" s="7" t="s">
        <v>314</v>
      </c>
      <c r="K2454" s="7" t="s">
        <v>2823</v>
      </c>
      <c r="L2454" s="7" t="s">
        <v>13921</v>
      </c>
      <c r="M2454" s="7" t="s">
        <v>2824</v>
      </c>
      <c r="N2454" s="7">
        <v>43100</v>
      </c>
      <c r="O2454" s="7"/>
      <c r="P2454" s="7"/>
      <c r="Q2454" s="7"/>
      <c r="R2454" s="1"/>
      <c r="S2454" s="1"/>
      <c r="T2454" s="1"/>
      <c r="U2454" s="15" t="s">
        <v>816</v>
      </c>
      <c r="V2454" s="52"/>
      <c r="W2454" s="14" t="s">
        <v>815</v>
      </c>
      <c r="X2454" s="20">
        <v>0</v>
      </c>
      <c r="Y2454" s="7" t="s">
        <v>11225</v>
      </c>
      <c r="Z2454" s="11" t="s">
        <v>4442</v>
      </c>
      <c r="AA2454" s="7">
        <v>200000</v>
      </c>
      <c r="AB2454" s="1" t="s">
        <v>15294</v>
      </c>
      <c r="AC2454" s="7" t="s">
        <v>14870</v>
      </c>
      <c r="AD2454" s="1" t="s">
        <v>16269</v>
      </c>
    </row>
    <row r="2455" spans="1:30">
      <c r="A2455" s="6">
        <v>43929</v>
      </c>
      <c r="B2455" s="7" t="s">
        <v>21</v>
      </c>
      <c r="C2455" s="7" t="s">
        <v>4257</v>
      </c>
      <c r="D2455" s="7" t="s">
        <v>309</v>
      </c>
      <c r="E2455" s="7" t="s">
        <v>16</v>
      </c>
      <c r="F2455" s="7" t="s">
        <v>363</v>
      </c>
      <c r="G2455" s="7" t="s">
        <v>34</v>
      </c>
      <c r="H2455" s="7" t="s">
        <v>5812</v>
      </c>
      <c r="I2455" s="7" t="s">
        <v>8890</v>
      </c>
      <c r="J2455" s="7" t="s">
        <v>314</v>
      </c>
      <c r="K2455" s="7" t="s">
        <v>314</v>
      </c>
      <c r="L2455" s="7" t="s">
        <v>14197</v>
      </c>
      <c r="M2455" s="7" t="s">
        <v>8087</v>
      </c>
      <c r="N2455" s="7">
        <v>43080</v>
      </c>
      <c r="O2455" s="7">
        <v>6</v>
      </c>
      <c r="P2455" s="7">
        <v>7180</v>
      </c>
      <c r="Q2455" s="7"/>
      <c r="R2455" s="1"/>
      <c r="S2455" s="1"/>
      <c r="T2455" s="1"/>
      <c r="U2455" s="15" t="s">
        <v>816</v>
      </c>
      <c r="V2455" s="52"/>
      <c r="W2455" s="14" t="s">
        <v>815</v>
      </c>
      <c r="X2455" s="20">
        <v>0</v>
      </c>
      <c r="Y2455" s="7" t="s">
        <v>11226</v>
      </c>
      <c r="Z2455" s="11" t="s">
        <v>4442</v>
      </c>
      <c r="AA2455" s="7">
        <v>63571415865.089996</v>
      </c>
      <c r="AB2455" s="1" t="s">
        <v>15151</v>
      </c>
      <c r="AC2455" s="7" t="s">
        <v>14869</v>
      </c>
      <c r="AD2455" s="1" t="s">
        <v>16269</v>
      </c>
    </row>
    <row r="2456" spans="1:30">
      <c r="A2456" s="6">
        <v>43946</v>
      </c>
      <c r="B2456" s="7" t="s">
        <v>21</v>
      </c>
      <c r="C2456" s="7" t="s">
        <v>4500</v>
      </c>
      <c r="D2456" s="11" t="s">
        <v>904</v>
      </c>
      <c r="E2456" s="7" t="s">
        <v>16</v>
      </c>
      <c r="F2456" s="7" t="s">
        <v>3462</v>
      </c>
      <c r="G2456" s="7" t="s">
        <v>17</v>
      </c>
      <c r="H2456" s="7" t="s">
        <v>5813</v>
      </c>
      <c r="I2456" s="7" t="s">
        <v>2865</v>
      </c>
      <c r="J2456" s="7"/>
      <c r="K2456" s="7" t="s">
        <v>8891</v>
      </c>
      <c r="L2456" s="7" t="s">
        <v>8892</v>
      </c>
      <c r="M2456" s="7" t="s">
        <v>8893</v>
      </c>
      <c r="N2456" s="7">
        <v>43034.85</v>
      </c>
      <c r="O2456" s="7">
        <v>9</v>
      </c>
      <c r="P2456" s="7">
        <v>43034.85</v>
      </c>
      <c r="Q2456" s="7"/>
      <c r="R2456" s="1"/>
      <c r="S2456" s="1"/>
      <c r="T2456" s="1"/>
      <c r="U2456" s="15" t="s">
        <v>816</v>
      </c>
      <c r="V2456" s="52"/>
      <c r="W2456" s="14" t="s">
        <v>815</v>
      </c>
      <c r="X2456" s="20">
        <v>0</v>
      </c>
      <c r="Y2456" s="7" t="s">
        <v>11227</v>
      </c>
      <c r="Z2456" s="11" t="s">
        <v>4442</v>
      </c>
      <c r="AA2456" s="7">
        <v>0</v>
      </c>
      <c r="AB2456" s="1" t="s">
        <v>15833</v>
      </c>
      <c r="AC2456" s="7" t="s">
        <v>14869</v>
      </c>
      <c r="AD2456" s="1" t="s">
        <v>16269</v>
      </c>
    </row>
    <row r="2457" spans="1:30">
      <c r="A2457" s="6">
        <v>43944</v>
      </c>
      <c r="B2457" s="7" t="s">
        <v>21</v>
      </c>
      <c r="C2457" s="7" t="s">
        <v>4594</v>
      </c>
      <c r="D2457" s="11" t="s">
        <v>904</v>
      </c>
      <c r="E2457" s="7" t="s">
        <v>16</v>
      </c>
      <c r="F2457" s="7" t="s">
        <v>1191</v>
      </c>
      <c r="G2457" s="7" t="s">
        <v>17</v>
      </c>
      <c r="H2457" s="7" t="s">
        <v>5814</v>
      </c>
      <c r="I2457" s="7" t="s">
        <v>1214</v>
      </c>
      <c r="J2457" s="7"/>
      <c r="K2457" s="7" t="s">
        <v>1215</v>
      </c>
      <c r="L2457" s="7" t="s">
        <v>8268</v>
      </c>
      <c r="M2457" s="7" t="s">
        <v>1216</v>
      </c>
      <c r="N2457" s="7">
        <v>42744</v>
      </c>
      <c r="O2457" s="7"/>
      <c r="P2457" s="7"/>
      <c r="Q2457" s="7"/>
      <c r="R2457" s="1"/>
      <c r="S2457" s="1"/>
      <c r="T2457" s="1"/>
      <c r="U2457" s="15" t="s">
        <v>816</v>
      </c>
      <c r="V2457" s="52"/>
      <c r="W2457" s="14" t="s">
        <v>815</v>
      </c>
      <c r="X2457" s="20">
        <v>0</v>
      </c>
      <c r="Y2457" s="7" t="s">
        <v>11228</v>
      </c>
      <c r="Z2457" s="11" t="s">
        <v>4442</v>
      </c>
      <c r="AA2457" s="7">
        <v>2000000</v>
      </c>
      <c r="AB2457" s="1" t="s">
        <v>15070</v>
      </c>
      <c r="AC2457" s="7" t="s">
        <v>14869</v>
      </c>
      <c r="AD2457" s="1" t="s">
        <v>16269</v>
      </c>
    </row>
    <row r="2458" spans="1:30">
      <c r="A2458" s="6">
        <v>43924</v>
      </c>
      <c r="B2458" s="7" t="s">
        <v>1385</v>
      </c>
      <c r="C2458" s="7" t="s">
        <v>4444</v>
      </c>
      <c r="D2458" s="7" t="s">
        <v>1387</v>
      </c>
      <c r="E2458" s="7" t="s">
        <v>1499</v>
      </c>
      <c r="F2458" s="7" t="s">
        <v>1520</v>
      </c>
      <c r="G2458" s="7" t="s">
        <v>17</v>
      </c>
      <c r="H2458" s="7" t="s">
        <v>1599</v>
      </c>
      <c r="I2458" s="7" t="s">
        <v>1600</v>
      </c>
      <c r="J2458" s="7"/>
      <c r="K2458" s="7"/>
      <c r="L2458" s="7" t="s">
        <v>1601</v>
      </c>
      <c r="M2458" s="7" t="s">
        <v>13822</v>
      </c>
      <c r="N2458" s="7">
        <v>42660</v>
      </c>
      <c r="O2458" s="7"/>
      <c r="P2458" s="7"/>
      <c r="Q2458" s="7"/>
      <c r="R2458" s="1"/>
      <c r="S2458" s="1"/>
      <c r="T2458" s="1"/>
      <c r="U2458" s="15" t="s">
        <v>816</v>
      </c>
      <c r="V2458" s="52"/>
      <c r="W2458" s="14" t="s">
        <v>815</v>
      </c>
      <c r="X2458" s="20">
        <v>0</v>
      </c>
      <c r="Y2458" s="7" t="s">
        <v>11229</v>
      </c>
      <c r="Z2458" s="11" t="s">
        <v>4442</v>
      </c>
      <c r="AA2458" s="7">
        <v>90000</v>
      </c>
      <c r="AB2458" s="1" t="s">
        <v>15123</v>
      </c>
      <c r="AC2458" s="7" t="s">
        <v>14869</v>
      </c>
      <c r="AD2458" s="1" t="s">
        <v>16269</v>
      </c>
    </row>
    <row r="2459" spans="1:30">
      <c r="A2459" s="6">
        <v>43943</v>
      </c>
      <c r="B2459" s="7" t="s">
        <v>21</v>
      </c>
      <c r="C2459" s="7"/>
      <c r="D2459" s="7" t="s">
        <v>818</v>
      </c>
      <c r="E2459" s="7" t="s">
        <v>16</v>
      </c>
      <c r="F2459" s="7" t="s">
        <v>845</v>
      </c>
      <c r="G2459" s="7" t="s">
        <v>17</v>
      </c>
      <c r="H2459" s="7" t="s">
        <v>5815</v>
      </c>
      <c r="I2459" s="7" t="s">
        <v>8229</v>
      </c>
      <c r="J2459" s="7"/>
      <c r="K2459" s="7" t="s">
        <v>863</v>
      </c>
      <c r="L2459" s="7"/>
      <c r="M2459" s="7" t="s">
        <v>880</v>
      </c>
      <c r="N2459" s="7">
        <v>42566.78</v>
      </c>
      <c r="O2459" s="7">
        <v>2291</v>
      </c>
      <c r="P2459" s="7">
        <v>18.579999999999998</v>
      </c>
      <c r="Q2459" s="7"/>
      <c r="R2459" s="1"/>
      <c r="S2459" s="1"/>
      <c r="T2459" s="1"/>
      <c r="U2459" s="15" t="s">
        <v>816</v>
      </c>
      <c r="V2459" s="52"/>
      <c r="W2459" s="14" t="s">
        <v>815</v>
      </c>
      <c r="X2459" s="20">
        <v>0</v>
      </c>
      <c r="Y2459" s="7" t="s">
        <v>11230</v>
      </c>
      <c r="Z2459" s="11" t="s">
        <v>4442</v>
      </c>
      <c r="AA2459" s="7"/>
      <c r="AB2459" s="71" t="s">
        <v>16263</v>
      </c>
      <c r="AC2459" s="7"/>
      <c r="AD2459" s="1" t="s">
        <v>16269</v>
      </c>
    </row>
    <row r="2460" spans="1:30">
      <c r="A2460" s="6">
        <v>43938</v>
      </c>
      <c r="B2460" s="7" t="s">
        <v>21</v>
      </c>
      <c r="C2460" s="7" t="s">
        <v>4670</v>
      </c>
      <c r="D2460" s="7" t="s">
        <v>2695</v>
      </c>
      <c r="E2460" s="7" t="s">
        <v>16</v>
      </c>
      <c r="F2460" s="7" t="s">
        <v>2696</v>
      </c>
      <c r="G2460" s="7" t="s">
        <v>17</v>
      </c>
      <c r="H2460" s="7" t="s">
        <v>5816</v>
      </c>
      <c r="I2460" s="7" t="s">
        <v>2698</v>
      </c>
      <c r="J2460" s="7" t="s">
        <v>2699</v>
      </c>
      <c r="K2460" s="7" t="s">
        <v>2700</v>
      </c>
      <c r="L2460" s="7" t="s">
        <v>13910</v>
      </c>
      <c r="M2460" s="7" t="s">
        <v>2701</v>
      </c>
      <c r="N2460" s="7">
        <v>42500</v>
      </c>
      <c r="O2460" s="7">
        <v>1700</v>
      </c>
      <c r="P2460" s="7">
        <v>25</v>
      </c>
      <c r="Q2460" s="7"/>
      <c r="R2460" s="1"/>
      <c r="S2460" s="1"/>
      <c r="T2460" s="1"/>
      <c r="U2460" s="15" t="s">
        <v>816</v>
      </c>
      <c r="V2460" s="52"/>
      <c r="W2460" s="14" t="s">
        <v>815</v>
      </c>
      <c r="X2460" s="20">
        <v>0</v>
      </c>
      <c r="Y2460" s="7" t="s">
        <v>11231</v>
      </c>
      <c r="Z2460" s="11" t="s">
        <v>4442</v>
      </c>
      <c r="AA2460" s="7">
        <v>100000</v>
      </c>
      <c r="AB2460" s="1" t="s">
        <v>15280</v>
      </c>
      <c r="AC2460" s="7" t="s">
        <v>14870</v>
      </c>
      <c r="AD2460" s="1" t="s">
        <v>16269</v>
      </c>
    </row>
    <row r="2461" spans="1:30">
      <c r="A2461" s="6">
        <v>43929</v>
      </c>
      <c r="B2461" s="7" t="s">
        <v>21</v>
      </c>
      <c r="C2461" s="7" t="s">
        <v>4657</v>
      </c>
      <c r="D2461" s="7" t="s">
        <v>3952</v>
      </c>
      <c r="E2461" s="7" t="s">
        <v>16</v>
      </c>
      <c r="F2461" s="7" t="s">
        <v>4086</v>
      </c>
      <c r="G2461" s="7" t="s">
        <v>17</v>
      </c>
      <c r="H2461" s="7" t="s">
        <v>5357</v>
      </c>
      <c r="I2461" s="7" t="s">
        <v>8894</v>
      </c>
      <c r="J2461" s="7"/>
      <c r="K2461" s="7"/>
      <c r="L2461" s="7" t="s">
        <v>8895</v>
      </c>
      <c r="M2461" s="7" t="s">
        <v>8896</v>
      </c>
      <c r="N2461" s="7">
        <v>42500</v>
      </c>
      <c r="O2461" s="7"/>
      <c r="P2461" s="7"/>
      <c r="Q2461" s="7"/>
      <c r="R2461" s="1"/>
      <c r="S2461" s="1"/>
      <c r="T2461" s="1"/>
      <c r="U2461" s="15" t="s">
        <v>816</v>
      </c>
      <c r="V2461" s="52"/>
      <c r="W2461" s="14" t="s">
        <v>815</v>
      </c>
      <c r="X2461" s="20">
        <v>0</v>
      </c>
      <c r="Y2461" s="7" t="s">
        <v>11232</v>
      </c>
      <c r="Z2461" s="11" t="s">
        <v>4442</v>
      </c>
      <c r="AA2461" s="7">
        <v>10000</v>
      </c>
      <c r="AB2461" s="1" t="s">
        <v>15834</v>
      </c>
      <c r="AC2461" s="7" t="s">
        <v>14868</v>
      </c>
      <c r="AD2461" s="1" t="s">
        <v>16269</v>
      </c>
    </row>
    <row r="2462" spans="1:30">
      <c r="A2462" s="6">
        <v>43944</v>
      </c>
      <c r="B2462" s="7" t="s">
        <v>15</v>
      </c>
      <c r="C2462" s="7" t="s">
        <v>4645</v>
      </c>
      <c r="D2462" s="7" t="s">
        <v>692</v>
      </c>
      <c r="E2462" s="7" t="s">
        <v>16</v>
      </c>
      <c r="F2462" s="7"/>
      <c r="G2462" s="7" t="s">
        <v>17</v>
      </c>
      <c r="H2462" s="7" t="s">
        <v>5817</v>
      </c>
      <c r="I2462" s="7" t="s">
        <v>8695</v>
      </c>
      <c r="J2462" s="7"/>
      <c r="K2462" s="7" t="s">
        <v>8696</v>
      </c>
      <c r="L2462" s="7" t="s">
        <v>14435</v>
      </c>
      <c r="M2462" s="7" t="s">
        <v>8897</v>
      </c>
      <c r="N2462" s="7">
        <v>42500</v>
      </c>
      <c r="O2462" s="7">
        <v>500</v>
      </c>
      <c r="P2462" s="7">
        <v>85</v>
      </c>
      <c r="Q2462" s="7"/>
      <c r="R2462" s="1"/>
      <c r="S2462" s="1"/>
      <c r="T2462" s="1"/>
      <c r="U2462" s="15" t="s">
        <v>816</v>
      </c>
      <c r="V2462" s="52"/>
      <c r="W2462" s="14" t="s">
        <v>815</v>
      </c>
      <c r="X2462" s="20">
        <v>0</v>
      </c>
      <c r="Y2462" s="7" t="s">
        <v>11233</v>
      </c>
      <c r="Z2462" s="11" t="s">
        <v>4442</v>
      </c>
      <c r="AA2462" s="7">
        <v>100000</v>
      </c>
      <c r="AB2462" s="1" t="s">
        <v>15835</v>
      </c>
      <c r="AC2462" s="7" t="s">
        <v>14868</v>
      </c>
      <c r="AD2462" s="1" t="s">
        <v>16269</v>
      </c>
    </row>
    <row r="2463" spans="1:30">
      <c r="A2463" s="6">
        <v>43944</v>
      </c>
      <c r="B2463" s="7" t="s">
        <v>15</v>
      </c>
      <c r="C2463" s="7" t="s">
        <v>4645</v>
      </c>
      <c r="D2463" s="7" t="s">
        <v>692</v>
      </c>
      <c r="E2463" s="7" t="s">
        <v>16</v>
      </c>
      <c r="F2463" s="7"/>
      <c r="G2463" s="7" t="s">
        <v>17</v>
      </c>
      <c r="H2463" s="7" t="s">
        <v>5818</v>
      </c>
      <c r="I2463" s="7" t="s">
        <v>8695</v>
      </c>
      <c r="J2463" s="7"/>
      <c r="K2463" s="7" t="s">
        <v>8696</v>
      </c>
      <c r="L2463" s="7" t="s">
        <v>14435</v>
      </c>
      <c r="M2463" s="7" t="s">
        <v>8897</v>
      </c>
      <c r="N2463" s="7">
        <v>42500</v>
      </c>
      <c r="O2463" s="7">
        <v>500</v>
      </c>
      <c r="P2463" s="7">
        <v>85</v>
      </c>
      <c r="Q2463" s="7"/>
      <c r="R2463" s="1"/>
      <c r="S2463" s="1"/>
      <c r="T2463" s="1"/>
      <c r="U2463" s="15" t="s">
        <v>816</v>
      </c>
      <c r="V2463" s="52"/>
      <c r="W2463" s="14" t="s">
        <v>815</v>
      </c>
      <c r="X2463" s="20">
        <v>0</v>
      </c>
      <c r="Y2463" s="7" t="s">
        <v>11234</v>
      </c>
      <c r="Z2463" s="11" t="s">
        <v>4442</v>
      </c>
      <c r="AA2463" s="7">
        <v>100000</v>
      </c>
      <c r="AB2463" s="1" t="s">
        <v>15835</v>
      </c>
      <c r="AC2463" s="7" t="s">
        <v>14868</v>
      </c>
      <c r="AD2463" s="1" t="s">
        <v>16269</v>
      </c>
    </row>
    <row r="2464" spans="1:30">
      <c r="A2464" s="6">
        <v>43941</v>
      </c>
      <c r="B2464" s="7" t="s">
        <v>15</v>
      </c>
      <c r="C2464" s="7" t="s">
        <v>4645</v>
      </c>
      <c r="D2464" s="7" t="s">
        <v>692</v>
      </c>
      <c r="E2464" s="7" t="s">
        <v>16</v>
      </c>
      <c r="F2464" s="7"/>
      <c r="G2464" s="7" t="s">
        <v>17</v>
      </c>
      <c r="H2464" s="7" t="s">
        <v>5819</v>
      </c>
      <c r="I2464" s="7" t="s">
        <v>8719</v>
      </c>
      <c r="J2464" s="7"/>
      <c r="K2464" s="7" t="s">
        <v>8720</v>
      </c>
      <c r="L2464" s="7"/>
      <c r="M2464" s="7" t="s">
        <v>8898</v>
      </c>
      <c r="N2464" s="7">
        <v>42420</v>
      </c>
      <c r="O2464" s="7">
        <v>20200</v>
      </c>
      <c r="P2464" s="7">
        <v>2.1</v>
      </c>
      <c r="Q2464" s="7"/>
      <c r="R2464" s="1"/>
      <c r="S2464" s="1"/>
      <c r="T2464" s="1"/>
      <c r="U2464" s="15" t="s">
        <v>816</v>
      </c>
      <c r="V2464" s="52"/>
      <c r="W2464" s="14" t="s">
        <v>815</v>
      </c>
      <c r="X2464" s="20">
        <v>0</v>
      </c>
      <c r="Y2464" s="7" t="s">
        <v>11235</v>
      </c>
      <c r="Z2464" s="11" t="s">
        <v>4442</v>
      </c>
      <c r="AA2464" s="7"/>
      <c r="AB2464" s="71" t="s">
        <v>16263</v>
      </c>
      <c r="AC2464" s="7"/>
      <c r="AD2464" s="1" t="s">
        <v>16269</v>
      </c>
    </row>
    <row r="2465" spans="1:30">
      <c r="A2465" s="6">
        <v>43948</v>
      </c>
      <c r="B2465" s="7" t="s">
        <v>21</v>
      </c>
      <c r="C2465" s="7" t="s">
        <v>4451</v>
      </c>
      <c r="D2465" s="7" t="s">
        <v>2480</v>
      </c>
      <c r="E2465" s="7" t="s">
        <v>16</v>
      </c>
      <c r="F2465" s="7" t="s">
        <v>2481</v>
      </c>
      <c r="G2465" s="7" t="s">
        <v>17</v>
      </c>
      <c r="H2465" s="7" t="s">
        <v>5820</v>
      </c>
      <c r="I2465" s="7" t="s">
        <v>8899</v>
      </c>
      <c r="J2465" s="7" t="s">
        <v>2485</v>
      </c>
      <c r="K2465" s="7"/>
      <c r="L2465" s="7" t="s">
        <v>8862</v>
      </c>
      <c r="M2465" s="7" t="s">
        <v>2855</v>
      </c>
      <c r="N2465" s="7">
        <v>42400</v>
      </c>
      <c r="O2465" s="7"/>
      <c r="P2465" s="7"/>
      <c r="Q2465" s="7"/>
      <c r="R2465" s="1"/>
      <c r="S2465" s="1"/>
      <c r="T2465" s="1"/>
      <c r="U2465" s="15" t="s">
        <v>816</v>
      </c>
      <c r="V2465" s="52"/>
      <c r="W2465" s="14" t="s">
        <v>815</v>
      </c>
      <c r="X2465" s="20">
        <v>0</v>
      </c>
      <c r="Y2465" s="7" t="s">
        <v>11236</v>
      </c>
      <c r="Z2465" s="11" t="s">
        <v>4442</v>
      </c>
      <c r="AA2465" s="7">
        <v>6000000</v>
      </c>
      <c r="AB2465" s="1" t="s">
        <v>15297</v>
      </c>
      <c r="AC2465" s="7" t="s">
        <v>14869</v>
      </c>
      <c r="AD2465" s="1" t="s">
        <v>16269</v>
      </c>
    </row>
    <row r="2466" spans="1:30">
      <c r="A2466" s="6">
        <v>43923</v>
      </c>
      <c r="B2466" s="7" t="s">
        <v>1385</v>
      </c>
      <c r="C2466" s="7" t="s">
        <v>4444</v>
      </c>
      <c r="D2466" s="7" t="s">
        <v>1387</v>
      </c>
      <c r="E2466" s="7" t="s">
        <v>4456</v>
      </c>
      <c r="F2466" s="7" t="s">
        <v>4457</v>
      </c>
      <c r="G2466" s="7" t="s">
        <v>17</v>
      </c>
      <c r="H2466" s="7" t="s">
        <v>5321</v>
      </c>
      <c r="I2466" s="7" t="s">
        <v>8238</v>
      </c>
      <c r="J2466" s="7"/>
      <c r="K2466" s="7"/>
      <c r="L2466" s="7" t="s">
        <v>8900</v>
      </c>
      <c r="M2466" s="7" t="s">
        <v>8901</v>
      </c>
      <c r="N2466" s="7">
        <v>42208</v>
      </c>
      <c r="O2466" s="7"/>
      <c r="P2466" s="7"/>
      <c r="Q2466" s="7"/>
      <c r="R2466" s="1"/>
      <c r="S2466" s="1"/>
      <c r="T2466" s="1"/>
      <c r="U2466" s="15" t="s">
        <v>816</v>
      </c>
      <c r="V2466" s="52"/>
      <c r="W2466" s="14" t="s">
        <v>815</v>
      </c>
      <c r="X2466" s="20">
        <v>0</v>
      </c>
      <c r="Y2466" s="7" t="s">
        <v>11237</v>
      </c>
      <c r="Z2466" s="11" t="s">
        <v>4442</v>
      </c>
      <c r="AA2466" s="7">
        <v>64633683</v>
      </c>
      <c r="AB2466" s="1" t="s">
        <v>15389</v>
      </c>
      <c r="AC2466" s="7" t="s">
        <v>14869</v>
      </c>
      <c r="AD2466" s="1" t="s">
        <v>16269</v>
      </c>
    </row>
    <row r="2467" spans="1:30">
      <c r="A2467" s="6">
        <v>43924</v>
      </c>
      <c r="B2467" s="7" t="s">
        <v>21</v>
      </c>
      <c r="C2467" s="7" t="s">
        <v>4269</v>
      </c>
      <c r="D2467" s="7" t="s">
        <v>3952</v>
      </c>
      <c r="E2467" s="7" t="s">
        <v>16</v>
      </c>
      <c r="F2467" s="7" t="s">
        <v>4270</v>
      </c>
      <c r="G2467" s="7" t="s">
        <v>17</v>
      </c>
      <c r="H2467" s="7" t="s">
        <v>5821</v>
      </c>
      <c r="I2467" s="7" t="s">
        <v>8274</v>
      </c>
      <c r="J2467" s="7"/>
      <c r="K2467" s="7"/>
      <c r="L2467" s="7" t="s">
        <v>14054</v>
      </c>
      <c r="M2467" s="7" t="s">
        <v>4073</v>
      </c>
      <c r="N2467" s="7">
        <v>42182.400000000001</v>
      </c>
      <c r="O2467" s="7">
        <v>780</v>
      </c>
      <c r="P2467" s="7">
        <v>54.08</v>
      </c>
      <c r="Q2467" s="7"/>
      <c r="R2467" s="1"/>
      <c r="S2467" s="1"/>
      <c r="T2467" s="1"/>
      <c r="U2467" s="15" t="s">
        <v>816</v>
      </c>
      <c r="V2467" s="52"/>
      <c r="W2467" s="14" t="s">
        <v>815</v>
      </c>
      <c r="X2467" s="20">
        <v>0</v>
      </c>
      <c r="Y2467" s="7" t="s">
        <v>11238</v>
      </c>
      <c r="Z2467" s="11" t="s">
        <v>4442</v>
      </c>
      <c r="AA2467" s="7">
        <v>2000000</v>
      </c>
      <c r="AB2467" s="1" t="s">
        <v>15443</v>
      </c>
      <c r="AC2467" s="7" t="s">
        <v>14868</v>
      </c>
      <c r="AD2467" s="1" t="s">
        <v>16269</v>
      </c>
    </row>
    <row r="2468" spans="1:30">
      <c r="A2468" s="6">
        <v>43941</v>
      </c>
      <c r="B2468" s="7" t="s">
        <v>21</v>
      </c>
      <c r="C2468" s="7" t="s">
        <v>2648</v>
      </c>
      <c r="D2468" s="11" t="s">
        <v>3952</v>
      </c>
      <c r="E2468" s="7" t="s">
        <v>16</v>
      </c>
      <c r="F2468" s="7" t="s">
        <v>4728</v>
      </c>
      <c r="G2468" s="7" t="s">
        <v>17</v>
      </c>
      <c r="H2468" s="7" t="s">
        <v>5822</v>
      </c>
      <c r="I2468" s="7" t="s">
        <v>8727</v>
      </c>
      <c r="J2468" s="7"/>
      <c r="K2468" s="7"/>
      <c r="L2468" s="7" t="s">
        <v>1880</v>
      </c>
      <c r="M2468" s="7" t="s">
        <v>1881</v>
      </c>
      <c r="N2468" s="7">
        <v>42100</v>
      </c>
      <c r="O2468" s="7"/>
      <c r="P2468" s="7"/>
      <c r="Q2468" s="7"/>
      <c r="R2468" s="1"/>
      <c r="S2468" s="1"/>
      <c r="T2468" s="1"/>
      <c r="U2468" s="15" t="s">
        <v>816</v>
      </c>
      <c r="V2468" s="52"/>
      <c r="W2468" s="14" t="s">
        <v>815</v>
      </c>
      <c r="X2468" s="20">
        <v>0</v>
      </c>
      <c r="Y2468" s="7" t="s">
        <v>11239</v>
      </c>
      <c r="Z2468" s="11" t="s">
        <v>4442</v>
      </c>
      <c r="AA2468" s="7">
        <v>1150000</v>
      </c>
      <c r="AB2468" s="1" t="s">
        <v>15175</v>
      </c>
      <c r="AC2468" s="7" t="s">
        <v>14870</v>
      </c>
      <c r="AD2468" s="1" t="s">
        <v>16269</v>
      </c>
    </row>
    <row r="2469" spans="1:30">
      <c r="A2469" s="6">
        <v>43930</v>
      </c>
      <c r="B2469" s="7" t="s">
        <v>1385</v>
      </c>
      <c r="C2469" s="7" t="s">
        <v>4444</v>
      </c>
      <c r="D2469" s="7" t="s">
        <v>1387</v>
      </c>
      <c r="E2469" s="7" t="s">
        <v>4456</v>
      </c>
      <c r="F2469" s="7" t="s">
        <v>4469</v>
      </c>
      <c r="G2469" s="7" t="s">
        <v>17</v>
      </c>
      <c r="H2469" s="7" t="s">
        <v>5823</v>
      </c>
      <c r="I2469" s="7" t="s">
        <v>8902</v>
      </c>
      <c r="J2469" s="7"/>
      <c r="K2469" s="7"/>
      <c r="L2469" s="7" t="s">
        <v>14437</v>
      </c>
      <c r="M2469" s="7" t="s">
        <v>14436</v>
      </c>
      <c r="N2469" s="7">
        <v>42072</v>
      </c>
      <c r="O2469" s="7"/>
      <c r="P2469" s="7"/>
      <c r="Q2469" s="7"/>
      <c r="R2469" s="1"/>
      <c r="S2469" s="1"/>
      <c r="T2469" s="1"/>
      <c r="U2469" s="15" t="s">
        <v>816</v>
      </c>
      <c r="V2469" s="52"/>
      <c r="W2469" s="14" t="s">
        <v>815</v>
      </c>
      <c r="X2469" s="20">
        <v>0</v>
      </c>
      <c r="Y2469" s="7" t="s">
        <v>11240</v>
      </c>
      <c r="Z2469" s="11" t="s">
        <v>4442</v>
      </c>
      <c r="AA2469" s="7">
        <v>100000</v>
      </c>
      <c r="AB2469" s="1" t="s">
        <v>15836</v>
      </c>
      <c r="AC2469" s="7" t="s">
        <v>14870</v>
      </c>
      <c r="AD2469" s="1" t="s">
        <v>16269</v>
      </c>
    </row>
    <row r="2470" spans="1:30">
      <c r="A2470" s="6">
        <v>43942</v>
      </c>
      <c r="B2470" s="7" t="s">
        <v>15</v>
      </c>
      <c r="C2470" s="7" t="s">
        <v>4452</v>
      </c>
      <c r="D2470" s="7" t="s">
        <v>3804</v>
      </c>
      <c r="E2470" s="7" t="s">
        <v>16</v>
      </c>
      <c r="F2470" s="7" t="s">
        <v>2462</v>
      </c>
      <c r="G2470" s="7" t="s">
        <v>37</v>
      </c>
      <c r="H2470" s="7" t="s">
        <v>5824</v>
      </c>
      <c r="I2470" s="7" t="s">
        <v>8903</v>
      </c>
      <c r="J2470" s="7" t="s">
        <v>8904</v>
      </c>
      <c r="K2470" s="7"/>
      <c r="L2470" s="7" t="s">
        <v>14438</v>
      </c>
      <c r="M2470" s="7" t="s">
        <v>8905</v>
      </c>
      <c r="N2470" s="7">
        <v>42000</v>
      </c>
      <c r="O2470" s="7">
        <v>200</v>
      </c>
      <c r="P2470" s="7">
        <v>210</v>
      </c>
      <c r="Q2470" s="7"/>
      <c r="R2470" s="1"/>
      <c r="S2470" s="1"/>
      <c r="T2470" s="1"/>
      <c r="U2470" s="15" t="s">
        <v>816</v>
      </c>
      <c r="V2470" s="52"/>
      <c r="W2470" s="14" t="s">
        <v>815</v>
      </c>
      <c r="X2470" s="20">
        <v>0</v>
      </c>
      <c r="Y2470" s="7" t="s">
        <v>11241</v>
      </c>
      <c r="Z2470" s="11" t="s">
        <v>4442</v>
      </c>
      <c r="AA2470" s="7">
        <v>95000</v>
      </c>
      <c r="AB2470" s="1" t="s">
        <v>15837</v>
      </c>
      <c r="AC2470" s="7" t="s">
        <v>14868</v>
      </c>
      <c r="AD2470" s="1" t="s">
        <v>16269</v>
      </c>
    </row>
    <row r="2471" spans="1:30">
      <c r="A2471" s="6">
        <v>43924</v>
      </c>
      <c r="B2471" s="7" t="s">
        <v>21</v>
      </c>
      <c r="C2471" s="7" t="s">
        <v>4269</v>
      </c>
      <c r="D2471" s="7" t="s">
        <v>3952</v>
      </c>
      <c r="E2471" s="7" t="s">
        <v>16</v>
      </c>
      <c r="F2471" s="7" t="s">
        <v>4270</v>
      </c>
      <c r="G2471" s="7" t="s">
        <v>17</v>
      </c>
      <c r="H2471" s="7" t="s">
        <v>5825</v>
      </c>
      <c r="I2471" s="7" t="s">
        <v>8274</v>
      </c>
      <c r="J2471" s="7"/>
      <c r="K2471" s="7"/>
      <c r="L2471" s="7" t="s">
        <v>14346</v>
      </c>
      <c r="M2471" s="7" t="s">
        <v>8539</v>
      </c>
      <c r="N2471" s="7">
        <v>42000</v>
      </c>
      <c r="O2471" s="7">
        <v>4200</v>
      </c>
      <c r="P2471" s="7">
        <v>10</v>
      </c>
      <c r="Q2471" s="7"/>
      <c r="R2471" s="1"/>
      <c r="S2471" s="1"/>
      <c r="T2471" s="1"/>
      <c r="U2471" s="15" t="s">
        <v>816</v>
      </c>
      <c r="V2471" s="52"/>
      <c r="W2471" s="14" t="s">
        <v>815</v>
      </c>
      <c r="X2471" s="20">
        <v>0</v>
      </c>
      <c r="Y2471" s="7" t="s">
        <v>11242</v>
      </c>
      <c r="Z2471" s="11" t="s">
        <v>4442</v>
      </c>
      <c r="AA2471" s="7">
        <v>300000</v>
      </c>
      <c r="AB2471" s="1" t="s">
        <v>15735</v>
      </c>
      <c r="AC2471" s="7" t="s">
        <v>14869</v>
      </c>
      <c r="AD2471" s="1" t="s">
        <v>16269</v>
      </c>
    </row>
    <row r="2472" spans="1:30">
      <c r="A2472" s="6">
        <v>43938</v>
      </c>
      <c r="B2472" s="7" t="s">
        <v>21</v>
      </c>
      <c r="C2472" s="7" t="s">
        <v>4589</v>
      </c>
      <c r="D2472" s="7" t="s">
        <v>2170</v>
      </c>
      <c r="E2472" s="7" t="s">
        <v>16</v>
      </c>
      <c r="F2472" s="7"/>
      <c r="G2472" s="7" t="s">
        <v>17</v>
      </c>
      <c r="H2472" s="7" t="s">
        <v>5826</v>
      </c>
      <c r="I2472" s="7" t="s">
        <v>5081</v>
      </c>
      <c r="J2472" s="7"/>
      <c r="K2472" s="7"/>
      <c r="L2472" s="7" t="s">
        <v>13872</v>
      </c>
      <c r="M2472" s="7" t="s">
        <v>2172</v>
      </c>
      <c r="N2472" s="7">
        <v>42000</v>
      </c>
      <c r="O2472" s="7">
        <v>5000</v>
      </c>
      <c r="P2472" s="7">
        <v>8.4</v>
      </c>
      <c r="Q2472" s="7"/>
      <c r="R2472" s="1"/>
      <c r="S2472" s="1"/>
      <c r="T2472" s="1"/>
      <c r="U2472" s="15" t="s">
        <v>816</v>
      </c>
      <c r="V2472" s="52"/>
      <c r="W2472" s="14" t="s">
        <v>815</v>
      </c>
      <c r="X2472" s="20">
        <v>0</v>
      </c>
      <c r="Y2472" s="7" t="s">
        <v>11243</v>
      </c>
      <c r="Z2472" s="11" t="s">
        <v>4442</v>
      </c>
      <c r="AA2472" s="7">
        <v>500000</v>
      </c>
      <c r="AB2472" s="1" t="s">
        <v>15215</v>
      </c>
      <c r="AC2472" s="7" t="s">
        <v>14869</v>
      </c>
      <c r="AD2472" s="1" t="s">
        <v>16269</v>
      </c>
    </row>
    <row r="2473" spans="1:30">
      <c r="A2473" s="6" t="s">
        <v>815</v>
      </c>
      <c r="B2473" s="7" t="s">
        <v>15</v>
      </c>
      <c r="C2473" s="7" t="s">
        <v>4458</v>
      </c>
      <c r="D2473" s="11" t="s">
        <v>904</v>
      </c>
      <c r="E2473" s="7" t="s">
        <v>16</v>
      </c>
      <c r="F2473" s="7" t="s">
        <v>4459</v>
      </c>
      <c r="G2473" s="7" t="s">
        <v>17</v>
      </c>
      <c r="H2473" s="7" t="s">
        <v>5827</v>
      </c>
      <c r="I2473" s="7" t="s">
        <v>8267</v>
      </c>
      <c r="J2473" s="7"/>
      <c r="K2473" s="7" t="s">
        <v>4517</v>
      </c>
      <c r="L2473" s="7" t="s">
        <v>1080</v>
      </c>
      <c r="M2473" s="7" t="s">
        <v>979</v>
      </c>
      <c r="N2473" s="7">
        <v>42000</v>
      </c>
      <c r="O2473" s="7"/>
      <c r="P2473" s="7"/>
      <c r="Q2473" s="7"/>
      <c r="R2473" s="1"/>
      <c r="S2473" s="1"/>
      <c r="T2473" s="1"/>
      <c r="U2473" s="15" t="s">
        <v>816</v>
      </c>
      <c r="V2473" s="52"/>
      <c r="W2473" s="14" t="s">
        <v>815</v>
      </c>
      <c r="X2473" s="20">
        <v>0</v>
      </c>
      <c r="Y2473" s="7" t="s">
        <v>11244</v>
      </c>
      <c r="Z2473" s="11" t="s">
        <v>4442</v>
      </c>
      <c r="AA2473" s="7">
        <v>3500000</v>
      </c>
      <c r="AB2473" s="1" t="s">
        <v>15030</v>
      </c>
      <c r="AC2473" s="7" t="s">
        <v>14869</v>
      </c>
      <c r="AD2473" s="1" t="s">
        <v>16269</v>
      </c>
    </row>
    <row r="2474" spans="1:30">
      <c r="A2474" s="6">
        <v>43948</v>
      </c>
      <c r="B2474" s="7" t="s">
        <v>1385</v>
      </c>
      <c r="C2474" s="7" t="s">
        <v>4444</v>
      </c>
      <c r="D2474" s="7" t="s">
        <v>1387</v>
      </c>
      <c r="E2474" s="7" t="s">
        <v>1499</v>
      </c>
      <c r="F2474" s="7" t="s">
        <v>5242</v>
      </c>
      <c r="G2474" s="7" t="s">
        <v>17</v>
      </c>
      <c r="H2474" s="7" t="s">
        <v>5730</v>
      </c>
      <c r="I2474" s="7" t="s">
        <v>8797</v>
      </c>
      <c r="J2474" s="7"/>
      <c r="K2474" s="7"/>
      <c r="L2474" s="7" t="s">
        <v>13817</v>
      </c>
      <c r="M2474" s="7" t="s">
        <v>1497</v>
      </c>
      <c r="N2474" s="7">
        <v>41996.27</v>
      </c>
      <c r="O2474" s="7"/>
      <c r="P2474" s="7"/>
      <c r="Q2474" s="7"/>
      <c r="R2474" s="1"/>
      <c r="S2474" s="1"/>
      <c r="T2474" s="1"/>
      <c r="U2474" s="15" t="s">
        <v>816</v>
      </c>
      <c r="V2474" s="52"/>
      <c r="W2474" s="14" t="s">
        <v>815</v>
      </c>
      <c r="X2474" s="20">
        <v>0</v>
      </c>
      <c r="Y2474" s="7" t="s">
        <v>11245</v>
      </c>
      <c r="Z2474" s="11" t="s">
        <v>4442</v>
      </c>
      <c r="AA2474" s="7">
        <v>1000000</v>
      </c>
      <c r="AB2474" s="1" t="s">
        <v>15107</v>
      </c>
      <c r="AC2474" s="7" t="s">
        <v>14869</v>
      </c>
      <c r="AD2474" s="1" t="s">
        <v>16269</v>
      </c>
    </row>
    <row r="2475" spans="1:30">
      <c r="A2475" s="6">
        <v>43943</v>
      </c>
      <c r="B2475" s="7" t="s">
        <v>21</v>
      </c>
      <c r="C2475" s="7" t="s">
        <v>5263</v>
      </c>
      <c r="D2475" s="7" t="s">
        <v>3804</v>
      </c>
      <c r="E2475" s="7" t="s">
        <v>117</v>
      </c>
      <c r="F2475" s="7" t="s">
        <v>5828</v>
      </c>
      <c r="G2475" s="7" t="s">
        <v>37</v>
      </c>
      <c r="H2475" s="7" t="s">
        <v>5829</v>
      </c>
      <c r="I2475" s="7" t="s">
        <v>8906</v>
      </c>
      <c r="J2475" s="7"/>
      <c r="K2475" s="7" t="s">
        <v>2294</v>
      </c>
      <c r="L2475" s="7" t="s">
        <v>14440</v>
      </c>
      <c r="M2475" s="7" t="s">
        <v>14439</v>
      </c>
      <c r="N2475" s="7">
        <v>41963.5</v>
      </c>
      <c r="O2475" s="7">
        <v>5</v>
      </c>
      <c r="P2475" s="7">
        <v>8392.7000000000007</v>
      </c>
      <c r="Q2475" s="7"/>
      <c r="R2475" s="1"/>
      <c r="S2475" s="1"/>
      <c r="T2475" s="1"/>
      <c r="U2475" s="15" t="s">
        <v>816</v>
      </c>
      <c r="V2475" s="52"/>
      <c r="W2475" s="14" t="s">
        <v>815</v>
      </c>
      <c r="X2475" s="20">
        <v>0</v>
      </c>
      <c r="Y2475" s="7" t="s">
        <v>11246</v>
      </c>
      <c r="Z2475" s="11" t="s">
        <v>4442</v>
      </c>
      <c r="AA2475" s="7">
        <v>200000</v>
      </c>
      <c r="AB2475" s="1" t="s">
        <v>15838</v>
      </c>
      <c r="AC2475" s="7" t="s">
        <v>14868</v>
      </c>
      <c r="AD2475" s="1" t="s">
        <v>16269</v>
      </c>
    </row>
    <row r="2476" spans="1:30">
      <c r="A2476" s="6">
        <v>43944</v>
      </c>
      <c r="B2476" s="7" t="s">
        <v>15</v>
      </c>
      <c r="C2476" s="7" t="s">
        <v>4593</v>
      </c>
      <c r="D2476" s="7" t="s">
        <v>474</v>
      </c>
      <c r="E2476" s="7" t="s">
        <v>16</v>
      </c>
      <c r="F2476" s="7"/>
      <c r="G2476" s="7" t="s">
        <v>37</v>
      </c>
      <c r="H2476" s="7" t="s">
        <v>5830</v>
      </c>
      <c r="I2476" s="7" t="s">
        <v>630</v>
      </c>
      <c r="J2476" s="7"/>
      <c r="K2476" s="7" t="s">
        <v>8907</v>
      </c>
      <c r="L2476" s="7" t="s">
        <v>8908</v>
      </c>
      <c r="M2476" s="7" t="s">
        <v>8909</v>
      </c>
      <c r="N2476" s="7">
        <v>41900</v>
      </c>
      <c r="O2476" s="7">
        <v>1</v>
      </c>
      <c r="P2476" s="7">
        <v>41900</v>
      </c>
      <c r="Q2476" s="7"/>
      <c r="R2476" s="1"/>
      <c r="S2476" s="1"/>
      <c r="T2476" s="1"/>
      <c r="U2476" s="15" t="s">
        <v>816</v>
      </c>
      <c r="V2476" s="52"/>
      <c r="W2476" s="14" t="s">
        <v>815</v>
      </c>
      <c r="X2476" s="20">
        <v>0</v>
      </c>
      <c r="Y2476" s="7" t="s">
        <v>11247</v>
      </c>
      <c r="Z2476" s="11" t="s">
        <v>4442</v>
      </c>
      <c r="AA2476" s="7">
        <v>90000</v>
      </c>
      <c r="AB2476" s="1" t="s">
        <v>15839</v>
      </c>
      <c r="AC2476" s="7" t="s">
        <v>14868</v>
      </c>
      <c r="AD2476" s="1" t="s">
        <v>16269</v>
      </c>
    </row>
    <row r="2477" spans="1:30">
      <c r="A2477" s="6">
        <v>43945</v>
      </c>
      <c r="B2477" s="7" t="s">
        <v>15</v>
      </c>
      <c r="C2477" s="7" t="s">
        <v>4472</v>
      </c>
      <c r="D2477" s="7" t="s">
        <v>3952</v>
      </c>
      <c r="E2477" s="7" t="s">
        <v>128</v>
      </c>
      <c r="F2477" s="7" t="s">
        <v>3975</v>
      </c>
      <c r="G2477" s="7" t="s">
        <v>17</v>
      </c>
      <c r="H2477" s="7" t="s">
        <v>5831</v>
      </c>
      <c r="I2477" s="7" t="s">
        <v>4005</v>
      </c>
      <c r="J2477" s="7"/>
      <c r="K2477" s="7" t="s">
        <v>8910</v>
      </c>
      <c r="L2477" s="7" t="s">
        <v>1751</v>
      </c>
      <c r="M2477" s="7" t="s">
        <v>1752</v>
      </c>
      <c r="N2477" s="7">
        <v>41860</v>
      </c>
      <c r="O2477" s="7"/>
      <c r="P2477" s="7">
        <v>29.9</v>
      </c>
      <c r="Q2477" s="7"/>
      <c r="R2477" s="1"/>
      <c r="S2477" s="1"/>
      <c r="T2477" s="1"/>
      <c r="U2477" s="15" t="s">
        <v>816</v>
      </c>
      <c r="V2477" s="52"/>
      <c r="W2477" s="14" t="s">
        <v>815</v>
      </c>
      <c r="X2477" s="20">
        <v>0</v>
      </c>
      <c r="Y2477" s="7" t="s">
        <v>11248</v>
      </c>
      <c r="Z2477" s="11" t="s">
        <v>4442</v>
      </c>
      <c r="AA2477" s="7">
        <v>100000</v>
      </c>
      <c r="AB2477" s="1" t="s">
        <v>15154</v>
      </c>
      <c r="AC2477" s="7" t="s">
        <v>14870</v>
      </c>
      <c r="AD2477" s="1" t="s">
        <v>16269</v>
      </c>
    </row>
    <row r="2478" spans="1:30">
      <c r="A2478" s="6">
        <v>43948</v>
      </c>
      <c r="B2478" s="7" t="s">
        <v>21</v>
      </c>
      <c r="C2478" s="7" t="s">
        <v>4451</v>
      </c>
      <c r="D2478" s="7" t="s">
        <v>2480</v>
      </c>
      <c r="E2478" s="7" t="s">
        <v>16</v>
      </c>
      <c r="F2478" s="7" t="s">
        <v>2481</v>
      </c>
      <c r="G2478" s="7" t="s">
        <v>17</v>
      </c>
      <c r="H2478" s="7" t="s">
        <v>5832</v>
      </c>
      <c r="I2478" s="7" t="s">
        <v>8911</v>
      </c>
      <c r="J2478" s="7" t="s">
        <v>2485</v>
      </c>
      <c r="K2478" s="7"/>
      <c r="L2478" s="7" t="s">
        <v>8862</v>
      </c>
      <c r="M2478" s="7" t="s">
        <v>2855</v>
      </c>
      <c r="N2478" s="7">
        <v>41850</v>
      </c>
      <c r="O2478" s="7"/>
      <c r="P2478" s="7"/>
      <c r="Q2478" s="7"/>
      <c r="R2478" s="1"/>
      <c r="S2478" s="1"/>
      <c r="T2478" s="1"/>
      <c r="U2478" s="15" t="s">
        <v>816</v>
      </c>
      <c r="V2478" s="52"/>
      <c r="W2478" s="14" t="s">
        <v>815</v>
      </c>
      <c r="X2478" s="20">
        <v>0</v>
      </c>
      <c r="Y2478" s="7" t="s">
        <v>11249</v>
      </c>
      <c r="Z2478" s="11" t="s">
        <v>4442</v>
      </c>
      <c r="AA2478" s="7">
        <v>6000000</v>
      </c>
      <c r="AB2478" s="1" t="s">
        <v>15297</v>
      </c>
      <c r="AC2478" s="7" t="s">
        <v>14869</v>
      </c>
      <c r="AD2478" s="1" t="s">
        <v>16269</v>
      </c>
    </row>
    <row r="2479" spans="1:30">
      <c r="A2479" s="6">
        <v>43950</v>
      </c>
      <c r="B2479" s="7" t="s">
        <v>21</v>
      </c>
      <c r="C2479" s="7" t="s">
        <v>4483</v>
      </c>
      <c r="D2479" s="7" t="s">
        <v>39</v>
      </c>
      <c r="E2479" s="7" t="s">
        <v>117</v>
      </c>
      <c r="F2479" s="7" t="s">
        <v>5312</v>
      </c>
      <c r="G2479" s="7" t="s">
        <v>37</v>
      </c>
      <c r="H2479" s="7" t="s">
        <v>5833</v>
      </c>
      <c r="I2479" s="7" t="s">
        <v>8732</v>
      </c>
      <c r="J2479" s="7" t="s">
        <v>8733</v>
      </c>
      <c r="K2479" s="7" t="s">
        <v>8734</v>
      </c>
      <c r="L2479" s="7" t="s">
        <v>14390</v>
      </c>
      <c r="M2479" s="7" t="s">
        <v>14389</v>
      </c>
      <c r="N2479" s="7">
        <v>41785.199999999997</v>
      </c>
      <c r="O2479" s="7">
        <v>1908</v>
      </c>
      <c r="P2479" s="7">
        <v>21.9</v>
      </c>
      <c r="Q2479" s="7"/>
      <c r="R2479" s="1"/>
      <c r="S2479" s="1"/>
      <c r="T2479" s="1"/>
      <c r="U2479" s="15" t="s">
        <v>816</v>
      </c>
      <c r="V2479" s="52"/>
      <c r="W2479" s="14" t="s">
        <v>815</v>
      </c>
      <c r="X2479" s="20">
        <v>0</v>
      </c>
      <c r="Y2479" s="7" t="s">
        <v>11250</v>
      </c>
      <c r="Z2479" s="11" t="s">
        <v>4442</v>
      </c>
      <c r="AA2479" s="7">
        <v>0</v>
      </c>
      <c r="AB2479" s="1" t="s">
        <v>15786</v>
      </c>
      <c r="AC2479" s="7" t="s">
        <v>14870</v>
      </c>
      <c r="AD2479" s="1" t="s">
        <v>16269</v>
      </c>
    </row>
    <row r="2480" spans="1:30">
      <c r="A2480" s="6">
        <v>43928</v>
      </c>
      <c r="B2480" s="7" t="s">
        <v>15</v>
      </c>
      <c r="C2480" s="7"/>
      <c r="D2480" s="7" t="s">
        <v>2480</v>
      </c>
      <c r="E2480" s="7" t="s">
        <v>16</v>
      </c>
      <c r="F2480" s="7" t="s">
        <v>2566</v>
      </c>
      <c r="G2480" s="7" t="s">
        <v>37</v>
      </c>
      <c r="H2480" s="7" t="s">
        <v>5834</v>
      </c>
      <c r="I2480" s="7" t="s">
        <v>8912</v>
      </c>
      <c r="J2480" s="7" t="s">
        <v>8913</v>
      </c>
      <c r="K2480" s="7" t="s">
        <v>2590</v>
      </c>
      <c r="L2480" s="7" t="s">
        <v>14149</v>
      </c>
      <c r="M2480" s="7" t="s">
        <v>4837</v>
      </c>
      <c r="N2480" s="7">
        <v>41760</v>
      </c>
      <c r="O2480" s="7">
        <v>400</v>
      </c>
      <c r="P2480" s="7">
        <v>35.299999999999997</v>
      </c>
      <c r="Q2480" s="7"/>
      <c r="R2480" s="1"/>
      <c r="S2480" s="1"/>
      <c r="T2480" s="1"/>
      <c r="U2480" s="15" t="s">
        <v>816</v>
      </c>
      <c r="V2480" s="52"/>
      <c r="W2480" s="14" t="s">
        <v>815</v>
      </c>
      <c r="X2480" s="20">
        <v>0</v>
      </c>
      <c r="Y2480" s="7" t="s">
        <v>11251</v>
      </c>
      <c r="Z2480" s="11" t="s">
        <v>4442</v>
      </c>
      <c r="AA2480" s="7">
        <v>50000</v>
      </c>
      <c r="AB2480" s="1" t="s">
        <v>15535</v>
      </c>
      <c r="AC2480" s="7" t="s">
        <v>14869</v>
      </c>
      <c r="AD2480" s="1" t="s">
        <v>16269</v>
      </c>
    </row>
    <row r="2481" spans="1:30">
      <c r="A2481" s="6">
        <v>43941</v>
      </c>
      <c r="B2481" s="7" t="s">
        <v>21</v>
      </c>
      <c r="C2481" s="7" t="s">
        <v>2648</v>
      </c>
      <c r="D2481" s="11" t="s">
        <v>3952</v>
      </c>
      <c r="E2481" s="7" t="s">
        <v>16</v>
      </c>
      <c r="F2481" s="7" t="s">
        <v>4730</v>
      </c>
      <c r="G2481" s="7" t="s">
        <v>17</v>
      </c>
      <c r="H2481" s="7" t="s">
        <v>5788</v>
      </c>
      <c r="I2481" s="7" t="s">
        <v>8870</v>
      </c>
      <c r="J2481" s="7"/>
      <c r="K2481" s="7"/>
      <c r="L2481" s="7" t="s">
        <v>14369</v>
      </c>
      <c r="M2481" s="7" t="s">
        <v>14368</v>
      </c>
      <c r="N2481" s="7">
        <v>41580</v>
      </c>
      <c r="O2481" s="7"/>
      <c r="P2481" s="7"/>
      <c r="Q2481" s="7"/>
      <c r="R2481" s="1"/>
      <c r="S2481" s="1"/>
      <c r="T2481" s="1"/>
      <c r="U2481" s="15" t="s">
        <v>816</v>
      </c>
      <c r="V2481" s="52"/>
      <c r="W2481" s="14" t="s">
        <v>815</v>
      </c>
      <c r="X2481" s="20">
        <v>0</v>
      </c>
      <c r="Y2481" s="7" t="s">
        <v>11252</v>
      </c>
      <c r="Z2481" s="11" t="s">
        <v>4442</v>
      </c>
      <c r="AA2481" s="7">
        <v>50000</v>
      </c>
      <c r="AB2481" s="1" t="s">
        <v>15761</v>
      </c>
      <c r="AC2481" s="7" t="s">
        <v>14868</v>
      </c>
      <c r="AD2481" s="1" t="s">
        <v>16269</v>
      </c>
    </row>
    <row r="2482" spans="1:30">
      <c r="A2482" s="6">
        <v>43927</v>
      </c>
      <c r="B2482" s="7" t="s">
        <v>1385</v>
      </c>
      <c r="C2482" s="7" t="s">
        <v>4444</v>
      </c>
      <c r="D2482" s="7" t="s">
        <v>1387</v>
      </c>
      <c r="E2482" s="7" t="s">
        <v>1499</v>
      </c>
      <c r="F2482" s="7" t="s">
        <v>4467</v>
      </c>
      <c r="G2482" s="7" t="s">
        <v>17</v>
      </c>
      <c r="H2482" s="7" t="s">
        <v>5835</v>
      </c>
      <c r="I2482" s="7" t="s">
        <v>8914</v>
      </c>
      <c r="J2482" s="7"/>
      <c r="K2482" s="7"/>
      <c r="L2482" s="7" t="s">
        <v>8459</v>
      </c>
      <c r="M2482" s="7" t="s">
        <v>8460</v>
      </c>
      <c r="N2482" s="7">
        <v>41568</v>
      </c>
      <c r="O2482" s="7"/>
      <c r="P2482" s="7"/>
      <c r="Q2482" s="7"/>
      <c r="R2482" s="1"/>
      <c r="S2482" s="1"/>
      <c r="T2482" s="1"/>
      <c r="U2482" s="15" t="s">
        <v>816</v>
      </c>
      <c r="V2482" s="52"/>
      <c r="W2482" s="14" t="s">
        <v>815</v>
      </c>
      <c r="X2482" s="20">
        <v>0</v>
      </c>
      <c r="Y2482" s="7" t="s">
        <v>11253</v>
      </c>
      <c r="Z2482" s="11" t="s">
        <v>4442</v>
      </c>
      <c r="AA2482" s="7">
        <v>0</v>
      </c>
      <c r="AB2482" s="1" t="s">
        <v>15714</v>
      </c>
      <c r="AC2482" s="7" t="s">
        <v>14869</v>
      </c>
      <c r="AD2482" s="1" t="s">
        <v>16269</v>
      </c>
    </row>
    <row r="2483" spans="1:30">
      <c r="A2483" s="6">
        <v>43938</v>
      </c>
      <c r="B2483" s="7" t="s">
        <v>15</v>
      </c>
      <c r="C2483" s="7" t="s">
        <v>4670</v>
      </c>
      <c r="D2483" s="7" t="s">
        <v>2695</v>
      </c>
      <c r="E2483" s="7" t="s">
        <v>16</v>
      </c>
      <c r="F2483" s="7" t="s">
        <v>2745</v>
      </c>
      <c r="G2483" s="7" t="s">
        <v>34</v>
      </c>
      <c r="H2483" s="7" t="s">
        <v>5836</v>
      </c>
      <c r="I2483" s="7"/>
      <c r="J2483" s="7" t="s">
        <v>2872</v>
      </c>
      <c r="K2483" s="7" t="s">
        <v>2700</v>
      </c>
      <c r="L2483" s="7" t="s">
        <v>8853</v>
      </c>
      <c r="M2483" s="7" t="s">
        <v>8854</v>
      </c>
      <c r="N2483" s="7">
        <v>41400</v>
      </c>
      <c r="O2483" s="7">
        <v>2</v>
      </c>
      <c r="P2483" s="7">
        <v>20700</v>
      </c>
      <c r="Q2483" s="7"/>
      <c r="R2483" s="1"/>
      <c r="S2483" s="1"/>
      <c r="T2483" s="1"/>
      <c r="U2483" s="15" t="s">
        <v>816</v>
      </c>
      <c r="V2483" s="52"/>
      <c r="W2483" s="14" t="s">
        <v>815</v>
      </c>
      <c r="X2483" s="20">
        <v>0</v>
      </c>
      <c r="Y2483" s="7" t="s">
        <v>11254</v>
      </c>
      <c r="Z2483" s="11" t="s">
        <v>4442</v>
      </c>
      <c r="AA2483" s="7">
        <v>1000000</v>
      </c>
      <c r="AB2483" s="1" t="s">
        <v>15822</v>
      </c>
      <c r="AC2483" s="7" t="s">
        <v>14870</v>
      </c>
      <c r="AD2483" s="1" t="s">
        <v>16269</v>
      </c>
    </row>
    <row r="2484" spans="1:30">
      <c r="A2484" s="6">
        <v>43929</v>
      </c>
      <c r="B2484" s="7" t="s">
        <v>21</v>
      </c>
      <c r="C2484" s="7" t="s">
        <v>4657</v>
      </c>
      <c r="D2484" s="7" t="s">
        <v>3952</v>
      </c>
      <c r="E2484" s="7" t="s">
        <v>16</v>
      </c>
      <c r="F2484" s="7" t="s">
        <v>4086</v>
      </c>
      <c r="G2484" s="7" t="s">
        <v>17</v>
      </c>
      <c r="H2484" s="7" t="s">
        <v>5357</v>
      </c>
      <c r="I2484" s="7" t="s">
        <v>8915</v>
      </c>
      <c r="J2484" s="7"/>
      <c r="K2484" s="7"/>
      <c r="L2484" s="7" t="s">
        <v>14441</v>
      </c>
      <c r="M2484" s="7" t="s">
        <v>8916</v>
      </c>
      <c r="N2484" s="7">
        <v>41400</v>
      </c>
      <c r="O2484" s="7"/>
      <c r="P2484" s="7"/>
      <c r="Q2484" s="7"/>
      <c r="R2484" s="1"/>
      <c r="S2484" s="1"/>
      <c r="T2484" s="1"/>
      <c r="U2484" s="15" t="s">
        <v>816</v>
      </c>
      <c r="V2484" s="52"/>
      <c r="W2484" s="14" t="s">
        <v>815</v>
      </c>
      <c r="X2484" s="20">
        <v>0</v>
      </c>
      <c r="Y2484" s="7" t="s">
        <v>11255</v>
      </c>
      <c r="Z2484" s="11" t="s">
        <v>4442</v>
      </c>
      <c r="AA2484" s="7">
        <v>93700</v>
      </c>
      <c r="AB2484" s="1" t="s">
        <v>15840</v>
      </c>
      <c r="AC2484" s="7" t="s">
        <v>14870</v>
      </c>
      <c r="AD2484" s="1" t="s">
        <v>16269</v>
      </c>
    </row>
    <row r="2485" spans="1:30">
      <c r="A2485" s="6">
        <v>43924</v>
      </c>
      <c r="B2485" s="7" t="s">
        <v>21</v>
      </c>
      <c r="C2485" s="7" t="s">
        <v>4269</v>
      </c>
      <c r="D2485" s="7" t="s">
        <v>3952</v>
      </c>
      <c r="E2485" s="7" t="s">
        <v>16</v>
      </c>
      <c r="F2485" s="7" t="s">
        <v>4270</v>
      </c>
      <c r="G2485" s="7" t="s">
        <v>17</v>
      </c>
      <c r="H2485" s="7" t="s">
        <v>5837</v>
      </c>
      <c r="I2485" s="7" t="s">
        <v>8274</v>
      </c>
      <c r="J2485" s="7"/>
      <c r="K2485" s="7"/>
      <c r="L2485" s="7" t="s">
        <v>14054</v>
      </c>
      <c r="M2485" s="7" t="s">
        <v>4073</v>
      </c>
      <c r="N2485" s="7">
        <v>41400</v>
      </c>
      <c r="O2485" s="7">
        <v>1200</v>
      </c>
      <c r="P2485" s="7">
        <v>34.5</v>
      </c>
      <c r="Q2485" s="7"/>
      <c r="R2485" s="1"/>
      <c r="S2485" s="1"/>
      <c r="T2485" s="1"/>
      <c r="U2485" s="15" t="s">
        <v>816</v>
      </c>
      <c r="V2485" s="52"/>
      <c r="W2485" s="14" t="s">
        <v>815</v>
      </c>
      <c r="X2485" s="20">
        <v>0</v>
      </c>
      <c r="Y2485" s="7" t="s">
        <v>11256</v>
      </c>
      <c r="Z2485" s="11" t="s">
        <v>4442</v>
      </c>
      <c r="AA2485" s="7">
        <v>2000000</v>
      </c>
      <c r="AB2485" s="1" t="s">
        <v>15443</v>
      </c>
      <c r="AC2485" s="7" t="s">
        <v>14868</v>
      </c>
      <c r="AD2485" s="1" t="s">
        <v>16269</v>
      </c>
    </row>
    <row r="2486" spans="1:30">
      <c r="A2486" s="6" t="s">
        <v>815</v>
      </c>
      <c r="B2486" s="7" t="s">
        <v>15</v>
      </c>
      <c r="C2486" s="7" t="s">
        <v>4458</v>
      </c>
      <c r="D2486" s="11" t="s">
        <v>904</v>
      </c>
      <c r="E2486" s="7" t="s">
        <v>16</v>
      </c>
      <c r="F2486" s="7" t="s">
        <v>4459</v>
      </c>
      <c r="G2486" s="7" t="s">
        <v>17</v>
      </c>
      <c r="H2486" s="7" t="s">
        <v>5838</v>
      </c>
      <c r="I2486" s="7" t="s">
        <v>4843</v>
      </c>
      <c r="J2486" s="7"/>
      <c r="K2486" s="7" t="s">
        <v>4517</v>
      </c>
      <c r="L2486" s="7" t="s">
        <v>8316</v>
      </c>
      <c r="M2486" s="7" t="s">
        <v>14305</v>
      </c>
      <c r="N2486" s="7">
        <v>40890.239999999998</v>
      </c>
      <c r="O2486" s="7"/>
      <c r="P2486" s="7"/>
      <c r="Q2486" s="7"/>
      <c r="R2486" s="1"/>
      <c r="S2486" s="1"/>
      <c r="T2486" s="1"/>
      <c r="U2486" s="15" t="s">
        <v>816</v>
      </c>
      <c r="V2486" s="52"/>
      <c r="W2486" s="14" t="s">
        <v>815</v>
      </c>
      <c r="X2486" s="20">
        <v>0</v>
      </c>
      <c r="Y2486" s="7" t="s">
        <v>11257</v>
      </c>
      <c r="Z2486" s="11" t="s">
        <v>4442</v>
      </c>
      <c r="AA2486" s="7">
        <v>103730196.44</v>
      </c>
      <c r="AB2486" s="1" t="s">
        <v>15679</v>
      </c>
      <c r="AC2486" s="7" t="s">
        <v>14869</v>
      </c>
      <c r="AD2486" s="1" t="s">
        <v>16269</v>
      </c>
    </row>
    <row r="2487" spans="1:30">
      <c r="A2487" s="6">
        <v>43955</v>
      </c>
      <c r="B2487" s="7" t="s">
        <v>15</v>
      </c>
      <c r="C2487" s="7" t="s">
        <v>2194</v>
      </c>
      <c r="D2487" s="7" t="s">
        <v>2194</v>
      </c>
      <c r="E2487" s="7" t="s">
        <v>128</v>
      </c>
      <c r="F2487" s="7" t="s">
        <v>5561</v>
      </c>
      <c r="G2487" s="7" t="s">
        <v>17</v>
      </c>
      <c r="H2487" s="7" t="s">
        <v>5839</v>
      </c>
      <c r="I2487" s="7" t="s">
        <v>8586</v>
      </c>
      <c r="J2487" s="7" t="s">
        <v>2207</v>
      </c>
      <c r="K2487" s="7" t="s">
        <v>8587</v>
      </c>
      <c r="L2487" s="7" t="s">
        <v>14442</v>
      </c>
      <c r="M2487" s="7" t="s">
        <v>8917</v>
      </c>
      <c r="N2487" s="7">
        <v>40700</v>
      </c>
      <c r="O2487" s="7">
        <v>1100</v>
      </c>
      <c r="P2487" s="7">
        <v>37</v>
      </c>
      <c r="Q2487" s="7"/>
      <c r="R2487" s="1"/>
      <c r="S2487" s="1"/>
      <c r="T2487" s="1"/>
      <c r="U2487" s="15" t="s">
        <v>816</v>
      </c>
      <c r="V2487" s="52"/>
      <c r="W2487" s="14" t="s">
        <v>815</v>
      </c>
      <c r="X2487" s="20">
        <v>0</v>
      </c>
      <c r="Y2487" s="7" t="s">
        <v>11258</v>
      </c>
      <c r="Z2487" s="11" t="s">
        <v>4442</v>
      </c>
      <c r="AA2487" s="7">
        <v>75000</v>
      </c>
      <c r="AB2487" s="1" t="s">
        <v>15841</v>
      </c>
      <c r="AC2487" s="7" t="s">
        <v>14870</v>
      </c>
      <c r="AD2487" s="1" t="s">
        <v>16269</v>
      </c>
    </row>
    <row r="2488" spans="1:30">
      <c r="A2488" s="6">
        <v>43937</v>
      </c>
      <c r="B2488" s="7" t="s">
        <v>15</v>
      </c>
      <c r="C2488" s="7" t="s">
        <v>4642</v>
      </c>
      <c r="D2488" s="7" t="s">
        <v>2046</v>
      </c>
      <c r="E2488" s="7" t="s">
        <v>16</v>
      </c>
      <c r="F2488" s="7"/>
      <c r="G2488" s="7" t="s">
        <v>17</v>
      </c>
      <c r="H2488" s="7" t="s">
        <v>5840</v>
      </c>
      <c r="I2488" s="7" t="s">
        <v>2053</v>
      </c>
      <c r="J2488" s="7"/>
      <c r="K2488" s="7" t="s">
        <v>2054</v>
      </c>
      <c r="L2488" s="7" t="s">
        <v>13865</v>
      </c>
      <c r="M2488" s="7" t="s">
        <v>2055</v>
      </c>
      <c r="N2488" s="7">
        <v>40600</v>
      </c>
      <c r="O2488" s="7">
        <v>580</v>
      </c>
      <c r="P2488" s="7">
        <v>70</v>
      </c>
      <c r="Q2488" s="7" t="s">
        <v>4402</v>
      </c>
      <c r="R2488" s="1"/>
      <c r="S2488" s="1"/>
      <c r="T2488" s="1"/>
      <c r="U2488" s="15" t="s">
        <v>816</v>
      </c>
      <c r="V2488" s="52"/>
      <c r="W2488" s="14" t="s">
        <v>815</v>
      </c>
      <c r="X2488" s="20">
        <v>0</v>
      </c>
      <c r="Y2488" s="7" t="s">
        <v>11259</v>
      </c>
      <c r="Z2488" s="11" t="s">
        <v>4442</v>
      </c>
      <c r="AA2488" s="7">
        <v>2000000</v>
      </c>
      <c r="AB2488" s="1" t="s">
        <v>15207</v>
      </c>
      <c r="AC2488" s="7" t="s">
        <v>14869</v>
      </c>
      <c r="AD2488" s="1" t="s">
        <v>16269</v>
      </c>
    </row>
    <row r="2489" spans="1:30">
      <c r="A2489" s="6">
        <v>43943</v>
      </c>
      <c r="B2489" s="7" t="s">
        <v>21</v>
      </c>
      <c r="C2489" s="7"/>
      <c r="D2489" s="7" t="s">
        <v>818</v>
      </c>
      <c r="E2489" s="7" t="s">
        <v>16</v>
      </c>
      <c r="F2489" s="7" t="s">
        <v>845</v>
      </c>
      <c r="G2489" s="7" t="s">
        <v>17</v>
      </c>
      <c r="H2489" s="7" t="s">
        <v>5841</v>
      </c>
      <c r="I2489" s="7" t="s">
        <v>8229</v>
      </c>
      <c r="J2489" s="7"/>
      <c r="K2489" s="7" t="s">
        <v>863</v>
      </c>
      <c r="L2489" s="7" t="s">
        <v>13740</v>
      </c>
      <c r="M2489" s="7" t="s">
        <v>893</v>
      </c>
      <c r="N2489" s="7">
        <v>40515.199999999997</v>
      </c>
      <c r="O2489" s="7">
        <v>18416</v>
      </c>
      <c r="P2489" s="7">
        <v>2.2000000000000002</v>
      </c>
      <c r="Q2489" s="7"/>
      <c r="R2489" s="1"/>
      <c r="S2489" s="1"/>
      <c r="T2489" s="1"/>
      <c r="U2489" s="15" t="s">
        <v>816</v>
      </c>
      <c r="V2489" s="52"/>
      <c r="W2489" s="14" t="s">
        <v>815</v>
      </c>
      <c r="X2489" s="20">
        <v>0</v>
      </c>
      <c r="Y2489" s="7" t="s">
        <v>11260</v>
      </c>
      <c r="Z2489" s="11" t="s">
        <v>4442</v>
      </c>
      <c r="AA2489" s="7">
        <v>120000</v>
      </c>
      <c r="AB2489" s="1" t="s">
        <v>15012</v>
      </c>
      <c r="AC2489" s="7" t="s">
        <v>14868</v>
      </c>
      <c r="AD2489" s="1" t="s">
        <v>16269</v>
      </c>
    </row>
    <row r="2490" spans="1:30">
      <c r="A2490" s="6">
        <v>43943</v>
      </c>
      <c r="B2490" s="7" t="s">
        <v>15</v>
      </c>
      <c r="C2490" s="7" t="s">
        <v>2884</v>
      </c>
      <c r="D2490" s="7" t="s">
        <v>2877</v>
      </c>
      <c r="E2490" s="7" t="s">
        <v>16</v>
      </c>
      <c r="F2490" s="7" t="s">
        <v>2978</v>
      </c>
      <c r="G2490" s="7" t="s">
        <v>37</v>
      </c>
      <c r="H2490" s="7" t="s">
        <v>5842</v>
      </c>
      <c r="I2490" s="7" t="s">
        <v>4836</v>
      </c>
      <c r="J2490" s="7"/>
      <c r="K2490" s="7" t="s">
        <v>3242</v>
      </c>
      <c r="L2490" s="7" t="s">
        <v>4840</v>
      </c>
      <c r="M2490" s="7" t="s">
        <v>2937</v>
      </c>
      <c r="N2490" s="7">
        <v>40500.6</v>
      </c>
      <c r="O2490" s="7"/>
      <c r="P2490" s="7"/>
      <c r="Q2490" s="7"/>
      <c r="R2490" s="1"/>
      <c r="S2490" s="1"/>
      <c r="T2490" s="1"/>
      <c r="U2490" s="15" t="s">
        <v>816</v>
      </c>
      <c r="V2490" s="52"/>
      <c r="W2490" s="14" t="s">
        <v>815</v>
      </c>
      <c r="X2490" s="20">
        <v>0</v>
      </c>
      <c r="Y2490" s="7" t="s">
        <v>11261</v>
      </c>
      <c r="Z2490" s="11" t="s">
        <v>4442</v>
      </c>
      <c r="AA2490" s="7">
        <v>20000</v>
      </c>
      <c r="AB2490" s="1" t="s">
        <v>15304</v>
      </c>
      <c r="AC2490" s="7" t="s">
        <v>14868</v>
      </c>
      <c r="AD2490" s="1" t="s">
        <v>16269</v>
      </c>
    </row>
    <row r="2491" spans="1:30">
      <c r="A2491" s="6">
        <v>43944</v>
      </c>
      <c r="B2491" s="7" t="s">
        <v>15</v>
      </c>
      <c r="C2491" s="7" t="s">
        <v>4593</v>
      </c>
      <c r="D2491" s="7" t="s">
        <v>474</v>
      </c>
      <c r="E2491" s="7" t="s">
        <v>16</v>
      </c>
      <c r="F2491" s="7"/>
      <c r="G2491" s="7" t="s">
        <v>37</v>
      </c>
      <c r="H2491" s="7" t="s">
        <v>5843</v>
      </c>
      <c r="I2491" s="7" t="s">
        <v>8918</v>
      </c>
      <c r="J2491" s="7"/>
      <c r="K2491" s="7" t="s">
        <v>8919</v>
      </c>
      <c r="L2491" s="7" t="s">
        <v>14443</v>
      </c>
      <c r="M2491" s="7" t="s">
        <v>8920</v>
      </c>
      <c r="N2491" s="7">
        <v>40460</v>
      </c>
      <c r="O2491" s="7">
        <v>1400</v>
      </c>
      <c r="P2491" s="7">
        <v>28.9</v>
      </c>
      <c r="Q2491" s="7"/>
      <c r="R2491" s="1"/>
      <c r="S2491" s="1"/>
      <c r="T2491" s="1"/>
      <c r="U2491" s="15" t="s">
        <v>816</v>
      </c>
      <c r="V2491" s="52"/>
      <c r="W2491" s="14" t="s">
        <v>815</v>
      </c>
      <c r="X2491" s="20">
        <v>0</v>
      </c>
      <c r="Y2491" s="7" t="s">
        <v>11262</v>
      </c>
      <c r="Z2491" s="11" t="s">
        <v>4442</v>
      </c>
      <c r="AA2491" s="7">
        <v>300000</v>
      </c>
      <c r="AB2491" s="1" t="s">
        <v>15842</v>
      </c>
      <c r="AC2491" s="7" t="s">
        <v>14868</v>
      </c>
      <c r="AD2491" s="1" t="s">
        <v>16269</v>
      </c>
    </row>
    <row r="2492" spans="1:30">
      <c r="A2492" s="6" t="s">
        <v>815</v>
      </c>
      <c r="B2492" s="7" t="s">
        <v>15</v>
      </c>
      <c r="C2492" s="7" t="s">
        <v>4458</v>
      </c>
      <c r="D2492" s="11" t="s">
        <v>904</v>
      </c>
      <c r="E2492" s="7" t="s">
        <v>16</v>
      </c>
      <c r="F2492" s="7" t="s">
        <v>4459</v>
      </c>
      <c r="G2492" s="7" t="s">
        <v>17</v>
      </c>
      <c r="H2492" s="7" t="s">
        <v>5838</v>
      </c>
      <c r="I2492" s="7" t="s">
        <v>8267</v>
      </c>
      <c r="J2492" s="7"/>
      <c r="K2492" s="7" t="s">
        <v>4517</v>
      </c>
      <c r="L2492" s="7" t="s">
        <v>8316</v>
      </c>
      <c r="M2492" s="7" t="s">
        <v>14305</v>
      </c>
      <c r="N2492" s="7">
        <v>40395.599999999999</v>
      </c>
      <c r="O2492" s="7"/>
      <c r="P2492" s="7"/>
      <c r="Q2492" s="7"/>
      <c r="R2492" s="1"/>
      <c r="S2492" s="1"/>
      <c r="T2492" s="1"/>
      <c r="U2492" s="15" t="s">
        <v>816</v>
      </c>
      <c r="V2492" s="52"/>
      <c r="W2492" s="14" t="s">
        <v>815</v>
      </c>
      <c r="X2492" s="20">
        <v>0</v>
      </c>
      <c r="Y2492" s="7" t="s">
        <v>11263</v>
      </c>
      <c r="Z2492" s="11" t="s">
        <v>4442</v>
      </c>
      <c r="AA2492" s="7">
        <v>103730196.44</v>
      </c>
      <c r="AB2492" s="1" t="s">
        <v>15679</v>
      </c>
      <c r="AC2492" s="7" t="s">
        <v>14869</v>
      </c>
      <c r="AD2492" s="1" t="s">
        <v>16269</v>
      </c>
    </row>
    <row r="2493" spans="1:30">
      <c r="A2493" s="6" t="s">
        <v>815</v>
      </c>
      <c r="B2493" s="7" t="s">
        <v>15</v>
      </c>
      <c r="C2493" s="7" t="s">
        <v>4458</v>
      </c>
      <c r="D2493" s="11" t="s">
        <v>904</v>
      </c>
      <c r="E2493" s="7" t="s">
        <v>16</v>
      </c>
      <c r="F2493" s="7" t="s">
        <v>4459</v>
      </c>
      <c r="G2493" s="7" t="s">
        <v>17</v>
      </c>
      <c r="H2493" s="7" t="s">
        <v>5844</v>
      </c>
      <c r="I2493" s="7" t="s">
        <v>4843</v>
      </c>
      <c r="J2493" s="7"/>
      <c r="K2493" s="7" t="s">
        <v>4517</v>
      </c>
      <c r="L2493" s="7" t="s">
        <v>8921</v>
      </c>
      <c r="M2493" s="7" t="s">
        <v>14444</v>
      </c>
      <c r="N2493" s="7">
        <v>40300</v>
      </c>
      <c r="O2493" s="7"/>
      <c r="P2493" s="7"/>
      <c r="Q2493" s="7"/>
      <c r="R2493" s="1"/>
      <c r="S2493" s="1"/>
      <c r="T2493" s="1"/>
      <c r="U2493" s="15" t="s">
        <v>816</v>
      </c>
      <c r="V2493" s="52"/>
      <c r="W2493" s="14" t="s">
        <v>815</v>
      </c>
      <c r="X2493" s="20">
        <v>0</v>
      </c>
      <c r="Y2493" s="7" t="s">
        <v>11264</v>
      </c>
      <c r="Z2493" s="11" t="s">
        <v>4442</v>
      </c>
      <c r="AA2493" s="7">
        <v>128472594</v>
      </c>
      <c r="AB2493" s="1" t="s">
        <v>15662</v>
      </c>
      <c r="AC2493" s="7" t="s">
        <v>14869</v>
      </c>
      <c r="AD2493" s="1" t="s">
        <v>16269</v>
      </c>
    </row>
    <row r="2494" spans="1:30">
      <c r="A2494" s="6">
        <v>43945</v>
      </c>
      <c r="B2494" s="7" t="s">
        <v>15</v>
      </c>
      <c r="C2494" s="7" t="s">
        <v>4458</v>
      </c>
      <c r="D2494" s="11" t="s">
        <v>904</v>
      </c>
      <c r="E2494" s="7" t="s">
        <v>16</v>
      </c>
      <c r="F2494" s="7" t="s">
        <v>4459</v>
      </c>
      <c r="G2494" s="7" t="s">
        <v>17</v>
      </c>
      <c r="H2494" s="7" t="s">
        <v>5526</v>
      </c>
      <c r="I2494" s="7" t="s">
        <v>8922</v>
      </c>
      <c r="J2494" s="7"/>
      <c r="K2494" s="7" t="s">
        <v>4517</v>
      </c>
      <c r="L2494" s="7" t="s">
        <v>8254</v>
      </c>
      <c r="M2494" s="7" t="s">
        <v>8538</v>
      </c>
      <c r="N2494" s="7">
        <v>40260</v>
      </c>
      <c r="O2494" s="7">
        <v>1200</v>
      </c>
      <c r="P2494" s="7">
        <v>33.549999999999997</v>
      </c>
      <c r="Q2494" s="7"/>
      <c r="R2494" s="1"/>
      <c r="S2494" s="1"/>
      <c r="T2494" s="1"/>
      <c r="U2494" s="15" t="s">
        <v>816</v>
      </c>
      <c r="V2494" s="52"/>
      <c r="W2494" s="14" t="s">
        <v>815</v>
      </c>
      <c r="X2494" s="20">
        <v>0</v>
      </c>
      <c r="Y2494" s="7" t="s">
        <v>11265</v>
      </c>
      <c r="Z2494" s="11" t="s">
        <v>4442</v>
      </c>
      <c r="AA2494" s="7">
        <v>3600000</v>
      </c>
      <c r="AB2494" s="1" t="s">
        <v>15660</v>
      </c>
      <c r="AC2494" s="7" t="s">
        <v>14869</v>
      </c>
      <c r="AD2494" s="1" t="s">
        <v>16269</v>
      </c>
    </row>
    <row r="2495" spans="1:30">
      <c r="A2495" s="6">
        <v>43929</v>
      </c>
      <c r="B2495" s="7" t="s">
        <v>21</v>
      </c>
      <c r="C2495" s="7" t="s">
        <v>4657</v>
      </c>
      <c r="D2495" s="7" t="s">
        <v>3952</v>
      </c>
      <c r="E2495" s="7" t="s">
        <v>16</v>
      </c>
      <c r="F2495" s="7" t="s">
        <v>4086</v>
      </c>
      <c r="G2495" s="7" t="s">
        <v>17</v>
      </c>
      <c r="H2495" s="7" t="s">
        <v>5357</v>
      </c>
      <c r="I2495" s="7" t="s">
        <v>8923</v>
      </c>
      <c r="J2495" s="7"/>
      <c r="K2495" s="7"/>
      <c r="L2495" s="7" t="s">
        <v>14446</v>
      </c>
      <c r="M2495" s="7" t="s">
        <v>14445</v>
      </c>
      <c r="N2495" s="7">
        <v>40226.92</v>
      </c>
      <c r="O2495" s="7"/>
      <c r="P2495" s="7"/>
      <c r="Q2495" s="7"/>
      <c r="R2495" s="1"/>
      <c r="S2495" s="1"/>
      <c r="T2495" s="1"/>
      <c r="U2495" s="15" t="s">
        <v>816</v>
      </c>
      <c r="V2495" s="52"/>
      <c r="W2495" s="14" t="s">
        <v>815</v>
      </c>
      <c r="X2495" s="20">
        <v>0</v>
      </c>
      <c r="Y2495" s="7" t="s">
        <v>11266</v>
      </c>
      <c r="Z2495" s="11" t="s">
        <v>4442</v>
      </c>
      <c r="AA2495" s="7">
        <v>150000</v>
      </c>
      <c r="AB2495" s="1" t="s">
        <v>15843</v>
      </c>
      <c r="AC2495" s="7" t="s">
        <v>14870</v>
      </c>
      <c r="AD2495" s="1" t="s">
        <v>16269</v>
      </c>
    </row>
    <row r="2496" spans="1:30">
      <c r="A2496" s="6">
        <v>43941</v>
      </c>
      <c r="B2496" s="7" t="s">
        <v>21</v>
      </c>
      <c r="C2496" s="7" t="s">
        <v>4659</v>
      </c>
      <c r="D2496" s="7" t="s">
        <v>2349</v>
      </c>
      <c r="E2496" s="7" t="s">
        <v>16</v>
      </c>
      <c r="F2496" s="7" t="s">
        <v>2350</v>
      </c>
      <c r="G2496" s="7" t="s">
        <v>37</v>
      </c>
      <c r="H2496" s="7" t="s">
        <v>5845</v>
      </c>
      <c r="I2496" s="7" t="s">
        <v>8480</v>
      </c>
      <c r="J2496" s="7"/>
      <c r="K2496" s="7" t="s">
        <v>8481</v>
      </c>
      <c r="L2496" s="7" t="s">
        <v>14332</v>
      </c>
      <c r="M2496" s="7" t="s">
        <v>8482</v>
      </c>
      <c r="N2496" s="7">
        <v>40180</v>
      </c>
      <c r="O2496" s="7">
        <v>14</v>
      </c>
      <c r="P2496" s="7">
        <v>2870</v>
      </c>
      <c r="Q2496" s="7"/>
      <c r="R2496" s="1"/>
      <c r="S2496" s="1"/>
      <c r="T2496" s="1"/>
      <c r="U2496" s="15" t="s">
        <v>816</v>
      </c>
      <c r="V2496" s="52"/>
      <c r="W2496" s="14" t="s">
        <v>815</v>
      </c>
      <c r="X2496" s="20">
        <v>0</v>
      </c>
      <c r="Y2496" s="7" t="s">
        <v>11267</v>
      </c>
      <c r="Z2496" s="11" t="s">
        <v>4442</v>
      </c>
      <c r="AA2496" s="7">
        <v>20000</v>
      </c>
      <c r="AB2496" s="1" t="s">
        <v>15720</v>
      </c>
      <c r="AC2496" s="7" t="s">
        <v>14870</v>
      </c>
      <c r="AD2496" s="1" t="s">
        <v>16269</v>
      </c>
    </row>
    <row r="2497" spans="1:30">
      <c r="A2497" s="6">
        <v>43924</v>
      </c>
      <c r="B2497" s="7" t="s">
        <v>21</v>
      </c>
      <c r="C2497" s="7" t="s">
        <v>4269</v>
      </c>
      <c r="D2497" s="7" t="s">
        <v>3952</v>
      </c>
      <c r="E2497" s="7" t="s">
        <v>16</v>
      </c>
      <c r="F2497" s="7" t="s">
        <v>4270</v>
      </c>
      <c r="G2497" s="7" t="s">
        <v>17</v>
      </c>
      <c r="H2497" s="7" t="s">
        <v>5846</v>
      </c>
      <c r="I2497" s="7" t="s">
        <v>8274</v>
      </c>
      <c r="J2497" s="7"/>
      <c r="K2497" s="7"/>
      <c r="L2497" s="7" t="s">
        <v>14346</v>
      </c>
      <c r="M2497" s="7" t="s">
        <v>8539</v>
      </c>
      <c r="N2497" s="7">
        <v>40096</v>
      </c>
      <c r="O2497" s="7">
        <v>3200</v>
      </c>
      <c r="P2497" s="7">
        <v>12.53</v>
      </c>
      <c r="Q2497" s="7"/>
      <c r="R2497" s="1"/>
      <c r="S2497" s="1"/>
      <c r="T2497" s="1"/>
      <c r="U2497" s="15" t="s">
        <v>816</v>
      </c>
      <c r="V2497" s="52"/>
      <c r="W2497" s="14" t="s">
        <v>815</v>
      </c>
      <c r="X2497" s="20">
        <v>0</v>
      </c>
      <c r="Y2497" s="7" t="s">
        <v>11268</v>
      </c>
      <c r="Z2497" s="11" t="s">
        <v>4442</v>
      </c>
      <c r="AA2497" s="7">
        <v>300000</v>
      </c>
      <c r="AB2497" s="1" t="s">
        <v>15735</v>
      </c>
      <c r="AC2497" s="7" t="s">
        <v>14869</v>
      </c>
      <c r="AD2497" s="1" t="s">
        <v>16269</v>
      </c>
    </row>
    <row r="2498" spans="1:30">
      <c r="A2498" s="6">
        <v>43943</v>
      </c>
      <c r="B2498" s="7" t="s">
        <v>21</v>
      </c>
      <c r="C2498" s="7" t="s">
        <v>4447</v>
      </c>
      <c r="D2498" s="7" t="s">
        <v>2766</v>
      </c>
      <c r="E2498" s="7" t="s">
        <v>16</v>
      </c>
      <c r="F2498" s="7" t="s">
        <v>2767</v>
      </c>
      <c r="G2498" s="7" t="s">
        <v>17</v>
      </c>
      <c r="H2498" s="7" t="s">
        <v>5847</v>
      </c>
      <c r="I2498" s="7" t="s">
        <v>314</v>
      </c>
      <c r="J2498" s="7" t="s">
        <v>314</v>
      </c>
      <c r="K2498" s="7" t="s">
        <v>8082</v>
      </c>
      <c r="L2498" s="7" t="s">
        <v>14447</v>
      </c>
      <c r="M2498" s="7" t="s">
        <v>8924</v>
      </c>
      <c r="N2498" s="7">
        <v>40080</v>
      </c>
      <c r="O2498" s="7"/>
      <c r="P2498" s="7"/>
      <c r="Q2498" s="7"/>
      <c r="R2498" s="1"/>
      <c r="S2498" s="1"/>
      <c r="T2498" s="1"/>
      <c r="U2498" s="15" t="s">
        <v>816</v>
      </c>
      <c r="V2498" s="52"/>
      <c r="W2498" s="14" t="s">
        <v>815</v>
      </c>
      <c r="X2498" s="20">
        <v>0</v>
      </c>
      <c r="Y2498" s="7" t="s">
        <v>11269</v>
      </c>
      <c r="Z2498" s="11" t="s">
        <v>4442</v>
      </c>
      <c r="AA2498" s="7">
        <v>10000</v>
      </c>
      <c r="AB2498" s="1" t="s">
        <v>15844</v>
      </c>
      <c r="AC2498" s="7" t="s">
        <v>14868</v>
      </c>
      <c r="AD2498" s="1" t="s">
        <v>16269</v>
      </c>
    </row>
    <row r="2499" spans="1:30">
      <c r="A2499" s="6">
        <v>43938</v>
      </c>
      <c r="B2499" s="7" t="s">
        <v>15</v>
      </c>
      <c r="C2499" s="7" t="s">
        <v>4647</v>
      </c>
      <c r="D2499" s="7" t="s">
        <v>4137</v>
      </c>
      <c r="E2499" s="7" t="s">
        <v>16</v>
      </c>
      <c r="F2499" s="7" t="s">
        <v>4138</v>
      </c>
      <c r="G2499" s="7" t="s">
        <v>17</v>
      </c>
      <c r="H2499" s="7" t="s">
        <v>5848</v>
      </c>
      <c r="I2499" s="7" t="s">
        <v>4177</v>
      </c>
      <c r="J2499" s="7"/>
      <c r="K2499" s="7"/>
      <c r="L2499" s="7" t="s">
        <v>13820</v>
      </c>
      <c r="M2499" s="7" t="s">
        <v>1534</v>
      </c>
      <c r="N2499" s="7">
        <v>40000</v>
      </c>
      <c r="O2499" s="7">
        <v>20</v>
      </c>
      <c r="P2499" s="7">
        <v>2000</v>
      </c>
      <c r="Q2499" s="7"/>
      <c r="R2499" s="1"/>
      <c r="S2499" s="1"/>
      <c r="T2499" s="1"/>
      <c r="U2499" s="15" t="s">
        <v>816</v>
      </c>
      <c r="V2499" s="52"/>
      <c r="W2499" s="14" t="s">
        <v>815</v>
      </c>
      <c r="X2499" s="20">
        <v>0</v>
      </c>
      <c r="Y2499" s="7" t="s">
        <v>11270</v>
      </c>
      <c r="Z2499" s="11" t="s">
        <v>4442</v>
      </c>
      <c r="AA2499" s="7">
        <v>90000</v>
      </c>
      <c r="AB2499" s="1" t="s">
        <v>15113</v>
      </c>
      <c r="AC2499" s="7" t="s">
        <v>14869</v>
      </c>
      <c r="AD2499" s="1" t="s">
        <v>16269</v>
      </c>
    </row>
    <row r="2500" spans="1:30">
      <c r="A2500" s="6">
        <v>43944</v>
      </c>
      <c r="B2500" s="7" t="s">
        <v>1385</v>
      </c>
      <c r="C2500" s="7" t="s">
        <v>4444</v>
      </c>
      <c r="D2500" s="7" t="s">
        <v>1387</v>
      </c>
      <c r="E2500" s="7" t="s">
        <v>4456</v>
      </c>
      <c r="F2500" s="7" t="s">
        <v>4469</v>
      </c>
      <c r="G2500" s="7" t="s">
        <v>17</v>
      </c>
      <c r="H2500" s="7" t="s">
        <v>5736</v>
      </c>
      <c r="I2500" s="7" t="s">
        <v>8808</v>
      </c>
      <c r="J2500" s="7"/>
      <c r="K2500" s="7"/>
      <c r="L2500" s="7" t="s">
        <v>14448</v>
      </c>
      <c r="M2500" s="7" t="s">
        <v>8925</v>
      </c>
      <c r="N2500" s="7">
        <v>40000</v>
      </c>
      <c r="O2500" s="7"/>
      <c r="P2500" s="7"/>
      <c r="Q2500" s="7"/>
      <c r="R2500" s="1"/>
      <c r="S2500" s="1"/>
      <c r="T2500" s="1"/>
      <c r="U2500" s="15" t="s">
        <v>816</v>
      </c>
      <c r="V2500" s="52"/>
      <c r="W2500" s="14" t="s">
        <v>815</v>
      </c>
      <c r="X2500" s="20">
        <v>0</v>
      </c>
      <c r="Y2500" s="7" t="s">
        <v>11271</v>
      </c>
      <c r="Z2500" s="11" t="s">
        <v>4442</v>
      </c>
      <c r="AA2500" s="7">
        <v>100000</v>
      </c>
      <c r="AB2500" s="1" t="s">
        <v>15560</v>
      </c>
      <c r="AC2500" s="7" t="s">
        <v>14868</v>
      </c>
      <c r="AD2500" s="1" t="s">
        <v>16269</v>
      </c>
    </row>
    <row r="2501" spans="1:30">
      <c r="A2501" s="6">
        <v>43938</v>
      </c>
      <c r="B2501" s="7" t="s">
        <v>21</v>
      </c>
      <c r="C2501" s="7" t="s">
        <v>4670</v>
      </c>
      <c r="D2501" s="7" t="s">
        <v>2695</v>
      </c>
      <c r="E2501" s="7" t="s">
        <v>16</v>
      </c>
      <c r="F2501" s="7" t="s">
        <v>2696</v>
      </c>
      <c r="G2501" s="7" t="s">
        <v>17</v>
      </c>
      <c r="H2501" s="7" t="s">
        <v>5849</v>
      </c>
      <c r="I2501" s="7" t="s">
        <v>2698</v>
      </c>
      <c r="J2501" s="7" t="s">
        <v>2699</v>
      </c>
      <c r="K2501" s="7" t="s">
        <v>2700</v>
      </c>
      <c r="L2501" s="7" t="s">
        <v>13910</v>
      </c>
      <c r="M2501" s="7" t="s">
        <v>2701</v>
      </c>
      <c r="N2501" s="7">
        <v>39980</v>
      </c>
      <c r="O2501" s="7">
        <v>2000</v>
      </c>
      <c r="P2501" s="7">
        <v>19.989999999999998</v>
      </c>
      <c r="Q2501" s="7" t="s">
        <v>10523</v>
      </c>
      <c r="R2501" s="1"/>
      <c r="S2501" s="1"/>
      <c r="T2501" s="1"/>
      <c r="U2501" s="15" t="s">
        <v>816</v>
      </c>
      <c r="V2501" s="52"/>
      <c r="W2501" s="14" t="s">
        <v>815</v>
      </c>
      <c r="X2501" s="20">
        <v>0</v>
      </c>
      <c r="Y2501" s="7" t="s">
        <v>11272</v>
      </c>
      <c r="Z2501" s="11" t="s">
        <v>4442</v>
      </c>
      <c r="AA2501" s="7">
        <v>100000</v>
      </c>
      <c r="AB2501" s="1" t="s">
        <v>15280</v>
      </c>
      <c r="AC2501" s="7" t="s">
        <v>14870</v>
      </c>
      <c r="AD2501" s="1" t="s">
        <v>16269</v>
      </c>
    </row>
    <row r="2502" spans="1:30">
      <c r="A2502" s="6">
        <v>43913</v>
      </c>
      <c r="B2502" s="7" t="s">
        <v>21</v>
      </c>
      <c r="C2502" s="7" t="s">
        <v>4269</v>
      </c>
      <c r="D2502" s="7" t="s">
        <v>3952</v>
      </c>
      <c r="E2502" s="7" t="s">
        <v>16</v>
      </c>
      <c r="F2502" s="7" t="s">
        <v>4270</v>
      </c>
      <c r="G2502" s="7" t="s">
        <v>17</v>
      </c>
      <c r="H2502" s="7" t="s">
        <v>5850</v>
      </c>
      <c r="I2502" s="7" t="s">
        <v>4396</v>
      </c>
      <c r="J2502" s="7"/>
      <c r="K2502" s="7"/>
      <c r="L2502" s="7" t="s">
        <v>8531</v>
      </c>
      <c r="M2502" s="7" t="s">
        <v>14344</v>
      </c>
      <c r="N2502" s="7">
        <v>39960</v>
      </c>
      <c r="O2502" s="7">
        <v>36000</v>
      </c>
      <c r="P2502" s="7">
        <v>1.1100000000000001</v>
      </c>
      <c r="Q2502" s="7" t="s">
        <v>20</v>
      </c>
      <c r="R2502" s="1"/>
      <c r="S2502" s="1"/>
      <c r="T2502" s="1"/>
      <c r="U2502" s="15" t="s">
        <v>816</v>
      </c>
      <c r="V2502" s="52"/>
      <c r="W2502" s="14" t="s">
        <v>815</v>
      </c>
      <c r="X2502" s="20">
        <v>0</v>
      </c>
      <c r="Y2502" s="7" t="s">
        <v>11273</v>
      </c>
      <c r="Z2502" s="11" t="s">
        <v>4442</v>
      </c>
      <c r="AA2502" s="7">
        <v>1500000</v>
      </c>
      <c r="AB2502" s="1" t="s">
        <v>15733</v>
      </c>
      <c r="AC2502" s="7" t="s">
        <v>14869</v>
      </c>
      <c r="AD2502" s="1" t="s">
        <v>16269</v>
      </c>
    </row>
    <row r="2503" spans="1:30">
      <c r="A2503" s="6">
        <v>43938</v>
      </c>
      <c r="B2503" s="7" t="s">
        <v>1385</v>
      </c>
      <c r="C2503" s="7" t="s">
        <v>4444</v>
      </c>
      <c r="D2503" s="7" t="s">
        <v>1387</v>
      </c>
      <c r="E2503" s="7" t="s">
        <v>1499</v>
      </c>
      <c r="F2503" s="7" t="s">
        <v>1520</v>
      </c>
      <c r="G2503" s="7" t="s">
        <v>17</v>
      </c>
      <c r="H2503" s="7" t="s">
        <v>1849</v>
      </c>
      <c r="I2503" s="7" t="s">
        <v>1850</v>
      </c>
      <c r="J2503" s="7"/>
      <c r="K2503" s="7"/>
      <c r="L2503" s="7" t="s">
        <v>13820</v>
      </c>
      <c r="M2503" s="7" t="s">
        <v>1534</v>
      </c>
      <c r="N2503" s="7">
        <v>39960</v>
      </c>
      <c r="O2503" s="7"/>
      <c r="P2503" s="7"/>
      <c r="Q2503" s="7"/>
      <c r="R2503" s="1"/>
      <c r="S2503" s="1"/>
      <c r="T2503" s="1"/>
      <c r="U2503" s="15" t="s">
        <v>816</v>
      </c>
      <c r="V2503" s="52"/>
      <c r="W2503" s="14" t="s">
        <v>815</v>
      </c>
      <c r="X2503" s="20">
        <v>0</v>
      </c>
      <c r="Y2503" s="7" t="s">
        <v>11274</v>
      </c>
      <c r="Z2503" s="11" t="s">
        <v>4442</v>
      </c>
      <c r="AA2503" s="7">
        <v>90000</v>
      </c>
      <c r="AB2503" s="1" t="s">
        <v>15113</v>
      </c>
      <c r="AC2503" s="7" t="s">
        <v>14869</v>
      </c>
      <c r="AD2503" s="1" t="s">
        <v>16269</v>
      </c>
    </row>
    <row r="2504" spans="1:30">
      <c r="A2504" s="6">
        <v>43951</v>
      </c>
      <c r="B2504" s="7" t="s">
        <v>21</v>
      </c>
      <c r="C2504" s="7" t="s">
        <v>5263</v>
      </c>
      <c r="D2504" s="7" t="s">
        <v>3804</v>
      </c>
      <c r="E2504" s="7" t="s">
        <v>16</v>
      </c>
      <c r="F2504" s="7" t="s">
        <v>3883</v>
      </c>
      <c r="G2504" s="7" t="s">
        <v>34</v>
      </c>
      <c r="H2504" s="7" t="s">
        <v>5851</v>
      </c>
      <c r="I2504" s="7" t="s">
        <v>8926</v>
      </c>
      <c r="J2504" s="7" t="s">
        <v>8927</v>
      </c>
      <c r="K2504" s="7" t="s">
        <v>8928</v>
      </c>
      <c r="L2504" s="7" t="s">
        <v>14449</v>
      </c>
      <c r="M2504" s="7" t="s">
        <v>8929</v>
      </c>
      <c r="N2504" s="7">
        <v>39762</v>
      </c>
      <c r="O2504" s="7">
        <v>100</v>
      </c>
      <c r="P2504" s="7">
        <v>397.62</v>
      </c>
      <c r="Q2504" s="7"/>
      <c r="R2504" s="1"/>
      <c r="S2504" s="1"/>
      <c r="T2504" s="1"/>
      <c r="U2504" s="15" t="s">
        <v>816</v>
      </c>
      <c r="V2504" s="52"/>
      <c r="W2504" s="14" t="s">
        <v>815</v>
      </c>
      <c r="X2504" s="20">
        <v>0</v>
      </c>
      <c r="Y2504" s="7" t="s">
        <v>11275</v>
      </c>
      <c r="Z2504" s="11" t="s">
        <v>4442</v>
      </c>
      <c r="AA2504" s="7">
        <v>100000</v>
      </c>
      <c r="AB2504" s="1" t="s">
        <v>15845</v>
      </c>
      <c r="AC2504" s="7" t="s">
        <v>14868</v>
      </c>
      <c r="AD2504" s="1" t="s">
        <v>16269</v>
      </c>
    </row>
    <row r="2505" spans="1:30">
      <c r="A2505" s="6">
        <v>43950</v>
      </c>
      <c r="B2505" s="7" t="s">
        <v>21</v>
      </c>
      <c r="C2505" s="7" t="s">
        <v>4454</v>
      </c>
      <c r="D2505" s="11" t="s">
        <v>904</v>
      </c>
      <c r="E2505" s="7" t="s">
        <v>16</v>
      </c>
      <c r="F2505" s="7" t="s">
        <v>363</v>
      </c>
      <c r="G2505" s="7" t="s">
        <v>17</v>
      </c>
      <c r="H2505" s="7" t="s">
        <v>5852</v>
      </c>
      <c r="I2505" s="7" t="s">
        <v>8930</v>
      </c>
      <c r="J2505" s="7"/>
      <c r="K2505" s="7" t="s">
        <v>8931</v>
      </c>
      <c r="L2505" s="7" t="s">
        <v>8932</v>
      </c>
      <c r="M2505" s="7" t="s">
        <v>8933</v>
      </c>
      <c r="N2505" s="7">
        <v>39722.22</v>
      </c>
      <c r="O2505" s="7"/>
      <c r="P2505" s="7"/>
      <c r="Q2505" s="7"/>
      <c r="R2505" s="1"/>
      <c r="S2505" s="1"/>
      <c r="T2505" s="1"/>
      <c r="U2505" s="15" t="s">
        <v>816</v>
      </c>
      <c r="V2505" s="52"/>
      <c r="W2505" s="14" t="s">
        <v>815</v>
      </c>
      <c r="X2505" s="20">
        <v>0</v>
      </c>
      <c r="Y2505" s="7" t="s">
        <v>11276</v>
      </c>
      <c r="Z2505" s="11" t="s">
        <v>4442</v>
      </c>
      <c r="AA2505" s="7">
        <v>0</v>
      </c>
      <c r="AB2505" s="1" t="s">
        <v>15846</v>
      </c>
      <c r="AC2505" s="7" t="s">
        <v>14869</v>
      </c>
      <c r="AD2505" s="1" t="s">
        <v>16269</v>
      </c>
    </row>
    <row r="2506" spans="1:30">
      <c r="A2506" s="6">
        <v>43948</v>
      </c>
      <c r="B2506" s="7" t="s">
        <v>21</v>
      </c>
      <c r="C2506" s="7" t="s">
        <v>4451</v>
      </c>
      <c r="D2506" s="7" t="s">
        <v>2480</v>
      </c>
      <c r="E2506" s="7" t="s">
        <v>16</v>
      </c>
      <c r="F2506" s="7" t="s">
        <v>2481</v>
      </c>
      <c r="G2506" s="7" t="s">
        <v>17</v>
      </c>
      <c r="H2506" s="7" t="s">
        <v>5853</v>
      </c>
      <c r="I2506" s="7" t="s">
        <v>8934</v>
      </c>
      <c r="J2506" s="7" t="s">
        <v>2485</v>
      </c>
      <c r="K2506" s="7"/>
      <c r="L2506" s="7" t="s">
        <v>8862</v>
      </c>
      <c r="M2506" s="7" t="s">
        <v>2855</v>
      </c>
      <c r="N2506" s="7">
        <v>39600</v>
      </c>
      <c r="O2506" s="7"/>
      <c r="P2506" s="7"/>
      <c r="Q2506" s="7"/>
      <c r="R2506" s="1"/>
      <c r="S2506" s="1"/>
      <c r="T2506" s="1"/>
      <c r="U2506" s="15" t="s">
        <v>816</v>
      </c>
      <c r="V2506" s="52"/>
      <c r="W2506" s="14" t="s">
        <v>815</v>
      </c>
      <c r="X2506" s="20">
        <v>0</v>
      </c>
      <c r="Y2506" s="7" t="s">
        <v>11277</v>
      </c>
      <c r="Z2506" s="11" t="s">
        <v>4442</v>
      </c>
      <c r="AA2506" s="7">
        <v>6000000</v>
      </c>
      <c r="AB2506" s="1" t="s">
        <v>15297</v>
      </c>
      <c r="AC2506" s="7" t="s">
        <v>14869</v>
      </c>
      <c r="AD2506" s="1" t="s">
        <v>16269</v>
      </c>
    </row>
    <row r="2507" spans="1:30">
      <c r="A2507" s="6">
        <v>43934</v>
      </c>
      <c r="B2507" s="7" t="s">
        <v>15</v>
      </c>
      <c r="C2507" s="7" t="s">
        <v>4632</v>
      </c>
      <c r="D2507" s="7" t="s">
        <v>3512</v>
      </c>
      <c r="E2507" s="7" t="s">
        <v>16</v>
      </c>
      <c r="F2507" s="7"/>
      <c r="G2507" s="7" t="s">
        <v>37</v>
      </c>
      <c r="H2507" s="7" t="s">
        <v>5854</v>
      </c>
      <c r="I2507" s="7" t="s">
        <v>8935</v>
      </c>
      <c r="J2507" s="7" t="s">
        <v>8936</v>
      </c>
      <c r="K2507" s="7" t="s">
        <v>8936</v>
      </c>
      <c r="L2507" s="7" t="s">
        <v>14450</v>
      </c>
      <c r="M2507" s="7" t="s">
        <v>8937</v>
      </c>
      <c r="N2507" s="7">
        <v>39600</v>
      </c>
      <c r="O2507" s="7">
        <v>660</v>
      </c>
      <c r="P2507" s="7">
        <v>60</v>
      </c>
      <c r="Q2507" s="7"/>
      <c r="R2507" s="1"/>
      <c r="S2507" s="1"/>
      <c r="T2507" s="1"/>
      <c r="U2507" s="15" t="s">
        <v>816</v>
      </c>
      <c r="V2507" s="52"/>
      <c r="W2507" s="14" t="s">
        <v>815</v>
      </c>
      <c r="X2507" s="20">
        <v>0</v>
      </c>
      <c r="Y2507" s="7" t="s">
        <v>11278</v>
      </c>
      <c r="Z2507" s="11" t="s">
        <v>4442</v>
      </c>
      <c r="AA2507" s="7">
        <v>100000</v>
      </c>
      <c r="AB2507" s="1" t="s">
        <v>15847</v>
      </c>
      <c r="AC2507" s="7" t="s">
        <v>14870</v>
      </c>
      <c r="AD2507" s="1" t="s">
        <v>16269</v>
      </c>
    </row>
    <row r="2508" spans="1:30">
      <c r="A2508" s="6">
        <v>43943</v>
      </c>
      <c r="B2508" s="7" t="s">
        <v>21</v>
      </c>
      <c r="C2508" s="7" t="s">
        <v>4447</v>
      </c>
      <c r="D2508" s="7" t="s">
        <v>2766</v>
      </c>
      <c r="E2508" s="7" t="s">
        <v>16</v>
      </c>
      <c r="F2508" s="7" t="s">
        <v>2767</v>
      </c>
      <c r="G2508" s="7" t="s">
        <v>34</v>
      </c>
      <c r="H2508" s="7" t="s">
        <v>5855</v>
      </c>
      <c r="I2508" s="7" t="s">
        <v>314</v>
      </c>
      <c r="J2508" s="7" t="s">
        <v>314</v>
      </c>
      <c r="K2508" s="7" t="s">
        <v>8938</v>
      </c>
      <c r="L2508" s="7" t="s">
        <v>14451</v>
      </c>
      <c r="M2508" s="7" t="s">
        <v>8939</v>
      </c>
      <c r="N2508" s="7">
        <v>39600</v>
      </c>
      <c r="O2508" s="7"/>
      <c r="P2508" s="7"/>
      <c r="Q2508" s="7"/>
      <c r="R2508" s="1"/>
      <c r="S2508" s="1"/>
      <c r="T2508" s="1"/>
      <c r="U2508" s="15" t="s">
        <v>816</v>
      </c>
      <c r="V2508" s="52"/>
      <c r="W2508" s="14" t="s">
        <v>815</v>
      </c>
      <c r="X2508" s="20">
        <v>0</v>
      </c>
      <c r="Y2508" s="7" t="s">
        <v>11279</v>
      </c>
      <c r="Z2508" s="11" t="s">
        <v>4442</v>
      </c>
      <c r="AA2508" s="7">
        <v>300000</v>
      </c>
      <c r="AB2508" s="1" t="s">
        <v>15848</v>
      </c>
      <c r="AC2508" s="7" t="s">
        <v>14870</v>
      </c>
      <c r="AD2508" s="1" t="s">
        <v>16269</v>
      </c>
    </row>
    <row r="2509" spans="1:30">
      <c r="A2509" s="6">
        <v>43937</v>
      </c>
      <c r="B2509" s="7" t="s">
        <v>15</v>
      </c>
      <c r="C2509" s="7" t="s">
        <v>4647</v>
      </c>
      <c r="D2509" s="7" t="s">
        <v>4137</v>
      </c>
      <c r="E2509" s="7" t="s">
        <v>16</v>
      </c>
      <c r="F2509" s="7" t="s">
        <v>5856</v>
      </c>
      <c r="G2509" s="7" t="s">
        <v>37</v>
      </c>
      <c r="H2509" s="7" t="s">
        <v>5857</v>
      </c>
      <c r="I2509" s="7" t="s">
        <v>8940</v>
      </c>
      <c r="J2509" s="7"/>
      <c r="K2509" s="7"/>
      <c r="L2509" s="7" t="s">
        <v>14452</v>
      </c>
      <c r="M2509" s="7" t="s">
        <v>8941</v>
      </c>
      <c r="N2509" s="7">
        <v>39500</v>
      </c>
      <c r="O2509" s="7">
        <v>1</v>
      </c>
      <c r="P2509" s="7">
        <v>39500</v>
      </c>
      <c r="Q2509" s="7"/>
      <c r="R2509" s="1"/>
      <c r="S2509" s="1"/>
      <c r="T2509" s="1"/>
      <c r="U2509" s="15" t="s">
        <v>816</v>
      </c>
      <c r="V2509" s="52"/>
      <c r="W2509" s="14" t="s">
        <v>815</v>
      </c>
      <c r="X2509" s="20">
        <v>0</v>
      </c>
      <c r="Y2509" s="7" t="s">
        <v>11280</v>
      </c>
      <c r="Z2509" s="11" t="s">
        <v>4442</v>
      </c>
      <c r="AA2509" s="7">
        <v>800000</v>
      </c>
      <c r="AB2509" s="1" t="s">
        <v>15424</v>
      </c>
      <c r="AC2509" s="7" t="s">
        <v>14869</v>
      </c>
      <c r="AD2509" s="1" t="s">
        <v>16269</v>
      </c>
    </row>
    <row r="2510" spans="1:30">
      <c r="A2510" s="6">
        <v>43916</v>
      </c>
      <c r="B2510" s="7" t="s">
        <v>21</v>
      </c>
      <c r="C2510" s="7" t="s">
        <v>5687</v>
      </c>
      <c r="D2510" s="11" t="s">
        <v>904</v>
      </c>
      <c r="E2510" s="7" t="s">
        <v>16</v>
      </c>
      <c r="F2510" s="7" t="s">
        <v>1303</v>
      </c>
      <c r="G2510" s="7" t="s">
        <v>17</v>
      </c>
      <c r="H2510" s="7" t="s">
        <v>3391</v>
      </c>
      <c r="I2510" s="7" t="s">
        <v>3392</v>
      </c>
      <c r="J2510" s="7"/>
      <c r="K2510" s="7" t="s">
        <v>307</v>
      </c>
      <c r="L2510" s="7"/>
      <c r="M2510" s="7"/>
      <c r="N2510" s="7">
        <v>39480</v>
      </c>
      <c r="O2510" s="7"/>
      <c r="P2510" s="7"/>
      <c r="Q2510" s="7"/>
      <c r="R2510" s="1"/>
      <c r="S2510" s="1"/>
      <c r="T2510" s="1"/>
      <c r="U2510" s="15" t="s">
        <v>816</v>
      </c>
      <c r="V2510" s="52"/>
      <c r="W2510" s="14" t="s">
        <v>815</v>
      </c>
      <c r="X2510" s="20">
        <v>0</v>
      </c>
      <c r="Y2510" s="7" t="s">
        <v>11281</v>
      </c>
      <c r="Z2510" s="11" t="s">
        <v>4442</v>
      </c>
      <c r="AA2510" s="7"/>
      <c r="AB2510" s="1" t="s">
        <v>14871</v>
      </c>
      <c r="AC2510" s="7"/>
      <c r="AD2510" s="1" t="s">
        <v>16269</v>
      </c>
    </row>
    <row r="2511" spans="1:30">
      <c r="A2511" s="6">
        <v>43945</v>
      </c>
      <c r="B2511" s="7" t="s">
        <v>1385</v>
      </c>
      <c r="C2511" s="7" t="s">
        <v>4444</v>
      </c>
      <c r="D2511" s="7" t="s">
        <v>1387</v>
      </c>
      <c r="E2511" s="7" t="s">
        <v>1499</v>
      </c>
      <c r="F2511" s="7" t="s">
        <v>1520</v>
      </c>
      <c r="G2511" s="7" t="s">
        <v>34</v>
      </c>
      <c r="H2511" s="7" t="s">
        <v>5858</v>
      </c>
      <c r="I2511" s="7" t="s">
        <v>8942</v>
      </c>
      <c r="J2511" s="7"/>
      <c r="K2511" s="7"/>
      <c r="L2511" s="7" t="s">
        <v>8943</v>
      </c>
      <c r="M2511" s="7" t="s">
        <v>8944</v>
      </c>
      <c r="N2511" s="7">
        <v>39420</v>
      </c>
      <c r="O2511" s="7"/>
      <c r="P2511" s="7"/>
      <c r="Q2511" s="7"/>
      <c r="R2511" s="1"/>
      <c r="S2511" s="1"/>
      <c r="T2511" s="1"/>
      <c r="U2511" s="15" t="s">
        <v>816</v>
      </c>
      <c r="V2511" s="52"/>
      <c r="W2511" s="14" t="s">
        <v>815</v>
      </c>
      <c r="X2511" s="20">
        <v>0</v>
      </c>
      <c r="Y2511" s="7" t="s">
        <v>11282</v>
      </c>
      <c r="Z2511" s="11" t="s">
        <v>4442</v>
      </c>
      <c r="AA2511" s="7">
        <v>10000</v>
      </c>
      <c r="AB2511" s="1" t="s">
        <v>15849</v>
      </c>
      <c r="AC2511" s="7" t="s">
        <v>14868</v>
      </c>
      <c r="AD2511" s="1" t="s">
        <v>16269</v>
      </c>
    </row>
    <row r="2512" spans="1:30">
      <c r="A2512" s="6">
        <v>43923</v>
      </c>
      <c r="B2512" s="7" t="s">
        <v>21</v>
      </c>
      <c r="C2512" s="7" t="s">
        <v>5199</v>
      </c>
      <c r="D2512" s="11" t="s">
        <v>904</v>
      </c>
      <c r="E2512" s="7" t="s">
        <v>16</v>
      </c>
      <c r="F2512" s="7"/>
      <c r="G2512" s="7" t="s">
        <v>17</v>
      </c>
      <c r="H2512" s="7" t="s">
        <v>5859</v>
      </c>
      <c r="I2512" s="7" t="s">
        <v>8945</v>
      </c>
      <c r="J2512" s="7"/>
      <c r="K2512" s="7" t="s">
        <v>8946</v>
      </c>
      <c r="L2512" s="7" t="s">
        <v>14453</v>
      </c>
      <c r="M2512" s="7" t="s">
        <v>8947</v>
      </c>
      <c r="N2512" s="7">
        <v>39360</v>
      </c>
      <c r="O2512" s="7"/>
      <c r="P2512" s="7"/>
      <c r="Q2512" s="7"/>
      <c r="R2512" s="1"/>
      <c r="S2512" s="1"/>
      <c r="T2512" s="1"/>
      <c r="U2512" s="15" t="s">
        <v>816</v>
      </c>
      <c r="V2512" s="52"/>
      <c r="W2512" s="14" t="s">
        <v>815</v>
      </c>
      <c r="X2512" s="20">
        <v>0</v>
      </c>
      <c r="Y2512" s="7" t="s">
        <v>11283</v>
      </c>
      <c r="Z2512" s="11" t="s">
        <v>4442</v>
      </c>
      <c r="AA2512" s="7">
        <v>93700</v>
      </c>
      <c r="AB2512" s="1" t="s">
        <v>15850</v>
      </c>
      <c r="AC2512" s="7" t="s">
        <v>14870</v>
      </c>
      <c r="AD2512" s="1" t="s">
        <v>16269</v>
      </c>
    </row>
    <row r="2513" spans="1:30">
      <c r="A2513" s="6">
        <v>43924</v>
      </c>
      <c r="B2513" s="7" t="s">
        <v>21</v>
      </c>
      <c r="C2513" s="7" t="s">
        <v>4454</v>
      </c>
      <c r="D2513" s="11" t="s">
        <v>904</v>
      </c>
      <c r="E2513" s="7" t="s">
        <v>16</v>
      </c>
      <c r="F2513" s="7" t="s">
        <v>363</v>
      </c>
      <c r="G2513" s="7" t="s">
        <v>17</v>
      </c>
      <c r="H2513" s="7" t="s">
        <v>5860</v>
      </c>
      <c r="I2513" s="7" t="s">
        <v>8948</v>
      </c>
      <c r="J2513" s="7" t="s">
        <v>8949</v>
      </c>
      <c r="K2513" s="7" t="s">
        <v>8950</v>
      </c>
      <c r="L2513" s="7" t="s">
        <v>14453</v>
      </c>
      <c r="M2513" s="7" t="s">
        <v>8947</v>
      </c>
      <c r="N2513" s="7">
        <v>39360</v>
      </c>
      <c r="O2513" s="7"/>
      <c r="P2513" s="7"/>
      <c r="Q2513" s="7"/>
      <c r="R2513" s="1"/>
      <c r="S2513" s="1"/>
      <c r="T2513" s="1"/>
      <c r="U2513" s="15" t="s">
        <v>816</v>
      </c>
      <c r="V2513" s="52"/>
      <c r="W2513" s="14" t="s">
        <v>815</v>
      </c>
      <c r="X2513" s="20">
        <v>0</v>
      </c>
      <c r="Y2513" s="7" t="s">
        <v>11284</v>
      </c>
      <c r="Z2513" s="11" t="s">
        <v>4442</v>
      </c>
      <c r="AA2513" s="7">
        <v>93700</v>
      </c>
      <c r="AB2513" s="1" t="s">
        <v>15850</v>
      </c>
      <c r="AC2513" s="7" t="s">
        <v>14870</v>
      </c>
      <c r="AD2513" s="1" t="s">
        <v>16269</v>
      </c>
    </row>
    <row r="2514" spans="1:30">
      <c r="A2514" s="6">
        <v>43938</v>
      </c>
      <c r="B2514" s="7" t="s">
        <v>1385</v>
      </c>
      <c r="C2514" s="7" t="s">
        <v>4444</v>
      </c>
      <c r="D2514" s="7" t="s">
        <v>1387</v>
      </c>
      <c r="E2514" s="7" t="s">
        <v>1499</v>
      </c>
      <c r="F2514" s="7" t="s">
        <v>4467</v>
      </c>
      <c r="G2514" s="7" t="s">
        <v>17</v>
      </c>
      <c r="H2514" s="7" t="s">
        <v>5861</v>
      </c>
      <c r="I2514" s="7" t="s">
        <v>1845</v>
      </c>
      <c r="J2514" s="7"/>
      <c r="K2514" s="7"/>
      <c r="L2514" s="7" t="s">
        <v>8294</v>
      </c>
      <c r="M2514" s="7" t="s">
        <v>1846</v>
      </c>
      <c r="N2514" s="7">
        <v>39072</v>
      </c>
      <c r="O2514" s="7"/>
      <c r="P2514" s="7"/>
      <c r="Q2514" s="7"/>
      <c r="R2514" s="1"/>
      <c r="S2514" s="1"/>
      <c r="T2514" s="1"/>
      <c r="U2514" s="15" t="s">
        <v>816</v>
      </c>
      <c r="V2514" s="52"/>
      <c r="W2514" s="14" t="s">
        <v>815</v>
      </c>
      <c r="X2514" s="20">
        <v>0</v>
      </c>
      <c r="Y2514" s="7" t="s">
        <v>11285</v>
      </c>
      <c r="Z2514" s="11" t="s">
        <v>4442</v>
      </c>
      <c r="AA2514" s="7">
        <v>16528194</v>
      </c>
      <c r="AB2514" s="1" t="s">
        <v>15168</v>
      </c>
      <c r="AC2514" s="7" t="s">
        <v>14869</v>
      </c>
      <c r="AD2514" s="1" t="s">
        <v>16269</v>
      </c>
    </row>
    <row r="2515" spans="1:30">
      <c r="A2515" s="6">
        <v>43946</v>
      </c>
      <c r="B2515" s="7" t="s">
        <v>21</v>
      </c>
      <c r="C2515" s="7" t="s">
        <v>4500</v>
      </c>
      <c r="D2515" s="11" t="s">
        <v>904</v>
      </c>
      <c r="E2515" s="7" t="s">
        <v>16</v>
      </c>
      <c r="F2515" s="7" t="s">
        <v>3462</v>
      </c>
      <c r="G2515" s="7" t="s">
        <v>17</v>
      </c>
      <c r="H2515" s="7" t="s">
        <v>5697</v>
      </c>
      <c r="I2515" s="7" t="s">
        <v>8756</v>
      </c>
      <c r="J2515" s="7" t="s">
        <v>1008</v>
      </c>
      <c r="K2515" s="7" t="s">
        <v>8757</v>
      </c>
      <c r="L2515" s="7" t="s">
        <v>14454</v>
      </c>
      <c r="M2515" s="7" t="s">
        <v>8951</v>
      </c>
      <c r="N2515" s="7">
        <v>39035.22</v>
      </c>
      <c r="O2515" s="7"/>
      <c r="P2515" s="7"/>
      <c r="Q2515" s="7"/>
      <c r="R2515" s="1"/>
      <c r="S2515" s="1"/>
      <c r="T2515" s="1"/>
      <c r="U2515" s="15" t="s">
        <v>816</v>
      </c>
      <c r="V2515" s="52"/>
      <c r="W2515" s="14" t="s">
        <v>815</v>
      </c>
      <c r="X2515" s="20">
        <v>0</v>
      </c>
      <c r="Y2515" s="7" t="s">
        <v>11286</v>
      </c>
      <c r="Z2515" s="11" t="s">
        <v>4442</v>
      </c>
      <c r="AA2515" s="7">
        <v>100000</v>
      </c>
      <c r="AB2515" s="1" t="s">
        <v>15075</v>
      </c>
      <c r="AC2515" s="7" t="s">
        <v>14868</v>
      </c>
      <c r="AD2515" s="1" t="s">
        <v>16269</v>
      </c>
    </row>
    <row r="2516" spans="1:30">
      <c r="A2516" s="6">
        <v>43916</v>
      </c>
      <c r="B2516" s="7" t="s">
        <v>15</v>
      </c>
      <c r="C2516" s="7" t="s">
        <v>4632</v>
      </c>
      <c r="D2516" s="7" t="s">
        <v>3512</v>
      </c>
      <c r="E2516" s="7" t="s">
        <v>16</v>
      </c>
      <c r="F2516" s="7"/>
      <c r="G2516" s="7" t="s">
        <v>17</v>
      </c>
      <c r="H2516" s="7" t="s">
        <v>5862</v>
      </c>
      <c r="I2516" s="7" t="s">
        <v>8952</v>
      </c>
      <c r="J2516" s="7" t="s">
        <v>3561</v>
      </c>
      <c r="K2516" s="7" t="s">
        <v>3561</v>
      </c>
      <c r="L2516" s="7" t="s">
        <v>1722</v>
      </c>
      <c r="M2516" s="7" t="s">
        <v>1723</v>
      </c>
      <c r="N2516" s="7">
        <v>39012</v>
      </c>
      <c r="O2516" s="7">
        <v>32510</v>
      </c>
      <c r="P2516" s="7">
        <v>1.2</v>
      </c>
      <c r="Q2516" s="7"/>
      <c r="R2516" s="1"/>
      <c r="S2516" s="1"/>
      <c r="T2516" s="1"/>
      <c r="U2516" s="15" t="s">
        <v>816</v>
      </c>
      <c r="V2516" s="52"/>
      <c r="W2516" s="14" t="s">
        <v>815</v>
      </c>
      <c r="X2516" s="20">
        <v>0</v>
      </c>
      <c r="Y2516" s="7" t="s">
        <v>11287</v>
      </c>
      <c r="Z2516" s="11" t="s">
        <v>4442</v>
      </c>
      <c r="AA2516" s="7">
        <v>1500000</v>
      </c>
      <c r="AB2516" s="1" t="s">
        <v>15148</v>
      </c>
      <c r="AC2516" s="7" t="s">
        <v>14869</v>
      </c>
      <c r="AD2516" s="1" t="s">
        <v>16269</v>
      </c>
    </row>
    <row r="2517" spans="1:30">
      <c r="A2517" s="6">
        <v>43943</v>
      </c>
      <c r="B2517" s="7" t="s">
        <v>15</v>
      </c>
      <c r="C2517" s="7" t="s">
        <v>5184</v>
      </c>
      <c r="D2517" s="7" t="s">
        <v>474</v>
      </c>
      <c r="E2517" s="7" t="s">
        <v>16</v>
      </c>
      <c r="F2517" s="7"/>
      <c r="G2517" s="7" t="s">
        <v>37</v>
      </c>
      <c r="H2517" s="7" t="s">
        <v>5863</v>
      </c>
      <c r="I2517" s="7" t="s">
        <v>8250</v>
      </c>
      <c r="J2517" s="7"/>
      <c r="K2517" s="7" t="s">
        <v>8251</v>
      </c>
      <c r="L2517" s="7" t="s">
        <v>8953</v>
      </c>
      <c r="M2517" s="7" t="s">
        <v>8954</v>
      </c>
      <c r="N2517" s="7">
        <v>39000</v>
      </c>
      <c r="O2517" s="7">
        <v>1</v>
      </c>
      <c r="P2517" s="7">
        <v>39000</v>
      </c>
      <c r="Q2517" s="7"/>
      <c r="R2517" s="1"/>
      <c r="S2517" s="1"/>
      <c r="T2517" s="1"/>
      <c r="U2517" s="15" t="s">
        <v>816</v>
      </c>
      <c r="V2517" s="52"/>
      <c r="W2517" s="14" t="s">
        <v>815</v>
      </c>
      <c r="X2517" s="20">
        <v>0</v>
      </c>
      <c r="Y2517" s="7" t="s">
        <v>11288</v>
      </c>
      <c r="Z2517" s="11" t="s">
        <v>4442</v>
      </c>
      <c r="AA2517" s="7">
        <v>2570000</v>
      </c>
      <c r="AB2517" s="1" t="s">
        <v>15851</v>
      </c>
      <c r="AC2517" s="7" t="s">
        <v>14869</v>
      </c>
      <c r="AD2517" s="1" t="s">
        <v>16269</v>
      </c>
    </row>
    <row r="2518" spans="1:30">
      <c r="A2518" s="6" t="s">
        <v>815</v>
      </c>
      <c r="B2518" s="7" t="s">
        <v>15</v>
      </c>
      <c r="C2518" s="7" t="s">
        <v>4458</v>
      </c>
      <c r="D2518" s="11" t="s">
        <v>904</v>
      </c>
      <c r="E2518" s="7" t="s">
        <v>16</v>
      </c>
      <c r="F2518" s="7" t="s">
        <v>4461</v>
      </c>
      <c r="G2518" s="7" t="s">
        <v>17</v>
      </c>
      <c r="H2518" s="7" t="s">
        <v>5864</v>
      </c>
      <c r="I2518" s="7" t="s">
        <v>8566</v>
      </c>
      <c r="J2518" s="7"/>
      <c r="K2518" s="7" t="s">
        <v>4517</v>
      </c>
      <c r="L2518" s="7" t="s">
        <v>8955</v>
      </c>
      <c r="M2518" s="7" t="s">
        <v>14455</v>
      </c>
      <c r="N2518" s="7">
        <v>38970</v>
      </c>
      <c r="O2518" s="7"/>
      <c r="P2518" s="7"/>
      <c r="Q2518" s="7"/>
      <c r="R2518" s="1"/>
      <c r="S2518" s="1"/>
      <c r="T2518" s="1"/>
      <c r="U2518" s="15" t="s">
        <v>816</v>
      </c>
      <c r="V2518" s="52"/>
      <c r="W2518" s="14" t="s">
        <v>815</v>
      </c>
      <c r="X2518" s="20">
        <v>0</v>
      </c>
      <c r="Y2518" s="7" t="s">
        <v>11289</v>
      </c>
      <c r="Z2518" s="11" t="s">
        <v>4442</v>
      </c>
      <c r="AA2518" s="7">
        <v>800000</v>
      </c>
      <c r="AB2518" s="1" t="s">
        <v>15852</v>
      </c>
      <c r="AC2518" s="7" t="s">
        <v>14869</v>
      </c>
      <c r="AD2518" s="1" t="s">
        <v>16269</v>
      </c>
    </row>
    <row r="2519" spans="1:30">
      <c r="A2519" s="6">
        <v>43941</v>
      </c>
      <c r="B2519" s="7" t="s">
        <v>15</v>
      </c>
      <c r="C2519" s="7" t="s">
        <v>2884</v>
      </c>
      <c r="D2519" s="7" t="s">
        <v>2877</v>
      </c>
      <c r="E2519" s="7" t="s">
        <v>16</v>
      </c>
      <c r="F2519" s="7" t="s">
        <v>2978</v>
      </c>
      <c r="G2519" s="7" t="s">
        <v>17</v>
      </c>
      <c r="H2519" s="7" t="s">
        <v>5865</v>
      </c>
      <c r="I2519" s="7" t="s">
        <v>8956</v>
      </c>
      <c r="J2519" s="7"/>
      <c r="K2519" s="7" t="s">
        <v>3013</v>
      </c>
      <c r="L2519" s="7" t="s">
        <v>14456</v>
      </c>
      <c r="M2519" s="7" t="s">
        <v>8957</v>
      </c>
      <c r="N2519" s="7">
        <v>38940</v>
      </c>
      <c r="O2519" s="7"/>
      <c r="P2519" s="7"/>
      <c r="Q2519" s="7"/>
      <c r="R2519" s="1"/>
      <c r="S2519" s="1"/>
      <c r="T2519" s="1"/>
      <c r="U2519" s="15" t="s">
        <v>816</v>
      </c>
      <c r="V2519" s="52"/>
      <c r="W2519" s="14" t="s">
        <v>815</v>
      </c>
      <c r="X2519" s="20">
        <v>0</v>
      </c>
      <c r="Y2519" s="7" t="s">
        <v>11290</v>
      </c>
      <c r="Z2519" s="11" t="s">
        <v>4442</v>
      </c>
      <c r="AA2519" s="7">
        <v>900000</v>
      </c>
      <c r="AB2519" s="1" t="s">
        <v>15853</v>
      </c>
      <c r="AC2519" s="7" t="s">
        <v>14869</v>
      </c>
      <c r="AD2519" s="1" t="s">
        <v>16269</v>
      </c>
    </row>
    <row r="2520" spans="1:30">
      <c r="A2520" s="6">
        <v>43955</v>
      </c>
      <c r="B2520" s="7" t="s">
        <v>15</v>
      </c>
      <c r="C2520" s="7" t="s">
        <v>2194</v>
      </c>
      <c r="D2520" s="7" t="s">
        <v>2194</v>
      </c>
      <c r="E2520" s="7" t="s">
        <v>128</v>
      </c>
      <c r="F2520" s="7" t="s">
        <v>5561</v>
      </c>
      <c r="G2520" s="7" t="s">
        <v>37</v>
      </c>
      <c r="H2520" s="7" t="s">
        <v>5866</v>
      </c>
      <c r="I2520" s="7" t="s">
        <v>8958</v>
      </c>
      <c r="J2520" s="7" t="s">
        <v>2207</v>
      </c>
      <c r="K2520" s="7" t="s">
        <v>8959</v>
      </c>
      <c r="L2520" s="7" t="s">
        <v>8960</v>
      </c>
      <c r="M2520" s="7" t="s">
        <v>8961</v>
      </c>
      <c r="N2520" s="7">
        <v>38895</v>
      </c>
      <c r="O2520" s="7">
        <v>3</v>
      </c>
      <c r="P2520" s="7">
        <v>12965</v>
      </c>
      <c r="Q2520" s="7"/>
      <c r="R2520" s="1"/>
      <c r="S2520" s="1"/>
      <c r="T2520" s="1"/>
      <c r="U2520" s="15" t="s">
        <v>816</v>
      </c>
      <c r="V2520" s="52"/>
      <c r="W2520" s="14" t="s">
        <v>815</v>
      </c>
      <c r="X2520" s="20">
        <v>0</v>
      </c>
      <c r="Y2520" s="7" t="s">
        <v>11291</v>
      </c>
      <c r="Z2520" s="11" t="s">
        <v>4442</v>
      </c>
      <c r="AA2520" s="7">
        <v>1400000</v>
      </c>
      <c r="AB2520" s="1" t="s">
        <v>15854</v>
      </c>
      <c r="AC2520" s="7" t="s">
        <v>14869</v>
      </c>
      <c r="AD2520" s="1" t="s">
        <v>16269</v>
      </c>
    </row>
    <row r="2521" spans="1:30">
      <c r="A2521" s="6" t="s">
        <v>815</v>
      </c>
      <c r="B2521" s="7" t="s">
        <v>15</v>
      </c>
      <c r="C2521" s="7" t="s">
        <v>4458</v>
      </c>
      <c r="D2521" s="11" t="s">
        <v>904</v>
      </c>
      <c r="E2521" s="7" t="s">
        <v>16</v>
      </c>
      <c r="F2521" s="7" t="s">
        <v>4459</v>
      </c>
      <c r="G2521" s="7" t="s">
        <v>17</v>
      </c>
      <c r="H2521" s="7" t="s">
        <v>5867</v>
      </c>
      <c r="I2521" s="7" t="s">
        <v>4846</v>
      </c>
      <c r="J2521" s="7"/>
      <c r="K2521" s="7" t="s">
        <v>4517</v>
      </c>
      <c r="L2521" s="7" t="s">
        <v>8316</v>
      </c>
      <c r="M2521" s="7" t="s">
        <v>14305</v>
      </c>
      <c r="N2521" s="7">
        <v>38880</v>
      </c>
      <c r="O2521" s="7"/>
      <c r="P2521" s="7"/>
      <c r="Q2521" s="7"/>
      <c r="R2521" s="1"/>
      <c r="S2521" s="1"/>
      <c r="T2521" s="1"/>
      <c r="U2521" s="15" t="s">
        <v>816</v>
      </c>
      <c r="V2521" s="52"/>
      <c r="W2521" s="14" t="s">
        <v>815</v>
      </c>
      <c r="X2521" s="20">
        <v>0</v>
      </c>
      <c r="Y2521" s="7" t="s">
        <v>11292</v>
      </c>
      <c r="Z2521" s="11" t="s">
        <v>4442</v>
      </c>
      <c r="AA2521" s="7">
        <v>103730196.44</v>
      </c>
      <c r="AB2521" s="1" t="s">
        <v>15679</v>
      </c>
      <c r="AC2521" s="7" t="s">
        <v>14869</v>
      </c>
      <c r="AD2521" s="1" t="s">
        <v>16269</v>
      </c>
    </row>
    <row r="2522" spans="1:30">
      <c r="A2522" s="6">
        <v>43945</v>
      </c>
      <c r="B2522" s="7" t="s">
        <v>21</v>
      </c>
      <c r="C2522" s="7" t="s">
        <v>5189</v>
      </c>
      <c r="D2522" s="11" t="s">
        <v>904</v>
      </c>
      <c r="E2522" s="7" t="s">
        <v>16</v>
      </c>
      <c r="F2522" s="7"/>
      <c r="G2522" s="7" t="s">
        <v>34</v>
      </c>
      <c r="H2522" s="7" t="s">
        <v>5868</v>
      </c>
      <c r="I2522" s="7"/>
      <c r="J2522" s="7"/>
      <c r="K2522" s="7" t="s">
        <v>8962</v>
      </c>
      <c r="L2522" s="7"/>
      <c r="M2522" s="7"/>
      <c r="N2522" s="7">
        <v>38766.49</v>
      </c>
      <c r="O2522" s="7"/>
      <c r="P2522" s="7"/>
      <c r="Q2522" s="7"/>
      <c r="R2522" s="1"/>
      <c r="S2522" s="1"/>
      <c r="T2522" s="1"/>
      <c r="U2522" s="15" t="s">
        <v>816</v>
      </c>
      <c r="V2522" s="52"/>
      <c r="W2522" s="14" t="s">
        <v>815</v>
      </c>
      <c r="X2522" s="20">
        <v>0</v>
      </c>
      <c r="Y2522" s="7" t="s">
        <v>11293</v>
      </c>
      <c r="Z2522" s="11" t="s">
        <v>4442</v>
      </c>
      <c r="AA2522" s="7"/>
      <c r="AB2522" s="1" t="s">
        <v>14871</v>
      </c>
      <c r="AC2522" s="7"/>
      <c r="AD2522" s="1" t="s">
        <v>16269</v>
      </c>
    </row>
    <row r="2523" spans="1:30">
      <c r="A2523" s="6">
        <v>43928</v>
      </c>
      <c r="B2523" s="7" t="s">
        <v>21</v>
      </c>
      <c r="C2523" s="7" t="s">
        <v>5590</v>
      </c>
      <c r="D2523" s="11" t="s">
        <v>904</v>
      </c>
      <c r="E2523" s="7" t="s">
        <v>128</v>
      </c>
      <c r="F2523" s="7" t="s">
        <v>5869</v>
      </c>
      <c r="G2523" s="7" t="s">
        <v>34</v>
      </c>
      <c r="H2523" s="7" t="s">
        <v>5870</v>
      </c>
      <c r="I2523" s="7" t="s">
        <v>3163</v>
      </c>
      <c r="J2523" s="7" t="s">
        <v>8804</v>
      </c>
      <c r="K2523" s="7" t="s">
        <v>291</v>
      </c>
      <c r="L2523" s="7"/>
      <c r="M2523" s="7"/>
      <c r="N2523" s="7">
        <v>38700</v>
      </c>
      <c r="O2523" s="7"/>
      <c r="P2523" s="7"/>
      <c r="Q2523" s="7"/>
      <c r="R2523" s="1"/>
      <c r="S2523" s="1"/>
      <c r="T2523" s="1"/>
      <c r="U2523" s="15" t="s">
        <v>816</v>
      </c>
      <c r="V2523" s="52"/>
      <c r="W2523" s="14" t="s">
        <v>815</v>
      </c>
      <c r="X2523" s="20">
        <v>0</v>
      </c>
      <c r="Y2523" s="7" t="s">
        <v>11294</v>
      </c>
      <c r="Z2523" s="11" t="s">
        <v>4442</v>
      </c>
      <c r="AA2523" s="7"/>
      <c r="AB2523" s="1" t="s">
        <v>14871</v>
      </c>
      <c r="AC2523" s="7"/>
      <c r="AD2523" s="1" t="s">
        <v>16269</v>
      </c>
    </row>
    <row r="2524" spans="1:30">
      <c r="A2524" s="6">
        <v>43928</v>
      </c>
      <c r="B2524" s="7" t="s">
        <v>21</v>
      </c>
      <c r="C2524" s="7" t="s">
        <v>5871</v>
      </c>
      <c r="D2524" s="11" t="s">
        <v>904</v>
      </c>
      <c r="E2524" s="7" t="s">
        <v>128</v>
      </c>
      <c r="F2524" s="7" t="s">
        <v>3431</v>
      </c>
      <c r="G2524" s="7" t="s">
        <v>34</v>
      </c>
      <c r="H2524" s="7" t="s">
        <v>5872</v>
      </c>
      <c r="I2524" s="7" t="s">
        <v>3163</v>
      </c>
      <c r="J2524" s="7"/>
      <c r="K2524" s="7" t="s">
        <v>291</v>
      </c>
      <c r="L2524" s="7"/>
      <c r="M2524" s="7"/>
      <c r="N2524" s="7">
        <v>38700</v>
      </c>
      <c r="O2524" s="7"/>
      <c r="P2524" s="7"/>
      <c r="Q2524" s="7"/>
      <c r="R2524" s="1"/>
      <c r="S2524" s="1"/>
      <c r="T2524" s="1"/>
      <c r="U2524" s="15" t="s">
        <v>816</v>
      </c>
      <c r="V2524" s="52"/>
      <c r="W2524" s="14" t="s">
        <v>815</v>
      </c>
      <c r="X2524" s="20">
        <v>0</v>
      </c>
      <c r="Y2524" s="7" t="s">
        <v>11295</v>
      </c>
      <c r="Z2524" s="11" t="s">
        <v>4442</v>
      </c>
      <c r="AA2524" s="7"/>
      <c r="AB2524" s="1" t="s">
        <v>14871</v>
      </c>
      <c r="AC2524" s="7"/>
      <c r="AD2524" s="1" t="s">
        <v>16269</v>
      </c>
    </row>
    <row r="2525" spans="1:30">
      <c r="A2525" s="6">
        <v>43945</v>
      </c>
      <c r="B2525" s="7" t="s">
        <v>15</v>
      </c>
      <c r="C2525" s="7" t="s">
        <v>4472</v>
      </c>
      <c r="D2525" s="7" t="s">
        <v>3952</v>
      </c>
      <c r="E2525" s="7" t="s">
        <v>36</v>
      </c>
      <c r="F2525" s="7" t="s">
        <v>3979</v>
      </c>
      <c r="G2525" s="7" t="s">
        <v>17</v>
      </c>
      <c r="H2525" s="7" t="s">
        <v>5873</v>
      </c>
      <c r="I2525" s="7" t="s">
        <v>8963</v>
      </c>
      <c r="J2525" s="7"/>
      <c r="K2525" s="7" t="s">
        <v>8964</v>
      </c>
      <c r="L2525" s="7" t="s">
        <v>14052</v>
      </c>
      <c r="M2525" s="7" t="s">
        <v>4062</v>
      </c>
      <c r="N2525" s="7">
        <v>38500</v>
      </c>
      <c r="O2525" s="7"/>
      <c r="P2525" s="7">
        <v>3.85</v>
      </c>
      <c r="Q2525" s="7"/>
      <c r="R2525" s="1"/>
      <c r="S2525" s="1"/>
      <c r="T2525" s="1"/>
      <c r="U2525" s="15" t="s">
        <v>816</v>
      </c>
      <c r="V2525" s="52"/>
      <c r="W2525" s="14" t="s">
        <v>815</v>
      </c>
      <c r="X2525" s="20">
        <v>0</v>
      </c>
      <c r="Y2525" s="7" t="s">
        <v>11296</v>
      </c>
      <c r="Z2525" s="11" t="s">
        <v>4442</v>
      </c>
      <c r="AA2525" s="7">
        <v>75000</v>
      </c>
      <c r="AB2525" s="1" t="s">
        <v>15441</v>
      </c>
      <c r="AC2525" s="7" t="s">
        <v>14868</v>
      </c>
      <c r="AD2525" s="1" t="s">
        <v>16269</v>
      </c>
    </row>
    <row r="2526" spans="1:30">
      <c r="A2526" s="6">
        <v>43941</v>
      </c>
      <c r="B2526" s="7" t="s">
        <v>21</v>
      </c>
      <c r="C2526" s="7" t="s">
        <v>2648</v>
      </c>
      <c r="D2526" s="11" t="s">
        <v>3952</v>
      </c>
      <c r="E2526" s="7" t="s">
        <v>16</v>
      </c>
      <c r="F2526" s="7" t="s">
        <v>4728</v>
      </c>
      <c r="G2526" s="7" t="s">
        <v>17</v>
      </c>
      <c r="H2526" s="7" t="s">
        <v>5874</v>
      </c>
      <c r="I2526" s="7" t="s">
        <v>8965</v>
      </c>
      <c r="J2526" s="7"/>
      <c r="K2526" s="7"/>
      <c r="L2526" s="7" t="s">
        <v>9328</v>
      </c>
      <c r="M2526" s="7" t="s">
        <v>14406</v>
      </c>
      <c r="N2526" s="7">
        <v>38500</v>
      </c>
      <c r="O2526" s="7"/>
      <c r="P2526" s="7"/>
      <c r="Q2526" s="7"/>
      <c r="R2526" s="1"/>
      <c r="S2526" s="1"/>
      <c r="T2526" s="1"/>
      <c r="U2526" s="15" t="s">
        <v>816</v>
      </c>
      <c r="V2526" s="52"/>
      <c r="W2526" s="14" t="s">
        <v>815</v>
      </c>
      <c r="X2526" s="20">
        <v>0</v>
      </c>
      <c r="Y2526" s="7" t="s">
        <v>11297</v>
      </c>
      <c r="Z2526" s="11" t="s">
        <v>4442</v>
      </c>
      <c r="AA2526" s="7">
        <v>500000</v>
      </c>
      <c r="AB2526" s="1" t="s">
        <v>15802</v>
      </c>
      <c r="AC2526" s="7" t="s">
        <v>14869</v>
      </c>
      <c r="AD2526" s="1" t="s">
        <v>16269</v>
      </c>
    </row>
    <row r="2527" spans="1:30">
      <c r="A2527" s="6">
        <v>43944</v>
      </c>
      <c r="B2527" s="7" t="s">
        <v>21</v>
      </c>
      <c r="C2527" s="7" t="s">
        <v>5285</v>
      </c>
      <c r="D2527" s="11" t="s">
        <v>904</v>
      </c>
      <c r="E2527" s="7" t="s">
        <v>16</v>
      </c>
      <c r="F2527" s="7" t="s">
        <v>5286</v>
      </c>
      <c r="G2527" s="7" t="s">
        <v>17</v>
      </c>
      <c r="H2527" s="7" t="s">
        <v>5342</v>
      </c>
      <c r="I2527" s="7" t="s">
        <v>682</v>
      </c>
      <c r="J2527" s="7"/>
      <c r="K2527" s="7" t="s">
        <v>1347</v>
      </c>
      <c r="L2527" s="7"/>
      <c r="M2527" s="7" t="s">
        <v>14457</v>
      </c>
      <c r="N2527" s="7">
        <v>38500</v>
      </c>
      <c r="O2527" s="7"/>
      <c r="P2527" s="7"/>
      <c r="Q2527" s="7"/>
      <c r="R2527" s="1"/>
      <c r="S2527" s="1"/>
      <c r="T2527" s="1"/>
      <c r="U2527" s="15" t="s">
        <v>816</v>
      </c>
      <c r="V2527" s="52"/>
      <c r="W2527" s="14" t="s">
        <v>815</v>
      </c>
      <c r="X2527" s="20">
        <v>0</v>
      </c>
      <c r="Y2527" s="7" t="s">
        <v>11298</v>
      </c>
      <c r="Z2527" s="11" t="s">
        <v>4442</v>
      </c>
      <c r="AA2527" s="7"/>
      <c r="AB2527" s="71" t="s">
        <v>16263</v>
      </c>
      <c r="AC2527" s="7"/>
      <c r="AD2527" s="1" t="s">
        <v>16269</v>
      </c>
    </row>
    <row r="2528" spans="1:30">
      <c r="A2528" s="6">
        <v>43944</v>
      </c>
      <c r="B2528" s="7" t="s">
        <v>15</v>
      </c>
      <c r="C2528" s="7" t="s">
        <v>4593</v>
      </c>
      <c r="D2528" s="7" t="s">
        <v>474</v>
      </c>
      <c r="E2528" s="7" t="s">
        <v>16</v>
      </c>
      <c r="F2528" s="7"/>
      <c r="G2528" s="7" t="s">
        <v>37</v>
      </c>
      <c r="H2528" s="7" t="s">
        <v>5875</v>
      </c>
      <c r="I2528" s="7" t="s">
        <v>8966</v>
      </c>
      <c r="J2528" s="7"/>
      <c r="K2528" s="7" t="s">
        <v>8967</v>
      </c>
      <c r="L2528" s="7" t="s">
        <v>14458</v>
      </c>
      <c r="M2528" s="7" t="s">
        <v>8968</v>
      </c>
      <c r="N2528" s="7">
        <v>38486</v>
      </c>
      <c r="O2528" s="7">
        <v>1400</v>
      </c>
      <c r="P2528" s="7">
        <v>27.49</v>
      </c>
      <c r="Q2528" s="7"/>
      <c r="R2528" s="1"/>
      <c r="S2528" s="1"/>
      <c r="T2528" s="1"/>
      <c r="U2528" s="15" t="s">
        <v>816</v>
      </c>
      <c r="V2528" s="52"/>
      <c r="W2528" s="14" t="s">
        <v>815</v>
      </c>
      <c r="X2528" s="20">
        <v>0</v>
      </c>
      <c r="Y2528" s="7" t="s">
        <v>11299</v>
      </c>
      <c r="Z2528" s="11" t="s">
        <v>4442</v>
      </c>
      <c r="AA2528" s="7">
        <v>100000</v>
      </c>
      <c r="AB2528" s="1" t="s">
        <v>15855</v>
      </c>
      <c r="AC2528" s="7" t="s">
        <v>14870</v>
      </c>
      <c r="AD2528" s="1" t="s">
        <v>16269</v>
      </c>
    </row>
    <row r="2529" spans="1:30">
      <c r="A2529" s="6">
        <v>43943</v>
      </c>
      <c r="B2529" s="7" t="s">
        <v>21</v>
      </c>
      <c r="C2529" s="7"/>
      <c r="D2529" s="7" t="s">
        <v>818</v>
      </c>
      <c r="E2529" s="7" t="s">
        <v>16</v>
      </c>
      <c r="F2529" s="7" t="s">
        <v>845</v>
      </c>
      <c r="G2529" s="7" t="s">
        <v>17</v>
      </c>
      <c r="H2529" s="7" t="s">
        <v>5876</v>
      </c>
      <c r="I2529" s="7" t="s">
        <v>8229</v>
      </c>
      <c r="J2529" s="7"/>
      <c r="K2529" s="7" t="s">
        <v>863</v>
      </c>
      <c r="L2529" s="7"/>
      <c r="M2529" s="7" t="s">
        <v>880</v>
      </c>
      <c r="N2529" s="7">
        <v>38324</v>
      </c>
      <c r="O2529" s="7">
        <v>2288</v>
      </c>
      <c r="P2529" s="7">
        <v>16.75</v>
      </c>
      <c r="Q2529" s="7"/>
      <c r="R2529" s="1"/>
      <c r="S2529" s="1"/>
      <c r="T2529" s="1"/>
      <c r="U2529" s="15" t="s">
        <v>816</v>
      </c>
      <c r="V2529" s="52"/>
      <c r="W2529" s="14" t="s">
        <v>815</v>
      </c>
      <c r="X2529" s="20">
        <v>0</v>
      </c>
      <c r="Y2529" s="7" t="s">
        <v>11300</v>
      </c>
      <c r="Z2529" s="11" t="s">
        <v>4442</v>
      </c>
      <c r="AA2529" s="7"/>
      <c r="AB2529" s="71" t="s">
        <v>16263</v>
      </c>
      <c r="AC2529" s="7"/>
      <c r="AD2529" s="1" t="s">
        <v>16269</v>
      </c>
    </row>
    <row r="2530" spans="1:30">
      <c r="A2530" s="6">
        <v>43938</v>
      </c>
      <c r="B2530" s="7" t="s">
        <v>15</v>
      </c>
      <c r="C2530" s="7" t="s">
        <v>4244</v>
      </c>
      <c r="D2530" s="11" t="s">
        <v>3155</v>
      </c>
      <c r="E2530" s="7" t="s">
        <v>16</v>
      </c>
      <c r="F2530" s="7" t="s">
        <v>3156</v>
      </c>
      <c r="G2530" s="7" t="s">
        <v>34</v>
      </c>
      <c r="H2530" s="7" t="s">
        <v>3206</v>
      </c>
      <c r="I2530" s="7" t="s">
        <v>3207</v>
      </c>
      <c r="J2530" s="7" t="s">
        <v>3208</v>
      </c>
      <c r="K2530" s="7" t="s">
        <v>3209</v>
      </c>
      <c r="L2530" s="7" t="s">
        <v>13959</v>
      </c>
      <c r="M2530" s="7" t="s">
        <v>3210</v>
      </c>
      <c r="N2530" s="7">
        <v>38250</v>
      </c>
      <c r="O2530" s="7">
        <v>15</v>
      </c>
      <c r="P2530" s="7">
        <v>2550</v>
      </c>
      <c r="Q2530" s="7"/>
      <c r="R2530" s="1"/>
      <c r="S2530" s="1"/>
      <c r="T2530" s="1"/>
      <c r="U2530" s="15" t="s">
        <v>816</v>
      </c>
      <c r="V2530" s="52"/>
      <c r="W2530" s="14" t="s">
        <v>815</v>
      </c>
      <c r="X2530" s="20">
        <v>0</v>
      </c>
      <c r="Y2530" s="7" t="s">
        <v>11301</v>
      </c>
      <c r="Z2530" s="11" t="s">
        <v>4442</v>
      </c>
      <c r="AA2530" s="7">
        <v>100000</v>
      </c>
      <c r="AB2530" s="1" t="s">
        <v>15344</v>
      </c>
      <c r="AC2530" s="7" t="s">
        <v>14868</v>
      </c>
      <c r="AD2530" s="1" t="s">
        <v>16269</v>
      </c>
    </row>
    <row r="2531" spans="1:30">
      <c r="A2531" s="6" t="s">
        <v>815</v>
      </c>
      <c r="B2531" s="7" t="s">
        <v>15</v>
      </c>
      <c r="C2531" s="7" t="s">
        <v>4458</v>
      </c>
      <c r="D2531" s="11" t="s">
        <v>904</v>
      </c>
      <c r="E2531" s="7" t="s">
        <v>16</v>
      </c>
      <c r="F2531" s="7" t="s">
        <v>4459</v>
      </c>
      <c r="G2531" s="7" t="s">
        <v>17</v>
      </c>
      <c r="H2531" s="7" t="s">
        <v>5877</v>
      </c>
      <c r="I2531" s="7" t="s">
        <v>8267</v>
      </c>
      <c r="J2531" s="7"/>
      <c r="K2531" s="7" t="s">
        <v>4517</v>
      </c>
      <c r="L2531" s="7" t="s">
        <v>8596</v>
      </c>
      <c r="M2531" s="7" t="s">
        <v>9163</v>
      </c>
      <c r="N2531" s="7">
        <v>38220</v>
      </c>
      <c r="O2531" s="7"/>
      <c r="P2531" s="7"/>
      <c r="Q2531" s="7"/>
      <c r="R2531" s="1"/>
      <c r="S2531" s="1"/>
      <c r="T2531" s="1"/>
      <c r="U2531" s="15" t="s">
        <v>816</v>
      </c>
      <c r="V2531" s="52"/>
      <c r="W2531" s="14" t="s">
        <v>815</v>
      </c>
      <c r="X2531" s="20">
        <v>0</v>
      </c>
      <c r="Y2531" s="7" t="s">
        <v>11302</v>
      </c>
      <c r="Z2531" s="11" t="s">
        <v>4442</v>
      </c>
      <c r="AA2531" s="7">
        <v>20000</v>
      </c>
      <c r="AB2531" s="1" t="s">
        <v>15749</v>
      </c>
      <c r="AC2531" s="7" t="s">
        <v>14869</v>
      </c>
      <c r="AD2531" s="1" t="s">
        <v>16269</v>
      </c>
    </row>
    <row r="2532" spans="1:30">
      <c r="A2532" s="6">
        <v>43938</v>
      </c>
      <c r="B2532" s="7" t="s">
        <v>21</v>
      </c>
      <c r="C2532" s="7" t="s">
        <v>5878</v>
      </c>
      <c r="D2532" s="11" t="s">
        <v>904</v>
      </c>
      <c r="E2532" s="7" t="s">
        <v>117</v>
      </c>
      <c r="F2532" s="7"/>
      <c r="G2532" s="7" t="s">
        <v>34</v>
      </c>
      <c r="H2532" s="7" t="s">
        <v>5879</v>
      </c>
      <c r="I2532" s="7"/>
      <c r="J2532" s="7"/>
      <c r="K2532" s="7" t="s">
        <v>8969</v>
      </c>
      <c r="L2532" s="7" t="s">
        <v>14459</v>
      </c>
      <c r="M2532" s="7" t="s">
        <v>8970</v>
      </c>
      <c r="N2532" s="7">
        <v>38100</v>
      </c>
      <c r="O2532" s="7"/>
      <c r="P2532" s="7"/>
      <c r="Q2532" s="7"/>
      <c r="R2532" s="1"/>
      <c r="S2532" s="1"/>
      <c r="T2532" s="1"/>
      <c r="U2532" s="15" t="s">
        <v>816</v>
      </c>
      <c r="V2532" s="52"/>
      <c r="W2532" s="14" t="s">
        <v>815</v>
      </c>
      <c r="X2532" s="20">
        <v>0</v>
      </c>
      <c r="Y2532" s="7" t="s">
        <v>11303</v>
      </c>
      <c r="Z2532" s="11" t="s">
        <v>4442</v>
      </c>
      <c r="AA2532" s="7">
        <v>0</v>
      </c>
      <c r="AB2532" s="1" t="s">
        <v>15856</v>
      </c>
      <c r="AC2532" s="7" t="s">
        <v>14869</v>
      </c>
      <c r="AD2532" s="1" t="s">
        <v>16269</v>
      </c>
    </row>
    <row r="2533" spans="1:30">
      <c r="A2533" s="6" t="s">
        <v>815</v>
      </c>
      <c r="B2533" s="7" t="s">
        <v>15</v>
      </c>
      <c r="C2533" s="7" t="s">
        <v>4458</v>
      </c>
      <c r="D2533" s="11" t="s">
        <v>904</v>
      </c>
      <c r="E2533" s="7" t="s">
        <v>16</v>
      </c>
      <c r="F2533" s="7" t="s">
        <v>4461</v>
      </c>
      <c r="G2533" s="7" t="s">
        <v>17</v>
      </c>
      <c r="H2533" s="7" t="s">
        <v>5599</v>
      </c>
      <c r="I2533" s="7" t="s">
        <v>8228</v>
      </c>
      <c r="J2533" s="7"/>
      <c r="K2533" s="7" t="s">
        <v>4517</v>
      </c>
      <c r="L2533" s="7" t="s">
        <v>8639</v>
      </c>
      <c r="M2533" s="7" t="s">
        <v>8640</v>
      </c>
      <c r="N2533" s="7">
        <v>38088</v>
      </c>
      <c r="O2533" s="7"/>
      <c r="P2533" s="7"/>
      <c r="Q2533" s="7"/>
      <c r="R2533" s="1"/>
      <c r="S2533" s="1"/>
      <c r="T2533" s="1"/>
      <c r="U2533" s="15" t="s">
        <v>816</v>
      </c>
      <c r="V2533" s="52"/>
      <c r="W2533" s="14" t="s">
        <v>815</v>
      </c>
      <c r="X2533" s="20">
        <v>0</v>
      </c>
      <c r="Y2533" s="7" t="s">
        <v>11304</v>
      </c>
      <c r="Z2533" s="11" t="s">
        <v>4442</v>
      </c>
      <c r="AA2533" s="7">
        <v>200000</v>
      </c>
      <c r="AB2533" s="1" t="s">
        <v>15762</v>
      </c>
      <c r="AC2533" s="7" t="s">
        <v>14870</v>
      </c>
      <c r="AD2533" s="1" t="s">
        <v>16269</v>
      </c>
    </row>
    <row r="2534" spans="1:30">
      <c r="A2534" s="6">
        <v>43942</v>
      </c>
      <c r="B2534" s="7" t="s">
        <v>15</v>
      </c>
      <c r="C2534" s="7" t="s">
        <v>4452</v>
      </c>
      <c r="D2534" s="7" t="s">
        <v>3804</v>
      </c>
      <c r="E2534" s="7" t="s">
        <v>16</v>
      </c>
      <c r="F2534" s="7" t="s">
        <v>2462</v>
      </c>
      <c r="G2534" s="7" t="s">
        <v>37</v>
      </c>
      <c r="H2534" s="7" t="s">
        <v>5880</v>
      </c>
      <c r="I2534" s="7" t="s">
        <v>3860</v>
      </c>
      <c r="J2534" s="7" t="s">
        <v>8393</v>
      </c>
      <c r="K2534" s="7"/>
      <c r="L2534" s="7" t="s">
        <v>14315</v>
      </c>
      <c r="M2534" s="7" t="s">
        <v>8394</v>
      </c>
      <c r="N2534" s="7">
        <v>38000</v>
      </c>
      <c r="O2534" s="7">
        <v>100</v>
      </c>
      <c r="P2534" s="7">
        <v>380</v>
      </c>
      <c r="Q2534" s="7"/>
      <c r="R2534" s="1"/>
      <c r="S2534" s="1"/>
      <c r="T2534" s="1"/>
      <c r="U2534" s="15" t="s">
        <v>816</v>
      </c>
      <c r="V2534" s="52"/>
      <c r="W2534" s="14" t="s">
        <v>815</v>
      </c>
      <c r="X2534" s="20">
        <v>0</v>
      </c>
      <c r="Y2534" s="7" t="s">
        <v>11305</v>
      </c>
      <c r="Z2534" s="11" t="s">
        <v>4442</v>
      </c>
      <c r="AA2534" s="7">
        <v>300000</v>
      </c>
      <c r="AB2534" s="1" t="s">
        <v>15699</v>
      </c>
      <c r="AC2534" s="7" t="s">
        <v>14868</v>
      </c>
      <c r="AD2534" s="1" t="s">
        <v>16269</v>
      </c>
    </row>
    <row r="2535" spans="1:30">
      <c r="A2535" s="6">
        <v>43948</v>
      </c>
      <c r="B2535" s="7" t="s">
        <v>21</v>
      </c>
      <c r="C2535" s="7" t="s">
        <v>5327</v>
      </c>
      <c r="D2535" s="11" t="s">
        <v>904</v>
      </c>
      <c r="E2535" s="7" t="s">
        <v>16</v>
      </c>
      <c r="F2535" s="7" t="s">
        <v>3478</v>
      </c>
      <c r="G2535" s="7" t="s">
        <v>17</v>
      </c>
      <c r="H2535" s="7" t="s">
        <v>3503</v>
      </c>
      <c r="I2535" s="7"/>
      <c r="J2535" s="7"/>
      <c r="K2535" s="7" t="s">
        <v>3504</v>
      </c>
      <c r="L2535" s="7"/>
      <c r="M2535" s="7"/>
      <c r="N2535" s="7">
        <v>38000</v>
      </c>
      <c r="O2535" s="7"/>
      <c r="P2535" s="7"/>
      <c r="Q2535" s="7"/>
      <c r="R2535" s="1"/>
      <c r="S2535" s="1"/>
      <c r="T2535" s="1"/>
      <c r="U2535" s="15" t="s">
        <v>816</v>
      </c>
      <c r="V2535" s="52"/>
      <c r="W2535" s="14" t="s">
        <v>815</v>
      </c>
      <c r="X2535" s="20">
        <v>0</v>
      </c>
      <c r="Y2535" s="7" t="s">
        <v>11306</v>
      </c>
      <c r="Z2535" s="11" t="s">
        <v>4442</v>
      </c>
      <c r="AA2535" s="7"/>
      <c r="AB2535" s="1" t="s">
        <v>14871</v>
      </c>
      <c r="AC2535" s="7"/>
      <c r="AD2535" s="1" t="s">
        <v>16269</v>
      </c>
    </row>
    <row r="2536" spans="1:30">
      <c r="A2536" s="6">
        <v>43917</v>
      </c>
      <c r="B2536" s="7" t="s">
        <v>1385</v>
      </c>
      <c r="C2536" s="7" t="s">
        <v>4444</v>
      </c>
      <c r="D2536" s="7" t="s">
        <v>1387</v>
      </c>
      <c r="E2536" s="7" t="s">
        <v>4456</v>
      </c>
      <c r="F2536" s="7" t="s">
        <v>4469</v>
      </c>
      <c r="G2536" s="7" t="s">
        <v>17</v>
      </c>
      <c r="H2536" s="7" t="s">
        <v>5881</v>
      </c>
      <c r="I2536" s="7" t="s">
        <v>8971</v>
      </c>
      <c r="J2536" s="7"/>
      <c r="K2536" s="7"/>
      <c r="L2536" s="7" t="s">
        <v>14460</v>
      </c>
      <c r="M2536" s="7" t="s">
        <v>8972</v>
      </c>
      <c r="N2536" s="7">
        <v>38000</v>
      </c>
      <c r="O2536" s="7"/>
      <c r="P2536" s="7"/>
      <c r="Q2536" s="7"/>
      <c r="R2536" s="1"/>
      <c r="S2536" s="1"/>
      <c r="T2536" s="1"/>
      <c r="U2536" s="15" t="s">
        <v>816</v>
      </c>
      <c r="V2536" s="52"/>
      <c r="W2536" s="14" t="s">
        <v>815</v>
      </c>
      <c r="X2536" s="20">
        <v>0</v>
      </c>
      <c r="Y2536" s="7" t="s">
        <v>11307</v>
      </c>
      <c r="Z2536" s="11" t="s">
        <v>4442</v>
      </c>
      <c r="AA2536" s="7">
        <v>95400</v>
      </c>
      <c r="AB2536" s="1" t="s">
        <v>15212</v>
      </c>
      <c r="AC2536" s="7" t="s">
        <v>14870</v>
      </c>
      <c r="AD2536" s="1" t="s">
        <v>16269</v>
      </c>
    </row>
    <row r="2537" spans="1:30">
      <c r="A2537" s="6">
        <v>43937</v>
      </c>
      <c r="B2537" s="7" t="s">
        <v>1385</v>
      </c>
      <c r="C2537" s="7" t="s">
        <v>4444</v>
      </c>
      <c r="D2537" s="7" t="s">
        <v>1387</v>
      </c>
      <c r="E2537" s="7" t="s">
        <v>1499</v>
      </c>
      <c r="F2537" s="7" t="s">
        <v>5242</v>
      </c>
      <c r="G2537" s="7" t="s">
        <v>34</v>
      </c>
      <c r="H2537" s="7" t="s">
        <v>5882</v>
      </c>
      <c r="I2537" s="7" t="s">
        <v>8973</v>
      </c>
      <c r="J2537" s="7"/>
      <c r="K2537" s="7"/>
      <c r="L2537" s="7" t="s">
        <v>8974</v>
      </c>
      <c r="M2537" s="7" t="s">
        <v>8975</v>
      </c>
      <c r="N2537" s="7">
        <v>37998</v>
      </c>
      <c r="O2537" s="7"/>
      <c r="P2537" s="7"/>
      <c r="Q2537" s="7"/>
      <c r="R2537" s="1"/>
      <c r="S2537" s="1"/>
      <c r="T2537" s="1"/>
      <c r="U2537" s="15" t="s">
        <v>816</v>
      </c>
      <c r="V2537" s="52"/>
      <c r="W2537" s="14" t="s">
        <v>815</v>
      </c>
      <c r="X2537" s="20">
        <v>0</v>
      </c>
      <c r="Y2537" s="7" t="s">
        <v>11308</v>
      </c>
      <c r="Z2537" s="11" t="s">
        <v>4442</v>
      </c>
      <c r="AA2537" s="7">
        <v>95400</v>
      </c>
      <c r="AB2537" s="1" t="s">
        <v>15857</v>
      </c>
      <c r="AC2537" s="7" t="s">
        <v>14868</v>
      </c>
      <c r="AD2537" s="1" t="s">
        <v>16269</v>
      </c>
    </row>
    <row r="2538" spans="1:30">
      <c r="A2538" s="6">
        <v>43942</v>
      </c>
      <c r="B2538" s="7" t="s">
        <v>15</v>
      </c>
      <c r="C2538" s="7" t="s">
        <v>4452</v>
      </c>
      <c r="D2538" s="7" t="s">
        <v>3804</v>
      </c>
      <c r="E2538" s="7" t="s">
        <v>16</v>
      </c>
      <c r="F2538" s="7" t="s">
        <v>2462</v>
      </c>
      <c r="G2538" s="7" t="s">
        <v>17</v>
      </c>
      <c r="H2538" s="7" t="s">
        <v>5883</v>
      </c>
      <c r="I2538" s="7" t="s">
        <v>8382</v>
      </c>
      <c r="J2538" s="7" t="s">
        <v>8976</v>
      </c>
      <c r="K2538" s="7"/>
      <c r="L2538" s="7" t="s">
        <v>8977</v>
      </c>
      <c r="M2538" s="7" t="s">
        <v>8978</v>
      </c>
      <c r="N2538" s="7">
        <v>37800</v>
      </c>
      <c r="O2538" s="7">
        <v>30</v>
      </c>
      <c r="P2538" s="7">
        <v>1260</v>
      </c>
      <c r="Q2538" s="7"/>
      <c r="R2538" s="1"/>
      <c r="S2538" s="1"/>
      <c r="T2538" s="1"/>
      <c r="U2538" s="15" t="s">
        <v>816</v>
      </c>
      <c r="V2538" s="52"/>
      <c r="W2538" s="14" t="s">
        <v>815</v>
      </c>
      <c r="X2538" s="20">
        <v>0</v>
      </c>
      <c r="Y2538" s="7" t="s">
        <v>11309</v>
      </c>
      <c r="Z2538" s="11" t="s">
        <v>4442</v>
      </c>
      <c r="AA2538" s="7">
        <v>150000</v>
      </c>
      <c r="AB2538" s="1" t="s">
        <v>15858</v>
      </c>
      <c r="AC2538" s="7" t="s">
        <v>14870</v>
      </c>
      <c r="AD2538" s="1" t="s">
        <v>16269</v>
      </c>
    </row>
    <row r="2539" spans="1:30">
      <c r="A2539" s="6">
        <v>43944</v>
      </c>
      <c r="B2539" s="7" t="s">
        <v>1385</v>
      </c>
      <c r="C2539" s="7" t="s">
        <v>4444</v>
      </c>
      <c r="D2539" s="7" t="s">
        <v>1387</v>
      </c>
      <c r="E2539" s="7" t="s">
        <v>1499</v>
      </c>
      <c r="F2539" s="7" t="s">
        <v>5242</v>
      </c>
      <c r="G2539" s="7" t="s">
        <v>17</v>
      </c>
      <c r="H2539" s="7" t="s">
        <v>5884</v>
      </c>
      <c r="I2539" s="7" t="s">
        <v>8979</v>
      </c>
      <c r="J2539" s="7"/>
      <c r="K2539" s="7"/>
      <c r="L2539" s="7" t="s">
        <v>14461</v>
      </c>
      <c r="M2539" s="7" t="s">
        <v>8980</v>
      </c>
      <c r="N2539" s="7">
        <v>37760</v>
      </c>
      <c r="O2539" s="7"/>
      <c r="P2539" s="7"/>
      <c r="Q2539" s="7"/>
      <c r="R2539" s="1"/>
      <c r="S2539" s="1"/>
      <c r="T2539" s="1"/>
      <c r="U2539" s="15" t="s">
        <v>816</v>
      </c>
      <c r="V2539" s="52"/>
      <c r="W2539" s="14" t="s">
        <v>815</v>
      </c>
      <c r="X2539" s="20">
        <v>0</v>
      </c>
      <c r="Y2539" s="7" t="s">
        <v>11310</v>
      </c>
      <c r="Z2539" s="11" t="s">
        <v>4442</v>
      </c>
      <c r="AA2539" s="7">
        <v>3000000</v>
      </c>
      <c r="AB2539" s="1" t="s">
        <v>15859</v>
      </c>
      <c r="AC2539" s="7" t="s">
        <v>14869</v>
      </c>
      <c r="AD2539" s="1" t="s">
        <v>16269</v>
      </c>
    </row>
    <row r="2540" spans="1:30">
      <c r="A2540" s="6" t="s">
        <v>815</v>
      </c>
      <c r="B2540" s="7" t="s">
        <v>15</v>
      </c>
      <c r="C2540" s="7" t="s">
        <v>4458</v>
      </c>
      <c r="D2540" s="11" t="s">
        <v>904</v>
      </c>
      <c r="E2540" s="7" t="s">
        <v>16</v>
      </c>
      <c r="F2540" s="7" t="s">
        <v>4459</v>
      </c>
      <c r="G2540" s="7" t="s">
        <v>17</v>
      </c>
      <c r="H2540" s="7" t="s">
        <v>5885</v>
      </c>
      <c r="I2540" s="7" t="s">
        <v>4843</v>
      </c>
      <c r="J2540" s="7"/>
      <c r="K2540" s="7" t="s">
        <v>4517</v>
      </c>
      <c r="L2540" s="7"/>
      <c r="M2540" s="7"/>
      <c r="N2540" s="7">
        <v>37665</v>
      </c>
      <c r="O2540" s="7"/>
      <c r="P2540" s="7"/>
      <c r="Q2540" s="7"/>
      <c r="R2540" s="1"/>
      <c r="S2540" s="1"/>
      <c r="T2540" s="1"/>
      <c r="U2540" s="15" t="s">
        <v>816</v>
      </c>
      <c r="V2540" s="52"/>
      <c r="W2540" s="14" t="s">
        <v>815</v>
      </c>
      <c r="X2540" s="20">
        <v>0</v>
      </c>
      <c r="Y2540" s="7" t="s">
        <v>11311</v>
      </c>
      <c r="Z2540" s="11" t="s">
        <v>4442</v>
      </c>
      <c r="AA2540" s="7"/>
      <c r="AB2540" s="1" t="s">
        <v>14871</v>
      </c>
      <c r="AC2540" s="7"/>
      <c r="AD2540" s="1" t="s">
        <v>16269</v>
      </c>
    </row>
    <row r="2541" spans="1:30">
      <c r="A2541" s="6">
        <v>43943</v>
      </c>
      <c r="B2541" s="7" t="s">
        <v>15</v>
      </c>
      <c r="C2541" s="7" t="s">
        <v>4244</v>
      </c>
      <c r="D2541" s="11" t="s">
        <v>3155</v>
      </c>
      <c r="E2541" s="7" t="s">
        <v>16</v>
      </c>
      <c r="F2541" s="7" t="s">
        <v>4591</v>
      </c>
      <c r="G2541" s="7" t="s">
        <v>34</v>
      </c>
      <c r="H2541" s="7" t="s">
        <v>5886</v>
      </c>
      <c r="I2541" s="7" t="s">
        <v>8608</v>
      </c>
      <c r="J2541" s="7"/>
      <c r="K2541" s="7"/>
      <c r="L2541" s="7" t="s">
        <v>8609</v>
      </c>
      <c r="M2541" s="7" t="s">
        <v>14359</v>
      </c>
      <c r="N2541" s="7">
        <v>37600</v>
      </c>
      <c r="O2541" s="7">
        <v>1</v>
      </c>
      <c r="P2541" s="7">
        <v>37600</v>
      </c>
      <c r="Q2541" s="7"/>
      <c r="R2541" s="1"/>
      <c r="S2541" s="1"/>
      <c r="T2541" s="1"/>
      <c r="U2541" s="15" t="s">
        <v>816</v>
      </c>
      <c r="V2541" s="52"/>
      <c r="W2541" s="14" t="s">
        <v>815</v>
      </c>
      <c r="X2541" s="20">
        <v>0</v>
      </c>
      <c r="Y2541" s="7" t="s">
        <v>11312</v>
      </c>
      <c r="Z2541" s="11" t="s">
        <v>4442</v>
      </c>
      <c r="AA2541" s="7">
        <v>600000</v>
      </c>
      <c r="AB2541" s="1" t="s">
        <v>15752</v>
      </c>
      <c r="AC2541" s="7" t="s">
        <v>14870</v>
      </c>
      <c r="AD2541" s="1" t="s">
        <v>16269</v>
      </c>
    </row>
    <row r="2542" spans="1:30">
      <c r="A2542" s="6">
        <v>43948</v>
      </c>
      <c r="B2542" s="7" t="s">
        <v>21</v>
      </c>
      <c r="C2542" s="7" t="s">
        <v>4451</v>
      </c>
      <c r="D2542" s="7" t="s">
        <v>2480</v>
      </c>
      <c r="E2542" s="7" t="s">
        <v>16</v>
      </c>
      <c r="F2542" s="7" t="s">
        <v>2481</v>
      </c>
      <c r="G2542" s="7" t="s">
        <v>17</v>
      </c>
      <c r="H2542" s="7" t="s">
        <v>5887</v>
      </c>
      <c r="I2542" s="7" t="s">
        <v>8981</v>
      </c>
      <c r="J2542" s="7" t="s">
        <v>2485</v>
      </c>
      <c r="K2542" s="7"/>
      <c r="L2542" s="7" t="s">
        <v>8862</v>
      </c>
      <c r="M2542" s="7" t="s">
        <v>2855</v>
      </c>
      <c r="N2542" s="7">
        <v>37400</v>
      </c>
      <c r="O2542" s="7"/>
      <c r="P2542" s="7"/>
      <c r="Q2542" s="7"/>
      <c r="R2542" s="1"/>
      <c r="S2542" s="1"/>
      <c r="T2542" s="1"/>
      <c r="U2542" s="15" t="s">
        <v>816</v>
      </c>
      <c r="V2542" s="52"/>
      <c r="W2542" s="14" t="s">
        <v>815</v>
      </c>
      <c r="X2542" s="20">
        <v>0</v>
      </c>
      <c r="Y2542" s="7" t="s">
        <v>11313</v>
      </c>
      <c r="Z2542" s="11" t="s">
        <v>4442</v>
      </c>
      <c r="AA2542" s="7">
        <v>6000000</v>
      </c>
      <c r="AB2542" s="1" t="s">
        <v>15297</v>
      </c>
      <c r="AC2542" s="7" t="s">
        <v>14869</v>
      </c>
      <c r="AD2542" s="1" t="s">
        <v>16269</v>
      </c>
    </row>
    <row r="2543" spans="1:30">
      <c r="A2543" s="6">
        <v>43951</v>
      </c>
      <c r="B2543" s="7" t="s">
        <v>15</v>
      </c>
      <c r="C2543" s="7" t="s">
        <v>4452</v>
      </c>
      <c r="D2543" s="7" t="s">
        <v>3804</v>
      </c>
      <c r="E2543" s="7" t="s">
        <v>16</v>
      </c>
      <c r="F2543" s="7" t="s">
        <v>2462</v>
      </c>
      <c r="G2543" s="7" t="s">
        <v>17</v>
      </c>
      <c r="H2543" s="7" t="s">
        <v>5888</v>
      </c>
      <c r="I2543" s="7" t="s">
        <v>8235</v>
      </c>
      <c r="J2543" s="7"/>
      <c r="K2543" s="7" t="s">
        <v>8236</v>
      </c>
      <c r="L2543" s="7" t="s">
        <v>14283</v>
      </c>
      <c r="M2543" s="7" t="s">
        <v>8237</v>
      </c>
      <c r="N2543" s="7">
        <v>37350</v>
      </c>
      <c r="O2543" s="7">
        <v>7500</v>
      </c>
      <c r="P2543" s="7">
        <v>4.9800000000000004</v>
      </c>
      <c r="Q2543" s="7"/>
      <c r="R2543" s="1"/>
      <c r="S2543" s="1"/>
      <c r="T2543" s="1"/>
      <c r="U2543" s="15" t="s">
        <v>816</v>
      </c>
      <c r="V2543" s="52"/>
      <c r="W2543" s="14" t="s">
        <v>815</v>
      </c>
      <c r="X2543" s="20">
        <v>0</v>
      </c>
      <c r="Y2543" s="7" t="s">
        <v>11314</v>
      </c>
      <c r="Z2543" s="11" t="s">
        <v>4442</v>
      </c>
      <c r="AA2543" s="7">
        <v>95500</v>
      </c>
      <c r="AB2543" s="1" t="s">
        <v>15655</v>
      </c>
      <c r="AC2543" s="7" t="s">
        <v>14870</v>
      </c>
      <c r="AD2543" s="1" t="s">
        <v>16269</v>
      </c>
    </row>
    <row r="2544" spans="1:30">
      <c r="A2544" s="6" t="s">
        <v>815</v>
      </c>
      <c r="B2544" s="7" t="s">
        <v>15</v>
      </c>
      <c r="C2544" s="7" t="s">
        <v>4458</v>
      </c>
      <c r="D2544" s="11" t="s">
        <v>904</v>
      </c>
      <c r="E2544" s="7" t="s">
        <v>16</v>
      </c>
      <c r="F2544" s="7" t="s">
        <v>4459</v>
      </c>
      <c r="G2544" s="7" t="s">
        <v>17</v>
      </c>
      <c r="H2544" s="7" t="s">
        <v>5889</v>
      </c>
      <c r="I2544" s="7" t="s">
        <v>4843</v>
      </c>
      <c r="J2544" s="7"/>
      <c r="K2544" s="7" t="s">
        <v>4517</v>
      </c>
      <c r="L2544" s="7" t="s">
        <v>8430</v>
      </c>
      <c r="M2544" s="7" t="s">
        <v>14325</v>
      </c>
      <c r="N2544" s="7">
        <v>37200</v>
      </c>
      <c r="O2544" s="7"/>
      <c r="P2544" s="7"/>
      <c r="Q2544" s="7"/>
      <c r="R2544" s="1"/>
      <c r="S2544" s="1"/>
      <c r="T2544" s="1"/>
      <c r="U2544" s="15" t="s">
        <v>816</v>
      </c>
      <c r="V2544" s="52"/>
      <c r="W2544" s="14" t="s">
        <v>815</v>
      </c>
      <c r="X2544" s="20">
        <v>0</v>
      </c>
      <c r="Y2544" s="7" t="s">
        <v>11315</v>
      </c>
      <c r="Z2544" s="11" t="s">
        <v>4442</v>
      </c>
      <c r="AA2544" s="7">
        <v>29030000</v>
      </c>
      <c r="AB2544" s="1" t="s">
        <v>15710</v>
      </c>
      <c r="AC2544" s="7" t="s">
        <v>14869</v>
      </c>
      <c r="AD2544" s="1" t="s">
        <v>16269</v>
      </c>
    </row>
    <row r="2545" spans="1:30">
      <c r="A2545" s="6">
        <v>43948</v>
      </c>
      <c r="B2545" s="7" t="s">
        <v>21</v>
      </c>
      <c r="C2545" s="7" t="s">
        <v>4451</v>
      </c>
      <c r="D2545" s="7" t="s">
        <v>2480</v>
      </c>
      <c r="E2545" s="7" t="s">
        <v>16</v>
      </c>
      <c r="F2545" s="7" t="s">
        <v>2481</v>
      </c>
      <c r="G2545" s="7" t="s">
        <v>17</v>
      </c>
      <c r="H2545" s="7" t="s">
        <v>5890</v>
      </c>
      <c r="I2545" s="7" t="s">
        <v>8982</v>
      </c>
      <c r="J2545" s="7" t="s">
        <v>2485</v>
      </c>
      <c r="K2545" s="7"/>
      <c r="L2545" s="7" t="s">
        <v>2486</v>
      </c>
      <c r="M2545" s="7" t="s">
        <v>2487</v>
      </c>
      <c r="N2545" s="7">
        <v>37000</v>
      </c>
      <c r="O2545" s="7"/>
      <c r="P2545" s="7"/>
      <c r="Q2545" s="7"/>
      <c r="R2545" s="1"/>
      <c r="S2545" s="1"/>
      <c r="T2545" s="1"/>
      <c r="U2545" s="15" t="s">
        <v>816</v>
      </c>
      <c r="V2545" s="52"/>
      <c r="W2545" s="14" t="s">
        <v>815</v>
      </c>
      <c r="X2545" s="20">
        <v>0</v>
      </c>
      <c r="Y2545" s="7" t="s">
        <v>11316</v>
      </c>
      <c r="Z2545" s="11" t="s">
        <v>4442</v>
      </c>
      <c r="AA2545" s="7">
        <v>150000</v>
      </c>
      <c r="AB2545" s="1" t="s">
        <v>15255</v>
      </c>
      <c r="AC2545" s="7" t="s">
        <v>14869</v>
      </c>
      <c r="AD2545" s="1" t="s">
        <v>16269</v>
      </c>
    </row>
    <row r="2546" spans="1:30">
      <c r="A2546" s="6">
        <v>43943</v>
      </c>
      <c r="B2546" s="7" t="s">
        <v>21</v>
      </c>
      <c r="C2546" s="7" t="s">
        <v>4656</v>
      </c>
      <c r="D2546" s="7" t="s">
        <v>39</v>
      </c>
      <c r="E2546" s="7" t="s">
        <v>16</v>
      </c>
      <c r="F2546" s="7" t="s">
        <v>176</v>
      </c>
      <c r="G2546" s="7" t="s">
        <v>17</v>
      </c>
      <c r="H2546" s="7" t="s">
        <v>5891</v>
      </c>
      <c r="I2546" s="7" t="s">
        <v>8983</v>
      </c>
      <c r="J2546" s="7"/>
      <c r="K2546" s="7" t="s">
        <v>3446</v>
      </c>
      <c r="L2546" s="7" t="s">
        <v>14462</v>
      </c>
      <c r="M2546" s="7" t="s">
        <v>8984</v>
      </c>
      <c r="N2546" s="7">
        <v>36963</v>
      </c>
      <c r="O2546" s="7">
        <v>50000</v>
      </c>
      <c r="P2546" s="7">
        <v>0.74</v>
      </c>
      <c r="Q2546" s="7"/>
      <c r="R2546" s="1"/>
      <c r="S2546" s="1"/>
      <c r="T2546" s="1"/>
      <c r="U2546" s="15" t="s">
        <v>816</v>
      </c>
      <c r="V2546" s="52"/>
      <c r="W2546" s="14" t="s">
        <v>815</v>
      </c>
      <c r="X2546" s="20">
        <v>0</v>
      </c>
      <c r="Y2546" s="7" t="s">
        <v>11317</v>
      </c>
      <c r="Z2546" s="11" t="s">
        <v>4442</v>
      </c>
      <c r="AA2546" s="7">
        <v>1000000</v>
      </c>
      <c r="AB2546" s="1" t="s">
        <v>15860</v>
      </c>
      <c r="AC2546" s="7" t="s">
        <v>14869</v>
      </c>
      <c r="AD2546" s="1" t="s">
        <v>16269</v>
      </c>
    </row>
    <row r="2547" spans="1:30">
      <c r="A2547" s="6">
        <v>43917</v>
      </c>
      <c r="B2547" s="7" t="s">
        <v>21</v>
      </c>
      <c r="C2547" s="7" t="s">
        <v>5199</v>
      </c>
      <c r="D2547" s="11" t="s">
        <v>904</v>
      </c>
      <c r="E2547" s="7" t="s">
        <v>16</v>
      </c>
      <c r="F2547" s="7"/>
      <c r="G2547" s="7" t="s">
        <v>37</v>
      </c>
      <c r="H2547" s="7" t="s">
        <v>5892</v>
      </c>
      <c r="I2547" s="7" t="s">
        <v>8985</v>
      </c>
      <c r="J2547" s="7"/>
      <c r="K2547" s="7" t="s">
        <v>8986</v>
      </c>
      <c r="L2547" s="7"/>
      <c r="M2547" s="7"/>
      <c r="N2547" s="7">
        <v>36943</v>
      </c>
      <c r="O2547" s="7"/>
      <c r="P2547" s="7"/>
      <c r="Q2547" s="7"/>
      <c r="R2547" s="1"/>
      <c r="S2547" s="1"/>
      <c r="T2547" s="1"/>
      <c r="U2547" s="15" t="s">
        <v>816</v>
      </c>
      <c r="V2547" s="52"/>
      <c r="W2547" s="14" t="s">
        <v>815</v>
      </c>
      <c r="X2547" s="20">
        <v>0</v>
      </c>
      <c r="Y2547" s="7" t="s">
        <v>11318</v>
      </c>
      <c r="Z2547" s="11" t="s">
        <v>4442</v>
      </c>
      <c r="AA2547" s="7"/>
      <c r="AB2547" s="1" t="s">
        <v>14871</v>
      </c>
      <c r="AC2547" s="7"/>
      <c r="AD2547" s="1" t="s">
        <v>16269</v>
      </c>
    </row>
    <row r="2548" spans="1:30">
      <c r="A2548" s="6" t="s">
        <v>815</v>
      </c>
      <c r="B2548" s="7" t="s">
        <v>15</v>
      </c>
      <c r="C2548" s="7" t="s">
        <v>4458</v>
      </c>
      <c r="D2548" s="11" t="s">
        <v>904</v>
      </c>
      <c r="E2548" s="7" t="s">
        <v>16</v>
      </c>
      <c r="F2548" s="7" t="s">
        <v>4459</v>
      </c>
      <c r="G2548" s="7" t="s">
        <v>17</v>
      </c>
      <c r="H2548" s="7" t="s">
        <v>5893</v>
      </c>
      <c r="I2548" s="7" t="s">
        <v>8267</v>
      </c>
      <c r="J2548" s="7"/>
      <c r="K2548" s="7" t="s">
        <v>4517</v>
      </c>
      <c r="L2548" s="7" t="s">
        <v>1080</v>
      </c>
      <c r="M2548" s="7" t="s">
        <v>979</v>
      </c>
      <c r="N2548" s="7">
        <v>36750</v>
      </c>
      <c r="O2548" s="7"/>
      <c r="P2548" s="7"/>
      <c r="Q2548" s="7"/>
      <c r="R2548" s="1"/>
      <c r="S2548" s="1"/>
      <c r="T2548" s="1"/>
      <c r="U2548" s="15" t="s">
        <v>816</v>
      </c>
      <c r="V2548" s="52"/>
      <c r="W2548" s="14" t="s">
        <v>815</v>
      </c>
      <c r="X2548" s="20">
        <v>0</v>
      </c>
      <c r="Y2548" s="7" t="s">
        <v>11319</v>
      </c>
      <c r="Z2548" s="11" t="s">
        <v>4442</v>
      </c>
      <c r="AA2548" s="7">
        <v>3500000</v>
      </c>
      <c r="AB2548" s="1" t="s">
        <v>15030</v>
      </c>
      <c r="AC2548" s="7" t="s">
        <v>14869</v>
      </c>
      <c r="AD2548" s="1" t="s">
        <v>16269</v>
      </c>
    </row>
    <row r="2549" spans="1:30">
      <c r="A2549" s="6">
        <v>43949</v>
      </c>
      <c r="B2549" s="7" t="s">
        <v>1385</v>
      </c>
      <c r="C2549" s="7" t="s">
        <v>4499</v>
      </c>
      <c r="D2549" s="7" t="s">
        <v>2194</v>
      </c>
      <c r="E2549" s="7" t="s">
        <v>36</v>
      </c>
      <c r="F2549" s="7" t="s">
        <v>2319</v>
      </c>
      <c r="G2549" s="7" t="s">
        <v>17</v>
      </c>
      <c r="H2549" s="7" t="s">
        <v>5339</v>
      </c>
      <c r="I2549" s="7" t="s">
        <v>2321</v>
      </c>
      <c r="J2549" s="7" t="s">
        <v>2321</v>
      </c>
      <c r="K2549" s="7" t="s">
        <v>2321</v>
      </c>
      <c r="L2549" s="7" t="s">
        <v>14463</v>
      </c>
      <c r="M2549" s="7" t="s">
        <v>8987</v>
      </c>
      <c r="N2549" s="7">
        <v>36728.879999999997</v>
      </c>
      <c r="O2549" s="7">
        <v>954</v>
      </c>
      <c r="P2549" s="7">
        <v>38.499899999999997</v>
      </c>
      <c r="Q2549" s="7"/>
      <c r="R2549" s="1"/>
      <c r="S2549" s="1"/>
      <c r="T2549" s="1"/>
      <c r="U2549" s="15" t="s">
        <v>816</v>
      </c>
      <c r="V2549" s="52"/>
      <c r="W2549" s="14" t="s">
        <v>815</v>
      </c>
      <c r="X2549" s="20">
        <v>0</v>
      </c>
      <c r="Y2549" s="7" t="s">
        <v>11320</v>
      </c>
      <c r="Z2549" s="11" t="s">
        <v>4442</v>
      </c>
      <c r="AA2549" s="7">
        <v>80000</v>
      </c>
      <c r="AB2549" s="1" t="s">
        <v>15861</v>
      </c>
      <c r="AC2549" s="7" t="s">
        <v>14869</v>
      </c>
      <c r="AD2549" s="1" t="s">
        <v>16269</v>
      </c>
    </row>
    <row r="2550" spans="1:30">
      <c r="A2550" s="6" t="s">
        <v>815</v>
      </c>
      <c r="B2550" s="7" t="s">
        <v>15</v>
      </c>
      <c r="C2550" s="7" t="s">
        <v>4458</v>
      </c>
      <c r="D2550" s="11" t="s">
        <v>904</v>
      </c>
      <c r="E2550" s="7" t="s">
        <v>16</v>
      </c>
      <c r="F2550" s="7" t="s">
        <v>4459</v>
      </c>
      <c r="G2550" s="7" t="s">
        <v>17</v>
      </c>
      <c r="H2550" s="7" t="s">
        <v>5894</v>
      </c>
      <c r="I2550" s="7" t="s">
        <v>4843</v>
      </c>
      <c r="J2550" s="7"/>
      <c r="K2550" s="7" t="s">
        <v>4517</v>
      </c>
      <c r="L2550" s="7" t="s">
        <v>8988</v>
      </c>
      <c r="M2550" s="7" t="s">
        <v>14464</v>
      </c>
      <c r="N2550" s="7">
        <v>36518</v>
      </c>
      <c r="O2550" s="7"/>
      <c r="P2550" s="7"/>
      <c r="Q2550" s="7"/>
      <c r="R2550" s="1"/>
      <c r="S2550" s="1"/>
      <c r="T2550" s="1"/>
      <c r="U2550" s="15" t="s">
        <v>816</v>
      </c>
      <c r="V2550" s="52"/>
      <c r="W2550" s="14" t="s">
        <v>815</v>
      </c>
      <c r="X2550" s="20">
        <v>0</v>
      </c>
      <c r="Y2550" s="7" t="s">
        <v>11321</v>
      </c>
      <c r="Z2550" s="11" t="s">
        <v>4442</v>
      </c>
      <c r="AA2550" s="7">
        <v>5500000</v>
      </c>
      <c r="AB2550" s="1" t="s">
        <v>15862</v>
      </c>
      <c r="AC2550" s="7" t="s">
        <v>14869</v>
      </c>
      <c r="AD2550" s="1" t="s">
        <v>16269</v>
      </c>
    </row>
    <row r="2551" spans="1:30">
      <c r="A2551" s="6">
        <v>43929</v>
      </c>
      <c r="B2551" s="7" t="s">
        <v>21</v>
      </c>
      <c r="C2551" s="7" t="s">
        <v>4657</v>
      </c>
      <c r="D2551" s="7" t="s">
        <v>3952</v>
      </c>
      <c r="E2551" s="7" t="s">
        <v>16</v>
      </c>
      <c r="F2551" s="7" t="s">
        <v>4086</v>
      </c>
      <c r="G2551" s="7" t="s">
        <v>17</v>
      </c>
      <c r="H2551" s="7" t="s">
        <v>5357</v>
      </c>
      <c r="I2551" s="7" t="s">
        <v>8989</v>
      </c>
      <c r="J2551" s="7"/>
      <c r="K2551" s="7"/>
      <c r="L2551" s="7" t="s">
        <v>14465</v>
      </c>
      <c r="M2551" s="7" t="s">
        <v>8990</v>
      </c>
      <c r="N2551" s="7">
        <v>36500</v>
      </c>
      <c r="O2551" s="7"/>
      <c r="P2551" s="7"/>
      <c r="Q2551" s="7"/>
      <c r="R2551" s="1"/>
      <c r="S2551" s="1"/>
      <c r="T2551" s="1"/>
      <c r="U2551" s="15" t="s">
        <v>816</v>
      </c>
      <c r="V2551" s="52"/>
      <c r="W2551" s="14" t="s">
        <v>815</v>
      </c>
      <c r="X2551" s="20">
        <v>0</v>
      </c>
      <c r="Y2551" s="7" t="s">
        <v>11322</v>
      </c>
      <c r="Z2551" s="11" t="s">
        <v>4442</v>
      </c>
      <c r="AA2551" s="7">
        <v>150000</v>
      </c>
      <c r="AB2551" s="1" t="s">
        <v>15863</v>
      </c>
      <c r="AC2551" s="7" t="s">
        <v>14870</v>
      </c>
      <c r="AD2551" s="1" t="s">
        <v>16269</v>
      </c>
    </row>
    <row r="2552" spans="1:30">
      <c r="A2552" s="6">
        <v>43912</v>
      </c>
      <c r="B2552" s="7" t="s">
        <v>15</v>
      </c>
      <c r="C2552" s="7" t="s">
        <v>4632</v>
      </c>
      <c r="D2552" s="7" t="s">
        <v>3512</v>
      </c>
      <c r="E2552" s="7" t="s">
        <v>16</v>
      </c>
      <c r="F2552" s="7"/>
      <c r="G2552" s="7" t="s">
        <v>17</v>
      </c>
      <c r="H2552" s="7" t="s">
        <v>5895</v>
      </c>
      <c r="I2552" s="7" t="s">
        <v>8991</v>
      </c>
      <c r="J2552" s="7" t="s">
        <v>8992</v>
      </c>
      <c r="K2552" s="7" t="s">
        <v>8992</v>
      </c>
      <c r="L2552" s="7" t="s">
        <v>8900</v>
      </c>
      <c r="M2552" s="7" t="s">
        <v>8901</v>
      </c>
      <c r="N2552" s="7">
        <v>36344.75</v>
      </c>
      <c r="O2552" s="7">
        <v>68900</v>
      </c>
      <c r="P2552" s="7">
        <v>5275</v>
      </c>
      <c r="Q2552" s="7"/>
      <c r="R2552" s="1"/>
      <c r="S2552" s="1"/>
      <c r="T2552" s="1"/>
      <c r="U2552" s="15" t="s">
        <v>816</v>
      </c>
      <c r="V2552" s="52"/>
      <c r="W2552" s="14" t="s">
        <v>815</v>
      </c>
      <c r="X2552" s="20">
        <v>0</v>
      </c>
      <c r="Y2552" s="7" t="s">
        <v>11323</v>
      </c>
      <c r="Z2552" s="11" t="s">
        <v>4442</v>
      </c>
      <c r="AA2552" s="7">
        <v>64633683</v>
      </c>
      <c r="AB2552" s="1" t="s">
        <v>15389</v>
      </c>
      <c r="AC2552" s="7" t="s">
        <v>14869</v>
      </c>
      <c r="AD2552" s="1" t="s">
        <v>16269</v>
      </c>
    </row>
    <row r="2553" spans="1:30">
      <c r="A2553" s="6">
        <v>43912</v>
      </c>
      <c r="B2553" s="7" t="s">
        <v>15</v>
      </c>
      <c r="C2553" s="7" t="s">
        <v>4632</v>
      </c>
      <c r="D2553" s="7" t="s">
        <v>3512</v>
      </c>
      <c r="E2553" s="7" t="s">
        <v>16</v>
      </c>
      <c r="F2553" s="7"/>
      <c r="G2553" s="7" t="s">
        <v>17</v>
      </c>
      <c r="H2553" s="7" t="s">
        <v>5896</v>
      </c>
      <c r="I2553" s="7" t="s">
        <v>8993</v>
      </c>
      <c r="J2553" s="7" t="s">
        <v>8994</v>
      </c>
      <c r="K2553" s="7" t="s">
        <v>8994</v>
      </c>
      <c r="L2553" s="7" t="s">
        <v>8900</v>
      </c>
      <c r="M2553" s="7" t="s">
        <v>8901</v>
      </c>
      <c r="N2553" s="7">
        <v>36344.75</v>
      </c>
      <c r="O2553" s="7">
        <v>68900</v>
      </c>
      <c r="P2553" s="7">
        <v>0.53</v>
      </c>
      <c r="Q2553" s="7"/>
      <c r="R2553" s="1"/>
      <c r="S2553" s="1"/>
      <c r="T2553" s="1"/>
      <c r="U2553" s="15" t="s">
        <v>816</v>
      </c>
      <c r="V2553" s="52"/>
      <c r="W2553" s="14" t="s">
        <v>815</v>
      </c>
      <c r="X2553" s="20">
        <v>0</v>
      </c>
      <c r="Y2553" s="7" t="s">
        <v>11324</v>
      </c>
      <c r="Z2553" s="11" t="s">
        <v>4442</v>
      </c>
      <c r="AA2553" s="7">
        <v>64633683</v>
      </c>
      <c r="AB2553" s="1" t="s">
        <v>15389</v>
      </c>
      <c r="AC2553" s="7" t="s">
        <v>14869</v>
      </c>
      <c r="AD2553" s="1" t="s">
        <v>16269</v>
      </c>
    </row>
    <row r="2554" spans="1:30">
      <c r="A2554" s="6">
        <v>43912</v>
      </c>
      <c r="B2554" s="7" t="s">
        <v>15</v>
      </c>
      <c r="C2554" s="7" t="s">
        <v>4632</v>
      </c>
      <c r="D2554" s="7" t="s">
        <v>3512</v>
      </c>
      <c r="E2554" s="7" t="s">
        <v>16</v>
      </c>
      <c r="F2554" s="7"/>
      <c r="G2554" s="7" t="s">
        <v>17</v>
      </c>
      <c r="H2554" s="7" t="s">
        <v>5897</v>
      </c>
      <c r="I2554" s="7" t="s">
        <v>8995</v>
      </c>
      <c r="J2554" s="7" t="s">
        <v>8996</v>
      </c>
      <c r="K2554" s="7" t="s">
        <v>8996</v>
      </c>
      <c r="L2554" s="7" t="s">
        <v>8900</v>
      </c>
      <c r="M2554" s="7" t="s">
        <v>8901</v>
      </c>
      <c r="N2554" s="7">
        <v>36344.75</v>
      </c>
      <c r="O2554" s="7">
        <v>68900</v>
      </c>
      <c r="P2554" s="7">
        <v>0.53</v>
      </c>
      <c r="Q2554" s="7"/>
      <c r="R2554" s="1"/>
      <c r="S2554" s="1"/>
      <c r="T2554" s="1"/>
      <c r="U2554" s="15" t="s">
        <v>816</v>
      </c>
      <c r="V2554" s="52"/>
      <c r="W2554" s="14" t="s">
        <v>815</v>
      </c>
      <c r="X2554" s="20">
        <v>0</v>
      </c>
      <c r="Y2554" s="7" t="s">
        <v>11325</v>
      </c>
      <c r="Z2554" s="11" t="s">
        <v>4442</v>
      </c>
      <c r="AA2554" s="7">
        <v>64633683</v>
      </c>
      <c r="AB2554" s="1" t="s">
        <v>15389</v>
      </c>
      <c r="AC2554" s="7" t="s">
        <v>14869</v>
      </c>
      <c r="AD2554" s="1" t="s">
        <v>16269</v>
      </c>
    </row>
    <row r="2555" spans="1:30">
      <c r="A2555" s="6">
        <v>43949</v>
      </c>
      <c r="B2555" s="7" t="s">
        <v>1385</v>
      </c>
      <c r="C2555" s="7" t="s">
        <v>4499</v>
      </c>
      <c r="D2555" s="7" t="s">
        <v>2194</v>
      </c>
      <c r="E2555" s="7" t="s">
        <v>36</v>
      </c>
      <c r="F2555" s="7" t="s">
        <v>2319</v>
      </c>
      <c r="G2555" s="7" t="s">
        <v>17</v>
      </c>
      <c r="H2555" s="7" t="s">
        <v>5768</v>
      </c>
      <c r="I2555" s="7" t="s">
        <v>2321</v>
      </c>
      <c r="J2555" s="7" t="s">
        <v>2321</v>
      </c>
      <c r="K2555" s="7" t="s">
        <v>2321</v>
      </c>
      <c r="L2555" s="7" t="s">
        <v>8841</v>
      </c>
      <c r="M2555" s="7" t="s">
        <v>8842</v>
      </c>
      <c r="N2555" s="7">
        <v>36340</v>
      </c>
      <c r="O2555" s="7">
        <v>4600</v>
      </c>
      <c r="P2555" s="7">
        <v>7.9</v>
      </c>
      <c r="Q2555" s="7"/>
      <c r="R2555" s="1"/>
      <c r="S2555" s="1"/>
      <c r="T2555" s="1"/>
      <c r="U2555" s="15" t="s">
        <v>816</v>
      </c>
      <c r="V2555" s="52"/>
      <c r="W2555" s="14" t="s">
        <v>815</v>
      </c>
      <c r="X2555" s="20">
        <v>0</v>
      </c>
      <c r="Y2555" s="7" t="s">
        <v>11326</v>
      </c>
      <c r="Z2555" s="11" t="s">
        <v>4442</v>
      </c>
      <c r="AA2555" s="7">
        <v>100000</v>
      </c>
      <c r="AB2555" s="1" t="s">
        <v>15264</v>
      </c>
      <c r="AC2555" s="7" t="s">
        <v>14870</v>
      </c>
      <c r="AD2555" s="1" t="s">
        <v>16269</v>
      </c>
    </row>
    <row r="2556" spans="1:30">
      <c r="A2556" s="6">
        <v>43944</v>
      </c>
      <c r="B2556" s="7" t="s">
        <v>15</v>
      </c>
      <c r="C2556" s="7" t="s">
        <v>5157</v>
      </c>
      <c r="D2556" s="7" t="s">
        <v>2151</v>
      </c>
      <c r="E2556" s="7" t="s">
        <v>16</v>
      </c>
      <c r="F2556" s="7" t="s">
        <v>2152</v>
      </c>
      <c r="G2556" s="7" t="s">
        <v>37</v>
      </c>
      <c r="H2556" s="7" t="s">
        <v>5662</v>
      </c>
      <c r="I2556" s="7" t="s">
        <v>8706</v>
      </c>
      <c r="J2556" s="7"/>
      <c r="K2556" s="7" t="s">
        <v>291</v>
      </c>
      <c r="L2556" s="7" t="s">
        <v>14452</v>
      </c>
      <c r="M2556" s="7" t="s">
        <v>8941</v>
      </c>
      <c r="N2556" s="7">
        <v>36310</v>
      </c>
      <c r="O2556" s="7"/>
      <c r="P2556" s="7"/>
      <c r="Q2556" s="7"/>
      <c r="R2556" s="1"/>
      <c r="S2556" s="1"/>
      <c r="T2556" s="1"/>
      <c r="U2556" s="15" t="s">
        <v>816</v>
      </c>
      <c r="V2556" s="52"/>
      <c r="W2556" s="14" t="s">
        <v>815</v>
      </c>
      <c r="X2556" s="20">
        <v>0</v>
      </c>
      <c r="Y2556" s="7" t="s">
        <v>11327</v>
      </c>
      <c r="Z2556" s="11" t="s">
        <v>4442</v>
      </c>
      <c r="AA2556" s="7">
        <v>800000</v>
      </c>
      <c r="AB2556" s="1" t="s">
        <v>15424</v>
      </c>
      <c r="AC2556" s="7" t="s">
        <v>14869</v>
      </c>
      <c r="AD2556" s="1" t="s">
        <v>16269</v>
      </c>
    </row>
    <row r="2557" spans="1:30">
      <c r="A2557" s="6">
        <v>43942</v>
      </c>
      <c r="B2557" s="7" t="s">
        <v>15</v>
      </c>
      <c r="C2557" s="7" t="s">
        <v>4452</v>
      </c>
      <c r="D2557" s="7" t="s">
        <v>3804</v>
      </c>
      <c r="E2557" s="7" t="s">
        <v>16</v>
      </c>
      <c r="F2557" s="7" t="s">
        <v>2462</v>
      </c>
      <c r="G2557" s="7" t="s">
        <v>17</v>
      </c>
      <c r="H2557" s="7" t="s">
        <v>5898</v>
      </c>
      <c r="I2557" s="7" t="s">
        <v>8382</v>
      </c>
      <c r="J2557" s="7" t="s">
        <v>8976</v>
      </c>
      <c r="K2557" s="7"/>
      <c r="L2557" s="7" t="s">
        <v>8977</v>
      </c>
      <c r="M2557" s="7" t="s">
        <v>8978</v>
      </c>
      <c r="N2557" s="7">
        <v>36280</v>
      </c>
      <c r="O2557" s="7">
        <v>500</v>
      </c>
      <c r="P2557" s="7">
        <v>72.56</v>
      </c>
      <c r="Q2557" s="7"/>
      <c r="R2557" s="1"/>
      <c r="S2557" s="1"/>
      <c r="T2557" s="1"/>
      <c r="U2557" s="15" t="s">
        <v>816</v>
      </c>
      <c r="V2557" s="52"/>
      <c r="W2557" s="14" t="s">
        <v>815</v>
      </c>
      <c r="X2557" s="20">
        <v>0</v>
      </c>
      <c r="Y2557" s="7" t="s">
        <v>11328</v>
      </c>
      <c r="Z2557" s="11" t="s">
        <v>4442</v>
      </c>
      <c r="AA2557" s="7">
        <v>150000</v>
      </c>
      <c r="AB2557" s="1" t="s">
        <v>15858</v>
      </c>
      <c r="AC2557" s="7" t="s">
        <v>14870</v>
      </c>
      <c r="AD2557" s="1" t="s">
        <v>16269</v>
      </c>
    </row>
    <row r="2558" spans="1:30">
      <c r="A2558" s="6" t="s">
        <v>815</v>
      </c>
      <c r="B2558" s="7" t="s">
        <v>15</v>
      </c>
      <c r="C2558" s="7" t="s">
        <v>4458</v>
      </c>
      <c r="D2558" s="11" t="s">
        <v>904</v>
      </c>
      <c r="E2558" s="7" t="s">
        <v>16</v>
      </c>
      <c r="F2558" s="7" t="s">
        <v>4459</v>
      </c>
      <c r="G2558" s="7" t="s">
        <v>17</v>
      </c>
      <c r="H2558" s="7" t="s">
        <v>5899</v>
      </c>
      <c r="I2558" s="7" t="s">
        <v>8267</v>
      </c>
      <c r="J2558" s="7"/>
      <c r="K2558" s="7" t="s">
        <v>4517</v>
      </c>
      <c r="L2558" s="7" t="s">
        <v>8254</v>
      </c>
      <c r="M2558" s="7" t="s">
        <v>8538</v>
      </c>
      <c r="N2558" s="7">
        <v>36169.35</v>
      </c>
      <c r="O2558" s="7"/>
      <c r="P2558" s="7"/>
      <c r="Q2558" s="7"/>
      <c r="R2558" s="1"/>
      <c r="S2558" s="1"/>
      <c r="T2558" s="1"/>
      <c r="U2558" s="15" t="s">
        <v>816</v>
      </c>
      <c r="V2558" s="52"/>
      <c r="W2558" s="14" t="s">
        <v>815</v>
      </c>
      <c r="X2558" s="20">
        <v>0</v>
      </c>
      <c r="Y2558" s="7" t="s">
        <v>11329</v>
      </c>
      <c r="Z2558" s="11" t="s">
        <v>4442</v>
      </c>
      <c r="AA2558" s="7">
        <v>3600000</v>
      </c>
      <c r="AB2558" s="1" t="s">
        <v>15660</v>
      </c>
      <c r="AC2558" s="7" t="s">
        <v>14869</v>
      </c>
      <c r="AD2558" s="1" t="s">
        <v>16269</v>
      </c>
    </row>
    <row r="2559" spans="1:30">
      <c r="A2559" s="6" t="s">
        <v>815</v>
      </c>
      <c r="B2559" s="7" t="s">
        <v>15</v>
      </c>
      <c r="C2559" s="7" t="s">
        <v>4458</v>
      </c>
      <c r="D2559" s="11" t="s">
        <v>904</v>
      </c>
      <c r="E2559" s="7" t="s">
        <v>16</v>
      </c>
      <c r="F2559" s="7" t="s">
        <v>4459</v>
      </c>
      <c r="G2559" s="7" t="s">
        <v>17</v>
      </c>
      <c r="H2559" s="7" t="s">
        <v>5900</v>
      </c>
      <c r="I2559" s="7" t="s">
        <v>8267</v>
      </c>
      <c r="J2559" s="7"/>
      <c r="K2559" s="7" t="s">
        <v>4517</v>
      </c>
      <c r="L2559" s="7"/>
      <c r="M2559" s="7"/>
      <c r="N2559" s="7">
        <v>36120</v>
      </c>
      <c r="O2559" s="7"/>
      <c r="P2559" s="7"/>
      <c r="Q2559" s="7"/>
      <c r="R2559" s="1"/>
      <c r="S2559" s="1"/>
      <c r="T2559" s="1"/>
      <c r="U2559" s="15" t="s">
        <v>816</v>
      </c>
      <c r="V2559" s="52"/>
      <c r="W2559" s="14" t="s">
        <v>815</v>
      </c>
      <c r="X2559" s="20">
        <v>0</v>
      </c>
      <c r="Y2559" s="7" t="s">
        <v>11330</v>
      </c>
      <c r="Z2559" s="11" t="s">
        <v>4442</v>
      </c>
      <c r="AA2559" s="7"/>
      <c r="AB2559" s="1" t="s">
        <v>14871</v>
      </c>
      <c r="AC2559" s="7"/>
      <c r="AD2559" s="1" t="s">
        <v>16269</v>
      </c>
    </row>
    <row r="2560" spans="1:30">
      <c r="A2560" s="6">
        <v>43948</v>
      </c>
      <c r="B2560" s="7" t="s">
        <v>21</v>
      </c>
      <c r="C2560" s="7" t="s">
        <v>4474</v>
      </c>
      <c r="D2560" s="7" t="s">
        <v>2414</v>
      </c>
      <c r="E2560" s="7" t="s">
        <v>16</v>
      </c>
      <c r="F2560" s="7" t="s">
        <v>363</v>
      </c>
      <c r="G2560" s="7" t="s">
        <v>17</v>
      </c>
      <c r="H2560" s="7" t="s">
        <v>2442</v>
      </c>
      <c r="I2560" s="7" t="s">
        <v>2428</v>
      </c>
      <c r="J2560" s="7" t="s">
        <v>2438</v>
      </c>
      <c r="K2560" s="7" t="s">
        <v>2430</v>
      </c>
      <c r="L2560" s="7" t="s">
        <v>1461</v>
      </c>
      <c r="M2560" s="7" t="s">
        <v>1462</v>
      </c>
      <c r="N2560" s="7">
        <v>36000</v>
      </c>
      <c r="O2560" s="7">
        <v>100000</v>
      </c>
      <c r="P2560" s="7">
        <v>0.36</v>
      </c>
      <c r="Q2560" s="7"/>
      <c r="R2560" s="1"/>
      <c r="S2560" s="1"/>
      <c r="T2560" s="1"/>
      <c r="U2560" s="15" t="s">
        <v>816</v>
      </c>
      <c r="V2560" s="52"/>
      <c r="W2560" s="14" t="s">
        <v>815</v>
      </c>
      <c r="X2560" s="20">
        <v>0</v>
      </c>
      <c r="Y2560" s="7" t="s">
        <v>11331</v>
      </c>
      <c r="Z2560" s="11" t="s">
        <v>4442</v>
      </c>
      <c r="AA2560" s="7">
        <v>200000</v>
      </c>
      <c r="AB2560" s="1" t="s">
        <v>15103</v>
      </c>
      <c r="AC2560" s="7" t="s">
        <v>14868</v>
      </c>
      <c r="AD2560" s="1" t="s">
        <v>16269</v>
      </c>
    </row>
    <row r="2561" spans="1:30">
      <c r="A2561" s="6">
        <v>43943</v>
      </c>
      <c r="B2561" s="7" t="s">
        <v>15</v>
      </c>
      <c r="C2561" s="7" t="s">
        <v>4593</v>
      </c>
      <c r="D2561" s="7" t="s">
        <v>474</v>
      </c>
      <c r="E2561" s="7" t="s">
        <v>16</v>
      </c>
      <c r="F2561" s="7"/>
      <c r="G2561" s="7" t="s">
        <v>37</v>
      </c>
      <c r="H2561" s="7" t="s">
        <v>5901</v>
      </c>
      <c r="I2561" s="7" t="s">
        <v>597</v>
      </c>
      <c r="J2561" s="7"/>
      <c r="K2561" s="7" t="s">
        <v>8997</v>
      </c>
      <c r="L2561" s="7" t="s">
        <v>8357</v>
      </c>
      <c r="M2561" s="7" t="s">
        <v>632</v>
      </c>
      <c r="N2561" s="7">
        <v>35999.910000000003</v>
      </c>
      <c r="O2561" s="7">
        <v>9</v>
      </c>
      <c r="P2561" s="7">
        <v>3999.99</v>
      </c>
      <c r="Q2561" s="7"/>
      <c r="R2561" s="1"/>
      <c r="S2561" s="1"/>
      <c r="T2561" s="1"/>
      <c r="U2561" s="15" t="s">
        <v>816</v>
      </c>
      <c r="V2561" s="52"/>
      <c r="W2561" s="14" t="s">
        <v>815</v>
      </c>
      <c r="X2561" s="20">
        <v>0</v>
      </c>
      <c r="Y2561" s="7" t="s">
        <v>11332</v>
      </c>
      <c r="Z2561" s="11" t="s">
        <v>4442</v>
      </c>
      <c r="AA2561" s="7">
        <v>720000</v>
      </c>
      <c r="AB2561" s="1" t="s">
        <v>14981</v>
      </c>
      <c r="AC2561" s="7" t="s">
        <v>14870</v>
      </c>
      <c r="AD2561" s="1" t="s">
        <v>16269</v>
      </c>
    </row>
    <row r="2562" spans="1:30">
      <c r="A2562" s="6">
        <v>43956</v>
      </c>
      <c r="B2562" s="7" t="s">
        <v>21</v>
      </c>
      <c r="C2562" s="7" t="s">
        <v>4447</v>
      </c>
      <c r="D2562" s="7" t="s">
        <v>2766</v>
      </c>
      <c r="E2562" s="7" t="s">
        <v>117</v>
      </c>
      <c r="F2562" s="7" t="s">
        <v>4121</v>
      </c>
      <c r="G2562" s="7" t="s">
        <v>37</v>
      </c>
      <c r="H2562" s="7" t="s">
        <v>5902</v>
      </c>
      <c r="I2562" s="7" t="s">
        <v>314</v>
      </c>
      <c r="J2562" s="7" t="s">
        <v>314</v>
      </c>
      <c r="K2562" s="7" t="s">
        <v>931</v>
      </c>
      <c r="L2562" s="7" t="s">
        <v>14466</v>
      </c>
      <c r="M2562" s="7" t="s">
        <v>8998</v>
      </c>
      <c r="N2562" s="7">
        <v>35700</v>
      </c>
      <c r="O2562" s="7"/>
      <c r="P2562" s="7"/>
      <c r="Q2562" s="7"/>
      <c r="R2562" s="1"/>
      <c r="S2562" s="1"/>
      <c r="T2562" s="1"/>
      <c r="U2562" s="15" t="s">
        <v>816</v>
      </c>
      <c r="V2562" s="52"/>
      <c r="W2562" s="14" t="s">
        <v>815</v>
      </c>
      <c r="X2562" s="20">
        <v>0</v>
      </c>
      <c r="Y2562" s="7" t="s">
        <v>11333</v>
      </c>
      <c r="Z2562" s="11" t="s">
        <v>4442</v>
      </c>
      <c r="AA2562" s="7">
        <v>0</v>
      </c>
      <c r="AB2562" s="1" t="s">
        <v>15864</v>
      </c>
      <c r="AC2562" s="7" t="s">
        <v>14868</v>
      </c>
      <c r="AD2562" s="1" t="s">
        <v>16269</v>
      </c>
    </row>
    <row r="2563" spans="1:30">
      <c r="A2563" s="6">
        <v>43942</v>
      </c>
      <c r="B2563" s="7" t="s">
        <v>15</v>
      </c>
      <c r="C2563" s="7" t="s">
        <v>4452</v>
      </c>
      <c r="D2563" s="7" t="s">
        <v>3804</v>
      </c>
      <c r="E2563" s="7" t="s">
        <v>128</v>
      </c>
      <c r="F2563" s="7" t="s">
        <v>5701</v>
      </c>
      <c r="G2563" s="7" t="s">
        <v>17</v>
      </c>
      <c r="H2563" s="7" t="s">
        <v>5903</v>
      </c>
      <c r="I2563" s="7" t="s">
        <v>8765</v>
      </c>
      <c r="J2563" s="7"/>
      <c r="K2563" s="7" t="s">
        <v>2161</v>
      </c>
      <c r="L2563" s="7" t="s">
        <v>14395</v>
      </c>
      <c r="M2563" s="7" t="s">
        <v>8766</v>
      </c>
      <c r="N2563" s="7">
        <v>35600</v>
      </c>
      <c r="O2563" s="7">
        <v>200</v>
      </c>
      <c r="P2563" s="7">
        <v>178</v>
      </c>
      <c r="Q2563" s="7"/>
      <c r="R2563" s="1"/>
      <c r="S2563" s="1"/>
      <c r="T2563" s="1"/>
      <c r="U2563" s="15" t="s">
        <v>816</v>
      </c>
      <c r="V2563" s="52"/>
      <c r="W2563" s="14" t="s">
        <v>815</v>
      </c>
      <c r="X2563" s="20">
        <v>0</v>
      </c>
      <c r="Y2563" s="7" t="s">
        <v>11334</v>
      </c>
      <c r="Z2563" s="11" t="s">
        <v>4442</v>
      </c>
      <c r="AA2563" s="7">
        <v>100000</v>
      </c>
      <c r="AB2563" s="1" t="s">
        <v>15794</v>
      </c>
      <c r="AC2563" s="7" t="s">
        <v>14868</v>
      </c>
      <c r="AD2563" s="1" t="s">
        <v>16269</v>
      </c>
    </row>
    <row r="2564" spans="1:30">
      <c r="A2564" s="6" t="s">
        <v>815</v>
      </c>
      <c r="B2564" s="7" t="s">
        <v>15</v>
      </c>
      <c r="C2564" s="7" t="s">
        <v>4458</v>
      </c>
      <c r="D2564" s="11" t="s">
        <v>904</v>
      </c>
      <c r="E2564" s="7" t="s">
        <v>16</v>
      </c>
      <c r="F2564" s="7" t="s">
        <v>4459</v>
      </c>
      <c r="G2564" s="7" t="s">
        <v>17</v>
      </c>
      <c r="H2564" s="7" t="s">
        <v>5904</v>
      </c>
      <c r="I2564" s="7" t="s">
        <v>8267</v>
      </c>
      <c r="J2564" s="7"/>
      <c r="K2564" s="7" t="s">
        <v>4517</v>
      </c>
      <c r="L2564" s="7"/>
      <c r="M2564" s="7"/>
      <c r="N2564" s="7">
        <v>35560</v>
      </c>
      <c r="O2564" s="7"/>
      <c r="P2564" s="7"/>
      <c r="Q2564" s="7"/>
      <c r="R2564" s="1"/>
      <c r="S2564" s="1"/>
      <c r="T2564" s="1"/>
      <c r="U2564" s="15" t="s">
        <v>816</v>
      </c>
      <c r="V2564" s="52"/>
      <c r="W2564" s="14" t="s">
        <v>815</v>
      </c>
      <c r="X2564" s="20">
        <v>0</v>
      </c>
      <c r="Y2564" s="7" t="s">
        <v>11335</v>
      </c>
      <c r="Z2564" s="11" t="s">
        <v>4442</v>
      </c>
      <c r="AA2564" s="7"/>
      <c r="AB2564" s="1" t="s">
        <v>14871</v>
      </c>
      <c r="AC2564" s="7"/>
      <c r="AD2564" s="1" t="s">
        <v>16269</v>
      </c>
    </row>
    <row r="2565" spans="1:30">
      <c r="A2565" s="6">
        <v>43943</v>
      </c>
      <c r="B2565" s="7" t="s">
        <v>21</v>
      </c>
      <c r="C2565" s="7" t="s">
        <v>5905</v>
      </c>
      <c r="D2565" s="11" t="s">
        <v>904</v>
      </c>
      <c r="E2565" s="7" t="s">
        <v>16</v>
      </c>
      <c r="F2565" s="7" t="s">
        <v>1303</v>
      </c>
      <c r="G2565" s="7" t="s">
        <v>17</v>
      </c>
      <c r="H2565" s="7" t="s">
        <v>5906</v>
      </c>
      <c r="I2565" s="7" t="s">
        <v>2268</v>
      </c>
      <c r="J2565" s="7"/>
      <c r="K2565" s="7" t="s">
        <v>8999</v>
      </c>
      <c r="L2565" s="7" t="s">
        <v>13900</v>
      </c>
      <c r="M2565" s="7" t="s">
        <v>2571</v>
      </c>
      <c r="N2565" s="7">
        <v>35533.5</v>
      </c>
      <c r="O2565" s="7"/>
      <c r="P2565" s="7"/>
      <c r="Q2565" s="7"/>
      <c r="R2565" s="1"/>
      <c r="S2565" s="1"/>
      <c r="T2565" s="1"/>
      <c r="U2565" s="15" t="s">
        <v>816</v>
      </c>
      <c r="V2565" s="52"/>
      <c r="W2565" s="14" t="s">
        <v>815</v>
      </c>
      <c r="X2565" s="20">
        <v>0</v>
      </c>
      <c r="Y2565" s="7" t="s">
        <v>11336</v>
      </c>
      <c r="Z2565" s="11" t="s">
        <v>4442</v>
      </c>
      <c r="AA2565" s="7">
        <v>28131521</v>
      </c>
      <c r="AB2565" s="1" t="s">
        <v>15269</v>
      </c>
      <c r="AC2565" s="7" t="s">
        <v>14869</v>
      </c>
      <c r="AD2565" s="1" t="s">
        <v>16269</v>
      </c>
    </row>
    <row r="2566" spans="1:30">
      <c r="A2566" s="6" t="s">
        <v>815</v>
      </c>
      <c r="B2566" s="7" t="s">
        <v>15</v>
      </c>
      <c r="C2566" s="7" t="s">
        <v>4458</v>
      </c>
      <c r="D2566" s="11" t="s">
        <v>904</v>
      </c>
      <c r="E2566" s="7" t="s">
        <v>16</v>
      </c>
      <c r="F2566" s="7" t="s">
        <v>4459</v>
      </c>
      <c r="G2566" s="7" t="s">
        <v>17</v>
      </c>
      <c r="H2566" s="7" t="s">
        <v>5907</v>
      </c>
      <c r="I2566" s="7" t="s">
        <v>8267</v>
      </c>
      <c r="J2566" s="7"/>
      <c r="K2566" s="7" t="s">
        <v>4517</v>
      </c>
      <c r="L2566" s="7" t="s">
        <v>8597</v>
      </c>
      <c r="M2566" s="7" t="s">
        <v>14357</v>
      </c>
      <c r="N2566" s="7">
        <v>35490</v>
      </c>
      <c r="O2566" s="7"/>
      <c r="P2566" s="7"/>
      <c r="Q2566" s="7"/>
      <c r="R2566" s="1"/>
      <c r="S2566" s="1"/>
      <c r="T2566" s="1"/>
      <c r="U2566" s="15" t="s">
        <v>816</v>
      </c>
      <c r="V2566" s="52"/>
      <c r="W2566" s="14" t="s">
        <v>815</v>
      </c>
      <c r="X2566" s="20">
        <v>0</v>
      </c>
      <c r="Y2566" s="7" t="s">
        <v>11337</v>
      </c>
      <c r="Z2566" s="11" t="s">
        <v>4442</v>
      </c>
      <c r="AA2566" s="7">
        <v>87620530</v>
      </c>
      <c r="AB2566" s="1" t="s">
        <v>15616</v>
      </c>
      <c r="AC2566" s="7" t="s">
        <v>14869</v>
      </c>
      <c r="AD2566" s="1" t="s">
        <v>16269</v>
      </c>
    </row>
    <row r="2567" spans="1:30">
      <c r="A2567" s="6">
        <v>43937</v>
      </c>
      <c r="B2567" s="7" t="s">
        <v>15</v>
      </c>
      <c r="C2567" s="7" t="s">
        <v>4632</v>
      </c>
      <c r="D2567" s="7" t="s">
        <v>3512</v>
      </c>
      <c r="E2567" s="7" t="s">
        <v>16</v>
      </c>
      <c r="F2567" s="7"/>
      <c r="G2567" s="7" t="s">
        <v>37</v>
      </c>
      <c r="H2567" s="7" t="s">
        <v>5908</v>
      </c>
      <c r="I2567" s="7" t="s">
        <v>9000</v>
      </c>
      <c r="J2567" s="7" t="s">
        <v>9001</v>
      </c>
      <c r="K2567" s="7" t="s">
        <v>9001</v>
      </c>
      <c r="L2567" s="7" t="s">
        <v>14467</v>
      </c>
      <c r="M2567" s="7" t="s">
        <v>9002</v>
      </c>
      <c r="N2567" s="7">
        <v>35320</v>
      </c>
      <c r="O2567" s="7">
        <v>8</v>
      </c>
      <c r="P2567" s="7">
        <v>4415</v>
      </c>
      <c r="Q2567" s="7"/>
      <c r="R2567" s="1"/>
      <c r="S2567" s="1"/>
      <c r="T2567" s="1"/>
      <c r="U2567" s="15" t="s">
        <v>816</v>
      </c>
      <c r="V2567" s="52"/>
      <c r="W2567" s="14" t="s">
        <v>815</v>
      </c>
      <c r="X2567" s="20">
        <v>0</v>
      </c>
      <c r="Y2567" s="7" t="s">
        <v>11338</v>
      </c>
      <c r="Z2567" s="11" t="s">
        <v>4442</v>
      </c>
      <c r="AA2567" s="7">
        <v>300000</v>
      </c>
      <c r="AB2567" s="1" t="s">
        <v>15865</v>
      </c>
      <c r="AC2567" s="7" t="s">
        <v>14869</v>
      </c>
      <c r="AD2567" s="1" t="s">
        <v>16269</v>
      </c>
    </row>
    <row r="2568" spans="1:30">
      <c r="A2568" s="6">
        <v>43944</v>
      </c>
      <c r="B2568" s="7" t="s">
        <v>15</v>
      </c>
      <c r="C2568" s="7" t="s">
        <v>4593</v>
      </c>
      <c r="D2568" s="7" t="s">
        <v>474</v>
      </c>
      <c r="E2568" s="7" t="s">
        <v>16</v>
      </c>
      <c r="F2568" s="7"/>
      <c r="G2568" s="7" t="s">
        <v>37</v>
      </c>
      <c r="H2568" s="7" t="s">
        <v>5909</v>
      </c>
      <c r="I2568" s="7" t="s">
        <v>630</v>
      </c>
      <c r="J2568" s="7"/>
      <c r="K2568" s="7" t="s">
        <v>9003</v>
      </c>
      <c r="L2568" s="7" t="s">
        <v>14468</v>
      </c>
      <c r="M2568" s="7" t="s">
        <v>9004</v>
      </c>
      <c r="N2568" s="7">
        <v>35312.400000000001</v>
      </c>
      <c r="O2568" s="7">
        <v>8</v>
      </c>
      <c r="P2568" s="7">
        <v>4414.05</v>
      </c>
      <c r="Q2568" s="7"/>
      <c r="R2568" s="1"/>
      <c r="S2568" s="1"/>
      <c r="T2568" s="1"/>
      <c r="U2568" s="15" t="s">
        <v>816</v>
      </c>
      <c r="V2568" s="52"/>
      <c r="W2568" s="14" t="s">
        <v>815</v>
      </c>
      <c r="X2568" s="20">
        <v>0</v>
      </c>
      <c r="Y2568" s="7" t="s">
        <v>11339</v>
      </c>
      <c r="Z2568" s="11" t="s">
        <v>4442</v>
      </c>
      <c r="AA2568" s="7">
        <v>13525594.67</v>
      </c>
      <c r="AB2568" s="1" t="s">
        <v>15866</v>
      </c>
      <c r="AC2568" s="7" t="s">
        <v>14869</v>
      </c>
      <c r="AD2568" s="1" t="s">
        <v>16269</v>
      </c>
    </row>
    <row r="2569" spans="1:30">
      <c r="A2569" s="6">
        <v>43949</v>
      </c>
      <c r="B2569" s="7" t="s">
        <v>21</v>
      </c>
      <c r="C2569" s="7" t="s">
        <v>4657</v>
      </c>
      <c r="D2569" s="7" t="s">
        <v>3952</v>
      </c>
      <c r="E2569" s="7" t="s">
        <v>117</v>
      </c>
      <c r="F2569" s="7" t="s">
        <v>5910</v>
      </c>
      <c r="G2569" s="7" t="s">
        <v>37</v>
      </c>
      <c r="H2569" s="7" t="s">
        <v>5911</v>
      </c>
      <c r="I2569" s="7" t="s">
        <v>9005</v>
      </c>
      <c r="J2569" s="7"/>
      <c r="K2569" s="7"/>
      <c r="L2569" s="7" t="s">
        <v>14469</v>
      </c>
      <c r="M2569" s="7" t="s">
        <v>9006</v>
      </c>
      <c r="N2569" s="7">
        <v>35156</v>
      </c>
      <c r="O2569" s="7">
        <v>22</v>
      </c>
      <c r="P2569" s="7">
        <v>1598</v>
      </c>
      <c r="Q2569" s="7"/>
      <c r="R2569" s="1"/>
      <c r="S2569" s="1"/>
      <c r="T2569" s="1"/>
      <c r="U2569" s="15" t="s">
        <v>816</v>
      </c>
      <c r="V2569" s="52"/>
      <c r="W2569" s="14" t="s">
        <v>815</v>
      </c>
      <c r="X2569" s="20">
        <v>0</v>
      </c>
      <c r="Y2569" s="7" t="s">
        <v>11340</v>
      </c>
      <c r="Z2569" s="11" t="s">
        <v>4442</v>
      </c>
      <c r="AA2569" s="7">
        <v>7000</v>
      </c>
      <c r="AB2569" s="1" t="s">
        <v>15867</v>
      </c>
      <c r="AC2569" s="7" t="s">
        <v>14868</v>
      </c>
      <c r="AD2569" s="1" t="s">
        <v>16269</v>
      </c>
    </row>
    <row r="2570" spans="1:30">
      <c r="A2570" s="6">
        <v>43951</v>
      </c>
      <c r="B2570" s="7" t="s">
        <v>15</v>
      </c>
      <c r="C2570" s="7" t="s">
        <v>4452</v>
      </c>
      <c r="D2570" s="7" t="s">
        <v>3804</v>
      </c>
      <c r="E2570" s="7" t="s">
        <v>117</v>
      </c>
      <c r="F2570" s="7" t="s">
        <v>5299</v>
      </c>
      <c r="G2570" s="7" t="s">
        <v>37</v>
      </c>
      <c r="H2570" s="7" t="s">
        <v>5912</v>
      </c>
      <c r="I2570" s="7" t="s">
        <v>8688</v>
      </c>
      <c r="J2570" s="7"/>
      <c r="K2570" s="7" t="s">
        <v>8689</v>
      </c>
      <c r="L2570" s="7" t="s">
        <v>14379</v>
      </c>
      <c r="M2570" s="7" t="s">
        <v>8690</v>
      </c>
      <c r="N2570" s="7">
        <v>35152</v>
      </c>
      <c r="O2570" s="7">
        <v>4</v>
      </c>
      <c r="P2570" s="7">
        <v>8788</v>
      </c>
      <c r="Q2570" s="7"/>
      <c r="R2570" s="1"/>
      <c r="S2570" s="1"/>
      <c r="T2570" s="1"/>
      <c r="U2570" s="15" t="s">
        <v>816</v>
      </c>
      <c r="V2570" s="52"/>
      <c r="W2570" s="14" t="s">
        <v>815</v>
      </c>
      <c r="X2570" s="20">
        <v>0</v>
      </c>
      <c r="Y2570" s="7" t="s">
        <v>11341</v>
      </c>
      <c r="Z2570" s="11" t="s">
        <v>4442</v>
      </c>
      <c r="AA2570" s="7">
        <v>50000</v>
      </c>
      <c r="AB2570" s="1" t="s">
        <v>15773</v>
      </c>
      <c r="AC2570" s="7" t="s">
        <v>14868</v>
      </c>
      <c r="AD2570" s="1" t="s">
        <v>16269</v>
      </c>
    </row>
    <row r="2571" spans="1:30">
      <c r="A2571" s="6">
        <v>43945</v>
      </c>
      <c r="B2571" s="7" t="s">
        <v>15</v>
      </c>
      <c r="C2571" s="7" t="s">
        <v>4472</v>
      </c>
      <c r="D2571" s="7" t="s">
        <v>3952</v>
      </c>
      <c r="E2571" s="7" t="s">
        <v>36</v>
      </c>
      <c r="F2571" s="7" t="s">
        <v>3979</v>
      </c>
      <c r="G2571" s="7" t="s">
        <v>17</v>
      </c>
      <c r="H2571" s="7" t="s">
        <v>5913</v>
      </c>
      <c r="I2571" s="7" t="s">
        <v>9007</v>
      </c>
      <c r="J2571" s="7"/>
      <c r="K2571" s="7" t="s">
        <v>9008</v>
      </c>
      <c r="L2571" s="7" t="s">
        <v>8380</v>
      </c>
      <c r="M2571" s="7" t="s">
        <v>8381</v>
      </c>
      <c r="N2571" s="7">
        <v>35108.5</v>
      </c>
      <c r="O2571" s="7"/>
      <c r="P2571" s="7">
        <v>80</v>
      </c>
      <c r="Q2571" s="7"/>
      <c r="R2571" s="1"/>
      <c r="S2571" s="1"/>
      <c r="T2571" s="1"/>
      <c r="U2571" s="15" t="s">
        <v>816</v>
      </c>
      <c r="V2571" s="52"/>
      <c r="W2571" s="14" t="s">
        <v>815</v>
      </c>
      <c r="X2571" s="20">
        <v>0</v>
      </c>
      <c r="Y2571" s="7" t="s">
        <v>11342</v>
      </c>
      <c r="Z2571" s="11" t="s">
        <v>4442</v>
      </c>
      <c r="AA2571" s="7">
        <v>0</v>
      </c>
      <c r="AB2571" s="1" t="s">
        <v>15694</v>
      </c>
      <c r="AC2571" s="7" t="s">
        <v>14869</v>
      </c>
      <c r="AD2571" s="1" t="s">
        <v>16269</v>
      </c>
    </row>
    <row r="2572" spans="1:30">
      <c r="A2572" s="6">
        <v>43945</v>
      </c>
      <c r="B2572" s="7" t="s">
        <v>15</v>
      </c>
      <c r="C2572" s="7" t="s">
        <v>4472</v>
      </c>
      <c r="D2572" s="7" t="s">
        <v>3952</v>
      </c>
      <c r="E2572" s="7" t="s">
        <v>36</v>
      </c>
      <c r="F2572" s="7" t="s">
        <v>3979</v>
      </c>
      <c r="G2572" s="7" t="s">
        <v>17</v>
      </c>
      <c r="H2572" s="7" t="s">
        <v>5914</v>
      </c>
      <c r="I2572" s="7" t="s">
        <v>9007</v>
      </c>
      <c r="J2572" s="7"/>
      <c r="K2572" s="7" t="s">
        <v>9008</v>
      </c>
      <c r="L2572" s="7" t="s">
        <v>8380</v>
      </c>
      <c r="M2572" s="7" t="s">
        <v>8381</v>
      </c>
      <c r="N2572" s="7">
        <v>35108.5</v>
      </c>
      <c r="O2572" s="7"/>
      <c r="P2572" s="7">
        <v>0.47</v>
      </c>
      <c r="Q2572" s="7"/>
      <c r="R2572" s="1"/>
      <c r="S2572" s="1"/>
      <c r="T2572" s="1"/>
      <c r="U2572" s="15" t="s">
        <v>816</v>
      </c>
      <c r="V2572" s="52"/>
      <c r="W2572" s="14" t="s">
        <v>815</v>
      </c>
      <c r="X2572" s="20">
        <v>0</v>
      </c>
      <c r="Y2572" s="7" t="s">
        <v>11343</v>
      </c>
      <c r="Z2572" s="11" t="s">
        <v>4442</v>
      </c>
      <c r="AA2572" s="7">
        <v>0</v>
      </c>
      <c r="AB2572" s="1" t="s">
        <v>15694</v>
      </c>
      <c r="AC2572" s="7" t="s">
        <v>14869</v>
      </c>
      <c r="AD2572" s="1" t="s">
        <v>16269</v>
      </c>
    </row>
    <row r="2573" spans="1:30">
      <c r="A2573" s="6">
        <v>43945</v>
      </c>
      <c r="B2573" s="7" t="s">
        <v>15</v>
      </c>
      <c r="C2573" s="7" t="s">
        <v>4472</v>
      </c>
      <c r="D2573" s="7" t="s">
        <v>3952</v>
      </c>
      <c r="E2573" s="7" t="s">
        <v>36</v>
      </c>
      <c r="F2573" s="7" t="s">
        <v>3979</v>
      </c>
      <c r="G2573" s="7" t="s">
        <v>17</v>
      </c>
      <c r="H2573" s="7" t="s">
        <v>5915</v>
      </c>
      <c r="I2573" s="7" t="s">
        <v>9007</v>
      </c>
      <c r="J2573" s="7"/>
      <c r="K2573" s="7" t="s">
        <v>9008</v>
      </c>
      <c r="L2573" s="7" t="s">
        <v>8380</v>
      </c>
      <c r="M2573" s="7" t="s">
        <v>8381</v>
      </c>
      <c r="N2573" s="7">
        <v>35108.5</v>
      </c>
      <c r="O2573" s="7"/>
      <c r="P2573" s="7">
        <v>1.9</v>
      </c>
      <c r="Q2573" s="7"/>
      <c r="R2573" s="1"/>
      <c r="S2573" s="1"/>
      <c r="T2573" s="1"/>
      <c r="U2573" s="15" t="s">
        <v>816</v>
      </c>
      <c r="V2573" s="52"/>
      <c r="W2573" s="14" t="s">
        <v>815</v>
      </c>
      <c r="X2573" s="20">
        <v>0</v>
      </c>
      <c r="Y2573" s="7" t="s">
        <v>11344</v>
      </c>
      <c r="Z2573" s="11" t="s">
        <v>4442</v>
      </c>
      <c r="AA2573" s="7">
        <v>0</v>
      </c>
      <c r="AB2573" s="1" t="s">
        <v>15694</v>
      </c>
      <c r="AC2573" s="7" t="s">
        <v>14869</v>
      </c>
      <c r="AD2573" s="1" t="s">
        <v>16269</v>
      </c>
    </row>
    <row r="2574" spans="1:30">
      <c r="A2574" s="6">
        <v>43949</v>
      </c>
      <c r="B2574" s="7" t="s">
        <v>21</v>
      </c>
      <c r="C2574" s="7" t="s">
        <v>4474</v>
      </c>
      <c r="D2574" s="7" t="s">
        <v>2414</v>
      </c>
      <c r="E2574" s="7" t="s">
        <v>16</v>
      </c>
      <c r="F2574" s="7" t="s">
        <v>363</v>
      </c>
      <c r="G2574" s="7" t="s">
        <v>17</v>
      </c>
      <c r="H2574" s="7" t="s">
        <v>5916</v>
      </c>
      <c r="I2574" s="7" t="s">
        <v>2450</v>
      </c>
      <c r="J2574" s="7" t="s">
        <v>2460</v>
      </c>
      <c r="K2574" s="7" t="s">
        <v>2452</v>
      </c>
      <c r="L2574" s="7" t="s">
        <v>3519</v>
      </c>
      <c r="M2574" s="7" t="s">
        <v>2431</v>
      </c>
      <c r="N2574" s="7">
        <v>35100</v>
      </c>
      <c r="O2574" s="7">
        <v>3000</v>
      </c>
      <c r="P2574" s="7">
        <v>11.7</v>
      </c>
      <c r="Q2574" s="7"/>
      <c r="R2574" s="1"/>
      <c r="S2574" s="1"/>
      <c r="T2574" s="1"/>
      <c r="U2574" s="15" t="s">
        <v>816</v>
      </c>
      <c r="V2574" s="52"/>
      <c r="W2574" s="14" t="s">
        <v>815</v>
      </c>
      <c r="X2574" s="20">
        <v>0</v>
      </c>
      <c r="Y2574" s="7" t="s">
        <v>11345</v>
      </c>
      <c r="Z2574" s="11" t="s">
        <v>4442</v>
      </c>
      <c r="AA2574" s="7">
        <v>2500000</v>
      </c>
      <c r="AB2574" s="1" t="s">
        <v>15251</v>
      </c>
      <c r="AC2574" s="7" t="s">
        <v>14869</v>
      </c>
      <c r="AD2574" s="1" t="s">
        <v>16269</v>
      </c>
    </row>
    <row r="2575" spans="1:30">
      <c r="A2575" s="6">
        <v>43913</v>
      </c>
      <c r="B2575" s="7" t="s">
        <v>15</v>
      </c>
      <c r="C2575" s="7" t="s">
        <v>4632</v>
      </c>
      <c r="D2575" s="7" t="s">
        <v>3512</v>
      </c>
      <c r="E2575" s="7" t="s">
        <v>16</v>
      </c>
      <c r="F2575" s="7"/>
      <c r="G2575" s="7" t="s">
        <v>17</v>
      </c>
      <c r="H2575" s="7" t="s">
        <v>5917</v>
      </c>
      <c r="I2575" s="7" t="s">
        <v>9009</v>
      </c>
      <c r="J2575" s="7" t="s">
        <v>9010</v>
      </c>
      <c r="K2575" s="7" t="s">
        <v>9010</v>
      </c>
      <c r="L2575" s="7" t="s">
        <v>3573</v>
      </c>
      <c r="M2575" s="7" t="s">
        <v>8603</v>
      </c>
      <c r="N2575" s="7">
        <v>35000</v>
      </c>
      <c r="O2575" s="7">
        <v>50000</v>
      </c>
      <c r="P2575" s="7">
        <v>0.7</v>
      </c>
      <c r="Q2575" s="7"/>
      <c r="R2575" s="1"/>
      <c r="S2575" s="1"/>
      <c r="T2575" s="1"/>
      <c r="U2575" s="15" t="s">
        <v>816</v>
      </c>
      <c r="V2575" s="52"/>
      <c r="W2575" s="14" t="s">
        <v>815</v>
      </c>
      <c r="X2575" s="20">
        <v>0</v>
      </c>
      <c r="Y2575" s="7" t="s">
        <v>11346</v>
      </c>
      <c r="Z2575" s="11" t="s">
        <v>4442</v>
      </c>
      <c r="AA2575" s="7">
        <v>450000</v>
      </c>
      <c r="AB2575" s="1" t="s">
        <v>15385</v>
      </c>
      <c r="AC2575" s="7" t="s">
        <v>14869</v>
      </c>
      <c r="AD2575" s="1" t="s">
        <v>16269</v>
      </c>
    </row>
    <row r="2576" spans="1:30">
      <c r="A2576" s="6">
        <v>43913</v>
      </c>
      <c r="B2576" s="7" t="s">
        <v>15</v>
      </c>
      <c r="C2576" s="7" t="s">
        <v>4632</v>
      </c>
      <c r="D2576" s="7" t="s">
        <v>3512</v>
      </c>
      <c r="E2576" s="7" t="s">
        <v>16</v>
      </c>
      <c r="F2576" s="7"/>
      <c r="G2576" s="7" t="s">
        <v>17</v>
      </c>
      <c r="H2576" s="7" t="s">
        <v>5917</v>
      </c>
      <c r="I2576" s="7" t="s">
        <v>9011</v>
      </c>
      <c r="J2576" s="7" t="s">
        <v>9012</v>
      </c>
      <c r="K2576" s="7" t="s">
        <v>9012</v>
      </c>
      <c r="L2576" s="7" t="s">
        <v>3573</v>
      </c>
      <c r="M2576" s="7" t="s">
        <v>8603</v>
      </c>
      <c r="N2576" s="7">
        <v>35000</v>
      </c>
      <c r="O2576" s="7">
        <v>50000</v>
      </c>
      <c r="P2576" s="7">
        <v>0.7</v>
      </c>
      <c r="Q2576" s="7"/>
      <c r="R2576" s="1"/>
      <c r="S2576" s="1"/>
      <c r="T2576" s="1"/>
      <c r="U2576" s="15" t="s">
        <v>816</v>
      </c>
      <c r="V2576" s="52"/>
      <c r="W2576" s="14" t="s">
        <v>815</v>
      </c>
      <c r="X2576" s="20">
        <v>0</v>
      </c>
      <c r="Y2576" s="7" t="s">
        <v>11347</v>
      </c>
      <c r="Z2576" s="11" t="s">
        <v>4442</v>
      </c>
      <c r="AA2576" s="7">
        <v>450000</v>
      </c>
      <c r="AB2576" s="1" t="s">
        <v>15385</v>
      </c>
      <c r="AC2576" s="7" t="s">
        <v>14869</v>
      </c>
      <c r="AD2576" s="1" t="s">
        <v>16269</v>
      </c>
    </row>
    <row r="2577" spans="1:30">
      <c r="A2577" s="6">
        <v>43944</v>
      </c>
      <c r="B2577" s="7" t="s">
        <v>15</v>
      </c>
      <c r="C2577" s="7" t="s">
        <v>5157</v>
      </c>
      <c r="D2577" s="7" t="s">
        <v>2151</v>
      </c>
      <c r="E2577" s="7" t="s">
        <v>16</v>
      </c>
      <c r="F2577" s="7" t="s">
        <v>2152</v>
      </c>
      <c r="G2577" s="7" t="s">
        <v>34</v>
      </c>
      <c r="H2577" s="7" t="s">
        <v>5918</v>
      </c>
      <c r="I2577" s="7" t="s">
        <v>9013</v>
      </c>
      <c r="J2577" s="7"/>
      <c r="K2577" s="7" t="s">
        <v>987</v>
      </c>
      <c r="L2577" s="7" t="s">
        <v>14297</v>
      </c>
      <c r="M2577" s="7" t="s">
        <v>8277</v>
      </c>
      <c r="N2577" s="7">
        <v>35000</v>
      </c>
      <c r="O2577" s="7">
        <v>1</v>
      </c>
      <c r="P2577" s="7">
        <v>35000</v>
      </c>
      <c r="Q2577" s="7"/>
      <c r="R2577" s="1"/>
      <c r="S2577" s="1"/>
      <c r="T2577" s="1"/>
      <c r="U2577" s="15" t="s">
        <v>816</v>
      </c>
      <c r="V2577" s="52"/>
      <c r="W2577" s="14" t="s">
        <v>815</v>
      </c>
      <c r="X2577" s="20">
        <v>0</v>
      </c>
      <c r="Y2577" s="7" t="s">
        <v>11348</v>
      </c>
      <c r="Z2577" s="11" t="s">
        <v>4442</v>
      </c>
      <c r="AA2577" s="7">
        <v>500000</v>
      </c>
      <c r="AB2577" s="1" t="s">
        <v>15668</v>
      </c>
      <c r="AC2577" s="7" t="s">
        <v>14869</v>
      </c>
      <c r="AD2577" s="1" t="s">
        <v>16269</v>
      </c>
    </row>
    <row r="2578" spans="1:30">
      <c r="A2578" s="6">
        <v>43941</v>
      </c>
      <c r="B2578" s="7" t="s">
        <v>15</v>
      </c>
      <c r="C2578" s="7" t="s">
        <v>4645</v>
      </c>
      <c r="D2578" s="7" t="s">
        <v>692</v>
      </c>
      <c r="E2578" s="7" t="s">
        <v>16</v>
      </c>
      <c r="F2578" s="7"/>
      <c r="G2578" s="7" t="s">
        <v>17</v>
      </c>
      <c r="H2578" s="7" t="s">
        <v>5919</v>
      </c>
      <c r="I2578" s="7" t="s">
        <v>8719</v>
      </c>
      <c r="J2578" s="7"/>
      <c r="K2578" s="7" t="s">
        <v>8720</v>
      </c>
      <c r="L2578" s="7" t="s">
        <v>8721</v>
      </c>
      <c r="M2578" s="7" t="s">
        <v>8722</v>
      </c>
      <c r="N2578" s="7">
        <v>35000</v>
      </c>
      <c r="O2578" s="7">
        <v>50000</v>
      </c>
      <c r="P2578" s="7">
        <v>0.7</v>
      </c>
      <c r="Q2578" s="7"/>
      <c r="R2578" s="1"/>
      <c r="S2578" s="1"/>
      <c r="T2578" s="1"/>
      <c r="U2578" s="15" t="s">
        <v>816</v>
      </c>
      <c r="V2578" s="52"/>
      <c r="W2578" s="14" t="s">
        <v>815</v>
      </c>
      <c r="X2578" s="20">
        <v>0</v>
      </c>
      <c r="Y2578" s="7" t="s">
        <v>11349</v>
      </c>
      <c r="Z2578" s="11" t="s">
        <v>4442</v>
      </c>
      <c r="AA2578" s="7">
        <v>3000000</v>
      </c>
      <c r="AB2578" s="1" t="s">
        <v>15783</v>
      </c>
      <c r="AC2578" s="7" t="s">
        <v>14869</v>
      </c>
      <c r="AD2578" s="1" t="s">
        <v>16269</v>
      </c>
    </row>
    <row r="2579" spans="1:30">
      <c r="A2579" s="6">
        <v>43941</v>
      </c>
      <c r="B2579" s="7" t="s">
        <v>15</v>
      </c>
      <c r="C2579" s="7" t="s">
        <v>4645</v>
      </c>
      <c r="D2579" s="7" t="s">
        <v>692</v>
      </c>
      <c r="E2579" s="7" t="s">
        <v>16</v>
      </c>
      <c r="F2579" s="7"/>
      <c r="G2579" s="7" t="s">
        <v>17</v>
      </c>
      <c r="H2579" s="7" t="s">
        <v>5920</v>
      </c>
      <c r="I2579" s="7" t="s">
        <v>8719</v>
      </c>
      <c r="J2579" s="7"/>
      <c r="K2579" s="7" t="s">
        <v>8720</v>
      </c>
      <c r="L2579" s="7" t="s">
        <v>8442</v>
      </c>
      <c r="M2579" s="7" t="s">
        <v>8443</v>
      </c>
      <c r="N2579" s="7">
        <v>34980</v>
      </c>
      <c r="O2579" s="7">
        <v>31800</v>
      </c>
      <c r="P2579" s="7">
        <v>1.1000000000000001</v>
      </c>
      <c r="Q2579" s="7"/>
      <c r="R2579" s="1"/>
      <c r="S2579" s="1"/>
      <c r="T2579" s="1"/>
      <c r="U2579" s="15" t="s">
        <v>816</v>
      </c>
      <c r="V2579" s="52"/>
      <c r="W2579" s="14" t="s">
        <v>815</v>
      </c>
      <c r="X2579" s="20">
        <v>0</v>
      </c>
      <c r="Y2579" s="7" t="s">
        <v>11350</v>
      </c>
      <c r="Z2579" s="11" t="s">
        <v>4442</v>
      </c>
      <c r="AA2579" s="7">
        <v>0</v>
      </c>
      <c r="AB2579" s="1" t="s">
        <v>15270</v>
      </c>
      <c r="AC2579" s="7" t="s">
        <v>14869</v>
      </c>
      <c r="AD2579" s="1" t="s">
        <v>16269</v>
      </c>
    </row>
    <row r="2580" spans="1:30">
      <c r="A2580" s="6">
        <v>43938</v>
      </c>
      <c r="B2580" s="7" t="s">
        <v>15</v>
      </c>
      <c r="C2580" s="7" t="s">
        <v>4458</v>
      </c>
      <c r="D2580" s="11" t="s">
        <v>904</v>
      </c>
      <c r="E2580" s="7" t="s">
        <v>16</v>
      </c>
      <c r="F2580" s="7" t="s">
        <v>4459</v>
      </c>
      <c r="G2580" s="7" t="s">
        <v>17</v>
      </c>
      <c r="H2580" s="7" t="s">
        <v>5311</v>
      </c>
      <c r="I2580" s="7" t="s">
        <v>4844</v>
      </c>
      <c r="J2580" s="7"/>
      <c r="K2580" s="7" t="s">
        <v>4517</v>
      </c>
      <c r="L2580" s="7" t="s">
        <v>1838</v>
      </c>
      <c r="M2580" s="7" t="s">
        <v>8433</v>
      </c>
      <c r="N2580" s="7">
        <v>34920</v>
      </c>
      <c r="O2580" s="7"/>
      <c r="P2580" s="7">
        <v>29.1</v>
      </c>
      <c r="Q2580" s="7"/>
      <c r="R2580" s="1"/>
      <c r="S2580" s="1"/>
      <c r="T2580" s="1"/>
      <c r="U2580" s="15" t="s">
        <v>816</v>
      </c>
      <c r="V2580" s="52"/>
      <c r="W2580" s="14" t="s">
        <v>815</v>
      </c>
      <c r="X2580" s="20">
        <v>0</v>
      </c>
      <c r="Y2580" s="7" t="s">
        <v>11351</v>
      </c>
      <c r="Z2580" s="11" t="s">
        <v>4442</v>
      </c>
      <c r="AA2580" s="7">
        <v>16500000</v>
      </c>
      <c r="AB2580" s="1" t="s">
        <v>15167</v>
      </c>
      <c r="AC2580" s="7" t="s">
        <v>14869</v>
      </c>
      <c r="AD2580" s="1" t="s">
        <v>16269</v>
      </c>
    </row>
    <row r="2581" spans="1:30">
      <c r="A2581" s="6">
        <v>43941</v>
      </c>
      <c r="B2581" s="7" t="s">
        <v>21</v>
      </c>
      <c r="C2581" s="7" t="s">
        <v>4659</v>
      </c>
      <c r="D2581" s="7" t="s">
        <v>2349</v>
      </c>
      <c r="E2581" s="7" t="s">
        <v>16</v>
      </c>
      <c r="F2581" s="7" t="s">
        <v>2350</v>
      </c>
      <c r="G2581" s="7" t="s">
        <v>34</v>
      </c>
      <c r="H2581" s="7" t="s">
        <v>5921</v>
      </c>
      <c r="I2581" s="7" t="s">
        <v>9014</v>
      </c>
      <c r="J2581" s="7"/>
      <c r="K2581" s="7" t="s">
        <v>9015</v>
      </c>
      <c r="L2581" s="7" t="s">
        <v>14470</v>
      </c>
      <c r="M2581" s="7" t="s">
        <v>9016</v>
      </c>
      <c r="N2581" s="7">
        <v>34800</v>
      </c>
      <c r="O2581" s="7">
        <v>1</v>
      </c>
      <c r="P2581" s="7">
        <v>34800</v>
      </c>
      <c r="Q2581" s="7"/>
      <c r="R2581" s="1"/>
      <c r="S2581" s="1"/>
      <c r="T2581" s="1"/>
      <c r="U2581" s="15" t="s">
        <v>816</v>
      </c>
      <c r="V2581" s="52"/>
      <c r="W2581" s="14" t="s">
        <v>815</v>
      </c>
      <c r="X2581" s="20">
        <v>0</v>
      </c>
      <c r="Y2581" s="7" t="s">
        <v>11352</v>
      </c>
      <c r="Z2581" s="11" t="s">
        <v>4442</v>
      </c>
      <c r="AA2581" s="7">
        <v>50000</v>
      </c>
      <c r="AB2581" s="1" t="s">
        <v>15868</v>
      </c>
      <c r="AC2581" s="7" t="s">
        <v>14868</v>
      </c>
      <c r="AD2581" s="1" t="s">
        <v>16269</v>
      </c>
    </row>
    <row r="2582" spans="1:30">
      <c r="A2582" s="6">
        <v>43934</v>
      </c>
      <c r="B2582" s="7" t="s">
        <v>1385</v>
      </c>
      <c r="C2582" s="7" t="s">
        <v>4444</v>
      </c>
      <c r="D2582" s="7" t="s">
        <v>1387</v>
      </c>
      <c r="E2582" s="7" t="s">
        <v>4456</v>
      </c>
      <c r="F2582" s="7" t="s">
        <v>1782</v>
      </c>
      <c r="G2582" s="7" t="s">
        <v>34</v>
      </c>
      <c r="H2582" s="7" t="s">
        <v>5922</v>
      </c>
      <c r="I2582" s="7" t="s">
        <v>9017</v>
      </c>
      <c r="J2582" s="7"/>
      <c r="K2582" s="7"/>
      <c r="L2582" s="7" t="s">
        <v>9018</v>
      </c>
      <c r="M2582" s="7" t="s">
        <v>9019</v>
      </c>
      <c r="N2582" s="7">
        <v>34800</v>
      </c>
      <c r="O2582" s="7"/>
      <c r="P2582" s="7"/>
      <c r="Q2582" s="7"/>
      <c r="R2582" s="1"/>
      <c r="S2582" s="1"/>
      <c r="T2582" s="1"/>
      <c r="U2582" s="15" t="s">
        <v>816</v>
      </c>
      <c r="V2582" s="52"/>
      <c r="W2582" s="14" t="s">
        <v>815</v>
      </c>
      <c r="X2582" s="20">
        <v>0</v>
      </c>
      <c r="Y2582" s="7" t="s">
        <v>11353</v>
      </c>
      <c r="Z2582" s="11" t="s">
        <v>4442</v>
      </c>
      <c r="AA2582" s="7">
        <v>10000</v>
      </c>
      <c r="AB2582" s="1" t="s">
        <v>15869</v>
      </c>
      <c r="AC2582" s="7" t="s">
        <v>14868</v>
      </c>
      <c r="AD2582" s="1" t="s">
        <v>16269</v>
      </c>
    </row>
    <row r="2583" spans="1:30">
      <c r="A2583" s="6">
        <v>43956</v>
      </c>
      <c r="B2583" s="7" t="s">
        <v>1385</v>
      </c>
      <c r="C2583" s="7" t="s">
        <v>4444</v>
      </c>
      <c r="D2583" s="7" t="s">
        <v>1387</v>
      </c>
      <c r="E2583" s="7" t="s">
        <v>4456</v>
      </c>
      <c r="F2583" s="7" t="s">
        <v>4469</v>
      </c>
      <c r="G2583" s="7"/>
      <c r="H2583" s="7" t="s">
        <v>5355</v>
      </c>
      <c r="I2583" s="7" t="s">
        <v>8288</v>
      </c>
      <c r="J2583" s="7"/>
      <c r="K2583" s="7"/>
      <c r="L2583" s="7" t="s">
        <v>13900</v>
      </c>
      <c r="M2583" s="7" t="s">
        <v>2571</v>
      </c>
      <c r="N2583" s="7">
        <v>34603.620000000003</v>
      </c>
      <c r="O2583" s="7"/>
      <c r="P2583" s="7"/>
      <c r="Q2583" s="7"/>
      <c r="R2583" s="1"/>
      <c r="S2583" s="1"/>
      <c r="T2583" s="1"/>
      <c r="U2583" s="15" t="s">
        <v>816</v>
      </c>
      <c r="V2583" s="52"/>
      <c r="W2583" s="14" t="s">
        <v>815</v>
      </c>
      <c r="X2583" s="20">
        <v>0</v>
      </c>
      <c r="Y2583" s="7" t="s">
        <v>11354</v>
      </c>
      <c r="Z2583" s="11" t="s">
        <v>4442</v>
      </c>
      <c r="AA2583" s="7">
        <v>28131521</v>
      </c>
      <c r="AB2583" s="1" t="s">
        <v>15269</v>
      </c>
      <c r="AC2583" s="7" t="s">
        <v>14869</v>
      </c>
      <c r="AD2583" s="1" t="s">
        <v>16269</v>
      </c>
    </row>
    <row r="2584" spans="1:30">
      <c r="A2584" s="6">
        <v>43918</v>
      </c>
      <c r="B2584" s="7" t="s">
        <v>15</v>
      </c>
      <c r="C2584" s="7" t="s">
        <v>4632</v>
      </c>
      <c r="D2584" s="7" t="s">
        <v>3512</v>
      </c>
      <c r="E2584" s="7" t="s">
        <v>16</v>
      </c>
      <c r="F2584" s="7"/>
      <c r="G2584" s="7" t="s">
        <v>17</v>
      </c>
      <c r="H2584" s="7" t="s">
        <v>5923</v>
      </c>
      <c r="I2584" s="7" t="s">
        <v>9020</v>
      </c>
      <c r="J2584" s="7" t="s">
        <v>9021</v>
      </c>
      <c r="K2584" s="7" t="s">
        <v>9021</v>
      </c>
      <c r="L2584" s="7" t="s">
        <v>14001</v>
      </c>
      <c r="M2584" s="7" t="s">
        <v>9022</v>
      </c>
      <c r="N2584" s="7">
        <v>34500</v>
      </c>
      <c r="O2584" s="7">
        <v>1000</v>
      </c>
      <c r="P2584" s="7">
        <v>34.5</v>
      </c>
      <c r="Q2584" s="7"/>
      <c r="R2584" s="1"/>
      <c r="S2584" s="1"/>
      <c r="T2584" s="1"/>
      <c r="U2584" s="15" t="s">
        <v>816</v>
      </c>
      <c r="V2584" s="52"/>
      <c r="W2584" s="14" t="s">
        <v>815</v>
      </c>
      <c r="X2584" s="20">
        <v>0</v>
      </c>
      <c r="Y2584" s="7" t="s">
        <v>11355</v>
      </c>
      <c r="Z2584" s="11" t="s">
        <v>4442</v>
      </c>
      <c r="AA2584" s="7">
        <v>1000000</v>
      </c>
      <c r="AB2584" s="1" t="s">
        <v>15387</v>
      </c>
      <c r="AC2584" s="7" t="s">
        <v>14869</v>
      </c>
      <c r="AD2584" s="1" t="s">
        <v>16269</v>
      </c>
    </row>
    <row r="2585" spans="1:30">
      <c r="A2585" s="6">
        <v>43942</v>
      </c>
      <c r="B2585" s="7" t="s">
        <v>15</v>
      </c>
      <c r="C2585" s="7" t="s">
        <v>4659</v>
      </c>
      <c r="D2585" s="7" t="s">
        <v>2349</v>
      </c>
      <c r="E2585" s="7" t="s">
        <v>16</v>
      </c>
      <c r="F2585" s="7" t="s">
        <v>2386</v>
      </c>
      <c r="G2585" s="7" t="s">
        <v>37</v>
      </c>
      <c r="H2585" s="7" t="s">
        <v>5924</v>
      </c>
      <c r="I2585" s="7" t="s">
        <v>9023</v>
      </c>
      <c r="J2585" s="7" t="s">
        <v>264</v>
      </c>
      <c r="K2585" s="7" t="s">
        <v>9024</v>
      </c>
      <c r="L2585" s="7" t="s">
        <v>14471</v>
      </c>
      <c r="M2585" s="7" t="s">
        <v>9025</v>
      </c>
      <c r="N2585" s="7">
        <v>34500</v>
      </c>
      <c r="O2585" s="7">
        <v>5</v>
      </c>
      <c r="P2585" s="7">
        <v>6900</v>
      </c>
      <c r="Q2585" s="7"/>
      <c r="R2585" s="1"/>
      <c r="S2585" s="1"/>
      <c r="T2585" s="1"/>
      <c r="U2585" s="15" t="s">
        <v>816</v>
      </c>
      <c r="V2585" s="52"/>
      <c r="W2585" s="14" t="s">
        <v>815</v>
      </c>
      <c r="X2585" s="20">
        <v>0</v>
      </c>
      <c r="Y2585" s="7" t="s">
        <v>11356</v>
      </c>
      <c r="Z2585" s="11" t="s">
        <v>4442</v>
      </c>
      <c r="AA2585" s="7">
        <v>250000</v>
      </c>
      <c r="AB2585" s="1" t="s">
        <v>15870</v>
      </c>
      <c r="AC2585" s="7" t="s">
        <v>14868</v>
      </c>
      <c r="AD2585" s="1" t="s">
        <v>16269</v>
      </c>
    </row>
    <row r="2586" spans="1:30">
      <c r="A2586" s="6">
        <v>43924</v>
      </c>
      <c r="B2586" s="7" t="s">
        <v>21</v>
      </c>
      <c r="C2586" s="7" t="s">
        <v>4269</v>
      </c>
      <c r="D2586" s="7" t="s">
        <v>3952</v>
      </c>
      <c r="E2586" s="7" t="s">
        <v>16</v>
      </c>
      <c r="F2586" s="7" t="s">
        <v>4270</v>
      </c>
      <c r="G2586" s="7" t="s">
        <v>17</v>
      </c>
      <c r="H2586" s="7" t="s">
        <v>5925</v>
      </c>
      <c r="I2586" s="7" t="s">
        <v>8274</v>
      </c>
      <c r="J2586" s="7"/>
      <c r="K2586" s="7"/>
      <c r="L2586" s="7" t="s">
        <v>14296</v>
      </c>
      <c r="M2586" s="7" t="s">
        <v>8275</v>
      </c>
      <c r="N2586" s="7">
        <v>34398</v>
      </c>
      <c r="O2586" s="7">
        <v>650</v>
      </c>
      <c r="P2586" s="7">
        <v>52.92</v>
      </c>
      <c r="Q2586" s="7"/>
      <c r="R2586" s="1"/>
      <c r="S2586" s="1"/>
      <c r="T2586" s="1"/>
      <c r="U2586" s="15" t="s">
        <v>816</v>
      </c>
      <c r="V2586" s="52"/>
      <c r="W2586" s="14" t="s">
        <v>815</v>
      </c>
      <c r="X2586" s="20">
        <v>0</v>
      </c>
      <c r="Y2586" s="7" t="s">
        <v>11357</v>
      </c>
      <c r="Z2586" s="11" t="s">
        <v>4442</v>
      </c>
      <c r="AA2586" s="7">
        <v>150000</v>
      </c>
      <c r="AB2586" s="1" t="s">
        <v>15667</v>
      </c>
      <c r="AC2586" s="7" t="s">
        <v>14870</v>
      </c>
      <c r="AD2586" s="1" t="s">
        <v>16269</v>
      </c>
    </row>
    <row r="2587" spans="1:30">
      <c r="A2587" s="6">
        <v>43945</v>
      </c>
      <c r="B2587" s="7" t="s">
        <v>15</v>
      </c>
      <c r="C2587" s="7" t="s">
        <v>4472</v>
      </c>
      <c r="D2587" s="7" t="s">
        <v>3952</v>
      </c>
      <c r="E2587" s="7" t="s">
        <v>16</v>
      </c>
      <c r="F2587" s="7" t="s">
        <v>3953</v>
      </c>
      <c r="G2587" s="7" t="s">
        <v>17</v>
      </c>
      <c r="H2587" s="7" t="s">
        <v>5926</v>
      </c>
      <c r="I2587" s="7" t="s">
        <v>4021</v>
      </c>
      <c r="J2587" s="7"/>
      <c r="K2587" s="7" t="s">
        <v>9026</v>
      </c>
      <c r="L2587" s="7" t="s">
        <v>8468</v>
      </c>
      <c r="M2587" s="7" t="s">
        <v>8243</v>
      </c>
      <c r="N2587" s="7">
        <v>34333.199999999997</v>
      </c>
      <c r="O2587" s="7"/>
      <c r="P2587" s="7">
        <v>16.829999999999998</v>
      </c>
      <c r="Q2587" s="7"/>
      <c r="R2587" s="1"/>
      <c r="S2587" s="1"/>
      <c r="T2587" s="1"/>
      <c r="U2587" s="15" t="s">
        <v>816</v>
      </c>
      <c r="V2587" s="52"/>
      <c r="W2587" s="14" t="s">
        <v>815</v>
      </c>
      <c r="X2587" s="20">
        <v>0</v>
      </c>
      <c r="Y2587" s="7" t="s">
        <v>11358</v>
      </c>
      <c r="Z2587" s="11" t="s">
        <v>4442</v>
      </c>
      <c r="AA2587" s="7">
        <v>900000000</v>
      </c>
      <c r="AB2587" s="1" t="s">
        <v>15657</v>
      </c>
      <c r="AC2587" s="7" t="s">
        <v>14869</v>
      </c>
      <c r="AD2587" s="1" t="s">
        <v>16269</v>
      </c>
    </row>
    <row r="2588" spans="1:30">
      <c r="A2588" s="6" t="s">
        <v>815</v>
      </c>
      <c r="B2588" s="7" t="s">
        <v>15</v>
      </c>
      <c r="C2588" s="7" t="s">
        <v>4458</v>
      </c>
      <c r="D2588" s="11" t="s">
        <v>904</v>
      </c>
      <c r="E2588" s="7" t="s">
        <v>16</v>
      </c>
      <c r="F2588" s="7" t="s">
        <v>4459</v>
      </c>
      <c r="G2588" s="7" t="s">
        <v>17</v>
      </c>
      <c r="H2588" s="7" t="s">
        <v>5927</v>
      </c>
      <c r="I2588" s="7" t="s">
        <v>4846</v>
      </c>
      <c r="J2588" s="7"/>
      <c r="K2588" s="7" t="s">
        <v>4517</v>
      </c>
      <c r="L2588" s="7" t="s">
        <v>1623</v>
      </c>
      <c r="M2588" s="7" t="s">
        <v>1624</v>
      </c>
      <c r="N2588" s="7">
        <v>34273.800000000003</v>
      </c>
      <c r="O2588" s="7"/>
      <c r="P2588" s="7"/>
      <c r="Q2588" s="7"/>
      <c r="R2588" s="1"/>
      <c r="S2588" s="1"/>
      <c r="T2588" s="1"/>
      <c r="U2588" s="15" t="s">
        <v>816</v>
      </c>
      <c r="V2588" s="52"/>
      <c r="W2588" s="14" t="s">
        <v>815</v>
      </c>
      <c r="X2588" s="20">
        <v>0</v>
      </c>
      <c r="Y2588" s="7" t="s">
        <v>11359</v>
      </c>
      <c r="Z2588" s="11" t="s">
        <v>4442</v>
      </c>
      <c r="AA2588" s="7">
        <v>7200000</v>
      </c>
      <c r="AB2588" s="1" t="s">
        <v>15128</v>
      </c>
      <c r="AC2588" s="7" t="s">
        <v>14869</v>
      </c>
      <c r="AD2588" s="1" t="s">
        <v>16269</v>
      </c>
    </row>
    <row r="2589" spans="1:30">
      <c r="A2589" s="6">
        <v>43944</v>
      </c>
      <c r="B2589" s="7" t="s">
        <v>15</v>
      </c>
      <c r="C2589" s="7" t="s">
        <v>4656</v>
      </c>
      <c r="D2589" s="7" t="s">
        <v>39</v>
      </c>
      <c r="E2589" s="7" t="s">
        <v>16</v>
      </c>
      <c r="F2589" s="7" t="s">
        <v>129</v>
      </c>
      <c r="G2589" s="7" t="s">
        <v>37</v>
      </c>
      <c r="H2589" s="7" t="s">
        <v>5928</v>
      </c>
      <c r="I2589" s="7" t="s">
        <v>8474</v>
      </c>
      <c r="J2589" s="7"/>
      <c r="K2589" s="7" t="s">
        <v>9027</v>
      </c>
      <c r="L2589" s="7" t="s">
        <v>8476</v>
      </c>
      <c r="M2589" s="7" t="s">
        <v>9383</v>
      </c>
      <c r="N2589" s="7">
        <v>34230</v>
      </c>
      <c r="O2589" s="7">
        <v>7000</v>
      </c>
      <c r="P2589" s="7">
        <v>4.8899999999999997</v>
      </c>
      <c r="Q2589" s="7"/>
      <c r="R2589" s="1"/>
      <c r="S2589" s="1"/>
      <c r="T2589" s="1"/>
      <c r="U2589" s="15" t="s">
        <v>816</v>
      </c>
      <c r="V2589" s="52"/>
      <c r="W2589" s="14" t="s">
        <v>815</v>
      </c>
      <c r="X2589" s="20">
        <v>0</v>
      </c>
      <c r="Y2589" s="7" t="s">
        <v>11360</v>
      </c>
      <c r="Z2589" s="11" t="s">
        <v>4442</v>
      </c>
      <c r="AA2589" s="7">
        <v>2000000</v>
      </c>
      <c r="AB2589" s="1" t="s">
        <v>15718</v>
      </c>
      <c r="AC2589" s="7" t="s">
        <v>14869</v>
      </c>
      <c r="AD2589" s="1" t="s">
        <v>16269</v>
      </c>
    </row>
    <row r="2590" spans="1:30">
      <c r="A2590" s="6" t="s">
        <v>815</v>
      </c>
      <c r="B2590" s="7" t="s">
        <v>15</v>
      </c>
      <c r="C2590" s="7" t="s">
        <v>4458</v>
      </c>
      <c r="D2590" s="11" t="s">
        <v>904</v>
      </c>
      <c r="E2590" s="7" t="s">
        <v>16</v>
      </c>
      <c r="F2590" s="7" t="s">
        <v>4459</v>
      </c>
      <c r="G2590" s="7" t="s">
        <v>17</v>
      </c>
      <c r="H2590" s="7" t="s">
        <v>5929</v>
      </c>
      <c r="I2590" s="7" t="s">
        <v>4843</v>
      </c>
      <c r="J2590" s="7"/>
      <c r="K2590" s="7" t="s">
        <v>4517</v>
      </c>
      <c r="L2590" s="7" t="s">
        <v>9028</v>
      </c>
      <c r="M2590" s="7" t="s">
        <v>14472</v>
      </c>
      <c r="N2590" s="7">
        <v>34100</v>
      </c>
      <c r="O2590" s="7"/>
      <c r="P2590" s="7"/>
      <c r="Q2590" s="7"/>
      <c r="R2590" s="1"/>
      <c r="S2590" s="1"/>
      <c r="T2590" s="1"/>
      <c r="U2590" s="15" t="s">
        <v>816</v>
      </c>
      <c r="V2590" s="52"/>
      <c r="W2590" s="14" t="s">
        <v>815</v>
      </c>
      <c r="X2590" s="20">
        <v>0</v>
      </c>
      <c r="Y2590" s="7" t="s">
        <v>11361</v>
      </c>
      <c r="Z2590" s="11" t="s">
        <v>4442</v>
      </c>
      <c r="AA2590" s="7">
        <v>59088251</v>
      </c>
      <c r="AB2590" s="1" t="s">
        <v>15871</v>
      </c>
      <c r="AC2590" s="7" t="s">
        <v>14869</v>
      </c>
      <c r="AD2590" s="1" t="s">
        <v>16269</v>
      </c>
    </row>
    <row r="2591" spans="1:30">
      <c r="A2591" s="6">
        <v>43929</v>
      </c>
      <c r="B2591" s="7" t="s">
        <v>1385</v>
      </c>
      <c r="C2591" s="7" t="s">
        <v>4444</v>
      </c>
      <c r="D2591" s="7" t="s">
        <v>1387</v>
      </c>
      <c r="E2591" s="7" t="s">
        <v>1499</v>
      </c>
      <c r="F2591" s="7" t="s">
        <v>1520</v>
      </c>
      <c r="G2591" s="7" t="s">
        <v>17</v>
      </c>
      <c r="H2591" s="7" t="s">
        <v>5770</v>
      </c>
      <c r="I2591" s="7" t="s">
        <v>8844</v>
      </c>
      <c r="J2591" s="7"/>
      <c r="K2591" s="7"/>
      <c r="L2591" s="7" t="s">
        <v>8316</v>
      </c>
      <c r="M2591" s="7" t="s">
        <v>8820</v>
      </c>
      <c r="N2591" s="7">
        <v>34058.75</v>
      </c>
      <c r="O2591" s="7"/>
      <c r="P2591" s="7"/>
      <c r="Q2591" s="7"/>
      <c r="R2591" s="1"/>
      <c r="S2591" s="1"/>
      <c r="T2591" s="1"/>
      <c r="U2591" s="15" t="s">
        <v>816</v>
      </c>
      <c r="V2591" s="52"/>
      <c r="W2591" s="14" t="s">
        <v>815</v>
      </c>
      <c r="X2591" s="20">
        <v>0</v>
      </c>
      <c r="Y2591" s="7" t="s">
        <v>11362</v>
      </c>
      <c r="Z2591" s="11" t="s">
        <v>4442</v>
      </c>
      <c r="AA2591" s="7">
        <v>0</v>
      </c>
      <c r="AB2591" s="1" t="s">
        <v>15812</v>
      </c>
      <c r="AC2591" s="7" t="s">
        <v>14869</v>
      </c>
      <c r="AD2591" s="1" t="s">
        <v>16269</v>
      </c>
    </row>
    <row r="2592" spans="1:30">
      <c r="A2592" s="6">
        <v>43943</v>
      </c>
      <c r="B2592" s="7" t="s">
        <v>15</v>
      </c>
      <c r="C2592" s="7" t="s">
        <v>2884</v>
      </c>
      <c r="D2592" s="7" t="s">
        <v>2877</v>
      </c>
      <c r="E2592" s="7" t="s">
        <v>16</v>
      </c>
      <c r="F2592" s="7" t="s">
        <v>2978</v>
      </c>
      <c r="G2592" s="7" t="s">
        <v>17</v>
      </c>
      <c r="H2592" s="7" t="s">
        <v>5930</v>
      </c>
      <c r="I2592" s="7" t="s">
        <v>9029</v>
      </c>
      <c r="J2592" s="7"/>
      <c r="K2592" s="7" t="s">
        <v>3013</v>
      </c>
      <c r="L2592" s="7" t="s">
        <v>9030</v>
      </c>
      <c r="M2592" s="7" t="s">
        <v>9031</v>
      </c>
      <c r="N2592" s="7">
        <v>34020</v>
      </c>
      <c r="O2592" s="7"/>
      <c r="P2592" s="7"/>
      <c r="Q2592" s="7"/>
      <c r="R2592" s="1"/>
      <c r="S2592" s="1"/>
      <c r="T2592" s="1"/>
      <c r="U2592" s="15" t="s">
        <v>816</v>
      </c>
      <c r="V2592" s="52"/>
      <c r="W2592" s="14" t="s">
        <v>815</v>
      </c>
      <c r="X2592" s="20">
        <v>0</v>
      </c>
      <c r="Y2592" s="7" t="s">
        <v>11363</v>
      </c>
      <c r="Z2592" s="11" t="s">
        <v>4442</v>
      </c>
      <c r="AA2592" s="7">
        <v>156039716</v>
      </c>
      <c r="AB2592" s="1" t="s">
        <v>15872</v>
      </c>
      <c r="AC2592" s="7" t="s">
        <v>14869</v>
      </c>
      <c r="AD2592" s="1" t="s">
        <v>16269</v>
      </c>
    </row>
    <row r="2593" spans="1:30">
      <c r="A2593" s="6">
        <v>43943</v>
      </c>
      <c r="B2593" s="7" t="s">
        <v>15</v>
      </c>
      <c r="C2593" s="7" t="s">
        <v>5184</v>
      </c>
      <c r="D2593" s="7" t="s">
        <v>474</v>
      </c>
      <c r="E2593" s="7" t="s">
        <v>16</v>
      </c>
      <c r="F2593" s="7"/>
      <c r="G2593" s="7" t="s">
        <v>37</v>
      </c>
      <c r="H2593" s="7" t="s">
        <v>5931</v>
      </c>
      <c r="I2593" s="7" t="s">
        <v>8250</v>
      </c>
      <c r="J2593" s="7"/>
      <c r="K2593" s="7" t="s">
        <v>8251</v>
      </c>
      <c r="L2593" s="7" t="s">
        <v>8953</v>
      </c>
      <c r="M2593" s="7" t="s">
        <v>8954</v>
      </c>
      <c r="N2593" s="7">
        <v>34000</v>
      </c>
      <c r="O2593" s="7">
        <v>1</v>
      </c>
      <c r="P2593" s="7">
        <v>34000</v>
      </c>
      <c r="Q2593" s="7"/>
      <c r="R2593" s="1"/>
      <c r="S2593" s="1"/>
      <c r="T2593" s="1"/>
      <c r="U2593" s="15" t="s">
        <v>816</v>
      </c>
      <c r="V2593" s="52"/>
      <c r="W2593" s="14" t="s">
        <v>815</v>
      </c>
      <c r="X2593" s="20">
        <v>0</v>
      </c>
      <c r="Y2593" s="7" t="s">
        <v>11364</v>
      </c>
      <c r="Z2593" s="11" t="s">
        <v>4442</v>
      </c>
      <c r="AA2593" s="7">
        <v>2570000</v>
      </c>
      <c r="AB2593" s="1" t="s">
        <v>15851</v>
      </c>
      <c r="AC2593" s="7" t="s">
        <v>14869</v>
      </c>
      <c r="AD2593" s="1" t="s">
        <v>16269</v>
      </c>
    </row>
    <row r="2594" spans="1:30">
      <c r="A2594" s="6">
        <v>43948</v>
      </c>
      <c r="B2594" s="7" t="s">
        <v>21</v>
      </c>
      <c r="C2594" s="7" t="s">
        <v>5327</v>
      </c>
      <c r="D2594" s="11" t="s">
        <v>904</v>
      </c>
      <c r="E2594" s="7" t="s">
        <v>16</v>
      </c>
      <c r="F2594" s="7" t="s">
        <v>3478</v>
      </c>
      <c r="G2594" s="7" t="s">
        <v>17</v>
      </c>
      <c r="H2594" s="7" t="s">
        <v>5932</v>
      </c>
      <c r="I2594" s="7"/>
      <c r="J2594" s="7"/>
      <c r="K2594" s="7" t="s">
        <v>9032</v>
      </c>
      <c r="L2594" s="7" t="s">
        <v>14473</v>
      </c>
      <c r="M2594" s="7" t="s">
        <v>9033</v>
      </c>
      <c r="N2594" s="7">
        <v>33925</v>
      </c>
      <c r="O2594" s="7"/>
      <c r="P2594" s="7"/>
      <c r="Q2594" s="7"/>
      <c r="R2594" s="1"/>
      <c r="S2594" s="1"/>
      <c r="T2594" s="1"/>
      <c r="U2594" s="15" t="s">
        <v>816</v>
      </c>
      <c r="V2594" s="52"/>
      <c r="W2594" s="14" t="s">
        <v>815</v>
      </c>
      <c r="X2594" s="20">
        <v>0</v>
      </c>
      <c r="Y2594" s="7" t="s">
        <v>11365</v>
      </c>
      <c r="Z2594" s="11" t="s">
        <v>4442</v>
      </c>
      <c r="AA2594" s="7">
        <v>30000</v>
      </c>
      <c r="AB2594" s="1" t="s">
        <v>15873</v>
      </c>
      <c r="AC2594" s="7" t="s">
        <v>14868</v>
      </c>
      <c r="AD2594" s="1" t="s">
        <v>16269</v>
      </c>
    </row>
    <row r="2595" spans="1:30">
      <c r="A2595" s="6" t="s">
        <v>815</v>
      </c>
      <c r="B2595" s="7" t="s">
        <v>15</v>
      </c>
      <c r="C2595" s="7" t="s">
        <v>4458</v>
      </c>
      <c r="D2595" s="11" t="s">
        <v>904</v>
      </c>
      <c r="E2595" s="7" t="s">
        <v>16</v>
      </c>
      <c r="F2595" s="7" t="s">
        <v>5403</v>
      </c>
      <c r="G2595" s="7" t="s">
        <v>17</v>
      </c>
      <c r="H2595" s="7" t="s">
        <v>5933</v>
      </c>
      <c r="I2595" s="7" t="s">
        <v>8367</v>
      </c>
      <c r="J2595" s="7"/>
      <c r="K2595" s="7" t="s">
        <v>4525</v>
      </c>
      <c r="L2595" s="7" t="s">
        <v>9034</v>
      </c>
      <c r="M2595" s="7" t="s">
        <v>8839</v>
      </c>
      <c r="N2595" s="7">
        <v>33800</v>
      </c>
      <c r="O2595" s="7"/>
      <c r="P2595" s="7"/>
      <c r="Q2595" s="7"/>
      <c r="R2595" s="1"/>
      <c r="S2595" s="1"/>
      <c r="T2595" s="1"/>
      <c r="U2595" s="15" t="s">
        <v>816</v>
      </c>
      <c r="V2595" s="52"/>
      <c r="W2595" s="14" t="s">
        <v>815</v>
      </c>
      <c r="X2595" s="20">
        <v>0</v>
      </c>
      <c r="Y2595" s="7" t="s">
        <v>11366</v>
      </c>
      <c r="Z2595" s="11" t="s">
        <v>4442</v>
      </c>
      <c r="AA2595" s="7">
        <v>50000</v>
      </c>
      <c r="AB2595" s="1" t="s">
        <v>15817</v>
      </c>
      <c r="AC2595" s="7" t="s">
        <v>14869</v>
      </c>
      <c r="AD2595" s="1" t="s">
        <v>16269</v>
      </c>
    </row>
    <row r="2596" spans="1:30">
      <c r="A2596" s="6" t="s">
        <v>815</v>
      </c>
      <c r="B2596" s="7" t="s">
        <v>15</v>
      </c>
      <c r="C2596" s="7" t="s">
        <v>4458</v>
      </c>
      <c r="D2596" s="11" t="s">
        <v>904</v>
      </c>
      <c r="E2596" s="7" t="s">
        <v>16</v>
      </c>
      <c r="F2596" s="7" t="s">
        <v>4459</v>
      </c>
      <c r="G2596" s="7" t="s">
        <v>17</v>
      </c>
      <c r="H2596" s="7" t="s">
        <v>5934</v>
      </c>
      <c r="I2596" s="7" t="s">
        <v>4846</v>
      </c>
      <c r="J2596" s="7"/>
      <c r="K2596" s="7" t="s">
        <v>4517</v>
      </c>
      <c r="L2596" s="7" t="s">
        <v>9035</v>
      </c>
      <c r="M2596" s="7" t="s">
        <v>14474</v>
      </c>
      <c r="N2596" s="7">
        <v>33642</v>
      </c>
      <c r="O2596" s="7"/>
      <c r="P2596" s="7"/>
      <c r="Q2596" s="7"/>
      <c r="R2596" s="1"/>
      <c r="S2596" s="1"/>
      <c r="T2596" s="1"/>
      <c r="U2596" s="15" t="s">
        <v>816</v>
      </c>
      <c r="V2596" s="52"/>
      <c r="W2596" s="14" t="s">
        <v>815</v>
      </c>
      <c r="X2596" s="20">
        <v>0</v>
      </c>
      <c r="Y2596" s="7" t="s">
        <v>11367</v>
      </c>
      <c r="Z2596" s="11" t="s">
        <v>4442</v>
      </c>
      <c r="AA2596" s="7">
        <v>5000</v>
      </c>
      <c r="AB2596" s="1" t="s">
        <v>15874</v>
      </c>
      <c r="AC2596" s="7" t="s">
        <v>14869</v>
      </c>
      <c r="AD2596" s="1" t="s">
        <v>16269</v>
      </c>
    </row>
    <row r="2597" spans="1:30">
      <c r="A2597" s="6">
        <v>43941</v>
      </c>
      <c r="B2597" s="7" t="s">
        <v>21</v>
      </c>
      <c r="C2597" s="7" t="s">
        <v>2648</v>
      </c>
      <c r="D2597" s="11" t="s">
        <v>3952</v>
      </c>
      <c r="E2597" s="7" t="s">
        <v>16</v>
      </c>
      <c r="F2597" s="7" t="s">
        <v>4728</v>
      </c>
      <c r="G2597" s="7" t="s">
        <v>17</v>
      </c>
      <c r="H2597" s="7" t="s">
        <v>5935</v>
      </c>
      <c r="I2597" s="7" t="s">
        <v>8727</v>
      </c>
      <c r="J2597" s="7"/>
      <c r="K2597" s="7"/>
      <c r="L2597" s="7" t="s">
        <v>14035</v>
      </c>
      <c r="M2597" s="7" t="s">
        <v>3960</v>
      </c>
      <c r="N2597" s="7">
        <v>33640</v>
      </c>
      <c r="O2597" s="7"/>
      <c r="P2597" s="7"/>
      <c r="Q2597" s="7"/>
      <c r="R2597" s="1"/>
      <c r="S2597" s="1"/>
      <c r="T2597" s="1"/>
      <c r="U2597" s="15" t="s">
        <v>816</v>
      </c>
      <c r="V2597" s="52"/>
      <c r="W2597" s="14" t="s">
        <v>815</v>
      </c>
      <c r="X2597" s="20">
        <v>0</v>
      </c>
      <c r="Y2597" s="7" t="s">
        <v>11368</v>
      </c>
      <c r="Z2597" s="11" t="s">
        <v>4442</v>
      </c>
      <c r="AA2597" s="7">
        <v>100000</v>
      </c>
      <c r="AB2597" s="1" t="s">
        <v>15011</v>
      </c>
      <c r="AC2597" s="7" t="s">
        <v>14868</v>
      </c>
      <c r="AD2597" s="1" t="s">
        <v>16269</v>
      </c>
    </row>
    <row r="2598" spans="1:30">
      <c r="A2598" s="6">
        <v>43948</v>
      </c>
      <c r="B2598" s="7" t="s">
        <v>21</v>
      </c>
      <c r="C2598" s="7" t="s">
        <v>4474</v>
      </c>
      <c r="D2598" s="7" t="s">
        <v>2414</v>
      </c>
      <c r="E2598" s="7" t="s">
        <v>16</v>
      </c>
      <c r="F2598" s="7" t="s">
        <v>363</v>
      </c>
      <c r="G2598" s="7" t="s">
        <v>17</v>
      </c>
      <c r="H2598" s="7" t="s">
        <v>2441</v>
      </c>
      <c r="I2598" s="7" t="s">
        <v>2428</v>
      </c>
      <c r="J2598" s="7" t="s">
        <v>2438</v>
      </c>
      <c r="K2598" s="7" t="s">
        <v>2430</v>
      </c>
      <c r="L2598" s="7" t="s">
        <v>1461</v>
      </c>
      <c r="M2598" s="7" t="s">
        <v>1462</v>
      </c>
      <c r="N2598" s="7">
        <v>33630</v>
      </c>
      <c r="O2598" s="7">
        <v>17700</v>
      </c>
      <c r="P2598" s="7">
        <v>1.9</v>
      </c>
      <c r="Q2598" s="7"/>
      <c r="R2598" s="1"/>
      <c r="S2598" s="1"/>
      <c r="T2598" s="1"/>
      <c r="U2598" s="15" t="s">
        <v>816</v>
      </c>
      <c r="V2598" s="52"/>
      <c r="W2598" s="14" t="s">
        <v>815</v>
      </c>
      <c r="X2598" s="20">
        <v>0</v>
      </c>
      <c r="Y2598" s="7" t="s">
        <v>11369</v>
      </c>
      <c r="Z2598" s="11" t="s">
        <v>4442</v>
      </c>
      <c r="AA2598" s="7">
        <v>200000</v>
      </c>
      <c r="AB2598" s="1" t="s">
        <v>15103</v>
      </c>
      <c r="AC2598" s="7" t="s">
        <v>14868</v>
      </c>
      <c r="AD2598" s="1" t="s">
        <v>16269</v>
      </c>
    </row>
    <row r="2599" spans="1:30">
      <c r="A2599" s="6">
        <v>43920</v>
      </c>
      <c r="B2599" s="7" t="s">
        <v>1385</v>
      </c>
      <c r="C2599" s="7" t="s">
        <v>4444</v>
      </c>
      <c r="D2599" s="7" t="s">
        <v>1387</v>
      </c>
      <c r="E2599" s="7" t="s">
        <v>5308</v>
      </c>
      <c r="F2599" s="7" t="s">
        <v>1413</v>
      </c>
      <c r="G2599" s="7" t="s">
        <v>17</v>
      </c>
      <c r="H2599" s="7" t="s">
        <v>1488</v>
      </c>
      <c r="I2599" s="7" t="s">
        <v>1489</v>
      </c>
      <c r="J2599" s="7"/>
      <c r="K2599" s="7"/>
      <c r="L2599" s="7" t="s">
        <v>13815</v>
      </c>
      <c r="M2599" s="7" t="s">
        <v>1422</v>
      </c>
      <c r="N2599" s="7">
        <v>33617.449999999997</v>
      </c>
      <c r="O2599" s="7"/>
      <c r="P2599" s="7"/>
      <c r="Q2599" s="7"/>
      <c r="R2599" s="1"/>
      <c r="S2599" s="1"/>
      <c r="T2599" s="1"/>
      <c r="U2599" s="15" t="s">
        <v>816</v>
      </c>
      <c r="V2599" s="52"/>
      <c r="W2599" s="14" t="s">
        <v>815</v>
      </c>
      <c r="X2599" s="20">
        <v>0</v>
      </c>
      <c r="Y2599" s="7" t="s">
        <v>11370</v>
      </c>
      <c r="Z2599" s="11" t="s">
        <v>4442</v>
      </c>
      <c r="AA2599" s="7">
        <v>5000</v>
      </c>
      <c r="AB2599" s="1" t="s">
        <v>15098</v>
      </c>
      <c r="AC2599" s="7" t="s">
        <v>14868</v>
      </c>
      <c r="AD2599" s="1" t="s">
        <v>16269</v>
      </c>
    </row>
    <row r="2600" spans="1:30">
      <c r="A2600" s="6">
        <v>43913</v>
      </c>
      <c r="B2600" s="7" t="s">
        <v>21</v>
      </c>
      <c r="C2600" s="7" t="s">
        <v>4269</v>
      </c>
      <c r="D2600" s="7" t="s">
        <v>3952</v>
      </c>
      <c r="E2600" s="7" t="s">
        <v>16</v>
      </c>
      <c r="F2600" s="7" t="s">
        <v>4270</v>
      </c>
      <c r="G2600" s="7" t="s">
        <v>17</v>
      </c>
      <c r="H2600" s="7" t="s">
        <v>5936</v>
      </c>
      <c r="I2600" s="7" t="s">
        <v>4396</v>
      </c>
      <c r="J2600" s="7"/>
      <c r="K2600" s="7"/>
      <c r="L2600" s="7" t="s">
        <v>14476</v>
      </c>
      <c r="M2600" s="7" t="s">
        <v>14475</v>
      </c>
      <c r="N2600" s="7">
        <v>33600</v>
      </c>
      <c r="O2600" s="7">
        <v>12000</v>
      </c>
      <c r="P2600" s="7">
        <v>0.28000000000000003</v>
      </c>
      <c r="Q2600" s="7" t="s">
        <v>20</v>
      </c>
      <c r="R2600" s="1"/>
      <c r="S2600" s="1"/>
      <c r="T2600" s="1"/>
      <c r="U2600" s="15" t="s">
        <v>816</v>
      </c>
      <c r="V2600" s="52"/>
      <c r="W2600" s="14" t="s">
        <v>815</v>
      </c>
      <c r="X2600" s="20">
        <v>0</v>
      </c>
      <c r="Y2600" s="7" t="s">
        <v>11371</v>
      </c>
      <c r="Z2600" s="11" t="s">
        <v>4442</v>
      </c>
      <c r="AA2600" s="7">
        <v>1000000</v>
      </c>
      <c r="AB2600" s="1" t="s">
        <v>15000</v>
      </c>
      <c r="AC2600" s="7" t="s">
        <v>14870</v>
      </c>
      <c r="AD2600" s="1" t="s">
        <v>16269</v>
      </c>
    </row>
    <row r="2601" spans="1:30">
      <c r="A2601" s="6">
        <v>43938</v>
      </c>
      <c r="B2601" s="7" t="s">
        <v>1385</v>
      </c>
      <c r="C2601" s="7" t="s">
        <v>4444</v>
      </c>
      <c r="D2601" s="7" t="s">
        <v>1387</v>
      </c>
      <c r="E2601" s="7" t="s">
        <v>1499</v>
      </c>
      <c r="F2601" s="7" t="s">
        <v>1520</v>
      </c>
      <c r="G2601" s="7" t="s">
        <v>17</v>
      </c>
      <c r="H2601" s="7" t="s">
        <v>5937</v>
      </c>
      <c r="I2601" s="7" t="s">
        <v>9036</v>
      </c>
      <c r="J2601" s="7"/>
      <c r="K2601" s="7"/>
      <c r="L2601" s="7" t="s">
        <v>9732</v>
      </c>
      <c r="M2601" s="7" t="s">
        <v>52</v>
      </c>
      <c r="N2601" s="7">
        <v>33501.410000000003</v>
      </c>
      <c r="O2601" s="7"/>
      <c r="P2601" s="7"/>
      <c r="Q2601" s="7"/>
      <c r="R2601" s="1"/>
      <c r="S2601" s="1"/>
      <c r="T2601" s="1"/>
      <c r="U2601" s="15" t="s">
        <v>816</v>
      </c>
      <c r="V2601" s="52"/>
      <c r="W2601" s="14" t="s">
        <v>815</v>
      </c>
      <c r="X2601" s="20">
        <v>0</v>
      </c>
      <c r="Y2601" s="7" t="s">
        <v>11372</v>
      </c>
      <c r="Z2601" s="11" t="s">
        <v>4442</v>
      </c>
      <c r="AA2601" s="7">
        <v>0</v>
      </c>
      <c r="AB2601" s="1" t="s">
        <v>14927</v>
      </c>
      <c r="AC2601" s="7" t="s">
        <v>14869</v>
      </c>
      <c r="AD2601" s="1" t="s">
        <v>16269</v>
      </c>
    </row>
    <row r="2602" spans="1:30">
      <c r="A2602" s="6">
        <v>43945</v>
      </c>
      <c r="B2602" s="7" t="s">
        <v>15</v>
      </c>
      <c r="C2602" s="7" t="s">
        <v>4472</v>
      </c>
      <c r="D2602" s="7" t="s">
        <v>3952</v>
      </c>
      <c r="E2602" s="7" t="s">
        <v>36</v>
      </c>
      <c r="F2602" s="7" t="s">
        <v>3979</v>
      </c>
      <c r="G2602" s="7" t="s">
        <v>17</v>
      </c>
      <c r="H2602" s="7" t="s">
        <v>5938</v>
      </c>
      <c r="I2602" s="7" t="s">
        <v>9007</v>
      </c>
      <c r="J2602" s="7"/>
      <c r="K2602" s="7" t="s">
        <v>9037</v>
      </c>
      <c r="L2602" s="7" t="s">
        <v>8316</v>
      </c>
      <c r="M2602" s="7" t="s">
        <v>193</v>
      </c>
      <c r="N2602" s="7">
        <v>33332.400000000001</v>
      </c>
      <c r="O2602" s="7"/>
      <c r="P2602" s="7">
        <v>0.83</v>
      </c>
      <c r="Q2602" s="7"/>
      <c r="R2602" s="1"/>
      <c r="S2602" s="1"/>
      <c r="T2602" s="1"/>
      <c r="U2602" s="15" t="s">
        <v>816</v>
      </c>
      <c r="V2602" s="52"/>
      <c r="W2602" s="14" t="s">
        <v>815</v>
      </c>
      <c r="X2602" s="20">
        <v>0</v>
      </c>
      <c r="Y2602" s="7" t="s">
        <v>11373</v>
      </c>
      <c r="Z2602" s="11" t="s">
        <v>4442</v>
      </c>
      <c r="AA2602" s="7">
        <v>0</v>
      </c>
      <c r="AB2602" s="1" t="s">
        <v>14905</v>
      </c>
      <c r="AC2602" s="7" t="s">
        <v>14869</v>
      </c>
      <c r="AD2602" s="1" t="s">
        <v>16269</v>
      </c>
    </row>
    <row r="2603" spans="1:30">
      <c r="A2603" s="6">
        <v>43945</v>
      </c>
      <c r="B2603" s="7" t="s">
        <v>15</v>
      </c>
      <c r="C2603" s="7" t="s">
        <v>4472</v>
      </c>
      <c r="D2603" s="7" t="s">
        <v>3952</v>
      </c>
      <c r="E2603" s="7" t="s">
        <v>36</v>
      </c>
      <c r="F2603" s="7" t="s">
        <v>3979</v>
      </c>
      <c r="G2603" s="7" t="s">
        <v>17</v>
      </c>
      <c r="H2603" s="7" t="s">
        <v>5939</v>
      </c>
      <c r="I2603" s="7" t="s">
        <v>9007</v>
      </c>
      <c r="J2603" s="7"/>
      <c r="K2603" s="7" t="s">
        <v>9037</v>
      </c>
      <c r="L2603" s="7" t="s">
        <v>8316</v>
      </c>
      <c r="M2603" s="7" t="s">
        <v>193</v>
      </c>
      <c r="N2603" s="7">
        <v>33332.400000000001</v>
      </c>
      <c r="O2603" s="7"/>
      <c r="P2603" s="7">
        <v>1.47</v>
      </c>
      <c r="Q2603" s="7"/>
      <c r="R2603" s="1"/>
      <c r="S2603" s="1"/>
      <c r="T2603" s="1"/>
      <c r="U2603" s="15" t="s">
        <v>816</v>
      </c>
      <c r="V2603" s="52"/>
      <c r="W2603" s="14" t="s">
        <v>815</v>
      </c>
      <c r="X2603" s="20">
        <v>0</v>
      </c>
      <c r="Y2603" s="7" t="s">
        <v>11374</v>
      </c>
      <c r="Z2603" s="11" t="s">
        <v>4442</v>
      </c>
      <c r="AA2603" s="7">
        <v>0</v>
      </c>
      <c r="AB2603" s="1" t="s">
        <v>14905</v>
      </c>
      <c r="AC2603" s="7" t="s">
        <v>14869</v>
      </c>
      <c r="AD2603" s="1" t="s">
        <v>16269</v>
      </c>
    </row>
    <row r="2604" spans="1:30">
      <c r="A2604" s="6">
        <v>43945</v>
      </c>
      <c r="B2604" s="7" t="s">
        <v>15</v>
      </c>
      <c r="C2604" s="7" t="s">
        <v>4472</v>
      </c>
      <c r="D2604" s="7" t="s">
        <v>3952</v>
      </c>
      <c r="E2604" s="7" t="s">
        <v>36</v>
      </c>
      <c r="F2604" s="7" t="s">
        <v>3979</v>
      </c>
      <c r="G2604" s="7" t="s">
        <v>17</v>
      </c>
      <c r="H2604" s="7" t="s">
        <v>5940</v>
      </c>
      <c r="I2604" s="7" t="s">
        <v>9007</v>
      </c>
      <c r="J2604" s="7"/>
      <c r="K2604" s="7" t="s">
        <v>9037</v>
      </c>
      <c r="L2604" s="7" t="s">
        <v>8316</v>
      </c>
      <c r="M2604" s="7" t="s">
        <v>193</v>
      </c>
      <c r="N2604" s="7">
        <v>33332.400000000001</v>
      </c>
      <c r="O2604" s="7"/>
      <c r="P2604" s="7">
        <v>1.59</v>
      </c>
      <c r="Q2604" s="7"/>
      <c r="R2604" s="1"/>
      <c r="S2604" s="1"/>
      <c r="T2604" s="1"/>
      <c r="U2604" s="15" t="s">
        <v>816</v>
      </c>
      <c r="V2604" s="52"/>
      <c r="W2604" s="14" t="s">
        <v>815</v>
      </c>
      <c r="X2604" s="20">
        <v>0</v>
      </c>
      <c r="Y2604" s="7" t="s">
        <v>11375</v>
      </c>
      <c r="Z2604" s="11" t="s">
        <v>4442</v>
      </c>
      <c r="AA2604" s="7">
        <v>0</v>
      </c>
      <c r="AB2604" s="1" t="s">
        <v>14905</v>
      </c>
      <c r="AC2604" s="7" t="s">
        <v>14869</v>
      </c>
      <c r="AD2604" s="1" t="s">
        <v>16269</v>
      </c>
    </row>
    <row r="2605" spans="1:30">
      <c r="A2605" s="6">
        <v>43945</v>
      </c>
      <c r="B2605" s="7" t="s">
        <v>15</v>
      </c>
      <c r="C2605" s="7" t="s">
        <v>4472</v>
      </c>
      <c r="D2605" s="7" t="s">
        <v>3952</v>
      </c>
      <c r="E2605" s="7" t="s">
        <v>36</v>
      </c>
      <c r="F2605" s="7" t="s">
        <v>3979</v>
      </c>
      <c r="G2605" s="7" t="s">
        <v>17</v>
      </c>
      <c r="H2605" s="7" t="s">
        <v>5941</v>
      </c>
      <c r="I2605" s="7" t="s">
        <v>9007</v>
      </c>
      <c r="J2605" s="7"/>
      <c r="K2605" s="7" t="s">
        <v>9037</v>
      </c>
      <c r="L2605" s="7" t="s">
        <v>8316</v>
      </c>
      <c r="M2605" s="7" t="s">
        <v>193</v>
      </c>
      <c r="N2605" s="7">
        <v>33332.400000000001</v>
      </c>
      <c r="O2605" s="7"/>
      <c r="P2605" s="7">
        <v>3.4</v>
      </c>
      <c r="Q2605" s="7"/>
      <c r="R2605" s="1"/>
      <c r="S2605" s="1"/>
      <c r="T2605" s="1"/>
      <c r="U2605" s="15" t="s">
        <v>816</v>
      </c>
      <c r="V2605" s="52"/>
      <c r="W2605" s="14" t="s">
        <v>815</v>
      </c>
      <c r="X2605" s="20">
        <v>0</v>
      </c>
      <c r="Y2605" s="7" t="s">
        <v>11376</v>
      </c>
      <c r="Z2605" s="11" t="s">
        <v>4442</v>
      </c>
      <c r="AA2605" s="7">
        <v>0</v>
      </c>
      <c r="AB2605" s="1" t="s">
        <v>14905</v>
      </c>
      <c r="AC2605" s="7" t="s">
        <v>14869</v>
      </c>
      <c r="AD2605" s="1" t="s">
        <v>16269</v>
      </c>
    </row>
    <row r="2606" spans="1:30">
      <c r="A2606" s="6">
        <v>43945</v>
      </c>
      <c r="B2606" s="7" t="s">
        <v>15</v>
      </c>
      <c r="C2606" s="7" t="s">
        <v>4472</v>
      </c>
      <c r="D2606" s="7" t="s">
        <v>3952</v>
      </c>
      <c r="E2606" s="7" t="s">
        <v>36</v>
      </c>
      <c r="F2606" s="7" t="s">
        <v>3979</v>
      </c>
      <c r="G2606" s="7" t="s">
        <v>17</v>
      </c>
      <c r="H2606" s="7" t="s">
        <v>5942</v>
      </c>
      <c r="I2606" s="7" t="s">
        <v>9007</v>
      </c>
      <c r="J2606" s="7"/>
      <c r="K2606" s="7" t="s">
        <v>9037</v>
      </c>
      <c r="L2606" s="7" t="s">
        <v>8316</v>
      </c>
      <c r="M2606" s="7" t="s">
        <v>193</v>
      </c>
      <c r="N2606" s="7">
        <v>33332.400000000001</v>
      </c>
      <c r="O2606" s="7"/>
      <c r="P2606" s="7">
        <v>11</v>
      </c>
      <c r="Q2606" s="7"/>
      <c r="R2606" s="1"/>
      <c r="S2606" s="1"/>
      <c r="T2606" s="1"/>
      <c r="U2606" s="15" t="s">
        <v>816</v>
      </c>
      <c r="V2606" s="52"/>
      <c r="W2606" s="14" t="s">
        <v>815</v>
      </c>
      <c r="X2606" s="20">
        <v>0</v>
      </c>
      <c r="Y2606" s="7" t="s">
        <v>11377</v>
      </c>
      <c r="Z2606" s="11" t="s">
        <v>4442</v>
      </c>
      <c r="AA2606" s="7">
        <v>0</v>
      </c>
      <c r="AB2606" s="1" t="s">
        <v>14905</v>
      </c>
      <c r="AC2606" s="7" t="s">
        <v>14869</v>
      </c>
      <c r="AD2606" s="1" t="s">
        <v>16269</v>
      </c>
    </row>
    <row r="2607" spans="1:30">
      <c r="A2607" s="6">
        <v>43924</v>
      </c>
      <c r="B2607" s="7" t="s">
        <v>21</v>
      </c>
      <c r="C2607" s="7" t="s">
        <v>4269</v>
      </c>
      <c r="D2607" s="7" t="s">
        <v>3952</v>
      </c>
      <c r="E2607" s="7" t="s">
        <v>16</v>
      </c>
      <c r="F2607" s="7" t="s">
        <v>4270</v>
      </c>
      <c r="G2607" s="7" t="s">
        <v>17</v>
      </c>
      <c r="H2607" s="7" t="s">
        <v>5943</v>
      </c>
      <c r="I2607" s="7" t="s">
        <v>8274</v>
      </c>
      <c r="J2607" s="7"/>
      <c r="K2607" s="7"/>
      <c r="L2607" s="7" t="s">
        <v>14296</v>
      </c>
      <c r="M2607" s="7" t="s">
        <v>8275</v>
      </c>
      <c r="N2607" s="7">
        <v>33320</v>
      </c>
      <c r="O2607" s="7">
        <v>400</v>
      </c>
      <c r="P2607" s="7">
        <v>83.3</v>
      </c>
      <c r="Q2607" s="7"/>
      <c r="R2607" s="1"/>
      <c r="S2607" s="1"/>
      <c r="T2607" s="1"/>
      <c r="U2607" s="15" t="s">
        <v>816</v>
      </c>
      <c r="V2607" s="52"/>
      <c r="W2607" s="14" t="s">
        <v>815</v>
      </c>
      <c r="X2607" s="20">
        <v>0</v>
      </c>
      <c r="Y2607" s="7" t="s">
        <v>11378</v>
      </c>
      <c r="Z2607" s="11" t="s">
        <v>4442</v>
      </c>
      <c r="AA2607" s="7">
        <v>150000</v>
      </c>
      <c r="AB2607" s="1" t="s">
        <v>15667</v>
      </c>
      <c r="AC2607" s="7" t="s">
        <v>14870</v>
      </c>
      <c r="AD2607" s="1" t="s">
        <v>16269</v>
      </c>
    </row>
    <row r="2608" spans="1:30">
      <c r="A2608" s="6">
        <v>43916</v>
      </c>
      <c r="B2608" s="7" t="s">
        <v>15</v>
      </c>
      <c r="C2608" s="7" t="s">
        <v>4632</v>
      </c>
      <c r="D2608" s="7" t="s">
        <v>3512</v>
      </c>
      <c r="E2608" s="7" t="s">
        <v>16</v>
      </c>
      <c r="F2608" s="7"/>
      <c r="G2608" s="7" t="s">
        <v>17</v>
      </c>
      <c r="H2608" s="7" t="s">
        <v>5944</v>
      </c>
      <c r="I2608" s="7" t="s">
        <v>9038</v>
      </c>
      <c r="J2608" s="7" t="s">
        <v>9039</v>
      </c>
      <c r="K2608" s="7" t="s">
        <v>9039</v>
      </c>
      <c r="L2608" s="7" t="s">
        <v>8490</v>
      </c>
      <c r="M2608" s="7" t="s">
        <v>14334</v>
      </c>
      <c r="N2608" s="7">
        <v>33300</v>
      </c>
      <c r="O2608" s="7">
        <v>370000</v>
      </c>
      <c r="P2608" s="7">
        <v>0.09</v>
      </c>
      <c r="Q2608" s="7"/>
      <c r="R2608" s="1"/>
      <c r="S2608" s="1"/>
      <c r="T2608" s="1"/>
      <c r="U2608" s="15" t="s">
        <v>816</v>
      </c>
      <c r="V2608" s="52"/>
      <c r="W2608" s="14" t="s">
        <v>815</v>
      </c>
      <c r="X2608" s="20">
        <v>0</v>
      </c>
      <c r="Y2608" s="7" t="s">
        <v>11379</v>
      </c>
      <c r="Z2608" s="11" t="s">
        <v>4442</v>
      </c>
      <c r="AA2608" s="7">
        <v>27430729</v>
      </c>
      <c r="AB2608" s="1" t="s">
        <v>15722</v>
      </c>
      <c r="AC2608" s="7" t="s">
        <v>14869</v>
      </c>
      <c r="AD2608" s="1" t="s">
        <v>16269</v>
      </c>
    </row>
    <row r="2609" spans="1:30">
      <c r="A2609" s="6">
        <v>43941</v>
      </c>
      <c r="B2609" s="7" t="s">
        <v>15</v>
      </c>
      <c r="C2609" s="7" t="s">
        <v>2884</v>
      </c>
      <c r="D2609" s="7" t="s">
        <v>2877</v>
      </c>
      <c r="E2609" s="7" t="s">
        <v>128</v>
      </c>
      <c r="F2609" s="7" t="s">
        <v>2962</v>
      </c>
      <c r="G2609" s="7" t="s">
        <v>17</v>
      </c>
      <c r="H2609" s="7" t="s">
        <v>5945</v>
      </c>
      <c r="I2609" s="7" t="s">
        <v>8417</v>
      </c>
      <c r="J2609" s="7"/>
      <c r="K2609" s="7" t="s">
        <v>2964</v>
      </c>
      <c r="L2609" s="7" t="s">
        <v>9040</v>
      </c>
      <c r="M2609" s="7" t="s">
        <v>9041</v>
      </c>
      <c r="N2609" s="7">
        <v>33157</v>
      </c>
      <c r="O2609" s="7"/>
      <c r="P2609" s="7"/>
      <c r="Q2609" s="7"/>
      <c r="R2609" s="1"/>
      <c r="S2609" s="1"/>
      <c r="T2609" s="1"/>
      <c r="U2609" s="15" t="s">
        <v>816</v>
      </c>
      <c r="V2609" s="52"/>
      <c r="W2609" s="14" t="s">
        <v>815</v>
      </c>
      <c r="X2609" s="20">
        <v>0</v>
      </c>
      <c r="Y2609" s="7" t="s">
        <v>11380</v>
      </c>
      <c r="Z2609" s="11" t="s">
        <v>4442</v>
      </c>
      <c r="AA2609" s="7">
        <v>0</v>
      </c>
      <c r="AB2609" s="1" t="s">
        <v>15875</v>
      </c>
      <c r="AC2609" s="7" t="s">
        <v>14870</v>
      </c>
      <c r="AD2609" s="1" t="s">
        <v>16269</v>
      </c>
    </row>
    <row r="2610" spans="1:30">
      <c r="A2610" s="6">
        <v>43938</v>
      </c>
      <c r="B2610" s="7" t="s">
        <v>15</v>
      </c>
      <c r="C2610" s="7" t="s">
        <v>4458</v>
      </c>
      <c r="D2610" s="11" t="s">
        <v>904</v>
      </c>
      <c r="E2610" s="7" t="s">
        <v>16</v>
      </c>
      <c r="F2610" s="7" t="s">
        <v>4459</v>
      </c>
      <c r="G2610" s="7" t="s">
        <v>17</v>
      </c>
      <c r="H2610" s="7" t="s">
        <v>5946</v>
      </c>
      <c r="I2610" s="7" t="s">
        <v>9042</v>
      </c>
      <c r="J2610" s="7"/>
      <c r="K2610" s="7" t="s">
        <v>4517</v>
      </c>
      <c r="L2610" s="7" t="s">
        <v>8641</v>
      </c>
      <c r="M2610" s="7" t="s">
        <v>8642</v>
      </c>
      <c r="N2610" s="7">
        <v>33120</v>
      </c>
      <c r="O2610" s="7"/>
      <c r="P2610" s="7">
        <v>0.01</v>
      </c>
      <c r="Q2610" s="7"/>
      <c r="R2610" s="1"/>
      <c r="S2610" s="1"/>
      <c r="T2610" s="1"/>
      <c r="U2610" s="15" t="s">
        <v>816</v>
      </c>
      <c r="V2610" s="52"/>
      <c r="W2610" s="14" t="s">
        <v>815</v>
      </c>
      <c r="X2610" s="20">
        <v>0</v>
      </c>
      <c r="Y2610" s="7" t="s">
        <v>11381</v>
      </c>
      <c r="Z2610" s="11" t="s">
        <v>4442</v>
      </c>
      <c r="AA2610" s="7">
        <v>1011052476</v>
      </c>
      <c r="AB2610" s="1" t="s">
        <v>15763</v>
      </c>
      <c r="AC2610" s="7" t="s">
        <v>14869</v>
      </c>
      <c r="AD2610" s="1" t="s">
        <v>16269</v>
      </c>
    </row>
    <row r="2611" spans="1:30">
      <c r="A2611" s="6" t="s">
        <v>815</v>
      </c>
      <c r="B2611" s="7" t="s">
        <v>15</v>
      </c>
      <c r="C2611" s="7" t="s">
        <v>4458</v>
      </c>
      <c r="D2611" s="11" t="s">
        <v>904</v>
      </c>
      <c r="E2611" s="7" t="s">
        <v>16</v>
      </c>
      <c r="F2611" s="7" t="s">
        <v>4459</v>
      </c>
      <c r="G2611" s="7" t="s">
        <v>17</v>
      </c>
      <c r="H2611" s="7" t="s">
        <v>5947</v>
      </c>
      <c r="I2611" s="7" t="s">
        <v>4843</v>
      </c>
      <c r="J2611" s="7"/>
      <c r="K2611" s="7" t="s">
        <v>4517</v>
      </c>
      <c r="L2611" s="7"/>
      <c r="M2611" s="7"/>
      <c r="N2611" s="7">
        <v>33015</v>
      </c>
      <c r="O2611" s="7"/>
      <c r="P2611" s="7"/>
      <c r="Q2611" s="7"/>
      <c r="R2611" s="1"/>
      <c r="S2611" s="1"/>
      <c r="T2611" s="1"/>
      <c r="U2611" s="15" t="s">
        <v>816</v>
      </c>
      <c r="V2611" s="52"/>
      <c r="W2611" s="14" t="s">
        <v>815</v>
      </c>
      <c r="X2611" s="20">
        <v>0</v>
      </c>
      <c r="Y2611" s="7" t="s">
        <v>11382</v>
      </c>
      <c r="Z2611" s="11" t="s">
        <v>4442</v>
      </c>
      <c r="AA2611" s="7"/>
      <c r="AB2611" s="1" t="s">
        <v>14871</v>
      </c>
      <c r="AC2611" s="7"/>
      <c r="AD2611" s="1" t="s">
        <v>16269</v>
      </c>
    </row>
    <row r="2612" spans="1:30">
      <c r="A2612" s="6" t="s">
        <v>815</v>
      </c>
      <c r="B2612" s="7" t="s">
        <v>15</v>
      </c>
      <c r="C2612" s="7" t="s">
        <v>4458</v>
      </c>
      <c r="D2612" s="11" t="s">
        <v>904</v>
      </c>
      <c r="E2612" s="7" t="s">
        <v>16</v>
      </c>
      <c r="F2612" s="7" t="s">
        <v>4459</v>
      </c>
      <c r="G2612" s="7" t="s">
        <v>17</v>
      </c>
      <c r="H2612" s="7" t="s">
        <v>5948</v>
      </c>
      <c r="I2612" s="7" t="s">
        <v>8267</v>
      </c>
      <c r="J2612" s="7"/>
      <c r="K2612" s="7" t="s">
        <v>4517</v>
      </c>
      <c r="L2612" s="7" t="s">
        <v>8380</v>
      </c>
      <c r="M2612" s="7" t="s">
        <v>9769</v>
      </c>
      <c r="N2612" s="7">
        <v>33007.800000000003</v>
      </c>
      <c r="O2612" s="7"/>
      <c r="P2612" s="7"/>
      <c r="Q2612" s="7"/>
      <c r="R2612" s="1"/>
      <c r="S2612" s="1"/>
      <c r="T2612" s="1"/>
      <c r="U2612" s="15" t="s">
        <v>816</v>
      </c>
      <c r="V2612" s="52"/>
      <c r="W2612" s="14" t="s">
        <v>815</v>
      </c>
      <c r="X2612" s="20">
        <v>0</v>
      </c>
      <c r="Y2612" s="7" t="s">
        <v>11383</v>
      </c>
      <c r="Z2612" s="11" t="s">
        <v>4442</v>
      </c>
      <c r="AA2612" s="7">
        <v>0</v>
      </c>
      <c r="AB2612" s="1" t="s">
        <v>15826</v>
      </c>
      <c r="AC2612" s="7" t="s">
        <v>14869</v>
      </c>
      <c r="AD2612" s="1" t="s">
        <v>16269</v>
      </c>
    </row>
    <row r="2613" spans="1:30">
      <c r="A2613" s="6">
        <v>43938</v>
      </c>
      <c r="B2613" s="7" t="s">
        <v>15</v>
      </c>
      <c r="C2613" s="7" t="s">
        <v>4647</v>
      </c>
      <c r="D2613" s="7" t="s">
        <v>4137</v>
      </c>
      <c r="E2613" s="7" t="s">
        <v>16</v>
      </c>
      <c r="F2613" s="7" t="s">
        <v>4138</v>
      </c>
      <c r="G2613" s="7" t="s">
        <v>17</v>
      </c>
      <c r="H2613" s="7" t="s">
        <v>5949</v>
      </c>
      <c r="I2613" s="7" t="s">
        <v>4180</v>
      </c>
      <c r="J2613" s="7"/>
      <c r="K2613" s="7"/>
      <c r="L2613" s="7" t="s">
        <v>13820</v>
      </c>
      <c r="M2613" s="7" t="s">
        <v>1534</v>
      </c>
      <c r="N2613" s="7">
        <v>32960</v>
      </c>
      <c r="O2613" s="7">
        <v>10</v>
      </c>
      <c r="P2613" s="7">
        <v>1998</v>
      </c>
      <c r="Q2613" s="7"/>
      <c r="R2613" s="1"/>
      <c r="S2613" s="1"/>
      <c r="T2613" s="1"/>
      <c r="U2613" s="15" t="s">
        <v>816</v>
      </c>
      <c r="V2613" s="52"/>
      <c r="W2613" s="14" t="s">
        <v>815</v>
      </c>
      <c r="X2613" s="20">
        <v>0</v>
      </c>
      <c r="Y2613" s="7" t="s">
        <v>11384</v>
      </c>
      <c r="Z2613" s="11" t="s">
        <v>4442</v>
      </c>
      <c r="AA2613" s="7">
        <v>90000</v>
      </c>
      <c r="AB2613" s="1" t="s">
        <v>15113</v>
      </c>
      <c r="AC2613" s="7" t="s">
        <v>14869</v>
      </c>
      <c r="AD2613" s="1" t="s">
        <v>16269</v>
      </c>
    </row>
    <row r="2614" spans="1:30">
      <c r="A2614" s="6">
        <v>43938</v>
      </c>
      <c r="B2614" s="7" t="s">
        <v>15</v>
      </c>
      <c r="C2614" s="7" t="s">
        <v>4647</v>
      </c>
      <c r="D2614" s="7" t="s">
        <v>4137</v>
      </c>
      <c r="E2614" s="7" t="s">
        <v>16</v>
      </c>
      <c r="F2614" s="7" t="s">
        <v>4138</v>
      </c>
      <c r="G2614" s="7" t="s">
        <v>17</v>
      </c>
      <c r="H2614" s="7" t="s">
        <v>5950</v>
      </c>
      <c r="I2614" s="7" t="s">
        <v>9043</v>
      </c>
      <c r="J2614" s="7"/>
      <c r="K2614" s="7"/>
      <c r="L2614" s="7" t="s">
        <v>13820</v>
      </c>
      <c r="M2614" s="7" t="s">
        <v>1534</v>
      </c>
      <c r="N2614" s="7">
        <v>32960</v>
      </c>
      <c r="O2614" s="7">
        <v>10</v>
      </c>
      <c r="P2614" s="7">
        <v>1998</v>
      </c>
      <c r="Q2614" s="7"/>
      <c r="R2614" s="1"/>
      <c r="S2614" s="1"/>
      <c r="T2614" s="1"/>
      <c r="U2614" s="15" t="s">
        <v>816</v>
      </c>
      <c r="V2614" s="52"/>
      <c r="W2614" s="14" t="s">
        <v>815</v>
      </c>
      <c r="X2614" s="20">
        <v>0</v>
      </c>
      <c r="Y2614" s="7" t="s">
        <v>11385</v>
      </c>
      <c r="Z2614" s="11" t="s">
        <v>4442</v>
      </c>
      <c r="AA2614" s="7">
        <v>90000</v>
      </c>
      <c r="AB2614" s="1" t="s">
        <v>15113</v>
      </c>
      <c r="AC2614" s="7" t="s">
        <v>14869</v>
      </c>
      <c r="AD2614" s="1" t="s">
        <v>16269</v>
      </c>
    </row>
    <row r="2615" spans="1:30">
      <c r="A2615" s="6">
        <v>43941</v>
      </c>
      <c r="B2615" s="7" t="s">
        <v>15</v>
      </c>
      <c r="C2615" s="7" t="s">
        <v>4645</v>
      </c>
      <c r="D2615" s="7" t="s">
        <v>692</v>
      </c>
      <c r="E2615" s="7" t="s">
        <v>16</v>
      </c>
      <c r="F2615" s="7"/>
      <c r="G2615" s="7" t="s">
        <v>34</v>
      </c>
      <c r="H2615" s="7" t="s">
        <v>5951</v>
      </c>
      <c r="I2615" s="7" t="s">
        <v>8759</v>
      </c>
      <c r="J2615" s="7"/>
      <c r="K2615" s="7" t="s">
        <v>8760</v>
      </c>
      <c r="L2615" s="7" t="s">
        <v>8761</v>
      </c>
      <c r="M2615" s="7" t="s">
        <v>8762</v>
      </c>
      <c r="N2615" s="7">
        <v>32940</v>
      </c>
      <c r="O2615" s="7">
        <v>1</v>
      </c>
      <c r="P2615" s="7">
        <v>32940</v>
      </c>
      <c r="Q2615" s="7"/>
      <c r="R2615" s="1"/>
      <c r="S2615" s="1"/>
      <c r="T2615" s="1"/>
      <c r="U2615" s="15" t="s">
        <v>816</v>
      </c>
      <c r="V2615" s="52"/>
      <c r="W2615" s="14" t="s">
        <v>815</v>
      </c>
      <c r="X2615" s="20">
        <v>0</v>
      </c>
      <c r="Y2615" s="7" t="s">
        <v>11386</v>
      </c>
      <c r="Z2615" s="11" t="s">
        <v>4442</v>
      </c>
      <c r="AA2615" s="7">
        <v>50000</v>
      </c>
      <c r="AB2615" s="1" t="s">
        <v>15792</v>
      </c>
      <c r="AC2615" s="7" t="s">
        <v>14868</v>
      </c>
      <c r="AD2615" s="1" t="s">
        <v>16269</v>
      </c>
    </row>
    <row r="2616" spans="1:30">
      <c r="A2616" s="6">
        <v>43944</v>
      </c>
      <c r="B2616" s="7" t="s">
        <v>21</v>
      </c>
      <c r="C2616" s="7" t="s">
        <v>4656</v>
      </c>
      <c r="D2616" s="7" t="s">
        <v>39</v>
      </c>
      <c r="E2616" s="7" t="s">
        <v>36</v>
      </c>
      <c r="F2616" s="7" t="s">
        <v>297</v>
      </c>
      <c r="G2616" s="7" t="s">
        <v>17</v>
      </c>
      <c r="H2616" s="7" t="s">
        <v>5952</v>
      </c>
      <c r="I2616" s="7" t="s">
        <v>298</v>
      </c>
      <c r="J2616" s="7"/>
      <c r="K2616" s="7" t="s">
        <v>299</v>
      </c>
      <c r="L2616" s="7" t="s">
        <v>13672</v>
      </c>
      <c r="M2616" s="7" t="s">
        <v>251</v>
      </c>
      <c r="N2616" s="7">
        <v>32760</v>
      </c>
      <c r="O2616" s="7">
        <v>2800</v>
      </c>
      <c r="P2616" s="7">
        <v>11.7</v>
      </c>
      <c r="Q2616" s="7"/>
      <c r="R2616" s="1"/>
      <c r="S2616" s="1"/>
      <c r="T2616" s="1"/>
      <c r="U2616" s="15" t="s">
        <v>816</v>
      </c>
      <c r="V2616" s="52"/>
      <c r="W2616" s="14" t="s">
        <v>815</v>
      </c>
      <c r="X2616" s="20">
        <v>0</v>
      </c>
      <c r="Y2616" s="7" t="s">
        <v>11387</v>
      </c>
      <c r="Z2616" s="11" t="s">
        <v>4442</v>
      </c>
      <c r="AA2616" s="7">
        <v>93700</v>
      </c>
      <c r="AB2616" s="1" t="s">
        <v>14916</v>
      </c>
      <c r="AC2616" s="7" t="s">
        <v>14870</v>
      </c>
      <c r="AD2616" s="1" t="s">
        <v>16269</v>
      </c>
    </row>
    <row r="2617" spans="1:30">
      <c r="A2617" s="6">
        <v>43941</v>
      </c>
      <c r="B2617" s="7" t="s">
        <v>15</v>
      </c>
      <c r="C2617" s="7" t="s">
        <v>4645</v>
      </c>
      <c r="D2617" s="7" t="s">
        <v>692</v>
      </c>
      <c r="E2617" s="7" t="s">
        <v>16</v>
      </c>
      <c r="F2617" s="7"/>
      <c r="G2617" s="7" t="s">
        <v>17</v>
      </c>
      <c r="H2617" s="7" t="s">
        <v>5953</v>
      </c>
      <c r="I2617" s="7" t="s">
        <v>8390</v>
      </c>
      <c r="J2617" s="7"/>
      <c r="K2617" s="7" t="s">
        <v>8391</v>
      </c>
      <c r="L2617" s="7" t="s">
        <v>14314</v>
      </c>
      <c r="M2617" s="7" t="s">
        <v>8392</v>
      </c>
      <c r="N2617" s="7">
        <v>32700</v>
      </c>
      <c r="O2617" s="7">
        <v>100</v>
      </c>
      <c r="P2617" s="7">
        <v>327</v>
      </c>
      <c r="Q2617" s="7"/>
      <c r="R2617" s="1"/>
      <c r="S2617" s="1"/>
      <c r="T2617" s="1"/>
      <c r="U2617" s="15" t="s">
        <v>816</v>
      </c>
      <c r="V2617" s="52"/>
      <c r="W2617" s="14" t="s">
        <v>815</v>
      </c>
      <c r="X2617" s="20">
        <v>0</v>
      </c>
      <c r="Y2617" s="7" t="s">
        <v>11388</v>
      </c>
      <c r="Z2617" s="11" t="s">
        <v>4442</v>
      </c>
      <c r="AA2617" s="7">
        <v>95400</v>
      </c>
      <c r="AB2617" s="1" t="s">
        <v>15698</v>
      </c>
      <c r="AC2617" s="7" t="s">
        <v>14868</v>
      </c>
      <c r="AD2617" s="1" t="s">
        <v>16269</v>
      </c>
    </row>
    <row r="2618" spans="1:30">
      <c r="A2618" s="6">
        <v>43942</v>
      </c>
      <c r="B2618" s="7" t="s">
        <v>15</v>
      </c>
      <c r="C2618" s="7" t="s">
        <v>4659</v>
      </c>
      <c r="D2618" s="7" t="s">
        <v>2349</v>
      </c>
      <c r="E2618" s="7" t="s">
        <v>16</v>
      </c>
      <c r="F2618" s="7" t="s">
        <v>2386</v>
      </c>
      <c r="G2618" s="7" t="s">
        <v>34</v>
      </c>
      <c r="H2618" s="7" t="s">
        <v>5954</v>
      </c>
      <c r="I2618" s="7" t="s">
        <v>9044</v>
      </c>
      <c r="J2618" s="7"/>
      <c r="K2618" s="7" t="s">
        <v>9045</v>
      </c>
      <c r="L2618" s="7" t="s">
        <v>14477</v>
      </c>
      <c r="M2618" s="7" t="s">
        <v>9046</v>
      </c>
      <c r="N2618" s="7">
        <v>32700</v>
      </c>
      <c r="O2618" s="7">
        <v>1</v>
      </c>
      <c r="P2618" s="7">
        <v>32700</v>
      </c>
      <c r="Q2618" s="7"/>
      <c r="R2618" s="1"/>
      <c r="S2618" s="1"/>
      <c r="T2618" s="1"/>
      <c r="U2618" s="15" t="s">
        <v>816</v>
      </c>
      <c r="V2618" s="52"/>
      <c r="W2618" s="14" t="s">
        <v>815</v>
      </c>
      <c r="X2618" s="20">
        <v>0</v>
      </c>
      <c r="Y2618" s="7" t="s">
        <v>11389</v>
      </c>
      <c r="Z2618" s="11" t="s">
        <v>4442</v>
      </c>
      <c r="AA2618" s="7">
        <v>2000</v>
      </c>
      <c r="AB2618" s="1" t="s">
        <v>15876</v>
      </c>
      <c r="AC2618" s="7" t="s">
        <v>14868</v>
      </c>
      <c r="AD2618" s="1" t="s">
        <v>16269</v>
      </c>
    </row>
    <row r="2619" spans="1:30">
      <c r="A2619" s="6">
        <v>43934</v>
      </c>
      <c r="B2619" s="7" t="s">
        <v>15</v>
      </c>
      <c r="C2619" s="7" t="s">
        <v>4632</v>
      </c>
      <c r="D2619" s="7" t="s">
        <v>3512</v>
      </c>
      <c r="E2619" s="7" t="s">
        <v>16</v>
      </c>
      <c r="F2619" s="7"/>
      <c r="G2619" s="7" t="s">
        <v>37</v>
      </c>
      <c r="H2619" s="7" t="s">
        <v>5955</v>
      </c>
      <c r="I2619" s="7" t="s">
        <v>9047</v>
      </c>
      <c r="J2619" s="7" t="s">
        <v>9048</v>
      </c>
      <c r="K2619" s="7" t="s">
        <v>9048</v>
      </c>
      <c r="L2619" s="7" t="s">
        <v>1722</v>
      </c>
      <c r="M2619" s="7" t="s">
        <v>1723</v>
      </c>
      <c r="N2619" s="7">
        <v>32689.8</v>
      </c>
      <c r="O2619" s="7">
        <v>660</v>
      </c>
      <c r="P2619" s="7">
        <v>49.53</v>
      </c>
      <c r="Q2619" s="7"/>
      <c r="R2619" s="1"/>
      <c r="S2619" s="1"/>
      <c r="T2619" s="1"/>
      <c r="U2619" s="15" t="s">
        <v>816</v>
      </c>
      <c r="V2619" s="52"/>
      <c r="W2619" s="14" t="s">
        <v>815</v>
      </c>
      <c r="X2619" s="20">
        <v>0</v>
      </c>
      <c r="Y2619" s="7" t="s">
        <v>11390</v>
      </c>
      <c r="Z2619" s="11" t="s">
        <v>4442</v>
      </c>
      <c r="AA2619" s="7">
        <v>1500000</v>
      </c>
      <c r="AB2619" s="1" t="s">
        <v>15148</v>
      </c>
      <c r="AC2619" s="7" t="s">
        <v>14869</v>
      </c>
      <c r="AD2619" s="1" t="s">
        <v>16269</v>
      </c>
    </row>
    <row r="2620" spans="1:30">
      <c r="A2620" s="6">
        <v>43941</v>
      </c>
      <c r="B2620" s="7" t="s">
        <v>21</v>
      </c>
      <c r="C2620" s="7" t="s">
        <v>2648</v>
      </c>
      <c r="D2620" s="11" t="s">
        <v>3952</v>
      </c>
      <c r="E2620" s="7" t="s">
        <v>16</v>
      </c>
      <c r="F2620" s="7" t="s">
        <v>4730</v>
      </c>
      <c r="G2620" s="7" t="s">
        <v>17</v>
      </c>
      <c r="H2620" s="7" t="s">
        <v>5788</v>
      </c>
      <c r="I2620" s="7" t="s">
        <v>8870</v>
      </c>
      <c r="J2620" s="7"/>
      <c r="K2620" s="7"/>
      <c r="L2620" s="7" t="s">
        <v>14035</v>
      </c>
      <c r="M2620" s="7" t="s">
        <v>3960</v>
      </c>
      <c r="N2620" s="7">
        <v>32613</v>
      </c>
      <c r="O2620" s="7"/>
      <c r="P2620" s="7"/>
      <c r="Q2620" s="7"/>
      <c r="R2620" s="1"/>
      <c r="S2620" s="1"/>
      <c r="T2620" s="1"/>
      <c r="U2620" s="15" t="s">
        <v>816</v>
      </c>
      <c r="V2620" s="52"/>
      <c r="W2620" s="14" t="s">
        <v>815</v>
      </c>
      <c r="X2620" s="20">
        <v>0</v>
      </c>
      <c r="Y2620" s="7" t="s">
        <v>11391</v>
      </c>
      <c r="Z2620" s="11" t="s">
        <v>4442</v>
      </c>
      <c r="AA2620" s="7">
        <v>100000</v>
      </c>
      <c r="AB2620" s="1" t="s">
        <v>15011</v>
      </c>
      <c r="AC2620" s="7" t="s">
        <v>14868</v>
      </c>
      <c r="AD2620" s="1" t="s">
        <v>16269</v>
      </c>
    </row>
    <row r="2621" spans="1:30">
      <c r="A2621" s="6">
        <v>43916</v>
      </c>
      <c r="B2621" s="7" t="s">
        <v>15</v>
      </c>
      <c r="C2621" s="7" t="s">
        <v>4632</v>
      </c>
      <c r="D2621" s="7" t="s">
        <v>3512</v>
      </c>
      <c r="E2621" s="7" t="s">
        <v>16</v>
      </c>
      <c r="F2621" s="7"/>
      <c r="G2621" s="7" t="s">
        <v>17</v>
      </c>
      <c r="H2621" s="7" t="s">
        <v>5956</v>
      </c>
      <c r="I2621" s="7" t="s">
        <v>8952</v>
      </c>
      <c r="J2621" s="7" t="s">
        <v>3561</v>
      </c>
      <c r="K2621" s="7" t="s">
        <v>3561</v>
      </c>
      <c r="L2621" s="7" t="s">
        <v>1722</v>
      </c>
      <c r="M2621" s="7" t="s">
        <v>1723</v>
      </c>
      <c r="N2621" s="7">
        <v>32599.200000000001</v>
      </c>
      <c r="O2621" s="7">
        <v>27166</v>
      </c>
      <c r="P2621" s="7">
        <v>1.2</v>
      </c>
      <c r="Q2621" s="7"/>
      <c r="R2621" s="1"/>
      <c r="S2621" s="1"/>
      <c r="T2621" s="1"/>
      <c r="U2621" s="15" t="s">
        <v>816</v>
      </c>
      <c r="V2621" s="52"/>
      <c r="W2621" s="14" t="s">
        <v>815</v>
      </c>
      <c r="X2621" s="20">
        <v>0</v>
      </c>
      <c r="Y2621" s="7" t="s">
        <v>11392</v>
      </c>
      <c r="Z2621" s="11" t="s">
        <v>4442</v>
      </c>
      <c r="AA2621" s="7">
        <v>1500000</v>
      </c>
      <c r="AB2621" s="1" t="s">
        <v>15148</v>
      </c>
      <c r="AC2621" s="7" t="s">
        <v>14869</v>
      </c>
      <c r="AD2621" s="1" t="s">
        <v>16269</v>
      </c>
    </row>
    <row r="2622" spans="1:30">
      <c r="A2622" s="6">
        <v>43943</v>
      </c>
      <c r="B2622" s="7" t="s">
        <v>15</v>
      </c>
      <c r="C2622" s="7" t="s">
        <v>4244</v>
      </c>
      <c r="D2622" s="11" t="s">
        <v>3155</v>
      </c>
      <c r="E2622" s="7" t="s">
        <v>16</v>
      </c>
      <c r="F2622" s="7" t="s">
        <v>4591</v>
      </c>
      <c r="G2622" s="7" t="s">
        <v>34</v>
      </c>
      <c r="H2622" s="7" t="s">
        <v>5957</v>
      </c>
      <c r="I2622" s="7" t="s">
        <v>8608</v>
      </c>
      <c r="J2622" s="7"/>
      <c r="K2622" s="7"/>
      <c r="L2622" s="7" t="s">
        <v>8609</v>
      </c>
      <c r="M2622" s="7" t="s">
        <v>14359</v>
      </c>
      <c r="N2622" s="7">
        <v>32560</v>
      </c>
      <c r="O2622" s="7">
        <v>1</v>
      </c>
      <c r="P2622" s="7">
        <v>32560</v>
      </c>
      <c r="Q2622" s="7"/>
      <c r="R2622" s="1"/>
      <c r="S2622" s="1"/>
      <c r="T2622" s="1"/>
      <c r="U2622" s="15" t="s">
        <v>816</v>
      </c>
      <c r="V2622" s="52"/>
      <c r="W2622" s="14" t="s">
        <v>815</v>
      </c>
      <c r="X2622" s="20">
        <v>0</v>
      </c>
      <c r="Y2622" s="7" t="s">
        <v>11393</v>
      </c>
      <c r="Z2622" s="11" t="s">
        <v>4442</v>
      </c>
      <c r="AA2622" s="7">
        <v>600000</v>
      </c>
      <c r="AB2622" s="1" t="s">
        <v>15752</v>
      </c>
      <c r="AC2622" s="7" t="s">
        <v>14870</v>
      </c>
      <c r="AD2622" s="1" t="s">
        <v>16269</v>
      </c>
    </row>
    <row r="2623" spans="1:30">
      <c r="A2623" s="6">
        <v>43912</v>
      </c>
      <c r="B2623" s="7" t="s">
        <v>15</v>
      </c>
      <c r="C2623" s="7" t="s">
        <v>4632</v>
      </c>
      <c r="D2623" s="7" t="s">
        <v>3512</v>
      </c>
      <c r="E2623" s="7" t="s">
        <v>16</v>
      </c>
      <c r="F2623" s="7"/>
      <c r="G2623" s="7" t="s">
        <v>17</v>
      </c>
      <c r="H2623" s="7" t="s">
        <v>5958</v>
      </c>
      <c r="I2623" s="7" t="s">
        <v>9049</v>
      </c>
      <c r="J2623" s="7" t="s">
        <v>9050</v>
      </c>
      <c r="K2623" s="7" t="s">
        <v>9050</v>
      </c>
      <c r="L2623" s="7" t="s">
        <v>8900</v>
      </c>
      <c r="M2623" s="7" t="s">
        <v>8901</v>
      </c>
      <c r="N2623" s="7">
        <v>32550</v>
      </c>
      <c r="O2623" s="7">
        <v>77500</v>
      </c>
      <c r="P2623" s="7">
        <v>0.42</v>
      </c>
      <c r="Q2623" s="7"/>
      <c r="R2623" s="1"/>
      <c r="S2623" s="1"/>
      <c r="T2623" s="1"/>
      <c r="U2623" s="15" t="s">
        <v>816</v>
      </c>
      <c r="V2623" s="52"/>
      <c r="W2623" s="14" t="s">
        <v>815</v>
      </c>
      <c r="X2623" s="20">
        <v>0</v>
      </c>
      <c r="Y2623" s="7" t="s">
        <v>11394</v>
      </c>
      <c r="Z2623" s="11" t="s">
        <v>4442</v>
      </c>
      <c r="AA2623" s="7">
        <v>64633683</v>
      </c>
      <c r="AB2623" s="1" t="s">
        <v>15389</v>
      </c>
      <c r="AC2623" s="7" t="s">
        <v>14869</v>
      </c>
      <c r="AD2623" s="1" t="s">
        <v>16269</v>
      </c>
    </row>
    <row r="2624" spans="1:30">
      <c r="A2624" s="6">
        <v>43912</v>
      </c>
      <c r="B2624" s="7" t="s">
        <v>15</v>
      </c>
      <c r="C2624" s="7" t="s">
        <v>4632</v>
      </c>
      <c r="D2624" s="7" t="s">
        <v>3512</v>
      </c>
      <c r="E2624" s="7" t="s">
        <v>16</v>
      </c>
      <c r="F2624" s="7"/>
      <c r="G2624" s="7" t="s">
        <v>17</v>
      </c>
      <c r="H2624" s="7" t="s">
        <v>5959</v>
      </c>
      <c r="I2624" s="7" t="s">
        <v>9051</v>
      </c>
      <c r="J2624" s="7" t="s">
        <v>9052</v>
      </c>
      <c r="K2624" s="7" t="s">
        <v>9052</v>
      </c>
      <c r="L2624" s="7" t="s">
        <v>8900</v>
      </c>
      <c r="M2624" s="7" t="s">
        <v>8901</v>
      </c>
      <c r="N2624" s="7">
        <v>32550</v>
      </c>
      <c r="O2624" s="7">
        <v>77500</v>
      </c>
      <c r="P2624" s="7">
        <v>0.42</v>
      </c>
      <c r="Q2624" s="7"/>
      <c r="R2624" s="1"/>
      <c r="S2624" s="1"/>
      <c r="T2624" s="1"/>
      <c r="U2624" s="15" t="s">
        <v>816</v>
      </c>
      <c r="V2624" s="52"/>
      <c r="W2624" s="14" t="s">
        <v>815</v>
      </c>
      <c r="X2624" s="20">
        <v>0</v>
      </c>
      <c r="Y2624" s="7" t="s">
        <v>11395</v>
      </c>
      <c r="Z2624" s="11" t="s">
        <v>4442</v>
      </c>
      <c r="AA2624" s="7">
        <v>64633683</v>
      </c>
      <c r="AB2624" s="1" t="s">
        <v>15389</v>
      </c>
      <c r="AC2624" s="7" t="s">
        <v>14869</v>
      </c>
      <c r="AD2624" s="1" t="s">
        <v>16269</v>
      </c>
    </row>
    <row r="2625" spans="1:30">
      <c r="A2625" s="6">
        <v>43912</v>
      </c>
      <c r="B2625" s="7" t="s">
        <v>15</v>
      </c>
      <c r="C2625" s="7" t="s">
        <v>4632</v>
      </c>
      <c r="D2625" s="7" t="s">
        <v>3512</v>
      </c>
      <c r="E2625" s="7" t="s">
        <v>16</v>
      </c>
      <c r="F2625" s="7"/>
      <c r="G2625" s="7" t="s">
        <v>17</v>
      </c>
      <c r="H2625" s="7" t="s">
        <v>5960</v>
      </c>
      <c r="I2625" s="7" t="s">
        <v>9053</v>
      </c>
      <c r="J2625" s="7" t="s">
        <v>9054</v>
      </c>
      <c r="K2625" s="7" t="s">
        <v>9054</v>
      </c>
      <c r="L2625" s="7" t="s">
        <v>8900</v>
      </c>
      <c r="M2625" s="7" t="s">
        <v>8901</v>
      </c>
      <c r="N2625" s="7">
        <v>32550</v>
      </c>
      <c r="O2625" s="7">
        <v>77500</v>
      </c>
      <c r="P2625" s="7">
        <v>0.42</v>
      </c>
      <c r="Q2625" s="7"/>
      <c r="R2625" s="1"/>
      <c r="S2625" s="1"/>
      <c r="T2625" s="1"/>
      <c r="U2625" s="15" t="s">
        <v>816</v>
      </c>
      <c r="V2625" s="52"/>
      <c r="W2625" s="14" t="s">
        <v>815</v>
      </c>
      <c r="X2625" s="20">
        <v>0</v>
      </c>
      <c r="Y2625" s="7" t="s">
        <v>11396</v>
      </c>
      <c r="Z2625" s="11" t="s">
        <v>4442</v>
      </c>
      <c r="AA2625" s="7">
        <v>64633683</v>
      </c>
      <c r="AB2625" s="1" t="s">
        <v>15389</v>
      </c>
      <c r="AC2625" s="7" t="s">
        <v>14869</v>
      </c>
      <c r="AD2625" s="1" t="s">
        <v>16269</v>
      </c>
    </row>
    <row r="2626" spans="1:30">
      <c r="A2626" s="6">
        <v>43945</v>
      </c>
      <c r="B2626" s="7" t="s">
        <v>15</v>
      </c>
      <c r="C2626" s="7" t="s">
        <v>4472</v>
      </c>
      <c r="D2626" s="7" t="s">
        <v>3952</v>
      </c>
      <c r="E2626" s="7" t="s">
        <v>16</v>
      </c>
      <c r="F2626" s="7" t="s">
        <v>3979</v>
      </c>
      <c r="G2626" s="7" t="s">
        <v>34</v>
      </c>
      <c r="H2626" s="7" t="s">
        <v>5961</v>
      </c>
      <c r="I2626" s="7" t="s">
        <v>9055</v>
      </c>
      <c r="J2626" s="7"/>
      <c r="K2626" s="7" t="s">
        <v>9056</v>
      </c>
      <c r="L2626" s="7" t="s">
        <v>14478</v>
      </c>
      <c r="M2626" s="7" t="s">
        <v>9057</v>
      </c>
      <c r="N2626" s="7">
        <v>32500</v>
      </c>
      <c r="O2626" s="7"/>
      <c r="P2626" s="7">
        <v>32500</v>
      </c>
      <c r="Q2626" s="7"/>
      <c r="R2626" s="1"/>
      <c r="S2626" s="1"/>
      <c r="T2626" s="1"/>
      <c r="U2626" s="15" t="s">
        <v>816</v>
      </c>
      <c r="V2626" s="52"/>
      <c r="W2626" s="14" t="s">
        <v>815</v>
      </c>
      <c r="X2626" s="20">
        <v>0</v>
      </c>
      <c r="Y2626" s="7" t="s">
        <v>11397</v>
      </c>
      <c r="Z2626" s="11" t="s">
        <v>4442</v>
      </c>
      <c r="AA2626" s="7">
        <v>12000000</v>
      </c>
      <c r="AB2626" s="1" t="s">
        <v>15877</v>
      </c>
      <c r="AC2626" s="7" t="s">
        <v>14869</v>
      </c>
      <c r="AD2626" s="1" t="s">
        <v>16269</v>
      </c>
    </row>
    <row r="2627" spans="1:30">
      <c r="A2627" s="6">
        <v>43937</v>
      </c>
      <c r="B2627" s="7" t="s">
        <v>1385</v>
      </c>
      <c r="C2627" s="7" t="s">
        <v>4444</v>
      </c>
      <c r="D2627" s="7" t="s">
        <v>1387</v>
      </c>
      <c r="E2627" s="7" t="s">
        <v>1499</v>
      </c>
      <c r="F2627" s="7" t="s">
        <v>5242</v>
      </c>
      <c r="G2627" s="7" t="s">
        <v>37</v>
      </c>
      <c r="H2627" s="7" t="s">
        <v>5962</v>
      </c>
      <c r="I2627" s="7" t="s">
        <v>9058</v>
      </c>
      <c r="J2627" s="7"/>
      <c r="K2627" s="7"/>
      <c r="L2627" s="7" t="s">
        <v>14461</v>
      </c>
      <c r="M2627" s="7" t="s">
        <v>8980</v>
      </c>
      <c r="N2627" s="7">
        <v>32495</v>
      </c>
      <c r="O2627" s="7"/>
      <c r="P2627" s="7"/>
      <c r="Q2627" s="7"/>
      <c r="R2627" s="1"/>
      <c r="S2627" s="1"/>
      <c r="T2627" s="1"/>
      <c r="U2627" s="15" t="s">
        <v>816</v>
      </c>
      <c r="V2627" s="52"/>
      <c r="W2627" s="14" t="s">
        <v>815</v>
      </c>
      <c r="X2627" s="20">
        <v>0</v>
      </c>
      <c r="Y2627" s="7" t="s">
        <v>11398</v>
      </c>
      <c r="Z2627" s="11" t="s">
        <v>4442</v>
      </c>
      <c r="AA2627" s="7">
        <v>3000000</v>
      </c>
      <c r="AB2627" s="1" t="s">
        <v>15859</v>
      </c>
      <c r="AC2627" s="7" t="s">
        <v>14869</v>
      </c>
      <c r="AD2627" s="1" t="s">
        <v>16269</v>
      </c>
    </row>
    <row r="2628" spans="1:30">
      <c r="A2628" s="6" t="s">
        <v>815</v>
      </c>
      <c r="B2628" s="7" t="s">
        <v>15</v>
      </c>
      <c r="C2628" s="7" t="s">
        <v>4458</v>
      </c>
      <c r="D2628" s="11" t="s">
        <v>904</v>
      </c>
      <c r="E2628" s="7" t="s">
        <v>16</v>
      </c>
      <c r="F2628" s="7" t="s">
        <v>4459</v>
      </c>
      <c r="G2628" s="7" t="s">
        <v>17</v>
      </c>
      <c r="H2628" s="7" t="s">
        <v>5889</v>
      </c>
      <c r="I2628" s="7" t="s">
        <v>4846</v>
      </c>
      <c r="J2628" s="7"/>
      <c r="K2628" s="7" t="s">
        <v>4517</v>
      </c>
      <c r="L2628" s="7" t="s">
        <v>8430</v>
      </c>
      <c r="M2628" s="7" t="s">
        <v>14325</v>
      </c>
      <c r="N2628" s="7">
        <v>32400</v>
      </c>
      <c r="O2628" s="7"/>
      <c r="P2628" s="7"/>
      <c r="Q2628" s="7"/>
      <c r="R2628" s="1"/>
      <c r="S2628" s="1"/>
      <c r="T2628" s="1"/>
      <c r="U2628" s="15" t="s">
        <v>816</v>
      </c>
      <c r="V2628" s="52"/>
      <c r="W2628" s="14" t="s">
        <v>815</v>
      </c>
      <c r="X2628" s="20">
        <v>0</v>
      </c>
      <c r="Y2628" s="7" t="s">
        <v>11399</v>
      </c>
      <c r="Z2628" s="11" t="s">
        <v>4442</v>
      </c>
      <c r="AA2628" s="7">
        <v>29030000</v>
      </c>
      <c r="AB2628" s="1" t="s">
        <v>15710</v>
      </c>
      <c r="AC2628" s="7" t="s">
        <v>14869</v>
      </c>
      <c r="AD2628" s="1" t="s">
        <v>16269</v>
      </c>
    </row>
    <row r="2629" spans="1:30">
      <c r="A2629" s="6" t="s">
        <v>815</v>
      </c>
      <c r="B2629" s="7" t="s">
        <v>15</v>
      </c>
      <c r="C2629" s="7" t="s">
        <v>4458</v>
      </c>
      <c r="D2629" s="11" t="s">
        <v>904</v>
      </c>
      <c r="E2629" s="7" t="s">
        <v>16</v>
      </c>
      <c r="F2629" s="7" t="s">
        <v>5403</v>
      </c>
      <c r="G2629" s="7" t="s">
        <v>17</v>
      </c>
      <c r="H2629" s="7" t="s">
        <v>5963</v>
      </c>
      <c r="I2629" s="7" t="s">
        <v>8367</v>
      </c>
      <c r="J2629" s="7"/>
      <c r="K2629" s="7" t="s">
        <v>4525</v>
      </c>
      <c r="L2629" s="7" t="s">
        <v>8368</v>
      </c>
      <c r="M2629" s="7" t="s">
        <v>14312</v>
      </c>
      <c r="N2629" s="7">
        <v>32400</v>
      </c>
      <c r="O2629" s="7"/>
      <c r="P2629" s="7"/>
      <c r="Q2629" s="7"/>
      <c r="R2629" s="1"/>
      <c r="S2629" s="1"/>
      <c r="T2629" s="1"/>
      <c r="U2629" s="15" t="s">
        <v>816</v>
      </c>
      <c r="V2629" s="52"/>
      <c r="W2629" s="14" t="s">
        <v>815</v>
      </c>
      <c r="X2629" s="20">
        <v>0</v>
      </c>
      <c r="Y2629" s="7" t="s">
        <v>11400</v>
      </c>
      <c r="Z2629" s="11" t="s">
        <v>4442</v>
      </c>
      <c r="AA2629" s="7">
        <v>26112708</v>
      </c>
      <c r="AB2629" s="1" t="s">
        <v>15692</v>
      </c>
      <c r="AC2629" s="7" t="s">
        <v>14869</v>
      </c>
      <c r="AD2629" s="1" t="s">
        <v>16269</v>
      </c>
    </row>
    <row r="2630" spans="1:30">
      <c r="A2630" s="6">
        <v>43917</v>
      </c>
      <c r="B2630" s="7" t="s">
        <v>1385</v>
      </c>
      <c r="C2630" s="7" t="s">
        <v>4444</v>
      </c>
      <c r="D2630" s="7" t="s">
        <v>1387</v>
      </c>
      <c r="E2630" s="7" t="s">
        <v>1499</v>
      </c>
      <c r="F2630" s="7" t="s">
        <v>1520</v>
      </c>
      <c r="G2630" s="7" t="s">
        <v>17</v>
      </c>
      <c r="H2630" s="7" t="s">
        <v>5964</v>
      </c>
      <c r="I2630" s="7" t="s">
        <v>9059</v>
      </c>
      <c r="J2630" s="7"/>
      <c r="K2630" s="7"/>
      <c r="L2630" s="7" t="s">
        <v>9060</v>
      </c>
      <c r="M2630" s="7" t="s">
        <v>9061</v>
      </c>
      <c r="N2630" s="7">
        <v>32400</v>
      </c>
      <c r="O2630" s="7"/>
      <c r="P2630" s="7"/>
      <c r="Q2630" s="7"/>
      <c r="R2630" s="1"/>
      <c r="S2630" s="1"/>
      <c r="T2630" s="1"/>
      <c r="U2630" s="15" t="s">
        <v>816</v>
      </c>
      <c r="V2630" s="52"/>
      <c r="W2630" s="14" t="s">
        <v>815</v>
      </c>
      <c r="X2630" s="20">
        <v>0</v>
      </c>
      <c r="Y2630" s="7" t="s">
        <v>11401</v>
      </c>
      <c r="Z2630" s="11" t="s">
        <v>4442</v>
      </c>
      <c r="AA2630" s="7">
        <v>0</v>
      </c>
      <c r="AB2630" s="1" t="s">
        <v>15878</v>
      </c>
      <c r="AC2630" s="7" t="s">
        <v>14869</v>
      </c>
      <c r="AD2630" s="1" t="s">
        <v>16269</v>
      </c>
    </row>
    <row r="2631" spans="1:30">
      <c r="A2631" s="6">
        <v>43929</v>
      </c>
      <c r="B2631" s="7" t="s">
        <v>1385</v>
      </c>
      <c r="C2631" s="7" t="s">
        <v>4444</v>
      </c>
      <c r="D2631" s="7" t="s">
        <v>1387</v>
      </c>
      <c r="E2631" s="7" t="s">
        <v>4456</v>
      </c>
      <c r="F2631" s="7" t="s">
        <v>4469</v>
      </c>
      <c r="G2631" s="7" t="s">
        <v>17</v>
      </c>
      <c r="H2631" s="7" t="s">
        <v>1673</v>
      </c>
      <c r="I2631" s="7" t="s">
        <v>1674</v>
      </c>
      <c r="J2631" s="7"/>
      <c r="K2631" s="7"/>
      <c r="L2631" s="7" t="s">
        <v>1675</v>
      </c>
      <c r="M2631" s="7" t="s">
        <v>1676</v>
      </c>
      <c r="N2631" s="7">
        <v>32400</v>
      </c>
      <c r="O2631" s="7"/>
      <c r="P2631" s="7"/>
      <c r="Q2631" s="7"/>
      <c r="R2631" s="1"/>
      <c r="S2631" s="1"/>
      <c r="T2631" s="1"/>
      <c r="U2631" s="15" t="s">
        <v>816</v>
      </c>
      <c r="V2631" s="52"/>
      <c r="W2631" s="14" t="s">
        <v>815</v>
      </c>
      <c r="X2631" s="20">
        <v>0</v>
      </c>
      <c r="Y2631" s="7" t="s">
        <v>11402</v>
      </c>
      <c r="Z2631" s="11" t="s">
        <v>4442</v>
      </c>
      <c r="AA2631" s="7">
        <v>300000</v>
      </c>
      <c r="AB2631" s="1" t="s">
        <v>15142</v>
      </c>
      <c r="AC2631" s="7" t="s">
        <v>14869</v>
      </c>
      <c r="AD2631" s="1" t="s">
        <v>16269</v>
      </c>
    </row>
    <row r="2632" spans="1:30">
      <c r="A2632" s="6">
        <v>43922</v>
      </c>
      <c r="B2632" s="7" t="s">
        <v>15</v>
      </c>
      <c r="C2632" s="7" t="s">
        <v>4632</v>
      </c>
      <c r="D2632" s="7" t="s">
        <v>3512</v>
      </c>
      <c r="E2632" s="7" t="s">
        <v>16</v>
      </c>
      <c r="F2632" s="7"/>
      <c r="G2632" s="7" t="s">
        <v>17</v>
      </c>
      <c r="H2632" s="7" t="s">
        <v>5965</v>
      </c>
      <c r="I2632" s="7" t="s">
        <v>9062</v>
      </c>
      <c r="J2632" s="7" t="s">
        <v>9063</v>
      </c>
      <c r="K2632" s="7" t="s">
        <v>9063</v>
      </c>
      <c r="L2632" s="7" t="s">
        <v>9064</v>
      </c>
      <c r="M2632" s="7" t="s">
        <v>10425</v>
      </c>
      <c r="N2632" s="7">
        <v>32350</v>
      </c>
      <c r="O2632" s="7">
        <v>5000</v>
      </c>
      <c r="P2632" s="7">
        <v>6.47</v>
      </c>
      <c r="Q2632" s="7"/>
      <c r="R2632" s="1"/>
      <c r="S2632" s="1"/>
      <c r="T2632" s="1"/>
      <c r="U2632" s="15" t="s">
        <v>816</v>
      </c>
      <c r="V2632" s="52"/>
      <c r="W2632" s="14" t="s">
        <v>815</v>
      </c>
      <c r="X2632" s="20">
        <v>0</v>
      </c>
      <c r="Y2632" s="7" t="s">
        <v>11403</v>
      </c>
      <c r="Z2632" s="11" t="s">
        <v>4442</v>
      </c>
      <c r="AA2632" s="7">
        <v>30000</v>
      </c>
      <c r="AB2632" s="1" t="s">
        <v>15879</v>
      </c>
      <c r="AC2632" s="7" t="s">
        <v>14870</v>
      </c>
      <c r="AD2632" s="1" t="s">
        <v>16269</v>
      </c>
    </row>
    <row r="2633" spans="1:30">
      <c r="A2633" s="6">
        <v>43943</v>
      </c>
      <c r="B2633" s="7" t="s">
        <v>21</v>
      </c>
      <c r="C2633" s="7" t="s">
        <v>4491</v>
      </c>
      <c r="D2633" s="7" t="s">
        <v>2194</v>
      </c>
      <c r="E2633" s="7" t="s">
        <v>16</v>
      </c>
      <c r="F2633" s="7" t="s">
        <v>2265</v>
      </c>
      <c r="G2633" s="7" t="s">
        <v>17</v>
      </c>
      <c r="H2633" s="7" t="s">
        <v>5966</v>
      </c>
      <c r="I2633" s="7" t="s">
        <v>9065</v>
      </c>
      <c r="J2633" s="7" t="s">
        <v>2207</v>
      </c>
      <c r="K2633" s="7" t="s">
        <v>9066</v>
      </c>
      <c r="L2633" s="7" t="s">
        <v>14461</v>
      </c>
      <c r="M2633" s="7" t="s">
        <v>8980</v>
      </c>
      <c r="N2633" s="7">
        <v>32350</v>
      </c>
      <c r="O2633" s="7">
        <v>5000</v>
      </c>
      <c r="P2633" s="7">
        <v>6.47</v>
      </c>
      <c r="Q2633" s="7"/>
      <c r="R2633" s="1"/>
      <c r="S2633" s="1"/>
      <c r="T2633" s="1"/>
      <c r="U2633" s="15" t="s">
        <v>816</v>
      </c>
      <c r="V2633" s="52"/>
      <c r="W2633" s="14" t="s">
        <v>815</v>
      </c>
      <c r="X2633" s="20">
        <v>0</v>
      </c>
      <c r="Y2633" s="7" t="s">
        <v>11404</v>
      </c>
      <c r="Z2633" s="11" t="s">
        <v>4442</v>
      </c>
      <c r="AA2633" s="7">
        <v>3000000</v>
      </c>
      <c r="AB2633" s="1" t="s">
        <v>15859</v>
      </c>
      <c r="AC2633" s="7" t="s">
        <v>14869</v>
      </c>
      <c r="AD2633" s="1" t="s">
        <v>16269</v>
      </c>
    </row>
    <row r="2634" spans="1:30">
      <c r="A2634" s="6">
        <v>43934</v>
      </c>
      <c r="B2634" s="7" t="s">
        <v>21</v>
      </c>
      <c r="C2634" s="7" t="s">
        <v>5199</v>
      </c>
      <c r="D2634" s="11" t="s">
        <v>904</v>
      </c>
      <c r="E2634" s="7" t="s">
        <v>16</v>
      </c>
      <c r="F2634" s="7"/>
      <c r="G2634" s="7" t="s">
        <v>37</v>
      </c>
      <c r="H2634" s="7" t="s">
        <v>5967</v>
      </c>
      <c r="I2634" s="7" t="s">
        <v>9067</v>
      </c>
      <c r="J2634" s="7"/>
      <c r="K2634" s="7" t="s">
        <v>9068</v>
      </c>
      <c r="L2634" s="7"/>
      <c r="M2634" s="7"/>
      <c r="N2634" s="7">
        <v>32296.6</v>
      </c>
      <c r="O2634" s="7"/>
      <c r="P2634" s="7"/>
      <c r="Q2634" s="7"/>
      <c r="R2634" s="1"/>
      <c r="S2634" s="1"/>
      <c r="T2634" s="1"/>
      <c r="U2634" s="15" t="s">
        <v>816</v>
      </c>
      <c r="V2634" s="52"/>
      <c r="W2634" s="14" t="s">
        <v>815</v>
      </c>
      <c r="X2634" s="20">
        <v>0</v>
      </c>
      <c r="Y2634" s="7" t="s">
        <v>11405</v>
      </c>
      <c r="Z2634" s="11" t="s">
        <v>4442</v>
      </c>
      <c r="AA2634" s="7"/>
      <c r="AB2634" s="1" t="s">
        <v>14871</v>
      </c>
      <c r="AC2634" s="7"/>
      <c r="AD2634" s="1" t="s">
        <v>16269</v>
      </c>
    </row>
    <row r="2635" spans="1:30">
      <c r="A2635" s="6">
        <v>43943</v>
      </c>
      <c r="B2635" s="7" t="s">
        <v>21</v>
      </c>
      <c r="C2635" s="7" t="s">
        <v>4447</v>
      </c>
      <c r="D2635" s="7" t="s">
        <v>2766</v>
      </c>
      <c r="E2635" s="7" t="s">
        <v>16</v>
      </c>
      <c r="F2635" s="7" t="s">
        <v>2767</v>
      </c>
      <c r="G2635" s="7" t="s">
        <v>37</v>
      </c>
      <c r="H2635" s="7" t="s">
        <v>5968</v>
      </c>
      <c r="I2635" s="7" t="s">
        <v>314</v>
      </c>
      <c r="J2635" s="7" t="s">
        <v>314</v>
      </c>
      <c r="K2635" s="7" t="s">
        <v>9069</v>
      </c>
      <c r="L2635" s="7" t="s">
        <v>14479</v>
      </c>
      <c r="M2635" s="7" t="s">
        <v>9070</v>
      </c>
      <c r="N2635" s="7">
        <v>32250</v>
      </c>
      <c r="O2635" s="7"/>
      <c r="P2635" s="7"/>
      <c r="Q2635" s="7"/>
      <c r="R2635" s="1"/>
      <c r="S2635" s="1"/>
      <c r="T2635" s="1"/>
      <c r="U2635" s="15" t="s">
        <v>816</v>
      </c>
      <c r="V2635" s="52"/>
      <c r="W2635" s="14" t="s">
        <v>815</v>
      </c>
      <c r="X2635" s="20">
        <v>0</v>
      </c>
      <c r="Y2635" s="7" t="s">
        <v>11406</v>
      </c>
      <c r="Z2635" s="11" t="s">
        <v>4442</v>
      </c>
      <c r="AA2635" s="7">
        <v>750000</v>
      </c>
      <c r="AB2635" s="1" t="s">
        <v>15880</v>
      </c>
      <c r="AC2635" s="7" t="s">
        <v>14869</v>
      </c>
      <c r="AD2635" s="1" t="s">
        <v>16269</v>
      </c>
    </row>
    <row r="2636" spans="1:30">
      <c r="A2636" s="6" t="s">
        <v>815</v>
      </c>
      <c r="B2636" s="7" t="s">
        <v>15</v>
      </c>
      <c r="C2636" s="7" t="s">
        <v>4458</v>
      </c>
      <c r="D2636" s="11" t="s">
        <v>904</v>
      </c>
      <c r="E2636" s="7" t="s">
        <v>16</v>
      </c>
      <c r="F2636" s="7" t="s">
        <v>4459</v>
      </c>
      <c r="G2636" s="7" t="s">
        <v>17</v>
      </c>
      <c r="H2636" s="7" t="s">
        <v>5969</v>
      </c>
      <c r="I2636" s="7" t="s">
        <v>4846</v>
      </c>
      <c r="J2636" s="7"/>
      <c r="K2636" s="7" t="s">
        <v>4517</v>
      </c>
      <c r="L2636" s="7" t="s">
        <v>9071</v>
      </c>
      <c r="M2636" s="7" t="s">
        <v>10346</v>
      </c>
      <c r="N2636" s="7">
        <v>32213.7</v>
      </c>
      <c r="O2636" s="7"/>
      <c r="P2636" s="7"/>
      <c r="Q2636" s="7"/>
      <c r="R2636" s="1"/>
      <c r="S2636" s="1"/>
      <c r="T2636" s="1"/>
      <c r="U2636" s="15" t="s">
        <v>816</v>
      </c>
      <c r="V2636" s="52"/>
      <c r="W2636" s="14" t="s">
        <v>815</v>
      </c>
      <c r="X2636" s="20">
        <v>0</v>
      </c>
      <c r="Y2636" s="7" t="s">
        <v>11407</v>
      </c>
      <c r="Z2636" s="11" t="s">
        <v>4442</v>
      </c>
      <c r="AA2636" s="7">
        <v>1000000</v>
      </c>
      <c r="AB2636" s="1" t="s">
        <v>15881</v>
      </c>
      <c r="AC2636" s="7" t="s">
        <v>14869</v>
      </c>
      <c r="AD2636" s="1" t="s">
        <v>16269</v>
      </c>
    </row>
    <row r="2637" spans="1:30">
      <c r="A2637" s="6">
        <v>43929</v>
      </c>
      <c r="B2637" s="7" t="s">
        <v>1385</v>
      </c>
      <c r="C2637" s="7" t="s">
        <v>4444</v>
      </c>
      <c r="D2637" s="7" t="s">
        <v>1387</v>
      </c>
      <c r="E2637" s="7" t="s">
        <v>1499</v>
      </c>
      <c r="F2637" s="7" t="s">
        <v>4467</v>
      </c>
      <c r="G2637" s="7" t="s">
        <v>17</v>
      </c>
      <c r="H2637" s="7" t="s">
        <v>5970</v>
      </c>
      <c r="I2637" s="7" t="s">
        <v>9072</v>
      </c>
      <c r="J2637" s="7"/>
      <c r="K2637" s="7"/>
      <c r="L2637" s="7" t="s">
        <v>8623</v>
      </c>
      <c r="M2637" s="7" t="s">
        <v>8624</v>
      </c>
      <c r="N2637" s="7">
        <v>32000</v>
      </c>
      <c r="O2637" s="7"/>
      <c r="P2637" s="7"/>
      <c r="Q2637" s="7"/>
      <c r="R2637" s="1"/>
      <c r="S2637" s="1"/>
      <c r="T2637" s="1"/>
      <c r="U2637" s="15" t="s">
        <v>816</v>
      </c>
      <c r="V2637" s="52"/>
      <c r="W2637" s="14" t="s">
        <v>815</v>
      </c>
      <c r="X2637" s="20">
        <v>0</v>
      </c>
      <c r="Y2637" s="7" t="s">
        <v>11408</v>
      </c>
      <c r="Z2637" s="11" t="s">
        <v>4442</v>
      </c>
      <c r="AA2637" s="7">
        <v>150000</v>
      </c>
      <c r="AB2637" s="1" t="s">
        <v>15754</v>
      </c>
      <c r="AC2637" s="7" t="s">
        <v>14870</v>
      </c>
      <c r="AD2637" s="1" t="s">
        <v>16269</v>
      </c>
    </row>
    <row r="2638" spans="1:30">
      <c r="A2638" s="6">
        <v>43951</v>
      </c>
      <c r="B2638" s="7" t="s">
        <v>1385</v>
      </c>
      <c r="C2638" s="7" t="s">
        <v>4444</v>
      </c>
      <c r="D2638" s="7" t="s">
        <v>1387</v>
      </c>
      <c r="E2638" s="7" t="s">
        <v>1499</v>
      </c>
      <c r="F2638" s="7" t="s">
        <v>4467</v>
      </c>
      <c r="G2638" s="7" t="s">
        <v>34</v>
      </c>
      <c r="H2638" s="7" t="s">
        <v>5971</v>
      </c>
      <c r="I2638" s="7" t="s">
        <v>8561</v>
      </c>
      <c r="J2638" s="7"/>
      <c r="K2638" s="7"/>
      <c r="L2638" s="7" t="s">
        <v>8562</v>
      </c>
      <c r="M2638" s="7" t="s">
        <v>8563</v>
      </c>
      <c r="N2638" s="7">
        <v>32000</v>
      </c>
      <c r="O2638" s="7"/>
      <c r="P2638" s="7"/>
      <c r="Q2638" s="7"/>
      <c r="R2638" s="1"/>
      <c r="S2638" s="1"/>
      <c r="T2638" s="1"/>
      <c r="U2638" s="15" t="s">
        <v>816</v>
      </c>
      <c r="V2638" s="52"/>
      <c r="W2638" s="14" t="s">
        <v>815</v>
      </c>
      <c r="X2638" s="20">
        <v>0</v>
      </c>
      <c r="Y2638" s="7" t="s">
        <v>11409</v>
      </c>
      <c r="Z2638" s="11" t="s">
        <v>4442</v>
      </c>
      <c r="AA2638" s="7">
        <v>6060000</v>
      </c>
      <c r="AB2638" s="1" t="s">
        <v>15741</v>
      </c>
      <c r="AC2638" s="7" t="s">
        <v>14869</v>
      </c>
      <c r="AD2638" s="1" t="s">
        <v>16269</v>
      </c>
    </row>
    <row r="2639" spans="1:30">
      <c r="A2639" s="6">
        <v>43929</v>
      </c>
      <c r="B2639" s="7" t="s">
        <v>15</v>
      </c>
      <c r="C2639" s="7" t="s">
        <v>4632</v>
      </c>
      <c r="D2639" s="7" t="s">
        <v>3512</v>
      </c>
      <c r="E2639" s="7" t="s">
        <v>16</v>
      </c>
      <c r="F2639" s="7"/>
      <c r="G2639" s="7" t="s">
        <v>17</v>
      </c>
      <c r="H2639" s="7" t="s">
        <v>5972</v>
      </c>
      <c r="I2639" s="7" t="s">
        <v>9073</v>
      </c>
      <c r="J2639" s="7" t="s">
        <v>9074</v>
      </c>
      <c r="K2639" s="7" t="s">
        <v>9074</v>
      </c>
      <c r="L2639" s="7" t="s">
        <v>3573</v>
      </c>
      <c r="M2639" s="7" t="s">
        <v>8603</v>
      </c>
      <c r="N2639" s="7">
        <v>31960</v>
      </c>
      <c r="O2639" s="7">
        <v>17000</v>
      </c>
      <c r="P2639" s="7">
        <v>1.88</v>
      </c>
      <c r="Q2639" s="7"/>
      <c r="R2639" s="1"/>
      <c r="S2639" s="1"/>
      <c r="T2639" s="1"/>
      <c r="U2639" s="15" t="s">
        <v>816</v>
      </c>
      <c r="V2639" s="52"/>
      <c r="W2639" s="14" t="s">
        <v>815</v>
      </c>
      <c r="X2639" s="20">
        <v>0</v>
      </c>
      <c r="Y2639" s="7" t="s">
        <v>11410</v>
      </c>
      <c r="Z2639" s="11" t="s">
        <v>4442</v>
      </c>
      <c r="AA2639" s="7">
        <v>450000</v>
      </c>
      <c r="AB2639" s="1" t="s">
        <v>15385</v>
      </c>
      <c r="AC2639" s="7" t="s">
        <v>14869</v>
      </c>
      <c r="AD2639" s="1" t="s">
        <v>16269</v>
      </c>
    </row>
    <row r="2640" spans="1:30">
      <c r="A2640" s="6">
        <v>43929</v>
      </c>
      <c r="B2640" s="7" t="s">
        <v>1385</v>
      </c>
      <c r="C2640" s="7" t="s">
        <v>4444</v>
      </c>
      <c r="D2640" s="7" t="s">
        <v>1387</v>
      </c>
      <c r="E2640" s="7" t="s">
        <v>1499</v>
      </c>
      <c r="F2640" s="7" t="s">
        <v>1520</v>
      </c>
      <c r="G2640" s="7" t="s">
        <v>17</v>
      </c>
      <c r="H2640" s="7" t="s">
        <v>5770</v>
      </c>
      <c r="I2640" s="7" t="s">
        <v>8844</v>
      </c>
      <c r="J2640" s="7"/>
      <c r="K2640" s="7"/>
      <c r="L2640" s="7" t="s">
        <v>9075</v>
      </c>
      <c r="M2640" s="7" t="s">
        <v>3991</v>
      </c>
      <c r="N2640" s="7">
        <v>31901.25</v>
      </c>
      <c r="O2640" s="7"/>
      <c r="P2640" s="7"/>
      <c r="Q2640" s="7"/>
      <c r="R2640" s="1"/>
      <c r="S2640" s="1"/>
      <c r="T2640" s="1"/>
      <c r="U2640" s="15" t="s">
        <v>816</v>
      </c>
      <c r="V2640" s="52"/>
      <c r="W2640" s="14" t="s">
        <v>815</v>
      </c>
      <c r="X2640" s="20">
        <v>0</v>
      </c>
      <c r="Y2640" s="7" t="s">
        <v>11411</v>
      </c>
      <c r="Z2640" s="11" t="s">
        <v>4442</v>
      </c>
      <c r="AA2640" s="7">
        <v>100000</v>
      </c>
      <c r="AB2640" s="1" t="s">
        <v>15428</v>
      </c>
      <c r="AC2640" s="7" t="s">
        <v>14870</v>
      </c>
      <c r="AD2640" s="1" t="s">
        <v>16269</v>
      </c>
    </row>
    <row r="2641" spans="1:30">
      <c r="A2641" s="6">
        <v>43950</v>
      </c>
      <c r="B2641" s="7" t="s">
        <v>21</v>
      </c>
      <c r="C2641" s="7" t="s">
        <v>4483</v>
      </c>
      <c r="D2641" s="7" t="s">
        <v>39</v>
      </c>
      <c r="E2641" s="7" t="s">
        <v>117</v>
      </c>
      <c r="F2641" s="7" t="s">
        <v>5312</v>
      </c>
      <c r="G2641" s="7" t="s">
        <v>37</v>
      </c>
      <c r="H2641" s="7" t="s">
        <v>5973</v>
      </c>
      <c r="I2641" s="7" t="s">
        <v>8224</v>
      </c>
      <c r="J2641" s="7" t="s">
        <v>8225</v>
      </c>
      <c r="K2641" s="7" t="s">
        <v>8226</v>
      </c>
      <c r="L2641" s="7" t="s">
        <v>8227</v>
      </c>
      <c r="M2641" s="7" t="s">
        <v>14277</v>
      </c>
      <c r="N2641" s="7">
        <v>31800</v>
      </c>
      <c r="O2641" s="7">
        <v>20000</v>
      </c>
      <c r="P2641" s="7">
        <v>1.59</v>
      </c>
      <c r="Q2641" s="7"/>
      <c r="R2641" s="1"/>
      <c r="S2641" s="1"/>
      <c r="T2641" s="1"/>
      <c r="U2641" s="15" t="s">
        <v>816</v>
      </c>
      <c r="V2641" s="52"/>
      <c r="W2641" s="14" t="s">
        <v>815</v>
      </c>
      <c r="X2641" s="20">
        <v>0</v>
      </c>
      <c r="Y2641" s="7" t="s">
        <v>11412</v>
      </c>
      <c r="Z2641" s="11" t="s">
        <v>4442</v>
      </c>
      <c r="AA2641" s="7">
        <v>0</v>
      </c>
      <c r="AB2641" s="1" t="s">
        <v>14935</v>
      </c>
      <c r="AC2641" s="7" t="s">
        <v>14869</v>
      </c>
      <c r="AD2641" s="1" t="s">
        <v>16269</v>
      </c>
    </row>
    <row r="2642" spans="1:30">
      <c r="A2642" s="6">
        <v>43924</v>
      </c>
      <c r="B2642" s="7" t="s">
        <v>21</v>
      </c>
      <c r="C2642" s="7" t="s">
        <v>4269</v>
      </c>
      <c r="D2642" s="7" t="s">
        <v>3952</v>
      </c>
      <c r="E2642" s="7" t="s">
        <v>16</v>
      </c>
      <c r="F2642" s="7" t="s">
        <v>4270</v>
      </c>
      <c r="G2642" s="7" t="s">
        <v>17</v>
      </c>
      <c r="H2642" s="7" t="s">
        <v>5974</v>
      </c>
      <c r="I2642" s="7" t="s">
        <v>8274</v>
      </c>
      <c r="J2642" s="7"/>
      <c r="K2642" s="7"/>
      <c r="L2642" s="7" t="s">
        <v>14054</v>
      </c>
      <c r="M2642" s="7" t="s">
        <v>4073</v>
      </c>
      <c r="N2642" s="7">
        <v>31764</v>
      </c>
      <c r="O2642" s="7">
        <v>1200</v>
      </c>
      <c r="P2642" s="7">
        <v>26.47</v>
      </c>
      <c r="Q2642" s="7"/>
      <c r="R2642" s="1"/>
      <c r="S2642" s="1"/>
      <c r="T2642" s="1"/>
      <c r="U2642" s="15" t="s">
        <v>816</v>
      </c>
      <c r="V2642" s="52"/>
      <c r="W2642" s="14" t="s">
        <v>815</v>
      </c>
      <c r="X2642" s="20">
        <v>0</v>
      </c>
      <c r="Y2642" s="7" t="s">
        <v>11413</v>
      </c>
      <c r="Z2642" s="11" t="s">
        <v>4442</v>
      </c>
      <c r="AA2642" s="7">
        <v>2000000</v>
      </c>
      <c r="AB2642" s="1" t="s">
        <v>15443</v>
      </c>
      <c r="AC2642" s="7" t="s">
        <v>14868</v>
      </c>
      <c r="AD2642" s="1" t="s">
        <v>16269</v>
      </c>
    </row>
    <row r="2643" spans="1:30">
      <c r="A2643" s="6">
        <v>43949</v>
      </c>
      <c r="B2643" s="7" t="s">
        <v>1385</v>
      </c>
      <c r="C2643" s="7" t="s">
        <v>4499</v>
      </c>
      <c r="D2643" s="7" t="s">
        <v>2194</v>
      </c>
      <c r="E2643" s="7" t="s">
        <v>36</v>
      </c>
      <c r="F2643" s="7" t="s">
        <v>2319</v>
      </c>
      <c r="G2643" s="7" t="s">
        <v>17</v>
      </c>
      <c r="H2643" s="7" t="s">
        <v>5975</v>
      </c>
      <c r="I2643" s="7" t="s">
        <v>2321</v>
      </c>
      <c r="J2643" s="7" t="s">
        <v>2321</v>
      </c>
      <c r="K2643" s="7" t="s">
        <v>2321</v>
      </c>
      <c r="L2643" s="7" t="s">
        <v>8355</v>
      </c>
      <c r="M2643" s="7" t="s">
        <v>2620</v>
      </c>
      <c r="N2643" s="7">
        <v>31750</v>
      </c>
      <c r="O2643" s="7">
        <v>250</v>
      </c>
      <c r="P2643" s="7">
        <v>127</v>
      </c>
      <c r="Q2643" s="7"/>
      <c r="R2643" s="1"/>
      <c r="S2643" s="1"/>
      <c r="T2643" s="1"/>
      <c r="U2643" s="15" t="s">
        <v>816</v>
      </c>
      <c r="V2643" s="52"/>
      <c r="W2643" s="14" t="s">
        <v>815</v>
      </c>
      <c r="X2643" s="20">
        <v>0</v>
      </c>
      <c r="Y2643" s="7" t="s">
        <v>11414</v>
      </c>
      <c r="Z2643" s="11" t="s">
        <v>4442</v>
      </c>
      <c r="AA2643" s="7">
        <v>40000000</v>
      </c>
      <c r="AB2643" s="1" t="s">
        <v>15276</v>
      </c>
      <c r="AC2643" s="7" t="s">
        <v>14869</v>
      </c>
      <c r="AD2643" s="1" t="s">
        <v>16269</v>
      </c>
    </row>
    <row r="2644" spans="1:30">
      <c r="A2644" s="6">
        <v>43924</v>
      </c>
      <c r="B2644" s="7" t="s">
        <v>21</v>
      </c>
      <c r="C2644" s="7" t="s">
        <v>4269</v>
      </c>
      <c r="D2644" s="7" t="s">
        <v>3952</v>
      </c>
      <c r="E2644" s="7" t="s">
        <v>16</v>
      </c>
      <c r="F2644" s="7" t="s">
        <v>4270</v>
      </c>
      <c r="G2644" s="7" t="s">
        <v>17</v>
      </c>
      <c r="H2644" s="7" t="s">
        <v>5976</v>
      </c>
      <c r="I2644" s="7" t="s">
        <v>8274</v>
      </c>
      <c r="J2644" s="7"/>
      <c r="K2644" s="7"/>
      <c r="L2644" s="7" t="s">
        <v>14296</v>
      </c>
      <c r="M2644" s="7" t="s">
        <v>8275</v>
      </c>
      <c r="N2644" s="7">
        <v>31700</v>
      </c>
      <c r="O2644" s="7">
        <v>400</v>
      </c>
      <c r="P2644" s="7">
        <v>79.25</v>
      </c>
      <c r="Q2644" s="7"/>
      <c r="R2644" s="1"/>
      <c r="S2644" s="1"/>
      <c r="T2644" s="1"/>
      <c r="U2644" s="15" t="s">
        <v>816</v>
      </c>
      <c r="V2644" s="52"/>
      <c r="W2644" s="14" t="s">
        <v>815</v>
      </c>
      <c r="X2644" s="20">
        <v>0</v>
      </c>
      <c r="Y2644" s="7" t="s">
        <v>11415</v>
      </c>
      <c r="Z2644" s="11" t="s">
        <v>4442</v>
      </c>
      <c r="AA2644" s="7">
        <v>150000</v>
      </c>
      <c r="AB2644" s="1" t="s">
        <v>15667</v>
      </c>
      <c r="AC2644" s="7" t="s">
        <v>14870</v>
      </c>
      <c r="AD2644" s="1" t="s">
        <v>16269</v>
      </c>
    </row>
    <row r="2645" spans="1:30">
      <c r="A2645" s="6" t="s">
        <v>815</v>
      </c>
      <c r="B2645" s="7" t="s">
        <v>15</v>
      </c>
      <c r="C2645" s="7" t="s">
        <v>4458</v>
      </c>
      <c r="D2645" s="11" t="s">
        <v>904</v>
      </c>
      <c r="E2645" s="7" t="s">
        <v>16</v>
      </c>
      <c r="F2645" s="7" t="s">
        <v>4459</v>
      </c>
      <c r="G2645" s="7" t="s">
        <v>17</v>
      </c>
      <c r="H2645" s="7" t="s">
        <v>5977</v>
      </c>
      <c r="I2645" s="7" t="s">
        <v>4843</v>
      </c>
      <c r="J2645" s="7"/>
      <c r="K2645" s="7" t="s">
        <v>4517</v>
      </c>
      <c r="L2645" s="7" t="s">
        <v>8355</v>
      </c>
      <c r="M2645" s="7" t="s">
        <v>2620</v>
      </c>
      <c r="N2645" s="7">
        <v>31620</v>
      </c>
      <c r="O2645" s="7"/>
      <c r="P2645" s="7"/>
      <c r="Q2645" s="7"/>
      <c r="R2645" s="1"/>
      <c r="S2645" s="1"/>
      <c r="T2645" s="1"/>
      <c r="U2645" s="15" t="s">
        <v>816</v>
      </c>
      <c r="V2645" s="52"/>
      <c r="W2645" s="14" t="s">
        <v>815</v>
      </c>
      <c r="X2645" s="20">
        <v>0</v>
      </c>
      <c r="Y2645" s="7" t="s">
        <v>11416</v>
      </c>
      <c r="Z2645" s="11" t="s">
        <v>4442</v>
      </c>
      <c r="AA2645" s="7">
        <v>40000000</v>
      </c>
      <c r="AB2645" s="1" t="s">
        <v>15276</v>
      </c>
      <c r="AC2645" s="7" t="s">
        <v>14869</v>
      </c>
      <c r="AD2645" s="1" t="s">
        <v>16269</v>
      </c>
    </row>
    <row r="2646" spans="1:30">
      <c r="A2646" s="6">
        <v>43920</v>
      </c>
      <c r="B2646" s="7" t="s">
        <v>15</v>
      </c>
      <c r="C2646" s="7" t="s">
        <v>4632</v>
      </c>
      <c r="D2646" s="7" t="s">
        <v>3512</v>
      </c>
      <c r="E2646" s="7" t="s">
        <v>16</v>
      </c>
      <c r="F2646" s="7"/>
      <c r="G2646" s="7" t="s">
        <v>17</v>
      </c>
      <c r="H2646" s="7" t="s">
        <v>5978</v>
      </c>
      <c r="I2646" s="7" t="s">
        <v>8867</v>
      </c>
      <c r="J2646" s="7" t="s">
        <v>3464</v>
      </c>
      <c r="K2646" s="7" t="s">
        <v>3464</v>
      </c>
      <c r="L2646" s="7" t="s">
        <v>14014</v>
      </c>
      <c r="M2646" s="7" t="s">
        <v>3751</v>
      </c>
      <c r="N2646" s="7">
        <v>31558</v>
      </c>
      <c r="O2646" s="7">
        <v>200</v>
      </c>
      <c r="P2646" s="7">
        <v>157.79</v>
      </c>
      <c r="Q2646" s="7"/>
      <c r="R2646" s="1"/>
      <c r="S2646" s="1"/>
      <c r="T2646" s="1"/>
      <c r="U2646" s="15" t="s">
        <v>816</v>
      </c>
      <c r="V2646" s="52"/>
      <c r="W2646" s="14" t="s">
        <v>815</v>
      </c>
      <c r="X2646" s="20">
        <v>0</v>
      </c>
      <c r="Y2646" s="7" t="s">
        <v>11417</v>
      </c>
      <c r="Z2646" s="11" t="s">
        <v>4442</v>
      </c>
      <c r="AA2646" s="7">
        <v>100000</v>
      </c>
      <c r="AB2646" s="1" t="s">
        <v>15400</v>
      </c>
      <c r="AC2646" s="7" t="s">
        <v>14870</v>
      </c>
      <c r="AD2646" s="1" t="s">
        <v>16269</v>
      </c>
    </row>
    <row r="2647" spans="1:30">
      <c r="A2647" s="6">
        <v>43921</v>
      </c>
      <c r="B2647" s="7" t="s">
        <v>15</v>
      </c>
      <c r="C2647" s="7" t="s">
        <v>4632</v>
      </c>
      <c r="D2647" s="7" t="s">
        <v>3512</v>
      </c>
      <c r="E2647" s="7" t="s">
        <v>16</v>
      </c>
      <c r="F2647" s="7"/>
      <c r="G2647" s="7" t="s">
        <v>17</v>
      </c>
      <c r="H2647" s="7" t="s">
        <v>5978</v>
      </c>
      <c r="I2647" s="7" t="s">
        <v>8868</v>
      </c>
      <c r="J2647" s="7" t="s">
        <v>8869</v>
      </c>
      <c r="K2647" s="7" t="s">
        <v>8869</v>
      </c>
      <c r="L2647" s="7" t="s">
        <v>14014</v>
      </c>
      <c r="M2647" s="7" t="s">
        <v>3751</v>
      </c>
      <c r="N2647" s="7">
        <v>31558</v>
      </c>
      <c r="O2647" s="7">
        <v>200</v>
      </c>
      <c r="P2647" s="7">
        <v>157.79</v>
      </c>
      <c r="Q2647" s="7"/>
      <c r="R2647" s="1"/>
      <c r="S2647" s="1"/>
      <c r="T2647" s="1"/>
      <c r="U2647" s="15" t="s">
        <v>816</v>
      </c>
      <c r="V2647" s="52"/>
      <c r="W2647" s="14" t="s">
        <v>815</v>
      </c>
      <c r="X2647" s="20">
        <v>0</v>
      </c>
      <c r="Y2647" s="7" t="s">
        <v>11418</v>
      </c>
      <c r="Z2647" s="11" t="s">
        <v>4442</v>
      </c>
      <c r="AA2647" s="7">
        <v>100000</v>
      </c>
      <c r="AB2647" s="1" t="s">
        <v>15400</v>
      </c>
      <c r="AC2647" s="7" t="s">
        <v>14870</v>
      </c>
      <c r="AD2647" s="1" t="s">
        <v>16269</v>
      </c>
    </row>
    <row r="2648" spans="1:30">
      <c r="A2648" s="6" t="s">
        <v>815</v>
      </c>
      <c r="B2648" s="7" t="s">
        <v>15</v>
      </c>
      <c r="C2648" s="7" t="s">
        <v>4458</v>
      </c>
      <c r="D2648" s="11" t="s">
        <v>904</v>
      </c>
      <c r="E2648" s="7" t="s">
        <v>16</v>
      </c>
      <c r="F2648" s="7" t="s">
        <v>4461</v>
      </c>
      <c r="G2648" s="7" t="s">
        <v>17</v>
      </c>
      <c r="H2648" s="7" t="s">
        <v>5979</v>
      </c>
      <c r="I2648" s="7" t="s">
        <v>8228</v>
      </c>
      <c r="J2648" s="7"/>
      <c r="K2648" s="7" t="s">
        <v>4517</v>
      </c>
      <c r="L2648" s="7" t="s">
        <v>8254</v>
      </c>
      <c r="M2648" s="7" t="s">
        <v>8538</v>
      </c>
      <c r="N2648" s="7">
        <v>31320</v>
      </c>
      <c r="O2648" s="7"/>
      <c r="P2648" s="7"/>
      <c r="Q2648" s="7"/>
      <c r="R2648" s="1"/>
      <c r="S2648" s="1"/>
      <c r="T2648" s="1"/>
      <c r="U2648" s="15" t="s">
        <v>816</v>
      </c>
      <c r="V2648" s="52"/>
      <c r="W2648" s="14" t="s">
        <v>815</v>
      </c>
      <c r="X2648" s="20">
        <v>0</v>
      </c>
      <c r="Y2648" s="7" t="s">
        <v>11419</v>
      </c>
      <c r="Z2648" s="11" t="s">
        <v>4442</v>
      </c>
      <c r="AA2648" s="7">
        <v>3600000</v>
      </c>
      <c r="AB2648" s="1" t="s">
        <v>15660</v>
      </c>
      <c r="AC2648" s="7" t="s">
        <v>14869</v>
      </c>
      <c r="AD2648" s="1" t="s">
        <v>16269</v>
      </c>
    </row>
    <row r="2649" spans="1:30">
      <c r="A2649" s="6" t="s">
        <v>815</v>
      </c>
      <c r="B2649" s="7" t="s">
        <v>15</v>
      </c>
      <c r="C2649" s="7" t="s">
        <v>4458</v>
      </c>
      <c r="D2649" s="11" t="s">
        <v>904</v>
      </c>
      <c r="E2649" s="7" t="s">
        <v>16</v>
      </c>
      <c r="F2649" s="7" t="s">
        <v>4459</v>
      </c>
      <c r="G2649" s="7" t="s">
        <v>17</v>
      </c>
      <c r="H2649" s="7" t="s">
        <v>5980</v>
      </c>
      <c r="I2649" s="7" t="s">
        <v>4843</v>
      </c>
      <c r="J2649" s="7"/>
      <c r="K2649" s="7" t="s">
        <v>4517</v>
      </c>
      <c r="L2649" s="7" t="s">
        <v>9076</v>
      </c>
      <c r="M2649" s="7" t="s">
        <v>14480</v>
      </c>
      <c r="N2649" s="7">
        <v>31248</v>
      </c>
      <c r="O2649" s="7"/>
      <c r="P2649" s="7"/>
      <c r="Q2649" s="7"/>
      <c r="R2649" s="1"/>
      <c r="S2649" s="1"/>
      <c r="T2649" s="1"/>
      <c r="U2649" s="15" t="s">
        <v>816</v>
      </c>
      <c r="V2649" s="52"/>
      <c r="W2649" s="14" t="s">
        <v>815</v>
      </c>
      <c r="X2649" s="20">
        <v>0</v>
      </c>
      <c r="Y2649" s="7" t="s">
        <v>11420</v>
      </c>
      <c r="Z2649" s="11" t="s">
        <v>4442</v>
      </c>
      <c r="AA2649" s="7">
        <v>1000000</v>
      </c>
      <c r="AB2649" s="1" t="s">
        <v>15882</v>
      </c>
      <c r="AC2649" s="7" t="s">
        <v>14869</v>
      </c>
      <c r="AD2649" s="1" t="s">
        <v>16269</v>
      </c>
    </row>
    <row r="2650" spans="1:30">
      <c r="A2650" s="6">
        <v>43949</v>
      </c>
      <c r="B2650" s="7" t="s">
        <v>21</v>
      </c>
      <c r="C2650" s="7" t="s">
        <v>4657</v>
      </c>
      <c r="D2650" s="7" t="s">
        <v>3952</v>
      </c>
      <c r="E2650" s="7" t="s">
        <v>117</v>
      </c>
      <c r="F2650" s="7" t="s">
        <v>5910</v>
      </c>
      <c r="G2650" s="7" t="s">
        <v>37</v>
      </c>
      <c r="H2650" s="7" t="s">
        <v>5981</v>
      </c>
      <c r="I2650" s="7" t="s">
        <v>9005</v>
      </c>
      <c r="J2650" s="7"/>
      <c r="K2650" s="7"/>
      <c r="L2650" s="7" t="s">
        <v>14469</v>
      </c>
      <c r="M2650" s="7" t="s">
        <v>9006</v>
      </c>
      <c r="N2650" s="7">
        <v>31240</v>
      </c>
      <c r="O2650" s="7">
        <v>22</v>
      </c>
      <c r="P2650" s="7">
        <v>1420</v>
      </c>
      <c r="Q2650" s="7"/>
      <c r="R2650" s="1"/>
      <c r="S2650" s="1"/>
      <c r="T2650" s="1"/>
      <c r="U2650" s="15" t="s">
        <v>816</v>
      </c>
      <c r="V2650" s="52"/>
      <c r="W2650" s="14" t="s">
        <v>815</v>
      </c>
      <c r="X2650" s="20">
        <v>0</v>
      </c>
      <c r="Y2650" s="7" t="s">
        <v>11421</v>
      </c>
      <c r="Z2650" s="11" t="s">
        <v>4442</v>
      </c>
      <c r="AA2650" s="7">
        <v>7000</v>
      </c>
      <c r="AB2650" s="1" t="s">
        <v>15867</v>
      </c>
      <c r="AC2650" s="7" t="s">
        <v>14868</v>
      </c>
      <c r="AD2650" s="1" t="s">
        <v>16269</v>
      </c>
    </row>
    <row r="2651" spans="1:30">
      <c r="A2651" s="6">
        <v>43934</v>
      </c>
      <c r="B2651" s="7" t="s">
        <v>15</v>
      </c>
      <c r="C2651" s="7" t="s">
        <v>4632</v>
      </c>
      <c r="D2651" s="7" t="s">
        <v>3512</v>
      </c>
      <c r="E2651" s="7" t="s">
        <v>16</v>
      </c>
      <c r="F2651" s="7"/>
      <c r="G2651" s="7" t="s">
        <v>17</v>
      </c>
      <c r="H2651" s="7" t="s">
        <v>5982</v>
      </c>
      <c r="I2651" s="7" t="s">
        <v>9077</v>
      </c>
      <c r="J2651" s="7" t="s">
        <v>9078</v>
      </c>
      <c r="K2651" s="7" t="s">
        <v>9078</v>
      </c>
      <c r="L2651" s="7" t="s">
        <v>161</v>
      </c>
      <c r="M2651" s="7" t="s">
        <v>2859</v>
      </c>
      <c r="N2651" s="7">
        <v>31200</v>
      </c>
      <c r="O2651" s="7">
        <v>120</v>
      </c>
      <c r="P2651" s="7">
        <v>260</v>
      </c>
      <c r="Q2651" s="7"/>
      <c r="R2651" s="1"/>
      <c r="S2651" s="1"/>
      <c r="T2651" s="1"/>
      <c r="U2651" s="15" t="s">
        <v>816</v>
      </c>
      <c r="V2651" s="52"/>
      <c r="W2651" s="14" t="s">
        <v>815</v>
      </c>
      <c r="X2651" s="20">
        <v>0</v>
      </c>
      <c r="Y2651" s="7" t="s">
        <v>11422</v>
      </c>
      <c r="Z2651" s="11" t="s">
        <v>4442</v>
      </c>
      <c r="AA2651" s="7">
        <v>100000</v>
      </c>
      <c r="AB2651" s="1" t="s">
        <v>14886</v>
      </c>
      <c r="AC2651" s="7" t="s">
        <v>14870</v>
      </c>
      <c r="AD2651" s="1" t="s">
        <v>16269</v>
      </c>
    </row>
    <row r="2652" spans="1:30">
      <c r="A2652" s="6">
        <v>43913</v>
      </c>
      <c r="B2652" s="7" t="s">
        <v>21</v>
      </c>
      <c r="C2652" s="7" t="s">
        <v>4269</v>
      </c>
      <c r="D2652" s="7" t="s">
        <v>3952</v>
      </c>
      <c r="E2652" s="7" t="s">
        <v>16</v>
      </c>
      <c r="F2652" s="7" t="s">
        <v>4270</v>
      </c>
      <c r="G2652" s="7" t="s">
        <v>17</v>
      </c>
      <c r="H2652" s="7" t="s">
        <v>5983</v>
      </c>
      <c r="I2652" s="7" t="s">
        <v>4396</v>
      </c>
      <c r="J2652" s="7"/>
      <c r="K2652" s="7"/>
      <c r="L2652" s="7" t="s">
        <v>8531</v>
      </c>
      <c r="M2652" s="7" t="s">
        <v>14344</v>
      </c>
      <c r="N2652" s="7">
        <v>31200</v>
      </c>
      <c r="O2652" s="7">
        <v>7800</v>
      </c>
      <c r="P2652" s="7">
        <v>4</v>
      </c>
      <c r="Q2652" s="7" t="s">
        <v>20</v>
      </c>
      <c r="R2652" s="1"/>
      <c r="S2652" s="1"/>
      <c r="T2652" s="1"/>
      <c r="U2652" s="15" t="s">
        <v>816</v>
      </c>
      <c r="V2652" s="52"/>
      <c r="W2652" s="14" t="s">
        <v>815</v>
      </c>
      <c r="X2652" s="20">
        <v>0</v>
      </c>
      <c r="Y2652" s="7" t="s">
        <v>11423</v>
      </c>
      <c r="Z2652" s="11" t="s">
        <v>4442</v>
      </c>
      <c r="AA2652" s="7">
        <v>1500000</v>
      </c>
      <c r="AB2652" s="1" t="s">
        <v>15733</v>
      </c>
      <c r="AC2652" s="7" t="s">
        <v>14869</v>
      </c>
      <c r="AD2652" s="1" t="s">
        <v>16269</v>
      </c>
    </row>
    <row r="2653" spans="1:30">
      <c r="A2653" s="6">
        <v>43949</v>
      </c>
      <c r="B2653" s="7" t="s">
        <v>1385</v>
      </c>
      <c r="C2653" s="7" t="s">
        <v>4499</v>
      </c>
      <c r="D2653" s="7" t="s">
        <v>2194</v>
      </c>
      <c r="E2653" s="7" t="s">
        <v>36</v>
      </c>
      <c r="F2653" s="7" t="s">
        <v>2319</v>
      </c>
      <c r="G2653" s="7" t="s">
        <v>17</v>
      </c>
      <c r="H2653" s="7" t="s">
        <v>5984</v>
      </c>
      <c r="I2653" s="7" t="s">
        <v>2321</v>
      </c>
      <c r="J2653" s="7" t="s">
        <v>2321</v>
      </c>
      <c r="K2653" s="7" t="s">
        <v>2321</v>
      </c>
      <c r="L2653" s="7" t="s">
        <v>14481</v>
      </c>
      <c r="M2653" s="7" t="s">
        <v>9079</v>
      </c>
      <c r="N2653" s="7">
        <v>31200</v>
      </c>
      <c r="O2653" s="7">
        <v>30</v>
      </c>
      <c r="P2653" s="7">
        <v>1040</v>
      </c>
      <c r="Q2653" s="7"/>
      <c r="R2653" s="1"/>
      <c r="S2653" s="1"/>
      <c r="T2653" s="1"/>
      <c r="U2653" s="15" t="s">
        <v>816</v>
      </c>
      <c r="V2653" s="52"/>
      <c r="W2653" s="14" t="s">
        <v>815</v>
      </c>
      <c r="X2653" s="20">
        <v>0</v>
      </c>
      <c r="Y2653" s="7" t="s">
        <v>11424</v>
      </c>
      <c r="Z2653" s="11" t="s">
        <v>4442</v>
      </c>
      <c r="AA2653" s="7">
        <v>0</v>
      </c>
      <c r="AB2653" s="1" t="s">
        <v>15883</v>
      </c>
      <c r="AC2653" s="7" t="s">
        <v>14869</v>
      </c>
      <c r="AD2653" s="1" t="s">
        <v>16269</v>
      </c>
    </row>
    <row r="2654" spans="1:30">
      <c r="A2654" s="6" t="s">
        <v>815</v>
      </c>
      <c r="B2654" s="7" t="s">
        <v>15</v>
      </c>
      <c r="C2654" s="7" t="s">
        <v>4458</v>
      </c>
      <c r="D2654" s="11" t="s">
        <v>904</v>
      </c>
      <c r="E2654" s="7" t="s">
        <v>16</v>
      </c>
      <c r="F2654" s="7" t="s">
        <v>4461</v>
      </c>
      <c r="G2654" s="7" t="s">
        <v>17</v>
      </c>
      <c r="H2654" s="7" t="s">
        <v>5985</v>
      </c>
      <c r="I2654" s="7" t="s">
        <v>8228</v>
      </c>
      <c r="J2654" s="7"/>
      <c r="K2654" s="7" t="s">
        <v>4517</v>
      </c>
      <c r="L2654" s="7" t="s">
        <v>8355</v>
      </c>
      <c r="M2654" s="7" t="s">
        <v>2620</v>
      </c>
      <c r="N2654" s="7">
        <v>31059</v>
      </c>
      <c r="O2654" s="7"/>
      <c r="P2654" s="7"/>
      <c r="Q2654" s="7"/>
      <c r="R2654" s="1"/>
      <c r="S2654" s="1"/>
      <c r="T2654" s="1"/>
      <c r="U2654" s="15" t="s">
        <v>816</v>
      </c>
      <c r="V2654" s="52"/>
      <c r="W2654" s="14" t="s">
        <v>815</v>
      </c>
      <c r="X2654" s="20">
        <v>0</v>
      </c>
      <c r="Y2654" s="7" t="s">
        <v>11425</v>
      </c>
      <c r="Z2654" s="11" t="s">
        <v>4442</v>
      </c>
      <c r="AA2654" s="7">
        <v>40000000</v>
      </c>
      <c r="AB2654" s="1" t="s">
        <v>15276</v>
      </c>
      <c r="AC2654" s="7" t="s">
        <v>14869</v>
      </c>
      <c r="AD2654" s="1" t="s">
        <v>16269</v>
      </c>
    </row>
    <row r="2655" spans="1:30">
      <c r="A2655" s="6">
        <v>43941</v>
      </c>
      <c r="B2655" s="7" t="s">
        <v>21</v>
      </c>
      <c r="C2655" s="7" t="s">
        <v>2648</v>
      </c>
      <c r="D2655" s="11" t="s">
        <v>3952</v>
      </c>
      <c r="E2655" s="7" t="s">
        <v>16</v>
      </c>
      <c r="F2655" s="7" t="s">
        <v>5986</v>
      </c>
      <c r="G2655" s="7" t="s">
        <v>17</v>
      </c>
      <c r="H2655" s="7" t="s">
        <v>5987</v>
      </c>
      <c r="I2655" s="7" t="s">
        <v>9080</v>
      </c>
      <c r="J2655" s="7"/>
      <c r="K2655" s="7"/>
      <c r="L2655" s="7" t="s">
        <v>9328</v>
      </c>
      <c r="M2655" s="7" t="s">
        <v>14406</v>
      </c>
      <c r="N2655" s="7">
        <v>31003.05</v>
      </c>
      <c r="O2655" s="7"/>
      <c r="P2655" s="7"/>
      <c r="Q2655" s="7"/>
      <c r="R2655" s="1"/>
      <c r="S2655" s="1"/>
      <c r="T2655" s="1"/>
      <c r="U2655" s="15" t="s">
        <v>816</v>
      </c>
      <c r="V2655" s="52"/>
      <c r="W2655" s="14" t="s">
        <v>815</v>
      </c>
      <c r="X2655" s="20">
        <v>0</v>
      </c>
      <c r="Y2655" s="7" t="s">
        <v>11426</v>
      </c>
      <c r="Z2655" s="11" t="s">
        <v>4442</v>
      </c>
      <c r="AA2655" s="7">
        <v>500000</v>
      </c>
      <c r="AB2655" s="1" t="s">
        <v>15802</v>
      </c>
      <c r="AC2655" s="7" t="s">
        <v>14869</v>
      </c>
      <c r="AD2655" s="1" t="s">
        <v>16269</v>
      </c>
    </row>
    <row r="2656" spans="1:30">
      <c r="A2656" s="6">
        <v>43912</v>
      </c>
      <c r="B2656" s="7" t="s">
        <v>15</v>
      </c>
      <c r="C2656" s="7" t="s">
        <v>4632</v>
      </c>
      <c r="D2656" s="7" t="s">
        <v>3512</v>
      </c>
      <c r="E2656" s="7" t="s">
        <v>16</v>
      </c>
      <c r="F2656" s="7"/>
      <c r="G2656" s="7" t="s">
        <v>17</v>
      </c>
      <c r="H2656" s="7" t="s">
        <v>5988</v>
      </c>
      <c r="I2656" s="7" t="s">
        <v>9081</v>
      </c>
      <c r="J2656" s="7" t="s">
        <v>9082</v>
      </c>
      <c r="K2656" s="7" t="s">
        <v>9082</v>
      </c>
      <c r="L2656" s="7" t="s">
        <v>8468</v>
      </c>
      <c r="M2656" s="7" t="s">
        <v>8243</v>
      </c>
      <c r="N2656" s="7">
        <v>30975</v>
      </c>
      <c r="O2656" s="7">
        <v>8850</v>
      </c>
      <c r="P2656" s="7">
        <v>3.5</v>
      </c>
      <c r="Q2656" s="7"/>
      <c r="R2656" s="1"/>
      <c r="S2656" s="1"/>
      <c r="T2656" s="1"/>
      <c r="U2656" s="15" t="s">
        <v>816</v>
      </c>
      <c r="V2656" s="52"/>
      <c r="W2656" s="14" t="s">
        <v>815</v>
      </c>
      <c r="X2656" s="20">
        <v>0</v>
      </c>
      <c r="Y2656" s="7" t="s">
        <v>11427</v>
      </c>
      <c r="Z2656" s="11" t="s">
        <v>4442</v>
      </c>
      <c r="AA2656" s="7">
        <v>900000000</v>
      </c>
      <c r="AB2656" s="1" t="s">
        <v>15657</v>
      </c>
      <c r="AC2656" s="7" t="s">
        <v>14869</v>
      </c>
      <c r="AD2656" s="1" t="s">
        <v>16269</v>
      </c>
    </row>
    <row r="2657" spans="1:30">
      <c r="A2657" s="6">
        <v>43943</v>
      </c>
      <c r="B2657" s="7" t="s">
        <v>21</v>
      </c>
      <c r="C2657" s="7" t="s">
        <v>4447</v>
      </c>
      <c r="D2657" s="7" t="s">
        <v>2766</v>
      </c>
      <c r="E2657" s="7" t="s">
        <v>16</v>
      </c>
      <c r="F2657" s="7" t="s">
        <v>2767</v>
      </c>
      <c r="G2657" s="7" t="s">
        <v>17</v>
      </c>
      <c r="H2657" s="7" t="s">
        <v>5989</v>
      </c>
      <c r="I2657" s="7" t="s">
        <v>314</v>
      </c>
      <c r="J2657" s="7" t="s">
        <v>314</v>
      </c>
      <c r="K2657" s="7" t="s">
        <v>9083</v>
      </c>
      <c r="L2657" s="7" t="s">
        <v>14482</v>
      </c>
      <c r="M2657" s="7" t="s">
        <v>9084</v>
      </c>
      <c r="N2657" s="7">
        <v>30960</v>
      </c>
      <c r="O2657" s="7"/>
      <c r="P2657" s="7"/>
      <c r="Q2657" s="7"/>
      <c r="R2657" s="1"/>
      <c r="S2657" s="1"/>
      <c r="T2657" s="1"/>
      <c r="U2657" s="15" t="s">
        <v>816</v>
      </c>
      <c r="V2657" s="52"/>
      <c r="W2657" s="14" t="s">
        <v>815</v>
      </c>
      <c r="X2657" s="20">
        <v>0</v>
      </c>
      <c r="Y2657" s="7" t="s">
        <v>11428</v>
      </c>
      <c r="Z2657" s="11" t="s">
        <v>4442</v>
      </c>
      <c r="AA2657" s="7">
        <v>400000</v>
      </c>
      <c r="AB2657" s="1" t="s">
        <v>15884</v>
      </c>
      <c r="AC2657" s="7" t="s">
        <v>14870</v>
      </c>
      <c r="AD2657" s="1" t="s">
        <v>16269</v>
      </c>
    </row>
    <row r="2658" spans="1:30">
      <c r="A2658" s="6">
        <v>43944</v>
      </c>
      <c r="B2658" s="7" t="s">
        <v>21</v>
      </c>
      <c r="C2658" s="7" t="s">
        <v>5323</v>
      </c>
      <c r="D2658" s="7" t="s">
        <v>2877</v>
      </c>
      <c r="E2658" s="7" t="s">
        <v>16</v>
      </c>
      <c r="F2658" s="7" t="s">
        <v>3267</v>
      </c>
      <c r="G2658" s="7" t="s">
        <v>17</v>
      </c>
      <c r="H2658" s="7"/>
      <c r="I2658" s="7" t="s">
        <v>9085</v>
      </c>
      <c r="J2658" s="7"/>
      <c r="K2658" s="7" t="s">
        <v>9086</v>
      </c>
      <c r="L2658" s="7" t="s">
        <v>8754</v>
      </c>
      <c r="M2658" s="7" t="s">
        <v>8755</v>
      </c>
      <c r="N2658" s="7">
        <v>30816</v>
      </c>
      <c r="O2658" s="7">
        <v>1200</v>
      </c>
      <c r="P2658" s="7">
        <v>25.68</v>
      </c>
      <c r="Q2658" s="7"/>
      <c r="R2658" s="1"/>
      <c r="S2658" s="1"/>
      <c r="T2658" s="1"/>
      <c r="U2658" s="15" t="s">
        <v>816</v>
      </c>
      <c r="V2658" s="52"/>
      <c r="W2658" s="14" t="s">
        <v>815</v>
      </c>
      <c r="X2658" s="20">
        <v>0</v>
      </c>
      <c r="Y2658" s="7" t="s">
        <v>11429</v>
      </c>
      <c r="Z2658" s="11" t="s">
        <v>4442</v>
      </c>
      <c r="AA2658" s="7">
        <v>480000</v>
      </c>
      <c r="AB2658" s="1" t="s">
        <v>15791</v>
      </c>
      <c r="AC2658" s="7" t="s">
        <v>14869</v>
      </c>
      <c r="AD2658" s="1" t="s">
        <v>16269</v>
      </c>
    </row>
    <row r="2659" spans="1:30">
      <c r="A2659" s="6">
        <v>43950</v>
      </c>
      <c r="B2659" s="7" t="s">
        <v>21</v>
      </c>
      <c r="C2659" s="7" t="s">
        <v>4483</v>
      </c>
      <c r="D2659" s="7" t="s">
        <v>39</v>
      </c>
      <c r="E2659" s="7" t="s">
        <v>117</v>
      </c>
      <c r="F2659" s="7" t="s">
        <v>5312</v>
      </c>
      <c r="G2659" s="7" t="s">
        <v>37</v>
      </c>
      <c r="H2659" s="7" t="s">
        <v>5990</v>
      </c>
      <c r="I2659" s="7" t="s">
        <v>8224</v>
      </c>
      <c r="J2659" s="7" t="s">
        <v>8225</v>
      </c>
      <c r="K2659" s="7" t="s">
        <v>8226</v>
      </c>
      <c r="L2659" s="7" t="s">
        <v>8227</v>
      </c>
      <c r="M2659" s="7" t="s">
        <v>14277</v>
      </c>
      <c r="N2659" s="7">
        <v>30800</v>
      </c>
      <c r="O2659" s="7">
        <v>20000</v>
      </c>
      <c r="P2659" s="7">
        <v>1.54</v>
      </c>
      <c r="Q2659" s="7"/>
      <c r="R2659" s="1"/>
      <c r="S2659" s="1"/>
      <c r="T2659" s="1"/>
      <c r="U2659" s="15" t="s">
        <v>816</v>
      </c>
      <c r="V2659" s="52"/>
      <c r="W2659" s="14" t="s">
        <v>815</v>
      </c>
      <c r="X2659" s="20">
        <v>0</v>
      </c>
      <c r="Y2659" s="7" t="s">
        <v>11430</v>
      </c>
      <c r="Z2659" s="11" t="s">
        <v>4442</v>
      </c>
      <c r="AA2659" s="7">
        <v>0</v>
      </c>
      <c r="AB2659" s="1" t="s">
        <v>14935</v>
      </c>
      <c r="AC2659" s="7" t="s">
        <v>14869</v>
      </c>
      <c r="AD2659" s="1" t="s">
        <v>16269</v>
      </c>
    </row>
    <row r="2660" spans="1:30">
      <c r="A2660" s="6">
        <v>43950</v>
      </c>
      <c r="B2660" s="7" t="s">
        <v>21</v>
      </c>
      <c r="C2660" s="7" t="s">
        <v>4483</v>
      </c>
      <c r="D2660" s="7" t="s">
        <v>39</v>
      </c>
      <c r="E2660" s="7" t="s">
        <v>117</v>
      </c>
      <c r="F2660" s="7" t="s">
        <v>5312</v>
      </c>
      <c r="G2660" s="7" t="s">
        <v>37</v>
      </c>
      <c r="H2660" s="7" t="s">
        <v>5991</v>
      </c>
      <c r="I2660" s="7" t="s">
        <v>8224</v>
      </c>
      <c r="J2660" s="7" t="s">
        <v>8225</v>
      </c>
      <c r="K2660" s="7" t="s">
        <v>8226</v>
      </c>
      <c r="L2660" s="7" t="s">
        <v>8227</v>
      </c>
      <c r="M2660" s="7" t="s">
        <v>14277</v>
      </c>
      <c r="N2660" s="7">
        <v>30800</v>
      </c>
      <c r="O2660" s="7">
        <v>20000</v>
      </c>
      <c r="P2660" s="7">
        <v>1.54</v>
      </c>
      <c r="Q2660" s="7"/>
      <c r="R2660" s="1"/>
      <c r="S2660" s="1"/>
      <c r="T2660" s="1"/>
      <c r="U2660" s="15" t="s">
        <v>816</v>
      </c>
      <c r="V2660" s="52"/>
      <c r="W2660" s="14" t="s">
        <v>815</v>
      </c>
      <c r="X2660" s="20">
        <v>0</v>
      </c>
      <c r="Y2660" s="7" t="s">
        <v>11431</v>
      </c>
      <c r="Z2660" s="11" t="s">
        <v>4442</v>
      </c>
      <c r="AA2660" s="7">
        <v>0</v>
      </c>
      <c r="AB2660" s="1" t="s">
        <v>14935</v>
      </c>
      <c r="AC2660" s="7" t="s">
        <v>14869</v>
      </c>
      <c r="AD2660" s="1" t="s">
        <v>16269</v>
      </c>
    </row>
    <row r="2661" spans="1:30">
      <c r="A2661" s="6">
        <v>43948</v>
      </c>
      <c r="B2661" s="7" t="s">
        <v>21</v>
      </c>
      <c r="C2661" s="7" t="s">
        <v>4451</v>
      </c>
      <c r="D2661" s="7" t="s">
        <v>2480</v>
      </c>
      <c r="E2661" s="7" t="s">
        <v>16</v>
      </c>
      <c r="F2661" s="7" t="s">
        <v>2481</v>
      </c>
      <c r="G2661" s="7" t="s">
        <v>17</v>
      </c>
      <c r="H2661" s="7" t="s">
        <v>5992</v>
      </c>
      <c r="I2661" s="7" t="s">
        <v>9087</v>
      </c>
      <c r="J2661" s="7" t="s">
        <v>2485</v>
      </c>
      <c r="K2661" s="7"/>
      <c r="L2661" s="7" t="s">
        <v>9088</v>
      </c>
      <c r="M2661" s="7" t="s">
        <v>9089</v>
      </c>
      <c r="N2661" s="7">
        <v>30768</v>
      </c>
      <c r="O2661" s="7"/>
      <c r="P2661" s="7"/>
      <c r="Q2661" s="7"/>
      <c r="R2661" s="1"/>
      <c r="S2661" s="1"/>
      <c r="T2661" s="1"/>
      <c r="U2661" s="15" t="s">
        <v>816</v>
      </c>
      <c r="V2661" s="52"/>
      <c r="W2661" s="14" t="s">
        <v>815</v>
      </c>
      <c r="X2661" s="20">
        <v>0</v>
      </c>
      <c r="Y2661" s="7" t="s">
        <v>11432</v>
      </c>
      <c r="Z2661" s="11" t="s">
        <v>4442</v>
      </c>
      <c r="AA2661" s="7">
        <v>1700000</v>
      </c>
      <c r="AB2661" s="1" t="s">
        <v>15885</v>
      </c>
      <c r="AC2661" s="7" t="s">
        <v>14869</v>
      </c>
      <c r="AD2661" s="1" t="s">
        <v>16269</v>
      </c>
    </row>
    <row r="2662" spans="1:30">
      <c r="A2662" s="6">
        <v>43944</v>
      </c>
      <c r="B2662" s="7" t="s">
        <v>21</v>
      </c>
      <c r="C2662" s="7" t="s">
        <v>5285</v>
      </c>
      <c r="D2662" s="11" t="s">
        <v>904</v>
      </c>
      <c r="E2662" s="7" t="s">
        <v>16</v>
      </c>
      <c r="F2662" s="7" t="s">
        <v>5286</v>
      </c>
      <c r="G2662" s="7" t="s">
        <v>17</v>
      </c>
      <c r="H2662" s="7" t="s">
        <v>5342</v>
      </c>
      <c r="I2662" s="7" t="s">
        <v>682</v>
      </c>
      <c r="J2662" s="7"/>
      <c r="K2662" s="7" t="s">
        <v>1347</v>
      </c>
      <c r="L2662" s="7" t="s">
        <v>14484</v>
      </c>
      <c r="M2662" s="7" t="s">
        <v>14483</v>
      </c>
      <c r="N2662" s="7">
        <v>30750</v>
      </c>
      <c r="O2662" s="7"/>
      <c r="P2662" s="7"/>
      <c r="Q2662" s="7"/>
      <c r="R2662" s="1"/>
      <c r="S2662" s="1"/>
      <c r="T2662" s="1"/>
      <c r="U2662" s="15" t="s">
        <v>816</v>
      </c>
      <c r="V2662" s="52"/>
      <c r="W2662" s="14" t="s">
        <v>815</v>
      </c>
      <c r="X2662" s="20">
        <v>0</v>
      </c>
      <c r="Y2662" s="7" t="s">
        <v>11433</v>
      </c>
      <c r="Z2662" s="11" t="s">
        <v>4442</v>
      </c>
      <c r="AA2662" s="7">
        <v>100000</v>
      </c>
      <c r="AB2662" s="1" t="s">
        <v>15886</v>
      </c>
      <c r="AC2662" s="7" t="s">
        <v>14870</v>
      </c>
      <c r="AD2662" s="1" t="s">
        <v>16269</v>
      </c>
    </row>
    <row r="2663" spans="1:30">
      <c r="A2663" s="6">
        <v>43943</v>
      </c>
      <c r="B2663" s="7" t="s">
        <v>21</v>
      </c>
      <c r="C2663" s="7" t="s">
        <v>4447</v>
      </c>
      <c r="D2663" s="7" t="s">
        <v>2766</v>
      </c>
      <c r="E2663" s="7" t="s">
        <v>16</v>
      </c>
      <c r="F2663" s="7" t="s">
        <v>2767</v>
      </c>
      <c r="G2663" s="7" t="s">
        <v>37</v>
      </c>
      <c r="H2663" s="7" t="s">
        <v>5635</v>
      </c>
      <c r="I2663" s="7" t="s">
        <v>314</v>
      </c>
      <c r="J2663" s="7" t="s">
        <v>314</v>
      </c>
      <c r="K2663" s="7" t="s">
        <v>9090</v>
      </c>
      <c r="L2663" s="7" t="s">
        <v>14485</v>
      </c>
      <c r="M2663" s="7" t="s">
        <v>9091</v>
      </c>
      <c r="N2663" s="7">
        <v>30660</v>
      </c>
      <c r="O2663" s="7"/>
      <c r="P2663" s="7"/>
      <c r="Q2663" s="7"/>
      <c r="R2663" s="1"/>
      <c r="S2663" s="1"/>
      <c r="T2663" s="1"/>
      <c r="U2663" s="15" t="s">
        <v>816</v>
      </c>
      <c r="V2663" s="52"/>
      <c r="W2663" s="14" t="s">
        <v>815</v>
      </c>
      <c r="X2663" s="20">
        <v>0</v>
      </c>
      <c r="Y2663" s="7" t="s">
        <v>11434</v>
      </c>
      <c r="Z2663" s="11" t="s">
        <v>4442</v>
      </c>
      <c r="AA2663" s="7">
        <v>0</v>
      </c>
      <c r="AB2663" s="1" t="s">
        <v>15887</v>
      </c>
      <c r="AC2663" s="7" t="s">
        <v>14869</v>
      </c>
      <c r="AD2663" s="1" t="s">
        <v>16269</v>
      </c>
    </row>
    <row r="2664" spans="1:30">
      <c r="A2664" s="6">
        <v>43921</v>
      </c>
      <c r="B2664" s="7" t="s">
        <v>1385</v>
      </c>
      <c r="C2664" s="7" t="s">
        <v>4444</v>
      </c>
      <c r="D2664" s="7" t="s">
        <v>1387</v>
      </c>
      <c r="E2664" s="7" t="s">
        <v>4456</v>
      </c>
      <c r="F2664" s="7" t="s">
        <v>5993</v>
      </c>
      <c r="G2664" s="7" t="s">
        <v>34</v>
      </c>
      <c r="H2664" s="7" t="s">
        <v>5994</v>
      </c>
      <c r="I2664" s="7" t="s">
        <v>9092</v>
      </c>
      <c r="J2664" s="7"/>
      <c r="K2664" s="7"/>
      <c r="L2664" s="7" t="s">
        <v>8355</v>
      </c>
      <c r="M2664" s="7" t="s">
        <v>2620</v>
      </c>
      <c r="N2664" s="7">
        <v>30612.240000000002</v>
      </c>
      <c r="O2664" s="7"/>
      <c r="P2664" s="7"/>
      <c r="Q2664" s="7"/>
      <c r="R2664" s="1"/>
      <c r="S2664" s="1"/>
      <c r="T2664" s="1"/>
      <c r="U2664" s="15" t="s">
        <v>816</v>
      </c>
      <c r="V2664" s="52"/>
      <c r="W2664" s="14" t="s">
        <v>815</v>
      </c>
      <c r="X2664" s="20">
        <v>0</v>
      </c>
      <c r="Y2664" s="7" t="s">
        <v>11435</v>
      </c>
      <c r="Z2664" s="11" t="s">
        <v>4442</v>
      </c>
      <c r="AA2664" s="7">
        <v>40000000</v>
      </c>
      <c r="AB2664" s="1" t="s">
        <v>15276</v>
      </c>
      <c r="AC2664" s="7" t="s">
        <v>14869</v>
      </c>
      <c r="AD2664" s="1" t="s">
        <v>16269</v>
      </c>
    </row>
    <row r="2665" spans="1:30">
      <c r="A2665" s="6">
        <v>43941</v>
      </c>
      <c r="B2665" s="7" t="s">
        <v>21</v>
      </c>
      <c r="C2665" s="7" t="s">
        <v>2648</v>
      </c>
      <c r="D2665" s="11" t="s">
        <v>3952</v>
      </c>
      <c r="E2665" s="7" t="s">
        <v>16</v>
      </c>
      <c r="F2665" s="7" t="s">
        <v>5520</v>
      </c>
      <c r="G2665" s="7" t="s">
        <v>17</v>
      </c>
      <c r="H2665" s="7" t="s">
        <v>5995</v>
      </c>
      <c r="I2665" s="7" t="s">
        <v>8621</v>
      </c>
      <c r="J2665" s="7"/>
      <c r="K2665" s="7"/>
      <c r="L2665" s="7" t="s">
        <v>1854</v>
      </c>
      <c r="M2665" s="7" t="s">
        <v>1855</v>
      </c>
      <c r="N2665" s="7">
        <v>30500</v>
      </c>
      <c r="O2665" s="7"/>
      <c r="P2665" s="7"/>
      <c r="Q2665" s="7"/>
      <c r="R2665" s="1"/>
      <c r="S2665" s="1"/>
      <c r="T2665" s="1"/>
      <c r="U2665" s="15" t="s">
        <v>816</v>
      </c>
      <c r="V2665" s="52"/>
      <c r="W2665" s="14" t="s">
        <v>815</v>
      </c>
      <c r="X2665" s="20">
        <v>0</v>
      </c>
      <c r="Y2665" s="7" t="s">
        <v>11436</v>
      </c>
      <c r="Z2665" s="11" t="s">
        <v>4442</v>
      </c>
      <c r="AA2665" s="7">
        <v>50000</v>
      </c>
      <c r="AB2665" s="1" t="s">
        <v>15169</v>
      </c>
      <c r="AC2665" s="7" t="s">
        <v>14868</v>
      </c>
      <c r="AD2665" s="1" t="s">
        <v>16269</v>
      </c>
    </row>
    <row r="2666" spans="1:30">
      <c r="A2666" s="6">
        <v>43938</v>
      </c>
      <c r="B2666" s="7" t="s">
        <v>1385</v>
      </c>
      <c r="C2666" s="7" t="s">
        <v>4444</v>
      </c>
      <c r="D2666" s="7" t="s">
        <v>1387</v>
      </c>
      <c r="E2666" s="7" t="s">
        <v>4456</v>
      </c>
      <c r="F2666" s="7" t="s">
        <v>1811</v>
      </c>
      <c r="G2666" s="7" t="s">
        <v>17</v>
      </c>
      <c r="H2666" s="7" t="s">
        <v>5996</v>
      </c>
      <c r="I2666" s="7" t="s">
        <v>9093</v>
      </c>
      <c r="J2666" s="7"/>
      <c r="K2666" s="7"/>
      <c r="L2666" s="7" t="s">
        <v>14486</v>
      </c>
      <c r="M2666" s="7" t="s">
        <v>9094</v>
      </c>
      <c r="N2666" s="7">
        <v>30491.5</v>
      </c>
      <c r="O2666" s="7"/>
      <c r="P2666" s="7"/>
      <c r="Q2666" s="7"/>
      <c r="R2666" s="1"/>
      <c r="S2666" s="1"/>
      <c r="T2666" s="1"/>
      <c r="U2666" s="15" t="s">
        <v>816</v>
      </c>
      <c r="V2666" s="52"/>
      <c r="W2666" s="14" t="s">
        <v>815</v>
      </c>
      <c r="X2666" s="20">
        <v>0</v>
      </c>
      <c r="Y2666" s="7" t="s">
        <v>11437</v>
      </c>
      <c r="Z2666" s="11" t="s">
        <v>4442</v>
      </c>
      <c r="AA2666" s="7">
        <v>30000</v>
      </c>
      <c r="AB2666" s="1" t="s">
        <v>15888</v>
      </c>
      <c r="AC2666" s="7" t="s">
        <v>14868</v>
      </c>
      <c r="AD2666" s="1" t="s">
        <v>16269</v>
      </c>
    </row>
    <row r="2667" spans="1:30">
      <c r="A2667" s="6" t="s">
        <v>815</v>
      </c>
      <c r="B2667" s="7" t="s">
        <v>15</v>
      </c>
      <c r="C2667" s="7" t="s">
        <v>4458</v>
      </c>
      <c r="D2667" s="11" t="s">
        <v>904</v>
      </c>
      <c r="E2667" s="7" t="s">
        <v>16</v>
      </c>
      <c r="F2667" s="7" t="s">
        <v>4459</v>
      </c>
      <c r="G2667" s="7" t="s">
        <v>17</v>
      </c>
      <c r="H2667" s="7" t="s">
        <v>5997</v>
      </c>
      <c r="I2667" s="7" t="s">
        <v>8267</v>
      </c>
      <c r="J2667" s="7"/>
      <c r="K2667" s="7" t="s">
        <v>4517</v>
      </c>
      <c r="L2667" s="7" t="s">
        <v>8597</v>
      </c>
      <c r="M2667" s="7" t="s">
        <v>14357</v>
      </c>
      <c r="N2667" s="7">
        <v>30450</v>
      </c>
      <c r="O2667" s="7"/>
      <c r="P2667" s="7"/>
      <c r="Q2667" s="7"/>
      <c r="R2667" s="1"/>
      <c r="S2667" s="1"/>
      <c r="T2667" s="1"/>
      <c r="U2667" s="15" t="s">
        <v>816</v>
      </c>
      <c r="V2667" s="52"/>
      <c r="W2667" s="14" t="s">
        <v>815</v>
      </c>
      <c r="X2667" s="20">
        <v>0</v>
      </c>
      <c r="Y2667" s="7" t="s">
        <v>11438</v>
      </c>
      <c r="Z2667" s="11" t="s">
        <v>4442</v>
      </c>
      <c r="AA2667" s="7">
        <v>87620530</v>
      </c>
      <c r="AB2667" s="1" t="s">
        <v>15616</v>
      </c>
      <c r="AC2667" s="7" t="s">
        <v>14869</v>
      </c>
      <c r="AD2667" s="1" t="s">
        <v>16269</v>
      </c>
    </row>
    <row r="2668" spans="1:30">
      <c r="A2668" s="6">
        <v>43941</v>
      </c>
      <c r="B2668" s="7" t="s">
        <v>21</v>
      </c>
      <c r="C2668" s="7" t="s">
        <v>2648</v>
      </c>
      <c r="D2668" s="11" t="s">
        <v>3952</v>
      </c>
      <c r="E2668" s="7" t="s">
        <v>16</v>
      </c>
      <c r="F2668" s="7" t="s">
        <v>4101</v>
      </c>
      <c r="G2668" s="7" t="s">
        <v>17</v>
      </c>
      <c r="H2668" s="7" t="s">
        <v>5998</v>
      </c>
      <c r="I2668" s="7" t="s">
        <v>9095</v>
      </c>
      <c r="J2668" s="7"/>
      <c r="K2668" s="7"/>
      <c r="L2668" s="7" t="s">
        <v>14488</v>
      </c>
      <c r="M2668" s="7" t="s">
        <v>14487</v>
      </c>
      <c r="N2668" s="7">
        <v>30442</v>
      </c>
      <c r="O2668" s="7"/>
      <c r="P2668" s="7"/>
      <c r="Q2668" s="7"/>
      <c r="R2668" s="1"/>
      <c r="S2668" s="1"/>
      <c r="T2668" s="1"/>
      <c r="U2668" s="15" t="s">
        <v>816</v>
      </c>
      <c r="V2668" s="52"/>
      <c r="W2668" s="14" t="s">
        <v>815</v>
      </c>
      <c r="X2668" s="20">
        <v>0</v>
      </c>
      <c r="Y2668" s="7" t="s">
        <v>11439</v>
      </c>
      <c r="Z2668" s="11" t="s">
        <v>4442</v>
      </c>
      <c r="AA2668" s="7">
        <v>1500000</v>
      </c>
      <c r="AB2668" s="1" t="s">
        <v>15889</v>
      </c>
      <c r="AC2668" s="7" t="s">
        <v>14869</v>
      </c>
      <c r="AD2668" s="1" t="s">
        <v>16269</v>
      </c>
    </row>
    <row r="2669" spans="1:30">
      <c r="A2669" s="6">
        <v>43930</v>
      </c>
      <c r="B2669" s="7" t="s">
        <v>21</v>
      </c>
      <c r="C2669" s="7" t="s">
        <v>5189</v>
      </c>
      <c r="D2669" s="11" t="s">
        <v>904</v>
      </c>
      <c r="E2669" s="7" t="s">
        <v>16</v>
      </c>
      <c r="F2669" s="7"/>
      <c r="G2669" s="7" t="s">
        <v>17</v>
      </c>
      <c r="H2669" s="7" t="s">
        <v>5999</v>
      </c>
      <c r="I2669" s="7"/>
      <c r="J2669" s="7"/>
      <c r="K2669" s="7"/>
      <c r="L2669" s="7" t="s">
        <v>14489</v>
      </c>
      <c r="M2669" s="7" t="s">
        <v>9096</v>
      </c>
      <c r="N2669" s="7">
        <v>30435</v>
      </c>
      <c r="O2669" s="7"/>
      <c r="P2669" s="7"/>
      <c r="Q2669" s="7"/>
      <c r="R2669" s="1"/>
      <c r="S2669" s="1"/>
      <c r="T2669" s="1"/>
      <c r="U2669" s="15" t="s">
        <v>816</v>
      </c>
      <c r="V2669" s="52"/>
      <c r="W2669" s="14" t="s">
        <v>815</v>
      </c>
      <c r="X2669" s="20">
        <v>0</v>
      </c>
      <c r="Y2669" s="7" t="s">
        <v>11440</v>
      </c>
      <c r="Z2669" s="11" t="s">
        <v>4442</v>
      </c>
      <c r="AA2669" s="7">
        <v>100000</v>
      </c>
      <c r="AB2669" s="1" t="s">
        <v>15890</v>
      </c>
      <c r="AC2669" s="7" t="s">
        <v>14868</v>
      </c>
      <c r="AD2669" s="1" t="s">
        <v>16269</v>
      </c>
    </row>
    <row r="2670" spans="1:30">
      <c r="A2670" s="6">
        <v>43934</v>
      </c>
      <c r="B2670" s="7" t="s">
        <v>21</v>
      </c>
      <c r="C2670" s="7" t="s">
        <v>5189</v>
      </c>
      <c r="D2670" s="11" t="s">
        <v>904</v>
      </c>
      <c r="E2670" s="7" t="s">
        <v>16</v>
      </c>
      <c r="F2670" s="7"/>
      <c r="G2670" s="7" t="s">
        <v>17</v>
      </c>
      <c r="H2670" s="7" t="s">
        <v>6000</v>
      </c>
      <c r="I2670" s="7"/>
      <c r="J2670" s="7"/>
      <c r="K2670" s="7" t="s">
        <v>9097</v>
      </c>
      <c r="L2670" s="7" t="s">
        <v>14489</v>
      </c>
      <c r="M2670" s="7" t="s">
        <v>9096</v>
      </c>
      <c r="N2670" s="7">
        <v>30435</v>
      </c>
      <c r="O2670" s="7"/>
      <c r="P2670" s="7"/>
      <c r="Q2670" s="7"/>
      <c r="R2670" s="1"/>
      <c r="S2670" s="1"/>
      <c r="T2670" s="1"/>
      <c r="U2670" s="15" t="s">
        <v>816</v>
      </c>
      <c r="V2670" s="52"/>
      <c r="W2670" s="14" t="s">
        <v>815</v>
      </c>
      <c r="X2670" s="20">
        <v>0</v>
      </c>
      <c r="Y2670" s="7" t="s">
        <v>11441</v>
      </c>
      <c r="Z2670" s="11" t="s">
        <v>4442</v>
      </c>
      <c r="AA2670" s="7">
        <v>100000</v>
      </c>
      <c r="AB2670" s="1" t="s">
        <v>15890</v>
      </c>
      <c r="AC2670" s="7" t="s">
        <v>14868</v>
      </c>
      <c r="AD2670" s="1" t="s">
        <v>16269</v>
      </c>
    </row>
    <row r="2671" spans="1:30">
      <c r="A2671" s="6" t="s">
        <v>815</v>
      </c>
      <c r="B2671" s="7" t="s">
        <v>15</v>
      </c>
      <c r="C2671" s="7" t="s">
        <v>4458</v>
      </c>
      <c r="D2671" s="11" t="s">
        <v>904</v>
      </c>
      <c r="E2671" s="7" t="s">
        <v>16</v>
      </c>
      <c r="F2671" s="7" t="s">
        <v>4459</v>
      </c>
      <c r="G2671" s="7" t="s">
        <v>17</v>
      </c>
      <c r="H2671" s="7" t="s">
        <v>6001</v>
      </c>
      <c r="I2671" s="7" t="s">
        <v>4843</v>
      </c>
      <c r="J2671" s="7"/>
      <c r="K2671" s="7" t="s">
        <v>4517</v>
      </c>
      <c r="L2671" s="7" t="s">
        <v>9028</v>
      </c>
      <c r="M2671" s="7" t="s">
        <v>14472</v>
      </c>
      <c r="N2671" s="7">
        <v>30225</v>
      </c>
      <c r="O2671" s="7"/>
      <c r="P2671" s="7"/>
      <c r="Q2671" s="7"/>
      <c r="R2671" s="1"/>
      <c r="S2671" s="1"/>
      <c r="T2671" s="1"/>
      <c r="U2671" s="15" t="s">
        <v>816</v>
      </c>
      <c r="V2671" s="52"/>
      <c r="W2671" s="14" t="s">
        <v>815</v>
      </c>
      <c r="X2671" s="20">
        <v>0</v>
      </c>
      <c r="Y2671" s="7" t="s">
        <v>11442</v>
      </c>
      <c r="Z2671" s="11" t="s">
        <v>4442</v>
      </c>
      <c r="AA2671" s="7">
        <v>59088251</v>
      </c>
      <c r="AB2671" s="1" t="s">
        <v>15871</v>
      </c>
      <c r="AC2671" s="7" t="s">
        <v>14869</v>
      </c>
      <c r="AD2671" s="1" t="s">
        <v>16269</v>
      </c>
    </row>
    <row r="2672" spans="1:30">
      <c r="A2672" s="6">
        <v>43949</v>
      </c>
      <c r="B2672" s="7" t="s">
        <v>21</v>
      </c>
      <c r="C2672" s="7" t="s">
        <v>5327</v>
      </c>
      <c r="D2672" s="11" t="s">
        <v>904</v>
      </c>
      <c r="E2672" s="7" t="s">
        <v>117</v>
      </c>
      <c r="F2672" s="7" t="s">
        <v>3478</v>
      </c>
      <c r="G2672" s="7" t="s">
        <v>17</v>
      </c>
      <c r="H2672" s="7" t="s">
        <v>6002</v>
      </c>
      <c r="I2672" s="7"/>
      <c r="J2672" s="7" t="s">
        <v>288</v>
      </c>
      <c r="K2672" s="7" t="s">
        <v>3481</v>
      </c>
      <c r="L2672" s="7" t="s">
        <v>13992</v>
      </c>
      <c r="M2672" s="7" t="s">
        <v>3497</v>
      </c>
      <c r="N2672" s="7">
        <v>30094.1</v>
      </c>
      <c r="O2672" s="7">
        <v>1786</v>
      </c>
      <c r="P2672" s="7">
        <v>16.850000000000001</v>
      </c>
      <c r="Q2672" s="7"/>
      <c r="R2672" s="1"/>
      <c r="S2672" s="1"/>
      <c r="T2672" s="1"/>
      <c r="U2672" s="15" t="s">
        <v>816</v>
      </c>
      <c r="V2672" s="52"/>
      <c r="W2672" s="14" t="s">
        <v>815</v>
      </c>
      <c r="X2672" s="20">
        <v>0</v>
      </c>
      <c r="Y2672" s="7" t="s">
        <v>11443</v>
      </c>
      <c r="Z2672" s="11" t="s">
        <v>4442</v>
      </c>
      <c r="AA2672" s="7">
        <v>0</v>
      </c>
      <c r="AB2672" s="1" t="s">
        <v>15379</v>
      </c>
      <c r="AC2672" s="7" t="s">
        <v>14868</v>
      </c>
      <c r="AD2672" s="1" t="s">
        <v>16269</v>
      </c>
    </row>
    <row r="2673" spans="1:30">
      <c r="A2673" s="6">
        <v>43934</v>
      </c>
      <c r="B2673" s="7" t="s">
        <v>15</v>
      </c>
      <c r="C2673" s="7" t="s">
        <v>4632</v>
      </c>
      <c r="D2673" s="7" t="s">
        <v>3512</v>
      </c>
      <c r="E2673" s="7" t="s">
        <v>16</v>
      </c>
      <c r="F2673" s="7"/>
      <c r="G2673" s="7" t="s">
        <v>17</v>
      </c>
      <c r="H2673" s="7" t="s">
        <v>6003</v>
      </c>
      <c r="I2673" s="7" t="s">
        <v>9077</v>
      </c>
      <c r="J2673" s="7" t="s">
        <v>9078</v>
      </c>
      <c r="K2673" s="7" t="s">
        <v>9078</v>
      </c>
      <c r="L2673" s="7" t="s">
        <v>161</v>
      </c>
      <c r="M2673" s="7" t="s">
        <v>2859</v>
      </c>
      <c r="N2673" s="7">
        <v>30000</v>
      </c>
      <c r="O2673" s="7">
        <v>120</v>
      </c>
      <c r="P2673" s="7">
        <v>250</v>
      </c>
      <c r="Q2673" s="7"/>
      <c r="R2673" s="1"/>
      <c r="S2673" s="1"/>
      <c r="T2673" s="1"/>
      <c r="U2673" s="15" t="s">
        <v>816</v>
      </c>
      <c r="V2673" s="52"/>
      <c r="W2673" s="14" t="s">
        <v>815</v>
      </c>
      <c r="X2673" s="20">
        <v>0</v>
      </c>
      <c r="Y2673" s="7" t="s">
        <v>11444</v>
      </c>
      <c r="Z2673" s="11" t="s">
        <v>4442</v>
      </c>
      <c r="AA2673" s="7">
        <v>100000</v>
      </c>
      <c r="AB2673" s="1" t="s">
        <v>14886</v>
      </c>
      <c r="AC2673" s="7" t="s">
        <v>14870</v>
      </c>
      <c r="AD2673" s="1" t="s">
        <v>16269</v>
      </c>
    </row>
    <row r="2674" spans="1:30">
      <c r="A2674" s="6">
        <v>43941</v>
      </c>
      <c r="B2674" s="7" t="s">
        <v>21</v>
      </c>
      <c r="C2674" s="7" t="s">
        <v>4659</v>
      </c>
      <c r="D2674" s="7" t="s">
        <v>2349</v>
      </c>
      <c r="E2674" s="7" t="s">
        <v>16</v>
      </c>
      <c r="F2674" s="7" t="s">
        <v>2350</v>
      </c>
      <c r="G2674" s="7" t="s">
        <v>37</v>
      </c>
      <c r="H2674" s="7" t="s">
        <v>6004</v>
      </c>
      <c r="I2674" s="7" t="s">
        <v>9098</v>
      </c>
      <c r="J2674" s="7"/>
      <c r="K2674" s="7" t="s">
        <v>9099</v>
      </c>
      <c r="L2674" s="7" t="s">
        <v>14490</v>
      </c>
      <c r="M2674" s="7" t="s">
        <v>9100</v>
      </c>
      <c r="N2674" s="7">
        <v>30000</v>
      </c>
      <c r="O2674" s="7">
        <v>20</v>
      </c>
      <c r="P2674" s="7">
        <v>1500</v>
      </c>
      <c r="Q2674" s="7"/>
      <c r="R2674" s="1"/>
      <c r="S2674" s="1"/>
      <c r="T2674" s="1"/>
      <c r="U2674" s="15" t="s">
        <v>816</v>
      </c>
      <c r="V2674" s="52"/>
      <c r="W2674" s="14" t="s">
        <v>815</v>
      </c>
      <c r="X2674" s="20">
        <v>0</v>
      </c>
      <c r="Y2674" s="7" t="s">
        <v>11445</v>
      </c>
      <c r="Z2674" s="11" t="s">
        <v>4442</v>
      </c>
      <c r="AA2674" s="7">
        <v>95000</v>
      </c>
      <c r="AB2674" s="1" t="s">
        <v>15891</v>
      </c>
      <c r="AC2674" s="7" t="s">
        <v>14869</v>
      </c>
      <c r="AD2674" s="1" t="s">
        <v>16269</v>
      </c>
    </row>
    <row r="2675" spans="1:30">
      <c r="A2675" s="6">
        <v>43937</v>
      </c>
      <c r="B2675" s="7" t="s">
        <v>21</v>
      </c>
      <c r="C2675" s="7" t="s">
        <v>6005</v>
      </c>
      <c r="D2675" s="11" t="s">
        <v>904</v>
      </c>
      <c r="E2675" s="7" t="s">
        <v>16</v>
      </c>
      <c r="F2675" s="7"/>
      <c r="G2675" s="7" t="s">
        <v>17</v>
      </c>
      <c r="H2675" s="7" t="s">
        <v>6006</v>
      </c>
      <c r="I2675" s="7" t="s">
        <v>102</v>
      </c>
      <c r="J2675" s="7"/>
      <c r="K2675" s="7"/>
      <c r="L2675" s="7" t="s">
        <v>14491</v>
      </c>
      <c r="M2675" s="7" t="s">
        <v>9101</v>
      </c>
      <c r="N2675" s="7">
        <v>30000</v>
      </c>
      <c r="O2675" s="7"/>
      <c r="P2675" s="7"/>
      <c r="Q2675" s="7"/>
      <c r="R2675" s="1"/>
      <c r="S2675" s="1"/>
      <c r="T2675" s="1"/>
      <c r="U2675" s="15" t="s">
        <v>816</v>
      </c>
      <c r="V2675" s="52"/>
      <c r="W2675" s="14" t="s">
        <v>815</v>
      </c>
      <c r="X2675" s="20">
        <v>0</v>
      </c>
      <c r="Y2675" s="7" t="s">
        <v>11446</v>
      </c>
      <c r="Z2675" s="11" t="s">
        <v>4442</v>
      </c>
      <c r="AA2675" s="7">
        <v>70000</v>
      </c>
      <c r="AB2675" s="1" t="s">
        <v>15892</v>
      </c>
      <c r="AC2675" s="7" t="s">
        <v>14868</v>
      </c>
      <c r="AD2675" s="1" t="s">
        <v>16269</v>
      </c>
    </row>
    <row r="2676" spans="1:30">
      <c r="A2676" s="6">
        <v>43945</v>
      </c>
      <c r="B2676" s="7" t="s">
        <v>21</v>
      </c>
      <c r="C2676" s="7" t="s">
        <v>4454</v>
      </c>
      <c r="D2676" s="11" t="s">
        <v>904</v>
      </c>
      <c r="E2676" s="7" t="s">
        <v>117</v>
      </c>
      <c r="F2676" s="7" t="s">
        <v>5147</v>
      </c>
      <c r="G2676" s="7" t="s">
        <v>34</v>
      </c>
      <c r="H2676" s="7" t="s">
        <v>6007</v>
      </c>
      <c r="I2676" s="7"/>
      <c r="J2676" s="7"/>
      <c r="K2676" s="7" t="s">
        <v>9102</v>
      </c>
      <c r="L2676" s="7" t="s">
        <v>14492</v>
      </c>
      <c r="M2676" s="7" t="s">
        <v>9103</v>
      </c>
      <c r="N2676" s="7">
        <v>30000</v>
      </c>
      <c r="O2676" s="7"/>
      <c r="P2676" s="7"/>
      <c r="Q2676" s="7"/>
      <c r="R2676" s="1"/>
      <c r="S2676" s="1"/>
      <c r="T2676" s="1"/>
      <c r="U2676" s="15" t="s">
        <v>816</v>
      </c>
      <c r="V2676" s="52"/>
      <c r="W2676" s="14" t="s">
        <v>815</v>
      </c>
      <c r="X2676" s="20">
        <v>0</v>
      </c>
      <c r="Y2676" s="7" t="s">
        <v>11447</v>
      </c>
      <c r="Z2676" s="11" t="s">
        <v>4442</v>
      </c>
      <c r="AA2676" s="7">
        <v>0</v>
      </c>
      <c r="AB2676" s="1" t="s">
        <v>15893</v>
      </c>
      <c r="AC2676" s="7" t="s">
        <v>14869</v>
      </c>
      <c r="AD2676" s="1" t="s">
        <v>16269</v>
      </c>
    </row>
    <row r="2677" spans="1:30">
      <c r="A2677" s="6">
        <v>43945</v>
      </c>
      <c r="B2677" s="7" t="s">
        <v>21</v>
      </c>
      <c r="C2677" s="7" t="s">
        <v>4454</v>
      </c>
      <c r="D2677" s="11" t="s">
        <v>904</v>
      </c>
      <c r="E2677" s="7" t="s">
        <v>117</v>
      </c>
      <c r="F2677" s="7" t="s">
        <v>5147</v>
      </c>
      <c r="G2677" s="7" t="s">
        <v>34</v>
      </c>
      <c r="H2677" s="7" t="s">
        <v>6007</v>
      </c>
      <c r="I2677" s="7"/>
      <c r="J2677" s="7"/>
      <c r="K2677" s="7" t="s">
        <v>9102</v>
      </c>
      <c r="L2677" s="7" t="s">
        <v>14493</v>
      </c>
      <c r="M2677" s="7" t="s">
        <v>9104</v>
      </c>
      <c r="N2677" s="7">
        <v>30000</v>
      </c>
      <c r="O2677" s="7"/>
      <c r="P2677" s="7"/>
      <c r="Q2677" s="7"/>
      <c r="R2677" s="1"/>
      <c r="S2677" s="1"/>
      <c r="T2677" s="1"/>
      <c r="U2677" s="15" t="s">
        <v>816</v>
      </c>
      <c r="V2677" s="52"/>
      <c r="W2677" s="14" t="s">
        <v>815</v>
      </c>
      <c r="X2677" s="20">
        <v>0</v>
      </c>
      <c r="Y2677" s="7" t="s">
        <v>11448</v>
      </c>
      <c r="Z2677" s="11" t="s">
        <v>4442</v>
      </c>
      <c r="AA2677" s="7">
        <v>0</v>
      </c>
      <c r="AB2677" s="1" t="s">
        <v>15894</v>
      </c>
      <c r="AC2677" s="7" t="s">
        <v>14869</v>
      </c>
      <c r="AD2677" s="1" t="s">
        <v>16269</v>
      </c>
    </row>
    <row r="2678" spans="1:30">
      <c r="A2678" s="6">
        <v>43917</v>
      </c>
      <c r="B2678" s="7" t="s">
        <v>1385</v>
      </c>
      <c r="C2678" s="7" t="s">
        <v>4444</v>
      </c>
      <c r="D2678" s="7" t="s">
        <v>1387</v>
      </c>
      <c r="E2678" s="7" t="s">
        <v>4456</v>
      </c>
      <c r="F2678" s="7" t="s">
        <v>4469</v>
      </c>
      <c r="G2678" s="7" t="s">
        <v>17</v>
      </c>
      <c r="H2678" s="7" t="s">
        <v>6008</v>
      </c>
      <c r="I2678" s="7" t="s">
        <v>9105</v>
      </c>
      <c r="J2678" s="7"/>
      <c r="K2678" s="7"/>
      <c r="L2678" s="7" t="s">
        <v>9106</v>
      </c>
      <c r="M2678" s="7" t="s">
        <v>9107</v>
      </c>
      <c r="N2678" s="7">
        <v>30000</v>
      </c>
      <c r="O2678" s="7"/>
      <c r="P2678" s="7"/>
      <c r="Q2678" s="7"/>
      <c r="R2678" s="1"/>
      <c r="S2678" s="1"/>
      <c r="T2678" s="1"/>
      <c r="U2678" s="15" t="s">
        <v>816</v>
      </c>
      <c r="V2678" s="52"/>
      <c r="W2678" s="14" t="s">
        <v>815</v>
      </c>
      <c r="X2678" s="20">
        <v>0</v>
      </c>
      <c r="Y2678" s="7" t="s">
        <v>11449</v>
      </c>
      <c r="Z2678" s="11" t="s">
        <v>4442</v>
      </c>
      <c r="AA2678" s="7">
        <v>100000</v>
      </c>
      <c r="AB2678" s="1" t="s">
        <v>15895</v>
      </c>
      <c r="AC2678" s="7" t="s">
        <v>14868</v>
      </c>
      <c r="AD2678" s="1" t="s">
        <v>16269</v>
      </c>
    </row>
    <row r="2679" spans="1:30">
      <c r="A2679" s="6">
        <v>43943</v>
      </c>
      <c r="B2679" s="7" t="s">
        <v>1385</v>
      </c>
      <c r="C2679" s="7" t="s">
        <v>4444</v>
      </c>
      <c r="D2679" s="7" t="s">
        <v>1387</v>
      </c>
      <c r="E2679" s="7" t="s">
        <v>1499</v>
      </c>
      <c r="F2679" s="7" t="s">
        <v>5242</v>
      </c>
      <c r="G2679" s="7" t="s">
        <v>37</v>
      </c>
      <c r="H2679" s="7" t="s">
        <v>6009</v>
      </c>
      <c r="I2679" s="7" t="s">
        <v>9108</v>
      </c>
      <c r="J2679" s="7"/>
      <c r="K2679" s="7"/>
      <c r="L2679" s="7" t="s">
        <v>9109</v>
      </c>
      <c r="M2679" s="7" t="s">
        <v>9110</v>
      </c>
      <c r="N2679" s="7">
        <v>30000</v>
      </c>
      <c r="O2679" s="7"/>
      <c r="P2679" s="7"/>
      <c r="Q2679" s="7"/>
      <c r="R2679" s="1"/>
      <c r="S2679" s="1"/>
      <c r="T2679" s="1"/>
      <c r="U2679" s="15" t="s">
        <v>816</v>
      </c>
      <c r="V2679" s="52"/>
      <c r="W2679" s="14" t="s">
        <v>815</v>
      </c>
      <c r="X2679" s="20">
        <v>0</v>
      </c>
      <c r="Y2679" s="7" t="s">
        <v>11450</v>
      </c>
      <c r="Z2679" s="11" t="s">
        <v>4442</v>
      </c>
      <c r="AA2679" s="7">
        <v>10000</v>
      </c>
      <c r="AB2679" s="1" t="s">
        <v>15896</v>
      </c>
      <c r="AC2679" s="7" t="s">
        <v>14868</v>
      </c>
      <c r="AD2679" s="1" t="s">
        <v>16269</v>
      </c>
    </row>
    <row r="2680" spans="1:30">
      <c r="A2680" s="6">
        <v>43956</v>
      </c>
      <c r="B2680" s="7" t="s">
        <v>1385</v>
      </c>
      <c r="C2680" s="7" t="s">
        <v>4444</v>
      </c>
      <c r="D2680" s="7" t="s">
        <v>1387</v>
      </c>
      <c r="E2680" s="7" t="s">
        <v>4456</v>
      </c>
      <c r="F2680" s="7" t="s">
        <v>5723</v>
      </c>
      <c r="G2680" s="7"/>
      <c r="H2680" s="7" t="s">
        <v>5724</v>
      </c>
      <c r="I2680" s="7" t="s">
        <v>9111</v>
      </c>
      <c r="J2680" s="7"/>
      <c r="K2680" s="7"/>
      <c r="L2680" s="7" t="s">
        <v>14494</v>
      </c>
      <c r="M2680" s="7" t="s">
        <v>9112</v>
      </c>
      <c r="N2680" s="7">
        <v>30000</v>
      </c>
      <c r="O2680" s="7"/>
      <c r="P2680" s="7"/>
      <c r="Q2680" s="7"/>
      <c r="R2680" s="1"/>
      <c r="S2680" s="1"/>
      <c r="T2680" s="1"/>
      <c r="U2680" s="15" t="s">
        <v>816</v>
      </c>
      <c r="V2680" s="52"/>
      <c r="W2680" s="14" t="s">
        <v>815</v>
      </c>
      <c r="X2680" s="20">
        <v>0</v>
      </c>
      <c r="Y2680" s="7" t="s">
        <v>11451</v>
      </c>
      <c r="Z2680" s="11" t="s">
        <v>4442</v>
      </c>
      <c r="AA2680" s="7">
        <v>750000</v>
      </c>
      <c r="AB2680" s="1" t="s">
        <v>15897</v>
      </c>
      <c r="AC2680" s="7" t="s">
        <v>14869</v>
      </c>
      <c r="AD2680" s="1" t="s">
        <v>16269</v>
      </c>
    </row>
    <row r="2681" spans="1:30">
      <c r="A2681" s="6">
        <v>43916</v>
      </c>
      <c r="B2681" s="7" t="s">
        <v>21</v>
      </c>
      <c r="C2681" s="7" t="s">
        <v>5366</v>
      </c>
      <c r="D2681" s="11" t="s">
        <v>904</v>
      </c>
      <c r="E2681" s="7" t="s">
        <v>16</v>
      </c>
      <c r="F2681" s="7" t="s">
        <v>1350</v>
      </c>
      <c r="G2681" s="7" t="s">
        <v>17</v>
      </c>
      <c r="H2681" s="7" t="s">
        <v>6010</v>
      </c>
      <c r="I2681" s="7"/>
      <c r="J2681" s="7"/>
      <c r="K2681" s="7" t="s">
        <v>2575</v>
      </c>
      <c r="L2681" s="7" t="s">
        <v>14495</v>
      </c>
      <c r="M2681" s="7" t="s">
        <v>9113</v>
      </c>
      <c r="N2681" s="7">
        <v>29980</v>
      </c>
      <c r="O2681" s="7"/>
      <c r="P2681" s="7"/>
      <c r="Q2681" s="7"/>
      <c r="R2681" s="1"/>
      <c r="S2681" s="1"/>
      <c r="T2681" s="1"/>
      <c r="U2681" s="15" t="s">
        <v>816</v>
      </c>
      <c r="V2681" s="52"/>
      <c r="W2681" s="14" t="s">
        <v>815</v>
      </c>
      <c r="X2681" s="20">
        <v>0</v>
      </c>
      <c r="Y2681" s="7" t="s">
        <v>11452</v>
      </c>
      <c r="Z2681" s="11" t="s">
        <v>4442</v>
      </c>
      <c r="AA2681" s="7">
        <v>120000</v>
      </c>
      <c r="AB2681" s="1" t="s">
        <v>15898</v>
      </c>
      <c r="AC2681" s="7" t="s">
        <v>14870</v>
      </c>
      <c r="AD2681" s="1" t="s">
        <v>16269</v>
      </c>
    </row>
    <row r="2682" spans="1:30">
      <c r="A2682" s="6">
        <v>43944</v>
      </c>
      <c r="B2682" s="7" t="s">
        <v>21</v>
      </c>
      <c r="C2682" s="7" t="s">
        <v>4642</v>
      </c>
      <c r="D2682" s="7" t="s">
        <v>2046</v>
      </c>
      <c r="E2682" s="7" t="s">
        <v>16</v>
      </c>
      <c r="F2682" s="7" t="s">
        <v>2129</v>
      </c>
      <c r="G2682" s="7" t="s">
        <v>17</v>
      </c>
      <c r="H2682" s="7" t="s">
        <v>6011</v>
      </c>
      <c r="I2682" s="7"/>
      <c r="J2682" s="7" t="s">
        <v>2131</v>
      </c>
      <c r="K2682" s="7"/>
      <c r="L2682" s="7" t="s">
        <v>13865</v>
      </c>
      <c r="M2682" s="7" t="s">
        <v>2055</v>
      </c>
      <c r="N2682" s="7">
        <v>29900</v>
      </c>
      <c r="O2682" s="7">
        <v>100</v>
      </c>
      <c r="P2682" s="7">
        <v>299</v>
      </c>
      <c r="Q2682" s="7"/>
      <c r="R2682" s="1"/>
      <c r="S2682" s="1"/>
      <c r="T2682" s="1"/>
      <c r="U2682" s="15" t="s">
        <v>816</v>
      </c>
      <c r="V2682" s="52"/>
      <c r="W2682" s="14" t="s">
        <v>815</v>
      </c>
      <c r="X2682" s="20">
        <v>0</v>
      </c>
      <c r="Y2682" s="7" t="s">
        <v>11453</v>
      </c>
      <c r="Z2682" s="11" t="s">
        <v>4442</v>
      </c>
      <c r="AA2682" s="7">
        <v>2000000</v>
      </c>
      <c r="AB2682" s="1" t="s">
        <v>15207</v>
      </c>
      <c r="AC2682" s="7" t="s">
        <v>14869</v>
      </c>
      <c r="AD2682" s="1" t="s">
        <v>16269</v>
      </c>
    </row>
    <row r="2683" spans="1:30">
      <c r="A2683" s="6">
        <v>43927</v>
      </c>
      <c r="B2683" s="7" t="s">
        <v>21</v>
      </c>
      <c r="C2683" s="7" t="s">
        <v>4269</v>
      </c>
      <c r="D2683" s="7" t="s">
        <v>3952</v>
      </c>
      <c r="E2683" s="7" t="s">
        <v>16</v>
      </c>
      <c r="F2683" s="7" t="s">
        <v>4270</v>
      </c>
      <c r="G2683" s="7" t="s">
        <v>37</v>
      </c>
      <c r="H2683" s="7" t="s">
        <v>6012</v>
      </c>
      <c r="I2683" s="7" t="s">
        <v>9114</v>
      </c>
      <c r="J2683" s="7"/>
      <c r="K2683" s="7"/>
      <c r="L2683" s="7" t="s">
        <v>14496</v>
      </c>
      <c r="M2683" s="7" t="s">
        <v>9115</v>
      </c>
      <c r="N2683" s="7">
        <v>29900</v>
      </c>
      <c r="O2683" s="7">
        <v>23</v>
      </c>
      <c r="P2683" s="7">
        <v>1300</v>
      </c>
      <c r="Q2683" s="7"/>
      <c r="R2683" s="1"/>
      <c r="S2683" s="1"/>
      <c r="T2683" s="1"/>
      <c r="U2683" s="15" t="s">
        <v>816</v>
      </c>
      <c r="V2683" s="52"/>
      <c r="W2683" s="14" t="s">
        <v>815</v>
      </c>
      <c r="X2683" s="20">
        <v>0</v>
      </c>
      <c r="Y2683" s="7" t="s">
        <v>11454</v>
      </c>
      <c r="Z2683" s="11" t="s">
        <v>4442</v>
      </c>
      <c r="AA2683" s="7">
        <v>100000</v>
      </c>
      <c r="AB2683" s="1" t="s">
        <v>15899</v>
      </c>
      <c r="AC2683" s="7" t="s">
        <v>14868</v>
      </c>
      <c r="AD2683" s="1" t="s">
        <v>16269</v>
      </c>
    </row>
    <row r="2684" spans="1:30">
      <c r="A2684" s="6">
        <v>43941</v>
      </c>
      <c r="B2684" s="7" t="s">
        <v>1385</v>
      </c>
      <c r="C2684" s="7" t="s">
        <v>4444</v>
      </c>
      <c r="D2684" s="7" t="s">
        <v>1387</v>
      </c>
      <c r="E2684" s="7" t="s">
        <v>1499</v>
      </c>
      <c r="F2684" s="7" t="s">
        <v>4467</v>
      </c>
      <c r="G2684" s="7" t="s">
        <v>17</v>
      </c>
      <c r="H2684" s="7" t="s">
        <v>6013</v>
      </c>
      <c r="I2684" s="7" t="s">
        <v>9116</v>
      </c>
      <c r="J2684" s="7"/>
      <c r="K2684" s="7"/>
      <c r="L2684" s="7" t="s">
        <v>1569</v>
      </c>
      <c r="M2684" s="7" t="s">
        <v>1570</v>
      </c>
      <c r="N2684" s="7">
        <v>29800</v>
      </c>
      <c r="O2684" s="7"/>
      <c r="P2684" s="7"/>
      <c r="Q2684" s="7"/>
      <c r="R2684" s="1"/>
      <c r="S2684" s="1"/>
      <c r="T2684" s="1"/>
      <c r="U2684" s="15" t="s">
        <v>816</v>
      </c>
      <c r="V2684" s="52"/>
      <c r="W2684" s="14" t="s">
        <v>815</v>
      </c>
      <c r="X2684" s="20">
        <v>0</v>
      </c>
      <c r="Y2684" s="7" t="s">
        <v>11455</v>
      </c>
      <c r="Z2684" s="11" t="s">
        <v>4442</v>
      </c>
      <c r="AA2684" s="7">
        <v>100000</v>
      </c>
      <c r="AB2684" s="1" t="s">
        <v>15117</v>
      </c>
      <c r="AC2684" s="7" t="s">
        <v>14870</v>
      </c>
      <c r="AD2684" s="1" t="s">
        <v>16269</v>
      </c>
    </row>
    <row r="2685" spans="1:30">
      <c r="A2685" s="6">
        <v>43912</v>
      </c>
      <c r="B2685" s="7" t="s">
        <v>15</v>
      </c>
      <c r="C2685" s="7" t="s">
        <v>4632</v>
      </c>
      <c r="D2685" s="7" t="s">
        <v>3512</v>
      </c>
      <c r="E2685" s="7" t="s">
        <v>16</v>
      </c>
      <c r="F2685" s="7"/>
      <c r="G2685" s="7" t="s">
        <v>17</v>
      </c>
      <c r="H2685" s="7" t="s">
        <v>6014</v>
      </c>
      <c r="I2685" s="7" t="s">
        <v>9117</v>
      </c>
      <c r="J2685" s="7" t="s">
        <v>9118</v>
      </c>
      <c r="K2685" s="7" t="s">
        <v>9118</v>
      </c>
      <c r="L2685" s="7" t="s">
        <v>3573</v>
      </c>
      <c r="M2685" s="7" t="s">
        <v>8603</v>
      </c>
      <c r="N2685" s="7">
        <v>29778</v>
      </c>
      <c r="O2685" s="7">
        <v>42000</v>
      </c>
      <c r="P2685" s="7">
        <v>0.71</v>
      </c>
      <c r="Q2685" s="7"/>
      <c r="R2685" s="1"/>
      <c r="S2685" s="1"/>
      <c r="T2685" s="1"/>
      <c r="U2685" s="15" t="s">
        <v>816</v>
      </c>
      <c r="V2685" s="52"/>
      <c r="W2685" s="14" t="s">
        <v>815</v>
      </c>
      <c r="X2685" s="20">
        <v>0</v>
      </c>
      <c r="Y2685" s="7" t="s">
        <v>11456</v>
      </c>
      <c r="Z2685" s="11" t="s">
        <v>4442</v>
      </c>
      <c r="AA2685" s="7">
        <v>450000</v>
      </c>
      <c r="AB2685" s="1" t="s">
        <v>15385</v>
      </c>
      <c r="AC2685" s="7" t="s">
        <v>14869</v>
      </c>
      <c r="AD2685" s="1" t="s">
        <v>16269</v>
      </c>
    </row>
    <row r="2686" spans="1:30">
      <c r="A2686" s="6" t="s">
        <v>815</v>
      </c>
      <c r="B2686" s="7" t="s">
        <v>15</v>
      </c>
      <c r="C2686" s="7" t="s">
        <v>4458</v>
      </c>
      <c r="D2686" s="11" t="s">
        <v>904</v>
      </c>
      <c r="E2686" s="7" t="s">
        <v>16</v>
      </c>
      <c r="F2686" s="7" t="s">
        <v>4459</v>
      </c>
      <c r="G2686" s="7" t="s">
        <v>17</v>
      </c>
      <c r="H2686" s="7" t="s">
        <v>6015</v>
      </c>
      <c r="I2686" s="7" t="s">
        <v>4843</v>
      </c>
      <c r="J2686" s="7"/>
      <c r="K2686" s="7" t="s">
        <v>4517</v>
      </c>
      <c r="L2686" s="7" t="s">
        <v>9119</v>
      </c>
      <c r="M2686" s="7" t="s">
        <v>9126</v>
      </c>
      <c r="N2686" s="7">
        <v>29741.4</v>
      </c>
      <c r="O2686" s="7"/>
      <c r="P2686" s="7"/>
      <c r="Q2686" s="7"/>
      <c r="R2686" s="1"/>
      <c r="S2686" s="1"/>
      <c r="T2686" s="1"/>
      <c r="U2686" s="15" t="s">
        <v>816</v>
      </c>
      <c r="V2686" s="52"/>
      <c r="W2686" s="14" t="s">
        <v>815</v>
      </c>
      <c r="X2686" s="20">
        <v>0</v>
      </c>
      <c r="Y2686" s="7" t="s">
        <v>11457</v>
      </c>
      <c r="Z2686" s="11" t="s">
        <v>4442</v>
      </c>
      <c r="AA2686" s="7">
        <v>200000</v>
      </c>
      <c r="AB2686" s="1" t="s">
        <v>15900</v>
      </c>
      <c r="AC2686" s="7" t="s">
        <v>14869</v>
      </c>
      <c r="AD2686" s="1" t="s">
        <v>16269</v>
      </c>
    </row>
    <row r="2687" spans="1:30">
      <c r="A2687" s="6">
        <v>43921</v>
      </c>
      <c r="B2687" s="7" t="s">
        <v>15</v>
      </c>
      <c r="C2687" s="7" t="s">
        <v>4632</v>
      </c>
      <c r="D2687" s="7" t="s">
        <v>3512</v>
      </c>
      <c r="E2687" s="7" t="s">
        <v>16</v>
      </c>
      <c r="F2687" s="7"/>
      <c r="G2687" s="7" t="s">
        <v>17</v>
      </c>
      <c r="H2687" s="7" t="s">
        <v>6016</v>
      </c>
      <c r="I2687" s="7" t="s">
        <v>9120</v>
      </c>
      <c r="J2687" s="7" t="s">
        <v>9121</v>
      </c>
      <c r="K2687" s="7" t="s">
        <v>9121</v>
      </c>
      <c r="L2687" s="7" t="s">
        <v>3519</v>
      </c>
      <c r="M2687" s="7" t="s">
        <v>2431</v>
      </c>
      <c r="N2687" s="7">
        <v>29638.65</v>
      </c>
      <c r="O2687" s="7">
        <v>1</v>
      </c>
      <c r="P2687" s="7">
        <v>29638.65</v>
      </c>
      <c r="Q2687" s="7"/>
      <c r="R2687" s="1"/>
      <c r="S2687" s="1"/>
      <c r="T2687" s="1"/>
      <c r="U2687" s="15" t="s">
        <v>816</v>
      </c>
      <c r="V2687" s="52"/>
      <c r="W2687" s="14" t="s">
        <v>815</v>
      </c>
      <c r="X2687" s="20">
        <v>0</v>
      </c>
      <c r="Y2687" s="7" t="s">
        <v>11458</v>
      </c>
      <c r="Z2687" s="11" t="s">
        <v>4442</v>
      </c>
      <c r="AA2687" s="7">
        <v>2500000</v>
      </c>
      <c r="AB2687" s="1" t="s">
        <v>15251</v>
      </c>
      <c r="AC2687" s="7" t="s">
        <v>14869</v>
      </c>
      <c r="AD2687" s="1" t="s">
        <v>16269</v>
      </c>
    </row>
    <row r="2688" spans="1:30">
      <c r="A2688" s="6">
        <v>43921</v>
      </c>
      <c r="B2688" s="7" t="s">
        <v>15</v>
      </c>
      <c r="C2688" s="7" t="s">
        <v>4632</v>
      </c>
      <c r="D2688" s="7" t="s">
        <v>3512</v>
      </c>
      <c r="E2688" s="7" t="s">
        <v>16</v>
      </c>
      <c r="F2688" s="7"/>
      <c r="G2688" s="7" t="s">
        <v>17</v>
      </c>
      <c r="H2688" s="7" t="s">
        <v>6017</v>
      </c>
      <c r="I2688" s="7" t="s">
        <v>9122</v>
      </c>
      <c r="J2688" s="7" t="s">
        <v>9123</v>
      </c>
      <c r="K2688" s="7" t="s">
        <v>9123</v>
      </c>
      <c r="L2688" s="7" t="s">
        <v>3519</v>
      </c>
      <c r="M2688" s="7" t="s">
        <v>2431</v>
      </c>
      <c r="N2688" s="7">
        <v>29629.8</v>
      </c>
      <c r="O2688" s="7">
        <v>1</v>
      </c>
      <c r="P2688" s="7">
        <v>29629.8</v>
      </c>
      <c r="Q2688" s="7"/>
      <c r="R2688" s="1"/>
      <c r="S2688" s="1"/>
      <c r="T2688" s="1"/>
      <c r="U2688" s="15" t="s">
        <v>816</v>
      </c>
      <c r="V2688" s="52"/>
      <c r="W2688" s="14" t="s">
        <v>815</v>
      </c>
      <c r="X2688" s="20">
        <v>0</v>
      </c>
      <c r="Y2688" s="7" t="s">
        <v>11459</v>
      </c>
      <c r="Z2688" s="11" t="s">
        <v>4442</v>
      </c>
      <c r="AA2688" s="7">
        <v>2500000</v>
      </c>
      <c r="AB2688" s="1" t="s">
        <v>15251</v>
      </c>
      <c r="AC2688" s="7" t="s">
        <v>14869</v>
      </c>
      <c r="AD2688" s="1" t="s">
        <v>16269</v>
      </c>
    </row>
    <row r="2689" spans="1:30">
      <c r="A2689" s="6">
        <v>43938</v>
      </c>
      <c r="B2689" s="7" t="s">
        <v>15</v>
      </c>
      <c r="C2689" s="7" t="s">
        <v>4670</v>
      </c>
      <c r="D2689" s="7" t="s">
        <v>2695</v>
      </c>
      <c r="E2689" s="7" t="s">
        <v>16</v>
      </c>
      <c r="F2689" s="7" t="s">
        <v>2725</v>
      </c>
      <c r="G2689" s="7" t="s">
        <v>17</v>
      </c>
      <c r="H2689" s="7" t="s">
        <v>6018</v>
      </c>
      <c r="I2689" s="7" t="s">
        <v>2734</v>
      </c>
      <c r="J2689" s="7" t="s">
        <v>2314</v>
      </c>
      <c r="K2689" s="7" t="s">
        <v>2700</v>
      </c>
      <c r="L2689" s="7" t="s">
        <v>14497</v>
      </c>
      <c r="M2689" s="7" t="s">
        <v>9124</v>
      </c>
      <c r="N2689" s="7">
        <v>29610</v>
      </c>
      <c r="O2689" s="7">
        <v>300</v>
      </c>
      <c r="P2689" s="7">
        <v>98.7</v>
      </c>
      <c r="Q2689" s="7"/>
      <c r="R2689" s="1"/>
      <c r="S2689" s="1"/>
      <c r="T2689" s="1"/>
      <c r="U2689" s="15" t="s">
        <v>816</v>
      </c>
      <c r="V2689" s="52"/>
      <c r="W2689" s="14" t="s">
        <v>815</v>
      </c>
      <c r="X2689" s="20">
        <v>0</v>
      </c>
      <c r="Y2689" s="7" t="s">
        <v>11460</v>
      </c>
      <c r="Z2689" s="11" t="s">
        <v>4442</v>
      </c>
      <c r="AA2689" s="7">
        <v>50000</v>
      </c>
      <c r="AB2689" s="1" t="s">
        <v>15901</v>
      </c>
      <c r="AC2689" s="7" t="s">
        <v>14868</v>
      </c>
      <c r="AD2689" s="1" t="s">
        <v>16269</v>
      </c>
    </row>
    <row r="2690" spans="1:30">
      <c r="A2690" s="6">
        <v>43938</v>
      </c>
      <c r="B2690" s="7" t="s">
        <v>15</v>
      </c>
      <c r="C2690" s="7" t="s">
        <v>4670</v>
      </c>
      <c r="D2690" s="7" t="s">
        <v>2695</v>
      </c>
      <c r="E2690" s="7" t="s">
        <v>16</v>
      </c>
      <c r="F2690" s="7" t="s">
        <v>2725</v>
      </c>
      <c r="G2690" s="7" t="s">
        <v>17</v>
      </c>
      <c r="H2690" s="7" t="s">
        <v>6019</v>
      </c>
      <c r="I2690" s="7" t="s">
        <v>2734</v>
      </c>
      <c r="J2690" s="7" t="s">
        <v>2314</v>
      </c>
      <c r="K2690" s="7" t="s">
        <v>2700</v>
      </c>
      <c r="L2690" s="7" t="s">
        <v>14497</v>
      </c>
      <c r="M2690" s="7" t="s">
        <v>9124</v>
      </c>
      <c r="N2690" s="7">
        <v>29610</v>
      </c>
      <c r="O2690" s="7">
        <v>300</v>
      </c>
      <c r="P2690" s="7">
        <v>98.7</v>
      </c>
      <c r="Q2690" s="7"/>
      <c r="R2690" s="1"/>
      <c r="S2690" s="1"/>
      <c r="T2690" s="1"/>
      <c r="U2690" s="15" t="s">
        <v>816</v>
      </c>
      <c r="V2690" s="52"/>
      <c r="W2690" s="14" t="s">
        <v>815</v>
      </c>
      <c r="X2690" s="20">
        <v>0</v>
      </c>
      <c r="Y2690" s="7" t="s">
        <v>11461</v>
      </c>
      <c r="Z2690" s="11" t="s">
        <v>4442</v>
      </c>
      <c r="AA2690" s="7">
        <v>50000</v>
      </c>
      <c r="AB2690" s="1" t="s">
        <v>15901</v>
      </c>
      <c r="AC2690" s="7" t="s">
        <v>14868</v>
      </c>
      <c r="AD2690" s="1" t="s">
        <v>16269</v>
      </c>
    </row>
    <row r="2691" spans="1:30">
      <c r="A2691" s="6">
        <v>43952</v>
      </c>
      <c r="B2691" s="7" t="s">
        <v>21</v>
      </c>
      <c r="C2691" s="7" t="s">
        <v>4454</v>
      </c>
      <c r="D2691" s="11" t="s">
        <v>904</v>
      </c>
      <c r="E2691" s="7" t="s">
        <v>16</v>
      </c>
      <c r="F2691" s="7" t="s">
        <v>4665</v>
      </c>
      <c r="G2691" s="7" t="s">
        <v>37</v>
      </c>
      <c r="H2691" s="7" t="s">
        <v>6020</v>
      </c>
      <c r="I2691" s="7"/>
      <c r="J2691" s="7" t="s">
        <v>8647</v>
      </c>
      <c r="K2691" s="7" t="s">
        <v>9125</v>
      </c>
      <c r="L2691" s="7" t="s">
        <v>9119</v>
      </c>
      <c r="M2691" s="7" t="s">
        <v>9126</v>
      </c>
      <c r="N2691" s="7">
        <v>29600</v>
      </c>
      <c r="O2691" s="7"/>
      <c r="P2691" s="7"/>
      <c r="Q2691" s="7"/>
      <c r="R2691" s="1"/>
      <c r="S2691" s="1"/>
      <c r="T2691" s="1"/>
      <c r="U2691" s="15" t="s">
        <v>816</v>
      </c>
      <c r="V2691" s="52"/>
      <c r="W2691" s="14" t="s">
        <v>815</v>
      </c>
      <c r="X2691" s="20">
        <v>0</v>
      </c>
      <c r="Y2691" s="7" t="s">
        <v>11462</v>
      </c>
      <c r="Z2691" s="11" t="s">
        <v>4442</v>
      </c>
      <c r="AA2691" s="7">
        <v>200000</v>
      </c>
      <c r="AB2691" s="1" t="s">
        <v>15900</v>
      </c>
      <c r="AC2691" s="7" t="s">
        <v>14869</v>
      </c>
      <c r="AD2691" s="1" t="s">
        <v>16269</v>
      </c>
    </row>
    <row r="2692" spans="1:30">
      <c r="A2692" s="6">
        <v>43938</v>
      </c>
      <c r="B2692" s="7" t="s">
        <v>21</v>
      </c>
      <c r="C2692" s="7" t="s">
        <v>4589</v>
      </c>
      <c r="D2692" s="7" t="s">
        <v>2170</v>
      </c>
      <c r="E2692" s="7" t="s">
        <v>16</v>
      </c>
      <c r="F2692" s="7"/>
      <c r="G2692" s="7" t="s">
        <v>17</v>
      </c>
      <c r="H2692" s="7" t="s">
        <v>6021</v>
      </c>
      <c r="I2692" s="7" t="s">
        <v>5081</v>
      </c>
      <c r="J2692" s="7"/>
      <c r="K2692" s="7"/>
      <c r="L2692" s="7" t="s">
        <v>13872</v>
      </c>
      <c r="M2692" s="7" t="s">
        <v>2172</v>
      </c>
      <c r="N2692" s="7">
        <v>29500</v>
      </c>
      <c r="O2692" s="7">
        <v>50000</v>
      </c>
      <c r="P2692" s="7">
        <v>0.59</v>
      </c>
      <c r="Q2692" s="7"/>
      <c r="R2692" s="1"/>
      <c r="S2692" s="1"/>
      <c r="T2692" s="1"/>
      <c r="U2692" s="15" t="s">
        <v>816</v>
      </c>
      <c r="V2692" s="52"/>
      <c r="W2692" s="14" t="s">
        <v>815</v>
      </c>
      <c r="X2692" s="20">
        <v>0</v>
      </c>
      <c r="Y2692" s="7" t="s">
        <v>11463</v>
      </c>
      <c r="Z2692" s="11" t="s">
        <v>4442</v>
      </c>
      <c r="AA2692" s="7">
        <v>500000</v>
      </c>
      <c r="AB2692" s="1" t="s">
        <v>15215</v>
      </c>
      <c r="AC2692" s="7" t="s">
        <v>14869</v>
      </c>
      <c r="AD2692" s="1" t="s">
        <v>16269</v>
      </c>
    </row>
    <row r="2693" spans="1:30">
      <c r="A2693" s="6" t="s">
        <v>815</v>
      </c>
      <c r="B2693" s="7" t="s">
        <v>15</v>
      </c>
      <c r="C2693" s="7" t="s">
        <v>4458</v>
      </c>
      <c r="D2693" s="11" t="s">
        <v>904</v>
      </c>
      <c r="E2693" s="7" t="s">
        <v>16</v>
      </c>
      <c r="F2693" s="7" t="s">
        <v>4459</v>
      </c>
      <c r="G2693" s="7" t="s">
        <v>17</v>
      </c>
      <c r="H2693" s="7" t="s">
        <v>6022</v>
      </c>
      <c r="I2693" s="7" t="s">
        <v>4846</v>
      </c>
      <c r="J2693" s="7"/>
      <c r="K2693" s="7" t="s">
        <v>4517</v>
      </c>
      <c r="L2693" s="7" t="s">
        <v>8294</v>
      </c>
      <c r="M2693" s="7" t="s">
        <v>1846</v>
      </c>
      <c r="N2693" s="7">
        <v>29430</v>
      </c>
      <c r="O2693" s="7"/>
      <c r="P2693" s="7"/>
      <c r="Q2693" s="7"/>
      <c r="R2693" s="1"/>
      <c r="S2693" s="1"/>
      <c r="T2693" s="1"/>
      <c r="U2693" s="15" t="s">
        <v>816</v>
      </c>
      <c r="V2693" s="52"/>
      <c r="W2693" s="14" t="s">
        <v>815</v>
      </c>
      <c r="X2693" s="20">
        <v>0</v>
      </c>
      <c r="Y2693" s="7" t="s">
        <v>11464</v>
      </c>
      <c r="Z2693" s="11" t="s">
        <v>4442</v>
      </c>
      <c r="AA2693" s="7">
        <v>16528194</v>
      </c>
      <c r="AB2693" s="1" t="s">
        <v>15168</v>
      </c>
      <c r="AC2693" s="7" t="s">
        <v>14869</v>
      </c>
      <c r="AD2693" s="1" t="s">
        <v>16269</v>
      </c>
    </row>
    <row r="2694" spans="1:30">
      <c r="A2694" s="6" t="s">
        <v>815</v>
      </c>
      <c r="B2694" s="7" t="s">
        <v>15</v>
      </c>
      <c r="C2694" s="7" t="s">
        <v>4458</v>
      </c>
      <c r="D2694" s="11" t="s">
        <v>904</v>
      </c>
      <c r="E2694" s="7" t="s">
        <v>16</v>
      </c>
      <c r="F2694" s="7" t="s">
        <v>4459</v>
      </c>
      <c r="G2694" s="7" t="s">
        <v>17</v>
      </c>
      <c r="H2694" s="7" t="s">
        <v>6023</v>
      </c>
      <c r="I2694" s="7" t="s">
        <v>8267</v>
      </c>
      <c r="J2694" s="7"/>
      <c r="K2694" s="7" t="s">
        <v>4517</v>
      </c>
      <c r="L2694" s="7" t="s">
        <v>8597</v>
      </c>
      <c r="M2694" s="7" t="s">
        <v>14357</v>
      </c>
      <c r="N2694" s="7">
        <v>29400</v>
      </c>
      <c r="O2694" s="7"/>
      <c r="P2694" s="7"/>
      <c r="Q2694" s="7"/>
      <c r="R2694" s="1"/>
      <c r="S2694" s="1"/>
      <c r="T2694" s="1"/>
      <c r="U2694" s="15" t="s">
        <v>816</v>
      </c>
      <c r="V2694" s="52"/>
      <c r="W2694" s="14" t="s">
        <v>815</v>
      </c>
      <c r="X2694" s="20">
        <v>0</v>
      </c>
      <c r="Y2694" s="7" t="s">
        <v>11465</v>
      </c>
      <c r="Z2694" s="11" t="s">
        <v>4442</v>
      </c>
      <c r="AA2694" s="7">
        <v>87620530</v>
      </c>
      <c r="AB2694" s="1" t="s">
        <v>15616</v>
      </c>
      <c r="AC2694" s="7" t="s">
        <v>14869</v>
      </c>
      <c r="AD2694" s="1" t="s">
        <v>16269</v>
      </c>
    </row>
    <row r="2695" spans="1:30">
      <c r="A2695" s="6">
        <v>43944</v>
      </c>
      <c r="B2695" s="7" t="s">
        <v>21</v>
      </c>
      <c r="C2695" s="7"/>
      <c r="D2695" s="7" t="s">
        <v>815</v>
      </c>
      <c r="E2695" s="7" t="s">
        <v>117</v>
      </c>
      <c r="F2695" s="7" t="s">
        <v>832</v>
      </c>
      <c r="G2695" s="7" t="s">
        <v>17</v>
      </c>
      <c r="H2695" s="7" t="s">
        <v>6024</v>
      </c>
      <c r="I2695" s="7" t="s">
        <v>4397</v>
      </c>
      <c r="J2695" s="7"/>
      <c r="K2695" s="7" t="s">
        <v>192</v>
      </c>
      <c r="L2695" s="7" t="s">
        <v>13735</v>
      </c>
      <c r="M2695" s="7" t="s">
        <v>834</v>
      </c>
      <c r="N2695" s="7">
        <v>29380</v>
      </c>
      <c r="O2695" s="7">
        <v>2000</v>
      </c>
      <c r="P2695" s="7">
        <v>8.09</v>
      </c>
      <c r="Q2695" s="7"/>
      <c r="R2695" s="1"/>
      <c r="S2695" s="1"/>
      <c r="T2695" s="1"/>
      <c r="U2695" s="15" t="s">
        <v>816</v>
      </c>
      <c r="V2695" s="52"/>
      <c r="W2695" s="14" t="s">
        <v>815</v>
      </c>
      <c r="X2695" s="20">
        <v>0</v>
      </c>
      <c r="Y2695" s="7" t="s">
        <v>11466</v>
      </c>
      <c r="Z2695" s="11" t="s">
        <v>4442</v>
      </c>
      <c r="AA2695" s="7">
        <v>99800</v>
      </c>
      <c r="AB2695" s="1" t="s">
        <v>15008</v>
      </c>
      <c r="AC2695" s="7" t="s">
        <v>14868</v>
      </c>
      <c r="AD2695" s="1" t="s">
        <v>16269</v>
      </c>
    </row>
    <row r="2696" spans="1:30">
      <c r="A2696" s="6">
        <v>43948</v>
      </c>
      <c r="B2696" s="7" t="s">
        <v>1385</v>
      </c>
      <c r="C2696" s="7" t="s">
        <v>4444</v>
      </c>
      <c r="D2696" s="7" t="s">
        <v>1387</v>
      </c>
      <c r="E2696" s="7" t="s">
        <v>1499</v>
      </c>
      <c r="F2696" s="7" t="s">
        <v>5242</v>
      </c>
      <c r="G2696" s="7" t="s">
        <v>17</v>
      </c>
      <c r="H2696" s="7" t="s">
        <v>6025</v>
      </c>
      <c r="I2696" s="7" t="s">
        <v>9127</v>
      </c>
      <c r="J2696" s="7"/>
      <c r="K2696" s="7"/>
      <c r="L2696" s="7" t="s">
        <v>9128</v>
      </c>
      <c r="M2696" s="7" t="s">
        <v>9951</v>
      </c>
      <c r="N2696" s="7">
        <v>29361.9</v>
      </c>
      <c r="O2696" s="7"/>
      <c r="P2696" s="7"/>
      <c r="Q2696" s="7"/>
      <c r="R2696" s="1"/>
      <c r="S2696" s="1"/>
      <c r="T2696" s="1"/>
      <c r="U2696" s="15" t="s">
        <v>816</v>
      </c>
      <c r="V2696" s="52"/>
      <c r="W2696" s="14" t="s">
        <v>815</v>
      </c>
      <c r="X2696" s="20">
        <v>0</v>
      </c>
      <c r="Y2696" s="7" t="s">
        <v>11467</v>
      </c>
      <c r="Z2696" s="11" t="s">
        <v>4442</v>
      </c>
      <c r="AA2696" s="7">
        <v>50000</v>
      </c>
      <c r="AB2696" s="1" t="s">
        <v>15902</v>
      </c>
      <c r="AC2696" s="7" t="s">
        <v>14870</v>
      </c>
      <c r="AD2696" s="1" t="s">
        <v>16269</v>
      </c>
    </row>
    <row r="2697" spans="1:30">
      <c r="A2697" s="6">
        <v>43933</v>
      </c>
      <c r="B2697" s="7" t="s">
        <v>21</v>
      </c>
      <c r="C2697" s="7" t="s">
        <v>6026</v>
      </c>
      <c r="D2697" s="11" t="s">
        <v>904</v>
      </c>
      <c r="E2697" s="7" t="s">
        <v>36</v>
      </c>
      <c r="F2697" s="7" t="s">
        <v>6027</v>
      </c>
      <c r="G2697" s="7" t="s">
        <v>17</v>
      </c>
      <c r="H2697" s="7" t="s">
        <v>5620</v>
      </c>
      <c r="I2697" s="7" t="s">
        <v>291</v>
      </c>
      <c r="J2697" s="7" t="s">
        <v>198</v>
      </c>
      <c r="K2697" s="7" t="s">
        <v>987</v>
      </c>
      <c r="L2697" s="7" t="s">
        <v>14499</v>
      </c>
      <c r="M2697" s="7" t="s">
        <v>14498</v>
      </c>
      <c r="N2697" s="7">
        <v>29335</v>
      </c>
      <c r="O2697" s="7"/>
      <c r="P2697" s="7"/>
      <c r="Q2697" s="7"/>
      <c r="R2697" s="1"/>
      <c r="S2697" s="1"/>
      <c r="T2697" s="1"/>
      <c r="U2697" s="15" t="s">
        <v>816</v>
      </c>
      <c r="V2697" s="52"/>
      <c r="W2697" s="14" t="s">
        <v>815</v>
      </c>
      <c r="X2697" s="20">
        <v>0</v>
      </c>
      <c r="Y2697" s="7" t="s">
        <v>11468</v>
      </c>
      <c r="Z2697" s="11" t="s">
        <v>4442</v>
      </c>
      <c r="AA2697" s="7">
        <v>0</v>
      </c>
      <c r="AB2697" s="1" t="s">
        <v>15903</v>
      </c>
      <c r="AC2697" s="7" t="s">
        <v>14869</v>
      </c>
      <c r="AD2697" s="1" t="s">
        <v>16269</v>
      </c>
    </row>
    <row r="2698" spans="1:30">
      <c r="A2698" s="6">
        <v>43943</v>
      </c>
      <c r="B2698" s="7" t="s">
        <v>21</v>
      </c>
      <c r="C2698" s="7" t="s">
        <v>5142</v>
      </c>
      <c r="D2698" s="11" t="s">
        <v>904</v>
      </c>
      <c r="E2698" s="7" t="s">
        <v>16</v>
      </c>
      <c r="F2698" s="7" t="s">
        <v>1157</v>
      </c>
      <c r="G2698" s="7" t="s">
        <v>17</v>
      </c>
      <c r="H2698" s="7" t="s">
        <v>6028</v>
      </c>
      <c r="I2698" s="7" t="s">
        <v>9129</v>
      </c>
      <c r="J2698" s="7"/>
      <c r="K2698" s="7" t="s">
        <v>9130</v>
      </c>
      <c r="L2698" s="7" t="s">
        <v>14500</v>
      </c>
      <c r="M2698" s="7" t="s">
        <v>9131</v>
      </c>
      <c r="N2698" s="7">
        <v>29287.7</v>
      </c>
      <c r="O2698" s="7"/>
      <c r="P2698" s="7"/>
      <c r="Q2698" s="7"/>
      <c r="R2698" s="1"/>
      <c r="S2698" s="1"/>
      <c r="T2698" s="1"/>
      <c r="U2698" s="15" t="s">
        <v>816</v>
      </c>
      <c r="V2698" s="52"/>
      <c r="W2698" s="14" t="s">
        <v>815</v>
      </c>
      <c r="X2698" s="20">
        <v>0</v>
      </c>
      <c r="Y2698" s="7" t="s">
        <v>11469</v>
      </c>
      <c r="Z2698" s="11" t="s">
        <v>4442</v>
      </c>
      <c r="AA2698" s="7">
        <v>100000</v>
      </c>
      <c r="AB2698" s="1" t="s">
        <v>15904</v>
      </c>
      <c r="AC2698" s="7" t="s">
        <v>14868</v>
      </c>
      <c r="AD2698" s="1" t="s">
        <v>16269</v>
      </c>
    </row>
    <row r="2699" spans="1:30">
      <c r="A2699" s="6">
        <v>43922</v>
      </c>
      <c r="B2699" s="7" t="s">
        <v>21</v>
      </c>
      <c r="C2699" s="7" t="s">
        <v>4297</v>
      </c>
      <c r="D2699" s="7" t="s">
        <v>309</v>
      </c>
      <c r="E2699" s="7" t="s">
        <v>16</v>
      </c>
      <c r="F2699" s="7" t="s">
        <v>363</v>
      </c>
      <c r="G2699" s="7" t="s">
        <v>37</v>
      </c>
      <c r="H2699" s="7" t="s">
        <v>6029</v>
      </c>
      <c r="I2699" s="7" t="s">
        <v>9132</v>
      </c>
      <c r="J2699" s="7" t="s">
        <v>314</v>
      </c>
      <c r="K2699" s="7" t="s">
        <v>282</v>
      </c>
      <c r="L2699" s="7" t="s">
        <v>14502</v>
      </c>
      <c r="M2699" s="7" t="s">
        <v>14501</v>
      </c>
      <c r="N2699" s="7">
        <v>29250</v>
      </c>
      <c r="O2699" s="7">
        <v>15000</v>
      </c>
      <c r="P2699" s="7">
        <v>1.95</v>
      </c>
      <c r="Q2699" s="7"/>
      <c r="R2699" s="1"/>
      <c r="S2699" s="1"/>
      <c r="T2699" s="1"/>
      <c r="U2699" s="15" t="s">
        <v>816</v>
      </c>
      <c r="V2699" s="52"/>
      <c r="W2699" s="14" t="s">
        <v>815</v>
      </c>
      <c r="X2699" s="20">
        <v>0</v>
      </c>
      <c r="Y2699" s="7" t="s">
        <v>11470</v>
      </c>
      <c r="Z2699" s="11" t="s">
        <v>4442</v>
      </c>
      <c r="AA2699" s="7">
        <v>50000</v>
      </c>
      <c r="AB2699" s="1" t="s">
        <v>15715</v>
      </c>
      <c r="AC2699" s="7" t="s">
        <v>14870</v>
      </c>
      <c r="AD2699" s="1" t="s">
        <v>16269</v>
      </c>
    </row>
    <row r="2700" spans="1:30">
      <c r="A2700" s="6">
        <v>43951</v>
      </c>
      <c r="B2700" s="7" t="s">
        <v>1385</v>
      </c>
      <c r="C2700" s="7" t="s">
        <v>4444</v>
      </c>
      <c r="D2700" s="7" t="s">
        <v>1387</v>
      </c>
      <c r="E2700" s="7" t="s">
        <v>1499</v>
      </c>
      <c r="F2700" s="7" t="s">
        <v>5242</v>
      </c>
      <c r="G2700" s="7" t="s">
        <v>17</v>
      </c>
      <c r="H2700" s="7" t="s">
        <v>6030</v>
      </c>
      <c r="I2700" s="7" t="s">
        <v>9133</v>
      </c>
      <c r="J2700" s="7"/>
      <c r="K2700" s="7"/>
      <c r="L2700" s="7" t="s">
        <v>9134</v>
      </c>
      <c r="M2700" s="7" t="s">
        <v>9135</v>
      </c>
      <c r="N2700" s="7">
        <v>29223.25</v>
      </c>
      <c r="O2700" s="7"/>
      <c r="P2700" s="7"/>
      <c r="Q2700" s="7"/>
      <c r="R2700" s="1"/>
      <c r="S2700" s="1"/>
      <c r="T2700" s="1"/>
      <c r="U2700" s="15" t="s">
        <v>816</v>
      </c>
      <c r="V2700" s="52"/>
      <c r="W2700" s="14" t="s">
        <v>815</v>
      </c>
      <c r="X2700" s="20">
        <v>0</v>
      </c>
      <c r="Y2700" s="7" t="s">
        <v>11471</v>
      </c>
      <c r="Z2700" s="11" t="s">
        <v>4442</v>
      </c>
      <c r="AA2700" s="7">
        <v>2474545</v>
      </c>
      <c r="AB2700" s="1" t="s">
        <v>15905</v>
      </c>
      <c r="AC2700" s="7" t="s">
        <v>14869</v>
      </c>
      <c r="AD2700" s="1" t="s">
        <v>16269</v>
      </c>
    </row>
    <row r="2701" spans="1:30">
      <c r="A2701" s="6">
        <v>43934</v>
      </c>
      <c r="B2701" s="7" t="s">
        <v>1385</v>
      </c>
      <c r="C2701" s="7" t="s">
        <v>4444</v>
      </c>
      <c r="D2701" s="7" t="s">
        <v>1387</v>
      </c>
      <c r="E2701" s="7" t="s">
        <v>1499</v>
      </c>
      <c r="F2701" s="7" t="s">
        <v>5242</v>
      </c>
      <c r="G2701" s="7" t="s">
        <v>17</v>
      </c>
      <c r="H2701" s="7" t="s">
        <v>6031</v>
      </c>
      <c r="I2701" s="7" t="s">
        <v>9136</v>
      </c>
      <c r="J2701" s="7"/>
      <c r="K2701" s="7"/>
      <c r="L2701" s="7" t="s">
        <v>14503</v>
      </c>
      <c r="M2701" s="7" t="s">
        <v>9137</v>
      </c>
      <c r="N2701" s="7">
        <v>29072</v>
      </c>
      <c r="O2701" s="7"/>
      <c r="P2701" s="7"/>
      <c r="Q2701" s="7"/>
      <c r="R2701" s="1"/>
      <c r="S2701" s="1"/>
      <c r="T2701" s="1"/>
      <c r="U2701" s="15" t="s">
        <v>816</v>
      </c>
      <c r="V2701" s="52"/>
      <c r="W2701" s="14" t="s">
        <v>815</v>
      </c>
      <c r="X2701" s="20">
        <v>0</v>
      </c>
      <c r="Y2701" s="7" t="s">
        <v>11472</v>
      </c>
      <c r="Z2701" s="11" t="s">
        <v>4442</v>
      </c>
      <c r="AA2701" s="7">
        <v>5742329624.9399996</v>
      </c>
      <c r="AB2701" s="1" t="s">
        <v>15906</v>
      </c>
      <c r="AC2701" s="7" t="s">
        <v>14869</v>
      </c>
      <c r="AD2701" s="1" t="s">
        <v>16269</v>
      </c>
    </row>
    <row r="2702" spans="1:30">
      <c r="A2702" s="6">
        <v>43944</v>
      </c>
      <c r="B2702" s="7" t="s">
        <v>15</v>
      </c>
      <c r="C2702" s="7" t="s">
        <v>4656</v>
      </c>
      <c r="D2702" s="7" t="s">
        <v>39</v>
      </c>
      <c r="E2702" s="7" t="s">
        <v>16</v>
      </c>
      <c r="F2702" s="7" t="s">
        <v>129</v>
      </c>
      <c r="G2702" s="7" t="s">
        <v>37</v>
      </c>
      <c r="H2702" s="7" t="s">
        <v>6032</v>
      </c>
      <c r="I2702" s="7" t="s">
        <v>8270</v>
      </c>
      <c r="J2702" s="7"/>
      <c r="K2702" s="7" t="s">
        <v>8684</v>
      </c>
      <c r="L2702" s="7" t="s">
        <v>8476</v>
      </c>
      <c r="M2702" s="7" t="s">
        <v>9383</v>
      </c>
      <c r="N2702" s="7">
        <v>28930.92</v>
      </c>
      <c r="O2702" s="7">
        <v>50756</v>
      </c>
      <c r="P2702" s="7">
        <v>0.56999999999999995</v>
      </c>
      <c r="Q2702" s="7"/>
      <c r="R2702" s="1"/>
      <c r="S2702" s="1"/>
      <c r="T2702" s="1"/>
      <c r="U2702" s="15" t="s">
        <v>816</v>
      </c>
      <c r="V2702" s="52"/>
      <c r="W2702" s="14" t="s">
        <v>815</v>
      </c>
      <c r="X2702" s="20">
        <v>0</v>
      </c>
      <c r="Y2702" s="7" t="s">
        <v>11473</v>
      </c>
      <c r="Z2702" s="11" t="s">
        <v>4442</v>
      </c>
      <c r="AA2702" s="7">
        <v>2000000</v>
      </c>
      <c r="AB2702" s="1" t="s">
        <v>15718</v>
      </c>
      <c r="AC2702" s="7" t="s">
        <v>14869</v>
      </c>
      <c r="AD2702" s="1" t="s">
        <v>16269</v>
      </c>
    </row>
    <row r="2703" spans="1:30">
      <c r="A2703" s="6">
        <v>43943</v>
      </c>
      <c r="B2703" s="7" t="s">
        <v>21</v>
      </c>
      <c r="C2703" s="7"/>
      <c r="D2703" s="7" t="s">
        <v>818</v>
      </c>
      <c r="E2703" s="7" t="s">
        <v>16</v>
      </c>
      <c r="F2703" s="7" t="s">
        <v>845</v>
      </c>
      <c r="G2703" s="7" t="s">
        <v>17</v>
      </c>
      <c r="H2703" s="7" t="s">
        <v>6033</v>
      </c>
      <c r="I2703" s="7" t="s">
        <v>8229</v>
      </c>
      <c r="J2703" s="7"/>
      <c r="K2703" s="7" t="s">
        <v>863</v>
      </c>
      <c r="L2703" s="7"/>
      <c r="M2703" s="7" t="s">
        <v>880</v>
      </c>
      <c r="N2703" s="7">
        <v>28915.599999999999</v>
      </c>
      <c r="O2703" s="7">
        <v>920</v>
      </c>
      <c r="P2703" s="7">
        <v>31.43</v>
      </c>
      <c r="Q2703" s="7"/>
      <c r="R2703" s="1"/>
      <c r="S2703" s="1"/>
      <c r="T2703" s="1"/>
      <c r="U2703" s="15" t="s">
        <v>816</v>
      </c>
      <c r="V2703" s="52"/>
      <c r="W2703" s="14" t="s">
        <v>815</v>
      </c>
      <c r="X2703" s="20">
        <v>0</v>
      </c>
      <c r="Y2703" s="7" t="s">
        <v>11474</v>
      </c>
      <c r="Z2703" s="11" t="s">
        <v>4442</v>
      </c>
      <c r="AA2703" s="7"/>
      <c r="AB2703" s="71" t="s">
        <v>16263</v>
      </c>
      <c r="AC2703" s="7"/>
      <c r="AD2703" s="1" t="s">
        <v>16269</v>
      </c>
    </row>
    <row r="2704" spans="1:30">
      <c r="A2704" s="6">
        <v>43913</v>
      </c>
      <c r="B2704" s="7" t="s">
        <v>21</v>
      </c>
      <c r="C2704" s="7" t="s">
        <v>4269</v>
      </c>
      <c r="D2704" s="7" t="s">
        <v>3952</v>
      </c>
      <c r="E2704" s="7" t="s">
        <v>16</v>
      </c>
      <c r="F2704" s="7" t="s">
        <v>4270</v>
      </c>
      <c r="G2704" s="7" t="s">
        <v>17</v>
      </c>
      <c r="H2704" s="7" t="s">
        <v>6034</v>
      </c>
      <c r="I2704" s="7" t="s">
        <v>4396</v>
      </c>
      <c r="J2704" s="7"/>
      <c r="K2704" s="7"/>
      <c r="L2704" s="7" t="s">
        <v>8531</v>
      </c>
      <c r="M2704" s="7" t="s">
        <v>14344</v>
      </c>
      <c r="N2704" s="7">
        <v>28800</v>
      </c>
      <c r="O2704" s="7">
        <v>7200</v>
      </c>
      <c r="P2704" s="7">
        <v>4</v>
      </c>
      <c r="Q2704" s="7" t="s">
        <v>20</v>
      </c>
      <c r="R2704" s="1"/>
      <c r="S2704" s="1"/>
      <c r="T2704" s="1"/>
      <c r="U2704" s="15" t="s">
        <v>816</v>
      </c>
      <c r="V2704" s="52"/>
      <c r="W2704" s="14" t="s">
        <v>815</v>
      </c>
      <c r="X2704" s="20">
        <v>0</v>
      </c>
      <c r="Y2704" s="7" t="s">
        <v>11475</v>
      </c>
      <c r="Z2704" s="11" t="s">
        <v>4442</v>
      </c>
      <c r="AA2704" s="7">
        <v>1500000</v>
      </c>
      <c r="AB2704" s="1" t="s">
        <v>15733</v>
      </c>
      <c r="AC2704" s="7" t="s">
        <v>14869</v>
      </c>
      <c r="AD2704" s="1" t="s">
        <v>16269</v>
      </c>
    </row>
    <row r="2705" spans="1:30">
      <c r="A2705" s="6">
        <v>43913</v>
      </c>
      <c r="B2705" s="7" t="s">
        <v>21</v>
      </c>
      <c r="C2705" s="7" t="s">
        <v>5199</v>
      </c>
      <c r="D2705" s="11" t="s">
        <v>904</v>
      </c>
      <c r="E2705" s="7" t="s">
        <v>16</v>
      </c>
      <c r="F2705" s="7"/>
      <c r="G2705" s="7" t="s">
        <v>37</v>
      </c>
      <c r="H2705" s="7" t="s">
        <v>6035</v>
      </c>
      <c r="I2705" s="7" t="s">
        <v>9138</v>
      </c>
      <c r="J2705" s="7"/>
      <c r="K2705" s="7" t="s">
        <v>9139</v>
      </c>
      <c r="L2705" s="7" t="s">
        <v>14505</v>
      </c>
      <c r="M2705" s="7" t="s">
        <v>14504</v>
      </c>
      <c r="N2705" s="7">
        <v>28800</v>
      </c>
      <c r="O2705" s="7"/>
      <c r="P2705" s="7"/>
      <c r="Q2705" s="7"/>
      <c r="R2705" s="1"/>
      <c r="S2705" s="1"/>
      <c r="T2705" s="1"/>
      <c r="U2705" s="15" t="s">
        <v>816</v>
      </c>
      <c r="V2705" s="52"/>
      <c r="W2705" s="14" t="s">
        <v>815</v>
      </c>
      <c r="X2705" s="20">
        <v>0</v>
      </c>
      <c r="Y2705" s="7" t="s">
        <v>11476</v>
      </c>
      <c r="Z2705" s="11" t="s">
        <v>4442</v>
      </c>
      <c r="AA2705" s="7">
        <v>100000</v>
      </c>
      <c r="AB2705" s="1" t="s">
        <v>15907</v>
      </c>
      <c r="AC2705" s="7" t="s">
        <v>14868</v>
      </c>
      <c r="AD2705" s="1" t="s">
        <v>16269</v>
      </c>
    </row>
    <row r="2706" spans="1:30">
      <c r="A2706" s="6">
        <v>43943</v>
      </c>
      <c r="B2706" s="7" t="s">
        <v>15</v>
      </c>
      <c r="C2706" s="7" t="s">
        <v>4642</v>
      </c>
      <c r="D2706" s="7" t="s">
        <v>2046</v>
      </c>
      <c r="E2706" s="7" t="s">
        <v>16</v>
      </c>
      <c r="F2706" s="7"/>
      <c r="G2706" s="7" t="s">
        <v>17</v>
      </c>
      <c r="H2706" s="7" t="s">
        <v>6036</v>
      </c>
      <c r="I2706" s="7" t="s">
        <v>2093</v>
      </c>
      <c r="J2706" s="7"/>
      <c r="K2706" s="7" t="s">
        <v>2094</v>
      </c>
      <c r="L2706" s="7" t="s">
        <v>13865</v>
      </c>
      <c r="M2706" s="7" t="s">
        <v>2055</v>
      </c>
      <c r="N2706" s="7">
        <v>28796.400000000001</v>
      </c>
      <c r="O2706" s="7">
        <v>360</v>
      </c>
      <c r="P2706" s="7">
        <v>79.989999999999995</v>
      </c>
      <c r="Q2706" s="7"/>
      <c r="R2706" s="1"/>
      <c r="S2706" s="1"/>
      <c r="T2706" s="1"/>
      <c r="U2706" s="15" t="s">
        <v>816</v>
      </c>
      <c r="V2706" s="52"/>
      <c r="W2706" s="14" t="s">
        <v>815</v>
      </c>
      <c r="X2706" s="20">
        <v>0</v>
      </c>
      <c r="Y2706" s="7" t="s">
        <v>11477</v>
      </c>
      <c r="Z2706" s="11" t="s">
        <v>4442</v>
      </c>
      <c r="AA2706" s="7">
        <v>2000000</v>
      </c>
      <c r="AB2706" s="1" t="s">
        <v>15207</v>
      </c>
      <c r="AC2706" s="7" t="s">
        <v>14869</v>
      </c>
      <c r="AD2706" s="1" t="s">
        <v>16269</v>
      </c>
    </row>
    <row r="2707" spans="1:30">
      <c r="A2707" s="6">
        <v>43944</v>
      </c>
      <c r="B2707" s="7" t="s">
        <v>15</v>
      </c>
      <c r="C2707" s="7" t="s">
        <v>4645</v>
      </c>
      <c r="D2707" s="7" t="s">
        <v>692</v>
      </c>
      <c r="E2707" s="7" t="s">
        <v>16</v>
      </c>
      <c r="F2707" s="7"/>
      <c r="G2707" s="7" t="s">
        <v>37</v>
      </c>
      <c r="H2707" s="7" t="s">
        <v>6037</v>
      </c>
      <c r="I2707" s="7" t="s">
        <v>9140</v>
      </c>
      <c r="J2707" s="7"/>
      <c r="K2707" s="7" t="s">
        <v>9141</v>
      </c>
      <c r="L2707" s="7" t="s">
        <v>9142</v>
      </c>
      <c r="M2707" s="7" t="s">
        <v>9143</v>
      </c>
      <c r="N2707" s="7">
        <v>28784</v>
      </c>
      <c r="O2707" s="7">
        <v>16</v>
      </c>
      <c r="P2707" s="7">
        <v>1799</v>
      </c>
      <c r="Q2707" s="7"/>
      <c r="R2707" s="1"/>
      <c r="S2707" s="1"/>
      <c r="T2707" s="1"/>
      <c r="U2707" s="15" t="s">
        <v>816</v>
      </c>
      <c r="V2707" s="52"/>
      <c r="W2707" s="14" t="s">
        <v>815</v>
      </c>
      <c r="X2707" s="20">
        <v>0</v>
      </c>
      <c r="Y2707" s="7" t="s">
        <v>11478</v>
      </c>
      <c r="Z2707" s="11" t="s">
        <v>4442</v>
      </c>
      <c r="AA2707" s="7">
        <v>395000</v>
      </c>
      <c r="AB2707" s="1" t="s">
        <v>15908</v>
      </c>
      <c r="AC2707" s="7" t="s">
        <v>14868</v>
      </c>
      <c r="AD2707" s="1" t="s">
        <v>16269</v>
      </c>
    </row>
    <row r="2708" spans="1:30">
      <c r="A2708" s="6">
        <v>43949</v>
      </c>
      <c r="B2708" s="7" t="s">
        <v>21</v>
      </c>
      <c r="C2708" s="7" t="s">
        <v>4657</v>
      </c>
      <c r="D2708" s="7" t="s">
        <v>3952</v>
      </c>
      <c r="E2708" s="7" t="s">
        <v>117</v>
      </c>
      <c r="F2708" s="7" t="s">
        <v>5910</v>
      </c>
      <c r="G2708" s="7" t="s">
        <v>37</v>
      </c>
      <c r="H2708" s="7" t="s">
        <v>6038</v>
      </c>
      <c r="I2708" s="7" t="s">
        <v>9005</v>
      </c>
      <c r="J2708" s="7"/>
      <c r="K2708" s="7"/>
      <c r="L2708" s="7" t="s">
        <v>14469</v>
      </c>
      <c r="M2708" s="7" t="s">
        <v>9006</v>
      </c>
      <c r="N2708" s="7">
        <v>28600</v>
      </c>
      <c r="O2708" s="7">
        <v>22</v>
      </c>
      <c r="P2708" s="7">
        <v>1300</v>
      </c>
      <c r="Q2708" s="7"/>
      <c r="R2708" s="1"/>
      <c r="S2708" s="1"/>
      <c r="T2708" s="1"/>
      <c r="U2708" s="15" t="s">
        <v>816</v>
      </c>
      <c r="V2708" s="52"/>
      <c r="W2708" s="14" t="s">
        <v>815</v>
      </c>
      <c r="X2708" s="20">
        <v>0</v>
      </c>
      <c r="Y2708" s="7" t="s">
        <v>11479</v>
      </c>
      <c r="Z2708" s="11" t="s">
        <v>4442</v>
      </c>
      <c r="AA2708" s="7">
        <v>7000</v>
      </c>
      <c r="AB2708" s="1" t="s">
        <v>15867</v>
      </c>
      <c r="AC2708" s="7" t="s">
        <v>14868</v>
      </c>
      <c r="AD2708" s="1" t="s">
        <v>16269</v>
      </c>
    </row>
    <row r="2709" spans="1:30">
      <c r="A2709" s="6">
        <v>43937</v>
      </c>
      <c r="B2709" s="7" t="s">
        <v>21</v>
      </c>
      <c r="C2709" s="7" t="s">
        <v>4657</v>
      </c>
      <c r="D2709" s="7" t="s">
        <v>3952</v>
      </c>
      <c r="E2709" s="7" t="s">
        <v>16</v>
      </c>
      <c r="F2709" s="7" t="s">
        <v>4086</v>
      </c>
      <c r="G2709" s="7" t="s">
        <v>37</v>
      </c>
      <c r="H2709" s="7" t="s">
        <v>6039</v>
      </c>
      <c r="I2709" s="7" t="s">
        <v>9144</v>
      </c>
      <c r="J2709" s="7"/>
      <c r="K2709" s="7"/>
      <c r="L2709" s="7" t="s">
        <v>14507</v>
      </c>
      <c r="M2709" s="7" t="s">
        <v>14506</v>
      </c>
      <c r="N2709" s="7">
        <v>28596</v>
      </c>
      <c r="O2709" s="7">
        <v>1</v>
      </c>
      <c r="P2709" s="7">
        <v>28596</v>
      </c>
      <c r="Q2709" s="7"/>
      <c r="R2709" s="1"/>
      <c r="S2709" s="1"/>
      <c r="T2709" s="1"/>
      <c r="U2709" s="15" t="s">
        <v>816</v>
      </c>
      <c r="V2709" s="52"/>
      <c r="W2709" s="14" t="s">
        <v>815</v>
      </c>
      <c r="X2709" s="20">
        <v>0</v>
      </c>
      <c r="Y2709" s="7" t="s">
        <v>11480</v>
      </c>
      <c r="Z2709" s="11" t="s">
        <v>4442</v>
      </c>
      <c r="AA2709" s="7">
        <v>50000</v>
      </c>
      <c r="AB2709" s="1" t="s">
        <v>15166</v>
      </c>
      <c r="AC2709" s="7" t="s">
        <v>14870</v>
      </c>
      <c r="AD2709" s="1" t="s">
        <v>16269</v>
      </c>
    </row>
    <row r="2710" spans="1:30">
      <c r="A2710" s="6">
        <v>43943</v>
      </c>
      <c r="B2710" s="7" t="s">
        <v>15</v>
      </c>
      <c r="C2710" s="7" t="s">
        <v>4464</v>
      </c>
      <c r="D2710" s="7" t="s">
        <v>2766</v>
      </c>
      <c r="E2710" s="7" t="s">
        <v>16</v>
      </c>
      <c r="F2710" s="7" t="s">
        <v>2132</v>
      </c>
      <c r="G2710" s="7" t="s">
        <v>37</v>
      </c>
      <c r="H2710" s="7" t="s">
        <v>6040</v>
      </c>
      <c r="I2710" s="7" t="s">
        <v>9145</v>
      </c>
      <c r="J2710" s="7" t="s">
        <v>797</v>
      </c>
      <c r="K2710" s="7" t="s">
        <v>9146</v>
      </c>
      <c r="L2710" s="7" t="s">
        <v>8326</v>
      </c>
      <c r="M2710" s="7" t="s">
        <v>8327</v>
      </c>
      <c r="N2710" s="7">
        <v>28426.3</v>
      </c>
      <c r="O2710" s="7"/>
      <c r="P2710" s="7"/>
      <c r="Q2710" s="7"/>
      <c r="R2710" s="1"/>
      <c r="S2710" s="1"/>
      <c r="T2710" s="1"/>
      <c r="U2710" s="15" t="s">
        <v>816</v>
      </c>
      <c r="V2710" s="52"/>
      <c r="W2710" s="14" t="s">
        <v>815</v>
      </c>
      <c r="X2710" s="20">
        <v>0</v>
      </c>
      <c r="Y2710" s="7" t="s">
        <v>11481</v>
      </c>
      <c r="Z2710" s="11" t="s">
        <v>4442</v>
      </c>
      <c r="AA2710" s="7">
        <v>1850000</v>
      </c>
      <c r="AB2710" s="1" t="s">
        <v>15683</v>
      </c>
      <c r="AC2710" s="7" t="s">
        <v>14869</v>
      </c>
      <c r="AD2710" s="1" t="s">
        <v>16269</v>
      </c>
    </row>
    <row r="2711" spans="1:30">
      <c r="A2711" s="6" t="s">
        <v>815</v>
      </c>
      <c r="B2711" s="7" t="s">
        <v>15</v>
      </c>
      <c r="C2711" s="7" t="s">
        <v>4458</v>
      </c>
      <c r="D2711" s="11" t="s">
        <v>904</v>
      </c>
      <c r="E2711" s="7" t="s">
        <v>16</v>
      </c>
      <c r="F2711" s="7" t="s">
        <v>4459</v>
      </c>
      <c r="G2711" s="7" t="s">
        <v>17</v>
      </c>
      <c r="H2711" s="7" t="s">
        <v>6041</v>
      </c>
      <c r="I2711" s="7" t="s">
        <v>8267</v>
      </c>
      <c r="J2711" s="7"/>
      <c r="K2711" s="7" t="s">
        <v>4517</v>
      </c>
      <c r="L2711" s="7"/>
      <c r="M2711" s="7"/>
      <c r="N2711" s="7">
        <v>28420</v>
      </c>
      <c r="O2711" s="7"/>
      <c r="P2711" s="7"/>
      <c r="Q2711" s="7"/>
      <c r="R2711" s="1"/>
      <c r="S2711" s="1"/>
      <c r="T2711" s="1"/>
      <c r="U2711" s="15" t="s">
        <v>816</v>
      </c>
      <c r="V2711" s="52"/>
      <c r="W2711" s="14" t="s">
        <v>815</v>
      </c>
      <c r="X2711" s="20">
        <v>0</v>
      </c>
      <c r="Y2711" s="7" t="s">
        <v>11482</v>
      </c>
      <c r="Z2711" s="11" t="s">
        <v>4442</v>
      </c>
      <c r="AA2711" s="7"/>
      <c r="AB2711" s="1" t="s">
        <v>14871</v>
      </c>
      <c r="AC2711" s="7"/>
      <c r="AD2711" s="1" t="s">
        <v>16269</v>
      </c>
    </row>
    <row r="2712" spans="1:30">
      <c r="A2712" s="6">
        <v>43912</v>
      </c>
      <c r="B2712" s="7" t="s">
        <v>15</v>
      </c>
      <c r="C2712" s="7" t="s">
        <v>4632</v>
      </c>
      <c r="D2712" s="7" t="s">
        <v>3512</v>
      </c>
      <c r="E2712" s="7" t="s">
        <v>16</v>
      </c>
      <c r="F2712" s="7"/>
      <c r="G2712" s="7" t="s">
        <v>17</v>
      </c>
      <c r="H2712" s="7" t="s">
        <v>6014</v>
      </c>
      <c r="I2712" s="7" t="s">
        <v>9147</v>
      </c>
      <c r="J2712" s="7" t="s">
        <v>9148</v>
      </c>
      <c r="K2712" s="7" t="s">
        <v>9148</v>
      </c>
      <c r="L2712" s="7" t="s">
        <v>3573</v>
      </c>
      <c r="M2712" s="7" t="s">
        <v>8603</v>
      </c>
      <c r="N2712" s="7">
        <v>28360</v>
      </c>
      <c r="O2712" s="7">
        <v>40000</v>
      </c>
      <c r="P2712" s="7">
        <v>0.71</v>
      </c>
      <c r="Q2712" s="7"/>
      <c r="R2712" s="1"/>
      <c r="S2712" s="1"/>
      <c r="T2712" s="1"/>
      <c r="U2712" s="15" t="s">
        <v>816</v>
      </c>
      <c r="V2712" s="52"/>
      <c r="W2712" s="14" t="s">
        <v>815</v>
      </c>
      <c r="X2712" s="20">
        <v>0</v>
      </c>
      <c r="Y2712" s="7" t="s">
        <v>11483</v>
      </c>
      <c r="Z2712" s="11" t="s">
        <v>4442</v>
      </c>
      <c r="AA2712" s="7">
        <v>450000</v>
      </c>
      <c r="AB2712" s="1" t="s">
        <v>15385</v>
      </c>
      <c r="AC2712" s="7" t="s">
        <v>14869</v>
      </c>
      <c r="AD2712" s="1" t="s">
        <v>16269</v>
      </c>
    </row>
    <row r="2713" spans="1:30">
      <c r="A2713" s="6">
        <v>43912</v>
      </c>
      <c r="B2713" s="7" t="s">
        <v>15</v>
      </c>
      <c r="C2713" s="7" t="s">
        <v>4632</v>
      </c>
      <c r="D2713" s="7" t="s">
        <v>3512</v>
      </c>
      <c r="E2713" s="7" t="s">
        <v>16</v>
      </c>
      <c r="F2713" s="7"/>
      <c r="G2713" s="7" t="s">
        <v>17</v>
      </c>
      <c r="H2713" s="7" t="s">
        <v>6014</v>
      </c>
      <c r="I2713" s="7" t="s">
        <v>9149</v>
      </c>
      <c r="J2713" s="7" t="s">
        <v>9150</v>
      </c>
      <c r="K2713" s="7" t="s">
        <v>9150</v>
      </c>
      <c r="L2713" s="7" t="s">
        <v>3573</v>
      </c>
      <c r="M2713" s="7" t="s">
        <v>8603</v>
      </c>
      <c r="N2713" s="7">
        <v>28360</v>
      </c>
      <c r="O2713" s="7">
        <v>40000</v>
      </c>
      <c r="P2713" s="7">
        <v>0.71</v>
      </c>
      <c r="Q2713" s="7"/>
      <c r="R2713" s="1"/>
      <c r="S2713" s="1"/>
      <c r="T2713" s="1"/>
      <c r="U2713" s="15" t="s">
        <v>816</v>
      </c>
      <c r="V2713" s="52"/>
      <c r="W2713" s="14" t="s">
        <v>815</v>
      </c>
      <c r="X2713" s="20">
        <v>0</v>
      </c>
      <c r="Y2713" s="7" t="s">
        <v>11484</v>
      </c>
      <c r="Z2713" s="11" t="s">
        <v>4442</v>
      </c>
      <c r="AA2713" s="7">
        <v>450000</v>
      </c>
      <c r="AB2713" s="1" t="s">
        <v>15385</v>
      </c>
      <c r="AC2713" s="7" t="s">
        <v>14869</v>
      </c>
      <c r="AD2713" s="1" t="s">
        <v>16269</v>
      </c>
    </row>
    <row r="2714" spans="1:30">
      <c r="A2714" s="6">
        <v>43941</v>
      </c>
      <c r="B2714" s="7" t="s">
        <v>21</v>
      </c>
      <c r="C2714" s="7" t="s">
        <v>4659</v>
      </c>
      <c r="D2714" s="7" t="s">
        <v>2349</v>
      </c>
      <c r="E2714" s="7" t="s">
        <v>16</v>
      </c>
      <c r="F2714" s="7" t="s">
        <v>2350</v>
      </c>
      <c r="G2714" s="7" t="s">
        <v>17</v>
      </c>
      <c r="H2714" s="7" t="s">
        <v>6042</v>
      </c>
      <c r="I2714" s="7" t="s">
        <v>9151</v>
      </c>
      <c r="J2714" s="7"/>
      <c r="K2714" s="7" t="s">
        <v>9152</v>
      </c>
      <c r="L2714" s="7" t="s">
        <v>8468</v>
      </c>
      <c r="M2714" s="7" t="s">
        <v>8243</v>
      </c>
      <c r="N2714" s="7">
        <v>28350</v>
      </c>
      <c r="O2714" s="7">
        <v>1500</v>
      </c>
      <c r="P2714" s="7">
        <v>18.899999999999999</v>
      </c>
      <c r="Q2714" s="7"/>
      <c r="R2714" s="1"/>
      <c r="S2714" s="1"/>
      <c r="T2714" s="1"/>
      <c r="U2714" s="15" t="s">
        <v>816</v>
      </c>
      <c r="V2714" s="52"/>
      <c r="W2714" s="14" t="s">
        <v>815</v>
      </c>
      <c r="X2714" s="20">
        <v>0</v>
      </c>
      <c r="Y2714" s="7" t="s">
        <v>11485</v>
      </c>
      <c r="Z2714" s="11" t="s">
        <v>4442</v>
      </c>
      <c r="AA2714" s="7">
        <v>900000000</v>
      </c>
      <c r="AB2714" s="1" t="s">
        <v>15657</v>
      </c>
      <c r="AC2714" s="7" t="s">
        <v>14869</v>
      </c>
      <c r="AD2714" s="1" t="s">
        <v>16269</v>
      </c>
    </row>
    <row r="2715" spans="1:30">
      <c r="A2715" s="6">
        <v>43913</v>
      </c>
      <c r="B2715" s="7" t="s">
        <v>21</v>
      </c>
      <c r="C2715" s="7" t="s">
        <v>4269</v>
      </c>
      <c r="D2715" s="7" t="s">
        <v>3952</v>
      </c>
      <c r="E2715" s="7" t="s">
        <v>16</v>
      </c>
      <c r="F2715" s="7" t="s">
        <v>4270</v>
      </c>
      <c r="G2715" s="7" t="s">
        <v>17</v>
      </c>
      <c r="H2715" s="7" t="s">
        <v>6043</v>
      </c>
      <c r="I2715" s="7" t="s">
        <v>4396</v>
      </c>
      <c r="J2715" s="7"/>
      <c r="K2715" s="7"/>
      <c r="L2715" s="7" t="s">
        <v>8531</v>
      </c>
      <c r="M2715" s="7" t="s">
        <v>14344</v>
      </c>
      <c r="N2715" s="7">
        <v>28314</v>
      </c>
      <c r="O2715" s="7">
        <v>858</v>
      </c>
      <c r="P2715" s="7">
        <v>33</v>
      </c>
      <c r="Q2715" s="7" t="s">
        <v>20</v>
      </c>
      <c r="R2715" s="1"/>
      <c r="S2715" s="1"/>
      <c r="T2715" s="1"/>
      <c r="U2715" s="15" t="s">
        <v>816</v>
      </c>
      <c r="V2715" s="52"/>
      <c r="W2715" s="14" t="s">
        <v>815</v>
      </c>
      <c r="X2715" s="20">
        <v>0</v>
      </c>
      <c r="Y2715" s="7" t="s">
        <v>11486</v>
      </c>
      <c r="Z2715" s="11" t="s">
        <v>4442</v>
      </c>
      <c r="AA2715" s="7">
        <v>1500000</v>
      </c>
      <c r="AB2715" s="1" t="s">
        <v>15733</v>
      </c>
      <c r="AC2715" s="7" t="s">
        <v>14869</v>
      </c>
      <c r="AD2715" s="1" t="s">
        <v>16269</v>
      </c>
    </row>
    <row r="2716" spans="1:30">
      <c r="A2716" s="6">
        <v>43944</v>
      </c>
      <c r="B2716" s="7" t="s">
        <v>15</v>
      </c>
      <c r="C2716" s="7" t="s">
        <v>4593</v>
      </c>
      <c r="D2716" s="7" t="s">
        <v>474</v>
      </c>
      <c r="E2716" s="7" t="s">
        <v>16</v>
      </c>
      <c r="F2716" s="7"/>
      <c r="G2716" s="7" t="s">
        <v>37</v>
      </c>
      <c r="H2716" s="7" t="s">
        <v>6044</v>
      </c>
      <c r="I2716" s="7" t="s">
        <v>630</v>
      </c>
      <c r="J2716" s="7"/>
      <c r="K2716" s="7" t="s">
        <v>615</v>
      </c>
      <c r="L2716" s="7" t="s">
        <v>13719</v>
      </c>
      <c r="M2716" s="7" t="s">
        <v>619</v>
      </c>
      <c r="N2716" s="7">
        <v>28130</v>
      </c>
      <c r="O2716" s="7"/>
      <c r="P2716" s="7">
        <v>671</v>
      </c>
      <c r="Q2716" s="7"/>
      <c r="R2716" s="1"/>
      <c r="S2716" s="1"/>
      <c r="T2716" s="1"/>
      <c r="U2716" s="15" t="s">
        <v>816</v>
      </c>
      <c r="V2716" s="52"/>
      <c r="W2716" s="14" t="s">
        <v>815</v>
      </c>
      <c r="X2716" s="20">
        <v>0</v>
      </c>
      <c r="Y2716" s="7" t="s">
        <v>11487</v>
      </c>
      <c r="Z2716" s="11" t="s">
        <v>4442</v>
      </c>
      <c r="AA2716" s="7">
        <v>500000</v>
      </c>
      <c r="AB2716" s="1" t="s">
        <v>14979</v>
      </c>
      <c r="AC2716" s="7" t="s">
        <v>14870</v>
      </c>
      <c r="AD2716" s="1" t="s">
        <v>16269</v>
      </c>
    </row>
    <row r="2717" spans="1:30">
      <c r="A2717" s="6">
        <v>43943</v>
      </c>
      <c r="B2717" s="7" t="s">
        <v>15</v>
      </c>
      <c r="C2717" s="7" t="s">
        <v>2884</v>
      </c>
      <c r="D2717" s="7" t="s">
        <v>2877</v>
      </c>
      <c r="E2717" s="7" t="s">
        <v>16</v>
      </c>
      <c r="F2717" s="7" t="s">
        <v>2978</v>
      </c>
      <c r="G2717" s="7" t="s">
        <v>17</v>
      </c>
      <c r="H2717" s="7" t="s">
        <v>6045</v>
      </c>
      <c r="I2717" s="7" t="s">
        <v>9153</v>
      </c>
      <c r="J2717" s="7"/>
      <c r="K2717" s="7" t="s">
        <v>3013</v>
      </c>
      <c r="L2717" s="7" t="s">
        <v>14456</v>
      </c>
      <c r="M2717" s="7" t="s">
        <v>8957</v>
      </c>
      <c r="N2717" s="7">
        <v>28056</v>
      </c>
      <c r="O2717" s="7"/>
      <c r="P2717" s="7"/>
      <c r="Q2717" s="7"/>
      <c r="R2717" s="1"/>
      <c r="S2717" s="1"/>
      <c r="T2717" s="1"/>
      <c r="U2717" s="15" t="s">
        <v>816</v>
      </c>
      <c r="V2717" s="52"/>
      <c r="W2717" s="14" t="s">
        <v>815</v>
      </c>
      <c r="X2717" s="20">
        <v>0</v>
      </c>
      <c r="Y2717" s="7" t="s">
        <v>11488</v>
      </c>
      <c r="Z2717" s="11" t="s">
        <v>4442</v>
      </c>
      <c r="AA2717" s="7">
        <v>900000</v>
      </c>
      <c r="AB2717" s="1" t="s">
        <v>15853</v>
      </c>
      <c r="AC2717" s="7" t="s">
        <v>14869</v>
      </c>
      <c r="AD2717" s="1" t="s">
        <v>16269</v>
      </c>
    </row>
    <row r="2718" spans="1:30">
      <c r="A2718" s="6">
        <v>43917</v>
      </c>
      <c r="B2718" s="7" t="s">
        <v>15</v>
      </c>
      <c r="C2718" s="7" t="s">
        <v>4632</v>
      </c>
      <c r="D2718" s="7" t="s">
        <v>3512</v>
      </c>
      <c r="E2718" s="7" t="s">
        <v>16</v>
      </c>
      <c r="F2718" s="7"/>
      <c r="G2718" s="7" t="s">
        <v>17</v>
      </c>
      <c r="H2718" s="7" t="s">
        <v>6046</v>
      </c>
      <c r="I2718" s="7" t="s">
        <v>9154</v>
      </c>
      <c r="J2718" s="7" t="s">
        <v>9155</v>
      </c>
      <c r="K2718" s="7" t="s">
        <v>9155</v>
      </c>
      <c r="L2718" s="7" t="s">
        <v>13658</v>
      </c>
      <c r="M2718" s="7" t="s">
        <v>471</v>
      </c>
      <c r="N2718" s="7">
        <v>28000</v>
      </c>
      <c r="O2718" s="7">
        <v>200000</v>
      </c>
      <c r="P2718" s="7">
        <v>0.14000000000000001</v>
      </c>
      <c r="Q2718" s="7"/>
      <c r="R2718" s="1"/>
      <c r="S2718" s="1"/>
      <c r="T2718" s="1"/>
      <c r="U2718" s="15" t="s">
        <v>816</v>
      </c>
      <c r="V2718" s="52"/>
      <c r="W2718" s="14" t="s">
        <v>815</v>
      </c>
      <c r="X2718" s="20">
        <v>0</v>
      </c>
      <c r="Y2718" s="7" t="s">
        <v>11489</v>
      </c>
      <c r="Z2718" s="11" t="s">
        <v>4442</v>
      </c>
      <c r="AA2718" s="7">
        <v>30000000</v>
      </c>
      <c r="AB2718" s="1" t="s">
        <v>14897</v>
      </c>
      <c r="AC2718" s="7" t="s">
        <v>14869</v>
      </c>
      <c r="AD2718" s="1" t="s">
        <v>16269</v>
      </c>
    </row>
    <row r="2719" spans="1:30">
      <c r="A2719" s="6">
        <v>43941</v>
      </c>
      <c r="B2719" s="7" t="s">
        <v>15</v>
      </c>
      <c r="C2719" s="7" t="s">
        <v>4645</v>
      </c>
      <c r="D2719" s="7" t="s">
        <v>692</v>
      </c>
      <c r="E2719" s="7" t="s">
        <v>16</v>
      </c>
      <c r="F2719" s="7"/>
      <c r="G2719" s="7" t="s">
        <v>17</v>
      </c>
      <c r="H2719" s="7" t="s">
        <v>6047</v>
      </c>
      <c r="I2719" s="7" t="s">
        <v>9156</v>
      </c>
      <c r="J2719" s="7"/>
      <c r="K2719" s="7" t="s">
        <v>9157</v>
      </c>
      <c r="L2719" s="7" t="s">
        <v>739</v>
      </c>
      <c r="M2719" s="7" t="s">
        <v>743</v>
      </c>
      <c r="N2719" s="7">
        <v>28000</v>
      </c>
      <c r="O2719" s="7">
        <v>400</v>
      </c>
      <c r="P2719" s="7">
        <v>70</v>
      </c>
      <c r="Q2719" s="7"/>
      <c r="R2719" s="1"/>
      <c r="S2719" s="1"/>
      <c r="T2719" s="1"/>
      <c r="U2719" s="15" t="s">
        <v>816</v>
      </c>
      <c r="V2719" s="52"/>
      <c r="W2719" s="14" t="s">
        <v>815</v>
      </c>
      <c r="X2719" s="20">
        <v>0</v>
      </c>
      <c r="Y2719" s="7" t="s">
        <v>11490</v>
      </c>
      <c r="Z2719" s="11" t="s">
        <v>4442</v>
      </c>
      <c r="AA2719" s="7">
        <v>500000</v>
      </c>
      <c r="AB2719" s="1" t="s">
        <v>14996</v>
      </c>
      <c r="AC2719" s="7" t="s">
        <v>14870</v>
      </c>
      <c r="AD2719" s="1" t="s">
        <v>16269</v>
      </c>
    </row>
    <row r="2720" spans="1:30">
      <c r="A2720" s="6">
        <v>43924</v>
      </c>
      <c r="B2720" s="7" t="s">
        <v>21</v>
      </c>
      <c r="C2720" s="7" t="s">
        <v>6048</v>
      </c>
      <c r="D2720" s="11" t="s">
        <v>904</v>
      </c>
      <c r="E2720" s="7" t="s">
        <v>16</v>
      </c>
      <c r="F2720" s="7"/>
      <c r="G2720" s="7" t="s">
        <v>34</v>
      </c>
      <c r="H2720" s="7" t="s">
        <v>5378</v>
      </c>
      <c r="I2720" s="7" t="s">
        <v>264</v>
      </c>
      <c r="J2720" s="7"/>
      <c r="K2720" s="7"/>
      <c r="L2720" s="7" t="s">
        <v>14508</v>
      </c>
      <c r="M2720" s="7" t="s">
        <v>9158</v>
      </c>
      <c r="N2720" s="7">
        <v>28000</v>
      </c>
      <c r="O2720" s="7"/>
      <c r="P2720" s="7"/>
      <c r="Q2720" s="7"/>
      <c r="R2720" s="1"/>
      <c r="S2720" s="1"/>
      <c r="T2720" s="1"/>
      <c r="U2720" s="15" t="s">
        <v>816</v>
      </c>
      <c r="V2720" s="52"/>
      <c r="W2720" s="14" t="s">
        <v>815</v>
      </c>
      <c r="X2720" s="20">
        <v>0</v>
      </c>
      <c r="Y2720" s="7" t="s">
        <v>11491</v>
      </c>
      <c r="Z2720" s="11" t="s">
        <v>4442</v>
      </c>
      <c r="AA2720" s="7">
        <v>0</v>
      </c>
      <c r="AB2720" s="1" t="s">
        <v>15909</v>
      </c>
      <c r="AC2720" s="7" t="s">
        <v>14870</v>
      </c>
      <c r="AD2720" s="1" t="s">
        <v>16269</v>
      </c>
    </row>
    <row r="2721" spans="1:30">
      <c r="A2721" s="6">
        <v>43943</v>
      </c>
      <c r="B2721" s="7" t="s">
        <v>21</v>
      </c>
      <c r="C2721" s="7" t="s">
        <v>5142</v>
      </c>
      <c r="D2721" s="11" t="s">
        <v>904</v>
      </c>
      <c r="E2721" s="7" t="s">
        <v>16</v>
      </c>
      <c r="F2721" s="7" t="s">
        <v>1157</v>
      </c>
      <c r="G2721" s="7" t="s">
        <v>34</v>
      </c>
      <c r="H2721" s="7" t="s">
        <v>6049</v>
      </c>
      <c r="I2721" s="7" t="s">
        <v>9159</v>
      </c>
      <c r="J2721" s="7"/>
      <c r="K2721" s="7" t="s">
        <v>9160</v>
      </c>
      <c r="L2721" s="7" t="s">
        <v>14509</v>
      </c>
      <c r="M2721" s="7" t="s">
        <v>9161</v>
      </c>
      <c r="N2721" s="7">
        <v>28000</v>
      </c>
      <c r="O2721" s="7"/>
      <c r="P2721" s="7"/>
      <c r="Q2721" s="7"/>
      <c r="R2721" s="1"/>
      <c r="S2721" s="1"/>
      <c r="T2721" s="1"/>
      <c r="U2721" s="15" t="s">
        <v>816</v>
      </c>
      <c r="V2721" s="52"/>
      <c r="W2721" s="14" t="s">
        <v>815</v>
      </c>
      <c r="X2721" s="20">
        <v>0</v>
      </c>
      <c r="Y2721" s="7" t="s">
        <v>11492</v>
      </c>
      <c r="Z2721" s="11" t="s">
        <v>4442</v>
      </c>
      <c r="AA2721" s="7">
        <v>100000</v>
      </c>
      <c r="AB2721" s="1" t="s">
        <v>15910</v>
      </c>
      <c r="AC2721" s="7" t="s">
        <v>14868</v>
      </c>
      <c r="AD2721" s="1" t="s">
        <v>16269</v>
      </c>
    </row>
    <row r="2722" spans="1:30">
      <c r="A2722" s="6">
        <v>43924</v>
      </c>
      <c r="B2722" s="7" t="s">
        <v>21</v>
      </c>
      <c r="C2722" s="7" t="s">
        <v>6050</v>
      </c>
      <c r="D2722" s="11" t="s">
        <v>904</v>
      </c>
      <c r="E2722" s="7" t="s">
        <v>16</v>
      </c>
      <c r="F2722" s="7" t="s">
        <v>6051</v>
      </c>
      <c r="G2722" s="7" t="s">
        <v>34</v>
      </c>
      <c r="H2722" s="7" t="s">
        <v>6052</v>
      </c>
      <c r="I2722" s="7" t="s">
        <v>1036</v>
      </c>
      <c r="J2722" s="7"/>
      <c r="K2722" s="7"/>
      <c r="L2722" s="7"/>
      <c r="M2722" s="7"/>
      <c r="N2722" s="7">
        <v>28000</v>
      </c>
      <c r="O2722" s="7"/>
      <c r="P2722" s="7"/>
      <c r="Q2722" s="7"/>
      <c r="R2722" s="1"/>
      <c r="S2722" s="1"/>
      <c r="T2722" s="1"/>
      <c r="U2722" s="15" t="s">
        <v>816</v>
      </c>
      <c r="V2722" s="52"/>
      <c r="W2722" s="14" t="s">
        <v>815</v>
      </c>
      <c r="X2722" s="20">
        <v>0</v>
      </c>
      <c r="Y2722" s="7" t="s">
        <v>11493</v>
      </c>
      <c r="Z2722" s="11" t="s">
        <v>4442</v>
      </c>
      <c r="AA2722" s="7"/>
      <c r="AB2722" s="1" t="s">
        <v>14871</v>
      </c>
      <c r="AC2722" s="7"/>
      <c r="AD2722" s="1" t="s">
        <v>16269</v>
      </c>
    </row>
    <row r="2723" spans="1:30">
      <c r="A2723" s="6">
        <v>43945</v>
      </c>
      <c r="B2723" s="7" t="s">
        <v>21</v>
      </c>
      <c r="C2723" s="7" t="s">
        <v>4657</v>
      </c>
      <c r="D2723" s="7" t="s">
        <v>3952</v>
      </c>
      <c r="E2723" s="7" t="s">
        <v>16</v>
      </c>
      <c r="F2723" s="7" t="s">
        <v>4086</v>
      </c>
      <c r="G2723" s="7" t="s">
        <v>37</v>
      </c>
      <c r="H2723" s="7" t="s">
        <v>6053</v>
      </c>
      <c r="I2723" s="7" t="s">
        <v>4088</v>
      </c>
      <c r="J2723" s="7"/>
      <c r="K2723" s="7"/>
      <c r="L2723" s="7" t="s">
        <v>8370</v>
      </c>
      <c r="M2723" s="7" t="s">
        <v>8371</v>
      </c>
      <c r="N2723" s="7">
        <v>27995</v>
      </c>
      <c r="O2723" s="7">
        <v>500</v>
      </c>
      <c r="P2723" s="7">
        <v>55.99</v>
      </c>
      <c r="Q2723" s="7"/>
      <c r="R2723" s="1"/>
      <c r="S2723" s="1"/>
      <c r="T2723" s="1"/>
      <c r="U2723" s="15" t="s">
        <v>816</v>
      </c>
      <c r="V2723" s="52"/>
      <c r="W2723" s="14" t="s">
        <v>815</v>
      </c>
      <c r="X2723" s="20">
        <v>0</v>
      </c>
      <c r="Y2723" s="7" t="s">
        <v>11494</v>
      </c>
      <c r="Z2723" s="11" t="s">
        <v>4442</v>
      </c>
      <c r="AA2723" s="7">
        <v>100000</v>
      </c>
      <c r="AB2723" s="1" t="s">
        <v>15693</v>
      </c>
      <c r="AC2723" s="7" t="s">
        <v>14870</v>
      </c>
      <c r="AD2723" s="1" t="s">
        <v>16269</v>
      </c>
    </row>
    <row r="2724" spans="1:30">
      <c r="A2724" s="6">
        <v>43943</v>
      </c>
      <c r="B2724" s="7" t="s">
        <v>21</v>
      </c>
      <c r="C2724" s="7"/>
      <c r="D2724" s="7" t="s">
        <v>818</v>
      </c>
      <c r="E2724" s="7" t="s">
        <v>16</v>
      </c>
      <c r="F2724" s="7" t="s">
        <v>845</v>
      </c>
      <c r="G2724" s="7" t="s">
        <v>17</v>
      </c>
      <c r="H2724" s="7" t="s">
        <v>6054</v>
      </c>
      <c r="I2724" s="7" t="s">
        <v>8645</v>
      </c>
      <c r="J2724" s="7"/>
      <c r="K2724" s="7" t="s">
        <v>857</v>
      </c>
      <c r="L2724" s="7" t="s">
        <v>14372</v>
      </c>
      <c r="M2724" s="7" t="s">
        <v>14371</v>
      </c>
      <c r="N2724" s="7">
        <v>27990</v>
      </c>
      <c r="O2724" s="7">
        <v>3000</v>
      </c>
      <c r="P2724" s="7">
        <v>9.33</v>
      </c>
      <c r="Q2724" s="7"/>
      <c r="R2724" s="1"/>
      <c r="S2724" s="1"/>
      <c r="T2724" s="1"/>
      <c r="U2724" s="15" t="s">
        <v>816</v>
      </c>
      <c r="V2724" s="52"/>
      <c r="W2724" s="14" t="s">
        <v>815</v>
      </c>
      <c r="X2724" s="20">
        <v>0</v>
      </c>
      <c r="Y2724" s="7" t="s">
        <v>11495</v>
      </c>
      <c r="Z2724" s="11" t="s">
        <v>4442</v>
      </c>
      <c r="AA2724" s="7">
        <v>20000</v>
      </c>
      <c r="AB2724" s="1" t="s">
        <v>15319</v>
      </c>
      <c r="AC2724" s="7" t="s">
        <v>14868</v>
      </c>
      <c r="AD2724" s="1" t="s">
        <v>16269</v>
      </c>
    </row>
    <row r="2725" spans="1:30">
      <c r="A2725" s="6" t="s">
        <v>815</v>
      </c>
      <c r="B2725" s="7" t="s">
        <v>15</v>
      </c>
      <c r="C2725" s="7" t="s">
        <v>4458</v>
      </c>
      <c r="D2725" s="11" t="s">
        <v>904</v>
      </c>
      <c r="E2725" s="7" t="s">
        <v>16</v>
      </c>
      <c r="F2725" s="7" t="s">
        <v>4459</v>
      </c>
      <c r="G2725" s="7" t="s">
        <v>17</v>
      </c>
      <c r="H2725" s="7" t="s">
        <v>5810</v>
      </c>
      <c r="I2725" s="7" t="s">
        <v>8267</v>
      </c>
      <c r="J2725" s="7"/>
      <c r="K2725" s="7" t="s">
        <v>4517</v>
      </c>
      <c r="L2725" s="7" t="s">
        <v>8316</v>
      </c>
      <c r="M2725" s="7" t="s">
        <v>14305</v>
      </c>
      <c r="N2725" s="7">
        <v>27965</v>
      </c>
      <c r="O2725" s="7"/>
      <c r="P2725" s="7"/>
      <c r="Q2725" s="7"/>
      <c r="R2725" s="1"/>
      <c r="S2725" s="1"/>
      <c r="T2725" s="1"/>
      <c r="U2725" s="15" t="s">
        <v>816</v>
      </c>
      <c r="V2725" s="52"/>
      <c r="W2725" s="14" t="s">
        <v>815</v>
      </c>
      <c r="X2725" s="20">
        <v>0</v>
      </c>
      <c r="Y2725" s="7" t="s">
        <v>11496</v>
      </c>
      <c r="Z2725" s="11" t="s">
        <v>4442</v>
      </c>
      <c r="AA2725" s="7">
        <v>103730196.44</v>
      </c>
      <c r="AB2725" s="1" t="s">
        <v>15679</v>
      </c>
      <c r="AC2725" s="7" t="s">
        <v>14869</v>
      </c>
      <c r="AD2725" s="1" t="s">
        <v>16269</v>
      </c>
    </row>
    <row r="2726" spans="1:30">
      <c r="A2726" s="6">
        <v>43934</v>
      </c>
      <c r="B2726" s="7" t="s">
        <v>15</v>
      </c>
      <c r="C2726" s="7" t="s">
        <v>4458</v>
      </c>
      <c r="D2726" s="11" t="s">
        <v>904</v>
      </c>
      <c r="E2726" s="7" t="s">
        <v>16</v>
      </c>
      <c r="F2726" s="7" t="s">
        <v>4459</v>
      </c>
      <c r="G2726" s="7" t="s">
        <v>17</v>
      </c>
      <c r="H2726" s="7" t="s">
        <v>6055</v>
      </c>
      <c r="I2726" s="7" t="s">
        <v>9162</v>
      </c>
      <c r="J2726" s="7"/>
      <c r="K2726" s="7" t="s">
        <v>4517</v>
      </c>
      <c r="L2726" s="7" t="s">
        <v>8596</v>
      </c>
      <c r="M2726" s="7" t="s">
        <v>9163</v>
      </c>
      <c r="N2726" s="7">
        <v>27950</v>
      </c>
      <c r="O2726" s="7"/>
      <c r="P2726" s="7">
        <v>279.5</v>
      </c>
      <c r="Q2726" s="7"/>
      <c r="R2726" s="1"/>
      <c r="S2726" s="1"/>
      <c r="T2726" s="1"/>
      <c r="U2726" s="15" t="s">
        <v>816</v>
      </c>
      <c r="V2726" s="52"/>
      <c r="W2726" s="14" t="s">
        <v>815</v>
      </c>
      <c r="X2726" s="20">
        <v>0</v>
      </c>
      <c r="Y2726" s="7" t="s">
        <v>11497</v>
      </c>
      <c r="Z2726" s="11" t="s">
        <v>4442</v>
      </c>
      <c r="AA2726" s="7">
        <v>20000</v>
      </c>
      <c r="AB2726" s="1" t="s">
        <v>15749</v>
      </c>
      <c r="AC2726" s="7" t="s">
        <v>14869</v>
      </c>
      <c r="AD2726" s="1" t="s">
        <v>16269</v>
      </c>
    </row>
    <row r="2727" spans="1:30">
      <c r="A2727" s="6">
        <v>43943</v>
      </c>
      <c r="B2727" s="7" t="s">
        <v>15</v>
      </c>
      <c r="C2727" s="7" t="s">
        <v>5184</v>
      </c>
      <c r="D2727" s="7" t="s">
        <v>474</v>
      </c>
      <c r="E2727" s="7" t="s">
        <v>16</v>
      </c>
      <c r="F2727" s="7"/>
      <c r="G2727" s="7" t="s">
        <v>37</v>
      </c>
      <c r="H2727" s="7" t="s">
        <v>6056</v>
      </c>
      <c r="I2727" s="7" t="s">
        <v>8250</v>
      </c>
      <c r="J2727" s="7"/>
      <c r="K2727" s="7" t="s">
        <v>8251</v>
      </c>
      <c r="L2727" s="7" t="s">
        <v>8595</v>
      </c>
      <c r="M2727" s="7" t="s">
        <v>8409</v>
      </c>
      <c r="N2727" s="7">
        <v>27904.53</v>
      </c>
      <c r="O2727" s="7">
        <v>3</v>
      </c>
      <c r="P2727" s="7">
        <v>9301.51</v>
      </c>
      <c r="Q2727" s="7"/>
      <c r="R2727" s="1"/>
      <c r="S2727" s="1"/>
      <c r="T2727" s="1"/>
      <c r="U2727" s="15" t="s">
        <v>816</v>
      </c>
      <c r="V2727" s="52"/>
      <c r="W2727" s="14" t="s">
        <v>815</v>
      </c>
      <c r="X2727" s="20">
        <v>0</v>
      </c>
      <c r="Y2727" s="7" t="s">
        <v>11498</v>
      </c>
      <c r="Z2727" s="11" t="s">
        <v>4442</v>
      </c>
      <c r="AA2727" s="7">
        <v>10000000</v>
      </c>
      <c r="AB2727" s="1" t="s">
        <v>15703</v>
      </c>
      <c r="AC2727" s="7" t="s">
        <v>14869</v>
      </c>
      <c r="AD2727" s="1" t="s">
        <v>16269</v>
      </c>
    </row>
    <row r="2728" spans="1:30">
      <c r="A2728" s="6">
        <v>43950</v>
      </c>
      <c r="B2728" s="7" t="s">
        <v>21</v>
      </c>
      <c r="C2728" s="7" t="s">
        <v>4483</v>
      </c>
      <c r="D2728" s="7" t="s">
        <v>39</v>
      </c>
      <c r="E2728" s="7" t="s">
        <v>117</v>
      </c>
      <c r="F2728" s="7" t="s">
        <v>5312</v>
      </c>
      <c r="G2728" s="7" t="s">
        <v>37</v>
      </c>
      <c r="H2728" s="7" t="s">
        <v>6057</v>
      </c>
      <c r="I2728" s="7" t="s">
        <v>8224</v>
      </c>
      <c r="J2728" s="7" t="s">
        <v>8225</v>
      </c>
      <c r="K2728" s="7" t="s">
        <v>8226</v>
      </c>
      <c r="L2728" s="7" t="s">
        <v>8227</v>
      </c>
      <c r="M2728" s="7" t="s">
        <v>14277</v>
      </c>
      <c r="N2728" s="7">
        <v>27800</v>
      </c>
      <c r="O2728" s="7">
        <v>20000</v>
      </c>
      <c r="P2728" s="7">
        <v>1.39</v>
      </c>
      <c r="Q2728" s="7"/>
      <c r="R2728" s="1"/>
      <c r="S2728" s="1"/>
      <c r="T2728" s="1"/>
      <c r="U2728" s="15" t="s">
        <v>816</v>
      </c>
      <c r="V2728" s="52"/>
      <c r="W2728" s="14" t="s">
        <v>815</v>
      </c>
      <c r="X2728" s="20">
        <v>0</v>
      </c>
      <c r="Y2728" s="7" t="s">
        <v>11499</v>
      </c>
      <c r="Z2728" s="11" t="s">
        <v>4442</v>
      </c>
      <c r="AA2728" s="7">
        <v>0</v>
      </c>
      <c r="AB2728" s="1" t="s">
        <v>14935</v>
      </c>
      <c r="AC2728" s="7" t="s">
        <v>14869</v>
      </c>
      <c r="AD2728" s="1" t="s">
        <v>16269</v>
      </c>
    </row>
    <row r="2729" spans="1:30">
      <c r="A2729" s="6">
        <v>43941</v>
      </c>
      <c r="B2729" s="7" t="s">
        <v>1385</v>
      </c>
      <c r="C2729" s="7" t="s">
        <v>4444</v>
      </c>
      <c r="D2729" s="7" t="s">
        <v>1387</v>
      </c>
      <c r="E2729" s="7" t="s">
        <v>4456</v>
      </c>
      <c r="F2729" s="7" t="s">
        <v>4457</v>
      </c>
      <c r="G2729" s="7" t="s">
        <v>17</v>
      </c>
      <c r="H2729" s="7" t="s">
        <v>5405</v>
      </c>
      <c r="I2729" s="7" t="s">
        <v>8369</v>
      </c>
      <c r="J2729" s="7"/>
      <c r="K2729" s="7"/>
      <c r="L2729" s="7" t="s">
        <v>9164</v>
      </c>
      <c r="M2729" s="7" t="s">
        <v>9165</v>
      </c>
      <c r="N2729" s="7">
        <v>27747.52</v>
      </c>
      <c r="O2729" s="7"/>
      <c r="P2729" s="7"/>
      <c r="Q2729" s="7"/>
      <c r="R2729" s="1"/>
      <c r="S2729" s="1"/>
      <c r="T2729" s="1"/>
      <c r="U2729" s="15" t="s">
        <v>816</v>
      </c>
      <c r="V2729" s="52"/>
      <c r="W2729" s="14" t="s">
        <v>815</v>
      </c>
      <c r="X2729" s="20">
        <v>0</v>
      </c>
      <c r="Y2729" s="7" t="s">
        <v>11500</v>
      </c>
      <c r="Z2729" s="11" t="s">
        <v>4442</v>
      </c>
      <c r="AA2729" s="7">
        <v>0</v>
      </c>
      <c r="AB2729" s="1" t="s">
        <v>15911</v>
      </c>
      <c r="AC2729" s="7" t="s">
        <v>14869</v>
      </c>
      <c r="AD2729" s="1" t="s">
        <v>16269</v>
      </c>
    </row>
    <row r="2730" spans="1:30">
      <c r="A2730" s="6">
        <v>43944</v>
      </c>
      <c r="B2730" s="7" t="s">
        <v>15</v>
      </c>
      <c r="C2730" s="7" t="s">
        <v>4656</v>
      </c>
      <c r="D2730" s="7" t="s">
        <v>39</v>
      </c>
      <c r="E2730" s="7" t="s">
        <v>16</v>
      </c>
      <c r="F2730" s="7" t="s">
        <v>129</v>
      </c>
      <c r="G2730" s="7" t="s">
        <v>37</v>
      </c>
      <c r="H2730" s="7" t="s">
        <v>6058</v>
      </c>
      <c r="I2730" s="7" t="s">
        <v>8668</v>
      </c>
      <c r="J2730" s="7"/>
      <c r="K2730" s="7" t="s">
        <v>175</v>
      </c>
      <c r="L2730" s="7" t="s">
        <v>13652</v>
      </c>
      <c r="M2730" s="7" t="s">
        <v>13651</v>
      </c>
      <c r="N2730" s="7">
        <v>27720</v>
      </c>
      <c r="O2730" s="7">
        <v>126</v>
      </c>
      <c r="P2730" s="7">
        <v>220</v>
      </c>
      <c r="Q2730" s="7"/>
      <c r="R2730" s="1"/>
      <c r="S2730" s="1"/>
      <c r="T2730" s="1"/>
      <c r="U2730" s="15" t="s">
        <v>816</v>
      </c>
      <c r="V2730" s="52"/>
      <c r="W2730" s="14" t="s">
        <v>815</v>
      </c>
      <c r="X2730" s="20">
        <v>0</v>
      </c>
      <c r="Y2730" s="7" t="s">
        <v>11501</v>
      </c>
      <c r="Z2730" s="11" t="s">
        <v>4442</v>
      </c>
      <c r="AA2730" s="7">
        <v>50000</v>
      </c>
      <c r="AB2730" s="1" t="s">
        <v>14888</v>
      </c>
      <c r="AC2730" s="7" t="s">
        <v>14870</v>
      </c>
      <c r="AD2730" s="1" t="s">
        <v>16269</v>
      </c>
    </row>
    <row r="2731" spans="1:30">
      <c r="A2731" s="6">
        <v>43945</v>
      </c>
      <c r="B2731" s="7" t="s">
        <v>21</v>
      </c>
      <c r="C2731" s="7" t="s">
        <v>5590</v>
      </c>
      <c r="D2731" s="11" t="s">
        <v>904</v>
      </c>
      <c r="E2731" s="7" t="s">
        <v>16</v>
      </c>
      <c r="F2731" s="7" t="s">
        <v>176</v>
      </c>
      <c r="G2731" s="7" t="s">
        <v>17</v>
      </c>
      <c r="H2731" s="7" t="s">
        <v>6059</v>
      </c>
      <c r="I2731" s="7" t="s">
        <v>9166</v>
      </c>
      <c r="J2731" s="7"/>
      <c r="K2731" s="7" t="s">
        <v>3437</v>
      </c>
      <c r="L2731" s="7" t="s">
        <v>14510</v>
      </c>
      <c r="M2731" s="7" t="s">
        <v>9167</v>
      </c>
      <c r="N2731" s="7">
        <v>27600</v>
      </c>
      <c r="O2731" s="7"/>
      <c r="P2731" s="7"/>
      <c r="Q2731" s="7"/>
      <c r="R2731" s="1"/>
      <c r="S2731" s="1"/>
      <c r="T2731" s="1"/>
      <c r="U2731" s="15" t="s">
        <v>816</v>
      </c>
      <c r="V2731" s="52"/>
      <c r="W2731" s="14" t="s">
        <v>815</v>
      </c>
      <c r="X2731" s="20">
        <v>0</v>
      </c>
      <c r="Y2731" s="7" t="s">
        <v>11502</v>
      </c>
      <c r="Z2731" s="11" t="s">
        <v>4442</v>
      </c>
      <c r="AA2731" s="7">
        <v>32000</v>
      </c>
      <c r="AB2731" s="1" t="s">
        <v>15912</v>
      </c>
      <c r="AC2731" s="7" t="s">
        <v>14868</v>
      </c>
      <c r="AD2731" s="1" t="s">
        <v>16269</v>
      </c>
    </row>
    <row r="2732" spans="1:30">
      <c r="A2732" s="6">
        <v>43941</v>
      </c>
      <c r="B2732" s="7" t="s">
        <v>15</v>
      </c>
      <c r="C2732" s="7" t="s">
        <v>4645</v>
      </c>
      <c r="D2732" s="7" t="s">
        <v>692</v>
      </c>
      <c r="E2732" s="7" t="s">
        <v>16</v>
      </c>
      <c r="F2732" s="7"/>
      <c r="G2732" s="7" t="s">
        <v>17</v>
      </c>
      <c r="H2732" s="7" t="s">
        <v>6060</v>
      </c>
      <c r="I2732" s="7" t="s">
        <v>8719</v>
      </c>
      <c r="J2732" s="7"/>
      <c r="K2732" s="7" t="s">
        <v>8720</v>
      </c>
      <c r="L2732" s="7" t="s">
        <v>8855</v>
      </c>
      <c r="M2732" s="7" t="s">
        <v>8856</v>
      </c>
      <c r="N2732" s="7">
        <v>27516</v>
      </c>
      <c r="O2732" s="7">
        <v>1200</v>
      </c>
      <c r="P2732" s="7">
        <v>22.93</v>
      </c>
      <c r="Q2732" s="7"/>
      <c r="R2732" s="1"/>
      <c r="S2732" s="1"/>
      <c r="T2732" s="1"/>
      <c r="U2732" s="15" t="s">
        <v>816</v>
      </c>
      <c r="V2732" s="52"/>
      <c r="W2732" s="14" t="s">
        <v>815</v>
      </c>
      <c r="X2732" s="20">
        <v>0</v>
      </c>
      <c r="Y2732" s="7" t="s">
        <v>11503</v>
      </c>
      <c r="Z2732" s="11" t="s">
        <v>4442</v>
      </c>
      <c r="AA2732" s="7">
        <v>0</v>
      </c>
      <c r="AB2732" s="1" t="s">
        <v>15823</v>
      </c>
      <c r="AC2732" s="7" t="s">
        <v>14869</v>
      </c>
      <c r="AD2732" s="1" t="s">
        <v>16269</v>
      </c>
    </row>
    <row r="2733" spans="1:30">
      <c r="A2733" s="6">
        <v>43956</v>
      </c>
      <c r="B2733" s="7" t="s">
        <v>21</v>
      </c>
      <c r="C2733" s="7" t="s">
        <v>4447</v>
      </c>
      <c r="D2733" s="7" t="s">
        <v>2766</v>
      </c>
      <c r="E2733" s="7" t="s">
        <v>117</v>
      </c>
      <c r="F2733" s="7" t="s">
        <v>4121</v>
      </c>
      <c r="G2733" s="7" t="s">
        <v>17</v>
      </c>
      <c r="H2733" s="7" t="s">
        <v>6061</v>
      </c>
      <c r="I2733" s="7" t="s">
        <v>314</v>
      </c>
      <c r="J2733" s="7" t="s">
        <v>314</v>
      </c>
      <c r="K2733" s="7" t="s">
        <v>1008</v>
      </c>
      <c r="L2733" s="7" t="s">
        <v>14511</v>
      </c>
      <c r="M2733" s="7" t="s">
        <v>9168</v>
      </c>
      <c r="N2733" s="7">
        <v>27500</v>
      </c>
      <c r="O2733" s="7"/>
      <c r="P2733" s="7"/>
      <c r="Q2733" s="7"/>
      <c r="R2733" s="1"/>
      <c r="S2733" s="1"/>
      <c r="T2733" s="1"/>
      <c r="U2733" s="15" t="s">
        <v>816</v>
      </c>
      <c r="V2733" s="52"/>
      <c r="W2733" s="14" t="s">
        <v>815</v>
      </c>
      <c r="X2733" s="20">
        <v>0</v>
      </c>
      <c r="Y2733" s="7" t="s">
        <v>11504</v>
      </c>
      <c r="Z2733" s="11" t="s">
        <v>4442</v>
      </c>
      <c r="AA2733" s="7">
        <v>200000</v>
      </c>
      <c r="AB2733" s="1" t="s">
        <v>15913</v>
      </c>
      <c r="AC2733" s="7" t="s">
        <v>14870</v>
      </c>
      <c r="AD2733" s="1" t="s">
        <v>16269</v>
      </c>
    </row>
    <row r="2734" spans="1:30">
      <c r="A2734" s="6">
        <v>43941</v>
      </c>
      <c r="B2734" s="7" t="s">
        <v>21</v>
      </c>
      <c r="C2734" s="7" t="s">
        <v>2648</v>
      </c>
      <c r="D2734" s="11" t="s">
        <v>3952</v>
      </c>
      <c r="E2734" s="7" t="s">
        <v>16</v>
      </c>
      <c r="F2734" s="7" t="s">
        <v>2649</v>
      </c>
      <c r="G2734" s="7" t="s">
        <v>17</v>
      </c>
      <c r="H2734" s="7" t="s">
        <v>6062</v>
      </c>
      <c r="I2734" s="7" t="s">
        <v>9169</v>
      </c>
      <c r="J2734" s="7"/>
      <c r="K2734" s="7"/>
      <c r="L2734" s="7" t="s">
        <v>9328</v>
      </c>
      <c r="M2734" s="7" t="s">
        <v>14406</v>
      </c>
      <c r="N2734" s="7">
        <v>27500</v>
      </c>
      <c r="O2734" s="7"/>
      <c r="P2734" s="7"/>
      <c r="Q2734" s="7"/>
      <c r="R2734" s="1"/>
      <c r="S2734" s="1"/>
      <c r="T2734" s="1"/>
      <c r="U2734" s="15" t="s">
        <v>816</v>
      </c>
      <c r="V2734" s="52"/>
      <c r="W2734" s="14" t="s">
        <v>815</v>
      </c>
      <c r="X2734" s="20">
        <v>0</v>
      </c>
      <c r="Y2734" s="7" t="s">
        <v>11505</v>
      </c>
      <c r="Z2734" s="11" t="s">
        <v>4442</v>
      </c>
      <c r="AA2734" s="7">
        <v>500000</v>
      </c>
      <c r="AB2734" s="1" t="s">
        <v>15802</v>
      </c>
      <c r="AC2734" s="7" t="s">
        <v>14869</v>
      </c>
      <c r="AD2734" s="1" t="s">
        <v>16269</v>
      </c>
    </row>
    <row r="2735" spans="1:30">
      <c r="A2735" s="6">
        <v>43944</v>
      </c>
      <c r="B2735" s="7" t="s">
        <v>15</v>
      </c>
      <c r="C2735" s="7" t="s">
        <v>4645</v>
      </c>
      <c r="D2735" s="7" t="s">
        <v>692</v>
      </c>
      <c r="E2735" s="7" t="s">
        <v>16</v>
      </c>
      <c r="F2735" s="7"/>
      <c r="G2735" s="7" t="s">
        <v>17</v>
      </c>
      <c r="H2735" s="7" t="s">
        <v>6063</v>
      </c>
      <c r="I2735" s="7" t="s">
        <v>8695</v>
      </c>
      <c r="J2735" s="7"/>
      <c r="K2735" s="7" t="s">
        <v>8696</v>
      </c>
      <c r="L2735" s="7" t="s">
        <v>14380</v>
      </c>
      <c r="M2735" s="7" t="s">
        <v>8697</v>
      </c>
      <c r="N2735" s="7">
        <v>27500</v>
      </c>
      <c r="O2735" s="7">
        <v>500</v>
      </c>
      <c r="P2735" s="7">
        <v>55</v>
      </c>
      <c r="Q2735" s="7"/>
      <c r="R2735" s="1"/>
      <c r="S2735" s="1"/>
      <c r="T2735" s="1"/>
      <c r="U2735" s="15" t="s">
        <v>816</v>
      </c>
      <c r="V2735" s="52"/>
      <c r="W2735" s="14" t="s">
        <v>815</v>
      </c>
      <c r="X2735" s="20">
        <v>0</v>
      </c>
      <c r="Y2735" s="7" t="s">
        <v>11506</v>
      </c>
      <c r="Z2735" s="11" t="s">
        <v>4442</v>
      </c>
      <c r="AA2735" s="7">
        <v>200000</v>
      </c>
      <c r="AB2735" s="1" t="s">
        <v>15774</v>
      </c>
      <c r="AC2735" s="7" t="s">
        <v>14868</v>
      </c>
      <c r="AD2735" s="1" t="s">
        <v>16269</v>
      </c>
    </row>
    <row r="2736" spans="1:30">
      <c r="A2736" s="6">
        <v>43950</v>
      </c>
      <c r="B2736" s="7" t="s">
        <v>21</v>
      </c>
      <c r="C2736" s="7" t="s">
        <v>4257</v>
      </c>
      <c r="D2736" s="7" t="s">
        <v>309</v>
      </c>
      <c r="E2736" s="7" t="s">
        <v>16</v>
      </c>
      <c r="F2736" s="7" t="s">
        <v>363</v>
      </c>
      <c r="G2736" s="7" t="s">
        <v>37</v>
      </c>
      <c r="H2736" s="7" t="s">
        <v>6064</v>
      </c>
      <c r="I2736" s="7" t="s">
        <v>9170</v>
      </c>
      <c r="J2736" s="7" t="s">
        <v>314</v>
      </c>
      <c r="K2736" s="7" t="s">
        <v>314</v>
      </c>
      <c r="L2736" s="7" t="s">
        <v>8468</v>
      </c>
      <c r="M2736" s="7" t="s">
        <v>8788</v>
      </c>
      <c r="N2736" s="7">
        <v>27450</v>
      </c>
      <c r="O2736" s="7">
        <v>4500</v>
      </c>
      <c r="P2736" s="7">
        <v>6.1</v>
      </c>
      <c r="Q2736" s="7"/>
      <c r="R2736" s="1"/>
      <c r="S2736" s="1"/>
      <c r="T2736" s="1"/>
      <c r="U2736" s="15" t="s">
        <v>816</v>
      </c>
      <c r="V2736" s="52"/>
      <c r="W2736" s="14" t="s">
        <v>815</v>
      </c>
      <c r="X2736" s="20">
        <v>0</v>
      </c>
      <c r="Y2736" s="7" t="s">
        <v>11507</v>
      </c>
      <c r="Z2736" s="11" t="s">
        <v>4442</v>
      </c>
      <c r="AA2736" s="7">
        <v>0</v>
      </c>
      <c r="AB2736" s="1" t="s">
        <v>15800</v>
      </c>
      <c r="AC2736" s="7" t="s">
        <v>14869</v>
      </c>
      <c r="AD2736" s="1" t="s">
        <v>16269</v>
      </c>
    </row>
    <row r="2737" spans="1:30">
      <c r="A2737" s="6" t="s">
        <v>815</v>
      </c>
      <c r="B2737" s="7" t="s">
        <v>15</v>
      </c>
      <c r="C2737" s="7" t="s">
        <v>4458</v>
      </c>
      <c r="D2737" s="11" t="s">
        <v>904</v>
      </c>
      <c r="E2737" s="7" t="s">
        <v>16</v>
      </c>
      <c r="F2737" s="7" t="s">
        <v>4459</v>
      </c>
      <c r="G2737" s="7" t="s">
        <v>17</v>
      </c>
      <c r="H2737" s="7" t="s">
        <v>6065</v>
      </c>
      <c r="I2737" s="7" t="s">
        <v>4843</v>
      </c>
      <c r="J2737" s="7"/>
      <c r="K2737" s="7" t="s">
        <v>4517</v>
      </c>
      <c r="L2737" s="7" t="s">
        <v>8315</v>
      </c>
      <c r="M2737" s="7" t="s">
        <v>14304</v>
      </c>
      <c r="N2737" s="7">
        <v>27280</v>
      </c>
      <c r="O2737" s="7"/>
      <c r="P2737" s="7"/>
      <c r="Q2737" s="7"/>
      <c r="R2737" s="1"/>
      <c r="S2737" s="1"/>
      <c r="T2737" s="1"/>
      <c r="U2737" s="15" t="s">
        <v>816</v>
      </c>
      <c r="V2737" s="52"/>
      <c r="W2737" s="14" t="s">
        <v>815</v>
      </c>
      <c r="X2737" s="20">
        <v>0</v>
      </c>
      <c r="Y2737" s="7" t="s">
        <v>11508</v>
      </c>
      <c r="Z2737" s="11" t="s">
        <v>4442</v>
      </c>
      <c r="AA2737" s="7">
        <v>133333.32999999999</v>
      </c>
      <c r="AB2737" s="1" t="s">
        <v>15678</v>
      </c>
      <c r="AC2737" s="7" t="s">
        <v>14869</v>
      </c>
      <c r="AD2737" s="1" t="s">
        <v>16269</v>
      </c>
    </row>
    <row r="2738" spans="1:30">
      <c r="A2738" s="6">
        <v>43941</v>
      </c>
      <c r="B2738" s="7" t="s">
        <v>21</v>
      </c>
      <c r="C2738" s="7" t="s">
        <v>4659</v>
      </c>
      <c r="D2738" s="7" t="s">
        <v>2349</v>
      </c>
      <c r="E2738" s="7" t="s">
        <v>16</v>
      </c>
      <c r="F2738" s="7" t="s">
        <v>2350</v>
      </c>
      <c r="G2738" s="7" t="s">
        <v>17</v>
      </c>
      <c r="H2738" s="7" t="s">
        <v>6066</v>
      </c>
      <c r="I2738" s="7" t="s">
        <v>9171</v>
      </c>
      <c r="J2738" s="7"/>
      <c r="K2738" s="7" t="s">
        <v>9172</v>
      </c>
      <c r="L2738" s="7" t="s">
        <v>8468</v>
      </c>
      <c r="M2738" s="7" t="s">
        <v>8243</v>
      </c>
      <c r="N2738" s="7">
        <v>27279</v>
      </c>
      <c r="O2738" s="7">
        <v>6300</v>
      </c>
      <c r="P2738" s="7">
        <v>4.33</v>
      </c>
      <c r="Q2738" s="7"/>
      <c r="R2738" s="1"/>
      <c r="S2738" s="1"/>
      <c r="T2738" s="1"/>
      <c r="U2738" s="15" t="s">
        <v>816</v>
      </c>
      <c r="V2738" s="52"/>
      <c r="W2738" s="14" t="s">
        <v>815</v>
      </c>
      <c r="X2738" s="20">
        <v>0</v>
      </c>
      <c r="Y2738" s="7" t="s">
        <v>11509</v>
      </c>
      <c r="Z2738" s="11" t="s">
        <v>4442</v>
      </c>
      <c r="AA2738" s="7">
        <v>900000000</v>
      </c>
      <c r="AB2738" s="1" t="s">
        <v>15657</v>
      </c>
      <c r="AC2738" s="7" t="s">
        <v>14869</v>
      </c>
      <c r="AD2738" s="1" t="s">
        <v>16269</v>
      </c>
    </row>
    <row r="2739" spans="1:30">
      <c r="A2739" s="6">
        <v>43944</v>
      </c>
      <c r="B2739" s="7" t="s">
        <v>1385</v>
      </c>
      <c r="C2739" s="7" t="s">
        <v>4444</v>
      </c>
      <c r="D2739" s="7" t="s">
        <v>1387</v>
      </c>
      <c r="E2739" s="7" t="s">
        <v>4456</v>
      </c>
      <c r="F2739" s="7" t="s">
        <v>6067</v>
      </c>
      <c r="G2739" s="7" t="s">
        <v>17</v>
      </c>
      <c r="H2739" s="7" t="s">
        <v>6068</v>
      </c>
      <c r="I2739" s="7" t="s">
        <v>9173</v>
      </c>
      <c r="J2739" s="7"/>
      <c r="K2739" s="7"/>
      <c r="L2739" s="7" t="s">
        <v>9174</v>
      </c>
      <c r="M2739" s="7" t="s">
        <v>9175</v>
      </c>
      <c r="N2739" s="7">
        <v>27267</v>
      </c>
      <c r="O2739" s="7"/>
      <c r="P2739" s="7"/>
      <c r="Q2739" s="7"/>
      <c r="R2739" s="1"/>
      <c r="S2739" s="1"/>
      <c r="T2739" s="1"/>
      <c r="U2739" s="15" t="s">
        <v>816</v>
      </c>
      <c r="V2739" s="52"/>
      <c r="W2739" s="14" t="s">
        <v>815</v>
      </c>
      <c r="X2739" s="20">
        <v>0</v>
      </c>
      <c r="Y2739" s="7" t="s">
        <v>11510</v>
      </c>
      <c r="Z2739" s="11" t="s">
        <v>4442</v>
      </c>
      <c r="AA2739" s="7">
        <v>50000</v>
      </c>
      <c r="AB2739" s="1" t="s">
        <v>15914</v>
      </c>
      <c r="AC2739" s="7" t="s">
        <v>14869</v>
      </c>
      <c r="AD2739" s="1" t="s">
        <v>16269</v>
      </c>
    </row>
    <row r="2740" spans="1:30">
      <c r="A2740" s="6">
        <v>43928</v>
      </c>
      <c r="B2740" s="7" t="s">
        <v>21</v>
      </c>
      <c r="C2740" s="7" t="s">
        <v>5734</v>
      </c>
      <c r="D2740" s="11" t="s">
        <v>904</v>
      </c>
      <c r="E2740" s="7" t="s">
        <v>16</v>
      </c>
      <c r="F2740" s="7" t="s">
        <v>2350</v>
      </c>
      <c r="G2740" s="7" t="s">
        <v>17</v>
      </c>
      <c r="H2740" s="7" t="s">
        <v>5735</v>
      </c>
      <c r="I2740" s="7" t="s">
        <v>2614</v>
      </c>
      <c r="J2740" s="7" t="s">
        <v>9176</v>
      </c>
      <c r="K2740" s="7" t="s">
        <v>299</v>
      </c>
      <c r="L2740" s="7" t="s">
        <v>14512</v>
      </c>
      <c r="M2740" s="7" t="s">
        <v>9177</v>
      </c>
      <c r="N2740" s="7">
        <v>27220</v>
      </c>
      <c r="O2740" s="7"/>
      <c r="P2740" s="7"/>
      <c r="Q2740" s="7"/>
      <c r="R2740" s="1"/>
      <c r="S2740" s="1"/>
      <c r="T2740" s="1"/>
      <c r="U2740" s="15" t="s">
        <v>816</v>
      </c>
      <c r="V2740" s="52"/>
      <c r="W2740" s="14" t="s">
        <v>815</v>
      </c>
      <c r="X2740" s="20">
        <v>0</v>
      </c>
      <c r="Y2740" s="7" t="s">
        <v>11511</v>
      </c>
      <c r="Z2740" s="11" t="s">
        <v>4442</v>
      </c>
      <c r="AA2740" s="7">
        <v>95400</v>
      </c>
      <c r="AB2740" s="1" t="s">
        <v>15915</v>
      </c>
      <c r="AC2740" s="7" t="s">
        <v>14868</v>
      </c>
      <c r="AD2740" s="1" t="s">
        <v>16269</v>
      </c>
    </row>
    <row r="2741" spans="1:30">
      <c r="A2741" s="6">
        <v>43941</v>
      </c>
      <c r="B2741" s="7" t="s">
        <v>21</v>
      </c>
      <c r="C2741" s="7" t="s">
        <v>2648</v>
      </c>
      <c r="D2741" s="11" t="s">
        <v>3952</v>
      </c>
      <c r="E2741" s="7" t="s">
        <v>128</v>
      </c>
      <c r="F2741" s="7" t="s">
        <v>6069</v>
      </c>
      <c r="G2741" s="7" t="s">
        <v>34</v>
      </c>
      <c r="H2741" s="7" t="s">
        <v>6070</v>
      </c>
      <c r="I2741" s="7" t="s">
        <v>9178</v>
      </c>
      <c r="J2741" s="7"/>
      <c r="K2741" s="7"/>
      <c r="L2741" s="7" t="s">
        <v>9179</v>
      </c>
      <c r="M2741" s="7" t="s">
        <v>14513</v>
      </c>
      <c r="N2741" s="7">
        <v>27200.01</v>
      </c>
      <c r="O2741" s="7"/>
      <c r="P2741" s="7"/>
      <c r="Q2741" s="7"/>
      <c r="R2741" s="1"/>
      <c r="S2741" s="1"/>
      <c r="T2741" s="1"/>
      <c r="U2741" s="15" t="s">
        <v>816</v>
      </c>
      <c r="V2741" s="52"/>
      <c r="W2741" s="14" t="s">
        <v>815</v>
      </c>
      <c r="X2741" s="20">
        <v>0</v>
      </c>
      <c r="Y2741" s="7" t="s">
        <v>11512</v>
      </c>
      <c r="Z2741" s="11" t="s">
        <v>4442</v>
      </c>
      <c r="AA2741" s="7">
        <v>0</v>
      </c>
      <c r="AB2741" s="1" t="s">
        <v>15916</v>
      </c>
      <c r="AC2741" s="7" t="s">
        <v>14870</v>
      </c>
      <c r="AD2741" s="1" t="s">
        <v>16269</v>
      </c>
    </row>
    <row r="2742" spans="1:30">
      <c r="A2742" s="6">
        <v>43941</v>
      </c>
      <c r="B2742" s="7" t="s">
        <v>21</v>
      </c>
      <c r="C2742" s="7" t="s">
        <v>2648</v>
      </c>
      <c r="D2742" s="11" t="s">
        <v>3952</v>
      </c>
      <c r="E2742" s="7" t="s">
        <v>16</v>
      </c>
      <c r="F2742" s="7" t="s">
        <v>5801</v>
      </c>
      <c r="G2742" s="7" t="s">
        <v>17</v>
      </c>
      <c r="H2742" s="7" t="s">
        <v>6071</v>
      </c>
      <c r="I2742" s="7" t="s">
        <v>9180</v>
      </c>
      <c r="J2742" s="7"/>
      <c r="K2742" s="7"/>
      <c r="L2742" s="7" t="s">
        <v>14035</v>
      </c>
      <c r="M2742" s="7" t="s">
        <v>3960</v>
      </c>
      <c r="N2742" s="7">
        <v>27000</v>
      </c>
      <c r="O2742" s="7"/>
      <c r="P2742" s="7"/>
      <c r="Q2742" s="7"/>
      <c r="R2742" s="1"/>
      <c r="S2742" s="1"/>
      <c r="T2742" s="1"/>
      <c r="U2742" s="15" t="s">
        <v>816</v>
      </c>
      <c r="V2742" s="52"/>
      <c r="W2742" s="14" t="s">
        <v>815</v>
      </c>
      <c r="X2742" s="20">
        <v>0</v>
      </c>
      <c r="Y2742" s="7" t="s">
        <v>11513</v>
      </c>
      <c r="Z2742" s="11" t="s">
        <v>4442</v>
      </c>
      <c r="AA2742" s="7">
        <v>100000</v>
      </c>
      <c r="AB2742" s="1" t="s">
        <v>15011</v>
      </c>
      <c r="AC2742" s="7" t="s">
        <v>14868</v>
      </c>
      <c r="AD2742" s="1" t="s">
        <v>16269</v>
      </c>
    </row>
    <row r="2743" spans="1:30">
      <c r="A2743" s="6" t="s">
        <v>815</v>
      </c>
      <c r="B2743" s="7" t="s">
        <v>15</v>
      </c>
      <c r="C2743" s="7" t="s">
        <v>4458</v>
      </c>
      <c r="D2743" s="11" t="s">
        <v>904</v>
      </c>
      <c r="E2743" s="7" t="s">
        <v>16</v>
      </c>
      <c r="F2743" s="7" t="s">
        <v>5403</v>
      </c>
      <c r="G2743" s="7" t="s">
        <v>17</v>
      </c>
      <c r="H2743" s="7" t="s">
        <v>6072</v>
      </c>
      <c r="I2743" s="7" t="s">
        <v>8367</v>
      </c>
      <c r="J2743" s="7"/>
      <c r="K2743" s="7" t="s">
        <v>4525</v>
      </c>
      <c r="L2743" s="7" t="s">
        <v>2012</v>
      </c>
      <c r="M2743" s="7" t="s">
        <v>2013</v>
      </c>
      <c r="N2743" s="7">
        <v>27000</v>
      </c>
      <c r="O2743" s="7"/>
      <c r="P2743" s="7"/>
      <c r="Q2743" s="7"/>
      <c r="R2743" s="1"/>
      <c r="S2743" s="1"/>
      <c r="T2743" s="1"/>
      <c r="U2743" s="15" t="s">
        <v>816</v>
      </c>
      <c r="V2743" s="52"/>
      <c r="W2743" s="14" t="s">
        <v>815</v>
      </c>
      <c r="X2743" s="20">
        <v>0</v>
      </c>
      <c r="Y2743" s="7" t="s">
        <v>11514</v>
      </c>
      <c r="Z2743" s="11" t="s">
        <v>4442</v>
      </c>
      <c r="AA2743" s="7">
        <v>90744055</v>
      </c>
      <c r="AB2743" s="1" t="s">
        <v>15199</v>
      </c>
      <c r="AC2743" s="7" t="s">
        <v>14869</v>
      </c>
      <c r="AD2743" s="1" t="s">
        <v>16269</v>
      </c>
    </row>
    <row r="2744" spans="1:30">
      <c r="A2744" s="6">
        <v>43943</v>
      </c>
      <c r="B2744" s="7" t="s">
        <v>21</v>
      </c>
      <c r="C2744" s="7" t="s">
        <v>6073</v>
      </c>
      <c r="D2744" s="7" t="s">
        <v>3804</v>
      </c>
      <c r="E2744" s="7" t="s">
        <v>16</v>
      </c>
      <c r="F2744" s="7" t="s">
        <v>3896</v>
      </c>
      <c r="G2744" s="7" t="s">
        <v>37</v>
      </c>
      <c r="H2744" s="7" t="s">
        <v>6074</v>
      </c>
      <c r="I2744" s="7" t="s">
        <v>9181</v>
      </c>
      <c r="J2744" s="7"/>
      <c r="K2744" s="7" t="s">
        <v>9182</v>
      </c>
      <c r="L2744" s="7" t="s">
        <v>14514</v>
      </c>
      <c r="M2744" s="7" t="s">
        <v>9183</v>
      </c>
      <c r="N2744" s="7">
        <v>26970</v>
      </c>
      <c r="O2744" s="7">
        <v>30</v>
      </c>
      <c r="P2744" s="7">
        <v>899</v>
      </c>
      <c r="Q2744" s="7"/>
      <c r="R2744" s="1"/>
      <c r="S2744" s="1"/>
      <c r="T2744" s="1"/>
      <c r="U2744" s="15" t="s">
        <v>816</v>
      </c>
      <c r="V2744" s="52"/>
      <c r="W2744" s="14" t="s">
        <v>815</v>
      </c>
      <c r="X2744" s="20">
        <v>0</v>
      </c>
      <c r="Y2744" s="7" t="s">
        <v>11515</v>
      </c>
      <c r="Z2744" s="11" t="s">
        <v>4442</v>
      </c>
      <c r="AA2744" s="7">
        <v>80000</v>
      </c>
      <c r="AB2744" s="1" t="s">
        <v>15471</v>
      </c>
      <c r="AC2744" s="7" t="s">
        <v>14868</v>
      </c>
      <c r="AD2744" s="1" t="s">
        <v>16269</v>
      </c>
    </row>
    <row r="2745" spans="1:30">
      <c r="A2745" s="6">
        <v>43938</v>
      </c>
      <c r="B2745" s="7" t="s">
        <v>15</v>
      </c>
      <c r="C2745" s="7" t="s">
        <v>2884</v>
      </c>
      <c r="D2745" s="7" t="s">
        <v>2877</v>
      </c>
      <c r="E2745" s="7" t="s">
        <v>16</v>
      </c>
      <c r="F2745" s="7" t="s">
        <v>2931</v>
      </c>
      <c r="G2745" s="7" t="s">
        <v>17</v>
      </c>
      <c r="H2745" s="7" t="s">
        <v>6075</v>
      </c>
      <c r="I2745" s="7"/>
      <c r="J2745" s="7"/>
      <c r="K2745" s="7" t="s">
        <v>9184</v>
      </c>
      <c r="L2745" s="7"/>
      <c r="M2745" s="7"/>
      <c r="N2745" s="7">
        <v>26940.3</v>
      </c>
      <c r="O2745" s="7"/>
      <c r="P2745" s="7"/>
      <c r="Q2745" s="7"/>
      <c r="R2745" s="1"/>
      <c r="S2745" s="1"/>
      <c r="T2745" s="1"/>
      <c r="U2745" s="15" t="s">
        <v>816</v>
      </c>
      <c r="V2745" s="52"/>
      <c r="W2745" s="14" t="s">
        <v>815</v>
      </c>
      <c r="X2745" s="20">
        <v>0</v>
      </c>
      <c r="Y2745" s="7" t="s">
        <v>11516</v>
      </c>
      <c r="Z2745" s="11" t="s">
        <v>4442</v>
      </c>
      <c r="AA2745" s="7"/>
      <c r="AB2745" s="1" t="s">
        <v>14871</v>
      </c>
      <c r="AC2745" s="7"/>
      <c r="AD2745" s="1" t="s">
        <v>16269</v>
      </c>
    </row>
    <row r="2746" spans="1:30">
      <c r="A2746" s="6">
        <v>43935</v>
      </c>
      <c r="B2746" s="7" t="s">
        <v>21</v>
      </c>
      <c r="C2746" s="7" t="s">
        <v>6076</v>
      </c>
      <c r="D2746" s="11" t="s">
        <v>904</v>
      </c>
      <c r="E2746" s="7" t="s">
        <v>117</v>
      </c>
      <c r="F2746" s="7"/>
      <c r="G2746" s="7" t="s">
        <v>17</v>
      </c>
      <c r="H2746" s="7" t="s">
        <v>6077</v>
      </c>
      <c r="I2746" s="7" t="s">
        <v>9185</v>
      </c>
      <c r="J2746" s="7"/>
      <c r="K2746" s="7" t="s">
        <v>9186</v>
      </c>
      <c r="L2746" s="7" t="s">
        <v>9187</v>
      </c>
      <c r="M2746" s="7" t="s">
        <v>9188</v>
      </c>
      <c r="N2746" s="7">
        <v>26920</v>
      </c>
      <c r="O2746" s="7"/>
      <c r="P2746" s="7"/>
      <c r="Q2746" s="7"/>
      <c r="R2746" s="1"/>
      <c r="S2746" s="1"/>
      <c r="T2746" s="1"/>
      <c r="U2746" s="15" t="s">
        <v>816</v>
      </c>
      <c r="V2746" s="52"/>
      <c r="W2746" s="14" t="s">
        <v>815</v>
      </c>
      <c r="X2746" s="20">
        <v>0</v>
      </c>
      <c r="Y2746" s="7" t="s">
        <v>11517</v>
      </c>
      <c r="Z2746" s="11" t="s">
        <v>4442</v>
      </c>
      <c r="AA2746" s="7">
        <v>1194000</v>
      </c>
      <c r="AB2746" s="1" t="s">
        <v>15917</v>
      </c>
      <c r="AC2746" s="7" t="s">
        <v>14869</v>
      </c>
      <c r="AD2746" s="1" t="s">
        <v>16269</v>
      </c>
    </row>
    <row r="2747" spans="1:30">
      <c r="A2747" s="6">
        <v>43943</v>
      </c>
      <c r="B2747" s="7" t="s">
        <v>15</v>
      </c>
      <c r="C2747" s="7" t="s">
        <v>4593</v>
      </c>
      <c r="D2747" s="7" t="s">
        <v>474</v>
      </c>
      <c r="E2747" s="7" t="s">
        <v>16</v>
      </c>
      <c r="F2747" s="7"/>
      <c r="G2747" s="7" t="s">
        <v>37</v>
      </c>
      <c r="H2747" s="7" t="s">
        <v>6078</v>
      </c>
      <c r="I2747" s="7" t="s">
        <v>597</v>
      </c>
      <c r="J2747" s="7"/>
      <c r="K2747" s="7" t="s">
        <v>615</v>
      </c>
      <c r="L2747" s="7" t="s">
        <v>13718</v>
      </c>
      <c r="M2747" s="7" t="s">
        <v>616</v>
      </c>
      <c r="N2747" s="7">
        <v>26892</v>
      </c>
      <c r="O2747" s="7">
        <v>9</v>
      </c>
      <c r="P2747" s="7">
        <v>2988</v>
      </c>
      <c r="Q2747" s="7"/>
      <c r="R2747" s="1"/>
      <c r="S2747" s="1"/>
      <c r="T2747" s="1"/>
      <c r="U2747" s="15" t="s">
        <v>816</v>
      </c>
      <c r="V2747" s="52"/>
      <c r="W2747" s="14" t="s">
        <v>815</v>
      </c>
      <c r="X2747" s="20">
        <v>0</v>
      </c>
      <c r="Y2747" s="7" t="s">
        <v>11518</v>
      </c>
      <c r="Z2747" s="11" t="s">
        <v>4442</v>
      </c>
      <c r="AA2747" s="7">
        <v>201000</v>
      </c>
      <c r="AB2747" s="1" t="s">
        <v>14978</v>
      </c>
      <c r="AC2747" s="7" t="s">
        <v>14869</v>
      </c>
      <c r="AD2747" s="1" t="s">
        <v>16269</v>
      </c>
    </row>
    <row r="2748" spans="1:30">
      <c r="A2748" s="6" t="s">
        <v>815</v>
      </c>
      <c r="B2748" s="7" t="s">
        <v>15</v>
      </c>
      <c r="C2748" s="7" t="s">
        <v>4458</v>
      </c>
      <c r="D2748" s="11" t="s">
        <v>904</v>
      </c>
      <c r="E2748" s="7" t="s">
        <v>16</v>
      </c>
      <c r="F2748" s="7" t="s">
        <v>4459</v>
      </c>
      <c r="G2748" s="7" t="s">
        <v>17</v>
      </c>
      <c r="H2748" s="7" t="s">
        <v>6079</v>
      </c>
      <c r="I2748" s="7" t="s">
        <v>4846</v>
      </c>
      <c r="J2748" s="7"/>
      <c r="K2748" s="7" t="s">
        <v>4517</v>
      </c>
      <c r="L2748" s="7" t="s">
        <v>9035</v>
      </c>
      <c r="M2748" s="7" t="s">
        <v>14474</v>
      </c>
      <c r="N2748" s="7">
        <v>26865</v>
      </c>
      <c r="O2748" s="7"/>
      <c r="P2748" s="7"/>
      <c r="Q2748" s="7"/>
      <c r="R2748" s="1"/>
      <c r="S2748" s="1"/>
      <c r="T2748" s="1"/>
      <c r="U2748" s="15" t="s">
        <v>816</v>
      </c>
      <c r="V2748" s="52"/>
      <c r="W2748" s="14" t="s">
        <v>815</v>
      </c>
      <c r="X2748" s="20">
        <v>0</v>
      </c>
      <c r="Y2748" s="7" t="s">
        <v>11519</v>
      </c>
      <c r="Z2748" s="11" t="s">
        <v>4442</v>
      </c>
      <c r="AA2748" s="7">
        <v>5000</v>
      </c>
      <c r="AB2748" s="1" t="s">
        <v>15874</v>
      </c>
      <c r="AC2748" s="7" t="s">
        <v>14869</v>
      </c>
      <c r="AD2748" s="1" t="s">
        <v>16269</v>
      </c>
    </row>
    <row r="2749" spans="1:30">
      <c r="A2749" s="6">
        <v>43934</v>
      </c>
      <c r="B2749" s="7" t="s">
        <v>21</v>
      </c>
      <c r="C2749" s="7" t="s">
        <v>5199</v>
      </c>
      <c r="D2749" s="11" t="s">
        <v>904</v>
      </c>
      <c r="E2749" s="7" t="s">
        <v>16</v>
      </c>
      <c r="F2749" s="7"/>
      <c r="G2749" s="7" t="s">
        <v>17</v>
      </c>
      <c r="H2749" s="7" t="s">
        <v>6080</v>
      </c>
      <c r="I2749" s="7" t="s">
        <v>9189</v>
      </c>
      <c r="J2749" s="7"/>
      <c r="K2749" s="7" t="s">
        <v>9190</v>
      </c>
      <c r="L2749" s="7" t="s">
        <v>14515</v>
      </c>
      <c r="M2749" s="7" t="s">
        <v>9191</v>
      </c>
      <c r="N2749" s="7">
        <v>26775</v>
      </c>
      <c r="O2749" s="7"/>
      <c r="P2749" s="7"/>
      <c r="Q2749" s="7"/>
      <c r="R2749" s="1"/>
      <c r="S2749" s="1"/>
      <c r="T2749" s="1"/>
      <c r="U2749" s="15" t="s">
        <v>816</v>
      </c>
      <c r="V2749" s="52"/>
      <c r="W2749" s="14" t="s">
        <v>815</v>
      </c>
      <c r="X2749" s="20">
        <v>0</v>
      </c>
      <c r="Y2749" s="7" t="s">
        <v>11520</v>
      </c>
      <c r="Z2749" s="11" t="s">
        <v>4442</v>
      </c>
      <c r="AA2749" s="7">
        <v>0</v>
      </c>
      <c r="AB2749" s="1" t="s">
        <v>15918</v>
      </c>
      <c r="AC2749" s="7" t="s">
        <v>14870</v>
      </c>
      <c r="AD2749" s="1" t="s">
        <v>16269</v>
      </c>
    </row>
    <row r="2750" spans="1:30">
      <c r="A2750" s="6">
        <v>43936</v>
      </c>
      <c r="B2750" s="7" t="s">
        <v>21</v>
      </c>
      <c r="C2750" s="7" t="s">
        <v>4454</v>
      </c>
      <c r="D2750" s="11" t="s">
        <v>904</v>
      </c>
      <c r="E2750" s="7" t="s">
        <v>16</v>
      </c>
      <c r="F2750" s="7" t="s">
        <v>363</v>
      </c>
      <c r="G2750" s="7" t="s">
        <v>17</v>
      </c>
      <c r="H2750" s="7" t="s">
        <v>6081</v>
      </c>
      <c r="I2750" s="7" t="s">
        <v>9189</v>
      </c>
      <c r="J2750" s="7"/>
      <c r="K2750" s="7" t="s">
        <v>9192</v>
      </c>
      <c r="L2750" s="7" t="s">
        <v>14515</v>
      </c>
      <c r="M2750" s="7" t="s">
        <v>9191</v>
      </c>
      <c r="N2750" s="7">
        <v>26775</v>
      </c>
      <c r="O2750" s="7"/>
      <c r="P2750" s="7"/>
      <c r="Q2750" s="7"/>
      <c r="R2750" s="1"/>
      <c r="S2750" s="1"/>
      <c r="T2750" s="1"/>
      <c r="U2750" s="15" t="s">
        <v>816</v>
      </c>
      <c r="V2750" s="52"/>
      <c r="W2750" s="14" t="s">
        <v>815</v>
      </c>
      <c r="X2750" s="20">
        <v>0</v>
      </c>
      <c r="Y2750" s="7" t="s">
        <v>11521</v>
      </c>
      <c r="Z2750" s="11" t="s">
        <v>4442</v>
      </c>
      <c r="AA2750" s="7">
        <v>0</v>
      </c>
      <c r="AB2750" s="1" t="s">
        <v>15918</v>
      </c>
      <c r="AC2750" s="7" t="s">
        <v>14870</v>
      </c>
      <c r="AD2750" s="1" t="s">
        <v>16269</v>
      </c>
    </row>
    <row r="2751" spans="1:30">
      <c r="A2751" s="6">
        <v>43941</v>
      </c>
      <c r="B2751" s="7" t="s">
        <v>21</v>
      </c>
      <c r="C2751" s="7" t="s">
        <v>4659</v>
      </c>
      <c r="D2751" s="7" t="s">
        <v>2349</v>
      </c>
      <c r="E2751" s="7" t="s">
        <v>117</v>
      </c>
      <c r="F2751" s="7" t="s">
        <v>2356</v>
      </c>
      <c r="G2751" s="7" t="s">
        <v>17</v>
      </c>
      <c r="H2751" s="7" t="s">
        <v>6082</v>
      </c>
      <c r="I2751" s="7" t="s">
        <v>9193</v>
      </c>
      <c r="J2751" s="7"/>
      <c r="K2751" s="7" t="s">
        <v>9194</v>
      </c>
      <c r="L2751" s="7" t="s">
        <v>14516</v>
      </c>
      <c r="M2751" s="7" t="s">
        <v>9195</v>
      </c>
      <c r="N2751" s="7">
        <v>26700</v>
      </c>
      <c r="O2751" s="7">
        <v>3000</v>
      </c>
      <c r="P2751" s="7">
        <v>8.9</v>
      </c>
      <c r="Q2751" s="7" t="s">
        <v>4400</v>
      </c>
      <c r="R2751" s="1"/>
      <c r="S2751" s="1"/>
      <c r="T2751" s="1"/>
      <c r="U2751" s="15" t="s">
        <v>816</v>
      </c>
      <c r="V2751" s="52"/>
      <c r="W2751" s="14" t="s">
        <v>815</v>
      </c>
      <c r="X2751" s="20">
        <v>0</v>
      </c>
      <c r="Y2751" s="7" t="s">
        <v>11522</v>
      </c>
      <c r="Z2751" s="11" t="s">
        <v>4442</v>
      </c>
      <c r="AA2751" s="7">
        <v>200000</v>
      </c>
      <c r="AB2751" s="1" t="s">
        <v>15919</v>
      </c>
      <c r="AC2751" s="7" t="s">
        <v>14870</v>
      </c>
      <c r="AD2751" s="1" t="s">
        <v>16269</v>
      </c>
    </row>
    <row r="2752" spans="1:30">
      <c r="A2752" s="6">
        <v>43909</v>
      </c>
      <c r="B2752" s="7" t="s">
        <v>15</v>
      </c>
      <c r="C2752" s="7" t="s">
        <v>4458</v>
      </c>
      <c r="D2752" s="11" t="s">
        <v>904</v>
      </c>
      <c r="E2752" s="7" t="s">
        <v>117</v>
      </c>
      <c r="F2752" s="7"/>
      <c r="G2752" s="7" t="s">
        <v>17</v>
      </c>
      <c r="H2752" s="7" t="s">
        <v>6083</v>
      </c>
      <c r="I2752" s="7" t="s">
        <v>9196</v>
      </c>
      <c r="J2752" s="7"/>
      <c r="K2752" s="7" t="s">
        <v>9197</v>
      </c>
      <c r="L2752" s="7"/>
      <c r="M2752" s="7"/>
      <c r="N2752" s="7">
        <v>26700</v>
      </c>
      <c r="O2752" s="7"/>
      <c r="P2752" s="7"/>
      <c r="Q2752" s="7"/>
      <c r="R2752" s="1"/>
      <c r="S2752" s="1"/>
      <c r="T2752" s="1"/>
      <c r="U2752" s="15" t="s">
        <v>816</v>
      </c>
      <c r="V2752" s="52"/>
      <c r="W2752" s="14" t="s">
        <v>815</v>
      </c>
      <c r="X2752" s="20">
        <v>0</v>
      </c>
      <c r="Y2752" s="7" t="s">
        <v>11523</v>
      </c>
      <c r="Z2752" s="11" t="s">
        <v>4442</v>
      </c>
      <c r="AA2752" s="7"/>
      <c r="AB2752" s="1" t="s">
        <v>14871</v>
      </c>
      <c r="AC2752" s="7"/>
      <c r="AD2752" s="1" t="s">
        <v>16269</v>
      </c>
    </row>
    <row r="2753" spans="1:30">
      <c r="A2753" s="6">
        <v>43915</v>
      </c>
      <c r="B2753" s="7" t="s">
        <v>1385</v>
      </c>
      <c r="C2753" s="7" t="s">
        <v>4444</v>
      </c>
      <c r="D2753" s="7" t="s">
        <v>1387</v>
      </c>
      <c r="E2753" s="7" t="s">
        <v>1499</v>
      </c>
      <c r="F2753" s="7" t="s">
        <v>1520</v>
      </c>
      <c r="G2753" s="7" t="s">
        <v>17</v>
      </c>
      <c r="H2753" s="7" t="s">
        <v>5445</v>
      </c>
      <c r="I2753" s="7" t="s">
        <v>8422</v>
      </c>
      <c r="J2753" s="7"/>
      <c r="K2753" s="7"/>
      <c r="L2753" s="7" t="s">
        <v>1427</v>
      </c>
      <c r="M2753" s="7" t="s">
        <v>1428</v>
      </c>
      <c r="N2753" s="7">
        <v>26700</v>
      </c>
      <c r="O2753" s="7"/>
      <c r="P2753" s="7"/>
      <c r="Q2753" s="7"/>
      <c r="R2753" s="1"/>
      <c r="S2753" s="1"/>
      <c r="T2753" s="1"/>
      <c r="U2753" s="15" t="s">
        <v>816</v>
      </c>
      <c r="V2753" s="52"/>
      <c r="W2753" s="14" t="s">
        <v>815</v>
      </c>
      <c r="X2753" s="20">
        <v>0</v>
      </c>
      <c r="Y2753" s="7" t="s">
        <v>11524</v>
      </c>
      <c r="Z2753" s="11" t="s">
        <v>4442</v>
      </c>
      <c r="AA2753" s="7">
        <v>200000</v>
      </c>
      <c r="AB2753" s="1" t="s">
        <v>15099</v>
      </c>
      <c r="AC2753" s="7" t="s">
        <v>14870</v>
      </c>
      <c r="AD2753" s="1" t="s">
        <v>16269</v>
      </c>
    </row>
    <row r="2754" spans="1:30">
      <c r="A2754" s="6">
        <v>43914</v>
      </c>
      <c r="B2754" s="7" t="s">
        <v>21</v>
      </c>
      <c r="C2754" s="7" t="s">
        <v>6084</v>
      </c>
      <c r="D2754" s="11" t="s">
        <v>904</v>
      </c>
      <c r="E2754" s="7" t="s">
        <v>16</v>
      </c>
      <c r="F2754" s="7"/>
      <c r="G2754" s="7" t="s">
        <v>17</v>
      </c>
      <c r="H2754" s="7" t="s">
        <v>6085</v>
      </c>
      <c r="I2754" s="7"/>
      <c r="J2754" s="7"/>
      <c r="K2754" s="7" t="s">
        <v>9198</v>
      </c>
      <c r="L2754" s="7"/>
      <c r="M2754" s="7"/>
      <c r="N2754" s="7">
        <v>26625.1</v>
      </c>
      <c r="O2754" s="7"/>
      <c r="P2754" s="7"/>
      <c r="Q2754" s="7"/>
      <c r="R2754" s="1"/>
      <c r="S2754" s="1"/>
      <c r="T2754" s="1"/>
      <c r="U2754" s="15" t="s">
        <v>816</v>
      </c>
      <c r="V2754" s="52"/>
      <c r="W2754" s="14" t="s">
        <v>815</v>
      </c>
      <c r="X2754" s="20">
        <v>0</v>
      </c>
      <c r="Y2754" s="7" t="s">
        <v>11525</v>
      </c>
      <c r="Z2754" s="11" t="s">
        <v>4442</v>
      </c>
      <c r="AA2754" s="7"/>
      <c r="AB2754" s="1" t="s">
        <v>14871</v>
      </c>
      <c r="AC2754" s="7"/>
      <c r="AD2754" s="1" t="s">
        <v>16269</v>
      </c>
    </row>
    <row r="2755" spans="1:30">
      <c r="A2755" s="6">
        <v>43949</v>
      </c>
      <c r="B2755" s="7" t="s">
        <v>21</v>
      </c>
      <c r="C2755" s="7" t="s">
        <v>4657</v>
      </c>
      <c r="D2755" s="7" t="s">
        <v>3952</v>
      </c>
      <c r="E2755" s="7" t="s">
        <v>117</v>
      </c>
      <c r="F2755" s="7" t="s">
        <v>5910</v>
      </c>
      <c r="G2755" s="7" t="s">
        <v>37</v>
      </c>
      <c r="H2755" s="7" t="s">
        <v>6086</v>
      </c>
      <c r="I2755" s="7" t="s">
        <v>9005</v>
      </c>
      <c r="J2755" s="7"/>
      <c r="K2755" s="7"/>
      <c r="L2755" s="7" t="s">
        <v>14469</v>
      </c>
      <c r="M2755" s="7" t="s">
        <v>9006</v>
      </c>
      <c r="N2755" s="7">
        <v>26620</v>
      </c>
      <c r="O2755" s="7">
        <v>22</v>
      </c>
      <c r="P2755" s="7">
        <v>1210</v>
      </c>
      <c r="Q2755" s="7"/>
      <c r="R2755" s="1"/>
      <c r="S2755" s="1"/>
      <c r="T2755" s="1"/>
      <c r="U2755" s="15" t="s">
        <v>816</v>
      </c>
      <c r="V2755" s="52"/>
      <c r="W2755" s="14" t="s">
        <v>815</v>
      </c>
      <c r="X2755" s="20">
        <v>0</v>
      </c>
      <c r="Y2755" s="7" t="s">
        <v>11526</v>
      </c>
      <c r="Z2755" s="11" t="s">
        <v>4442</v>
      </c>
      <c r="AA2755" s="7">
        <v>7000</v>
      </c>
      <c r="AB2755" s="1" t="s">
        <v>15867</v>
      </c>
      <c r="AC2755" s="7" t="s">
        <v>14868</v>
      </c>
      <c r="AD2755" s="1" t="s">
        <v>16269</v>
      </c>
    </row>
    <row r="2756" spans="1:30">
      <c r="A2756" s="6">
        <v>43948</v>
      </c>
      <c r="B2756" s="7" t="s">
        <v>15</v>
      </c>
      <c r="C2756" s="7" t="s">
        <v>4647</v>
      </c>
      <c r="D2756" s="7" t="s">
        <v>4137</v>
      </c>
      <c r="E2756" s="7" t="s">
        <v>16</v>
      </c>
      <c r="F2756" s="7" t="s">
        <v>6087</v>
      </c>
      <c r="G2756" s="7" t="s">
        <v>34</v>
      </c>
      <c r="H2756" s="7" t="s">
        <v>6088</v>
      </c>
      <c r="I2756" s="7" t="s">
        <v>9199</v>
      </c>
      <c r="J2756" s="7"/>
      <c r="K2756" s="7"/>
      <c r="L2756" s="7" t="s">
        <v>14517</v>
      </c>
      <c r="M2756" s="7" t="s">
        <v>9200</v>
      </c>
      <c r="N2756" s="7">
        <v>26610</v>
      </c>
      <c r="O2756" s="7">
        <v>3</v>
      </c>
      <c r="P2756" s="7">
        <v>8870</v>
      </c>
      <c r="Q2756" s="7"/>
      <c r="R2756" s="1"/>
      <c r="S2756" s="1"/>
      <c r="T2756" s="1"/>
      <c r="U2756" s="15" t="s">
        <v>816</v>
      </c>
      <c r="V2756" s="52"/>
      <c r="W2756" s="14" t="s">
        <v>815</v>
      </c>
      <c r="X2756" s="20">
        <v>0</v>
      </c>
      <c r="Y2756" s="7" t="s">
        <v>11527</v>
      </c>
      <c r="Z2756" s="11" t="s">
        <v>4442</v>
      </c>
      <c r="AA2756" s="7">
        <v>100000</v>
      </c>
      <c r="AB2756" s="1" t="s">
        <v>15920</v>
      </c>
      <c r="AC2756" s="7" t="s">
        <v>14870</v>
      </c>
      <c r="AD2756" s="1" t="s">
        <v>16269</v>
      </c>
    </row>
    <row r="2757" spans="1:30">
      <c r="A2757" s="6">
        <v>43943</v>
      </c>
      <c r="B2757" s="7" t="s">
        <v>21</v>
      </c>
      <c r="C2757" s="7" t="s">
        <v>4657</v>
      </c>
      <c r="D2757" s="7" t="s">
        <v>3952</v>
      </c>
      <c r="E2757" s="7" t="s">
        <v>36</v>
      </c>
      <c r="F2757" s="7" t="s">
        <v>5136</v>
      </c>
      <c r="G2757" s="7" t="s">
        <v>34</v>
      </c>
      <c r="H2757" s="7" t="s">
        <v>6089</v>
      </c>
      <c r="I2757" s="7" t="s">
        <v>9201</v>
      </c>
      <c r="J2757" s="7"/>
      <c r="K2757" s="7"/>
      <c r="L2757" s="7" t="s">
        <v>14518</v>
      </c>
      <c r="M2757" s="7" t="s">
        <v>9202</v>
      </c>
      <c r="N2757" s="7">
        <v>26494.2</v>
      </c>
      <c r="O2757" s="7">
        <v>1</v>
      </c>
      <c r="P2757" s="7">
        <v>26494.2</v>
      </c>
      <c r="Q2757" s="7"/>
      <c r="R2757" s="1"/>
      <c r="S2757" s="1"/>
      <c r="T2757" s="1"/>
      <c r="U2757" s="15" t="s">
        <v>816</v>
      </c>
      <c r="V2757" s="52"/>
      <c r="W2757" s="14" t="s">
        <v>815</v>
      </c>
      <c r="X2757" s="20">
        <v>0</v>
      </c>
      <c r="Y2757" s="7" t="s">
        <v>11528</v>
      </c>
      <c r="Z2757" s="11" t="s">
        <v>4442</v>
      </c>
      <c r="AA2757" s="7">
        <v>0</v>
      </c>
      <c r="AB2757" s="1" t="s">
        <v>15921</v>
      </c>
      <c r="AC2757" s="7" t="s">
        <v>14869</v>
      </c>
      <c r="AD2757" s="1" t="s">
        <v>16269</v>
      </c>
    </row>
    <row r="2758" spans="1:30">
      <c r="A2758" s="6">
        <v>43949</v>
      </c>
      <c r="B2758" s="7" t="s">
        <v>1385</v>
      </c>
      <c r="C2758" s="7" t="s">
        <v>4499</v>
      </c>
      <c r="D2758" s="7" t="s">
        <v>2194</v>
      </c>
      <c r="E2758" s="7" t="s">
        <v>36</v>
      </c>
      <c r="F2758" s="7" t="s">
        <v>2319</v>
      </c>
      <c r="G2758" s="7" t="s">
        <v>17</v>
      </c>
      <c r="H2758" s="7" t="s">
        <v>6090</v>
      </c>
      <c r="I2758" s="7" t="s">
        <v>2321</v>
      </c>
      <c r="J2758" s="7" t="s">
        <v>2321</v>
      </c>
      <c r="K2758" s="7" t="s">
        <v>2321</v>
      </c>
      <c r="L2758" s="7" t="s">
        <v>9203</v>
      </c>
      <c r="M2758" s="7" t="s">
        <v>9204</v>
      </c>
      <c r="N2758" s="7">
        <v>26489.279999999999</v>
      </c>
      <c r="O2758" s="7">
        <v>492</v>
      </c>
      <c r="P2758" s="7">
        <v>53.84</v>
      </c>
      <c r="Q2758" s="7"/>
      <c r="R2758" s="1"/>
      <c r="S2758" s="1"/>
      <c r="T2758" s="1"/>
      <c r="U2758" s="15" t="s">
        <v>816</v>
      </c>
      <c r="V2758" s="52"/>
      <c r="W2758" s="14" t="s">
        <v>815</v>
      </c>
      <c r="X2758" s="20">
        <v>0</v>
      </c>
      <c r="Y2758" s="7" t="s">
        <v>11529</v>
      </c>
      <c r="Z2758" s="11" t="s">
        <v>4442</v>
      </c>
      <c r="AA2758" s="7">
        <v>2419500</v>
      </c>
      <c r="AB2758" s="1" t="s">
        <v>15922</v>
      </c>
      <c r="AC2758" s="7" t="s">
        <v>14869</v>
      </c>
      <c r="AD2758" s="1" t="s">
        <v>16269</v>
      </c>
    </row>
    <row r="2759" spans="1:30">
      <c r="A2759" s="6">
        <v>43942</v>
      </c>
      <c r="B2759" s="7" t="s">
        <v>15</v>
      </c>
      <c r="C2759" s="7"/>
      <c r="D2759" s="7" t="s">
        <v>2480</v>
      </c>
      <c r="E2759" s="7" t="s">
        <v>16</v>
      </c>
      <c r="F2759" s="7" t="s">
        <v>2566</v>
      </c>
      <c r="G2759" s="7" t="s">
        <v>17</v>
      </c>
      <c r="H2759" s="7" t="s">
        <v>5628</v>
      </c>
      <c r="I2759" s="7" t="s">
        <v>9205</v>
      </c>
      <c r="J2759" s="7" t="s">
        <v>9206</v>
      </c>
      <c r="K2759" s="7" t="s">
        <v>2590</v>
      </c>
      <c r="L2759" s="7" t="s">
        <v>14519</v>
      </c>
      <c r="M2759" s="7" t="s">
        <v>9207</v>
      </c>
      <c r="N2759" s="7">
        <v>26450</v>
      </c>
      <c r="O2759" s="7">
        <v>2500</v>
      </c>
      <c r="P2759" s="7">
        <v>1058</v>
      </c>
      <c r="Q2759" s="7" t="s">
        <v>4401</v>
      </c>
      <c r="R2759" s="1"/>
      <c r="S2759" s="1"/>
      <c r="T2759" s="1"/>
      <c r="U2759" s="15" t="s">
        <v>816</v>
      </c>
      <c r="V2759" s="52"/>
      <c r="W2759" s="14" t="s">
        <v>815</v>
      </c>
      <c r="X2759" s="20">
        <v>0</v>
      </c>
      <c r="Y2759" s="7" t="s">
        <v>11530</v>
      </c>
      <c r="Z2759" s="11" t="s">
        <v>4442</v>
      </c>
      <c r="AA2759" s="7">
        <v>828000</v>
      </c>
      <c r="AB2759" s="1" t="s">
        <v>15200</v>
      </c>
      <c r="AC2759" s="7" t="s">
        <v>14870</v>
      </c>
      <c r="AD2759" s="1" t="s">
        <v>16269</v>
      </c>
    </row>
    <row r="2760" spans="1:30">
      <c r="A2760" s="6" t="s">
        <v>815</v>
      </c>
      <c r="B2760" s="7" t="s">
        <v>15</v>
      </c>
      <c r="C2760" s="7" t="s">
        <v>4458</v>
      </c>
      <c r="D2760" s="11" t="s">
        <v>904</v>
      </c>
      <c r="E2760" s="7" t="s">
        <v>16</v>
      </c>
      <c r="F2760" s="7" t="s">
        <v>4459</v>
      </c>
      <c r="G2760" s="7" t="s">
        <v>17</v>
      </c>
      <c r="H2760" s="7" t="s">
        <v>6091</v>
      </c>
      <c r="I2760" s="7" t="s">
        <v>4846</v>
      </c>
      <c r="J2760" s="7"/>
      <c r="K2760" s="7" t="s">
        <v>4517</v>
      </c>
      <c r="L2760" s="7" t="s">
        <v>8380</v>
      </c>
      <c r="M2760" s="7" t="s">
        <v>9769</v>
      </c>
      <c r="N2760" s="7">
        <v>26406</v>
      </c>
      <c r="O2760" s="7"/>
      <c r="P2760" s="7"/>
      <c r="Q2760" s="7"/>
      <c r="R2760" s="1"/>
      <c r="S2760" s="1"/>
      <c r="T2760" s="1"/>
      <c r="U2760" s="15" t="s">
        <v>816</v>
      </c>
      <c r="V2760" s="52"/>
      <c r="W2760" s="14" t="s">
        <v>815</v>
      </c>
      <c r="X2760" s="20">
        <v>0</v>
      </c>
      <c r="Y2760" s="7" t="s">
        <v>11531</v>
      </c>
      <c r="Z2760" s="11" t="s">
        <v>4442</v>
      </c>
      <c r="AA2760" s="7">
        <v>0</v>
      </c>
      <c r="AB2760" s="1" t="s">
        <v>15826</v>
      </c>
      <c r="AC2760" s="7" t="s">
        <v>14869</v>
      </c>
      <c r="AD2760" s="1" t="s">
        <v>16269</v>
      </c>
    </row>
    <row r="2761" spans="1:30">
      <c r="A2761" s="6">
        <v>43938</v>
      </c>
      <c r="B2761" s="7" t="s">
        <v>15</v>
      </c>
      <c r="C2761" s="7" t="s">
        <v>4244</v>
      </c>
      <c r="D2761" s="11" t="s">
        <v>3155</v>
      </c>
      <c r="E2761" s="7" t="s">
        <v>16</v>
      </c>
      <c r="F2761" s="7" t="s">
        <v>3156</v>
      </c>
      <c r="G2761" s="7" t="s">
        <v>17</v>
      </c>
      <c r="H2761" s="7" t="s">
        <v>6092</v>
      </c>
      <c r="I2761" s="7" t="s">
        <v>3162</v>
      </c>
      <c r="J2761" s="7" t="s">
        <v>9208</v>
      </c>
      <c r="K2761" s="7"/>
      <c r="L2761" s="7" t="s">
        <v>9209</v>
      </c>
      <c r="M2761" s="7" t="s">
        <v>14520</v>
      </c>
      <c r="N2761" s="7">
        <v>26400</v>
      </c>
      <c r="O2761" s="7">
        <v>12000</v>
      </c>
      <c r="P2761" s="7">
        <v>2.2000000000000002</v>
      </c>
      <c r="Q2761" s="7"/>
      <c r="R2761" s="1"/>
      <c r="S2761" s="1"/>
      <c r="T2761" s="1"/>
      <c r="U2761" s="15" t="s">
        <v>816</v>
      </c>
      <c r="V2761" s="52"/>
      <c r="W2761" s="14" t="s">
        <v>815</v>
      </c>
      <c r="X2761" s="20">
        <v>0</v>
      </c>
      <c r="Y2761" s="7" t="s">
        <v>11532</v>
      </c>
      <c r="Z2761" s="11" t="s">
        <v>4442</v>
      </c>
      <c r="AA2761" s="7">
        <v>600000</v>
      </c>
      <c r="AB2761" s="1" t="s">
        <v>15923</v>
      </c>
      <c r="AC2761" s="7" t="s">
        <v>14870</v>
      </c>
      <c r="AD2761" s="1" t="s">
        <v>16269</v>
      </c>
    </row>
    <row r="2762" spans="1:30">
      <c r="A2762" s="6">
        <v>43942</v>
      </c>
      <c r="B2762" s="7" t="s">
        <v>15</v>
      </c>
      <c r="C2762" s="7" t="s">
        <v>4452</v>
      </c>
      <c r="D2762" s="7" t="s">
        <v>3804</v>
      </c>
      <c r="E2762" s="7" t="s">
        <v>16</v>
      </c>
      <c r="F2762" s="7" t="s">
        <v>2462</v>
      </c>
      <c r="G2762" s="7" t="s">
        <v>37</v>
      </c>
      <c r="H2762" s="7" t="s">
        <v>5614</v>
      </c>
      <c r="I2762" s="7" t="s">
        <v>8903</v>
      </c>
      <c r="J2762" s="7" t="s">
        <v>8904</v>
      </c>
      <c r="K2762" s="7"/>
      <c r="L2762" s="7" t="s">
        <v>14438</v>
      </c>
      <c r="M2762" s="7" t="s">
        <v>8905</v>
      </c>
      <c r="N2762" s="7">
        <v>26400</v>
      </c>
      <c r="O2762" s="7">
        <v>120</v>
      </c>
      <c r="P2762" s="7">
        <v>220</v>
      </c>
      <c r="Q2762" s="7"/>
      <c r="R2762" s="1"/>
      <c r="S2762" s="1"/>
      <c r="T2762" s="1"/>
      <c r="U2762" s="15" t="s">
        <v>816</v>
      </c>
      <c r="V2762" s="52"/>
      <c r="W2762" s="14" t="s">
        <v>815</v>
      </c>
      <c r="X2762" s="20">
        <v>0</v>
      </c>
      <c r="Y2762" s="7" t="s">
        <v>11533</v>
      </c>
      <c r="Z2762" s="11" t="s">
        <v>4442</v>
      </c>
      <c r="AA2762" s="7">
        <v>95000</v>
      </c>
      <c r="AB2762" s="1" t="s">
        <v>15837</v>
      </c>
      <c r="AC2762" s="7" t="s">
        <v>14868</v>
      </c>
      <c r="AD2762" s="1" t="s">
        <v>16269</v>
      </c>
    </row>
    <row r="2763" spans="1:30">
      <c r="A2763" s="6">
        <v>43924</v>
      </c>
      <c r="B2763" s="7" t="s">
        <v>21</v>
      </c>
      <c r="C2763" s="7" t="s">
        <v>4269</v>
      </c>
      <c r="D2763" s="7" t="s">
        <v>3952</v>
      </c>
      <c r="E2763" s="7" t="s">
        <v>16</v>
      </c>
      <c r="F2763" s="7" t="s">
        <v>4270</v>
      </c>
      <c r="G2763" s="7" t="s">
        <v>17</v>
      </c>
      <c r="H2763" s="7" t="s">
        <v>6093</v>
      </c>
      <c r="I2763" s="7" t="s">
        <v>8274</v>
      </c>
      <c r="J2763" s="7"/>
      <c r="K2763" s="7"/>
      <c r="L2763" s="7" t="s">
        <v>14296</v>
      </c>
      <c r="M2763" s="7" t="s">
        <v>8275</v>
      </c>
      <c r="N2763" s="7">
        <v>26364</v>
      </c>
      <c r="O2763" s="7">
        <v>650</v>
      </c>
      <c r="P2763" s="7">
        <v>40.56</v>
      </c>
      <c r="Q2763" s="7"/>
      <c r="R2763" s="1"/>
      <c r="S2763" s="1"/>
      <c r="T2763" s="1"/>
      <c r="U2763" s="15" t="s">
        <v>816</v>
      </c>
      <c r="V2763" s="52"/>
      <c r="W2763" s="14" t="s">
        <v>815</v>
      </c>
      <c r="X2763" s="20">
        <v>0</v>
      </c>
      <c r="Y2763" s="7" t="s">
        <v>11534</v>
      </c>
      <c r="Z2763" s="11" t="s">
        <v>4442</v>
      </c>
      <c r="AA2763" s="7">
        <v>150000</v>
      </c>
      <c r="AB2763" s="1" t="s">
        <v>15667</v>
      </c>
      <c r="AC2763" s="7" t="s">
        <v>14870</v>
      </c>
      <c r="AD2763" s="1" t="s">
        <v>16269</v>
      </c>
    </row>
    <row r="2764" spans="1:30">
      <c r="A2764" s="6" t="s">
        <v>815</v>
      </c>
      <c r="B2764" s="7" t="s">
        <v>15</v>
      </c>
      <c r="C2764" s="7" t="s">
        <v>4458</v>
      </c>
      <c r="D2764" s="11" t="s">
        <v>904</v>
      </c>
      <c r="E2764" s="7" t="s">
        <v>16</v>
      </c>
      <c r="F2764" s="7" t="s">
        <v>4459</v>
      </c>
      <c r="G2764" s="7" t="s">
        <v>17</v>
      </c>
      <c r="H2764" s="7" t="s">
        <v>6094</v>
      </c>
      <c r="I2764" s="7" t="s">
        <v>4843</v>
      </c>
      <c r="J2764" s="7"/>
      <c r="K2764" s="7" t="s">
        <v>4517</v>
      </c>
      <c r="L2764" s="7" t="s">
        <v>9210</v>
      </c>
      <c r="M2764" s="7" t="s">
        <v>14521</v>
      </c>
      <c r="N2764" s="7">
        <v>26350</v>
      </c>
      <c r="O2764" s="7"/>
      <c r="P2764" s="7"/>
      <c r="Q2764" s="7"/>
      <c r="R2764" s="1"/>
      <c r="S2764" s="1"/>
      <c r="T2764" s="1"/>
      <c r="U2764" s="15" t="s">
        <v>816</v>
      </c>
      <c r="V2764" s="52"/>
      <c r="W2764" s="14" t="s">
        <v>815</v>
      </c>
      <c r="X2764" s="20">
        <v>0</v>
      </c>
      <c r="Y2764" s="7" t="s">
        <v>11535</v>
      </c>
      <c r="Z2764" s="11" t="s">
        <v>4442</v>
      </c>
      <c r="AA2764" s="7">
        <v>363115743</v>
      </c>
      <c r="AB2764" s="1" t="s">
        <v>15924</v>
      </c>
      <c r="AC2764" s="7" t="s">
        <v>14869</v>
      </c>
      <c r="AD2764" s="1" t="s">
        <v>16269</v>
      </c>
    </row>
    <row r="2765" spans="1:30">
      <c r="A2765" s="6">
        <v>43949</v>
      </c>
      <c r="B2765" s="7" t="s">
        <v>1385</v>
      </c>
      <c r="C2765" s="7" t="s">
        <v>4444</v>
      </c>
      <c r="D2765" s="7" t="s">
        <v>1387</v>
      </c>
      <c r="E2765" s="7" t="s">
        <v>1499</v>
      </c>
      <c r="F2765" s="7" t="s">
        <v>1520</v>
      </c>
      <c r="G2765" s="7" t="s">
        <v>17</v>
      </c>
      <c r="H2765" s="7" t="s">
        <v>6095</v>
      </c>
      <c r="I2765" s="7" t="s">
        <v>9211</v>
      </c>
      <c r="J2765" s="7"/>
      <c r="K2765" s="7"/>
      <c r="L2765" s="7" t="s">
        <v>9212</v>
      </c>
      <c r="M2765" s="7" t="s">
        <v>9213</v>
      </c>
      <c r="N2765" s="7">
        <v>26304</v>
      </c>
      <c r="O2765" s="7"/>
      <c r="P2765" s="7"/>
      <c r="Q2765" s="7"/>
      <c r="R2765" s="1"/>
      <c r="S2765" s="1"/>
      <c r="T2765" s="1"/>
      <c r="U2765" s="15" t="s">
        <v>816</v>
      </c>
      <c r="V2765" s="52"/>
      <c r="W2765" s="14" t="s">
        <v>815</v>
      </c>
      <c r="X2765" s="20">
        <v>0</v>
      </c>
      <c r="Y2765" s="7" t="s">
        <v>11536</v>
      </c>
      <c r="Z2765" s="11" t="s">
        <v>4442</v>
      </c>
      <c r="AA2765" s="7">
        <v>3600000</v>
      </c>
      <c r="AB2765" s="1" t="s">
        <v>15925</v>
      </c>
      <c r="AC2765" s="7" t="s">
        <v>14869</v>
      </c>
      <c r="AD2765" s="1" t="s">
        <v>16269</v>
      </c>
    </row>
    <row r="2766" spans="1:30">
      <c r="A2766" s="6">
        <v>43944</v>
      </c>
      <c r="B2766" s="7" t="s">
        <v>15</v>
      </c>
      <c r="C2766" s="7" t="s">
        <v>4645</v>
      </c>
      <c r="D2766" s="7" t="s">
        <v>692</v>
      </c>
      <c r="E2766" s="7" t="s">
        <v>16</v>
      </c>
      <c r="F2766" s="7"/>
      <c r="G2766" s="7" t="s">
        <v>37</v>
      </c>
      <c r="H2766" s="7" t="s">
        <v>6096</v>
      </c>
      <c r="I2766" s="7" t="s">
        <v>9140</v>
      </c>
      <c r="J2766" s="7"/>
      <c r="K2766" s="7" t="s">
        <v>9141</v>
      </c>
      <c r="L2766" s="7" t="s">
        <v>9142</v>
      </c>
      <c r="M2766" s="7" t="s">
        <v>9143</v>
      </c>
      <c r="N2766" s="7">
        <v>26190</v>
      </c>
      <c r="O2766" s="7">
        <v>9</v>
      </c>
      <c r="P2766" s="7">
        <v>2910</v>
      </c>
      <c r="Q2766" s="7"/>
      <c r="R2766" s="1"/>
      <c r="S2766" s="1"/>
      <c r="T2766" s="1"/>
      <c r="U2766" s="15" t="s">
        <v>816</v>
      </c>
      <c r="V2766" s="52"/>
      <c r="W2766" s="14" t="s">
        <v>815</v>
      </c>
      <c r="X2766" s="20">
        <v>0</v>
      </c>
      <c r="Y2766" s="7" t="s">
        <v>11537</v>
      </c>
      <c r="Z2766" s="11" t="s">
        <v>4442</v>
      </c>
      <c r="AA2766" s="7">
        <v>395000</v>
      </c>
      <c r="AB2766" s="1" t="s">
        <v>15908</v>
      </c>
      <c r="AC2766" s="7" t="s">
        <v>14868</v>
      </c>
      <c r="AD2766" s="1" t="s">
        <v>16269</v>
      </c>
    </row>
    <row r="2767" spans="1:30">
      <c r="A2767" s="6">
        <v>43921</v>
      </c>
      <c r="B2767" s="7" t="s">
        <v>1385</v>
      </c>
      <c r="C2767" s="7" t="s">
        <v>4444</v>
      </c>
      <c r="D2767" s="7" t="s">
        <v>1387</v>
      </c>
      <c r="E2767" s="7" t="s">
        <v>1499</v>
      </c>
      <c r="F2767" s="7" t="s">
        <v>4467</v>
      </c>
      <c r="G2767" s="7" t="s">
        <v>17</v>
      </c>
      <c r="H2767" s="7" t="s">
        <v>6097</v>
      </c>
      <c r="I2767" s="7" t="s">
        <v>9214</v>
      </c>
      <c r="J2767" s="7"/>
      <c r="K2767" s="7"/>
      <c r="L2767" s="7" t="s">
        <v>14522</v>
      </c>
      <c r="M2767" s="7" t="s">
        <v>9215</v>
      </c>
      <c r="N2767" s="7">
        <v>26160</v>
      </c>
      <c r="O2767" s="7"/>
      <c r="P2767" s="7"/>
      <c r="Q2767" s="7"/>
      <c r="R2767" s="1"/>
      <c r="S2767" s="1"/>
      <c r="T2767" s="1"/>
      <c r="U2767" s="15" t="s">
        <v>816</v>
      </c>
      <c r="V2767" s="52"/>
      <c r="W2767" s="14" t="s">
        <v>815</v>
      </c>
      <c r="X2767" s="20">
        <v>0</v>
      </c>
      <c r="Y2767" s="7" t="s">
        <v>11538</v>
      </c>
      <c r="Z2767" s="11" t="s">
        <v>4442</v>
      </c>
      <c r="AA2767" s="7">
        <v>21008</v>
      </c>
      <c r="AB2767" s="1" t="s">
        <v>15926</v>
      </c>
      <c r="AC2767" s="7" t="s">
        <v>14869</v>
      </c>
      <c r="AD2767" s="1" t="s">
        <v>16269</v>
      </c>
    </row>
    <row r="2768" spans="1:30">
      <c r="A2768" s="6">
        <v>43918</v>
      </c>
      <c r="B2768" s="7" t="s">
        <v>15</v>
      </c>
      <c r="C2768" s="7" t="s">
        <v>4632</v>
      </c>
      <c r="D2768" s="7" t="s">
        <v>3512</v>
      </c>
      <c r="E2768" s="7" t="s">
        <v>16</v>
      </c>
      <c r="F2768" s="7"/>
      <c r="G2768" s="7" t="s">
        <v>17</v>
      </c>
      <c r="H2768" s="7" t="s">
        <v>6098</v>
      </c>
      <c r="I2768" s="7" t="s">
        <v>9216</v>
      </c>
      <c r="J2768" s="7" t="s">
        <v>9217</v>
      </c>
      <c r="K2768" s="7" t="s">
        <v>9217</v>
      </c>
      <c r="L2768" s="7" t="s">
        <v>14308</v>
      </c>
      <c r="M2768" s="7" t="s">
        <v>8349</v>
      </c>
      <c r="N2768" s="7">
        <v>26000</v>
      </c>
      <c r="O2768" s="7">
        <v>200</v>
      </c>
      <c r="P2768" s="7">
        <v>130</v>
      </c>
      <c r="Q2768" s="7"/>
      <c r="R2768" s="1"/>
      <c r="S2768" s="1"/>
      <c r="T2768" s="1"/>
      <c r="U2768" s="15" t="s">
        <v>816</v>
      </c>
      <c r="V2768" s="52"/>
      <c r="W2768" s="14" t="s">
        <v>815</v>
      </c>
      <c r="X2768" s="20">
        <v>0</v>
      </c>
      <c r="Y2768" s="7" t="s">
        <v>11539</v>
      </c>
      <c r="Z2768" s="11" t="s">
        <v>4442</v>
      </c>
      <c r="AA2768" s="7">
        <v>0</v>
      </c>
      <c r="AB2768" s="1" t="s">
        <v>15684</v>
      </c>
      <c r="AC2768" s="7" t="s">
        <v>14870</v>
      </c>
      <c r="AD2768" s="1" t="s">
        <v>16269</v>
      </c>
    </row>
    <row r="2769" spans="1:30">
      <c r="A2769" s="6">
        <v>43951</v>
      </c>
      <c r="B2769" s="7" t="s">
        <v>15</v>
      </c>
      <c r="C2769" s="7" t="s">
        <v>4452</v>
      </c>
      <c r="D2769" s="7" t="s">
        <v>3804</v>
      </c>
      <c r="E2769" s="7" t="s">
        <v>117</v>
      </c>
      <c r="F2769" s="7" t="s">
        <v>5299</v>
      </c>
      <c r="G2769" s="7" t="s">
        <v>37</v>
      </c>
      <c r="H2769" s="7" t="s">
        <v>6099</v>
      </c>
      <c r="I2769" s="7" t="s">
        <v>8688</v>
      </c>
      <c r="J2769" s="7"/>
      <c r="K2769" s="7" t="s">
        <v>8689</v>
      </c>
      <c r="L2769" s="7" t="s">
        <v>14379</v>
      </c>
      <c r="M2769" s="7" t="s">
        <v>8690</v>
      </c>
      <c r="N2769" s="7">
        <v>25994</v>
      </c>
      <c r="O2769" s="7">
        <v>2</v>
      </c>
      <c r="P2769" s="7">
        <v>12997</v>
      </c>
      <c r="Q2769" s="7"/>
      <c r="R2769" s="1"/>
      <c r="S2769" s="1"/>
      <c r="T2769" s="1"/>
      <c r="U2769" s="15" t="s">
        <v>816</v>
      </c>
      <c r="V2769" s="52"/>
      <c r="W2769" s="14" t="s">
        <v>815</v>
      </c>
      <c r="X2769" s="20">
        <v>0</v>
      </c>
      <c r="Y2769" s="7" t="s">
        <v>11540</v>
      </c>
      <c r="Z2769" s="11" t="s">
        <v>4442</v>
      </c>
      <c r="AA2769" s="7">
        <v>50000</v>
      </c>
      <c r="AB2769" s="1" t="s">
        <v>15773</v>
      </c>
      <c r="AC2769" s="7" t="s">
        <v>14868</v>
      </c>
      <c r="AD2769" s="1" t="s">
        <v>16269</v>
      </c>
    </row>
    <row r="2770" spans="1:30">
      <c r="A2770" s="6">
        <v>43955</v>
      </c>
      <c r="B2770" s="7" t="s">
        <v>15</v>
      </c>
      <c r="C2770" s="7" t="s">
        <v>2194</v>
      </c>
      <c r="D2770" s="7" t="s">
        <v>2194</v>
      </c>
      <c r="E2770" s="7" t="s">
        <v>128</v>
      </c>
      <c r="F2770" s="7" t="s">
        <v>5561</v>
      </c>
      <c r="G2770" s="7" t="s">
        <v>37</v>
      </c>
      <c r="H2770" s="7" t="s">
        <v>6100</v>
      </c>
      <c r="I2770" s="7" t="s">
        <v>8958</v>
      </c>
      <c r="J2770" s="7" t="s">
        <v>2207</v>
      </c>
      <c r="K2770" s="7" t="s">
        <v>8959</v>
      </c>
      <c r="L2770" s="7" t="s">
        <v>14523</v>
      </c>
      <c r="M2770" s="7" t="s">
        <v>9218</v>
      </c>
      <c r="N2770" s="7">
        <v>25990</v>
      </c>
      <c r="O2770" s="7">
        <v>1</v>
      </c>
      <c r="P2770" s="7">
        <v>25990</v>
      </c>
      <c r="Q2770" s="7"/>
      <c r="R2770" s="1"/>
      <c r="S2770" s="1"/>
      <c r="T2770" s="1"/>
      <c r="U2770" s="15" t="s">
        <v>816</v>
      </c>
      <c r="V2770" s="52"/>
      <c r="W2770" s="14" t="s">
        <v>815</v>
      </c>
      <c r="X2770" s="20">
        <v>0</v>
      </c>
      <c r="Y2770" s="7" t="s">
        <v>11541</v>
      </c>
      <c r="Z2770" s="11" t="s">
        <v>4442</v>
      </c>
      <c r="AA2770" s="7">
        <v>160000</v>
      </c>
      <c r="AB2770" s="1" t="s">
        <v>15927</v>
      </c>
      <c r="AC2770" s="7" t="s">
        <v>14870</v>
      </c>
      <c r="AD2770" s="1" t="s">
        <v>16269</v>
      </c>
    </row>
    <row r="2771" spans="1:30">
      <c r="A2771" s="6">
        <v>43937</v>
      </c>
      <c r="B2771" s="7" t="s">
        <v>15</v>
      </c>
      <c r="C2771" s="7" t="s">
        <v>4632</v>
      </c>
      <c r="D2771" s="7" t="s">
        <v>3512</v>
      </c>
      <c r="E2771" s="7" t="s">
        <v>16</v>
      </c>
      <c r="F2771" s="7"/>
      <c r="G2771" s="7" t="s">
        <v>37</v>
      </c>
      <c r="H2771" s="7" t="s">
        <v>6101</v>
      </c>
      <c r="I2771" s="7" t="s">
        <v>9000</v>
      </c>
      <c r="J2771" s="7" t="s">
        <v>9001</v>
      </c>
      <c r="K2771" s="7" t="s">
        <v>9001</v>
      </c>
      <c r="L2771" s="7" t="s">
        <v>14467</v>
      </c>
      <c r="M2771" s="7" t="s">
        <v>9002</v>
      </c>
      <c r="N2771" s="7">
        <v>25950</v>
      </c>
      <c r="O2771" s="7">
        <v>10</v>
      </c>
      <c r="P2771" s="7">
        <v>2595</v>
      </c>
      <c r="Q2771" s="7"/>
      <c r="R2771" s="1"/>
      <c r="S2771" s="1"/>
      <c r="T2771" s="1"/>
      <c r="U2771" s="15" t="s">
        <v>816</v>
      </c>
      <c r="V2771" s="52"/>
      <c r="W2771" s="14" t="s">
        <v>815</v>
      </c>
      <c r="X2771" s="20">
        <v>0</v>
      </c>
      <c r="Y2771" s="7" t="s">
        <v>11542</v>
      </c>
      <c r="Z2771" s="11" t="s">
        <v>4442</v>
      </c>
      <c r="AA2771" s="7">
        <v>300000</v>
      </c>
      <c r="AB2771" s="1" t="s">
        <v>15865</v>
      </c>
      <c r="AC2771" s="7" t="s">
        <v>14869</v>
      </c>
      <c r="AD2771" s="1" t="s">
        <v>16269</v>
      </c>
    </row>
    <row r="2772" spans="1:30">
      <c r="A2772" s="6">
        <v>43938</v>
      </c>
      <c r="B2772" s="7" t="s">
        <v>15</v>
      </c>
      <c r="C2772" s="7" t="s">
        <v>2884</v>
      </c>
      <c r="D2772" s="7" t="s">
        <v>2877</v>
      </c>
      <c r="E2772" s="7" t="s">
        <v>16</v>
      </c>
      <c r="F2772" s="7" t="s">
        <v>2931</v>
      </c>
      <c r="G2772" s="7" t="s">
        <v>17</v>
      </c>
      <c r="H2772" s="7" t="s">
        <v>6102</v>
      </c>
      <c r="I2772" s="7"/>
      <c r="J2772" s="7"/>
      <c r="K2772" s="7" t="s">
        <v>9184</v>
      </c>
      <c r="L2772" s="7"/>
      <c r="M2772" s="7"/>
      <c r="N2772" s="7">
        <v>25930.799999999999</v>
      </c>
      <c r="O2772" s="7"/>
      <c r="P2772" s="7"/>
      <c r="Q2772" s="7"/>
      <c r="R2772" s="1"/>
      <c r="S2772" s="1"/>
      <c r="T2772" s="1"/>
      <c r="U2772" s="15" t="s">
        <v>816</v>
      </c>
      <c r="V2772" s="52"/>
      <c r="W2772" s="14" t="s">
        <v>815</v>
      </c>
      <c r="X2772" s="20">
        <v>0</v>
      </c>
      <c r="Y2772" s="7" t="s">
        <v>11543</v>
      </c>
      <c r="Z2772" s="11" t="s">
        <v>4442</v>
      </c>
      <c r="AA2772" s="7"/>
      <c r="AB2772" s="1" t="s">
        <v>14871</v>
      </c>
      <c r="AC2772" s="7"/>
      <c r="AD2772" s="1" t="s">
        <v>16269</v>
      </c>
    </row>
    <row r="2773" spans="1:30">
      <c r="A2773" s="6" t="s">
        <v>815</v>
      </c>
      <c r="B2773" s="7" t="s">
        <v>15</v>
      </c>
      <c r="C2773" s="7" t="s">
        <v>4458</v>
      </c>
      <c r="D2773" s="11" t="s">
        <v>904</v>
      </c>
      <c r="E2773" s="7" t="s">
        <v>16</v>
      </c>
      <c r="F2773" s="7" t="s">
        <v>4459</v>
      </c>
      <c r="G2773" s="7" t="s">
        <v>17</v>
      </c>
      <c r="H2773" s="7" t="s">
        <v>6103</v>
      </c>
      <c r="I2773" s="7" t="s">
        <v>4843</v>
      </c>
      <c r="J2773" s="7"/>
      <c r="K2773" s="7" t="s">
        <v>4517</v>
      </c>
      <c r="L2773" s="7" t="s">
        <v>8316</v>
      </c>
      <c r="M2773" s="7" t="s">
        <v>14305</v>
      </c>
      <c r="N2773" s="7">
        <v>25792</v>
      </c>
      <c r="O2773" s="7"/>
      <c r="P2773" s="7"/>
      <c r="Q2773" s="7"/>
      <c r="R2773" s="1"/>
      <c r="S2773" s="1"/>
      <c r="T2773" s="1"/>
      <c r="U2773" s="15" t="s">
        <v>816</v>
      </c>
      <c r="V2773" s="52"/>
      <c r="W2773" s="14" t="s">
        <v>815</v>
      </c>
      <c r="X2773" s="20">
        <v>0</v>
      </c>
      <c r="Y2773" s="7" t="s">
        <v>11544</v>
      </c>
      <c r="Z2773" s="11" t="s">
        <v>4442</v>
      </c>
      <c r="AA2773" s="7">
        <v>103730196.44</v>
      </c>
      <c r="AB2773" s="1" t="s">
        <v>15679</v>
      </c>
      <c r="AC2773" s="7" t="s">
        <v>14869</v>
      </c>
      <c r="AD2773" s="1" t="s">
        <v>16269</v>
      </c>
    </row>
    <row r="2774" spans="1:30">
      <c r="A2774" s="6">
        <v>43936</v>
      </c>
      <c r="B2774" s="7" t="s">
        <v>21</v>
      </c>
      <c r="C2774" s="7" t="s">
        <v>5189</v>
      </c>
      <c r="D2774" s="11" t="s">
        <v>904</v>
      </c>
      <c r="E2774" s="7" t="s">
        <v>117</v>
      </c>
      <c r="F2774" s="7"/>
      <c r="G2774" s="7" t="s">
        <v>34</v>
      </c>
      <c r="H2774" s="7" t="s">
        <v>6104</v>
      </c>
      <c r="I2774" s="7"/>
      <c r="J2774" s="7"/>
      <c r="K2774" s="7" t="s">
        <v>9219</v>
      </c>
      <c r="L2774" s="7" t="s">
        <v>14524</v>
      </c>
      <c r="M2774" s="7" t="s">
        <v>9220</v>
      </c>
      <c r="N2774" s="7">
        <v>25775.08</v>
      </c>
      <c r="O2774" s="7"/>
      <c r="P2774" s="7"/>
      <c r="Q2774" s="7"/>
      <c r="R2774" s="1"/>
      <c r="S2774" s="1"/>
      <c r="T2774" s="1"/>
      <c r="U2774" s="15" t="s">
        <v>816</v>
      </c>
      <c r="V2774" s="52"/>
      <c r="W2774" s="14" t="s">
        <v>815</v>
      </c>
      <c r="X2774" s="20">
        <v>0</v>
      </c>
      <c r="Y2774" s="7" t="s">
        <v>11545</v>
      </c>
      <c r="Z2774" s="11" t="s">
        <v>4442</v>
      </c>
      <c r="AA2774" s="7">
        <v>100000</v>
      </c>
      <c r="AB2774" s="1" t="s">
        <v>15928</v>
      </c>
      <c r="AC2774" s="7" t="s">
        <v>14868</v>
      </c>
      <c r="AD2774" s="1" t="s">
        <v>16269</v>
      </c>
    </row>
    <row r="2775" spans="1:30">
      <c r="A2775" s="6">
        <v>43929</v>
      </c>
      <c r="B2775" s="7" t="s">
        <v>21</v>
      </c>
      <c r="C2775" s="7" t="s">
        <v>4657</v>
      </c>
      <c r="D2775" s="7" t="s">
        <v>3952</v>
      </c>
      <c r="E2775" s="7" t="s">
        <v>16</v>
      </c>
      <c r="F2775" s="7" t="s">
        <v>4086</v>
      </c>
      <c r="G2775" s="7" t="s">
        <v>17</v>
      </c>
      <c r="H2775" s="7" t="s">
        <v>5357</v>
      </c>
      <c r="I2775" s="7" t="s">
        <v>9221</v>
      </c>
      <c r="J2775" s="7"/>
      <c r="K2775" s="7"/>
      <c r="L2775" s="7" t="s">
        <v>14525</v>
      </c>
      <c r="M2775" s="7" t="s">
        <v>9222</v>
      </c>
      <c r="N2775" s="7">
        <v>25750</v>
      </c>
      <c r="O2775" s="7"/>
      <c r="P2775" s="7"/>
      <c r="Q2775" s="7"/>
      <c r="R2775" s="1"/>
      <c r="S2775" s="1"/>
      <c r="T2775" s="1"/>
      <c r="U2775" s="15" t="s">
        <v>816</v>
      </c>
      <c r="V2775" s="52"/>
      <c r="W2775" s="14" t="s">
        <v>815</v>
      </c>
      <c r="X2775" s="20">
        <v>0</v>
      </c>
      <c r="Y2775" s="7" t="s">
        <v>11546</v>
      </c>
      <c r="Z2775" s="11" t="s">
        <v>4442</v>
      </c>
      <c r="AA2775" s="7">
        <v>100000</v>
      </c>
      <c r="AB2775" s="1" t="s">
        <v>15825</v>
      </c>
      <c r="AC2775" s="7" t="s">
        <v>14870</v>
      </c>
      <c r="AD2775" s="1" t="s">
        <v>16269</v>
      </c>
    </row>
    <row r="2776" spans="1:30">
      <c r="A2776" s="6" t="s">
        <v>815</v>
      </c>
      <c r="B2776" s="7" t="s">
        <v>15</v>
      </c>
      <c r="C2776" s="7" t="s">
        <v>4458</v>
      </c>
      <c r="D2776" s="11" t="s">
        <v>904</v>
      </c>
      <c r="E2776" s="7" t="s">
        <v>16</v>
      </c>
      <c r="F2776" s="7" t="s">
        <v>4459</v>
      </c>
      <c r="G2776" s="7" t="s">
        <v>17</v>
      </c>
      <c r="H2776" s="7" t="s">
        <v>6105</v>
      </c>
      <c r="I2776" s="7" t="s">
        <v>4846</v>
      </c>
      <c r="J2776" s="7"/>
      <c r="K2776" s="7" t="s">
        <v>4517</v>
      </c>
      <c r="L2776" s="7" t="s">
        <v>8254</v>
      </c>
      <c r="M2776" s="7" t="s">
        <v>8538</v>
      </c>
      <c r="N2776" s="7">
        <v>25596</v>
      </c>
      <c r="O2776" s="7"/>
      <c r="P2776" s="7"/>
      <c r="Q2776" s="7"/>
      <c r="R2776" s="1"/>
      <c r="S2776" s="1"/>
      <c r="T2776" s="1"/>
      <c r="U2776" s="15" t="s">
        <v>816</v>
      </c>
      <c r="V2776" s="52"/>
      <c r="W2776" s="14" t="s">
        <v>815</v>
      </c>
      <c r="X2776" s="20">
        <v>0</v>
      </c>
      <c r="Y2776" s="7" t="s">
        <v>11547</v>
      </c>
      <c r="Z2776" s="11" t="s">
        <v>4442</v>
      </c>
      <c r="AA2776" s="7">
        <v>3600000</v>
      </c>
      <c r="AB2776" s="1" t="s">
        <v>15660</v>
      </c>
      <c r="AC2776" s="7" t="s">
        <v>14869</v>
      </c>
      <c r="AD2776" s="1" t="s">
        <v>16269</v>
      </c>
    </row>
    <row r="2777" spans="1:30">
      <c r="A2777" s="6">
        <v>43912</v>
      </c>
      <c r="B2777" s="7" t="s">
        <v>15</v>
      </c>
      <c r="C2777" s="7" t="s">
        <v>4632</v>
      </c>
      <c r="D2777" s="7" t="s">
        <v>3512</v>
      </c>
      <c r="E2777" s="7" t="s">
        <v>16</v>
      </c>
      <c r="F2777" s="7"/>
      <c r="G2777" s="7" t="s">
        <v>17</v>
      </c>
      <c r="H2777" s="7" t="s">
        <v>6106</v>
      </c>
      <c r="I2777" s="7" t="s">
        <v>9223</v>
      </c>
      <c r="J2777" s="7" t="s">
        <v>9224</v>
      </c>
      <c r="K2777" s="7" t="s">
        <v>9224</v>
      </c>
      <c r="L2777" s="7" t="s">
        <v>3573</v>
      </c>
      <c r="M2777" s="7" t="s">
        <v>8603</v>
      </c>
      <c r="N2777" s="7">
        <v>25440</v>
      </c>
      <c r="O2777" s="7">
        <v>15000</v>
      </c>
      <c r="P2777" s="7">
        <v>1.7</v>
      </c>
      <c r="Q2777" s="7"/>
      <c r="R2777" s="1"/>
      <c r="S2777" s="1"/>
      <c r="T2777" s="1"/>
      <c r="U2777" s="15" t="s">
        <v>816</v>
      </c>
      <c r="V2777" s="52"/>
      <c r="W2777" s="14" t="s">
        <v>815</v>
      </c>
      <c r="X2777" s="20">
        <v>0</v>
      </c>
      <c r="Y2777" s="7" t="s">
        <v>11548</v>
      </c>
      <c r="Z2777" s="11" t="s">
        <v>4442</v>
      </c>
      <c r="AA2777" s="7">
        <v>450000</v>
      </c>
      <c r="AB2777" s="1" t="s">
        <v>15385</v>
      </c>
      <c r="AC2777" s="7" t="s">
        <v>14869</v>
      </c>
      <c r="AD2777" s="1" t="s">
        <v>16269</v>
      </c>
    </row>
    <row r="2778" spans="1:30">
      <c r="A2778" s="6">
        <v>43912</v>
      </c>
      <c r="B2778" s="7" t="s">
        <v>15</v>
      </c>
      <c r="C2778" s="7" t="s">
        <v>4632</v>
      </c>
      <c r="D2778" s="7" t="s">
        <v>3512</v>
      </c>
      <c r="E2778" s="7" t="s">
        <v>16</v>
      </c>
      <c r="F2778" s="7"/>
      <c r="G2778" s="7" t="s">
        <v>17</v>
      </c>
      <c r="H2778" s="7" t="s">
        <v>6106</v>
      </c>
      <c r="I2778" s="7" t="s">
        <v>9225</v>
      </c>
      <c r="J2778" s="7" t="s">
        <v>9226</v>
      </c>
      <c r="K2778" s="7" t="s">
        <v>9226</v>
      </c>
      <c r="L2778" s="7" t="s">
        <v>3573</v>
      </c>
      <c r="M2778" s="7" t="s">
        <v>8603</v>
      </c>
      <c r="N2778" s="7">
        <v>25440</v>
      </c>
      <c r="O2778" s="7">
        <v>15000</v>
      </c>
      <c r="P2778" s="7">
        <v>1.7</v>
      </c>
      <c r="Q2778" s="7"/>
      <c r="R2778" s="1"/>
      <c r="S2778" s="1"/>
      <c r="T2778" s="1"/>
      <c r="U2778" s="15" t="s">
        <v>816</v>
      </c>
      <c r="V2778" s="52"/>
      <c r="W2778" s="14" t="s">
        <v>815</v>
      </c>
      <c r="X2778" s="20">
        <v>0</v>
      </c>
      <c r="Y2778" s="7" t="s">
        <v>11549</v>
      </c>
      <c r="Z2778" s="11" t="s">
        <v>4442</v>
      </c>
      <c r="AA2778" s="7">
        <v>450000</v>
      </c>
      <c r="AB2778" s="1" t="s">
        <v>15385</v>
      </c>
      <c r="AC2778" s="7" t="s">
        <v>14869</v>
      </c>
      <c r="AD2778" s="1" t="s">
        <v>16269</v>
      </c>
    </row>
    <row r="2779" spans="1:30">
      <c r="A2779" s="6">
        <v>43934</v>
      </c>
      <c r="B2779" s="7" t="s">
        <v>21</v>
      </c>
      <c r="C2779" s="7" t="s">
        <v>5199</v>
      </c>
      <c r="D2779" s="11" t="s">
        <v>904</v>
      </c>
      <c r="E2779" s="7" t="s">
        <v>16</v>
      </c>
      <c r="F2779" s="7"/>
      <c r="G2779" s="7" t="s">
        <v>37</v>
      </c>
      <c r="H2779" s="7" t="s">
        <v>6107</v>
      </c>
      <c r="I2779" s="7" t="s">
        <v>9227</v>
      </c>
      <c r="J2779" s="7"/>
      <c r="K2779" s="7" t="s">
        <v>9228</v>
      </c>
      <c r="L2779" s="7"/>
      <c r="M2779" s="7"/>
      <c r="N2779" s="7">
        <v>25428</v>
      </c>
      <c r="O2779" s="7"/>
      <c r="P2779" s="7"/>
      <c r="Q2779" s="7"/>
      <c r="R2779" s="1"/>
      <c r="S2779" s="1"/>
      <c r="T2779" s="1"/>
      <c r="U2779" s="15" t="s">
        <v>816</v>
      </c>
      <c r="V2779" s="52"/>
      <c r="W2779" s="14" t="s">
        <v>815</v>
      </c>
      <c r="X2779" s="20">
        <v>0</v>
      </c>
      <c r="Y2779" s="7" t="s">
        <v>11550</v>
      </c>
      <c r="Z2779" s="11" t="s">
        <v>4442</v>
      </c>
      <c r="AA2779" s="7"/>
      <c r="AB2779" s="1" t="s">
        <v>14871</v>
      </c>
      <c r="AC2779" s="7"/>
      <c r="AD2779" s="1" t="s">
        <v>16269</v>
      </c>
    </row>
    <row r="2780" spans="1:30">
      <c r="A2780" s="6">
        <v>43956</v>
      </c>
      <c r="B2780" s="7" t="s">
        <v>1385</v>
      </c>
      <c r="C2780" s="7" t="s">
        <v>4444</v>
      </c>
      <c r="D2780" s="7" t="s">
        <v>1387</v>
      </c>
      <c r="E2780" s="7" t="s">
        <v>5308</v>
      </c>
      <c r="F2780" s="7" t="s">
        <v>5309</v>
      </c>
      <c r="G2780" s="7"/>
      <c r="H2780" s="7" t="s">
        <v>6108</v>
      </c>
      <c r="I2780" s="7" t="s">
        <v>9229</v>
      </c>
      <c r="J2780" s="7"/>
      <c r="K2780" s="7"/>
      <c r="L2780" s="7" t="s">
        <v>14526</v>
      </c>
      <c r="M2780" s="7" t="s">
        <v>9230</v>
      </c>
      <c r="N2780" s="7">
        <v>25330.2</v>
      </c>
      <c r="O2780" s="7"/>
      <c r="P2780" s="7"/>
      <c r="Q2780" s="7"/>
      <c r="R2780" s="1"/>
      <c r="S2780" s="1"/>
      <c r="T2780" s="1"/>
      <c r="U2780" s="15" t="s">
        <v>816</v>
      </c>
      <c r="V2780" s="52"/>
      <c r="W2780" s="14" t="s">
        <v>815</v>
      </c>
      <c r="X2780" s="20">
        <v>0</v>
      </c>
      <c r="Y2780" s="7" t="s">
        <v>11551</v>
      </c>
      <c r="Z2780" s="11" t="s">
        <v>4442</v>
      </c>
      <c r="AA2780" s="7">
        <v>0</v>
      </c>
      <c r="AB2780" s="1" t="s">
        <v>15929</v>
      </c>
      <c r="AC2780" s="7" t="s">
        <v>14869</v>
      </c>
      <c r="AD2780" s="1" t="s">
        <v>16269</v>
      </c>
    </row>
    <row r="2781" spans="1:30">
      <c r="A2781" s="6">
        <v>43946</v>
      </c>
      <c r="B2781" s="7" t="s">
        <v>21</v>
      </c>
      <c r="C2781" s="7" t="s">
        <v>4500</v>
      </c>
      <c r="D2781" s="11" t="s">
        <v>904</v>
      </c>
      <c r="E2781" s="7" t="s">
        <v>16</v>
      </c>
      <c r="F2781" s="7" t="s">
        <v>3462</v>
      </c>
      <c r="G2781" s="7" t="s">
        <v>17</v>
      </c>
      <c r="H2781" s="7" t="s">
        <v>6109</v>
      </c>
      <c r="I2781" s="7" t="s">
        <v>2394</v>
      </c>
      <c r="J2781" s="7"/>
      <c r="K2781" s="7" t="s">
        <v>9231</v>
      </c>
      <c r="L2781" s="7" t="s">
        <v>14527</v>
      </c>
      <c r="M2781" s="7" t="s">
        <v>9232</v>
      </c>
      <c r="N2781" s="7">
        <v>25290</v>
      </c>
      <c r="O2781" s="7"/>
      <c r="P2781" s="7"/>
      <c r="Q2781" s="7"/>
      <c r="R2781" s="1"/>
      <c r="S2781" s="1"/>
      <c r="T2781" s="1"/>
      <c r="U2781" s="15" t="s">
        <v>816</v>
      </c>
      <c r="V2781" s="52"/>
      <c r="W2781" s="14" t="s">
        <v>815</v>
      </c>
      <c r="X2781" s="20">
        <v>0</v>
      </c>
      <c r="Y2781" s="7" t="s">
        <v>11552</v>
      </c>
      <c r="Z2781" s="11" t="s">
        <v>4442</v>
      </c>
      <c r="AA2781" s="7">
        <v>8000</v>
      </c>
      <c r="AB2781" s="1" t="s">
        <v>15930</v>
      </c>
      <c r="AC2781" s="7" t="s">
        <v>14868</v>
      </c>
      <c r="AD2781" s="1" t="s">
        <v>16269</v>
      </c>
    </row>
    <row r="2782" spans="1:30">
      <c r="A2782" s="6">
        <v>43935</v>
      </c>
      <c r="B2782" s="7" t="s">
        <v>1385</v>
      </c>
      <c r="C2782" s="7" t="s">
        <v>4444</v>
      </c>
      <c r="D2782" s="7" t="s">
        <v>1387</v>
      </c>
      <c r="E2782" s="7" t="s">
        <v>1499</v>
      </c>
      <c r="F2782" s="7" t="s">
        <v>4467</v>
      </c>
      <c r="G2782" s="7" t="s">
        <v>17</v>
      </c>
      <c r="H2782" s="7" t="s">
        <v>5703</v>
      </c>
      <c r="I2782" s="7" t="s">
        <v>8768</v>
      </c>
      <c r="J2782" s="7"/>
      <c r="K2782" s="7"/>
      <c r="L2782" s="7" t="s">
        <v>9233</v>
      </c>
      <c r="M2782" s="7" t="s">
        <v>1777</v>
      </c>
      <c r="N2782" s="7">
        <v>25258.799999999999</v>
      </c>
      <c r="O2782" s="7"/>
      <c r="P2782" s="7"/>
      <c r="Q2782" s="7"/>
      <c r="R2782" s="1"/>
      <c r="S2782" s="1"/>
      <c r="T2782" s="1"/>
      <c r="U2782" s="15" t="s">
        <v>816</v>
      </c>
      <c r="V2782" s="52"/>
      <c r="W2782" s="14" t="s">
        <v>815</v>
      </c>
      <c r="X2782" s="20">
        <v>0</v>
      </c>
      <c r="Y2782" s="7" t="s">
        <v>11553</v>
      </c>
      <c r="Z2782" s="11" t="s">
        <v>4442</v>
      </c>
      <c r="AA2782" s="7">
        <v>100000</v>
      </c>
      <c r="AB2782" s="1" t="s">
        <v>15157</v>
      </c>
      <c r="AC2782" s="7" t="s">
        <v>14870</v>
      </c>
      <c r="AD2782" s="1" t="s">
        <v>16269</v>
      </c>
    </row>
    <row r="2783" spans="1:30">
      <c r="A2783" s="6">
        <v>43941</v>
      </c>
      <c r="B2783" s="7" t="s">
        <v>21</v>
      </c>
      <c r="C2783" s="7" t="s">
        <v>2648</v>
      </c>
      <c r="D2783" s="11" t="s">
        <v>3952</v>
      </c>
      <c r="E2783" s="7" t="s">
        <v>16</v>
      </c>
      <c r="F2783" s="7" t="s">
        <v>5801</v>
      </c>
      <c r="G2783" s="7" t="s">
        <v>17</v>
      </c>
      <c r="H2783" s="7" t="s">
        <v>6110</v>
      </c>
      <c r="I2783" s="7" t="s">
        <v>9234</v>
      </c>
      <c r="J2783" s="7"/>
      <c r="K2783" s="7"/>
      <c r="L2783" s="7" t="s">
        <v>14035</v>
      </c>
      <c r="M2783" s="7" t="s">
        <v>3960</v>
      </c>
      <c r="N2783" s="7">
        <v>25200</v>
      </c>
      <c r="O2783" s="7"/>
      <c r="P2783" s="7"/>
      <c r="Q2783" s="7"/>
      <c r="R2783" s="1"/>
      <c r="S2783" s="1"/>
      <c r="T2783" s="1"/>
      <c r="U2783" s="15" t="s">
        <v>816</v>
      </c>
      <c r="V2783" s="52"/>
      <c r="W2783" s="14" t="s">
        <v>815</v>
      </c>
      <c r="X2783" s="20">
        <v>0</v>
      </c>
      <c r="Y2783" s="7" t="s">
        <v>11554</v>
      </c>
      <c r="Z2783" s="11" t="s">
        <v>4442</v>
      </c>
      <c r="AA2783" s="7">
        <v>100000</v>
      </c>
      <c r="AB2783" s="1" t="s">
        <v>15011</v>
      </c>
      <c r="AC2783" s="7" t="s">
        <v>14868</v>
      </c>
      <c r="AD2783" s="1" t="s">
        <v>16269</v>
      </c>
    </row>
    <row r="2784" spans="1:30">
      <c r="A2784" s="6">
        <v>43938</v>
      </c>
      <c r="B2784" s="7" t="s">
        <v>21</v>
      </c>
      <c r="C2784" s="7" t="s">
        <v>4238</v>
      </c>
      <c r="D2784" s="7" t="s">
        <v>309</v>
      </c>
      <c r="E2784" s="7" t="s">
        <v>16</v>
      </c>
      <c r="F2784" s="7" t="s">
        <v>4242</v>
      </c>
      <c r="G2784" s="7" t="s">
        <v>37</v>
      </c>
      <c r="H2784" s="7" t="s">
        <v>6111</v>
      </c>
      <c r="I2784" s="7" t="s">
        <v>9235</v>
      </c>
      <c r="J2784" s="7" t="s">
        <v>314</v>
      </c>
      <c r="K2784" s="7" t="s">
        <v>351</v>
      </c>
      <c r="L2784" s="7" t="s">
        <v>9236</v>
      </c>
      <c r="M2784" s="7" t="s">
        <v>9237</v>
      </c>
      <c r="N2784" s="7">
        <v>25200</v>
      </c>
      <c r="O2784" s="7">
        <v>300000</v>
      </c>
      <c r="P2784" s="7">
        <v>8.4000000000000005E-2</v>
      </c>
      <c r="Q2784" s="7"/>
      <c r="R2784" s="1"/>
      <c r="S2784" s="1"/>
      <c r="T2784" s="1"/>
      <c r="U2784" s="15" t="s">
        <v>816</v>
      </c>
      <c r="V2784" s="52"/>
      <c r="W2784" s="14" t="s">
        <v>815</v>
      </c>
      <c r="X2784" s="20">
        <v>0</v>
      </c>
      <c r="Y2784" s="7" t="s">
        <v>11555</v>
      </c>
      <c r="Z2784" s="11" t="s">
        <v>4442</v>
      </c>
      <c r="AA2784" s="7">
        <v>500000</v>
      </c>
      <c r="AB2784" s="1" t="s">
        <v>15931</v>
      </c>
      <c r="AC2784" s="7" t="s">
        <v>14869</v>
      </c>
      <c r="AD2784" s="1" t="s">
        <v>16269</v>
      </c>
    </row>
    <row r="2785" spans="1:30">
      <c r="A2785" s="6">
        <v>43943</v>
      </c>
      <c r="B2785" s="7" t="s">
        <v>15</v>
      </c>
      <c r="C2785" s="7" t="s">
        <v>4244</v>
      </c>
      <c r="D2785" s="11" t="s">
        <v>3155</v>
      </c>
      <c r="E2785" s="7" t="s">
        <v>16</v>
      </c>
      <c r="F2785" s="7" t="s">
        <v>4591</v>
      </c>
      <c r="G2785" s="7" t="s">
        <v>34</v>
      </c>
      <c r="H2785" s="7" t="s">
        <v>6112</v>
      </c>
      <c r="I2785" s="7" t="s">
        <v>8608</v>
      </c>
      <c r="J2785" s="7"/>
      <c r="K2785" s="7"/>
      <c r="L2785" s="7" t="s">
        <v>8609</v>
      </c>
      <c r="M2785" s="7" t="s">
        <v>14359</v>
      </c>
      <c r="N2785" s="7">
        <v>25000</v>
      </c>
      <c r="O2785" s="7">
        <v>1</v>
      </c>
      <c r="P2785" s="7">
        <v>25000</v>
      </c>
      <c r="Q2785" s="7"/>
      <c r="R2785" s="1"/>
      <c r="S2785" s="1"/>
      <c r="T2785" s="1"/>
      <c r="U2785" s="15" t="s">
        <v>816</v>
      </c>
      <c r="V2785" s="52"/>
      <c r="W2785" s="14" t="s">
        <v>815</v>
      </c>
      <c r="X2785" s="20">
        <v>0</v>
      </c>
      <c r="Y2785" s="7" t="s">
        <v>11556</v>
      </c>
      <c r="Z2785" s="11" t="s">
        <v>4442</v>
      </c>
      <c r="AA2785" s="7">
        <v>600000</v>
      </c>
      <c r="AB2785" s="1" t="s">
        <v>15752</v>
      </c>
      <c r="AC2785" s="7" t="s">
        <v>14870</v>
      </c>
      <c r="AD2785" s="1" t="s">
        <v>16269</v>
      </c>
    </row>
    <row r="2786" spans="1:30">
      <c r="A2786" s="6">
        <v>43938</v>
      </c>
      <c r="B2786" s="7" t="s">
        <v>21</v>
      </c>
      <c r="C2786" s="7" t="s">
        <v>4670</v>
      </c>
      <c r="D2786" s="7" t="s">
        <v>2695</v>
      </c>
      <c r="E2786" s="7" t="s">
        <v>16</v>
      </c>
      <c r="F2786" s="7" t="s">
        <v>2696</v>
      </c>
      <c r="G2786" s="7" t="s">
        <v>17</v>
      </c>
      <c r="H2786" s="7" t="s">
        <v>6113</v>
      </c>
      <c r="I2786" s="7" t="s">
        <v>2698</v>
      </c>
      <c r="J2786" s="7" t="s">
        <v>2699</v>
      </c>
      <c r="K2786" s="7" t="s">
        <v>2700</v>
      </c>
      <c r="L2786" s="7" t="s">
        <v>13910</v>
      </c>
      <c r="M2786" s="7" t="s">
        <v>2701</v>
      </c>
      <c r="N2786" s="7">
        <v>25000</v>
      </c>
      <c r="O2786" s="7">
        <v>1000</v>
      </c>
      <c r="P2786" s="7">
        <v>25</v>
      </c>
      <c r="Q2786" s="7"/>
      <c r="R2786" s="1"/>
      <c r="S2786" s="1"/>
      <c r="T2786" s="1"/>
      <c r="U2786" s="15" t="s">
        <v>816</v>
      </c>
      <c r="V2786" s="52"/>
      <c r="W2786" s="14" t="s">
        <v>815</v>
      </c>
      <c r="X2786" s="20">
        <v>0</v>
      </c>
      <c r="Y2786" s="7" t="s">
        <v>11557</v>
      </c>
      <c r="Z2786" s="11" t="s">
        <v>4442</v>
      </c>
      <c r="AA2786" s="7">
        <v>100000</v>
      </c>
      <c r="AB2786" s="1" t="s">
        <v>15280</v>
      </c>
      <c r="AC2786" s="7" t="s">
        <v>14870</v>
      </c>
      <c r="AD2786" s="1" t="s">
        <v>16269</v>
      </c>
    </row>
    <row r="2787" spans="1:30">
      <c r="A2787" s="6">
        <v>43941</v>
      </c>
      <c r="B2787" s="7" t="s">
        <v>21</v>
      </c>
      <c r="C2787" s="7" t="s">
        <v>2648</v>
      </c>
      <c r="D2787" s="11" t="s">
        <v>3952</v>
      </c>
      <c r="E2787" s="7" t="s">
        <v>16</v>
      </c>
      <c r="F2787" s="7" t="s">
        <v>5549</v>
      </c>
      <c r="G2787" s="7" t="s">
        <v>17</v>
      </c>
      <c r="H2787" s="7" t="s">
        <v>5550</v>
      </c>
      <c r="I2787" s="7" t="s">
        <v>8565</v>
      </c>
      <c r="J2787" s="7"/>
      <c r="K2787" s="7"/>
      <c r="L2787" s="7" t="s">
        <v>4108</v>
      </c>
      <c r="M2787" s="7" t="s">
        <v>14061</v>
      </c>
      <c r="N2787" s="7">
        <v>25000</v>
      </c>
      <c r="O2787" s="7"/>
      <c r="P2787" s="7"/>
      <c r="Q2787" s="7"/>
      <c r="R2787" s="1"/>
      <c r="S2787" s="1"/>
      <c r="T2787" s="1"/>
      <c r="U2787" s="15" t="s">
        <v>816</v>
      </c>
      <c r="V2787" s="52"/>
      <c r="W2787" s="14" t="s">
        <v>815</v>
      </c>
      <c r="X2787" s="20">
        <v>0</v>
      </c>
      <c r="Y2787" s="7" t="s">
        <v>11558</v>
      </c>
      <c r="Z2787" s="11" t="s">
        <v>4442</v>
      </c>
      <c r="AA2787" s="7">
        <v>450000</v>
      </c>
      <c r="AB2787" s="1" t="s">
        <v>15450</v>
      </c>
      <c r="AC2787" s="7" t="s">
        <v>14869</v>
      </c>
      <c r="AD2787" s="1" t="s">
        <v>16269</v>
      </c>
    </row>
    <row r="2788" spans="1:30">
      <c r="A2788" s="6">
        <v>43943</v>
      </c>
      <c r="B2788" s="7" t="s">
        <v>21</v>
      </c>
      <c r="C2788" s="7" t="s">
        <v>4447</v>
      </c>
      <c r="D2788" s="7" t="s">
        <v>2766</v>
      </c>
      <c r="E2788" s="7" t="s">
        <v>16</v>
      </c>
      <c r="F2788" s="7" t="s">
        <v>2767</v>
      </c>
      <c r="G2788" s="7" t="s">
        <v>17</v>
      </c>
      <c r="H2788" s="7" t="s">
        <v>2853</v>
      </c>
      <c r="I2788" s="7" t="s">
        <v>314</v>
      </c>
      <c r="J2788" s="7" t="s">
        <v>314</v>
      </c>
      <c r="K2788" s="7" t="s">
        <v>2854</v>
      </c>
      <c r="L2788" s="7" t="s">
        <v>8862</v>
      </c>
      <c r="M2788" s="7" t="s">
        <v>2855</v>
      </c>
      <c r="N2788" s="7">
        <v>24908</v>
      </c>
      <c r="O2788" s="7"/>
      <c r="P2788" s="7"/>
      <c r="Q2788" s="7" t="s">
        <v>4402</v>
      </c>
      <c r="R2788" s="1"/>
      <c r="S2788" s="1"/>
      <c r="T2788" s="1"/>
      <c r="U2788" s="15" t="s">
        <v>816</v>
      </c>
      <c r="V2788" s="52"/>
      <c r="W2788" s="14" t="s">
        <v>815</v>
      </c>
      <c r="X2788" s="20">
        <v>0</v>
      </c>
      <c r="Y2788" s="7" t="s">
        <v>11559</v>
      </c>
      <c r="Z2788" s="11" t="s">
        <v>4442</v>
      </c>
      <c r="AA2788" s="7">
        <v>6000000</v>
      </c>
      <c r="AB2788" s="1" t="s">
        <v>15297</v>
      </c>
      <c r="AC2788" s="7" t="s">
        <v>14869</v>
      </c>
      <c r="AD2788" s="1" t="s">
        <v>16269</v>
      </c>
    </row>
    <row r="2789" spans="1:30">
      <c r="A2789" s="6" t="s">
        <v>815</v>
      </c>
      <c r="B2789" s="7" t="s">
        <v>15</v>
      </c>
      <c r="C2789" s="7" t="s">
        <v>4458</v>
      </c>
      <c r="D2789" s="11" t="s">
        <v>904</v>
      </c>
      <c r="E2789" s="7" t="s">
        <v>16</v>
      </c>
      <c r="F2789" s="7" t="s">
        <v>4459</v>
      </c>
      <c r="G2789" s="7" t="s">
        <v>17</v>
      </c>
      <c r="H2789" s="7" t="s">
        <v>6114</v>
      </c>
      <c r="I2789" s="7" t="s">
        <v>4843</v>
      </c>
      <c r="J2789" s="7"/>
      <c r="K2789" s="7" t="s">
        <v>4517</v>
      </c>
      <c r="L2789" s="7" t="s">
        <v>8315</v>
      </c>
      <c r="M2789" s="7" t="s">
        <v>14304</v>
      </c>
      <c r="N2789" s="7">
        <v>24800</v>
      </c>
      <c r="O2789" s="7"/>
      <c r="P2789" s="7"/>
      <c r="Q2789" s="7"/>
      <c r="R2789" s="1"/>
      <c r="S2789" s="1"/>
      <c r="T2789" s="1"/>
      <c r="U2789" s="15" t="s">
        <v>816</v>
      </c>
      <c r="V2789" s="52"/>
      <c r="W2789" s="14" t="s">
        <v>815</v>
      </c>
      <c r="X2789" s="20">
        <v>0</v>
      </c>
      <c r="Y2789" s="7" t="s">
        <v>11560</v>
      </c>
      <c r="Z2789" s="11" t="s">
        <v>4442</v>
      </c>
      <c r="AA2789" s="7">
        <v>133333.32999999999</v>
      </c>
      <c r="AB2789" s="1" t="s">
        <v>15678</v>
      </c>
      <c r="AC2789" s="7" t="s">
        <v>14869</v>
      </c>
      <c r="AD2789" s="1" t="s">
        <v>16269</v>
      </c>
    </row>
    <row r="2790" spans="1:30">
      <c r="A2790" s="6" t="s">
        <v>815</v>
      </c>
      <c r="B2790" s="7" t="s">
        <v>15</v>
      </c>
      <c r="C2790" s="7" t="s">
        <v>4458</v>
      </c>
      <c r="D2790" s="11" t="s">
        <v>904</v>
      </c>
      <c r="E2790" s="7" t="s">
        <v>16</v>
      </c>
      <c r="F2790" s="7" t="s">
        <v>4459</v>
      </c>
      <c r="G2790" s="7" t="s">
        <v>17</v>
      </c>
      <c r="H2790" s="7" t="s">
        <v>6115</v>
      </c>
      <c r="I2790" s="7" t="s">
        <v>4843</v>
      </c>
      <c r="J2790" s="7"/>
      <c r="K2790" s="7" t="s">
        <v>4517</v>
      </c>
      <c r="L2790" s="7"/>
      <c r="M2790" s="7"/>
      <c r="N2790" s="7">
        <v>24800</v>
      </c>
      <c r="O2790" s="7"/>
      <c r="P2790" s="7"/>
      <c r="Q2790" s="7"/>
      <c r="R2790" s="1"/>
      <c r="S2790" s="1"/>
      <c r="T2790" s="1"/>
      <c r="U2790" s="15" t="s">
        <v>816</v>
      </c>
      <c r="V2790" s="52"/>
      <c r="W2790" s="14" t="s">
        <v>815</v>
      </c>
      <c r="X2790" s="20">
        <v>0</v>
      </c>
      <c r="Y2790" s="7" t="s">
        <v>11561</v>
      </c>
      <c r="Z2790" s="11" t="s">
        <v>4442</v>
      </c>
      <c r="AA2790" s="7"/>
      <c r="AB2790" s="1" t="s">
        <v>14871</v>
      </c>
      <c r="AC2790" s="7"/>
      <c r="AD2790" s="1" t="s">
        <v>16269</v>
      </c>
    </row>
    <row r="2791" spans="1:30">
      <c r="A2791" s="6">
        <v>43918</v>
      </c>
      <c r="B2791" s="7" t="s">
        <v>15</v>
      </c>
      <c r="C2791" s="7" t="s">
        <v>4632</v>
      </c>
      <c r="D2791" s="7" t="s">
        <v>3512</v>
      </c>
      <c r="E2791" s="7" t="s">
        <v>16</v>
      </c>
      <c r="F2791" s="7"/>
      <c r="G2791" s="7" t="s">
        <v>17</v>
      </c>
      <c r="H2791" s="7" t="s">
        <v>6116</v>
      </c>
      <c r="I2791" s="7" t="s">
        <v>9238</v>
      </c>
      <c r="J2791" s="7" t="s">
        <v>9239</v>
      </c>
      <c r="K2791" s="7" t="s">
        <v>9239</v>
      </c>
      <c r="L2791" s="7" t="s">
        <v>8468</v>
      </c>
      <c r="M2791" s="7" t="s">
        <v>8243</v>
      </c>
      <c r="N2791" s="7">
        <v>24768</v>
      </c>
      <c r="O2791" s="7">
        <v>80</v>
      </c>
      <c r="P2791" s="7">
        <v>309.60000000000002</v>
      </c>
      <c r="Q2791" s="7"/>
      <c r="R2791" s="1"/>
      <c r="S2791" s="1"/>
      <c r="T2791" s="1"/>
      <c r="U2791" s="15" t="s">
        <v>816</v>
      </c>
      <c r="V2791" s="52"/>
      <c r="W2791" s="14" t="s">
        <v>815</v>
      </c>
      <c r="X2791" s="20">
        <v>0</v>
      </c>
      <c r="Y2791" s="7" t="s">
        <v>11562</v>
      </c>
      <c r="Z2791" s="11" t="s">
        <v>4442</v>
      </c>
      <c r="AA2791" s="7">
        <v>900000000</v>
      </c>
      <c r="AB2791" s="1" t="s">
        <v>15657</v>
      </c>
      <c r="AC2791" s="7" t="s">
        <v>14869</v>
      </c>
      <c r="AD2791" s="1" t="s">
        <v>16269</v>
      </c>
    </row>
    <row r="2792" spans="1:30">
      <c r="A2792" s="6">
        <v>43923</v>
      </c>
      <c r="B2792" s="7" t="s">
        <v>1385</v>
      </c>
      <c r="C2792" s="7" t="s">
        <v>4444</v>
      </c>
      <c r="D2792" s="7" t="s">
        <v>1387</v>
      </c>
      <c r="E2792" s="7" t="s">
        <v>4456</v>
      </c>
      <c r="F2792" s="7" t="s">
        <v>4457</v>
      </c>
      <c r="G2792" s="7" t="s">
        <v>17</v>
      </c>
      <c r="H2792" s="7" t="s">
        <v>5321</v>
      </c>
      <c r="I2792" s="7" t="s">
        <v>8238</v>
      </c>
      <c r="J2792" s="7"/>
      <c r="K2792" s="7"/>
      <c r="L2792" s="7" t="s">
        <v>14528</v>
      </c>
      <c r="M2792" s="7" t="s">
        <v>9240</v>
      </c>
      <c r="N2792" s="7">
        <v>24768</v>
      </c>
      <c r="O2792" s="7"/>
      <c r="P2792" s="7"/>
      <c r="Q2792" s="7"/>
      <c r="R2792" s="1"/>
      <c r="S2792" s="1"/>
      <c r="T2792" s="1"/>
      <c r="U2792" s="15" t="s">
        <v>816</v>
      </c>
      <c r="V2792" s="52"/>
      <c r="W2792" s="14" t="s">
        <v>815</v>
      </c>
      <c r="X2792" s="20">
        <v>0</v>
      </c>
      <c r="Y2792" s="7" t="s">
        <v>11563</v>
      </c>
      <c r="Z2792" s="11" t="s">
        <v>4442</v>
      </c>
      <c r="AA2792" s="7">
        <v>800000</v>
      </c>
      <c r="AB2792" s="1" t="s">
        <v>15932</v>
      </c>
      <c r="AC2792" s="7" t="s">
        <v>14870</v>
      </c>
      <c r="AD2792" s="1" t="s">
        <v>16269</v>
      </c>
    </row>
    <row r="2793" spans="1:30">
      <c r="A2793" s="6" t="s">
        <v>815</v>
      </c>
      <c r="B2793" s="7" t="s">
        <v>15</v>
      </c>
      <c r="C2793" s="7" t="s">
        <v>4458</v>
      </c>
      <c r="D2793" s="11" t="s">
        <v>904</v>
      </c>
      <c r="E2793" s="7" t="s">
        <v>16</v>
      </c>
      <c r="F2793" s="7" t="s">
        <v>2462</v>
      </c>
      <c r="G2793" s="7" t="s">
        <v>17</v>
      </c>
      <c r="H2793" s="7" t="s">
        <v>6117</v>
      </c>
      <c r="I2793" s="7" t="s">
        <v>4546</v>
      </c>
      <c r="J2793" s="7"/>
      <c r="K2793" s="7" t="s">
        <v>4525</v>
      </c>
      <c r="L2793" s="7"/>
      <c r="M2793" s="7"/>
      <c r="N2793" s="7">
        <v>24710</v>
      </c>
      <c r="O2793" s="7"/>
      <c r="P2793" s="7"/>
      <c r="Q2793" s="7"/>
      <c r="R2793" s="1"/>
      <c r="S2793" s="1"/>
      <c r="T2793" s="1"/>
      <c r="U2793" s="15" t="s">
        <v>816</v>
      </c>
      <c r="V2793" s="52"/>
      <c r="W2793" s="14" t="s">
        <v>815</v>
      </c>
      <c r="X2793" s="20">
        <v>0</v>
      </c>
      <c r="Y2793" s="7" t="s">
        <v>11564</v>
      </c>
      <c r="Z2793" s="11" t="s">
        <v>4442</v>
      </c>
      <c r="AA2793" s="7"/>
      <c r="AB2793" s="1" t="s">
        <v>14871</v>
      </c>
      <c r="AC2793" s="7"/>
      <c r="AD2793" s="1" t="s">
        <v>16269</v>
      </c>
    </row>
    <row r="2794" spans="1:30">
      <c r="A2794" s="6">
        <v>43948</v>
      </c>
      <c r="B2794" s="7" t="s">
        <v>21</v>
      </c>
      <c r="C2794" s="7" t="s">
        <v>4451</v>
      </c>
      <c r="D2794" s="7" t="s">
        <v>2480</v>
      </c>
      <c r="E2794" s="7" t="s">
        <v>16</v>
      </c>
      <c r="F2794" s="7" t="s">
        <v>2481</v>
      </c>
      <c r="G2794" s="7" t="s">
        <v>17</v>
      </c>
      <c r="H2794" s="7" t="s">
        <v>6118</v>
      </c>
      <c r="I2794" s="7" t="s">
        <v>9241</v>
      </c>
      <c r="J2794" s="7" t="s">
        <v>2485</v>
      </c>
      <c r="K2794" s="7"/>
      <c r="L2794" s="7" t="s">
        <v>9242</v>
      </c>
      <c r="M2794" s="7" t="s">
        <v>9243</v>
      </c>
      <c r="N2794" s="7">
        <v>24690.6</v>
      </c>
      <c r="O2794" s="7"/>
      <c r="P2794" s="7"/>
      <c r="Q2794" s="7"/>
      <c r="R2794" s="1"/>
      <c r="S2794" s="1"/>
      <c r="T2794" s="1"/>
      <c r="U2794" s="15" t="s">
        <v>816</v>
      </c>
      <c r="V2794" s="52"/>
      <c r="W2794" s="14" t="s">
        <v>815</v>
      </c>
      <c r="X2794" s="20">
        <v>0</v>
      </c>
      <c r="Y2794" s="7" t="s">
        <v>11565</v>
      </c>
      <c r="Z2794" s="11" t="s">
        <v>4442</v>
      </c>
      <c r="AA2794" s="7">
        <v>200000</v>
      </c>
      <c r="AB2794" s="1" t="s">
        <v>15933</v>
      </c>
      <c r="AC2794" s="7" t="s">
        <v>14868</v>
      </c>
      <c r="AD2794" s="1" t="s">
        <v>16269</v>
      </c>
    </row>
    <row r="2795" spans="1:30">
      <c r="A2795" s="6">
        <v>43948</v>
      </c>
      <c r="B2795" s="7" t="s">
        <v>21</v>
      </c>
      <c r="C2795" s="7" t="s">
        <v>4451</v>
      </c>
      <c r="D2795" s="7" t="s">
        <v>2480</v>
      </c>
      <c r="E2795" s="7" t="s">
        <v>16</v>
      </c>
      <c r="F2795" s="7" t="s">
        <v>2481</v>
      </c>
      <c r="G2795" s="7" t="s">
        <v>17</v>
      </c>
      <c r="H2795" s="7" t="s">
        <v>6119</v>
      </c>
      <c r="I2795" s="7" t="s">
        <v>9244</v>
      </c>
      <c r="J2795" s="7" t="s">
        <v>2485</v>
      </c>
      <c r="K2795" s="7"/>
      <c r="L2795" s="7" t="s">
        <v>8442</v>
      </c>
      <c r="M2795" s="7" t="s">
        <v>8443</v>
      </c>
      <c r="N2795" s="7">
        <v>24600</v>
      </c>
      <c r="O2795" s="7"/>
      <c r="P2795" s="7"/>
      <c r="Q2795" s="7"/>
      <c r="R2795" s="1"/>
      <c r="S2795" s="1"/>
      <c r="T2795" s="1"/>
      <c r="U2795" s="15" t="s">
        <v>816</v>
      </c>
      <c r="V2795" s="52"/>
      <c r="W2795" s="14" t="s">
        <v>815</v>
      </c>
      <c r="X2795" s="20">
        <v>0</v>
      </c>
      <c r="Y2795" s="7" t="s">
        <v>11566</v>
      </c>
      <c r="Z2795" s="11" t="s">
        <v>4442</v>
      </c>
      <c r="AA2795" s="7">
        <v>0</v>
      </c>
      <c r="AB2795" s="1" t="s">
        <v>15270</v>
      </c>
      <c r="AC2795" s="7" t="s">
        <v>14869</v>
      </c>
      <c r="AD2795" s="1" t="s">
        <v>16269</v>
      </c>
    </row>
    <row r="2796" spans="1:30">
      <c r="A2796" s="6">
        <v>43948</v>
      </c>
      <c r="B2796" s="7" t="s">
        <v>1385</v>
      </c>
      <c r="C2796" s="7" t="s">
        <v>4444</v>
      </c>
      <c r="D2796" s="7" t="s">
        <v>1387</v>
      </c>
      <c r="E2796" s="7" t="s">
        <v>4456</v>
      </c>
      <c r="F2796" s="7" t="s">
        <v>1700</v>
      </c>
      <c r="G2796" s="7" t="s">
        <v>17</v>
      </c>
      <c r="H2796" s="7" t="s">
        <v>6120</v>
      </c>
      <c r="I2796" s="7" t="s">
        <v>9245</v>
      </c>
      <c r="J2796" s="7"/>
      <c r="K2796" s="7"/>
      <c r="L2796" s="7" t="s">
        <v>9246</v>
      </c>
      <c r="M2796" s="7" t="s">
        <v>9247</v>
      </c>
      <c r="N2796" s="7">
        <v>24500</v>
      </c>
      <c r="O2796" s="7"/>
      <c r="P2796" s="7"/>
      <c r="Q2796" s="7"/>
      <c r="R2796" s="1"/>
      <c r="S2796" s="1"/>
      <c r="T2796" s="1"/>
      <c r="U2796" s="15" t="s">
        <v>816</v>
      </c>
      <c r="V2796" s="52"/>
      <c r="W2796" s="14" t="s">
        <v>815</v>
      </c>
      <c r="X2796" s="20">
        <v>0</v>
      </c>
      <c r="Y2796" s="7" t="s">
        <v>11567</v>
      </c>
      <c r="Z2796" s="11" t="s">
        <v>4442</v>
      </c>
      <c r="AA2796" s="7">
        <v>50000</v>
      </c>
      <c r="AB2796" s="1" t="s">
        <v>15934</v>
      </c>
      <c r="AC2796" s="7" t="s">
        <v>14868</v>
      </c>
      <c r="AD2796" s="1" t="s">
        <v>16269</v>
      </c>
    </row>
    <row r="2797" spans="1:30">
      <c r="A2797" s="6">
        <v>43918</v>
      </c>
      <c r="B2797" s="7" t="s">
        <v>15</v>
      </c>
      <c r="C2797" s="7" t="s">
        <v>4238</v>
      </c>
      <c r="D2797" s="7" t="s">
        <v>309</v>
      </c>
      <c r="E2797" s="7" t="s">
        <v>16</v>
      </c>
      <c r="F2797" s="7" t="s">
        <v>5572</v>
      </c>
      <c r="G2797" s="7" t="s">
        <v>37</v>
      </c>
      <c r="H2797" s="7" t="s">
        <v>6121</v>
      </c>
      <c r="I2797" s="7" t="s">
        <v>8598</v>
      </c>
      <c r="J2797" s="7" t="s">
        <v>314</v>
      </c>
      <c r="K2797" s="7" t="s">
        <v>8599</v>
      </c>
      <c r="L2797" s="7" t="s">
        <v>14358</v>
      </c>
      <c r="M2797" s="7" t="s">
        <v>8600</v>
      </c>
      <c r="N2797" s="7">
        <v>24384</v>
      </c>
      <c r="O2797" s="7">
        <v>127</v>
      </c>
      <c r="P2797" s="7">
        <v>192</v>
      </c>
      <c r="Q2797" s="7"/>
      <c r="R2797" s="1"/>
      <c r="S2797" s="1"/>
      <c r="T2797" s="1"/>
      <c r="U2797" s="15" t="s">
        <v>816</v>
      </c>
      <c r="V2797" s="52"/>
      <c r="W2797" s="14" t="s">
        <v>815</v>
      </c>
      <c r="X2797" s="20">
        <v>0</v>
      </c>
      <c r="Y2797" s="7" t="s">
        <v>11568</v>
      </c>
      <c r="Z2797" s="11" t="s">
        <v>4442</v>
      </c>
      <c r="AA2797" s="7">
        <v>300000</v>
      </c>
      <c r="AB2797" s="1" t="s">
        <v>15750</v>
      </c>
      <c r="AC2797" s="7" t="s">
        <v>14869</v>
      </c>
      <c r="AD2797" s="1" t="s">
        <v>16269</v>
      </c>
    </row>
    <row r="2798" spans="1:30">
      <c r="A2798" s="6">
        <v>43949</v>
      </c>
      <c r="B2798" s="7" t="s">
        <v>1385</v>
      </c>
      <c r="C2798" s="7" t="s">
        <v>4499</v>
      </c>
      <c r="D2798" s="7" t="s">
        <v>2194</v>
      </c>
      <c r="E2798" s="7" t="s">
        <v>36</v>
      </c>
      <c r="F2798" s="7" t="s">
        <v>2319</v>
      </c>
      <c r="G2798" s="7" t="s">
        <v>17</v>
      </c>
      <c r="H2798" s="7" t="s">
        <v>6122</v>
      </c>
      <c r="I2798" s="7" t="s">
        <v>2321</v>
      </c>
      <c r="J2798" s="7" t="s">
        <v>2321</v>
      </c>
      <c r="K2798" s="7" t="s">
        <v>2321</v>
      </c>
      <c r="L2798" s="7" t="s">
        <v>8355</v>
      </c>
      <c r="M2798" s="7" t="s">
        <v>2620</v>
      </c>
      <c r="N2798" s="7">
        <v>24376.400000000001</v>
      </c>
      <c r="O2798" s="7">
        <v>500</v>
      </c>
      <c r="P2798" s="7">
        <v>48.752800000000001</v>
      </c>
      <c r="Q2798" s="7"/>
      <c r="R2798" s="1"/>
      <c r="S2798" s="1"/>
      <c r="T2798" s="1"/>
      <c r="U2798" s="15" t="s">
        <v>816</v>
      </c>
      <c r="V2798" s="52"/>
      <c r="W2798" s="14" t="s">
        <v>815</v>
      </c>
      <c r="X2798" s="20">
        <v>0</v>
      </c>
      <c r="Y2798" s="7" t="s">
        <v>11569</v>
      </c>
      <c r="Z2798" s="11" t="s">
        <v>4442</v>
      </c>
      <c r="AA2798" s="7">
        <v>40000000</v>
      </c>
      <c r="AB2798" s="1" t="s">
        <v>15276</v>
      </c>
      <c r="AC2798" s="7" t="s">
        <v>14869</v>
      </c>
      <c r="AD2798" s="1" t="s">
        <v>16269</v>
      </c>
    </row>
    <row r="2799" spans="1:30">
      <c r="A2799" s="6">
        <v>43927</v>
      </c>
      <c r="B2799" s="7" t="s">
        <v>21</v>
      </c>
      <c r="C2799" s="7" t="s">
        <v>4269</v>
      </c>
      <c r="D2799" s="7" t="s">
        <v>3952</v>
      </c>
      <c r="E2799" s="7" t="s">
        <v>16</v>
      </c>
      <c r="F2799" s="7" t="s">
        <v>4270</v>
      </c>
      <c r="G2799" s="7" t="s">
        <v>37</v>
      </c>
      <c r="H2799" s="7" t="s">
        <v>6123</v>
      </c>
      <c r="I2799" s="7" t="s">
        <v>9114</v>
      </c>
      <c r="J2799" s="7"/>
      <c r="K2799" s="7"/>
      <c r="L2799" s="7" t="s">
        <v>14496</v>
      </c>
      <c r="M2799" s="7" t="s">
        <v>9115</v>
      </c>
      <c r="N2799" s="7">
        <v>24299</v>
      </c>
      <c r="O2799" s="7">
        <v>17</v>
      </c>
      <c r="P2799" s="7">
        <v>1429.35</v>
      </c>
      <c r="Q2799" s="7"/>
      <c r="R2799" s="1"/>
      <c r="S2799" s="1"/>
      <c r="T2799" s="1"/>
      <c r="U2799" s="15" t="s">
        <v>816</v>
      </c>
      <c r="V2799" s="52"/>
      <c r="W2799" s="14" t="s">
        <v>815</v>
      </c>
      <c r="X2799" s="20">
        <v>0</v>
      </c>
      <c r="Y2799" s="7" t="s">
        <v>11570</v>
      </c>
      <c r="Z2799" s="11" t="s">
        <v>4442</v>
      </c>
      <c r="AA2799" s="7">
        <v>100000</v>
      </c>
      <c r="AB2799" s="1" t="s">
        <v>15899</v>
      </c>
      <c r="AC2799" s="7" t="s">
        <v>14868</v>
      </c>
      <c r="AD2799" s="1" t="s">
        <v>16269</v>
      </c>
    </row>
    <row r="2800" spans="1:30">
      <c r="A2800" s="6">
        <v>43949</v>
      </c>
      <c r="B2800" s="7" t="s">
        <v>21</v>
      </c>
      <c r="C2800" s="7" t="s">
        <v>4657</v>
      </c>
      <c r="D2800" s="7" t="s">
        <v>3952</v>
      </c>
      <c r="E2800" s="7" t="s">
        <v>117</v>
      </c>
      <c r="F2800" s="7" t="s">
        <v>5910</v>
      </c>
      <c r="G2800" s="7" t="s">
        <v>37</v>
      </c>
      <c r="H2800" s="7" t="s">
        <v>6124</v>
      </c>
      <c r="I2800" s="7" t="s">
        <v>9005</v>
      </c>
      <c r="J2800" s="7"/>
      <c r="K2800" s="7"/>
      <c r="L2800" s="7" t="s">
        <v>14469</v>
      </c>
      <c r="M2800" s="7" t="s">
        <v>9006</v>
      </c>
      <c r="N2800" s="7">
        <v>24200</v>
      </c>
      <c r="O2800" s="7">
        <v>22</v>
      </c>
      <c r="P2800" s="7">
        <v>1100</v>
      </c>
      <c r="Q2800" s="7"/>
      <c r="R2800" s="1"/>
      <c r="S2800" s="1"/>
      <c r="T2800" s="1"/>
      <c r="U2800" s="15" t="s">
        <v>816</v>
      </c>
      <c r="V2800" s="52"/>
      <c r="W2800" s="14" t="s">
        <v>815</v>
      </c>
      <c r="X2800" s="20">
        <v>0</v>
      </c>
      <c r="Y2800" s="7" t="s">
        <v>11571</v>
      </c>
      <c r="Z2800" s="11" t="s">
        <v>4442</v>
      </c>
      <c r="AA2800" s="7">
        <v>7000</v>
      </c>
      <c r="AB2800" s="1" t="s">
        <v>15867</v>
      </c>
      <c r="AC2800" s="7" t="s">
        <v>14868</v>
      </c>
      <c r="AD2800" s="1" t="s">
        <v>16269</v>
      </c>
    </row>
    <row r="2801" spans="1:30">
      <c r="A2801" s="6">
        <v>43921</v>
      </c>
      <c r="B2801" s="7" t="s">
        <v>21</v>
      </c>
      <c r="C2801" s="7" t="s">
        <v>4297</v>
      </c>
      <c r="D2801" s="7" t="s">
        <v>309</v>
      </c>
      <c r="E2801" s="7" t="s">
        <v>16</v>
      </c>
      <c r="F2801" s="7" t="s">
        <v>363</v>
      </c>
      <c r="G2801" s="7" t="s">
        <v>37</v>
      </c>
      <c r="H2801" s="7" t="s">
        <v>6125</v>
      </c>
      <c r="I2801" s="7" t="s">
        <v>1159</v>
      </c>
      <c r="J2801" s="7" t="s">
        <v>314</v>
      </c>
      <c r="K2801" s="7" t="s">
        <v>260</v>
      </c>
      <c r="L2801" s="7" t="s">
        <v>14530</v>
      </c>
      <c r="M2801" s="7" t="s">
        <v>14529</v>
      </c>
      <c r="N2801" s="7">
        <v>24150</v>
      </c>
      <c r="O2801" s="7">
        <v>700</v>
      </c>
      <c r="P2801" s="7">
        <v>34.5</v>
      </c>
      <c r="Q2801" s="7"/>
      <c r="R2801" s="1"/>
      <c r="S2801" s="1"/>
      <c r="T2801" s="1"/>
      <c r="U2801" s="15" t="s">
        <v>816</v>
      </c>
      <c r="V2801" s="52"/>
      <c r="W2801" s="14" t="s">
        <v>815</v>
      </c>
      <c r="X2801" s="20">
        <v>0</v>
      </c>
      <c r="Y2801" s="7" t="s">
        <v>11572</v>
      </c>
      <c r="Z2801" s="11" t="s">
        <v>4442</v>
      </c>
      <c r="AA2801" s="7">
        <v>30000</v>
      </c>
      <c r="AB2801" s="1" t="s">
        <v>15935</v>
      </c>
      <c r="AC2801" s="7" t="s">
        <v>14868</v>
      </c>
      <c r="AD2801" s="1" t="s">
        <v>16269</v>
      </c>
    </row>
    <row r="2802" spans="1:30">
      <c r="A2802" s="6" t="s">
        <v>815</v>
      </c>
      <c r="B2802" s="7" t="s">
        <v>15</v>
      </c>
      <c r="C2802" s="7" t="s">
        <v>4458</v>
      </c>
      <c r="D2802" s="11" t="s">
        <v>904</v>
      </c>
      <c r="E2802" s="7" t="s">
        <v>16</v>
      </c>
      <c r="F2802" s="7" t="s">
        <v>4459</v>
      </c>
      <c r="G2802" s="7" t="s">
        <v>17</v>
      </c>
      <c r="H2802" s="7" t="s">
        <v>6126</v>
      </c>
      <c r="I2802" s="7" t="s">
        <v>8267</v>
      </c>
      <c r="J2802" s="7"/>
      <c r="K2802" s="7" t="s">
        <v>4517</v>
      </c>
      <c r="L2802" s="7" t="s">
        <v>9248</v>
      </c>
      <c r="M2802" s="7" t="s">
        <v>14531</v>
      </c>
      <c r="N2802" s="7">
        <v>24150</v>
      </c>
      <c r="O2802" s="7"/>
      <c r="P2802" s="7"/>
      <c r="Q2802" s="7"/>
      <c r="R2802" s="1"/>
      <c r="S2802" s="1"/>
      <c r="T2802" s="1"/>
      <c r="U2802" s="15" t="s">
        <v>816</v>
      </c>
      <c r="V2802" s="52"/>
      <c r="W2802" s="14" t="s">
        <v>815</v>
      </c>
      <c r="X2802" s="20">
        <v>0</v>
      </c>
      <c r="Y2802" s="7" t="s">
        <v>11573</v>
      </c>
      <c r="Z2802" s="11" t="s">
        <v>4442</v>
      </c>
      <c r="AA2802" s="7">
        <v>515000</v>
      </c>
      <c r="AB2802" s="1" t="s">
        <v>15936</v>
      </c>
      <c r="AC2802" s="7" t="s">
        <v>14869</v>
      </c>
      <c r="AD2802" s="1" t="s">
        <v>16269</v>
      </c>
    </row>
    <row r="2803" spans="1:30">
      <c r="A2803" s="6">
        <v>43938</v>
      </c>
      <c r="B2803" s="7" t="s">
        <v>21</v>
      </c>
      <c r="C2803" s="7" t="s">
        <v>6127</v>
      </c>
      <c r="D2803" s="11" t="s">
        <v>904</v>
      </c>
      <c r="E2803" s="7" t="s">
        <v>16</v>
      </c>
      <c r="F2803" s="7"/>
      <c r="G2803" s="7" t="s">
        <v>17</v>
      </c>
      <c r="H2803" s="7" t="s">
        <v>6128</v>
      </c>
      <c r="I2803" s="7" t="s">
        <v>9249</v>
      </c>
      <c r="J2803" s="7"/>
      <c r="K2803" s="7"/>
      <c r="L2803" s="7"/>
      <c r="M2803" s="7"/>
      <c r="N2803" s="7">
        <v>24149.16</v>
      </c>
      <c r="O2803" s="7"/>
      <c r="P2803" s="7"/>
      <c r="Q2803" s="7"/>
      <c r="R2803" s="1"/>
      <c r="S2803" s="1"/>
      <c r="T2803" s="1"/>
      <c r="U2803" s="15" t="s">
        <v>816</v>
      </c>
      <c r="V2803" s="52"/>
      <c r="W2803" s="14" t="s">
        <v>815</v>
      </c>
      <c r="X2803" s="20">
        <v>0</v>
      </c>
      <c r="Y2803" s="7" t="s">
        <v>11574</v>
      </c>
      <c r="Z2803" s="11" t="s">
        <v>4442</v>
      </c>
      <c r="AA2803" s="7"/>
      <c r="AB2803" s="1" t="s">
        <v>14871</v>
      </c>
      <c r="AC2803" s="7"/>
      <c r="AD2803" s="1" t="s">
        <v>16269</v>
      </c>
    </row>
    <row r="2804" spans="1:30">
      <c r="A2804" s="6">
        <v>43938</v>
      </c>
      <c r="B2804" s="7" t="s">
        <v>15</v>
      </c>
      <c r="C2804" s="7" t="s">
        <v>4244</v>
      </c>
      <c r="D2804" s="11" t="s">
        <v>3155</v>
      </c>
      <c r="E2804" s="7" t="s">
        <v>16</v>
      </c>
      <c r="F2804" s="7" t="s">
        <v>3156</v>
      </c>
      <c r="G2804" s="7" t="s">
        <v>17</v>
      </c>
      <c r="H2804" s="7" t="s">
        <v>6129</v>
      </c>
      <c r="I2804" s="7" t="s">
        <v>3162</v>
      </c>
      <c r="J2804" s="7" t="s">
        <v>9208</v>
      </c>
      <c r="K2804" s="7"/>
      <c r="L2804" s="7" t="s">
        <v>9209</v>
      </c>
      <c r="M2804" s="7" t="s">
        <v>14520</v>
      </c>
      <c r="N2804" s="7">
        <v>24120</v>
      </c>
      <c r="O2804" s="7">
        <v>3600</v>
      </c>
      <c r="P2804" s="7">
        <v>6.7</v>
      </c>
      <c r="Q2804" s="7"/>
      <c r="R2804" s="1"/>
      <c r="S2804" s="1"/>
      <c r="T2804" s="1"/>
      <c r="U2804" s="15" t="s">
        <v>816</v>
      </c>
      <c r="V2804" s="52"/>
      <c r="W2804" s="14" t="s">
        <v>815</v>
      </c>
      <c r="X2804" s="20">
        <v>0</v>
      </c>
      <c r="Y2804" s="7" t="s">
        <v>11575</v>
      </c>
      <c r="Z2804" s="11" t="s">
        <v>4442</v>
      </c>
      <c r="AA2804" s="7">
        <v>600000</v>
      </c>
      <c r="AB2804" s="1" t="s">
        <v>15923</v>
      </c>
      <c r="AC2804" s="7" t="s">
        <v>14870</v>
      </c>
      <c r="AD2804" s="1" t="s">
        <v>16269</v>
      </c>
    </row>
    <row r="2805" spans="1:30">
      <c r="A2805" s="6">
        <v>43944</v>
      </c>
      <c r="B2805" s="7" t="s">
        <v>21</v>
      </c>
      <c r="C2805" s="7" t="s">
        <v>5142</v>
      </c>
      <c r="D2805" s="11" t="s">
        <v>904</v>
      </c>
      <c r="E2805" s="7" t="s">
        <v>16</v>
      </c>
      <c r="F2805" s="7" t="s">
        <v>1157</v>
      </c>
      <c r="G2805" s="7" t="s">
        <v>17</v>
      </c>
      <c r="H2805" s="7" t="s">
        <v>6130</v>
      </c>
      <c r="I2805" s="7" t="s">
        <v>962</v>
      </c>
      <c r="J2805" s="7"/>
      <c r="K2805" s="7" t="s">
        <v>9250</v>
      </c>
      <c r="L2805" s="7" t="s">
        <v>8203</v>
      </c>
      <c r="M2805" s="7" t="s">
        <v>8141</v>
      </c>
      <c r="N2805" s="7">
        <v>24117.5</v>
      </c>
      <c r="O2805" s="7"/>
      <c r="P2805" s="7"/>
      <c r="Q2805" s="7"/>
      <c r="R2805" s="1"/>
      <c r="S2805" s="1"/>
      <c r="T2805" s="1"/>
      <c r="U2805" s="15" t="s">
        <v>816</v>
      </c>
      <c r="V2805" s="52"/>
      <c r="W2805" s="14" t="s">
        <v>815</v>
      </c>
      <c r="X2805" s="20">
        <v>0</v>
      </c>
      <c r="Y2805" s="7" t="s">
        <v>11576</v>
      </c>
      <c r="Z2805" s="11" t="s">
        <v>4442</v>
      </c>
      <c r="AA2805" s="7">
        <v>0</v>
      </c>
      <c r="AB2805" s="1" t="s">
        <v>15624</v>
      </c>
      <c r="AC2805" s="7" t="s">
        <v>14869</v>
      </c>
      <c r="AD2805" s="1" t="s">
        <v>16269</v>
      </c>
    </row>
    <row r="2806" spans="1:30">
      <c r="A2806" s="6" t="s">
        <v>815</v>
      </c>
      <c r="B2806" s="7" t="s">
        <v>15</v>
      </c>
      <c r="C2806" s="7" t="s">
        <v>4458</v>
      </c>
      <c r="D2806" s="11" t="s">
        <v>904</v>
      </c>
      <c r="E2806" s="7" t="s">
        <v>16</v>
      </c>
      <c r="F2806" s="7" t="s">
        <v>4459</v>
      </c>
      <c r="G2806" s="7" t="s">
        <v>17</v>
      </c>
      <c r="H2806" s="7" t="s">
        <v>6131</v>
      </c>
      <c r="I2806" s="7" t="s">
        <v>8267</v>
      </c>
      <c r="J2806" s="7"/>
      <c r="K2806" s="7" t="s">
        <v>4517</v>
      </c>
      <c r="L2806" s="7" t="s">
        <v>9210</v>
      </c>
      <c r="M2806" s="7" t="s">
        <v>14521</v>
      </c>
      <c r="N2806" s="7">
        <v>24080</v>
      </c>
      <c r="O2806" s="7"/>
      <c r="P2806" s="7"/>
      <c r="Q2806" s="7"/>
      <c r="R2806" s="1"/>
      <c r="S2806" s="1"/>
      <c r="T2806" s="1"/>
      <c r="U2806" s="15" t="s">
        <v>816</v>
      </c>
      <c r="V2806" s="52"/>
      <c r="W2806" s="14" t="s">
        <v>815</v>
      </c>
      <c r="X2806" s="20">
        <v>0</v>
      </c>
      <c r="Y2806" s="7" t="s">
        <v>11577</v>
      </c>
      <c r="Z2806" s="11" t="s">
        <v>4442</v>
      </c>
      <c r="AA2806" s="7">
        <v>363115743</v>
      </c>
      <c r="AB2806" s="1" t="s">
        <v>15924</v>
      </c>
      <c r="AC2806" s="7" t="s">
        <v>14869</v>
      </c>
      <c r="AD2806" s="1" t="s">
        <v>16269</v>
      </c>
    </row>
    <row r="2807" spans="1:30">
      <c r="A2807" s="6">
        <v>43913</v>
      </c>
      <c r="B2807" s="7" t="s">
        <v>21</v>
      </c>
      <c r="C2807" s="7" t="s">
        <v>4269</v>
      </c>
      <c r="D2807" s="7" t="s">
        <v>3952</v>
      </c>
      <c r="E2807" s="7" t="s">
        <v>16</v>
      </c>
      <c r="F2807" s="7" t="s">
        <v>4270</v>
      </c>
      <c r="G2807" s="7" t="s">
        <v>17</v>
      </c>
      <c r="H2807" s="7" t="s">
        <v>6132</v>
      </c>
      <c r="I2807" s="7" t="s">
        <v>4396</v>
      </c>
      <c r="J2807" s="7"/>
      <c r="K2807" s="7"/>
      <c r="L2807" s="7" t="s">
        <v>8531</v>
      </c>
      <c r="M2807" s="7" t="s">
        <v>14344</v>
      </c>
      <c r="N2807" s="7">
        <v>24072</v>
      </c>
      <c r="O2807" s="7">
        <v>4080</v>
      </c>
      <c r="P2807" s="7">
        <v>5.9</v>
      </c>
      <c r="Q2807" s="7" t="s">
        <v>20</v>
      </c>
      <c r="R2807" s="1"/>
      <c r="S2807" s="1"/>
      <c r="T2807" s="1"/>
      <c r="U2807" s="15" t="s">
        <v>816</v>
      </c>
      <c r="V2807" s="52"/>
      <c r="W2807" s="14" t="s">
        <v>815</v>
      </c>
      <c r="X2807" s="20">
        <v>0</v>
      </c>
      <c r="Y2807" s="7" t="s">
        <v>11578</v>
      </c>
      <c r="Z2807" s="11" t="s">
        <v>4442</v>
      </c>
      <c r="AA2807" s="7">
        <v>1500000</v>
      </c>
      <c r="AB2807" s="1" t="s">
        <v>15733</v>
      </c>
      <c r="AC2807" s="7" t="s">
        <v>14869</v>
      </c>
      <c r="AD2807" s="1" t="s">
        <v>16269</v>
      </c>
    </row>
    <row r="2808" spans="1:30">
      <c r="A2808" s="6">
        <v>43943</v>
      </c>
      <c r="B2808" s="7" t="s">
        <v>21</v>
      </c>
      <c r="C2808" s="7" t="s">
        <v>4447</v>
      </c>
      <c r="D2808" s="7" t="s">
        <v>2766</v>
      </c>
      <c r="E2808" s="7" t="s">
        <v>16</v>
      </c>
      <c r="F2808" s="7" t="s">
        <v>2767</v>
      </c>
      <c r="G2808" s="7" t="s">
        <v>37</v>
      </c>
      <c r="H2808" s="7" t="s">
        <v>5635</v>
      </c>
      <c r="I2808" s="7" t="s">
        <v>314</v>
      </c>
      <c r="J2808" s="7" t="s">
        <v>314</v>
      </c>
      <c r="K2808" s="7" t="s">
        <v>3176</v>
      </c>
      <c r="L2808" s="7" t="s">
        <v>4336</v>
      </c>
      <c r="M2808" s="7" t="s">
        <v>4350</v>
      </c>
      <c r="N2808" s="7">
        <v>24053</v>
      </c>
      <c r="O2808" s="7"/>
      <c r="P2808" s="7"/>
      <c r="Q2808" s="7"/>
      <c r="R2808" s="1"/>
      <c r="S2808" s="1"/>
      <c r="T2808" s="1"/>
      <c r="U2808" s="15" t="s">
        <v>816</v>
      </c>
      <c r="V2808" s="52"/>
      <c r="W2808" s="14" t="s">
        <v>815</v>
      </c>
      <c r="X2808" s="20">
        <v>0</v>
      </c>
      <c r="Y2808" s="7" t="s">
        <v>11579</v>
      </c>
      <c r="Z2808" s="11" t="s">
        <v>4442</v>
      </c>
      <c r="AA2808" s="7">
        <v>0</v>
      </c>
      <c r="AB2808" s="1" t="s">
        <v>15482</v>
      </c>
      <c r="AC2808" s="7" t="s">
        <v>14869</v>
      </c>
      <c r="AD2808" s="1" t="s">
        <v>16269</v>
      </c>
    </row>
    <row r="2809" spans="1:30">
      <c r="A2809" s="6">
        <v>43916</v>
      </c>
      <c r="B2809" s="7" t="s">
        <v>15</v>
      </c>
      <c r="C2809" s="7" t="s">
        <v>4632</v>
      </c>
      <c r="D2809" s="7" t="s">
        <v>3512</v>
      </c>
      <c r="E2809" s="7" t="s">
        <v>16</v>
      </c>
      <c r="F2809" s="7"/>
      <c r="G2809" s="7" t="s">
        <v>17</v>
      </c>
      <c r="H2809" s="7" t="s">
        <v>6133</v>
      </c>
      <c r="I2809" s="7" t="s">
        <v>9251</v>
      </c>
      <c r="J2809" s="7" t="s">
        <v>9252</v>
      </c>
      <c r="K2809" s="7" t="s">
        <v>9252</v>
      </c>
      <c r="L2809" s="7" t="s">
        <v>13666</v>
      </c>
      <c r="M2809" s="7" t="s">
        <v>3646</v>
      </c>
      <c r="N2809" s="7">
        <v>24000</v>
      </c>
      <c r="O2809" s="7">
        <v>300000</v>
      </c>
      <c r="P2809" s="7">
        <v>0.08</v>
      </c>
      <c r="Q2809" s="7"/>
      <c r="R2809" s="1"/>
      <c r="S2809" s="1"/>
      <c r="T2809" s="1"/>
      <c r="U2809" s="15" t="s">
        <v>816</v>
      </c>
      <c r="V2809" s="52"/>
      <c r="W2809" s="14" t="s">
        <v>815</v>
      </c>
      <c r="X2809" s="20">
        <v>0</v>
      </c>
      <c r="Y2809" s="7" t="s">
        <v>11580</v>
      </c>
      <c r="Z2809" s="11" t="s">
        <v>4442</v>
      </c>
      <c r="AA2809" s="7">
        <v>1000000</v>
      </c>
      <c r="AB2809" s="1" t="s">
        <v>14906</v>
      </c>
      <c r="AC2809" s="7" t="s">
        <v>14868</v>
      </c>
      <c r="AD2809" s="1" t="s">
        <v>16269</v>
      </c>
    </row>
    <row r="2810" spans="1:30">
      <c r="A2810" s="6">
        <v>43934</v>
      </c>
      <c r="B2810" s="7" t="s">
        <v>15</v>
      </c>
      <c r="C2810" s="7" t="s">
        <v>4632</v>
      </c>
      <c r="D2810" s="7" t="s">
        <v>3512</v>
      </c>
      <c r="E2810" s="7" t="s">
        <v>16</v>
      </c>
      <c r="F2810" s="7"/>
      <c r="G2810" s="7" t="s">
        <v>17</v>
      </c>
      <c r="H2810" s="7" t="s">
        <v>6134</v>
      </c>
      <c r="I2810" s="7" t="s">
        <v>9077</v>
      </c>
      <c r="J2810" s="7" t="s">
        <v>9078</v>
      </c>
      <c r="K2810" s="7" t="s">
        <v>9078</v>
      </c>
      <c r="L2810" s="7" t="s">
        <v>161</v>
      </c>
      <c r="M2810" s="7" t="s">
        <v>2859</v>
      </c>
      <c r="N2810" s="7">
        <v>24000</v>
      </c>
      <c r="O2810" s="7">
        <v>120</v>
      </c>
      <c r="P2810" s="7">
        <v>200</v>
      </c>
      <c r="Q2810" s="7"/>
      <c r="R2810" s="1"/>
      <c r="S2810" s="1"/>
      <c r="T2810" s="1"/>
      <c r="U2810" s="15" t="s">
        <v>816</v>
      </c>
      <c r="V2810" s="52"/>
      <c r="W2810" s="14" t="s">
        <v>815</v>
      </c>
      <c r="X2810" s="20">
        <v>0</v>
      </c>
      <c r="Y2810" s="7" t="s">
        <v>11581</v>
      </c>
      <c r="Z2810" s="11" t="s">
        <v>4442</v>
      </c>
      <c r="AA2810" s="7">
        <v>100000</v>
      </c>
      <c r="AB2810" s="1" t="s">
        <v>14886</v>
      </c>
      <c r="AC2810" s="7" t="s">
        <v>14870</v>
      </c>
      <c r="AD2810" s="1" t="s">
        <v>16269</v>
      </c>
    </row>
    <row r="2811" spans="1:30">
      <c r="A2811" s="6">
        <v>43934</v>
      </c>
      <c r="B2811" s="7" t="s">
        <v>15</v>
      </c>
      <c r="C2811" s="7" t="s">
        <v>4632</v>
      </c>
      <c r="D2811" s="7" t="s">
        <v>3512</v>
      </c>
      <c r="E2811" s="7" t="s">
        <v>16</v>
      </c>
      <c r="F2811" s="7"/>
      <c r="G2811" s="7" t="s">
        <v>17</v>
      </c>
      <c r="H2811" s="7" t="s">
        <v>6135</v>
      </c>
      <c r="I2811" s="7" t="s">
        <v>9077</v>
      </c>
      <c r="J2811" s="7" t="s">
        <v>9078</v>
      </c>
      <c r="K2811" s="7" t="s">
        <v>9078</v>
      </c>
      <c r="L2811" s="7" t="s">
        <v>161</v>
      </c>
      <c r="M2811" s="7" t="s">
        <v>2859</v>
      </c>
      <c r="N2811" s="7">
        <v>24000</v>
      </c>
      <c r="O2811" s="7">
        <v>120</v>
      </c>
      <c r="P2811" s="7">
        <v>200</v>
      </c>
      <c r="Q2811" s="7"/>
      <c r="R2811" s="1"/>
      <c r="S2811" s="1"/>
      <c r="T2811" s="1"/>
      <c r="U2811" s="15" t="s">
        <v>816</v>
      </c>
      <c r="V2811" s="52"/>
      <c r="W2811" s="14" t="s">
        <v>815</v>
      </c>
      <c r="X2811" s="20">
        <v>0</v>
      </c>
      <c r="Y2811" s="7" t="s">
        <v>11582</v>
      </c>
      <c r="Z2811" s="11" t="s">
        <v>4442</v>
      </c>
      <c r="AA2811" s="7">
        <v>100000</v>
      </c>
      <c r="AB2811" s="1" t="s">
        <v>14886</v>
      </c>
      <c r="AC2811" s="7" t="s">
        <v>14870</v>
      </c>
      <c r="AD2811" s="1" t="s">
        <v>16269</v>
      </c>
    </row>
    <row r="2812" spans="1:30">
      <c r="A2812" s="6">
        <v>43943</v>
      </c>
      <c r="B2812" s="7" t="s">
        <v>21</v>
      </c>
      <c r="C2812" s="7" t="s">
        <v>6136</v>
      </c>
      <c r="D2812" s="11" t="s">
        <v>904</v>
      </c>
      <c r="E2812" s="7" t="s">
        <v>117</v>
      </c>
      <c r="F2812" s="7" t="s">
        <v>1303</v>
      </c>
      <c r="G2812" s="7" t="s">
        <v>34</v>
      </c>
      <c r="H2812" s="7" t="s">
        <v>6137</v>
      </c>
      <c r="I2812" s="7" t="s">
        <v>9253</v>
      </c>
      <c r="J2812" s="7"/>
      <c r="K2812" s="7" t="s">
        <v>261</v>
      </c>
      <c r="L2812" s="7"/>
      <c r="M2812" s="7"/>
      <c r="N2812" s="7">
        <v>24000</v>
      </c>
      <c r="O2812" s="7"/>
      <c r="P2812" s="7"/>
      <c r="Q2812" s="7"/>
      <c r="R2812" s="1"/>
      <c r="S2812" s="1"/>
      <c r="T2812" s="1"/>
      <c r="U2812" s="15" t="s">
        <v>816</v>
      </c>
      <c r="V2812" s="52"/>
      <c r="W2812" s="14" t="s">
        <v>815</v>
      </c>
      <c r="X2812" s="20">
        <v>0</v>
      </c>
      <c r="Y2812" s="7" t="s">
        <v>11583</v>
      </c>
      <c r="Z2812" s="11" t="s">
        <v>4442</v>
      </c>
      <c r="AA2812" s="7"/>
      <c r="AB2812" s="1" t="s">
        <v>14871</v>
      </c>
      <c r="AC2812" s="7"/>
      <c r="AD2812" s="1" t="s">
        <v>16269</v>
      </c>
    </row>
    <row r="2813" spans="1:30">
      <c r="A2813" s="6">
        <v>43938</v>
      </c>
      <c r="B2813" s="7" t="s">
        <v>21</v>
      </c>
      <c r="C2813" s="7" t="s">
        <v>6136</v>
      </c>
      <c r="D2813" s="11" t="s">
        <v>904</v>
      </c>
      <c r="E2813" s="7" t="s">
        <v>117</v>
      </c>
      <c r="F2813" s="7" t="s">
        <v>3376</v>
      </c>
      <c r="G2813" s="7" t="s">
        <v>34</v>
      </c>
      <c r="H2813" s="7" t="s">
        <v>6138</v>
      </c>
      <c r="I2813" s="7" t="s">
        <v>1343</v>
      </c>
      <c r="J2813" s="7"/>
      <c r="K2813" s="7"/>
      <c r="L2813" s="7"/>
      <c r="M2813" s="7"/>
      <c r="N2813" s="7">
        <v>24000</v>
      </c>
      <c r="O2813" s="7"/>
      <c r="P2813" s="7"/>
      <c r="Q2813" s="7"/>
      <c r="R2813" s="1"/>
      <c r="S2813" s="1"/>
      <c r="T2813" s="1"/>
      <c r="U2813" s="15" t="s">
        <v>816</v>
      </c>
      <c r="V2813" s="52"/>
      <c r="W2813" s="14" t="s">
        <v>815</v>
      </c>
      <c r="X2813" s="20">
        <v>0</v>
      </c>
      <c r="Y2813" s="7" t="s">
        <v>11584</v>
      </c>
      <c r="Z2813" s="11" t="s">
        <v>4442</v>
      </c>
      <c r="AA2813" s="7"/>
      <c r="AB2813" s="1" t="s">
        <v>14871</v>
      </c>
      <c r="AC2813" s="7"/>
      <c r="AD2813" s="1" t="s">
        <v>16269</v>
      </c>
    </row>
    <row r="2814" spans="1:30">
      <c r="A2814" s="6">
        <v>43918</v>
      </c>
      <c r="B2814" s="7" t="s">
        <v>15</v>
      </c>
      <c r="C2814" s="7" t="s">
        <v>4238</v>
      </c>
      <c r="D2814" s="7" t="s">
        <v>309</v>
      </c>
      <c r="E2814" s="7" t="s">
        <v>16</v>
      </c>
      <c r="F2814" s="7" t="s">
        <v>5572</v>
      </c>
      <c r="G2814" s="7" t="s">
        <v>37</v>
      </c>
      <c r="H2814" s="7" t="s">
        <v>6139</v>
      </c>
      <c r="I2814" s="7" t="s">
        <v>8598</v>
      </c>
      <c r="J2814" s="7" t="s">
        <v>314</v>
      </c>
      <c r="K2814" s="7" t="s">
        <v>8599</v>
      </c>
      <c r="L2814" s="7" t="s">
        <v>14358</v>
      </c>
      <c r="M2814" s="7" t="s">
        <v>8600</v>
      </c>
      <c r="N2814" s="7">
        <v>23540</v>
      </c>
      <c r="O2814" s="7">
        <v>110</v>
      </c>
      <c r="P2814" s="7">
        <v>214</v>
      </c>
      <c r="Q2814" s="7"/>
      <c r="R2814" s="1"/>
      <c r="S2814" s="1"/>
      <c r="T2814" s="1"/>
      <c r="U2814" s="15" t="s">
        <v>816</v>
      </c>
      <c r="V2814" s="52"/>
      <c r="W2814" s="14" t="s">
        <v>815</v>
      </c>
      <c r="X2814" s="20">
        <v>0</v>
      </c>
      <c r="Y2814" s="7" t="s">
        <v>11585</v>
      </c>
      <c r="Z2814" s="11" t="s">
        <v>4442</v>
      </c>
      <c r="AA2814" s="7">
        <v>300000</v>
      </c>
      <c r="AB2814" s="1" t="s">
        <v>15750</v>
      </c>
      <c r="AC2814" s="7" t="s">
        <v>14869</v>
      </c>
      <c r="AD2814" s="1" t="s">
        <v>16269</v>
      </c>
    </row>
    <row r="2815" spans="1:30">
      <c r="A2815" s="6">
        <v>43944</v>
      </c>
      <c r="B2815" s="7" t="s">
        <v>21</v>
      </c>
      <c r="C2815" s="7" t="s">
        <v>4656</v>
      </c>
      <c r="D2815" s="7" t="s">
        <v>39</v>
      </c>
      <c r="E2815" s="7" t="s">
        <v>117</v>
      </c>
      <c r="F2815" s="7" t="s">
        <v>248</v>
      </c>
      <c r="G2815" s="7" t="s">
        <v>17</v>
      </c>
      <c r="H2815" s="7" t="s">
        <v>6140</v>
      </c>
      <c r="I2815" s="7" t="s">
        <v>9254</v>
      </c>
      <c r="J2815" s="7"/>
      <c r="K2815" s="7" t="s">
        <v>188</v>
      </c>
      <c r="L2815" s="7" t="s">
        <v>14532</v>
      </c>
      <c r="M2815" s="7" t="s">
        <v>9255</v>
      </c>
      <c r="N2815" s="7">
        <v>23520</v>
      </c>
      <c r="O2815" s="7">
        <v>700</v>
      </c>
      <c r="P2815" s="7">
        <v>33.6</v>
      </c>
      <c r="Q2815" s="7"/>
      <c r="R2815" s="1"/>
      <c r="S2815" s="1"/>
      <c r="T2815" s="1"/>
      <c r="U2815" s="15" t="s">
        <v>816</v>
      </c>
      <c r="V2815" s="52"/>
      <c r="W2815" s="14" t="s">
        <v>815</v>
      </c>
      <c r="X2815" s="20">
        <v>0</v>
      </c>
      <c r="Y2815" s="7" t="s">
        <v>11586</v>
      </c>
      <c r="Z2815" s="11" t="s">
        <v>4442</v>
      </c>
      <c r="AA2815" s="7">
        <v>220000</v>
      </c>
      <c r="AB2815" s="1" t="s">
        <v>15937</v>
      </c>
      <c r="AC2815" s="7" t="s">
        <v>14868</v>
      </c>
      <c r="AD2815" s="1" t="s">
        <v>16269</v>
      </c>
    </row>
    <row r="2816" spans="1:30">
      <c r="A2816" s="6">
        <v>43949</v>
      </c>
      <c r="B2816" s="7" t="s">
        <v>1385</v>
      </c>
      <c r="C2816" s="7" t="s">
        <v>4499</v>
      </c>
      <c r="D2816" s="7" t="s">
        <v>2194</v>
      </c>
      <c r="E2816" s="7" t="s">
        <v>36</v>
      </c>
      <c r="F2816" s="7" t="s">
        <v>2319</v>
      </c>
      <c r="G2816" s="7" t="s">
        <v>17</v>
      </c>
      <c r="H2816" s="7" t="s">
        <v>6141</v>
      </c>
      <c r="I2816" s="7" t="s">
        <v>2321</v>
      </c>
      <c r="J2816" s="7" t="s">
        <v>2321</v>
      </c>
      <c r="K2816" s="7" t="s">
        <v>2321</v>
      </c>
      <c r="L2816" s="7" t="s">
        <v>13888</v>
      </c>
      <c r="M2816" s="7" t="s">
        <v>2338</v>
      </c>
      <c r="N2816" s="7">
        <v>23450</v>
      </c>
      <c r="O2816" s="7">
        <v>700</v>
      </c>
      <c r="P2816" s="7">
        <v>33.5</v>
      </c>
      <c r="Q2816" s="7"/>
      <c r="R2816" s="1"/>
      <c r="S2816" s="1"/>
      <c r="T2816" s="1"/>
      <c r="U2816" s="15" t="s">
        <v>816</v>
      </c>
      <c r="V2816" s="52"/>
      <c r="W2816" s="14" t="s">
        <v>815</v>
      </c>
      <c r="X2816" s="20">
        <v>0</v>
      </c>
      <c r="Y2816" s="7" t="s">
        <v>11587</v>
      </c>
      <c r="Z2816" s="11" t="s">
        <v>4442</v>
      </c>
      <c r="AA2816" s="7">
        <v>0</v>
      </c>
      <c r="AB2816" s="1" t="s">
        <v>15239</v>
      </c>
      <c r="AC2816" s="7" t="s">
        <v>14870</v>
      </c>
      <c r="AD2816" s="1" t="s">
        <v>16269</v>
      </c>
    </row>
    <row r="2817" spans="1:30">
      <c r="A2817" s="6" t="s">
        <v>815</v>
      </c>
      <c r="B2817" s="7" t="s">
        <v>15</v>
      </c>
      <c r="C2817" s="7" t="s">
        <v>4458</v>
      </c>
      <c r="D2817" s="11" t="s">
        <v>904</v>
      </c>
      <c r="E2817" s="7" t="s">
        <v>16</v>
      </c>
      <c r="F2817" s="7" t="s">
        <v>4459</v>
      </c>
      <c r="G2817" s="7" t="s">
        <v>17</v>
      </c>
      <c r="H2817" s="7" t="s">
        <v>6142</v>
      </c>
      <c r="I2817" s="7" t="s">
        <v>4843</v>
      </c>
      <c r="J2817" s="7"/>
      <c r="K2817" s="7" t="s">
        <v>4517</v>
      </c>
      <c r="L2817" s="7" t="s">
        <v>8254</v>
      </c>
      <c r="M2817" s="7" t="s">
        <v>8538</v>
      </c>
      <c r="N2817" s="7">
        <v>23436</v>
      </c>
      <c r="O2817" s="7"/>
      <c r="P2817" s="7"/>
      <c r="Q2817" s="7"/>
      <c r="R2817" s="1"/>
      <c r="S2817" s="1"/>
      <c r="T2817" s="1"/>
      <c r="U2817" s="15" t="s">
        <v>816</v>
      </c>
      <c r="V2817" s="52"/>
      <c r="W2817" s="14" t="s">
        <v>815</v>
      </c>
      <c r="X2817" s="20">
        <v>0</v>
      </c>
      <c r="Y2817" s="7" t="s">
        <v>11588</v>
      </c>
      <c r="Z2817" s="11" t="s">
        <v>4442</v>
      </c>
      <c r="AA2817" s="7">
        <v>3600000</v>
      </c>
      <c r="AB2817" s="1" t="s">
        <v>15660</v>
      </c>
      <c r="AC2817" s="7" t="s">
        <v>14869</v>
      </c>
      <c r="AD2817" s="1" t="s">
        <v>16269</v>
      </c>
    </row>
    <row r="2818" spans="1:30">
      <c r="A2818" s="6">
        <v>43941</v>
      </c>
      <c r="B2818" s="7" t="s">
        <v>15</v>
      </c>
      <c r="C2818" s="7"/>
      <c r="D2818" s="7" t="s">
        <v>815</v>
      </c>
      <c r="E2818" s="7" t="s">
        <v>117</v>
      </c>
      <c r="F2818" s="7" t="s">
        <v>878</v>
      </c>
      <c r="G2818" s="7" t="s">
        <v>17</v>
      </c>
      <c r="H2818" s="7" t="s">
        <v>6143</v>
      </c>
      <c r="I2818" s="7" t="s">
        <v>8400</v>
      </c>
      <c r="J2818" s="7"/>
      <c r="K2818" s="7" t="s">
        <v>811</v>
      </c>
      <c r="L2818" s="7" t="s">
        <v>14533</v>
      </c>
      <c r="M2818" s="7" t="s">
        <v>9256</v>
      </c>
      <c r="N2818" s="7">
        <v>23400</v>
      </c>
      <c r="O2818" s="7">
        <v>450</v>
      </c>
      <c r="P2818" s="7">
        <v>52</v>
      </c>
      <c r="Q2818" s="7"/>
      <c r="R2818" s="1"/>
      <c r="S2818" s="1"/>
      <c r="T2818" s="1"/>
      <c r="U2818" s="15" t="s">
        <v>816</v>
      </c>
      <c r="V2818" s="52"/>
      <c r="W2818" s="14" t="s">
        <v>815</v>
      </c>
      <c r="X2818" s="20">
        <v>0</v>
      </c>
      <c r="Y2818" s="7" t="s">
        <v>11589</v>
      </c>
      <c r="Z2818" s="11" t="s">
        <v>4442</v>
      </c>
      <c r="AA2818" s="7">
        <v>100000</v>
      </c>
      <c r="AB2818" s="1" t="s">
        <v>15938</v>
      </c>
      <c r="AC2818" s="7" t="s">
        <v>14868</v>
      </c>
      <c r="AD2818" s="1" t="s">
        <v>16269</v>
      </c>
    </row>
    <row r="2819" spans="1:30">
      <c r="A2819" s="6">
        <v>43938</v>
      </c>
      <c r="B2819" s="7" t="s">
        <v>21</v>
      </c>
      <c r="C2819" s="7" t="s">
        <v>4670</v>
      </c>
      <c r="D2819" s="7" t="s">
        <v>2695</v>
      </c>
      <c r="E2819" s="7" t="s">
        <v>16</v>
      </c>
      <c r="F2819" s="7" t="s">
        <v>2696</v>
      </c>
      <c r="G2819" s="7" t="s">
        <v>17</v>
      </c>
      <c r="H2819" s="7" t="s">
        <v>6144</v>
      </c>
      <c r="I2819" s="7" t="s">
        <v>2698</v>
      </c>
      <c r="J2819" s="7" t="s">
        <v>2699</v>
      </c>
      <c r="K2819" s="7" t="s">
        <v>2700</v>
      </c>
      <c r="L2819" s="7" t="s">
        <v>13910</v>
      </c>
      <c r="M2819" s="7" t="s">
        <v>2701</v>
      </c>
      <c r="N2819" s="7">
        <v>23400</v>
      </c>
      <c r="O2819" s="7">
        <v>6000</v>
      </c>
      <c r="P2819" s="7">
        <v>3.9</v>
      </c>
      <c r="Q2819" s="7"/>
      <c r="R2819" s="1"/>
      <c r="S2819" s="1"/>
      <c r="T2819" s="1"/>
      <c r="U2819" s="15" t="s">
        <v>816</v>
      </c>
      <c r="V2819" s="52"/>
      <c r="W2819" s="14" t="s">
        <v>815</v>
      </c>
      <c r="X2819" s="20">
        <v>0</v>
      </c>
      <c r="Y2819" s="7" t="s">
        <v>11590</v>
      </c>
      <c r="Z2819" s="11" t="s">
        <v>4442</v>
      </c>
      <c r="AA2819" s="7">
        <v>100000</v>
      </c>
      <c r="AB2819" s="1" t="s">
        <v>15280</v>
      </c>
      <c r="AC2819" s="7" t="s">
        <v>14870</v>
      </c>
      <c r="AD2819" s="1" t="s">
        <v>16269</v>
      </c>
    </row>
    <row r="2820" spans="1:30">
      <c r="A2820" s="6">
        <v>43951</v>
      </c>
      <c r="B2820" s="7" t="s">
        <v>1385</v>
      </c>
      <c r="C2820" s="7" t="s">
        <v>4444</v>
      </c>
      <c r="D2820" s="7" t="s">
        <v>1387</v>
      </c>
      <c r="E2820" s="7" t="s">
        <v>1499</v>
      </c>
      <c r="F2820" s="7" t="s">
        <v>5242</v>
      </c>
      <c r="G2820" s="7" t="s">
        <v>17</v>
      </c>
      <c r="H2820" s="7" t="s">
        <v>6030</v>
      </c>
      <c r="I2820" s="7" t="s">
        <v>9133</v>
      </c>
      <c r="J2820" s="7"/>
      <c r="K2820" s="7"/>
      <c r="L2820" s="7" t="s">
        <v>14534</v>
      </c>
      <c r="M2820" s="7" t="s">
        <v>9257</v>
      </c>
      <c r="N2820" s="7">
        <v>23289</v>
      </c>
      <c r="O2820" s="7"/>
      <c r="P2820" s="7"/>
      <c r="Q2820" s="7"/>
      <c r="R2820" s="1"/>
      <c r="S2820" s="1"/>
      <c r="T2820" s="1"/>
      <c r="U2820" s="15" t="s">
        <v>816</v>
      </c>
      <c r="V2820" s="52"/>
      <c r="W2820" s="14" t="s">
        <v>815</v>
      </c>
      <c r="X2820" s="20">
        <v>0</v>
      </c>
      <c r="Y2820" s="7" t="s">
        <v>11591</v>
      </c>
      <c r="Z2820" s="11" t="s">
        <v>4442</v>
      </c>
      <c r="AA2820" s="7">
        <v>100000</v>
      </c>
      <c r="AB2820" s="1" t="s">
        <v>15939</v>
      </c>
      <c r="AC2820" s="7" t="s">
        <v>14870</v>
      </c>
      <c r="AD2820" s="1" t="s">
        <v>16269</v>
      </c>
    </row>
    <row r="2821" spans="1:30">
      <c r="A2821" s="6">
        <v>43948</v>
      </c>
      <c r="B2821" s="7" t="s">
        <v>21</v>
      </c>
      <c r="C2821" s="7" t="s">
        <v>4451</v>
      </c>
      <c r="D2821" s="7" t="s">
        <v>2480</v>
      </c>
      <c r="E2821" s="7" t="s">
        <v>16</v>
      </c>
      <c r="F2821" s="7" t="s">
        <v>2481</v>
      </c>
      <c r="G2821" s="7" t="s">
        <v>17</v>
      </c>
      <c r="H2821" s="7" t="s">
        <v>6145</v>
      </c>
      <c r="I2821" s="7" t="s">
        <v>9258</v>
      </c>
      <c r="J2821" s="7" t="s">
        <v>2485</v>
      </c>
      <c r="K2821" s="7"/>
      <c r="L2821" s="7" t="s">
        <v>8862</v>
      </c>
      <c r="M2821" s="7" t="s">
        <v>2855</v>
      </c>
      <c r="N2821" s="7">
        <v>23250</v>
      </c>
      <c r="O2821" s="7"/>
      <c r="P2821" s="7"/>
      <c r="Q2821" s="7"/>
      <c r="R2821" s="1"/>
      <c r="S2821" s="1"/>
      <c r="T2821" s="1"/>
      <c r="U2821" s="15" t="s">
        <v>816</v>
      </c>
      <c r="V2821" s="52"/>
      <c r="W2821" s="14" t="s">
        <v>815</v>
      </c>
      <c r="X2821" s="20">
        <v>0</v>
      </c>
      <c r="Y2821" s="7" t="s">
        <v>11592</v>
      </c>
      <c r="Z2821" s="11" t="s">
        <v>4442</v>
      </c>
      <c r="AA2821" s="7">
        <v>6000000</v>
      </c>
      <c r="AB2821" s="1" t="s">
        <v>15297</v>
      </c>
      <c r="AC2821" s="7" t="s">
        <v>14869</v>
      </c>
      <c r="AD2821" s="1" t="s">
        <v>16269</v>
      </c>
    </row>
    <row r="2822" spans="1:30">
      <c r="A2822" s="6" t="s">
        <v>815</v>
      </c>
      <c r="B2822" s="7" t="s">
        <v>15</v>
      </c>
      <c r="C2822" s="7" t="s">
        <v>4458</v>
      </c>
      <c r="D2822" s="11" t="s">
        <v>904</v>
      </c>
      <c r="E2822" s="7" t="s">
        <v>16</v>
      </c>
      <c r="F2822" s="7" t="s">
        <v>4459</v>
      </c>
      <c r="G2822" s="7" t="s">
        <v>17</v>
      </c>
      <c r="H2822" s="7" t="s">
        <v>5827</v>
      </c>
      <c r="I2822" s="7" t="s">
        <v>4843</v>
      </c>
      <c r="J2822" s="7"/>
      <c r="K2822" s="7" t="s">
        <v>4517</v>
      </c>
      <c r="L2822" s="7" t="s">
        <v>1080</v>
      </c>
      <c r="M2822" s="7" t="s">
        <v>979</v>
      </c>
      <c r="N2822" s="7">
        <v>23250</v>
      </c>
      <c r="O2822" s="7"/>
      <c r="P2822" s="7"/>
      <c r="Q2822" s="7"/>
      <c r="R2822" s="1"/>
      <c r="S2822" s="1"/>
      <c r="T2822" s="1"/>
      <c r="U2822" s="15" t="s">
        <v>816</v>
      </c>
      <c r="V2822" s="52"/>
      <c r="W2822" s="14" t="s">
        <v>815</v>
      </c>
      <c r="X2822" s="20">
        <v>0</v>
      </c>
      <c r="Y2822" s="7" t="s">
        <v>11593</v>
      </c>
      <c r="Z2822" s="11" t="s">
        <v>4442</v>
      </c>
      <c r="AA2822" s="7">
        <v>3500000</v>
      </c>
      <c r="AB2822" s="1" t="s">
        <v>15030</v>
      </c>
      <c r="AC2822" s="7" t="s">
        <v>14869</v>
      </c>
      <c r="AD2822" s="1" t="s">
        <v>16269</v>
      </c>
    </row>
    <row r="2823" spans="1:30">
      <c r="A2823" s="6" t="s">
        <v>815</v>
      </c>
      <c r="B2823" s="7" t="s">
        <v>15</v>
      </c>
      <c r="C2823" s="7" t="s">
        <v>4458</v>
      </c>
      <c r="D2823" s="11" t="s">
        <v>904</v>
      </c>
      <c r="E2823" s="7" t="s">
        <v>16</v>
      </c>
      <c r="F2823" s="7" t="s">
        <v>4459</v>
      </c>
      <c r="G2823" s="7" t="s">
        <v>17</v>
      </c>
      <c r="H2823" s="7" t="s">
        <v>5571</v>
      </c>
      <c r="I2823" s="7" t="s">
        <v>8267</v>
      </c>
      <c r="J2823" s="7"/>
      <c r="K2823" s="7" t="s">
        <v>4517</v>
      </c>
      <c r="L2823" s="7" t="s">
        <v>8597</v>
      </c>
      <c r="M2823" s="7" t="s">
        <v>14357</v>
      </c>
      <c r="N2823" s="7">
        <v>23184</v>
      </c>
      <c r="O2823" s="7"/>
      <c r="P2823" s="7"/>
      <c r="Q2823" s="7"/>
      <c r="R2823" s="1"/>
      <c r="S2823" s="1"/>
      <c r="T2823" s="1"/>
      <c r="U2823" s="15" t="s">
        <v>816</v>
      </c>
      <c r="V2823" s="52"/>
      <c r="W2823" s="14" t="s">
        <v>815</v>
      </c>
      <c r="X2823" s="20">
        <v>0</v>
      </c>
      <c r="Y2823" s="7" t="s">
        <v>11594</v>
      </c>
      <c r="Z2823" s="11" t="s">
        <v>4442</v>
      </c>
      <c r="AA2823" s="7">
        <v>87620530</v>
      </c>
      <c r="AB2823" s="1" t="s">
        <v>15616</v>
      </c>
      <c r="AC2823" s="7" t="s">
        <v>14869</v>
      </c>
      <c r="AD2823" s="1" t="s">
        <v>16269</v>
      </c>
    </row>
    <row r="2824" spans="1:30">
      <c r="A2824" s="6">
        <v>43938</v>
      </c>
      <c r="B2824" s="7" t="s">
        <v>15</v>
      </c>
      <c r="C2824" s="7" t="s">
        <v>2884</v>
      </c>
      <c r="D2824" s="7" t="s">
        <v>2877</v>
      </c>
      <c r="E2824" s="7" t="s">
        <v>16</v>
      </c>
      <c r="F2824" s="7" t="s">
        <v>2931</v>
      </c>
      <c r="G2824" s="7" t="s">
        <v>17</v>
      </c>
      <c r="H2824" s="7" t="s">
        <v>6146</v>
      </c>
      <c r="I2824" s="7"/>
      <c r="J2824" s="7"/>
      <c r="K2824" s="7" t="s">
        <v>9184</v>
      </c>
      <c r="L2824" s="7"/>
      <c r="M2824" s="7"/>
      <c r="N2824" s="7">
        <v>23024.7</v>
      </c>
      <c r="O2824" s="7"/>
      <c r="P2824" s="7"/>
      <c r="Q2824" s="7"/>
      <c r="R2824" s="1"/>
      <c r="S2824" s="1"/>
      <c r="T2824" s="1"/>
      <c r="U2824" s="15" t="s">
        <v>816</v>
      </c>
      <c r="V2824" s="52"/>
      <c r="W2824" s="14" t="s">
        <v>815</v>
      </c>
      <c r="X2824" s="20">
        <v>0</v>
      </c>
      <c r="Y2824" s="7" t="s">
        <v>11595</v>
      </c>
      <c r="Z2824" s="11" t="s">
        <v>4442</v>
      </c>
      <c r="AA2824" s="7"/>
      <c r="AB2824" s="1" t="s">
        <v>14871</v>
      </c>
      <c r="AC2824" s="7"/>
      <c r="AD2824" s="1" t="s">
        <v>16269</v>
      </c>
    </row>
    <row r="2825" spans="1:30">
      <c r="A2825" s="6">
        <v>43948</v>
      </c>
      <c r="B2825" s="7" t="s">
        <v>21</v>
      </c>
      <c r="C2825" s="7" t="s">
        <v>5327</v>
      </c>
      <c r="D2825" s="11" t="s">
        <v>904</v>
      </c>
      <c r="E2825" s="7" t="s">
        <v>16</v>
      </c>
      <c r="F2825" s="7" t="s">
        <v>3478</v>
      </c>
      <c r="G2825" s="7" t="s">
        <v>34</v>
      </c>
      <c r="H2825" s="7" t="s">
        <v>6147</v>
      </c>
      <c r="I2825" s="7"/>
      <c r="J2825" s="7"/>
      <c r="K2825" s="7" t="s">
        <v>9259</v>
      </c>
      <c r="L2825" s="7" t="s">
        <v>14535</v>
      </c>
      <c r="M2825" s="7" t="s">
        <v>9260</v>
      </c>
      <c r="N2825" s="7">
        <v>23000</v>
      </c>
      <c r="O2825" s="7"/>
      <c r="P2825" s="7"/>
      <c r="Q2825" s="7"/>
      <c r="R2825" s="1"/>
      <c r="S2825" s="1"/>
      <c r="T2825" s="1"/>
      <c r="U2825" s="15" t="s">
        <v>816</v>
      </c>
      <c r="V2825" s="52"/>
      <c r="W2825" s="14" t="s">
        <v>815</v>
      </c>
      <c r="X2825" s="20">
        <v>0</v>
      </c>
      <c r="Y2825" s="7" t="s">
        <v>11596</v>
      </c>
      <c r="Z2825" s="11" t="s">
        <v>4442</v>
      </c>
      <c r="AA2825" s="7">
        <v>190000</v>
      </c>
      <c r="AB2825" s="1" t="s">
        <v>15940</v>
      </c>
      <c r="AC2825" s="7" t="s">
        <v>14869</v>
      </c>
      <c r="AD2825" s="1" t="s">
        <v>16269</v>
      </c>
    </row>
    <row r="2826" spans="1:30">
      <c r="A2826" s="6" t="s">
        <v>815</v>
      </c>
      <c r="B2826" s="7" t="s">
        <v>15</v>
      </c>
      <c r="C2826" s="7" t="s">
        <v>4458</v>
      </c>
      <c r="D2826" s="11" t="s">
        <v>904</v>
      </c>
      <c r="E2826" s="7" t="s">
        <v>16</v>
      </c>
      <c r="F2826" s="7" t="s">
        <v>4459</v>
      </c>
      <c r="G2826" s="7" t="s">
        <v>17</v>
      </c>
      <c r="H2826" s="7" t="s">
        <v>5985</v>
      </c>
      <c r="I2826" s="7" t="s">
        <v>4843</v>
      </c>
      <c r="J2826" s="7"/>
      <c r="K2826" s="7" t="s">
        <v>4517</v>
      </c>
      <c r="L2826" s="7" t="s">
        <v>8355</v>
      </c>
      <c r="M2826" s="7" t="s">
        <v>2620</v>
      </c>
      <c r="N2826" s="7">
        <v>22924.5</v>
      </c>
      <c r="O2826" s="7"/>
      <c r="P2826" s="7"/>
      <c r="Q2826" s="7"/>
      <c r="R2826" s="1"/>
      <c r="S2826" s="1"/>
      <c r="T2826" s="1"/>
      <c r="U2826" s="15" t="s">
        <v>816</v>
      </c>
      <c r="V2826" s="52"/>
      <c r="W2826" s="14" t="s">
        <v>815</v>
      </c>
      <c r="X2826" s="20">
        <v>0</v>
      </c>
      <c r="Y2826" s="7" t="s">
        <v>11597</v>
      </c>
      <c r="Z2826" s="11" t="s">
        <v>4442</v>
      </c>
      <c r="AA2826" s="7">
        <v>40000000</v>
      </c>
      <c r="AB2826" s="1" t="s">
        <v>15276</v>
      </c>
      <c r="AC2826" s="7" t="s">
        <v>14869</v>
      </c>
      <c r="AD2826" s="1" t="s">
        <v>16269</v>
      </c>
    </row>
    <row r="2827" spans="1:30">
      <c r="A2827" s="6">
        <v>43941</v>
      </c>
      <c r="B2827" s="7" t="s">
        <v>21</v>
      </c>
      <c r="C2827" s="7" t="s">
        <v>2648</v>
      </c>
      <c r="D2827" s="11" t="s">
        <v>3952</v>
      </c>
      <c r="E2827" s="7" t="s">
        <v>16</v>
      </c>
      <c r="F2827" s="7" t="s">
        <v>2676</v>
      </c>
      <c r="G2827" s="7" t="s">
        <v>17</v>
      </c>
      <c r="H2827" s="7" t="s">
        <v>6148</v>
      </c>
      <c r="I2827" s="7" t="s">
        <v>9261</v>
      </c>
      <c r="J2827" s="7"/>
      <c r="K2827" s="7"/>
      <c r="L2827" s="7" t="s">
        <v>14035</v>
      </c>
      <c r="M2827" s="7" t="s">
        <v>3960</v>
      </c>
      <c r="N2827" s="7">
        <v>22894</v>
      </c>
      <c r="O2827" s="7"/>
      <c r="P2827" s="7"/>
      <c r="Q2827" s="7"/>
      <c r="R2827" s="1"/>
      <c r="S2827" s="1"/>
      <c r="T2827" s="1"/>
      <c r="U2827" s="15" t="s">
        <v>816</v>
      </c>
      <c r="V2827" s="52"/>
      <c r="W2827" s="14" t="s">
        <v>815</v>
      </c>
      <c r="X2827" s="20">
        <v>0</v>
      </c>
      <c r="Y2827" s="7" t="s">
        <v>11598</v>
      </c>
      <c r="Z2827" s="11" t="s">
        <v>4442</v>
      </c>
      <c r="AA2827" s="7">
        <v>100000</v>
      </c>
      <c r="AB2827" s="1" t="s">
        <v>15011</v>
      </c>
      <c r="AC2827" s="7" t="s">
        <v>14868</v>
      </c>
      <c r="AD2827" s="1" t="s">
        <v>16269</v>
      </c>
    </row>
    <row r="2828" spans="1:30">
      <c r="A2828" s="6">
        <v>43943</v>
      </c>
      <c r="B2828" s="7" t="s">
        <v>15</v>
      </c>
      <c r="C2828" s="7" t="s">
        <v>4642</v>
      </c>
      <c r="D2828" s="7" t="s">
        <v>2046</v>
      </c>
      <c r="E2828" s="7" t="s">
        <v>16</v>
      </c>
      <c r="F2828" s="7"/>
      <c r="G2828" s="7" t="s">
        <v>17</v>
      </c>
      <c r="H2828" s="7" t="s">
        <v>6149</v>
      </c>
      <c r="I2828" s="7" t="s">
        <v>2075</v>
      </c>
      <c r="J2828" s="7"/>
      <c r="K2828" s="7" t="s">
        <v>2076</v>
      </c>
      <c r="L2828" s="7" t="s">
        <v>13865</v>
      </c>
      <c r="M2828" s="7" t="s">
        <v>2055</v>
      </c>
      <c r="N2828" s="7">
        <v>22800</v>
      </c>
      <c r="O2828" s="7">
        <v>240</v>
      </c>
      <c r="P2828" s="7">
        <v>95</v>
      </c>
      <c r="Q2828" s="7"/>
      <c r="R2828" s="1"/>
      <c r="S2828" s="1"/>
      <c r="T2828" s="1"/>
      <c r="U2828" s="15" t="s">
        <v>816</v>
      </c>
      <c r="V2828" s="52"/>
      <c r="W2828" s="14" t="s">
        <v>815</v>
      </c>
      <c r="X2828" s="20">
        <v>0</v>
      </c>
      <c r="Y2828" s="7" t="s">
        <v>11599</v>
      </c>
      <c r="Z2828" s="11" t="s">
        <v>4442</v>
      </c>
      <c r="AA2828" s="7">
        <v>2000000</v>
      </c>
      <c r="AB2828" s="1" t="s">
        <v>15207</v>
      </c>
      <c r="AC2828" s="7" t="s">
        <v>14869</v>
      </c>
      <c r="AD2828" s="1" t="s">
        <v>16269</v>
      </c>
    </row>
    <row r="2829" spans="1:30">
      <c r="A2829" s="6">
        <v>43924</v>
      </c>
      <c r="B2829" s="7" t="s">
        <v>21</v>
      </c>
      <c r="C2829" s="7" t="s">
        <v>4269</v>
      </c>
      <c r="D2829" s="7" t="s">
        <v>3952</v>
      </c>
      <c r="E2829" s="7" t="s">
        <v>16</v>
      </c>
      <c r="F2829" s="7" t="s">
        <v>4270</v>
      </c>
      <c r="G2829" s="7" t="s">
        <v>17</v>
      </c>
      <c r="H2829" s="7" t="s">
        <v>6150</v>
      </c>
      <c r="I2829" s="7" t="s">
        <v>8274</v>
      </c>
      <c r="J2829" s="7"/>
      <c r="K2829" s="7"/>
      <c r="L2829" s="7" t="s">
        <v>14054</v>
      </c>
      <c r="M2829" s="7" t="s">
        <v>4073</v>
      </c>
      <c r="N2829" s="7">
        <v>22670.7</v>
      </c>
      <c r="O2829" s="7">
        <v>390</v>
      </c>
      <c r="P2829" s="7">
        <v>58.13</v>
      </c>
      <c r="Q2829" s="7"/>
      <c r="R2829" s="1"/>
      <c r="S2829" s="1"/>
      <c r="T2829" s="1"/>
      <c r="U2829" s="15" t="s">
        <v>816</v>
      </c>
      <c r="V2829" s="52"/>
      <c r="W2829" s="14" t="s">
        <v>815</v>
      </c>
      <c r="X2829" s="20">
        <v>0</v>
      </c>
      <c r="Y2829" s="7" t="s">
        <v>11600</v>
      </c>
      <c r="Z2829" s="11" t="s">
        <v>4442</v>
      </c>
      <c r="AA2829" s="7">
        <v>2000000</v>
      </c>
      <c r="AB2829" s="1" t="s">
        <v>15443</v>
      </c>
      <c r="AC2829" s="7" t="s">
        <v>14868</v>
      </c>
      <c r="AD2829" s="1" t="s">
        <v>16269</v>
      </c>
    </row>
    <row r="2830" spans="1:30">
      <c r="A2830" s="6">
        <v>43922</v>
      </c>
      <c r="B2830" s="7" t="s">
        <v>21</v>
      </c>
      <c r="C2830" s="7" t="s">
        <v>6151</v>
      </c>
      <c r="D2830" s="11" t="s">
        <v>904</v>
      </c>
      <c r="E2830" s="7" t="s">
        <v>16</v>
      </c>
      <c r="F2830" s="7" t="s">
        <v>1303</v>
      </c>
      <c r="G2830" s="7" t="s">
        <v>17</v>
      </c>
      <c r="H2830" s="7" t="s">
        <v>6152</v>
      </c>
      <c r="I2830" s="7" t="s">
        <v>9262</v>
      </c>
      <c r="J2830" s="7"/>
      <c r="K2830" s="7" t="s">
        <v>9263</v>
      </c>
      <c r="L2830" s="7" t="s">
        <v>14432</v>
      </c>
      <c r="M2830" s="7" t="s">
        <v>8879</v>
      </c>
      <c r="N2830" s="7">
        <v>22625</v>
      </c>
      <c r="O2830" s="7"/>
      <c r="P2830" s="7"/>
      <c r="Q2830" s="7"/>
      <c r="R2830" s="1"/>
      <c r="S2830" s="1"/>
      <c r="T2830" s="1"/>
      <c r="U2830" s="15" t="s">
        <v>816</v>
      </c>
      <c r="V2830" s="52"/>
      <c r="W2830" s="14" t="s">
        <v>815</v>
      </c>
      <c r="X2830" s="20">
        <v>0</v>
      </c>
      <c r="Y2830" s="7" t="s">
        <v>11601</v>
      </c>
      <c r="Z2830" s="11" t="s">
        <v>4442</v>
      </c>
      <c r="AA2830" s="7">
        <v>50000</v>
      </c>
      <c r="AB2830" s="1" t="s">
        <v>15829</v>
      </c>
      <c r="AC2830" s="7" t="s">
        <v>14868</v>
      </c>
      <c r="AD2830" s="1" t="s">
        <v>16269</v>
      </c>
    </row>
    <row r="2831" spans="1:30">
      <c r="A2831" s="6">
        <v>43943</v>
      </c>
      <c r="B2831" s="7" t="s">
        <v>21</v>
      </c>
      <c r="C2831" s="7" t="s">
        <v>4657</v>
      </c>
      <c r="D2831" s="7" t="s">
        <v>3952</v>
      </c>
      <c r="E2831" s="7" t="s">
        <v>36</v>
      </c>
      <c r="F2831" s="7" t="s">
        <v>5136</v>
      </c>
      <c r="G2831" s="7" t="s">
        <v>34</v>
      </c>
      <c r="H2831" s="7" t="s">
        <v>6089</v>
      </c>
      <c r="I2831" s="7" t="s">
        <v>9264</v>
      </c>
      <c r="J2831" s="7"/>
      <c r="K2831" s="7"/>
      <c r="L2831" s="7" t="s">
        <v>14536</v>
      </c>
      <c r="M2831" s="7" t="s">
        <v>9265</v>
      </c>
      <c r="N2831" s="7">
        <v>22617</v>
      </c>
      <c r="O2831" s="7">
        <v>1</v>
      </c>
      <c r="P2831" s="7">
        <v>22617</v>
      </c>
      <c r="Q2831" s="7"/>
      <c r="R2831" s="1"/>
      <c r="S2831" s="1"/>
      <c r="T2831" s="1"/>
      <c r="U2831" s="15" t="s">
        <v>816</v>
      </c>
      <c r="V2831" s="52"/>
      <c r="W2831" s="14" t="s">
        <v>815</v>
      </c>
      <c r="X2831" s="20">
        <v>0</v>
      </c>
      <c r="Y2831" s="7" t="s">
        <v>11602</v>
      </c>
      <c r="Z2831" s="11" t="s">
        <v>4442</v>
      </c>
      <c r="AA2831" s="7">
        <v>0</v>
      </c>
      <c r="AB2831" s="1" t="s">
        <v>15941</v>
      </c>
      <c r="AC2831" s="7" t="s">
        <v>14869</v>
      </c>
      <c r="AD2831" s="1" t="s">
        <v>16269</v>
      </c>
    </row>
    <row r="2832" spans="1:30">
      <c r="A2832" s="6">
        <v>43941</v>
      </c>
      <c r="B2832" s="7" t="s">
        <v>21</v>
      </c>
      <c r="C2832" s="7" t="s">
        <v>2648</v>
      </c>
      <c r="D2832" s="11" t="s">
        <v>3952</v>
      </c>
      <c r="E2832" s="7" t="s">
        <v>16</v>
      </c>
      <c r="F2832" s="7" t="s">
        <v>6153</v>
      </c>
      <c r="G2832" s="7" t="s">
        <v>17</v>
      </c>
      <c r="H2832" s="7" t="s">
        <v>6154</v>
      </c>
      <c r="I2832" s="7" t="s">
        <v>9266</v>
      </c>
      <c r="J2832" s="7"/>
      <c r="K2832" s="7"/>
      <c r="L2832" s="7"/>
      <c r="M2832" s="7" t="s">
        <v>4356</v>
      </c>
      <c r="N2832" s="7">
        <v>22600</v>
      </c>
      <c r="O2832" s="7"/>
      <c r="P2832" s="7"/>
      <c r="Q2832" s="7"/>
      <c r="R2832" s="1"/>
      <c r="S2832" s="1"/>
      <c r="T2832" s="1"/>
      <c r="U2832" s="15" t="s">
        <v>816</v>
      </c>
      <c r="V2832" s="52"/>
      <c r="W2832" s="14" t="s">
        <v>815</v>
      </c>
      <c r="X2832" s="20">
        <v>0</v>
      </c>
      <c r="Y2832" s="7" t="s">
        <v>11603</v>
      </c>
      <c r="Z2832" s="11" t="s">
        <v>4442</v>
      </c>
      <c r="AA2832" s="7"/>
      <c r="AB2832" s="71" t="s">
        <v>16263</v>
      </c>
      <c r="AC2832" s="7"/>
      <c r="AD2832" s="1" t="s">
        <v>16269</v>
      </c>
    </row>
    <row r="2833" spans="1:30">
      <c r="A2833" s="6" t="s">
        <v>815</v>
      </c>
      <c r="B2833" s="7" t="s">
        <v>15</v>
      </c>
      <c r="C2833" s="7" t="s">
        <v>4458</v>
      </c>
      <c r="D2833" s="11" t="s">
        <v>904</v>
      </c>
      <c r="E2833" s="7" t="s">
        <v>16</v>
      </c>
      <c r="F2833" s="7" t="s">
        <v>4459</v>
      </c>
      <c r="G2833" s="7" t="s">
        <v>17</v>
      </c>
      <c r="H2833" s="7" t="s">
        <v>6155</v>
      </c>
      <c r="I2833" s="7" t="s">
        <v>4843</v>
      </c>
      <c r="J2833" s="7"/>
      <c r="K2833" s="7" t="s">
        <v>4517</v>
      </c>
      <c r="L2833" s="7"/>
      <c r="M2833" s="7"/>
      <c r="N2833" s="7">
        <v>22568</v>
      </c>
      <c r="O2833" s="7"/>
      <c r="P2833" s="7"/>
      <c r="Q2833" s="7"/>
      <c r="R2833" s="1"/>
      <c r="S2833" s="1"/>
      <c r="T2833" s="1"/>
      <c r="U2833" s="15" t="s">
        <v>816</v>
      </c>
      <c r="V2833" s="52"/>
      <c r="W2833" s="14" t="s">
        <v>815</v>
      </c>
      <c r="X2833" s="20">
        <v>0</v>
      </c>
      <c r="Y2833" s="7" t="s">
        <v>11604</v>
      </c>
      <c r="Z2833" s="11" t="s">
        <v>4442</v>
      </c>
      <c r="AA2833" s="7"/>
      <c r="AB2833" s="1" t="s">
        <v>14871</v>
      </c>
      <c r="AC2833" s="7"/>
      <c r="AD2833" s="1" t="s">
        <v>16269</v>
      </c>
    </row>
    <row r="2834" spans="1:30">
      <c r="A2834" s="6">
        <v>43944</v>
      </c>
      <c r="B2834" s="7" t="s">
        <v>1385</v>
      </c>
      <c r="C2834" s="7" t="s">
        <v>4444</v>
      </c>
      <c r="D2834" s="7" t="s">
        <v>1387</v>
      </c>
      <c r="E2834" s="7" t="s">
        <v>1499</v>
      </c>
      <c r="F2834" s="7" t="s">
        <v>5242</v>
      </c>
      <c r="G2834" s="7" t="s">
        <v>17</v>
      </c>
      <c r="H2834" s="7" t="s">
        <v>5884</v>
      </c>
      <c r="I2834" s="7" t="s">
        <v>8979</v>
      </c>
      <c r="J2834" s="7"/>
      <c r="K2834" s="7"/>
      <c r="L2834" s="7" t="s">
        <v>14537</v>
      </c>
      <c r="M2834" s="7" t="s">
        <v>9267</v>
      </c>
      <c r="N2834" s="7">
        <v>22503</v>
      </c>
      <c r="O2834" s="7"/>
      <c r="P2834" s="7"/>
      <c r="Q2834" s="7"/>
      <c r="R2834" s="1"/>
      <c r="S2834" s="1"/>
      <c r="T2834" s="1"/>
      <c r="U2834" s="15" t="s">
        <v>816</v>
      </c>
      <c r="V2834" s="52"/>
      <c r="W2834" s="14" t="s">
        <v>815</v>
      </c>
      <c r="X2834" s="20">
        <v>0</v>
      </c>
      <c r="Y2834" s="7" t="s">
        <v>11605</v>
      </c>
      <c r="Z2834" s="11" t="s">
        <v>4442</v>
      </c>
      <c r="AA2834" s="7">
        <v>30000</v>
      </c>
      <c r="AB2834" s="1" t="s">
        <v>15942</v>
      </c>
      <c r="AC2834" s="7" t="s">
        <v>14868</v>
      </c>
      <c r="AD2834" s="1" t="s">
        <v>16269</v>
      </c>
    </row>
    <row r="2835" spans="1:30">
      <c r="A2835" s="6">
        <v>43943</v>
      </c>
      <c r="B2835" s="7" t="s">
        <v>21</v>
      </c>
      <c r="C2835" s="7" t="s">
        <v>4447</v>
      </c>
      <c r="D2835" s="7" t="s">
        <v>2766</v>
      </c>
      <c r="E2835" s="7" t="s">
        <v>16</v>
      </c>
      <c r="F2835" s="7" t="s">
        <v>2767</v>
      </c>
      <c r="G2835" s="7" t="s">
        <v>37</v>
      </c>
      <c r="H2835" s="7" t="s">
        <v>5635</v>
      </c>
      <c r="I2835" s="7" t="s">
        <v>314</v>
      </c>
      <c r="J2835" s="7" t="s">
        <v>314</v>
      </c>
      <c r="K2835" s="7" t="s">
        <v>945</v>
      </c>
      <c r="L2835" s="7" t="s">
        <v>14538</v>
      </c>
      <c r="M2835" s="7" t="s">
        <v>9268</v>
      </c>
      <c r="N2835" s="7">
        <v>22500</v>
      </c>
      <c r="O2835" s="7"/>
      <c r="P2835" s="7"/>
      <c r="Q2835" s="7"/>
      <c r="R2835" s="1"/>
      <c r="S2835" s="1"/>
      <c r="T2835" s="1"/>
      <c r="U2835" s="15" t="s">
        <v>816</v>
      </c>
      <c r="V2835" s="52"/>
      <c r="W2835" s="14" t="s">
        <v>815</v>
      </c>
      <c r="X2835" s="20">
        <v>0</v>
      </c>
      <c r="Y2835" s="7" t="s">
        <v>11606</v>
      </c>
      <c r="Z2835" s="11" t="s">
        <v>4442</v>
      </c>
      <c r="AA2835" s="7">
        <v>200000</v>
      </c>
      <c r="AB2835" s="1" t="s">
        <v>15943</v>
      </c>
      <c r="AC2835" s="7" t="s">
        <v>14870</v>
      </c>
      <c r="AD2835" s="1" t="s">
        <v>16269</v>
      </c>
    </row>
    <row r="2836" spans="1:30">
      <c r="A2836" s="6">
        <v>43923</v>
      </c>
      <c r="B2836" s="7" t="s">
        <v>1385</v>
      </c>
      <c r="C2836" s="7" t="s">
        <v>4444</v>
      </c>
      <c r="D2836" s="7" t="s">
        <v>1387</v>
      </c>
      <c r="E2836" s="7" t="s">
        <v>4456</v>
      </c>
      <c r="F2836" s="7" t="s">
        <v>4457</v>
      </c>
      <c r="G2836" s="7" t="s">
        <v>17</v>
      </c>
      <c r="H2836" s="7" t="s">
        <v>5321</v>
      </c>
      <c r="I2836" s="7" t="s">
        <v>8238</v>
      </c>
      <c r="J2836" s="7"/>
      <c r="K2836" s="7"/>
      <c r="L2836" s="7" t="s">
        <v>8442</v>
      </c>
      <c r="M2836" s="7" t="s">
        <v>8443</v>
      </c>
      <c r="N2836" s="7">
        <v>22500</v>
      </c>
      <c r="O2836" s="7"/>
      <c r="P2836" s="7"/>
      <c r="Q2836" s="7"/>
      <c r="R2836" s="1"/>
      <c r="S2836" s="1"/>
      <c r="T2836" s="1"/>
      <c r="U2836" s="15" t="s">
        <v>816</v>
      </c>
      <c r="V2836" s="52"/>
      <c r="W2836" s="14" t="s">
        <v>815</v>
      </c>
      <c r="X2836" s="20">
        <v>0</v>
      </c>
      <c r="Y2836" s="7" t="s">
        <v>11607</v>
      </c>
      <c r="Z2836" s="11" t="s">
        <v>4442</v>
      </c>
      <c r="AA2836" s="7">
        <v>0</v>
      </c>
      <c r="AB2836" s="1" t="s">
        <v>15270</v>
      </c>
      <c r="AC2836" s="7" t="s">
        <v>14869</v>
      </c>
      <c r="AD2836" s="1" t="s">
        <v>16269</v>
      </c>
    </row>
    <row r="2837" spans="1:30">
      <c r="A2837" s="6" t="s">
        <v>815</v>
      </c>
      <c r="B2837" s="7" t="s">
        <v>15</v>
      </c>
      <c r="C2837" s="7" t="s">
        <v>4458</v>
      </c>
      <c r="D2837" s="11" t="s">
        <v>904</v>
      </c>
      <c r="E2837" s="7" t="s">
        <v>16</v>
      </c>
      <c r="F2837" s="7" t="s">
        <v>4461</v>
      </c>
      <c r="G2837" s="7" t="s">
        <v>17</v>
      </c>
      <c r="H2837" s="7" t="s">
        <v>6156</v>
      </c>
      <c r="I2837" s="7" t="s">
        <v>8228</v>
      </c>
      <c r="J2837" s="7"/>
      <c r="K2837" s="7" t="s">
        <v>4517</v>
      </c>
      <c r="L2837" s="7" t="s">
        <v>8388</v>
      </c>
      <c r="M2837" s="7" t="s">
        <v>8389</v>
      </c>
      <c r="N2837" s="7">
        <v>22464</v>
      </c>
      <c r="O2837" s="7"/>
      <c r="P2837" s="7"/>
      <c r="Q2837" s="7"/>
      <c r="R2837" s="1"/>
      <c r="S2837" s="1"/>
      <c r="T2837" s="1"/>
      <c r="U2837" s="15" t="s">
        <v>816</v>
      </c>
      <c r="V2837" s="52"/>
      <c r="W2837" s="14" t="s">
        <v>815</v>
      </c>
      <c r="X2837" s="20">
        <v>0</v>
      </c>
      <c r="Y2837" s="7" t="s">
        <v>11608</v>
      </c>
      <c r="Z2837" s="11" t="s">
        <v>4442</v>
      </c>
      <c r="AA2837" s="7">
        <v>1000000</v>
      </c>
      <c r="AB2837" s="1" t="s">
        <v>15697</v>
      </c>
      <c r="AC2837" s="7" t="s">
        <v>14869</v>
      </c>
      <c r="AD2837" s="1" t="s">
        <v>16269</v>
      </c>
    </row>
    <row r="2838" spans="1:30">
      <c r="A2838" s="6">
        <v>43935</v>
      </c>
      <c r="B2838" s="7" t="s">
        <v>15</v>
      </c>
      <c r="C2838" s="7" t="s">
        <v>4632</v>
      </c>
      <c r="D2838" s="7" t="s">
        <v>3512</v>
      </c>
      <c r="E2838" s="7" t="s">
        <v>16</v>
      </c>
      <c r="F2838" s="7"/>
      <c r="G2838" s="7" t="s">
        <v>17</v>
      </c>
      <c r="H2838" s="7" t="s">
        <v>6157</v>
      </c>
      <c r="I2838" s="7" t="s">
        <v>8784</v>
      </c>
      <c r="J2838" s="7" t="s">
        <v>1343</v>
      </c>
      <c r="K2838" s="7" t="s">
        <v>1343</v>
      </c>
      <c r="L2838" s="7" t="s">
        <v>9269</v>
      </c>
      <c r="M2838" s="7" t="s">
        <v>9270</v>
      </c>
      <c r="N2838" s="7">
        <v>22400</v>
      </c>
      <c r="O2838" s="7">
        <v>3200</v>
      </c>
      <c r="P2838" s="7">
        <v>7</v>
      </c>
      <c r="Q2838" s="7"/>
      <c r="R2838" s="1"/>
      <c r="S2838" s="1"/>
      <c r="T2838" s="1"/>
      <c r="U2838" s="15" t="s">
        <v>816</v>
      </c>
      <c r="V2838" s="52"/>
      <c r="W2838" s="14" t="s">
        <v>815</v>
      </c>
      <c r="X2838" s="20">
        <v>0</v>
      </c>
      <c r="Y2838" s="7" t="s">
        <v>11609</v>
      </c>
      <c r="Z2838" s="11" t="s">
        <v>4442</v>
      </c>
      <c r="AA2838" s="7">
        <v>24000</v>
      </c>
      <c r="AB2838" s="1" t="s">
        <v>15944</v>
      </c>
      <c r="AC2838" s="7" t="s">
        <v>14869</v>
      </c>
      <c r="AD2838" s="1" t="s">
        <v>16269</v>
      </c>
    </row>
    <row r="2839" spans="1:30">
      <c r="A2839" s="6">
        <v>43942</v>
      </c>
      <c r="B2839" s="7" t="s">
        <v>21</v>
      </c>
      <c r="C2839" s="7" t="s">
        <v>4447</v>
      </c>
      <c r="D2839" s="7" t="s">
        <v>2766</v>
      </c>
      <c r="E2839" s="7" t="s">
        <v>16</v>
      </c>
      <c r="F2839" s="7" t="s">
        <v>2767</v>
      </c>
      <c r="G2839" s="7" t="s">
        <v>37</v>
      </c>
      <c r="H2839" s="7" t="s">
        <v>2819</v>
      </c>
      <c r="I2839" s="7" t="s">
        <v>314</v>
      </c>
      <c r="J2839" s="7" t="s">
        <v>314</v>
      </c>
      <c r="K2839" s="7" t="s">
        <v>2820</v>
      </c>
      <c r="L2839" s="7" t="s">
        <v>1486</v>
      </c>
      <c r="M2839" s="7" t="s">
        <v>612</v>
      </c>
      <c r="N2839" s="7">
        <v>22400</v>
      </c>
      <c r="O2839" s="7"/>
      <c r="P2839" s="7"/>
      <c r="Q2839" s="7" t="s">
        <v>4400</v>
      </c>
      <c r="R2839" s="1"/>
      <c r="S2839" s="1"/>
      <c r="T2839" s="1"/>
      <c r="U2839" s="15" t="s">
        <v>816</v>
      </c>
      <c r="V2839" s="52"/>
      <c r="W2839" s="14" t="s">
        <v>815</v>
      </c>
      <c r="X2839" s="20">
        <v>0</v>
      </c>
      <c r="Y2839" s="7" t="s">
        <v>11610</v>
      </c>
      <c r="Z2839" s="11" t="s">
        <v>4442</v>
      </c>
      <c r="AA2839" s="7">
        <v>1500000</v>
      </c>
      <c r="AB2839" s="1" t="s">
        <v>14977</v>
      </c>
      <c r="AC2839" s="7" t="s">
        <v>14869</v>
      </c>
      <c r="AD2839" s="1" t="s">
        <v>16269</v>
      </c>
    </row>
    <row r="2840" spans="1:30">
      <c r="A2840" s="6">
        <v>43950</v>
      </c>
      <c r="B2840" s="7" t="s">
        <v>21</v>
      </c>
      <c r="C2840" s="7" t="s">
        <v>4483</v>
      </c>
      <c r="D2840" s="7" t="s">
        <v>39</v>
      </c>
      <c r="E2840" s="7" t="s">
        <v>117</v>
      </c>
      <c r="F2840" s="7" t="s">
        <v>5312</v>
      </c>
      <c r="G2840" s="7" t="s">
        <v>37</v>
      </c>
      <c r="H2840" s="7" t="s">
        <v>6158</v>
      </c>
      <c r="I2840" s="7" t="s">
        <v>8732</v>
      </c>
      <c r="J2840" s="7" t="s">
        <v>8733</v>
      </c>
      <c r="K2840" s="7" t="s">
        <v>8734</v>
      </c>
      <c r="L2840" s="7" t="s">
        <v>14390</v>
      </c>
      <c r="M2840" s="7" t="s">
        <v>14389</v>
      </c>
      <c r="N2840" s="7">
        <v>22356</v>
      </c>
      <c r="O2840" s="7">
        <v>1800</v>
      </c>
      <c r="P2840" s="7">
        <v>12.42</v>
      </c>
      <c r="Q2840" s="7"/>
      <c r="R2840" s="1"/>
      <c r="S2840" s="1"/>
      <c r="T2840" s="1"/>
      <c r="U2840" s="15" t="s">
        <v>816</v>
      </c>
      <c r="V2840" s="52"/>
      <c r="W2840" s="14" t="s">
        <v>815</v>
      </c>
      <c r="X2840" s="20">
        <v>0</v>
      </c>
      <c r="Y2840" s="7" t="s">
        <v>11611</v>
      </c>
      <c r="Z2840" s="11" t="s">
        <v>4442</v>
      </c>
      <c r="AA2840" s="7">
        <v>0</v>
      </c>
      <c r="AB2840" s="1" t="s">
        <v>15786</v>
      </c>
      <c r="AC2840" s="7" t="s">
        <v>14870</v>
      </c>
      <c r="AD2840" s="1" t="s">
        <v>16269</v>
      </c>
    </row>
    <row r="2841" spans="1:30">
      <c r="A2841" s="6">
        <v>43937</v>
      </c>
      <c r="B2841" s="7" t="s">
        <v>15</v>
      </c>
      <c r="C2841" s="7" t="s">
        <v>4632</v>
      </c>
      <c r="D2841" s="7" t="s">
        <v>3512</v>
      </c>
      <c r="E2841" s="7" t="s">
        <v>16</v>
      </c>
      <c r="F2841" s="7"/>
      <c r="G2841" s="7" t="s">
        <v>37</v>
      </c>
      <c r="H2841" s="7" t="s">
        <v>6159</v>
      </c>
      <c r="I2841" s="7" t="s">
        <v>9000</v>
      </c>
      <c r="J2841" s="7" t="s">
        <v>9001</v>
      </c>
      <c r="K2841" s="7" t="s">
        <v>9001</v>
      </c>
      <c r="L2841" s="7" t="s">
        <v>14467</v>
      </c>
      <c r="M2841" s="7" t="s">
        <v>9002</v>
      </c>
      <c r="N2841" s="7">
        <v>22350</v>
      </c>
      <c r="O2841" s="7">
        <v>3</v>
      </c>
      <c r="P2841" s="7">
        <v>7450</v>
      </c>
      <c r="Q2841" s="7"/>
      <c r="R2841" s="1"/>
      <c r="S2841" s="1"/>
      <c r="T2841" s="1"/>
      <c r="U2841" s="15" t="s">
        <v>816</v>
      </c>
      <c r="V2841" s="52"/>
      <c r="W2841" s="14" t="s">
        <v>815</v>
      </c>
      <c r="X2841" s="20">
        <v>0</v>
      </c>
      <c r="Y2841" s="7" t="s">
        <v>11612</v>
      </c>
      <c r="Z2841" s="11" t="s">
        <v>4442</v>
      </c>
      <c r="AA2841" s="7">
        <v>300000</v>
      </c>
      <c r="AB2841" s="1" t="s">
        <v>15865</v>
      </c>
      <c r="AC2841" s="7" t="s">
        <v>14869</v>
      </c>
      <c r="AD2841" s="1" t="s">
        <v>16269</v>
      </c>
    </row>
    <row r="2842" spans="1:30">
      <c r="A2842" s="6" t="s">
        <v>815</v>
      </c>
      <c r="B2842" s="7" t="s">
        <v>15</v>
      </c>
      <c r="C2842" s="7" t="s">
        <v>4458</v>
      </c>
      <c r="D2842" s="11" t="s">
        <v>904</v>
      </c>
      <c r="E2842" s="7" t="s">
        <v>16</v>
      </c>
      <c r="F2842" s="7" t="s">
        <v>4459</v>
      </c>
      <c r="G2842" s="7" t="s">
        <v>17</v>
      </c>
      <c r="H2842" s="7" t="s">
        <v>6160</v>
      </c>
      <c r="I2842" s="7" t="s">
        <v>8267</v>
      </c>
      <c r="J2842" s="7"/>
      <c r="K2842" s="7" t="s">
        <v>4517</v>
      </c>
      <c r="L2842" s="7" t="s">
        <v>8316</v>
      </c>
      <c r="M2842" s="7" t="s">
        <v>14305</v>
      </c>
      <c r="N2842" s="7">
        <v>22302</v>
      </c>
      <c r="O2842" s="7"/>
      <c r="P2842" s="7"/>
      <c r="Q2842" s="7"/>
      <c r="R2842" s="1"/>
      <c r="S2842" s="1"/>
      <c r="T2842" s="1"/>
      <c r="U2842" s="15" t="s">
        <v>816</v>
      </c>
      <c r="V2842" s="52"/>
      <c r="W2842" s="14" t="s">
        <v>815</v>
      </c>
      <c r="X2842" s="20">
        <v>0</v>
      </c>
      <c r="Y2842" s="7" t="s">
        <v>11613</v>
      </c>
      <c r="Z2842" s="11" t="s">
        <v>4442</v>
      </c>
      <c r="AA2842" s="7">
        <v>103730196.44</v>
      </c>
      <c r="AB2842" s="1" t="s">
        <v>15679</v>
      </c>
      <c r="AC2842" s="7" t="s">
        <v>14869</v>
      </c>
      <c r="AD2842" s="1" t="s">
        <v>16269</v>
      </c>
    </row>
    <row r="2843" spans="1:30">
      <c r="A2843" s="6" t="s">
        <v>815</v>
      </c>
      <c r="B2843" s="7" t="s">
        <v>15</v>
      </c>
      <c r="C2843" s="7" t="s">
        <v>4458</v>
      </c>
      <c r="D2843" s="11" t="s">
        <v>904</v>
      </c>
      <c r="E2843" s="7" t="s">
        <v>16</v>
      </c>
      <c r="F2843" s="7" t="s">
        <v>4459</v>
      </c>
      <c r="G2843" s="7" t="s">
        <v>17</v>
      </c>
      <c r="H2843" s="7" t="s">
        <v>6161</v>
      </c>
      <c r="I2843" s="7" t="s">
        <v>4846</v>
      </c>
      <c r="J2843" s="7"/>
      <c r="K2843" s="7" t="s">
        <v>4517</v>
      </c>
      <c r="L2843" s="7" t="s">
        <v>8380</v>
      </c>
      <c r="M2843" s="7" t="s">
        <v>9769</v>
      </c>
      <c r="N2843" s="7">
        <v>22275</v>
      </c>
      <c r="O2843" s="7"/>
      <c r="P2843" s="7"/>
      <c r="Q2843" s="7"/>
      <c r="R2843" s="1"/>
      <c r="S2843" s="1"/>
      <c r="T2843" s="1"/>
      <c r="U2843" s="15" t="s">
        <v>816</v>
      </c>
      <c r="V2843" s="52"/>
      <c r="W2843" s="14" t="s">
        <v>815</v>
      </c>
      <c r="X2843" s="20">
        <v>0</v>
      </c>
      <c r="Y2843" s="7" t="s">
        <v>11614</v>
      </c>
      <c r="Z2843" s="11" t="s">
        <v>4442</v>
      </c>
      <c r="AA2843" s="7">
        <v>0</v>
      </c>
      <c r="AB2843" s="1" t="s">
        <v>15826</v>
      </c>
      <c r="AC2843" s="7" t="s">
        <v>14869</v>
      </c>
      <c r="AD2843" s="1" t="s">
        <v>16269</v>
      </c>
    </row>
    <row r="2844" spans="1:30">
      <c r="A2844" s="6" t="s">
        <v>815</v>
      </c>
      <c r="B2844" s="7" t="s">
        <v>15</v>
      </c>
      <c r="C2844" s="7" t="s">
        <v>4458</v>
      </c>
      <c r="D2844" s="11" t="s">
        <v>904</v>
      </c>
      <c r="E2844" s="7" t="s">
        <v>16</v>
      </c>
      <c r="F2844" s="7" t="s">
        <v>4459</v>
      </c>
      <c r="G2844" s="7" t="s">
        <v>17</v>
      </c>
      <c r="H2844" s="7" t="s">
        <v>5599</v>
      </c>
      <c r="I2844" s="7" t="s">
        <v>9271</v>
      </c>
      <c r="J2844" s="7"/>
      <c r="K2844" s="7" t="s">
        <v>4517</v>
      </c>
      <c r="L2844" s="7" t="s">
        <v>8639</v>
      </c>
      <c r="M2844" s="7" t="s">
        <v>8640</v>
      </c>
      <c r="N2844" s="7">
        <v>22218</v>
      </c>
      <c r="O2844" s="7"/>
      <c r="P2844" s="7"/>
      <c r="Q2844" s="7"/>
      <c r="R2844" s="1"/>
      <c r="S2844" s="1"/>
      <c r="T2844" s="1"/>
      <c r="U2844" s="15" t="s">
        <v>816</v>
      </c>
      <c r="V2844" s="52"/>
      <c r="W2844" s="14" t="s">
        <v>815</v>
      </c>
      <c r="X2844" s="20">
        <v>0</v>
      </c>
      <c r="Y2844" s="7" t="s">
        <v>11615</v>
      </c>
      <c r="Z2844" s="11" t="s">
        <v>4442</v>
      </c>
      <c r="AA2844" s="7">
        <v>200000</v>
      </c>
      <c r="AB2844" s="1" t="s">
        <v>15762</v>
      </c>
      <c r="AC2844" s="7" t="s">
        <v>14870</v>
      </c>
      <c r="AD2844" s="1" t="s">
        <v>16269</v>
      </c>
    </row>
    <row r="2845" spans="1:30">
      <c r="A2845" s="6">
        <v>43943</v>
      </c>
      <c r="B2845" s="7" t="s">
        <v>15</v>
      </c>
      <c r="C2845" s="7" t="s">
        <v>4464</v>
      </c>
      <c r="D2845" s="7" t="s">
        <v>2766</v>
      </c>
      <c r="E2845" s="7" t="s">
        <v>16</v>
      </c>
      <c r="F2845" s="7" t="s">
        <v>2132</v>
      </c>
      <c r="G2845" s="7" t="s">
        <v>37</v>
      </c>
      <c r="H2845" s="7" t="s">
        <v>6162</v>
      </c>
      <c r="I2845" s="7" t="s">
        <v>9272</v>
      </c>
      <c r="J2845" s="7" t="s">
        <v>797</v>
      </c>
      <c r="K2845" s="7"/>
      <c r="L2845" s="7"/>
      <c r="M2845" s="7"/>
      <c r="N2845" s="7">
        <v>22130</v>
      </c>
      <c r="O2845" s="7"/>
      <c r="P2845" s="7"/>
      <c r="Q2845" s="7"/>
      <c r="R2845" s="1"/>
      <c r="S2845" s="1"/>
      <c r="T2845" s="1"/>
      <c r="U2845" s="15" t="s">
        <v>816</v>
      </c>
      <c r="V2845" s="52"/>
      <c r="W2845" s="14" t="s">
        <v>815</v>
      </c>
      <c r="X2845" s="20">
        <v>0</v>
      </c>
      <c r="Y2845" s="7" t="s">
        <v>11616</v>
      </c>
      <c r="Z2845" s="11" t="s">
        <v>4442</v>
      </c>
      <c r="AA2845" s="7"/>
      <c r="AB2845" s="1" t="s">
        <v>14871</v>
      </c>
      <c r="AC2845" s="7"/>
      <c r="AD2845" s="1" t="s">
        <v>16269</v>
      </c>
    </row>
    <row r="2846" spans="1:30">
      <c r="A2846" s="6">
        <v>43936</v>
      </c>
      <c r="B2846" s="7" t="s">
        <v>15</v>
      </c>
      <c r="C2846" s="7" t="s">
        <v>4458</v>
      </c>
      <c r="D2846" s="11" t="s">
        <v>904</v>
      </c>
      <c r="E2846" s="7" t="s">
        <v>16</v>
      </c>
      <c r="F2846" s="7" t="s">
        <v>4459</v>
      </c>
      <c r="G2846" s="7" t="s">
        <v>17</v>
      </c>
      <c r="H2846" s="7" t="s">
        <v>6163</v>
      </c>
      <c r="I2846" s="7" t="s">
        <v>8267</v>
      </c>
      <c r="J2846" s="7"/>
      <c r="K2846" s="7" t="s">
        <v>4517</v>
      </c>
      <c r="L2846" s="7" t="s">
        <v>8254</v>
      </c>
      <c r="M2846" s="7" t="s">
        <v>8538</v>
      </c>
      <c r="N2846" s="7">
        <v>22050</v>
      </c>
      <c r="O2846" s="7">
        <v>20</v>
      </c>
      <c r="P2846" s="7">
        <v>31.5</v>
      </c>
      <c r="Q2846" s="7"/>
      <c r="R2846" s="1"/>
      <c r="S2846" s="1"/>
      <c r="T2846" s="1"/>
      <c r="U2846" s="15" t="s">
        <v>816</v>
      </c>
      <c r="V2846" s="52"/>
      <c r="W2846" s="14" t="s">
        <v>815</v>
      </c>
      <c r="X2846" s="20">
        <v>0</v>
      </c>
      <c r="Y2846" s="7" t="s">
        <v>11617</v>
      </c>
      <c r="Z2846" s="11" t="s">
        <v>4442</v>
      </c>
      <c r="AA2846" s="7">
        <v>3600000</v>
      </c>
      <c r="AB2846" s="1" t="s">
        <v>15660</v>
      </c>
      <c r="AC2846" s="7" t="s">
        <v>14869</v>
      </c>
      <c r="AD2846" s="1" t="s">
        <v>16269</v>
      </c>
    </row>
    <row r="2847" spans="1:30">
      <c r="A2847" s="6">
        <v>43949</v>
      </c>
      <c r="B2847" s="7" t="s">
        <v>21</v>
      </c>
      <c r="C2847" s="7" t="s">
        <v>4657</v>
      </c>
      <c r="D2847" s="7" t="s">
        <v>3952</v>
      </c>
      <c r="E2847" s="7" t="s">
        <v>117</v>
      </c>
      <c r="F2847" s="7" t="s">
        <v>5910</v>
      </c>
      <c r="G2847" s="7" t="s">
        <v>37</v>
      </c>
      <c r="H2847" s="7" t="s">
        <v>6164</v>
      </c>
      <c r="I2847" s="7" t="s">
        <v>9005</v>
      </c>
      <c r="J2847" s="7"/>
      <c r="K2847" s="7"/>
      <c r="L2847" s="7" t="s">
        <v>14469</v>
      </c>
      <c r="M2847" s="7" t="s">
        <v>9006</v>
      </c>
      <c r="N2847" s="7">
        <v>22000</v>
      </c>
      <c r="O2847" s="7">
        <v>22</v>
      </c>
      <c r="P2847" s="7">
        <v>1000</v>
      </c>
      <c r="Q2847" s="7"/>
      <c r="R2847" s="1"/>
      <c r="S2847" s="1"/>
      <c r="T2847" s="1"/>
      <c r="U2847" s="15" t="s">
        <v>816</v>
      </c>
      <c r="V2847" s="52"/>
      <c r="W2847" s="14" t="s">
        <v>815</v>
      </c>
      <c r="X2847" s="20">
        <v>0</v>
      </c>
      <c r="Y2847" s="7" t="s">
        <v>11618</v>
      </c>
      <c r="Z2847" s="11" t="s">
        <v>4442</v>
      </c>
      <c r="AA2847" s="7">
        <v>7000</v>
      </c>
      <c r="AB2847" s="1" t="s">
        <v>15867</v>
      </c>
      <c r="AC2847" s="7" t="s">
        <v>14868</v>
      </c>
      <c r="AD2847" s="1" t="s">
        <v>16269</v>
      </c>
    </row>
    <row r="2848" spans="1:30">
      <c r="A2848" s="6">
        <v>43943</v>
      </c>
      <c r="B2848" s="7" t="s">
        <v>15</v>
      </c>
      <c r="C2848" s="7" t="s">
        <v>4645</v>
      </c>
      <c r="D2848" s="7" t="s">
        <v>692</v>
      </c>
      <c r="E2848" s="7" t="s">
        <v>16</v>
      </c>
      <c r="F2848" s="7"/>
      <c r="G2848" s="7" t="s">
        <v>37</v>
      </c>
      <c r="H2848" s="7" t="s">
        <v>6165</v>
      </c>
      <c r="I2848" s="7" t="s">
        <v>731</v>
      </c>
      <c r="J2848" s="7"/>
      <c r="K2848" s="7" t="s">
        <v>732</v>
      </c>
      <c r="L2848" s="7" t="s">
        <v>14388</v>
      </c>
      <c r="M2848" s="7" t="s">
        <v>8726</v>
      </c>
      <c r="N2848" s="7">
        <v>22000</v>
      </c>
      <c r="O2848" s="7">
        <v>220</v>
      </c>
      <c r="P2848" s="7">
        <v>100</v>
      </c>
      <c r="Q2848" s="7"/>
      <c r="R2848" s="1"/>
      <c r="S2848" s="1"/>
      <c r="T2848" s="1"/>
      <c r="U2848" s="15" t="s">
        <v>816</v>
      </c>
      <c r="V2848" s="52"/>
      <c r="W2848" s="14" t="s">
        <v>815</v>
      </c>
      <c r="X2848" s="20">
        <v>0</v>
      </c>
      <c r="Y2848" s="7" t="s">
        <v>11619</v>
      </c>
      <c r="Z2848" s="11" t="s">
        <v>4442</v>
      </c>
      <c r="AA2848" s="7">
        <v>95400</v>
      </c>
      <c r="AB2848" s="1" t="s">
        <v>15785</v>
      </c>
      <c r="AC2848" s="7" t="s">
        <v>14868</v>
      </c>
      <c r="AD2848" s="1" t="s">
        <v>16269</v>
      </c>
    </row>
    <row r="2849" spans="1:30">
      <c r="A2849" s="6">
        <v>43917</v>
      </c>
      <c r="B2849" s="7" t="s">
        <v>1385</v>
      </c>
      <c r="C2849" s="7" t="s">
        <v>4444</v>
      </c>
      <c r="D2849" s="7" t="s">
        <v>1387</v>
      </c>
      <c r="E2849" s="7" t="s">
        <v>4456</v>
      </c>
      <c r="F2849" s="7" t="s">
        <v>4469</v>
      </c>
      <c r="G2849" s="7" t="s">
        <v>17</v>
      </c>
      <c r="H2849" s="7" t="s">
        <v>1465</v>
      </c>
      <c r="I2849" s="7" t="s">
        <v>1466</v>
      </c>
      <c r="J2849" s="7"/>
      <c r="K2849" s="7"/>
      <c r="L2849" s="7" t="s">
        <v>1468</v>
      </c>
      <c r="M2849" s="7" t="s">
        <v>1469</v>
      </c>
      <c r="N2849" s="7">
        <v>22000</v>
      </c>
      <c r="O2849" s="7"/>
      <c r="P2849" s="7"/>
      <c r="Q2849" s="7"/>
      <c r="R2849" s="1"/>
      <c r="S2849" s="1"/>
      <c r="T2849" s="1"/>
      <c r="U2849" s="15" t="s">
        <v>816</v>
      </c>
      <c r="V2849" s="52"/>
      <c r="W2849" s="14" t="s">
        <v>815</v>
      </c>
      <c r="X2849" s="20">
        <v>0</v>
      </c>
      <c r="Y2849" s="7" t="s">
        <v>11620</v>
      </c>
      <c r="Z2849" s="11" t="s">
        <v>4442</v>
      </c>
      <c r="AA2849" s="7">
        <v>4000000</v>
      </c>
      <c r="AB2849" s="1" t="s">
        <v>15104</v>
      </c>
      <c r="AC2849" s="7" t="s">
        <v>14869</v>
      </c>
      <c r="AD2849" s="1" t="s">
        <v>16269</v>
      </c>
    </row>
    <row r="2850" spans="1:30">
      <c r="A2850" s="6">
        <v>43948</v>
      </c>
      <c r="B2850" s="7" t="s">
        <v>21</v>
      </c>
      <c r="C2850" s="7" t="s">
        <v>4474</v>
      </c>
      <c r="D2850" s="7" t="s">
        <v>2414</v>
      </c>
      <c r="E2850" s="7" t="s">
        <v>117</v>
      </c>
      <c r="F2850" s="7" t="s">
        <v>2423</v>
      </c>
      <c r="G2850" s="7" t="s">
        <v>17</v>
      </c>
      <c r="H2850" s="7" t="s">
        <v>6166</v>
      </c>
      <c r="I2850" s="7" t="s">
        <v>2425</v>
      </c>
      <c r="J2850" s="7" t="s">
        <v>811</v>
      </c>
      <c r="K2850" s="7" t="s">
        <v>811</v>
      </c>
      <c r="L2850" s="7" t="s">
        <v>14539</v>
      </c>
      <c r="M2850" s="7" t="s">
        <v>9273</v>
      </c>
      <c r="N2850" s="7">
        <v>21896.6</v>
      </c>
      <c r="O2850" s="7">
        <v>814</v>
      </c>
      <c r="P2850" s="7">
        <v>26.9</v>
      </c>
      <c r="Q2850" s="7"/>
      <c r="R2850" s="1"/>
      <c r="S2850" s="1"/>
      <c r="T2850" s="1"/>
      <c r="U2850" s="15" t="s">
        <v>816</v>
      </c>
      <c r="V2850" s="52"/>
      <c r="W2850" s="14" t="s">
        <v>815</v>
      </c>
      <c r="X2850" s="20">
        <v>0</v>
      </c>
      <c r="Y2850" s="7" t="s">
        <v>11621</v>
      </c>
      <c r="Z2850" s="11" t="s">
        <v>4442</v>
      </c>
      <c r="AA2850" s="7">
        <v>115000</v>
      </c>
      <c r="AB2850" s="1" t="s">
        <v>15945</v>
      </c>
      <c r="AC2850" s="7" t="s">
        <v>14869</v>
      </c>
      <c r="AD2850" s="1" t="s">
        <v>16269</v>
      </c>
    </row>
    <row r="2851" spans="1:30">
      <c r="A2851" s="6" t="s">
        <v>815</v>
      </c>
      <c r="B2851" s="7" t="s">
        <v>15</v>
      </c>
      <c r="C2851" s="7" t="s">
        <v>4458</v>
      </c>
      <c r="D2851" s="11" t="s">
        <v>904</v>
      </c>
      <c r="E2851" s="7" t="s">
        <v>16</v>
      </c>
      <c r="F2851" s="7" t="s">
        <v>4461</v>
      </c>
      <c r="G2851" s="7" t="s">
        <v>17</v>
      </c>
      <c r="H2851" s="7" t="s">
        <v>6167</v>
      </c>
      <c r="I2851" s="7" t="s">
        <v>9274</v>
      </c>
      <c r="J2851" s="7"/>
      <c r="K2851" s="7" t="s">
        <v>4525</v>
      </c>
      <c r="L2851" s="7" t="s">
        <v>8203</v>
      </c>
      <c r="M2851" s="7" t="s">
        <v>14540</v>
      </c>
      <c r="N2851" s="7">
        <v>21852</v>
      </c>
      <c r="O2851" s="7"/>
      <c r="P2851" s="7"/>
      <c r="Q2851" s="7"/>
      <c r="R2851" s="1"/>
      <c r="S2851" s="1"/>
      <c r="T2851" s="1"/>
      <c r="U2851" s="15" t="s">
        <v>816</v>
      </c>
      <c r="V2851" s="52"/>
      <c r="W2851" s="14" t="s">
        <v>815</v>
      </c>
      <c r="X2851" s="20">
        <v>0</v>
      </c>
      <c r="Y2851" s="7" t="s">
        <v>11622</v>
      </c>
      <c r="Z2851" s="11" t="s">
        <v>4442</v>
      </c>
      <c r="AA2851" s="7">
        <v>1132743867.4400001</v>
      </c>
      <c r="AB2851" s="1" t="s">
        <v>15946</v>
      </c>
      <c r="AC2851" s="7" t="s">
        <v>14869</v>
      </c>
      <c r="AD2851" s="1" t="s">
        <v>16269</v>
      </c>
    </row>
    <row r="2852" spans="1:30">
      <c r="A2852" s="6">
        <v>43944</v>
      </c>
      <c r="B2852" s="7" t="s">
        <v>15</v>
      </c>
      <c r="C2852" s="7" t="s">
        <v>4656</v>
      </c>
      <c r="D2852" s="7" t="s">
        <v>39</v>
      </c>
      <c r="E2852" s="7" t="s">
        <v>16</v>
      </c>
      <c r="F2852" s="7" t="s">
        <v>129</v>
      </c>
      <c r="G2852" s="7" t="s">
        <v>37</v>
      </c>
      <c r="H2852" s="7" t="s">
        <v>6168</v>
      </c>
      <c r="I2852" s="7" t="s">
        <v>9275</v>
      </c>
      <c r="J2852" s="7"/>
      <c r="K2852" s="7" t="s">
        <v>9276</v>
      </c>
      <c r="L2852" s="7" t="s">
        <v>13650</v>
      </c>
      <c r="M2852" s="7" t="s">
        <v>13649</v>
      </c>
      <c r="N2852" s="7">
        <v>21836.799999999999</v>
      </c>
      <c r="O2852" s="7">
        <v>400</v>
      </c>
      <c r="P2852" s="7">
        <v>54.59</v>
      </c>
      <c r="Q2852" s="7"/>
      <c r="R2852" s="1"/>
      <c r="S2852" s="1"/>
      <c r="T2852" s="1"/>
      <c r="U2852" s="15" t="s">
        <v>816</v>
      </c>
      <c r="V2852" s="52"/>
      <c r="W2852" s="14" t="s">
        <v>815</v>
      </c>
      <c r="X2852" s="20">
        <v>0</v>
      </c>
      <c r="Y2852" s="7" t="s">
        <v>11623</v>
      </c>
      <c r="Z2852" s="11" t="s">
        <v>4442</v>
      </c>
      <c r="AA2852" s="7">
        <v>10000</v>
      </c>
      <c r="AB2852" s="1" t="s">
        <v>14885</v>
      </c>
      <c r="AC2852" s="7" t="s">
        <v>14868</v>
      </c>
      <c r="AD2852" s="1" t="s">
        <v>16269</v>
      </c>
    </row>
    <row r="2853" spans="1:30">
      <c r="A2853" s="6">
        <v>43955</v>
      </c>
      <c r="B2853" s="7" t="s">
        <v>15</v>
      </c>
      <c r="C2853" s="7" t="s">
        <v>2194</v>
      </c>
      <c r="D2853" s="7" t="s">
        <v>2194</v>
      </c>
      <c r="E2853" s="7" t="s">
        <v>16</v>
      </c>
      <c r="F2853" s="7" t="s">
        <v>2195</v>
      </c>
      <c r="G2853" s="7" t="s">
        <v>37</v>
      </c>
      <c r="H2853" s="7" t="s">
        <v>6169</v>
      </c>
      <c r="I2853" s="7" t="s">
        <v>8847</v>
      </c>
      <c r="J2853" s="7" t="s">
        <v>2207</v>
      </c>
      <c r="K2853" s="7" t="s">
        <v>8848</v>
      </c>
      <c r="L2853" s="7" t="s">
        <v>14541</v>
      </c>
      <c r="M2853" s="7" t="s">
        <v>9277</v>
      </c>
      <c r="N2853" s="7">
        <v>21836</v>
      </c>
      <c r="O2853" s="7">
        <v>1</v>
      </c>
      <c r="P2853" s="7">
        <v>21836</v>
      </c>
      <c r="Q2853" s="7"/>
      <c r="R2853" s="1"/>
      <c r="S2853" s="1"/>
      <c r="T2853" s="1"/>
      <c r="U2853" s="15" t="s">
        <v>816</v>
      </c>
      <c r="V2853" s="52"/>
      <c r="W2853" s="14" t="s">
        <v>815</v>
      </c>
      <c r="X2853" s="20">
        <v>0</v>
      </c>
      <c r="Y2853" s="7" t="s">
        <v>11624</v>
      </c>
      <c r="Z2853" s="11" t="s">
        <v>4442</v>
      </c>
      <c r="AA2853" s="7">
        <v>60000</v>
      </c>
      <c r="AB2853" s="1" t="s">
        <v>15947</v>
      </c>
      <c r="AC2853" s="7" t="s">
        <v>14868</v>
      </c>
      <c r="AD2853" s="1" t="s">
        <v>16269</v>
      </c>
    </row>
    <row r="2854" spans="1:30">
      <c r="A2854" s="6">
        <v>43916</v>
      </c>
      <c r="B2854" s="7" t="s">
        <v>21</v>
      </c>
      <c r="C2854" s="7" t="s">
        <v>4676</v>
      </c>
      <c r="D2854" s="11" t="s">
        <v>904</v>
      </c>
      <c r="E2854" s="7" t="s">
        <v>117</v>
      </c>
      <c r="F2854" s="7" t="s">
        <v>1303</v>
      </c>
      <c r="G2854" s="7" t="s">
        <v>17</v>
      </c>
      <c r="H2854" s="7" t="s">
        <v>5146</v>
      </c>
      <c r="I2854" s="7" t="s">
        <v>9278</v>
      </c>
      <c r="J2854" s="7"/>
      <c r="K2854" s="7" t="s">
        <v>9278</v>
      </c>
      <c r="L2854" s="7"/>
      <c r="M2854" s="7"/>
      <c r="N2854" s="7">
        <v>21783</v>
      </c>
      <c r="O2854" s="7"/>
      <c r="P2854" s="7"/>
      <c r="Q2854" s="7"/>
      <c r="R2854" s="1"/>
      <c r="S2854" s="1"/>
      <c r="T2854" s="1"/>
      <c r="U2854" s="15" t="s">
        <v>816</v>
      </c>
      <c r="V2854" s="52"/>
      <c r="W2854" s="14" t="s">
        <v>815</v>
      </c>
      <c r="X2854" s="20">
        <v>0</v>
      </c>
      <c r="Y2854" s="7" t="s">
        <v>11625</v>
      </c>
      <c r="Z2854" s="11" t="s">
        <v>4442</v>
      </c>
      <c r="AA2854" s="7"/>
      <c r="AB2854" s="1" t="s">
        <v>14871</v>
      </c>
      <c r="AC2854" s="7"/>
      <c r="AD2854" s="1" t="s">
        <v>16269</v>
      </c>
    </row>
    <row r="2855" spans="1:30">
      <c r="A2855" s="6">
        <v>43938</v>
      </c>
      <c r="B2855" s="7" t="s">
        <v>15</v>
      </c>
      <c r="C2855" s="7" t="s">
        <v>4670</v>
      </c>
      <c r="D2855" s="7" t="s">
        <v>2695</v>
      </c>
      <c r="E2855" s="7" t="s">
        <v>16</v>
      </c>
      <c r="F2855" s="7" t="s">
        <v>2725</v>
      </c>
      <c r="G2855" s="7" t="s">
        <v>17</v>
      </c>
      <c r="H2855" s="7" t="s">
        <v>6170</v>
      </c>
      <c r="I2855" s="7" t="s">
        <v>2734</v>
      </c>
      <c r="J2855" s="7" t="s">
        <v>2314</v>
      </c>
      <c r="K2855" s="7" t="s">
        <v>2700</v>
      </c>
      <c r="L2855" s="7" t="s">
        <v>14497</v>
      </c>
      <c r="M2855" s="7" t="s">
        <v>9124</v>
      </c>
      <c r="N2855" s="7">
        <v>21740</v>
      </c>
      <c r="O2855" s="7">
        <v>200</v>
      </c>
      <c r="P2855" s="7">
        <v>108.7</v>
      </c>
      <c r="Q2855" s="7"/>
      <c r="R2855" s="1"/>
      <c r="S2855" s="1"/>
      <c r="T2855" s="1"/>
      <c r="U2855" s="15" t="s">
        <v>816</v>
      </c>
      <c r="V2855" s="52"/>
      <c r="W2855" s="14" t="s">
        <v>815</v>
      </c>
      <c r="X2855" s="20">
        <v>0</v>
      </c>
      <c r="Y2855" s="7" t="s">
        <v>11626</v>
      </c>
      <c r="Z2855" s="11" t="s">
        <v>4442</v>
      </c>
      <c r="AA2855" s="7">
        <v>50000</v>
      </c>
      <c r="AB2855" s="1" t="s">
        <v>15901</v>
      </c>
      <c r="AC2855" s="7" t="s">
        <v>14868</v>
      </c>
      <c r="AD2855" s="1" t="s">
        <v>16269</v>
      </c>
    </row>
    <row r="2856" spans="1:30">
      <c r="A2856" s="6">
        <v>43938</v>
      </c>
      <c r="B2856" s="7" t="s">
        <v>15</v>
      </c>
      <c r="C2856" s="7" t="s">
        <v>4670</v>
      </c>
      <c r="D2856" s="7" t="s">
        <v>2695</v>
      </c>
      <c r="E2856" s="7" t="s">
        <v>16</v>
      </c>
      <c r="F2856" s="7" t="s">
        <v>2725</v>
      </c>
      <c r="G2856" s="7" t="s">
        <v>17</v>
      </c>
      <c r="H2856" s="7" t="s">
        <v>6171</v>
      </c>
      <c r="I2856" s="7" t="s">
        <v>2734</v>
      </c>
      <c r="J2856" s="7" t="s">
        <v>2314</v>
      </c>
      <c r="K2856" s="7" t="s">
        <v>2700</v>
      </c>
      <c r="L2856" s="7" t="s">
        <v>14497</v>
      </c>
      <c r="M2856" s="7" t="s">
        <v>9124</v>
      </c>
      <c r="N2856" s="7">
        <v>21740</v>
      </c>
      <c r="O2856" s="7">
        <v>200</v>
      </c>
      <c r="P2856" s="7">
        <v>108.7</v>
      </c>
      <c r="Q2856" s="7"/>
      <c r="R2856" s="1"/>
      <c r="S2856" s="1"/>
      <c r="T2856" s="1"/>
      <c r="U2856" s="15" t="s">
        <v>816</v>
      </c>
      <c r="V2856" s="52"/>
      <c r="W2856" s="14" t="s">
        <v>815</v>
      </c>
      <c r="X2856" s="20">
        <v>0</v>
      </c>
      <c r="Y2856" s="7" t="s">
        <v>11627</v>
      </c>
      <c r="Z2856" s="11" t="s">
        <v>4442</v>
      </c>
      <c r="AA2856" s="7">
        <v>50000</v>
      </c>
      <c r="AB2856" s="1" t="s">
        <v>15901</v>
      </c>
      <c r="AC2856" s="7" t="s">
        <v>14868</v>
      </c>
      <c r="AD2856" s="1" t="s">
        <v>16269</v>
      </c>
    </row>
    <row r="2857" spans="1:30">
      <c r="A2857" s="6">
        <v>43942</v>
      </c>
      <c r="B2857" s="7" t="s">
        <v>15</v>
      </c>
      <c r="C2857" s="7" t="s">
        <v>4452</v>
      </c>
      <c r="D2857" s="7" t="s">
        <v>3804</v>
      </c>
      <c r="E2857" s="7" t="s">
        <v>16</v>
      </c>
      <c r="F2857" s="7" t="s">
        <v>2462</v>
      </c>
      <c r="G2857" s="7" t="s">
        <v>17</v>
      </c>
      <c r="H2857" s="7" t="s">
        <v>6172</v>
      </c>
      <c r="I2857" s="7" t="s">
        <v>8382</v>
      </c>
      <c r="J2857" s="7" t="s">
        <v>9279</v>
      </c>
      <c r="K2857" s="7"/>
      <c r="L2857" s="7" t="s">
        <v>9732</v>
      </c>
      <c r="M2857" s="7" t="s">
        <v>52</v>
      </c>
      <c r="N2857" s="7">
        <v>21726.080000000002</v>
      </c>
      <c r="O2857" s="7">
        <v>800</v>
      </c>
      <c r="P2857" s="7">
        <v>27.16</v>
      </c>
      <c r="Q2857" s="7"/>
      <c r="R2857" s="1"/>
      <c r="S2857" s="1"/>
      <c r="T2857" s="1"/>
      <c r="U2857" s="15" t="s">
        <v>816</v>
      </c>
      <c r="V2857" s="52"/>
      <c r="W2857" s="14" t="s">
        <v>815</v>
      </c>
      <c r="X2857" s="20">
        <v>0</v>
      </c>
      <c r="Y2857" s="7" t="s">
        <v>11628</v>
      </c>
      <c r="Z2857" s="11" t="s">
        <v>4442</v>
      </c>
      <c r="AA2857" s="7">
        <v>0</v>
      </c>
      <c r="AB2857" s="1" t="s">
        <v>14927</v>
      </c>
      <c r="AC2857" s="7" t="s">
        <v>14869</v>
      </c>
      <c r="AD2857" s="1" t="s">
        <v>16269</v>
      </c>
    </row>
    <row r="2858" spans="1:30">
      <c r="A2858" s="6" t="s">
        <v>815</v>
      </c>
      <c r="B2858" s="7" t="s">
        <v>15</v>
      </c>
      <c r="C2858" s="7" t="s">
        <v>4458</v>
      </c>
      <c r="D2858" s="11" t="s">
        <v>904</v>
      </c>
      <c r="E2858" s="7" t="s">
        <v>16</v>
      </c>
      <c r="F2858" s="7" t="s">
        <v>4459</v>
      </c>
      <c r="G2858" s="7" t="s">
        <v>17</v>
      </c>
      <c r="H2858" s="7" t="s">
        <v>6173</v>
      </c>
      <c r="I2858" s="7" t="s">
        <v>4846</v>
      </c>
      <c r="J2858" s="7"/>
      <c r="K2858" s="7" t="s">
        <v>4517</v>
      </c>
      <c r="L2858" s="7"/>
      <c r="M2858" s="7"/>
      <c r="N2858" s="7">
        <v>21600</v>
      </c>
      <c r="O2858" s="7"/>
      <c r="P2858" s="7"/>
      <c r="Q2858" s="7"/>
      <c r="R2858" s="1"/>
      <c r="S2858" s="1"/>
      <c r="T2858" s="1"/>
      <c r="U2858" s="15" t="s">
        <v>816</v>
      </c>
      <c r="V2858" s="52"/>
      <c r="W2858" s="14" t="s">
        <v>815</v>
      </c>
      <c r="X2858" s="20">
        <v>0</v>
      </c>
      <c r="Y2858" s="7" t="s">
        <v>11629</v>
      </c>
      <c r="Z2858" s="11" t="s">
        <v>4442</v>
      </c>
      <c r="AA2858" s="7"/>
      <c r="AB2858" s="1" t="s">
        <v>14871</v>
      </c>
      <c r="AC2858" s="7"/>
      <c r="AD2858" s="1" t="s">
        <v>16269</v>
      </c>
    </row>
    <row r="2859" spans="1:30">
      <c r="A2859" s="6">
        <v>43943</v>
      </c>
      <c r="B2859" s="7" t="s">
        <v>15</v>
      </c>
      <c r="C2859" s="7" t="s">
        <v>4642</v>
      </c>
      <c r="D2859" s="7" t="s">
        <v>2046</v>
      </c>
      <c r="E2859" s="7" t="s">
        <v>16</v>
      </c>
      <c r="F2859" s="7"/>
      <c r="G2859" s="7" t="s">
        <v>17</v>
      </c>
      <c r="H2859" s="7" t="s">
        <v>6174</v>
      </c>
      <c r="I2859" s="7" t="s">
        <v>2093</v>
      </c>
      <c r="J2859" s="7"/>
      <c r="K2859" s="7" t="s">
        <v>2094</v>
      </c>
      <c r="L2859" s="7" t="s">
        <v>13865</v>
      </c>
      <c r="M2859" s="7" t="s">
        <v>2055</v>
      </c>
      <c r="N2859" s="7">
        <v>21595.200000000001</v>
      </c>
      <c r="O2859" s="7">
        <v>480</v>
      </c>
      <c r="P2859" s="7">
        <v>44.99</v>
      </c>
      <c r="Q2859" s="7"/>
      <c r="R2859" s="1"/>
      <c r="S2859" s="1"/>
      <c r="T2859" s="1"/>
      <c r="U2859" s="15" t="s">
        <v>816</v>
      </c>
      <c r="V2859" s="52"/>
      <c r="W2859" s="14" t="s">
        <v>815</v>
      </c>
      <c r="X2859" s="20">
        <v>0</v>
      </c>
      <c r="Y2859" s="7" t="s">
        <v>11630</v>
      </c>
      <c r="Z2859" s="11" t="s">
        <v>4442</v>
      </c>
      <c r="AA2859" s="7">
        <v>2000000</v>
      </c>
      <c r="AB2859" s="1" t="s">
        <v>15207</v>
      </c>
      <c r="AC2859" s="7" t="s">
        <v>14869</v>
      </c>
      <c r="AD2859" s="1" t="s">
        <v>16269</v>
      </c>
    </row>
    <row r="2860" spans="1:30">
      <c r="A2860" s="6">
        <v>43944</v>
      </c>
      <c r="B2860" s="7" t="s">
        <v>15</v>
      </c>
      <c r="C2860" s="7" t="s">
        <v>4645</v>
      </c>
      <c r="D2860" s="7" t="s">
        <v>692</v>
      </c>
      <c r="E2860" s="7" t="s">
        <v>16</v>
      </c>
      <c r="F2860" s="7"/>
      <c r="G2860" s="7" t="s">
        <v>37</v>
      </c>
      <c r="H2860" s="7" t="s">
        <v>6175</v>
      </c>
      <c r="I2860" s="7" t="s">
        <v>9140</v>
      </c>
      <c r="J2860" s="7"/>
      <c r="K2860" s="7" t="s">
        <v>9141</v>
      </c>
      <c r="L2860" s="7" t="s">
        <v>9142</v>
      </c>
      <c r="M2860" s="7" t="s">
        <v>9143</v>
      </c>
      <c r="N2860" s="7">
        <v>21588</v>
      </c>
      <c r="O2860" s="7">
        <v>12</v>
      </c>
      <c r="P2860" s="7">
        <v>1799</v>
      </c>
      <c r="Q2860" s="7"/>
      <c r="R2860" s="1"/>
      <c r="S2860" s="1"/>
      <c r="T2860" s="1"/>
      <c r="U2860" s="15" t="s">
        <v>816</v>
      </c>
      <c r="V2860" s="52"/>
      <c r="W2860" s="14" t="s">
        <v>815</v>
      </c>
      <c r="X2860" s="20">
        <v>0</v>
      </c>
      <c r="Y2860" s="7" t="s">
        <v>11631</v>
      </c>
      <c r="Z2860" s="11" t="s">
        <v>4442</v>
      </c>
      <c r="AA2860" s="7">
        <v>395000</v>
      </c>
      <c r="AB2860" s="1" t="s">
        <v>15908</v>
      </c>
      <c r="AC2860" s="7" t="s">
        <v>14868</v>
      </c>
      <c r="AD2860" s="1" t="s">
        <v>16269</v>
      </c>
    </row>
    <row r="2861" spans="1:30">
      <c r="A2861" s="6">
        <v>43925</v>
      </c>
      <c r="B2861" s="7" t="s">
        <v>21</v>
      </c>
      <c r="C2861" s="7" t="s">
        <v>4238</v>
      </c>
      <c r="D2861" s="7" t="s">
        <v>309</v>
      </c>
      <c r="E2861" s="7" t="s">
        <v>16</v>
      </c>
      <c r="F2861" s="7" t="s">
        <v>4249</v>
      </c>
      <c r="G2861" s="7" t="s">
        <v>37</v>
      </c>
      <c r="H2861" s="7" t="s">
        <v>6176</v>
      </c>
      <c r="I2861" s="7" t="s">
        <v>9280</v>
      </c>
      <c r="J2861" s="7" t="s">
        <v>314</v>
      </c>
      <c r="K2861" s="7" t="s">
        <v>351</v>
      </c>
      <c r="L2861" s="7" t="s">
        <v>14542</v>
      </c>
      <c r="M2861" s="7" t="s">
        <v>9281</v>
      </c>
      <c r="N2861" s="7">
        <v>21567</v>
      </c>
      <c r="O2861" s="7">
        <v>30</v>
      </c>
      <c r="P2861" s="7">
        <v>718.9</v>
      </c>
      <c r="Q2861" s="7"/>
      <c r="R2861" s="1"/>
      <c r="S2861" s="1"/>
      <c r="T2861" s="1"/>
      <c r="U2861" s="15" t="s">
        <v>816</v>
      </c>
      <c r="V2861" s="52"/>
      <c r="W2861" s="14" t="s">
        <v>815</v>
      </c>
      <c r="X2861" s="20">
        <v>0</v>
      </c>
      <c r="Y2861" s="7" t="s">
        <v>11632</v>
      </c>
      <c r="Z2861" s="11" t="s">
        <v>4442</v>
      </c>
      <c r="AA2861" s="7">
        <v>15000</v>
      </c>
      <c r="AB2861" s="1" t="s">
        <v>15948</v>
      </c>
      <c r="AC2861" s="7" t="s">
        <v>14868</v>
      </c>
      <c r="AD2861" s="1" t="s">
        <v>16269</v>
      </c>
    </row>
    <row r="2862" spans="1:30">
      <c r="A2862" s="6">
        <v>43927</v>
      </c>
      <c r="B2862" s="7" t="s">
        <v>1385</v>
      </c>
      <c r="C2862" s="7" t="s">
        <v>4444</v>
      </c>
      <c r="D2862" s="7" t="s">
        <v>1387</v>
      </c>
      <c r="E2862" s="7" t="s">
        <v>1499</v>
      </c>
      <c r="F2862" s="7" t="s">
        <v>1520</v>
      </c>
      <c r="G2862" s="7" t="s">
        <v>17</v>
      </c>
      <c r="H2862" s="7" t="s">
        <v>6177</v>
      </c>
      <c r="I2862" s="7" t="s">
        <v>9282</v>
      </c>
      <c r="J2862" s="7"/>
      <c r="K2862" s="7"/>
      <c r="L2862" s="7" t="s">
        <v>14543</v>
      </c>
      <c r="M2862" s="7" t="s">
        <v>9283</v>
      </c>
      <c r="N2862" s="7">
        <v>21500</v>
      </c>
      <c r="O2862" s="7"/>
      <c r="P2862" s="7"/>
      <c r="Q2862" s="7"/>
      <c r="R2862" s="1"/>
      <c r="S2862" s="1"/>
      <c r="T2862" s="1"/>
      <c r="U2862" s="15" t="s">
        <v>816</v>
      </c>
      <c r="V2862" s="52"/>
      <c r="W2862" s="14" t="s">
        <v>815</v>
      </c>
      <c r="X2862" s="20">
        <v>0</v>
      </c>
      <c r="Y2862" s="7" t="s">
        <v>11633</v>
      </c>
      <c r="Z2862" s="11" t="s">
        <v>4442</v>
      </c>
      <c r="AA2862" s="7">
        <v>20000</v>
      </c>
      <c r="AB2862" s="1" t="s">
        <v>15949</v>
      </c>
      <c r="AC2862" s="7" t="s">
        <v>14868</v>
      </c>
      <c r="AD2862" s="1" t="s">
        <v>16269</v>
      </c>
    </row>
    <row r="2863" spans="1:30">
      <c r="A2863" s="6">
        <v>43948</v>
      </c>
      <c r="B2863" s="7" t="s">
        <v>1385</v>
      </c>
      <c r="C2863" s="7" t="s">
        <v>4444</v>
      </c>
      <c r="D2863" s="7" t="s">
        <v>1387</v>
      </c>
      <c r="E2863" s="7" t="s">
        <v>1499</v>
      </c>
      <c r="F2863" s="7" t="s">
        <v>1520</v>
      </c>
      <c r="G2863" s="7" t="s">
        <v>17</v>
      </c>
      <c r="H2863" s="7" t="s">
        <v>6178</v>
      </c>
      <c r="I2863" s="7" t="s">
        <v>9284</v>
      </c>
      <c r="J2863" s="7"/>
      <c r="K2863" s="7"/>
      <c r="L2863" s="7" t="s">
        <v>14544</v>
      </c>
      <c r="M2863" s="7" t="s">
        <v>9285</v>
      </c>
      <c r="N2863" s="7">
        <v>21500</v>
      </c>
      <c r="O2863" s="7"/>
      <c r="P2863" s="7"/>
      <c r="Q2863" s="7"/>
      <c r="R2863" s="1"/>
      <c r="S2863" s="1"/>
      <c r="T2863" s="1"/>
      <c r="U2863" s="15" t="s">
        <v>816</v>
      </c>
      <c r="V2863" s="52"/>
      <c r="W2863" s="14" t="s">
        <v>815</v>
      </c>
      <c r="X2863" s="20">
        <v>0</v>
      </c>
      <c r="Y2863" s="7" t="s">
        <v>11634</v>
      </c>
      <c r="Z2863" s="11" t="s">
        <v>4442</v>
      </c>
      <c r="AA2863" s="7">
        <v>300000</v>
      </c>
      <c r="AB2863" s="1" t="s">
        <v>15950</v>
      </c>
      <c r="AC2863" s="7" t="s">
        <v>14870</v>
      </c>
      <c r="AD2863" s="1" t="s">
        <v>16269</v>
      </c>
    </row>
    <row r="2864" spans="1:30">
      <c r="A2864" s="6">
        <v>43924</v>
      </c>
      <c r="B2864" s="7" t="s">
        <v>21</v>
      </c>
      <c r="C2864" s="7" t="s">
        <v>4269</v>
      </c>
      <c r="D2864" s="7" t="s">
        <v>3952</v>
      </c>
      <c r="E2864" s="7" t="s">
        <v>16</v>
      </c>
      <c r="F2864" s="7" t="s">
        <v>4270</v>
      </c>
      <c r="G2864" s="7" t="s">
        <v>17</v>
      </c>
      <c r="H2864" s="7" t="s">
        <v>6179</v>
      </c>
      <c r="I2864" s="7" t="s">
        <v>8274</v>
      </c>
      <c r="J2864" s="7"/>
      <c r="K2864" s="7"/>
      <c r="L2864" s="7" t="s">
        <v>14296</v>
      </c>
      <c r="M2864" s="7" t="s">
        <v>8275</v>
      </c>
      <c r="N2864" s="7">
        <v>21421.4</v>
      </c>
      <c r="O2864" s="7">
        <v>1430</v>
      </c>
      <c r="P2864" s="7">
        <v>14.98</v>
      </c>
      <c r="Q2864" s="7"/>
      <c r="R2864" s="1"/>
      <c r="S2864" s="1"/>
      <c r="T2864" s="1"/>
      <c r="U2864" s="15" t="s">
        <v>816</v>
      </c>
      <c r="V2864" s="52"/>
      <c r="W2864" s="14" t="s">
        <v>815</v>
      </c>
      <c r="X2864" s="20">
        <v>0</v>
      </c>
      <c r="Y2864" s="7" t="s">
        <v>11635</v>
      </c>
      <c r="Z2864" s="11" t="s">
        <v>4442</v>
      </c>
      <c r="AA2864" s="7">
        <v>150000</v>
      </c>
      <c r="AB2864" s="1" t="s">
        <v>15667</v>
      </c>
      <c r="AC2864" s="7" t="s">
        <v>14870</v>
      </c>
      <c r="AD2864" s="1" t="s">
        <v>16269</v>
      </c>
    </row>
    <row r="2865" spans="1:30">
      <c r="A2865" s="6" t="s">
        <v>815</v>
      </c>
      <c r="B2865" s="7" t="s">
        <v>15</v>
      </c>
      <c r="C2865" s="7" t="s">
        <v>4458</v>
      </c>
      <c r="D2865" s="11" t="s">
        <v>904</v>
      </c>
      <c r="E2865" s="7" t="s">
        <v>16</v>
      </c>
      <c r="F2865" s="7" t="s">
        <v>4461</v>
      </c>
      <c r="G2865" s="7" t="s">
        <v>17</v>
      </c>
      <c r="H2865" s="7" t="s">
        <v>6180</v>
      </c>
      <c r="I2865" s="7" t="s">
        <v>8228</v>
      </c>
      <c r="J2865" s="7"/>
      <c r="K2865" s="7" t="s">
        <v>4517</v>
      </c>
      <c r="L2865" s="7" t="s">
        <v>8355</v>
      </c>
      <c r="M2865" s="7" t="s">
        <v>2620</v>
      </c>
      <c r="N2865" s="7">
        <v>21378.6</v>
      </c>
      <c r="O2865" s="7"/>
      <c r="P2865" s="7"/>
      <c r="Q2865" s="7"/>
      <c r="R2865" s="1"/>
      <c r="S2865" s="1"/>
      <c r="T2865" s="1"/>
      <c r="U2865" s="15" t="s">
        <v>816</v>
      </c>
      <c r="V2865" s="52"/>
      <c r="W2865" s="14" t="s">
        <v>815</v>
      </c>
      <c r="X2865" s="20">
        <v>0</v>
      </c>
      <c r="Y2865" s="7" t="s">
        <v>11636</v>
      </c>
      <c r="Z2865" s="11" t="s">
        <v>4442</v>
      </c>
      <c r="AA2865" s="7">
        <v>40000000</v>
      </c>
      <c r="AB2865" s="1" t="s">
        <v>15276</v>
      </c>
      <c r="AC2865" s="7" t="s">
        <v>14869</v>
      </c>
      <c r="AD2865" s="1" t="s">
        <v>16269</v>
      </c>
    </row>
    <row r="2866" spans="1:30">
      <c r="A2866" s="6" t="s">
        <v>815</v>
      </c>
      <c r="B2866" s="7" t="s">
        <v>15</v>
      </c>
      <c r="C2866" s="7" t="s">
        <v>4458</v>
      </c>
      <c r="D2866" s="11" t="s">
        <v>904</v>
      </c>
      <c r="E2866" s="7" t="s">
        <v>16</v>
      </c>
      <c r="F2866" s="7" t="s">
        <v>4601</v>
      </c>
      <c r="G2866" s="7" t="s">
        <v>17</v>
      </c>
      <c r="H2866" s="7" t="s">
        <v>5582</v>
      </c>
      <c r="I2866" s="7" t="s">
        <v>5089</v>
      </c>
      <c r="J2866" s="7"/>
      <c r="K2866" s="7" t="s">
        <v>4525</v>
      </c>
      <c r="L2866" s="7"/>
      <c r="M2866" s="7"/>
      <c r="N2866" s="7">
        <v>21323.7</v>
      </c>
      <c r="O2866" s="7"/>
      <c r="P2866" s="7"/>
      <c r="Q2866" s="7"/>
      <c r="R2866" s="1"/>
      <c r="S2866" s="1"/>
      <c r="T2866" s="1"/>
      <c r="U2866" s="15" t="s">
        <v>816</v>
      </c>
      <c r="V2866" s="52"/>
      <c r="W2866" s="14" t="s">
        <v>815</v>
      </c>
      <c r="X2866" s="20">
        <v>0</v>
      </c>
      <c r="Y2866" s="7" t="s">
        <v>11637</v>
      </c>
      <c r="Z2866" s="11" t="s">
        <v>4442</v>
      </c>
      <c r="AA2866" s="7"/>
      <c r="AB2866" s="1" t="s">
        <v>14871</v>
      </c>
      <c r="AC2866" s="7"/>
      <c r="AD2866" s="1" t="s">
        <v>16269</v>
      </c>
    </row>
    <row r="2867" spans="1:30">
      <c r="A2867" s="6">
        <v>43948</v>
      </c>
      <c r="B2867" s="7" t="s">
        <v>21</v>
      </c>
      <c r="C2867" s="7" t="s">
        <v>4451</v>
      </c>
      <c r="D2867" s="7" t="s">
        <v>2480</v>
      </c>
      <c r="E2867" s="7" t="s">
        <v>16</v>
      </c>
      <c r="F2867" s="7" t="s">
        <v>2481</v>
      </c>
      <c r="G2867" s="7" t="s">
        <v>17</v>
      </c>
      <c r="H2867" s="7" t="s">
        <v>6181</v>
      </c>
      <c r="I2867" s="7" t="s">
        <v>9286</v>
      </c>
      <c r="J2867" s="7" t="s">
        <v>2485</v>
      </c>
      <c r="K2867" s="7"/>
      <c r="L2867" s="7" t="s">
        <v>9287</v>
      </c>
      <c r="M2867" s="7" t="s">
        <v>9288</v>
      </c>
      <c r="N2867" s="7">
        <v>21293</v>
      </c>
      <c r="O2867" s="7"/>
      <c r="P2867" s="7"/>
      <c r="Q2867" s="7"/>
      <c r="R2867" s="1"/>
      <c r="S2867" s="1"/>
      <c r="T2867" s="1"/>
      <c r="U2867" s="15" t="s">
        <v>816</v>
      </c>
      <c r="V2867" s="52"/>
      <c r="W2867" s="14" t="s">
        <v>815</v>
      </c>
      <c r="X2867" s="20">
        <v>0</v>
      </c>
      <c r="Y2867" s="7" t="s">
        <v>11638</v>
      </c>
      <c r="Z2867" s="11" t="s">
        <v>4442</v>
      </c>
      <c r="AA2867" s="7">
        <v>100000</v>
      </c>
      <c r="AB2867" s="1" t="s">
        <v>15951</v>
      </c>
      <c r="AC2867" s="7" t="s">
        <v>14868</v>
      </c>
      <c r="AD2867" s="1" t="s">
        <v>16269</v>
      </c>
    </row>
    <row r="2868" spans="1:30">
      <c r="A2868" s="6">
        <v>43918</v>
      </c>
      <c r="B2868" s="7" t="s">
        <v>15</v>
      </c>
      <c r="C2868" s="7" t="s">
        <v>4632</v>
      </c>
      <c r="D2868" s="7" t="s">
        <v>3512</v>
      </c>
      <c r="E2868" s="7" t="s">
        <v>16</v>
      </c>
      <c r="F2868" s="7"/>
      <c r="G2868" s="7" t="s">
        <v>17</v>
      </c>
      <c r="H2868" s="7" t="s">
        <v>6182</v>
      </c>
      <c r="I2868" s="7" t="s">
        <v>9289</v>
      </c>
      <c r="J2868" s="7" t="s">
        <v>9290</v>
      </c>
      <c r="K2868" s="7" t="s">
        <v>9290</v>
      </c>
      <c r="L2868" s="7" t="s">
        <v>14545</v>
      </c>
      <c r="M2868" s="7" t="s">
        <v>9291</v>
      </c>
      <c r="N2868" s="7">
        <v>21128</v>
      </c>
      <c r="O2868" s="7">
        <v>200</v>
      </c>
      <c r="P2868" s="7">
        <v>105.64</v>
      </c>
      <c r="Q2868" s="7"/>
      <c r="R2868" s="1"/>
      <c r="S2868" s="1"/>
      <c r="T2868" s="1"/>
      <c r="U2868" s="15" t="s">
        <v>816</v>
      </c>
      <c r="V2868" s="52"/>
      <c r="W2868" s="14" t="s">
        <v>815</v>
      </c>
      <c r="X2868" s="20">
        <v>0</v>
      </c>
      <c r="Y2868" s="7" t="s">
        <v>11639</v>
      </c>
      <c r="Z2868" s="11" t="s">
        <v>4442</v>
      </c>
      <c r="AA2868" s="7">
        <v>700000</v>
      </c>
      <c r="AB2868" s="1" t="s">
        <v>15952</v>
      </c>
      <c r="AC2868" s="7" t="s">
        <v>14869</v>
      </c>
      <c r="AD2868" s="1" t="s">
        <v>16269</v>
      </c>
    </row>
    <row r="2869" spans="1:30">
      <c r="A2869" s="6" t="s">
        <v>815</v>
      </c>
      <c r="B2869" s="7" t="s">
        <v>15</v>
      </c>
      <c r="C2869" s="7" t="s">
        <v>4458</v>
      </c>
      <c r="D2869" s="11" t="s">
        <v>904</v>
      </c>
      <c r="E2869" s="7" t="s">
        <v>16</v>
      </c>
      <c r="F2869" s="7" t="s">
        <v>4459</v>
      </c>
      <c r="G2869" s="7" t="s">
        <v>17</v>
      </c>
      <c r="H2869" s="7" t="s">
        <v>6183</v>
      </c>
      <c r="I2869" s="7" t="s">
        <v>4846</v>
      </c>
      <c r="J2869" s="7"/>
      <c r="K2869" s="7" t="s">
        <v>4517</v>
      </c>
      <c r="L2869" s="7" t="s">
        <v>8316</v>
      </c>
      <c r="M2869" s="7" t="s">
        <v>14305</v>
      </c>
      <c r="N2869" s="7">
        <v>21060</v>
      </c>
      <c r="O2869" s="7"/>
      <c r="P2869" s="7"/>
      <c r="Q2869" s="7"/>
      <c r="R2869" s="1"/>
      <c r="S2869" s="1"/>
      <c r="T2869" s="1"/>
      <c r="U2869" s="15" t="s">
        <v>816</v>
      </c>
      <c r="V2869" s="52"/>
      <c r="W2869" s="14" t="s">
        <v>815</v>
      </c>
      <c r="X2869" s="20">
        <v>0</v>
      </c>
      <c r="Y2869" s="7" t="s">
        <v>11640</v>
      </c>
      <c r="Z2869" s="11" t="s">
        <v>4442</v>
      </c>
      <c r="AA2869" s="7">
        <v>103730196.44</v>
      </c>
      <c r="AB2869" s="1" t="s">
        <v>15679</v>
      </c>
      <c r="AC2869" s="7" t="s">
        <v>14869</v>
      </c>
      <c r="AD2869" s="1" t="s">
        <v>16269</v>
      </c>
    </row>
    <row r="2870" spans="1:30">
      <c r="A2870" s="6">
        <v>43941</v>
      </c>
      <c r="B2870" s="7" t="s">
        <v>15</v>
      </c>
      <c r="C2870" s="7" t="s">
        <v>4633</v>
      </c>
      <c r="D2870" s="7" t="s">
        <v>678</v>
      </c>
      <c r="E2870" s="7" t="s">
        <v>16</v>
      </c>
      <c r="F2870" s="7" t="s">
        <v>6184</v>
      </c>
      <c r="G2870" s="7" t="s">
        <v>34</v>
      </c>
      <c r="H2870" s="7" t="s">
        <v>6185</v>
      </c>
      <c r="I2870" s="7" t="s">
        <v>9292</v>
      </c>
      <c r="J2870" s="7" t="s">
        <v>9293</v>
      </c>
      <c r="K2870" s="7" t="s">
        <v>7979</v>
      </c>
      <c r="L2870" s="7" t="s">
        <v>14546</v>
      </c>
      <c r="M2870" s="7" t="s">
        <v>9294</v>
      </c>
      <c r="N2870" s="7">
        <v>21000</v>
      </c>
      <c r="O2870" s="7"/>
      <c r="P2870" s="7"/>
      <c r="Q2870" s="7"/>
      <c r="R2870" s="1"/>
      <c r="S2870" s="1"/>
      <c r="T2870" s="1"/>
      <c r="U2870" s="15" t="s">
        <v>816</v>
      </c>
      <c r="V2870" s="52"/>
      <c r="W2870" s="14" t="s">
        <v>815</v>
      </c>
      <c r="X2870" s="20">
        <v>0</v>
      </c>
      <c r="Y2870" s="7" t="s">
        <v>11641</v>
      </c>
      <c r="Z2870" s="11" t="s">
        <v>4442</v>
      </c>
      <c r="AA2870" s="7">
        <v>150000</v>
      </c>
      <c r="AB2870" s="1" t="s">
        <v>15953</v>
      </c>
      <c r="AC2870" s="7" t="s">
        <v>14868</v>
      </c>
      <c r="AD2870" s="1" t="s">
        <v>16269</v>
      </c>
    </row>
    <row r="2871" spans="1:30">
      <c r="A2871" s="6">
        <v>43920</v>
      </c>
      <c r="B2871" s="7" t="s">
        <v>15</v>
      </c>
      <c r="C2871" s="7" t="s">
        <v>4632</v>
      </c>
      <c r="D2871" s="7" t="s">
        <v>3512</v>
      </c>
      <c r="E2871" s="7" t="s">
        <v>16</v>
      </c>
      <c r="F2871" s="7"/>
      <c r="G2871" s="7" t="s">
        <v>34</v>
      </c>
      <c r="H2871" s="7" t="s">
        <v>3653</v>
      </c>
      <c r="I2871" s="7" t="s">
        <v>3654</v>
      </c>
      <c r="J2871" s="7" t="s">
        <v>9295</v>
      </c>
      <c r="K2871" s="7" t="s">
        <v>9295</v>
      </c>
      <c r="L2871" s="7" t="s">
        <v>602</v>
      </c>
      <c r="M2871" s="7" t="s">
        <v>603</v>
      </c>
      <c r="N2871" s="7">
        <v>21000</v>
      </c>
      <c r="O2871" s="7">
        <v>30</v>
      </c>
      <c r="P2871" s="7">
        <v>700</v>
      </c>
      <c r="Q2871" s="7"/>
      <c r="R2871" s="1"/>
      <c r="S2871" s="1"/>
      <c r="T2871" s="1"/>
      <c r="U2871" s="15" t="s">
        <v>816</v>
      </c>
      <c r="V2871" s="52"/>
      <c r="W2871" s="14" t="s">
        <v>815</v>
      </c>
      <c r="X2871" s="20">
        <v>0</v>
      </c>
      <c r="Y2871" s="7" t="s">
        <v>11642</v>
      </c>
      <c r="Z2871" s="11" t="s">
        <v>4442</v>
      </c>
      <c r="AA2871" s="7">
        <v>2000000</v>
      </c>
      <c r="AB2871" s="1" t="s">
        <v>14975</v>
      </c>
      <c r="AC2871" s="7" t="s">
        <v>14869</v>
      </c>
      <c r="AD2871" s="1" t="s">
        <v>16269</v>
      </c>
    </row>
    <row r="2872" spans="1:30">
      <c r="A2872" s="6">
        <v>43941</v>
      </c>
      <c r="B2872" s="7" t="s">
        <v>21</v>
      </c>
      <c r="C2872" s="7" t="s">
        <v>2648</v>
      </c>
      <c r="D2872" s="11" t="s">
        <v>3952</v>
      </c>
      <c r="E2872" s="7" t="s">
        <v>16</v>
      </c>
      <c r="F2872" s="7" t="s">
        <v>6186</v>
      </c>
      <c r="G2872" s="7" t="s">
        <v>17</v>
      </c>
      <c r="H2872" s="7" t="s">
        <v>6187</v>
      </c>
      <c r="I2872" s="7" t="s">
        <v>9296</v>
      </c>
      <c r="J2872" s="7"/>
      <c r="K2872" s="7"/>
      <c r="L2872" s="7" t="s">
        <v>14035</v>
      </c>
      <c r="M2872" s="7" t="s">
        <v>3960</v>
      </c>
      <c r="N2872" s="7">
        <v>21000</v>
      </c>
      <c r="O2872" s="7"/>
      <c r="P2872" s="7"/>
      <c r="Q2872" s="7"/>
      <c r="R2872" s="1"/>
      <c r="S2872" s="1"/>
      <c r="T2872" s="1"/>
      <c r="U2872" s="15" t="s">
        <v>816</v>
      </c>
      <c r="V2872" s="52"/>
      <c r="W2872" s="14" t="s">
        <v>815</v>
      </c>
      <c r="X2872" s="20">
        <v>0</v>
      </c>
      <c r="Y2872" s="7" t="s">
        <v>11643</v>
      </c>
      <c r="Z2872" s="11" t="s">
        <v>4442</v>
      </c>
      <c r="AA2872" s="7">
        <v>100000</v>
      </c>
      <c r="AB2872" s="1" t="s">
        <v>15011</v>
      </c>
      <c r="AC2872" s="7" t="s">
        <v>14868</v>
      </c>
      <c r="AD2872" s="1" t="s">
        <v>16269</v>
      </c>
    </row>
    <row r="2873" spans="1:30">
      <c r="A2873" s="6">
        <v>43941</v>
      </c>
      <c r="B2873" s="7" t="s">
        <v>21</v>
      </c>
      <c r="C2873" s="7" t="s">
        <v>2648</v>
      </c>
      <c r="D2873" s="11" t="s">
        <v>3952</v>
      </c>
      <c r="E2873" s="7" t="s">
        <v>16</v>
      </c>
      <c r="F2873" s="7" t="s">
        <v>5986</v>
      </c>
      <c r="G2873" s="7" t="s">
        <v>17</v>
      </c>
      <c r="H2873" s="7" t="s">
        <v>6188</v>
      </c>
      <c r="I2873" s="7" t="s">
        <v>9297</v>
      </c>
      <c r="J2873" s="7"/>
      <c r="K2873" s="7"/>
      <c r="L2873" s="7" t="s">
        <v>14035</v>
      </c>
      <c r="M2873" s="7" t="s">
        <v>3960</v>
      </c>
      <c r="N2873" s="7">
        <v>21000</v>
      </c>
      <c r="O2873" s="7"/>
      <c r="P2873" s="7"/>
      <c r="Q2873" s="7"/>
      <c r="R2873" s="1"/>
      <c r="S2873" s="1"/>
      <c r="T2873" s="1"/>
      <c r="U2873" s="15" t="s">
        <v>816</v>
      </c>
      <c r="V2873" s="52"/>
      <c r="W2873" s="14" t="s">
        <v>815</v>
      </c>
      <c r="X2873" s="20">
        <v>0</v>
      </c>
      <c r="Y2873" s="7" t="s">
        <v>11644</v>
      </c>
      <c r="Z2873" s="11" t="s">
        <v>4442</v>
      </c>
      <c r="AA2873" s="7">
        <v>100000</v>
      </c>
      <c r="AB2873" s="1" t="s">
        <v>15011</v>
      </c>
      <c r="AC2873" s="7" t="s">
        <v>14868</v>
      </c>
      <c r="AD2873" s="1" t="s">
        <v>16269</v>
      </c>
    </row>
    <row r="2874" spans="1:30">
      <c r="A2874" s="6">
        <v>43942</v>
      </c>
      <c r="B2874" s="7" t="s">
        <v>15</v>
      </c>
      <c r="C2874" s="7" t="s">
        <v>4659</v>
      </c>
      <c r="D2874" s="7" t="s">
        <v>2349</v>
      </c>
      <c r="E2874" s="7" t="s">
        <v>16</v>
      </c>
      <c r="F2874" s="7" t="s">
        <v>2386</v>
      </c>
      <c r="G2874" s="7" t="s">
        <v>37</v>
      </c>
      <c r="H2874" s="7" t="s">
        <v>6189</v>
      </c>
      <c r="I2874" s="7" t="s">
        <v>9023</v>
      </c>
      <c r="J2874" s="7" t="s">
        <v>264</v>
      </c>
      <c r="K2874" s="7" t="s">
        <v>9024</v>
      </c>
      <c r="L2874" s="7" t="s">
        <v>14471</v>
      </c>
      <c r="M2874" s="7" t="s">
        <v>9025</v>
      </c>
      <c r="N2874" s="7">
        <v>21000</v>
      </c>
      <c r="O2874" s="7">
        <v>5</v>
      </c>
      <c r="P2874" s="7">
        <v>4200</v>
      </c>
      <c r="Q2874" s="7"/>
      <c r="R2874" s="1"/>
      <c r="S2874" s="1"/>
      <c r="T2874" s="1"/>
      <c r="U2874" s="15" t="s">
        <v>816</v>
      </c>
      <c r="V2874" s="52"/>
      <c r="W2874" s="14" t="s">
        <v>815</v>
      </c>
      <c r="X2874" s="20">
        <v>0</v>
      </c>
      <c r="Y2874" s="7" t="s">
        <v>11645</v>
      </c>
      <c r="Z2874" s="11" t="s">
        <v>4442</v>
      </c>
      <c r="AA2874" s="7">
        <v>250000</v>
      </c>
      <c r="AB2874" s="1" t="s">
        <v>15870</v>
      </c>
      <c r="AC2874" s="7" t="s">
        <v>14868</v>
      </c>
      <c r="AD2874" s="1" t="s">
        <v>16269</v>
      </c>
    </row>
    <row r="2875" spans="1:30">
      <c r="A2875" s="6">
        <v>43920</v>
      </c>
      <c r="B2875" s="7" t="s">
        <v>21</v>
      </c>
      <c r="C2875" s="7" t="s">
        <v>6136</v>
      </c>
      <c r="D2875" s="11" t="s">
        <v>904</v>
      </c>
      <c r="E2875" s="7" t="s">
        <v>16</v>
      </c>
      <c r="F2875" s="7" t="s">
        <v>3376</v>
      </c>
      <c r="G2875" s="7" t="s">
        <v>34</v>
      </c>
      <c r="H2875" s="7" t="s">
        <v>6190</v>
      </c>
      <c r="I2875" s="7" t="s">
        <v>2279</v>
      </c>
      <c r="J2875" s="7"/>
      <c r="K2875" s="7"/>
      <c r="L2875" s="7" t="s">
        <v>14548</v>
      </c>
      <c r="M2875" s="7" t="s">
        <v>14547</v>
      </c>
      <c r="N2875" s="7">
        <v>21000</v>
      </c>
      <c r="O2875" s="7">
        <v>1</v>
      </c>
      <c r="P2875" s="7">
        <v>21000</v>
      </c>
      <c r="Q2875" s="7"/>
      <c r="R2875" s="1"/>
      <c r="S2875" s="1"/>
      <c r="T2875" s="1"/>
      <c r="U2875" s="15" t="s">
        <v>816</v>
      </c>
      <c r="V2875" s="52"/>
      <c r="W2875" s="14" t="s">
        <v>815</v>
      </c>
      <c r="X2875" s="20">
        <v>0</v>
      </c>
      <c r="Y2875" s="7" t="s">
        <v>11646</v>
      </c>
      <c r="Z2875" s="11" t="s">
        <v>4442</v>
      </c>
      <c r="AA2875" s="7">
        <v>100000</v>
      </c>
      <c r="AB2875" s="1" t="s">
        <v>15954</v>
      </c>
      <c r="AC2875" s="7" t="s">
        <v>14868</v>
      </c>
      <c r="AD2875" s="1" t="s">
        <v>16269</v>
      </c>
    </row>
    <row r="2876" spans="1:30">
      <c r="A2876" s="6" t="s">
        <v>815</v>
      </c>
      <c r="B2876" s="7" t="s">
        <v>15</v>
      </c>
      <c r="C2876" s="7" t="s">
        <v>4458</v>
      </c>
      <c r="D2876" s="11" t="s">
        <v>904</v>
      </c>
      <c r="E2876" s="7" t="s">
        <v>16</v>
      </c>
      <c r="F2876" s="7" t="s">
        <v>4459</v>
      </c>
      <c r="G2876" s="7" t="s">
        <v>17</v>
      </c>
      <c r="H2876" s="7" t="s">
        <v>6191</v>
      </c>
      <c r="I2876" s="7" t="s">
        <v>8267</v>
      </c>
      <c r="J2876" s="7"/>
      <c r="K2876" s="7" t="s">
        <v>4517</v>
      </c>
      <c r="L2876" s="7" t="s">
        <v>8430</v>
      </c>
      <c r="M2876" s="7" t="s">
        <v>14325</v>
      </c>
      <c r="N2876" s="7">
        <v>21000</v>
      </c>
      <c r="O2876" s="7"/>
      <c r="P2876" s="7"/>
      <c r="Q2876" s="7"/>
      <c r="R2876" s="1"/>
      <c r="S2876" s="1"/>
      <c r="T2876" s="1"/>
      <c r="U2876" s="15" t="s">
        <v>816</v>
      </c>
      <c r="V2876" s="52"/>
      <c r="W2876" s="14" t="s">
        <v>815</v>
      </c>
      <c r="X2876" s="20">
        <v>0</v>
      </c>
      <c r="Y2876" s="7" t="s">
        <v>11647</v>
      </c>
      <c r="Z2876" s="11" t="s">
        <v>4442</v>
      </c>
      <c r="AA2876" s="7">
        <v>29030000</v>
      </c>
      <c r="AB2876" s="1" t="s">
        <v>15710</v>
      </c>
      <c r="AC2876" s="7" t="s">
        <v>14869</v>
      </c>
      <c r="AD2876" s="1" t="s">
        <v>16269</v>
      </c>
    </row>
    <row r="2877" spans="1:30">
      <c r="A2877" s="6">
        <v>43938</v>
      </c>
      <c r="B2877" s="7" t="s">
        <v>15</v>
      </c>
      <c r="C2877" s="7" t="s">
        <v>4458</v>
      </c>
      <c r="D2877" s="11" t="s">
        <v>904</v>
      </c>
      <c r="E2877" s="7" t="s">
        <v>16</v>
      </c>
      <c r="F2877" s="7" t="s">
        <v>4459</v>
      </c>
      <c r="G2877" s="7" t="s">
        <v>17</v>
      </c>
      <c r="H2877" s="7" t="s">
        <v>6192</v>
      </c>
      <c r="I2877" s="7" t="s">
        <v>9298</v>
      </c>
      <c r="J2877" s="7"/>
      <c r="K2877" s="7" t="s">
        <v>4517</v>
      </c>
      <c r="L2877" s="7" t="s">
        <v>8414</v>
      </c>
      <c r="M2877" s="7" t="s">
        <v>9299</v>
      </c>
      <c r="N2877" s="7">
        <v>21000</v>
      </c>
      <c r="O2877" s="7"/>
      <c r="P2877" s="7">
        <v>2.1</v>
      </c>
      <c r="Q2877" s="7"/>
      <c r="R2877" s="1"/>
      <c r="S2877" s="1"/>
      <c r="T2877" s="1"/>
      <c r="U2877" s="15" t="s">
        <v>816</v>
      </c>
      <c r="V2877" s="52"/>
      <c r="W2877" s="14" t="s">
        <v>815</v>
      </c>
      <c r="X2877" s="20">
        <v>0</v>
      </c>
      <c r="Y2877" s="7" t="s">
        <v>11648</v>
      </c>
      <c r="Z2877" s="11" t="s">
        <v>4442</v>
      </c>
      <c r="AA2877" s="7">
        <v>0</v>
      </c>
      <c r="AB2877" s="1" t="s">
        <v>15955</v>
      </c>
      <c r="AC2877" s="7" t="s">
        <v>14869</v>
      </c>
      <c r="AD2877" s="1" t="s">
        <v>16269</v>
      </c>
    </row>
    <row r="2878" spans="1:30">
      <c r="A2878" s="6">
        <v>43917</v>
      </c>
      <c r="B2878" s="7" t="s">
        <v>15</v>
      </c>
      <c r="C2878" s="7" t="s">
        <v>4632</v>
      </c>
      <c r="D2878" s="7" t="s">
        <v>3512</v>
      </c>
      <c r="E2878" s="7" t="s">
        <v>16</v>
      </c>
      <c r="F2878" s="7"/>
      <c r="G2878" s="7" t="s">
        <v>17</v>
      </c>
      <c r="H2878" s="7" t="s">
        <v>6193</v>
      </c>
      <c r="I2878" s="7" t="s">
        <v>9300</v>
      </c>
      <c r="J2878" s="7" t="s">
        <v>9301</v>
      </c>
      <c r="K2878" s="7" t="s">
        <v>9301</v>
      </c>
      <c r="L2878" s="7" t="s">
        <v>8316</v>
      </c>
      <c r="M2878" s="7" t="s">
        <v>8820</v>
      </c>
      <c r="N2878" s="7">
        <v>20920</v>
      </c>
      <c r="O2878" s="7">
        <v>4000</v>
      </c>
      <c r="P2878" s="7">
        <v>5.23</v>
      </c>
      <c r="Q2878" s="7"/>
      <c r="R2878" s="1"/>
      <c r="S2878" s="1"/>
      <c r="T2878" s="1"/>
      <c r="U2878" s="15" t="s">
        <v>816</v>
      </c>
      <c r="V2878" s="52"/>
      <c r="W2878" s="14" t="s">
        <v>815</v>
      </c>
      <c r="X2878" s="20">
        <v>0</v>
      </c>
      <c r="Y2878" s="7" t="s">
        <v>11649</v>
      </c>
      <c r="Z2878" s="11" t="s">
        <v>4442</v>
      </c>
      <c r="AA2878" s="7">
        <v>0</v>
      </c>
      <c r="AB2878" s="1" t="s">
        <v>15812</v>
      </c>
      <c r="AC2878" s="7" t="s">
        <v>14869</v>
      </c>
      <c r="AD2878" s="1" t="s">
        <v>16269</v>
      </c>
    </row>
    <row r="2879" spans="1:30">
      <c r="A2879" s="6" t="s">
        <v>815</v>
      </c>
      <c r="B2879" s="7" t="s">
        <v>15</v>
      </c>
      <c r="C2879" s="7" t="s">
        <v>4458</v>
      </c>
      <c r="D2879" s="11" t="s">
        <v>904</v>
      </c>
      <c r="E2879" s="7" t="s">
        <v>16</v>
      </c>
      <c r="F2879" s="7" t="s">
        <v>4459</v>
      </c>
      <c r="G2879" s="7" t="s">
        <v>17</v>
      </c>
      <c r="H2879" s="7" t="s">
        <v>5781</v>
      </c>
      <c r="I2879" s="7" t="s">
        <v>4845</v>
      </c>
      <c r="J2879" s="7"/>
      <c r="K2879" s="7" t="s">
        <v>4517</v>
      </c>
      <c r="L2879" s="7" t="s">
        <v>8355</v>
      </c>
      <c r="M2879" s="7" t="s">
        <v>2620</v>
      </c>
      <c r="N2879" s="7">
        <v>20900</v>
      </c>
      <c r="O2879" s="7"/>
      <c r="P2879" s="7"/>
      <c r="Q2879" s="7"/>
      <c r="R2879" s="1"/>
      <c r="S2879" s="1"/>
      <c r="T2879" s="1"/>
      <c r="U2879" s="15" t="s">
        <v>816</v>
      </c>
      <c r="V2879" s="52"/>
      <c r="W2879" s="14" t="s">
        <v>815</v>
      </c>
      <c r="X2879" s="20">
        <v>0</v>
      </c>
      <c r="Y2879" s="7" t="s">
        <v>11650</v>
      </c>
      <c r="Z2879" s="11" t="s">
        <v>4442</v>
      </c>
      <c r="AA2879" s="7">
        <v>40000000</v>
      </c>
      <c r="AB2879" s="1" t="s">
        <v>15276</v>
      </c>
      <c r="AC2879" s="7" t="s">
        <v>14869</v>
      </c>
      <c r="AD2879" s="1" t="s">
        <v>16269</v>
      </c>
    </row>
    <row r="2880" spans="1:30">
      <c r="A2880" s="6" t="s">
        <v>815</v>
      </c>
      <c r="B2880" s="7" t="s">
        <v>15</v>
      </c>
      <c r="C2880" s="7" t="s">
        <v>4458</v>
      </c>
      <c r="D2880" s="11" t="s">
        <v>904</v>
      </c>
      <c r="E2880" s="7" t="s">
        <v>16</v>
      </c>
      <c r="F2880" s="7" t="s">
        <v>4459</v>
      </c>
      <c r="G2880" s="7" t="s">
        <v>17</v>
      </c>
      <c r="H2880" s="7" t="s">
        <v>6194</v>
      </c>
      <c r="I2880" s="7" t="s">
        <v>9271</v>
      </c>
      <c r="J2880" s="7"/>
      <c r="K2880" s="7" t="s">
        <v>4517</v>
      </c>
      <c r="L2880" s="7" t="s">
        <v>9302</v>
      </c>
      <c r="M2880" s="7" t="s">
        <v>925</v>
      </c>
      <c r="N2880" s="7">
        <v>20893.8</v>
      </c>
      <c r="O2880" s="7"/>
      <c r="P2880" s="7"/>
      <c r="Q2880" s="7"/>
      <c r="R2880" s="1"/>
      <c r="S2880" s="1"/>
      <c r="T2880" s="1"/>
      <c r="U2880" s="15" t="s">
        <v>816</v>
      </c>
      <c r="V2880" s="52"/>
      <c r="W2880" s="14" t="s">
        <v>815</v>
      </c>
      <c r="X2880" s="20">
        <v>0</v>
      </c>
      <c r="Y2880" s="7" t="s">
        <v>11651</v>
      </c>
      <c r="Z2880" s="11" t="s">
        <v>4442</v>
      </c>
      <c r="AA2880" s="7">
        <v>288000</v>
      </c>
      <c r="AB2880" s="1" t="s">
        <v>15022</v>
      </c>
      <c r="AC2880" s="7" t="s">
        <v>14869</v>
      </c>
      <c r="AD2880" s="1" t="s">
        <v>16269</v>
      </c>
    </row>
    <row r="2881" spans="1:30">
      <c r="A2881" s="6">
        <v>43938</v>
      </c>
      <c r="B2881" s="7" t="s">
        <v>21</v>
      </c>
      <c r="C2881" s="7" t="s">
        <v>5590</v>
      </c>
      <c r="D2881" s="11" t="s">
        <v>904</v>
      </c>
      <c r="E2881" s="7" t="s">
        <v>16</v>
      </c>
      <c r="F2881" s="7"/>
      <c r="G2881" s="7" t="s">
        <v>34</v>
      </c>
      <c r="H2881" s="7" t="s">
        <v>6195</v>
      </c>
      <c r="I2881" s="7" t="s">
        <v>9303</v>
      </c>
      <c r="J2881" s="7"/>
      <c r="K2881" s="7" t="s">
        <v>9304</v>
      </c>
      <c r="L2881" s="7"/>
      <c r="M2881" s="7" t="s">
        <v>9305</v>
      </c>
      <c r="N2881" s="7">
        <v>20865.32</v>
      </c>
      <c r="O2881" s="7"/>
      <c r="P2881" s="7"/>
      <c r="Q2881" s="7"/>
      <c r="R2881" s="1"/>
      <c r="S2881" s="1"/>
      <c r="T2881" s="1"/>
      <c r="U2881" s="15" t="s">
        <v>816</v>
      </c>
      <c r="V2881" s="52"/>
      <c r="W2881" s="14" t="s">
        <v>815</v>
      </c>
      <c r="X2881" s="20">
        <v>0</v>
      </c>
      <c r="Y2881" s="7" t="s">
        <v>11652</v>
      </c>
      <c r="Z2881" s="11" t="s">
        <v>4442</v>
      </c>
      <c r="AA2881" s="7"/>
      <c r="AB2881" s="1" t="s">
        <v>14871</v>
      </c>
      <c r="AC2881" s="7"/>
      <c r="AD2881" s="1" t="s">
        <v>16269</v>
      </c>
    </row>
    <row r="2882" spans="1:30">
      <c r="A2882" s="6">
        <v>43943</v>
      </c>
      <c r="B2882" s="7" t="s">
        <v>21</v>
      </c>
      <c r="C2882" s="7"/>
      <c r="D2882" s="7" t="s">
        <v>818</v>
      </c>
      <c r="E2882" s="7" t="s">
        <v>16</v>
      </c>
      <c r="F2882" s="7" t="s">
        <v>845</v>
      </c>
      <c r="G2882" s="7" t="s">
        <v>17</v>
      </c>
      <c r="H2882" s="7" t="s">
        <v>6196</v>
      </c>
      <c r="I2882" s="7" t="s">
        <v>8229</v>
      </c>
      <c r="J2882" s="7"/>
      <c r="K2882" s="7" t="s">
        <v>863</v>
      </c>
      <c r="L2882" s="7" t="s">
        <v>14550</v>
      </c>
      <c r="M2882" s="7" t="s">
        <v>14549</v>
      </c>
      <c r="N2882" s="7">
        <v>20852.5</v>
      </c>
      <c r="O2882" s="7">
        <v>95</v>
      </c>
      <c r="P2882" s="7">
        <v>219.5</v>
      </c>
      <c r="Q2882" s="7"/>
      <c r="R2882" s="1"/>
      <c r="S2882" s="1"/>
      <c r="T2882" s="1"/>
      <c r="U2882" s="15" t="s">
        <v>816</v>
      </c>
      <c r="V2882" s="52"/>
      <c r="W2882" s="14" t="s">
        <v>815</v>
      </c>
      <c r="X2882" s="20">
        <v>0</v>
      </c>
      <c r="Y2882" s="7" t="s">
        <v>11653</v>
      </c>
      <c r="Z2882" s="11" t="s">
        <v>4442</v>
      </c>
      <c r="AA2882" s="7">
        <v>30000</v>
      </c>
      <c r="AB2882" s="1" t="s">
        <v>15956</v>
      </c>
      <c r="AC2882" s="7" t="s">
        <v>14868</v>
      </c>
      <c r="AD2882" s="1" t="s">
        <v>16269</v>
      </c>
    </row>
    <row r="2883" spans="1:30">
      <c r="A2883" s="6">
        <v>43941</v>
      </c>
      <c r="B2883" s="7" t="s">
        <v>21</v>
      </c>
      <c r="C2883" s="7" t="s">
        <v>2648</v>
      </c>
      <c r="D2883" s="11" t="s">
        <v>3952</v>
      </c>
      <c r="E2883" s="7" t="s">
        <v>16</v>
      </c>
      <c r="F2883" s="7" t="s">
        <v>2676</v>
      </c>
      <c r="G2883" s="7" t="s">
        <v>17</v>
      </c>
      <c r="H2883" s="7" t="s">
        <v>6197</v>
      </c>
      <c r="I2883" s="7" t="s">
        <v>9306</v>
      </c>
      <c r="J2883" s="7"/>
      <c r="K2883" s="7"/>
      <c r="L2883" s="7" t="s">
        <v>1880</v>
      </c>
      <c r="M2883" s="7" t="s">
        <v>1881</v>
      </c>
      <c r="N2883" s="7">
        <v>20840</v>
      </c>
      <c r="O2883" s="7"/>
      <c r="P2883" s="7"/>
      <c r="Q2883" s="7"/>
      <c r="R2883" s="1"/>
      <c r="S2883" s="1"/>
      <c r="T2883" s="1"/>
      <c r="U2883" s="15" t="s">
        <v>816</v>
      </c>
      <c r="V2883" s="52"/>
      <c r="W2883" s="14" t="s">
        <v>815</v>
      </c>
      <c r="X2883" s="20">
        <v>0</v>
      </c>
      <c r="Y2883" s="7" t="s">
        <v>11654</v>
      </c>
      <c r="Z2883" s="11" t="s">
        <v>4442</v>
      </c>
      <c r="AA2883" s="7">
        <v>1150000</v>
      </c>
      <c r="AB2883" s="1" t="s">
        <v>15175</v>
      </c>
      <c r="AC2883" s="7" t="s">
        <v>14870</v>
      </c>
      <c r="AD2883" s="1" t="s">
        <v>16269</v>
      </c>
    </row>
    <row r="2884" spans="1:30">
      <c r="A2884" s="6">
        <v>43929</v>
      </c>
      <c r="B2884" s="7" t="s">
        <v>1385</v>
      </c>
      <c r="C2884" s="7" t="s">
        <v>4444</v>
      </c>
      <c r="D2884" s="7" t="s">
        <v>1387</v>
      </c>
      <c r="E2884" s="7" t="s">
        <v>1499</v>
      </c>
      <c r="F2884" s="7" t="s">
        <v>4467</v>
      </c>
      <c r="G2884" s="7" t="s">
        <v>17</v>
      </c>
      <c r="H2884" s="7" t="s">
        <v>5970</v>
      </c>
      <c r="I2884" s="7" t="s">
        <v>9072</v>
      </c>
      <c r="J2884" s="7"/>
      <c r="K2884" s="7"/>
      <c r="L2884" s="7" t="s">
        <v>14551</v>
      </c>
      <c r="M2884" s="7" t="s">
        <v>9307</v>
      </c>
      <c r="N2884" s="7">
        <v>20800</v>
      </c>
      <c r="O2884" s="7"/>
      <c r="P2884" s="7"/>
      <c r="Q2884" s="7"/>
      <c r="R2884" s="1"/>
      <c r="S2884" s="1"/>
      <c r="T2884" s="1"/>
      <c r="U2884" s="15" t="s">
        <v>816</v>
      </c>
      <c r="V2884" s="52"/>
      <c r="W2884" s="14" t="s">
        <v>815</v>
      </c>
      <c r="X2884" s="20">
        <v>0</v>
      </c>
      <c r="Y2884" s="7" t="s">
        <v>11655</v>
      </c>
      <c r="Z2884" s="11" t="s">
        <v>4442</v>
      </c>
      <c r="AA2884" s="7">
        <v>88000</v>
      </c>
      <c r="AB2884" s="1" t="s">
        <v>15957</v>
      </c>
      <c r="AC2884" s="7" t="s">
        <v>14870</v>
      </c>
      <c r="AD2884" s="1" t="s">
        <v>16269</v>
      </c>
    </row>
    <row r="2885" spans="1:30">
      <c r="A2885" s="6">
        <v>43942</v>
      </c>
      <c r="B2885" s="7" t="s">
        <v>15</v>
      </c>
      <c r="C2885" s="7" t="s">
        <v>5184</v>
      </c>
      <c r="D2885" s="7" t="s">
        <v>474</v>
      </c>
      <c r="E2885" s="7" t="s">
        <v>16</v>
      </c>
      <c r="F2885" s="7"/>
      <c r="G2885" s="7" t="s">
        <v>37</v>
      </c>
      <c r="H2885" s="7" t="s">
        <v>6198</v>
      </c>
      <c r="I2885" s="7" t="s">
        <v>489</v>
      </c>
      <c r="J2885" s="7"/>
      <c r="K2885" s="7" t="s">
        <v>490</v>
      </c>
      <c r="L2885" s="7" t="s">
        <v>578</v>
      </c>
      <c r="M2885" s="7" t="s">
        <v>491</v>
      </c>
      <c r="N2885" s="7">
        <v>20500</v>
      </c>
      <c r="O2885" s="7">
        <v>5</v>
      </c>
      <c r="P2885" s="7">
        <v>4100</v>
      </c>
      <c r="Q2885" s="7"/>
      <c r="R2885" s="1"/>
      <c r="S2885" s="1"/>
      <c r="T2885" s="1"/>
      <c r="U2885" s="15" t="s">
        <v>816</v>
      </c>
      <c r="V2885" s="52"/>
      <c r="W2885" s="14" t="s">
        <v>815</v>
      </c>
      <c r="X2885" s="20">
        <v>0</v>
      </c>
      <c r="Y2885" s="7" t="s">
        <v>11656</v>
      </c>
      <c r="Z2885" s="11" t="s">
        <v>4442</v>
      </c>
      <c r="AA2885" s="7">
        <v>15000</v>
      </c>
      <c r="AB2885" s="1" t="s">
        <v>14952</v>
      </c>
      <c r="AC2885" s="7" t="s">
        <v>14868</v>
      </c>
      <c r="AD2885" s="1" t="s">
        <v>16269</v>
      </c>
    </row>
    <row r="2886" spans="1:30">
      <c r="A2886" s="6">
        <v>43938</v>
      </c>
      <c r="B2886" s="7" t="s">
        <v>15</v>
      </c>
      <c r="C2886" s="7" t="s">
        <v>4458</v>
      </c>
      <c r="D2886" s="11" t="s">
        <v>904</v>
      </c>
      <c r="E2886" s="7" t="s">
        <v>16</v>
      </c>
      <c r="F2886" s="7" t="s">
        <v>4459</v>
      </c>
      <c r="G2886" s="7" t="s">
        <v>17</v>
      </c>
      <c r="H2886" s="7" t="s">
        <v>6199</v>
      </c>
      <c r="I2886" s="7" t="s">
        <v>9308</v>
      </c>
      <c r="J2886" s="7"/>
      <c r="K2886" s="7" t="s">
        <v>4517</v>
      </c>
      <c r="L2886" s="7" t="s">
        <v>9309</v>
      </c>
      <c r="M2886" s="7" t="s">
        <v>9310</v>
      </c>
      <c r="N2886" s="7">
        <v>20500</v>
      </c>
      <c r="O2886" s="7">
        <v>2000</v>
      </c>
      <c r="P2886" s="7">
        <v>10.25</v>
      </c>
      <c r="Q2886" s="7"/>
      <c r="R2886" s="1"/>
      <c r="S2886" s="1"/>
      <c r="T2886" s="1"/>
      <c r="U2886" s="15" t="s">
        <v>816</v>
      </c>
      <c r="V2886" s="52"/>
      <c r="W2886" s="14" t="s">
        <v>815</v>
      </c>
      <c r="X2886" s="20">
        <v>0</v>
      </c>
      <c r="Y2886" s="7" t="s">
        <v>11657</v>
      </c>
      <c r="Z2886" s="11" t="s">
        <v>4442</v>
      </c>
      <c r="AA2886" s="7">
        <v>20000000</v>
      </c>
      <c r="AB2886" s="1" t="s">
        <v>15958</v>
      </c>
      <c r="AC2886" s="7" t="s">
        <v>14869</v>
      </c>
      <c r="AD2886" s="1" t="s">
        <v>16269</v>
      </c>
    </row>
    <row r="2887" spans="1:30">
      <c r="A2887" s="6">
        <v>43944</v>
      </c>
      <c r="B2887" s="7" t="s">
        <v>21</v>
      </c>
      <c r="C2887" s="7" t="s">
        <v>4656</v>
      </c>
      <c r="D2887" s="7" t="s">
        <v>39</v>
      </c>
      <c r="E2887" s="7" t="s">
        <v>16</v>
      </c>
      <c r="F2887" s="7" t="s">
        <v>176</v>
      </c>
      <c r="G2887" s="7" t="s">
        <v>17</v>
      </c>
      <c r="H2887" s="7" t="s">
        <v>6200</v>
      </c>
      <c r="I2887" s="7" t="s">
        <v>9311</v>
      </c>
      <c r="J2887" s="7"/>
      <c r="K2887" s="7" t="s">
        <v>9312</v>
      </c>
      <c r="L2887" s="7" t="s">
        <v>14552</v>
      </c>
      <c r="M2887" s="7" t="s">
        <v>9313</v>
      </c>
      <c r="N2887" s="7">
        <v>20475</v>
      </c>
      <c r="O2887" s="7">
        <v>35</v>
      </c>
      <c r="P2887" s="7">
        <v>585</v>
      </c>
      <c r="Q2887" s="7"/>
      <c r="R2887" s="1"/>
      <c r="S2887" s="1"/>
      <c r="T2887" s="1"/>
      <c r="U2887" s="15" t="s">
        <v>816</v>
      </c>
      <c r="V2887" s="52"/>
      <c r="W2887" s="14" t="s">
        <v>815</v>
      </c>
      <c r="X2887" s="20">
        <v>0</v>
      </c>
      <c r="Y2887" s="7" t="s">
        <v>11658</v>
      </c>
      <c r="Z2887" s="11" t="s">
        <v>4442</v>
      </c>
      <c r="AA2887" s="7">
        <v>2000</v>
      </c>
      <c r="AB2887" s="1" t="s">
        <v>15959</v>
      </c>
      <c r="AC2887" s="7" t="s">
        <v>14868</v>
      </c>
      <c r="AD2887" s="1" t="s">
        <v>16269</v>
      </c>
    </row>
    <row r="2888" spans="1:30">
      <c r="A2888" s="6" t="s">
        <v>815</v>
      </c>
      <c r="B2888" s="7" t="s">
        <v>15</v>
      </c>
      <c r="C2888" s="7" t="s">
        <v>4458</v>
      </c>
      <c r="D2888" s="11" t="s">
        <v>904</v>
      </c>
      <c r="E2888" s="7" t="s">
        <v>16</v>
      </c>
      <c r="F2888" s="7" t="s">
        <v>4459</v>
      </c>
      <c r="G2888" s="7" t="s">
        <v>17</v>
      </c>
      <c r="H2888" s="7" t="s">
        <v>6201</v>
      </c>
      <c r="I2888" s="7" t="s">
        <v>8267</v>
      </c>
      <c r="J2888" s="7"/>
      <c r="K2888" s="7" t="s">
        <v>4517</v>
      </c>
      <c r="L2888" s="7" t="s">
        <v>8468</v>
      </c>
      <c r="M2888" s="7" t="s">
        <v>8243</v>
      </c>
      <c r="N2888" s="7">
        <v>20475</v>
      </c>
      <c r="O2888" s="7"/>
      <c r="P2888" s="7"/>
      <c r="Q2888" s="7"/>
      <c r="R2888" s="1"/>
      <c r="S2888" s="1"/>
      <c r="T2888" s="1"/>
      <c r="U2888" s="15" t="s">
        <v>816</v>
      </c>
      <c r="V2888" s="52"/>
      <c r="W2888" s="14" t="s">
        <v>815</v>
      </c>
      <c r="X2888" s="20">
        <v>0</v>
      </c>
      <c r="Y2888" s="7" t="s">
        <v>11659</v>
      </c>
      <c r="Z2888" s="11" t="s">
        <v>4442</v>
      </c>
      <c r="AA2888" s="7">
        <v>900000000</v>
      </c>
      <c r="AB2888" s="1" t="s">
        <v>15657</v>
      </c>
      <c r="AC2888" s="7" t="s">
        <v>14869</v>
      </c>
      <c r="AD2888" s="1" t="s">
        <v>16269</v>
      </c>
    </row>
    <row r="2889" spans="1:30">
      <c r="A2889" s="6">
        <v>43921</v>
      </c>
      <c r="B2889" s="7" t="s">
        <v>15</v>
      </c>
      <c r="C2889" s="7" t="s">
        <v>4632</v>
      </c>
      <c r="D2889" s="7" t="s">
        <v>3512</v>
      </c>
      <c r="E2889" s="7" t="s">
        <v>16</v>
      </c>
      <c r="F2889" s="7"/>
      <c r="G2889" s="7" t="s">
        <v>17</v>
      </c>
      <c r="H2889" s="7" t="s">
        <v>6202</v>
      </c>
      <c r="I2889" s="7" t="s">
        <v>9314</v>
      </c>
      <c r="J2889" s="7" t="s">
        <v>9315</v>
      </c>
      <c r="K2889" s="7" t="s">
        <v>9315</v>
      </c>
      <c r="L2889" s="7" t="s">
        <v>8316</v>
      </c>
      <c r="M2889" s="7" t="s">
        <v>8820</v>
      </c>
      <c r="N2889" s="7">
        <v>20470</v>
      </c>
      <c r="O2889" s="7">
        <v>1000</v>
      </c>
      <c r="P2889" s="7">
        <v>20.47</v>
      </c>
      <c r="Q2889" s="7"/>
      <c r="R2889" s="1"/>
      <c r="S2889" s="1"/>
      <c r="T2889" s="1"/>
      <c r="U2889" s="15" t="s">
        <v>816</v>
      </c>
      <c r="V2889" s="52"/>
      <c r="W2889" s="14" t="s">
        <v>815</v>
      </c>
      <c r="X2889" s="20">
        <v>0</v>
      </c>
      <c r="Y2889" s="7" t="s">
        <v>11660</v>
      </c>
      <c r="Z2889" s="11" t="s">
        <v>4442</v>
      </c>
      <c r="AA2889" s="7">
        <v>0</v>
      </c>
      <c r="AB2889" s="1" t="s">
        <v>15812</v>
      </c>
      <c r="AC2889" s="7" t="s">
        <v>14869</v>
      </c>
      <c r="AD2889" s="1" t="s">
        <v>16269</v>
      </c>
    </row>
    <row r="2890" spans="1:30">
      <c r="A2890" s="6">
        <v>43938</v>
      </c>
      <c r="B2890" s="7" t="s">
        <v>15</v>
      </c>
      <c r="C2890" s="7" t="s">
        <v>4670</v>
      </c>
      <c r="D2890" s="7" t="s">
        <v>2695</v>
      </c>
      <c r="E2890" s="7" t="s">
        <v>16</v>
      </c>
      <c r="F2890" s="7" t="s">
        <v>2745</v>
      </c>
      <c r="G2890" s="7" t="s">
        <v>34</v>
      </c>
      <c r="H2890" s="7" t="s">
        <v>6203</v>
      </c>
      <c r="I2890" s="7" t="s">
        <v>9316</v>
      </c>
      <c r="J2890" s="7" t="s">
        <v>2872</v>
      </c>
      <c r="K2890" s="7" t="s">
        <v>2700</v>
      </c>
      <c r="L2890" s="7" t="s">
        <v>8853</v>
      </c>
      <c r="M2890" s="7" t="s">
        <v>8854</v>
      </c>
      <c r="N2890" s="7">
        <v>20400</v>
      </c>
      <c r="O2890" s="7">
        <v>2</v>
      </c>
      <c r="P2890" s="7">
        <v>10200</v>
      </c>
      <c r="Q2890" s="7"/>
      <c r="R2890" s="1"/>
      <c r="S2890" s="1"/>
      <c r="T2890" s="1"/>
      <c r="U2890" s="15" t="s">
        <v>816</v>
      </c>
      <c r="V2890" s="52"/>
      <c r="W2890" s="14" t="s">
        <v>815</v>
      </c>
      <c r="X2890" s="20">
        <v>0</v>
      </c>
      <c r="Y2890" s="7" t="s">
        <v>11661</v>
      </c>
      <c r="Z2890" s="11" t="s">
        <v>4442</v>
      </c>
      <c r="AA2890" s="7">
        <v>1000000</v>
      </c>
      <c r="AB2890" s="1" t="s">
        <v>15822</v>
      </c>
      <c r="AC2890" s="7" t="s">
        <v>14870</v>
      </c>
      <c r="AD2890" s="1" t="s">
        <v>16269</v>
      </c>
    </row>
    <row r="2891" spans="1:30">
      <c r="A2891" s="6" t="s">
        <v>815</v>
      </c>
      <c r="B2891" s="7" t="s">
        <v>15</v>
      </c>
      <c r="C2891" s="7" t="s">
        <v>4458</v>
      </c>
      <c r="D2891" s="11" t="s">
        <v>904</v>
      </c>
      <c r="E2891" s="7" t="s">
        <v>16</v>
      </c>
      <c r="F2891" s="7" t="s">
        <v>4459</v>
      </c>
      <c r="G2891" s="7" t="s">
        <v>17</v>
      </c>
      <c r="H2891" s="7" t="s">
        <v>5603</v>
      </c>
      <c r="I2891" s="7" t="s">
        <v>4843</v>
      </c>
      <c r="J2891" s="7"/>
      <c r="K2891" s="7" t="s">
        <v>4517</v>
      </c>
      <c r="L2891" s="7" t="s">
        <v>8294</v>
      </c>
      <c r="M2891" s="7" t="s">
        <v>1846</v>
      </c>
      <c r="N2891" s="7">
        <v>20367</v>
      </c>
      <c r="O2891" s="7"/>
      <c r="P2891" s="7"/>
      <c r="Q2891" s="7"/>
      <c r="R2891" s="1"/>
      <c r="S2891" s="1"/>
      <c r="T2891" s="1"/>
      <c r="U2891" s="15" t="s">
        <v>816</v>
      </c>
      <c r="V2891" s="52"/>
      <c r="W2891" s="14" t="s">
        <v>815</v>
      </c>
      <c r="X2891" s="20">
        <v>0</v>
      </c>
      <c r="Y2891" s="7" t="s">
        <v>11662</v>
      </c>
      <c r="Z2891" s="11" t="s">
        <v>4442</v>
      </c>
      <c r="AA2891" s="7">
        <v>16528194</v>
      </c>
      <c r="AB2891" s="1" t="s">
        <v>15168</v>
      </c>
      <c r="AC2891" s="7" t="s">
        <v>14869</v>
      </c>
      <c r="AD2891" s="1" t="s">
        <v>16269</v>
      </c>
    </row>
    <row r="2892" spans="1:30">
      <c r="A2892" s="6">
        <v>43946</v>
      </c>
      <c r="B2892" s="7" t="s">
        <v>21</v>
      </c>
      <c r="C2892" s="7" t="s">
        <v>4500</v>
      </c>
      <c r="D2892" s="11" t="s">
        <v>904</v>
      </c>
      <c r="E2892" s="7" t="s">
        <v>16</v>
      </c>
      <c r="F2892" s="7" t="s">
        <v>3462</v>
      </c>
      <c r="G2892" s="7" t="s">
        <v>17</v>
      </c>
      <c r="H2892" s="7" t="s">
        <v>6204</v>
      </c>
      <c r="I2892" s="7" t="s">
        <v>8122</v>
      </c>
      <c r="J2892" s="7"/>
      <c r="K2892" s="7" t="s">
        <v>8873</v>
      </c>
      <c r="L2892" s="7" t="s">
        <v>13748</v>
      </c>
      <c r="M2892" s="7" t="s">
        <v>907</v>
      </c>
      <c r="N2892" s="7">
        <v>20286</v>
      </c>
      <c r="O2892" s="7">
        <v>210000</v>
      </c>
      <c r="P2892" s="7">
        <v>0.1</v>
      </c>
      <c r="Q2892" s="7"/>
      <c r="R2892" s="1"/>
      <c r="S2892" s="1"/>
      <c r="T2892" s="1"/>
      <c r="U2892" s="15" t="s">
        <v>816</v>
      </c>
      <c r="V2892" s="52"/>
      <c r="W2892" s="14" t="s">
        <v>815</v>
      </c>
      <c r="X2892" s="20">
        <v>0</v>
      </c>
      <c r="Y2892" s="7" t="s">
        <v>11663</v>
      </c>
      <c r="Z2892" s="11" t="s">
        <v>4442</v>
      </c>
      <c r="AA2892" s="7">
        <v>6000000</v>
      </c>
      <c r="AB2892" s="1" t="s">
        <v>15020</v>
      </c>
      <c r="AC2892" s="7" t="s">
        <v>14869</v>
      </c>
      <c r="AD2892" s="1" t="s">
        <v>16269</v>
      </c>
    </row>
    <row r="2893" spans="1:30">
      <c r="A2893" s="6" t="s">
        <v>815</v>
      </c>
      <c r="B2893" s="7" t="s">
        <v>15</v>
      </c>
      <c r="C2893" s="7" t="s">
        <v>4458</v>
      </c>
      <c r="D2893" s="11" t="s">
        <v>904</v>
      </c>
      <c r="E2893" s="7" t="s">
        <v>16</v>
      </c>
      <c r="F2893" s="7" t="s">
        <v>4459</v>
      </c>
      <c r="G2893" s="7" t="s">
        <v>17</v>
      </c>
      <c r="H2893" s="7" t="s">
        <v>5341</v>
      </c>
      <c r="I2893" s="7" t="s">
        <v>4843</v>
      </c>
      <c r="J2893" s="7"/>
      <c r="K2893" s="7" t="s">
        <v>4517</v>
      </c>
      <c r="L2893" s="7" t="s">
        <v>8268</v>
      </c>
      <c r="M2893" s="7" t="s">
        <v>1216</v>
      </c>
      <c r="N2893" s="7">
        <v>20274</v>
      </c>
      <c r="O2893" s="7"/>
      <c r="P2893" s="7"/>
      <c r="Q2893" s="7"/>
      <c r="R2893" s="1"/>
      <c r="S2893" s="1"/>
      <c r="T2893" s="1"/>
      <c r="U2893" s="15" t="s">
        <v>816</v>
      </c>
      <c r="V2893" s="52"/>
      <c r="W2893" s="14" t="s">
        <v>815</v>
      </c>
      <c r="X2893" s="20">
        <v>0</v>
      </c>
      <c r="Y2893" s="7" t="s">
        <v>11664</v>
      </c>
      <c r="Z2893" s="11" t="s">
        <v>4442</v>
      </c>
      <c r="AA2893" s="7">
        <v>2000000</v>
      </c>
      <c r="AB2893" s="1" t="s">
        <v>15070</v>
      </c>
      <c r="AC2893" s="7" t="s">
        <v>14869</v>
      </c>
      <c r="AD2893" s="1" t="s">
        <v>16269</v>
      </c>
    </row>
    <row r="2894" spans="1:30">
      <c r="A2894" s="6">
        <v>43943</v>
      </c>
      <c r="B2894" s="7" t="s">
        <v>15</v>
      </c>
      <c r="C2894" s="7" t="s">
        <v>2884</v>
      </c>
      <c r="D2894" s="7" t="s">
        <v>2877</v>
      </c>
      <c r="E2894" s="7" t="s">
        <v>16</v>
      </c>
      <c r="F2894" s="7" t="s">
        <v>2978</v>
      </c>
      <c r="G2894" s="7" t="s">
        <v>37</v>
      </c>
      <c r="H2894" s="7" t="s">
        <v>6205</v>
      </c>
      <c r="I2894" s="7" t="s">
        <v>4836</v>
      </c>
      <c r="J2894" s="7"/>
      <c r="K2894" s="7" t="s">
        <v>3242</v>
      </c>
      <c r="L2894" s="7" t="s">
        <v>9317</v>
      </c>
      <c r="M2894" s="7" t="s">
        <v>9318</v>
      </c>
      <c r="N2894" s="7">
        <v>20222.400000000001</v>
      </c>
      <c r="O2894" s="7"/>
      <c r="P2894" s="7"/>
      <c r="Q2894" s="7"/>
      <c r="R2894" s="1"/>
      <c r="S2894" s="1"/>
      <c r="T2894" s="1"/>
      <c r="U2894" s="15" t="s">
        <v>816</v>
      </c>
      <c r="V2894" s="52"/>
      <c r="W2894" s="14" t="s">
        <v>815</v>
      </c>
      <c r="X2894" s="20">
        <v>0</v>
      </c>
      <c r="Y2894" s="7" t="s">
        <v>11665</v>
      </c>
      <c r="Z2894" s="11" t="s">
        <v>4442</v>
      </c>
      <c r="AA2894" s="7">
        <v>50000</v>
      </c>
      <c r="AB2894" s="1" t="s">
        <v>15960</v>
      </c>
      <c r="AC2894" s="7" t="s">
        <v>14868</v>
      </c>
      <c r="AD2894" s="1" t="s">
        <v>16269</v>
      </c>
    </row>
    <row r="2895" spans="1:30">
      <c r="A2895" s="6">
        <v>43913</v>
      </c>
      <c r="B2895" s="7" t="s">
        <v>21</v>
      </c>
      <c r="C2895" s="7" t="s">
        <v>4269</v>
      </c>
      <c r="D2895" s="7" t="s">
        <v>3952</v>
      </c>
      <c r="E2895" s="7" t="s">
        <v>16</v>
      </c>
      <c r="F2895" s="7" t="s">
        <v>4270</v>
      </c>
      <c r="G2895" s="7" t="s">
        <v>17</v>
      </c>
      <c r="H2895" s="7" t="s">
        <v>6206</v>
      </c>
      <c r="I2895" s="7" t="s">
        <v>4396</v>
      </c>
      <c r="J2895" s="7"/>
      <c r="K2895" s="7"/>
      <c r="L2895" s="7" t="s">
        <v>14054</v>
      </c>
      <c r="M2895" s="7" t="s">
        <v>4073</v>
      </c>
      <c r="N2895" s="7">
        <v>20176.8</v>
      </c>
      <c r="O2895" s="7">
        <v>168</v>
      </c>
      <c r="P2895" s="7">
        <v>120.1</v>
      </c>
      <c r="Q2895" s="7" t="s">
        <v>10522</v>
      </c>
      <c r="R2895" s="1"/>
      <c r="S2895" s="1"/>
      <c r="T2895" s="1"/>
      <c r="U2895" s="15" t="s">
        <v>816</v>
      </c>
      <c r="V2895" s="52"/>
      <c r="W2895" s="14" t="s">
        <v>815</v>
      </c>
      <c r="X2895" s="20">
        <v>0</v>
      </c>
      <c r="Y2895" s="7" t="s">
        <v>11666</v>
      </c>
      <c r="Z2895" s="11" t="s">
        <v>4442</v>
      </c>
      <c r="AA2895" s="7">
        <v>2000000</v>
      </c>
      <c r="AB2895" s="1" t="s">
        <v>15443</v>
      </c>
      <c r="AC2895" s="7" t="s">
        <v>14868</v>
      </c>
      <c r="AD2895" s="1" t="s">
        <v>16269</v>
      </c>
    </row>
    <row r="2896" spans="1:30">
      <c r="A2896" s="6">
        <v>43913</v>
      </c>
      <c r="B2896" s="7" t="s">
        <v>21</v>
      </c>
      <c r="C2896" s="7" t="s">
        <v>4269</v>
      </c>
      <c r="D2896" s="7" t="s">
        <v>3952</v>
      </c>
      <c r="E2896" s="7" t="s">
        <v>16</v>
      </c>
      <c r="F2896" s="7" t="s">
        <v>4270</v>
      </c>
      <c r="G2896" s="7" t="s">
        <v>17</v>
      </c>
      <c r="H2896" s="7" t="s">
        <v>6207</v>
      </c>
      <c r="I2896" s="7" t="s">
        <v>4396</v>
      </c>
      <c r="J2896" s="7"/>
      <c r="K2896" s="7"/>
      <c r="L2896" s="7" t="s">
        <v>14054</v>
      </c>
      <c r="M2896" s="7" t="s">
        <v>4073</v>
      </c>
      <c r="N2896" s="7">
        <v>20176.8</v>
      </c>
      <c r="O2896" s="7">
        <v>168</v>
      </c>
      <c r="P2896" s="7">
        <v>120.1</v>
      </c>
      <c r="Q2896" s="7" t="s">
        <v>10522</v>
      </c>
      <c r="R2896" s="1"/>
      <c r="S2896" s="1"/>
      <c r="T2896" s="1"/>
      <c r="U2896" s="15" t="s">
        <v>816</v>
      </c>
      <c r="V2896" s="52"/>
      <c r="W2896" s="14" t="s">
        <v>815</v>
      </c>
      <c r="X2896" s="20">
        <v>0</v>
      </c>
      <c r="Y2896" s="7" t="s">
        <v>11667</v>
      </c>
      <c r="Z2896" s="11" t="s">
        <v>4442</v>
      </c>
      <c r="AA2896" s="7">
        <v>2000000</v>
      </c>
      <c r="AB2896" s="1" t="s">
        <v>15443</v>
      </c>
      <c r="AC2896" s="7" t="s">
        <v>14868</v>
      </c>
      <c r="AD2896" s="1" t="s">
        <v>16269</v>
      </c>
    </row>
    <row r="2897" spans="1:30">
      <c r="A2897" s="6">
        <v>43948</v>
      </c>
      <c r="B2897" s="7" t="s">
        <v>21</v>
      </c>
      <c r="C2897" s="7" t="s">
        <v>5327</v>
      </c>
      <c r="D2897" s="11" t="s">
        <v>904</v>
      </c>
      <c r="E2897" s="7" t="s">
        <v>16</v>
      </c>
      <c r="F2897" s="7" t="s">
        <v>3478</v>
      </c>
      <c r="G2897" s="7" t="s">
        <v>17</v>
      </c>
      <c r="H2897" s="7" t="s">
        <v>6208</v>
      </c>
      <c r="I2897" s="7"/>
      <c r="J2897" s="7"/>
      <c r="K2897" s="7" t="s">
        <v>9319</v>
      </c>
      <c r="L2897" s="7" t="s">
        <v>14473</v>
      </c>
      <c r="M2897" s="7" t="s">
        <v>9033</v>
      </c>
      <c r="N2897" s="7">
        <v>20169</v>
      </c>
      <c r="O2897" s="7"/>
      <c r="P2897" s="7"/>
      <c r="Q2897" s="7"/>
      <c r="R2897" s="1"/>
      <c r="S2897" s="1"/>
      <c r="T2897" s="1"/>
      <c r="U2897" s="15" t="s">
        <v>816</v>
      </c>
      <c r="V2897" s="52"/>
      <c r="W2897" s="14" t="s">
        <v>815</v>
      </c>
      <c r="X2897" s="20">
        <v>0</v>
      </c>
      <c r="Y2897" s="7" t="s">
        <v>11668</v>
      </c>
      <c r="Z2897" s="11" t="s">
        <v>4442</v>
      </c>
      <c r="AA2897" s="7">
        <v>30000</v>
      </c>
      <c r="AB2897" s="1" t="s">
        <v>15873</v>
      </c>
      <c r="AC2897" s="7" t="s">
        <v>14868</v>
      </c>
      <c r="AD2897" s="1" t="s">
        <v>16269</v>
      </c>
    </row>
    <row r="2898" spans="1:30">
      <c r="A2898" s="6">
        <v>43941</v>
      </c>
      <c r="B2898" s="7" t="s">
        <v>21</v>
      </c>
      <c r="C2898" s="7" t="s">
        <v>2648</v>
      </c>
      <c r="D2898" s="11" t="s">
        <v>3952</v>
      </c>
      <c r="E2898" s="7" t="s">
        <v>16</v>
      </c>
      <c r="F2898" s="7" t="s">
        <v>4105</v>
      </c>
      <c r="G2898" s="7" t="s">
        <v>17</v>
      </c>
      <c r="H2898" s="7" t="s">
        <v>5638</v>
      </c>
      <c r="I2898" s="7" t="s">
        <v>9320</v>
      </c>
      <c r="J2898" s="7"/>
      <c r="K2898" s="7"/>
      <c r="L2898" s="7" t="s">
        <v>14035</v>
      </c>
      <c r="M2898" s="7" t="s">
        <v>3960</v>
      </c>
      <c r="N2898" s="7">
        <v>20111</v>
      </c>
      <c r="O2898" s="7"/>
      <c r="P2898" s="7"/>
      <c r="Q2898" s="7"/>
      <c r="R2898" s="1"/>
      <c r="S2898" s="1"/>
      <c r="T2898" s="1"/>
      <c r="U2898" s="15" t="s">
        <v>816</v>
      </c>
      <c r="V2898" s="52"/>
      <c r="W2898" s="14" t="s">
        <v>815</v>
      </c>
      <c r="X2898" s="20">
        <v>0</v>
      </c>
      <c r="Y2898" s="7" t="s">
        <v>11669</v>
      </c>
      <c r="Z2898" s="11" t="s">
        <v>4442</v>
      </c>
      <c r="AA2898" s="7">
        <v>100000</v>
      </c>
      <c r="AB2898" s="1" t="s">
        <v>15011</v>
      </c>
      <c r="AC2898" s="7" t="s">
        <v>14868</v>
      </c>
      <c r="AD2898" s="1" t="s">
        <v>16269</v>
      </c>
    </row>
    <row r="2899" spans="1:30">
      <c r="A2899" s="6">
        <v>43951</v>
      </c>
      <c r="B2899" s="7" t="s">
        <v>15</v>
      </c>
      <c r="C2899" s="7" t="s">
        <v>4452</v>
      </c>
      <c r="D2899" s="7" t="s">
        <v>3804</v>
      </c>
      <c r="E2899" s="7" t="s">
        <v>16</v>
      </c>
      <c r="F2899" s="7" t="s">
        <v>2462</v>
      </c>
      <c r="G2899" s="7" t="s">
        <v>17</v>
      </c>
      <c r="H2899" s="7" t="s">
        <v>6209</v>
      </c>
      <c r="I2899" s="7" t="s">
        <v>8235</v>
      </c>
      <c r="J2899" s="7"/>
      <c r="K2899" s="7" t="s">
        <v>8236</v>
      </c>
      <c r="L2899" s="7" t="s">
        <v>14283</v>
      </c>
      <c r="M2899" s="7" t="s">
        <v>8237</v>
      </c>
      <c r="N2899" s="7">
        <v>20100</v>
      </c>
      <c r="O2899" s="7">
        <v>5000</v>
      </c>
      <c r="P2899" s="7">
        <v>4.0199999999999996</v>
      </c>
      <c r="Q2899" s="7"/>
      <c r="R2899" s="1"/>
      <c r="S2899" s="1"/>
      <c r="T2899" s="1"/>
      <c r="U2899" s="15" t="s">
        <v>816</v>
      </c>
      <c r="V2899" s="52"/>
      <c r="W2899" s="14" t="s">
        <v>815</v>
      </c>
      <c r="X2899" s="20">
        <v>0</v>
      </c>
      <c r="Y2899" s="7" t="s">
        <v>11670</v>
      </c>
      <c r="Z2899" s="11" t="s">
        <v>4442</v>
      </c>
      <c r="AA2899" s="7">
        <v>95500</v>
      </c>
      <c r="AB2899" s="1" t="s">
        <v>15655</v>
      </c>
      <c r="AC2899" s="7" t="s">
        <v>14870</v>
      </c>
      <c r="AD2899" s="1" t="s">
        <v>16269</v>
      </c>
    </row>
    <row r="2900" spans="1:30">
      <c r="A2900" s="6" t="s">
        <v>815</v>
      </c>
      <c r="B2900" s="7" t="s">
        <v>15</v>
      </c>
      <c r="C2900" s="7" t="s">
        <v>4458</v>
      </c>
      <c r="D2900" s="11" t="s">
        <v>904</v>
      </c>
      <c r="E2900" s="7" t="s">
        <v>16</v>
      </c>
      <c r="F2900" s="7" t="s">
        <v>4459</v>
      </c>
      <c r="G2900" s="7" t="s">
        <v>17</v>
      </c>
      <c r="H2900" s="7" t="s">
        <v>5375</v>
      </c>
      <c r="I2900" s="7" t="s">
        <v>4846</v>
      </c>
      <c r="J2900" s="7"/>
      <c r="K2900" s="7" t="s">
        <v>4517</v>
      </c>
      <c r="L2900" s="7" t="s">
        <v>8316</v>
      </c>
      <c r="M2900" s="7" t="s">
        <v>14305</v>
      </c>
      <c r="N2900" s="7">
        <v>20062.080000000002</v>
      </c>
      <c r="O2900" s="7"/>
      <c r="P2900" s="7"/>
      <c r="Q2900" s="7"/>
      <c r="R2900" s="1"/>
      <c r="S2900" s="1"/>
      <c r="T2900" s="1"/>
      <c r="U2900" s="15" t="s">
        <v>816</v>
      </c>
      <c r="V2900" s="52"/>
      <c r="W2900" s="14" t="s">
        <v>815</v>
      </c>
      <c r="X2900" s="20">
        <v>0</v>
      </c>
      <c r="Y2900" s="7" t="s">
        <v>11671</v>
      </c>
      <c r="Z2900" s="11" t="s">
        <v>4442</v>
      </c>
      <c r="AA2900" s="7">
        <v>103730196.44</v>
      </c>
      <c r="AB2900" s="1" t="s">
        <v>15679</v>
      </c>
      <c r="AC2900" s="7" t="s">
        <v>14869</v>
      </c>
      <c r="AD2900" s="1" t="s">
        <v>16269</v>
      </c>
    </row>
    <row r="2901" spans="1:30">
      <c r="A2901" s="6">
        <v>43938</v>
      </c>
      <c r="B2901" s="7" t="s">
        <v>15</v>
      </c>
      <c r="C2901" s="7" t="s">
        <v>4458</v>
      </c>
      <c r="D2901" s="11" t="s">
        <v>904</v>
      </c>
      <c r="E2901" s="7" t="s">
        <v>16</v>
      </c>
      <c r="F2901" s="7" t="s">
        <v>4459</v>
      </c>
      <c r="G2901" s="7" t="s">
        <v>17</v>
      </c>
      <c r="H2901" s="7" t="s">
        <v>6210</v>
      </c>
      <c r="I2901" s="7" t="s">
        <v>4844</v>
      </c>
      <c r="J2901" s="7"/>
      <c r="K2901" s="7" t="s">
        <v>4517</v>
      </c>
      <c r="L2901" s="7" t="s">
        <v>8268</v>
      </c>
      <c r="M2901" s="7" t="s">
        <v>1216</v>
      </c>
      <c r="N2901" s="7">
        <v>20000</v>
      </c>
      <c r="O2901" s="7"/>
      <c r="P2901" s="7">
        <v>0.8</v>
      </c>
      <c r="Q2901" s="7"/>
      <c r="R2901" s="1"/>
      <c r="S2901" s="1"/>
      <c r="T2901" s="1"/>
      <c r="U2901" s="15" t="s">
        <v>816</v>
      </c>
      <c r="V2901" s="52"/>
      <c r="W2901" s="14" t="s">
        <v>815</v>
      </c>
      <c r="X2901" s="20">
        <v>0</v>
      </c>
      <c r="Y2901" s="7" t="s">
        <v>11672</v>
      </c>
      <c r="Z2901" s="11" t="s">
        <v>4442</v>
      </c>
      <c r="AA2901" s="7">
        <v>2000000</v>
      </c>
      <c r="AB2901" s="1" t="s">
        <v>15070</v>
      </c>
      <c r="AC2901" s="7" t="s">
        <v>14869</v>
      </c>
      <c r="AD2901" s="1" t="s">
        <v>16269</v>
      </c>
    </row>
    <row r="2902" spans="1:30">
      <c r="A2902" s="6">
        <v>43935</v>
      </c>
      <c r="B2902" s="7" t="s">
        <v>1385</v>
      </c>
      <c r="C2902" s="7" t="s">
        <v>4444</v>
      </c>
      <c r="D2902" s="7" t="s">
        <v>1387</v>
      </c>
      <c r="E2902" s="7" t="s">
        <v>1499</v>
      </c>
      <c r="F2902" s="7" t="s">
        <v>4467</v>
      </c>
      <c r="G2902" s="7" t="s">
        <v>17</v>
      </c>
      <c r="H2902" s="7" t="s">
        <v>5703</v>
      </c>
      <c r="I2902" s="7" t="s">
        <v>8768</v>
      </c>
      <c r="J2902" s="7"/>
      <c r="K2902" s="7"/>
      <c r="L2902" s="7" t="s">
        <v>8623</v>
      </c>
      <c r="M2902" s="7" t="s">
        <v>8624</v>
      </c>
      <c r="N2902" s="7">
        <v>19968</v>
      </c>
      <c r="O2902" s="7"/>
      <c r="P2902" s="7"/>
      <c r="Q2902" s="7"/>
      <c r="R2902" s="1"/>
      <c r="S2902" s="1"/>
      <c r="T2902" s="1"/>
      <c r="U2902" s="15" t="s">
        <v>816</v>
      </c>
      <c r="V2902" s="52"/>
      <c r="W2902" s="14" t="s">
        <v>815</v>
      </c>
      <c r="X2902" s="20">
        <v>0</v>
      </c>
      <c r="Y2902" s="7" t="s">
        <v>11673</v>
      </c>
      <c r="Z2902" s="11" t="s">
        <v>4442</v>
      </c>
      <c r="AA2902" s="7">
        <v>150000</v>
      </c>
      <c r="AB2902" s="1" t="s">
        <v>15754</v>
      </c>
      <c r="AC2902" s="7" t="s">
        <v>14870</v>
      </c>
      <c r="AD2902" s="1" t="s">
        <v>16269</v>
      </c>
    </row>
    <row r="2903" spans="1:30">
      <c r="A2903" s="6">
        <v>43942</v>
      </c>
      <c r="B2903" s="7" t="s">
        <v>15</v>
      </c>
      <c r="C2903" s="7" t="s">
        <v>4452</v>
      </c>
      <c r="D2903" s="7" t="s">
        <v>3804</v>
      </c>
      <c r="E2903" s="7" t="s">
        <v>16</v>
      </c>
      <c r="F2903" s="7" t="s">
        <v>2462</v>
      </c>
      <c r="G2903" s="7" t="s">
        <v>37</v>
      </c>
      <c r="H2903" s="7" t="s">
        <v>6211</v>
      </c>
      <c r="I2903" s="7" t="s">
        <v>3879</v>
      </c>
      <c r="J2903" s="7"/>
      <c r="K2903" s="7" t="s">
        <v>70</v>
      </c>
      <c r="L2903" s="7" t="s">
        <v>3880</v>
      </c>
      <c r="M2903" s="7" t="s">
        <v>3881</v>
      </c>
      <c r="N2903" s="7">
        <v>19950</v>
      </c>
      <c r="O2903" s="7">
        <v>3</v>
      </c>
      <c r="P2903" s="7">
        <v>6650</v>
      </c>
      <c r="Q2903" s="7"/>
      <c r="R2903" s="1"/>
      <c r="S2903" s="1"/>
      <c r="T2903" s="1"/>
      <c r="U2903" s="15" t="s">
        <v>816</v>
      </c>
      <c r="V2903" s="52"/>
      <c r="W2903" s="14" t="s">
        <v>815</v>
      </c>
      <c r="X2903" s="20">
        <v>0</v>
      </c>
      <c r="Y2903" s="7" t="s">
        <v>11674</v>
      </c>
      <c r="Z2903" s="11" t="s">
        <v>4442</v>
      </c>
      <c r="AA2903" s="7">
        <v>450000</v>
      </c>
      <c r="AB2903" s="1" t="s">
        <v>15170</v>
      </c>
      <c r="AC2903" s="7" t="s">
        <v>14869</v>
      </c>
      <c r="AD2903" s="1" t="s">
        <v>16269</v>
      </c>
    </row>
    <row r="2904" spans="1:30">
      <c r="A2904" s="6">
        <v>43944</v>
      </c>
      <c r="B2904" s="7" t="s">
        <v>15</v>
      </c>
      <c r="C2904" s="7" t="s">
        <v>5157</v>
      </c>
      <c r="D2904" s="7" t="s">
        <v>2151</v>
      </c>
      <c r="E2904" s="7" t="s">
        <v>16</v>
      </c>
      <c r="F2904" s="7" t="s">
        <v>2152</v>
      </c>
      <c r="G2904" s="7" t="s">
        <v>37</v>
      </c>
      <c r="H2904" s="7" t="s">
        <v>5662</v>
      </c>
      <c r="I2904" s="7" t="s">
        <v>8706</v>
      </c>
      <c r="J2904" s="7"/>
      <c r="K2904" s="7" t="s">
        <v>1361</v>
      </c>
      <c r="L2904" s="7" t="s">
        <v>14327</v>
      </c>
      <c r="M2904" s="7" t="s">
        <v>8448</v>
      </c>
      <c r="N2904" s="7">
        <v>19950</v>
      </c>
      <c r="O2904" s="7"/>
      <c r="P2904" s="7"/>
      <c r="Q2904" s="7"/>
      <c r="R2904" s="1"/>
      <c r="S2904" s="1"/>
      <c r="T2904" s="1"/>
      <c r="U2904" s="15" t="s">
        <v>816</v>
      </c>
      <c r="V2904" s="52"/>
      <c r="W2904" s="14" t="s">
        <v>815</v>
      </c>
      <c r="X2904" s="20">
        <v>0</v>
      </c>
      <c r="Y2904" s="7" t="s">
        <v>11675</v>
      </c>
      <c r="Z2904" s="11" t="s">
        <v>4442</v>
      </c>
      <c r="AA2904" s="7">
        <v>1500000</v>
      </c>
      <c r="AB2904" s="1" t="s">
        <v>15712</v>
      </c>
      <c r="AC2904" s="7" t="s">
        <v>14869</v>
      </c>
      <c r="AD2904" s="1" t="s">
        <v>16269</v>
      </c>
    </row>
    <row r="2905" spans="1:30">
      <c r="A2905" s="6">
        <v>43943</v>
      </c>
      <c r="B2905" s="7" t="s">
        <v>21</v>
      </c>
      <c r="C2905" s="7" t="s">
        <v>5234</v>
      </c>
      <c r="D2905" s="7" t="s">
        <v>2877</v>
      </c>
      <c r="E2905" s="7" t="s">
        <v>117</v>
      </c>
      <c r="F2905" s="7" t="s">
        <v>6212</v>
      </c>
      <c r="G2905" s="7" t="s">
        <v>17</v>
      </c>
      <c r="H2905" s="7" t="s">
        <v>6213</v>
      </c>
      <c r="I2905" s="7"/>
      <c r="J2905" s="7"/>
      <c r="K2905" s="7" t="s">
        <v>9321</v>
      </c>
      <c r="L2905" s="7" t="s">
        <v>14553</v>
      </c>
      <c r="M2905" s="7" t="s">
        <v>9322</v>
      </c>
      <c r="N2905" s="7">
        <v>19947.900000000001</v>
      </c>
      <c r="O2905" s="7"/>
      <c r="P2905" s="7"/>
      <c r="Q2905" s="7"/>
      <c r="R2905" s="1"/>
      <c r="S2905" s="1"/>
      <c r="T2905" s="1"/>
      <c r="U2905" s="15" t="s">
        <v>816</v>
      </c>
      <c r="V2905" s="52"/>
      <c r="W2905" s="14" t="s">
        <v>815</v>
      </c>
      <c r="X2905" s="20">
        <v>0</v>
      </c>
      <c r="Y2905" s="7" t="s">
        <v>11676</v>
      </c>
      <c r="Z2905" s="11" t="s">
        <v>4442</v>
      </c>
      <c r="AA2905" s="7">
        <v>200000</v>
      </c>
      <c r="AB2905" s="1" t="s">
        <v>15961</v>
      </c>
      <c r="AC2905" s="7" t="s">
        <v>14870</v>
      </c>
      <c r="AD2905" s="1" t="s">
        <v>16269</v>
      </c>
    </row>
    <row r="2906" spans="1:30">
      <c r="A2906" s="6">
        <v>43924</v>
      </c>
      <c r="B2906" s="7" t="s">
        <v>21</v>
      </c>
      <c r="C2906" s="7" t="s">
        <v>4493</v>
      </c>
      <c r="D2906" s="7" t="s">
        <v>309</v>
      </c>
      <c r="E2906" s="7" t="s">
        <v>117</v>
      </c>
      <c r="F2906" s="7" t="s">
        <v>5178</v>
      </c>
      <c r="G2906" s="7" t="s">
        <v>37</v>
      </c>
      <c r="H2906" s="7" t="s">
        <v>6214</v>
      </c>
      <c r="I2906" s="7" t="s">
        <v>9323</v>
      </c>
      <c r="J2906" s="7" t="s">
        <v>314</v>
      </c>
      <c r="K2906" s="7" t="s">
        <v>314</v>
      </c>
      <c r="L2906" s="7" t="s">
        <v>14554</v>
      </c>
      <c r="M2906" s="7" t="s">
        <v>9324</v>
      </c>
      <c r="N2906" s="7">
        <v>19942.84</v>
      </c>
      <c r="O2906" s="7"/>
      <c r="P2906" s="7"/>
      <c r="Q2906" s="7"/>
      <c r="R2906" s="1"/>
      <c r="S2906" s="1"/>
      <c r="T2906" s="1"/>
      <c r="U2906" s="15" t="s">
        <v>816</v>
      </c>
      <c r="V2906" s="52"/>
      <c r="W2906" s="14" t="s">
        <v>815</v>
      </c>
      <c r="X2906" s="20">
        <v>0</v>
      </c>
      <c r="Y2906" s="7" t="s">
        <v>11677</v>
      </c>
      <c r="Z2906" s="11" t="s">
        <v>4442</v>
      </c>
      <c r="AA2906" s="7">
        <v>100000</v>
      </c>
      <c r="AB2906" s="1" t="s">
        <v>15962</v>
      </c>
      <c r="AC2906" s="7" t="s">
        <v>14868</v>
      </c>
      <c r="AD2906" s="1" t="s">
        <v>16269</v>
      </c>
    </row>
    <row r="2907" spans="1:30">
      <c r="A2907" s="6">
        <v>43930</v>
      </c>
      <c r="B2907" s="7" t="s">
        <v>15</v>
      </c>
      <c r="C2907" s="7" t="s">
        <v>4632</v>
      </c>
      <c r="D2907" s="7" t="s">
        <v>3512</v>
      </c>
      <c r="E2907" s="7" t="s">
        <v>16</v>
      </c>
      <c r="F2907" s="7"/>
      <c r="G2907" s="7" t="s">
        <v>17</v>
      </c>
      <c r="H2907" s="7" t="s">
        <v>6215</v>
      </c>
      <c r="I2907" s="7" t="s">
        <v>3733</v>
      </c>
      <c r="J2907" s="7" t="s">
        <v>9325</v>
      </c>
      <c r="K2907" s="7" t="s">
        <v>9325</v>
      </c>
      <c r="L2907" s="7" t="s">
        <v>14012</v>
      </c>
      <c r="M2907" s="7" t="s">
        <v>3734</v>
      </c>
      <c r="N2907" s="7">
        <v>19872</v>
      </c>
      <c r="O2907" s="7">
        <v>4</v>
      </c>
      <c r="P2907" s="7">
        <v>4968</v>
      </c>
      <c r="Q2907" s="7"/>
      <c r="R2907" s="1"/>
      <c r="S2907" s="1"/>
      <c r="T2907" s="1"/>
      <c r="U2907" s="15" t="s">
        <v>816</v>
      </c>
      <c r="V2907" s="52"/>
      <c r="W2907" s="14" t="s">
        <v>815</v>
      </c>
      <c r="X2907" s="20">
        <v>0</v>
      </c>
      <c r="Y2907" s="7" t="s">
        <v>11678</v>
      </c>
      <c r="Z2907" s="11" t="s">
        <v>4442</v>
      </c>
      <c r="AA2907" s="7">
        <v>50000</v>
      </c>
      <c r="AB2907" s="1" t="s">
        <v>15399</v>
      </c>
      <c r="AC2907" s="7" t="s">
        <v>14868</v>
      </c>
      <c r="AD2907" s="1" t="s">
        <v>16269</v>
      </c>
    </row>
    <row r="2908" spans="1:30">
      <c r="A2908" s="6">
        <v>43913</v>
      </c>
      <c r="B2908" s="7" t="s">
        <v>21</v>
      </c>
      <c r="C2908" s="7" t="s">
        <v>4269</v>
      </c>
      <c r="D2908" s="7" t="s">
        <v>3952</v>
      </c>
      <c r="E2908" s="7" t="s">
        <v>16</v>
      </c>
      <c r="F2908" s="7" t="s">
        <v>4270</v>
      </c>
      <c r="G2908" s="7" t="s">
        <v>17</v>
      </c>
      <c r="H2908" s="7" t="s">
        <v>6216</v>
      </c>
      <c r="I2908" s="7" t="s">
        <v>4396</v>
      </c>
      <c r="J2908" s="7"/>
      <c r="K2908" s="7"/>
      <c r="L2908" s="7" t="s">
        <v>8531</v>
      </c>
      <c r="M2908" s="7" t="s">
        <v>14344</v>
      </c>
      <c r="N2908" s="7">
        <v>19872</v>
      </c>
      <c r="O2908" s="7">
        <v>14400</v>
      </c>
      <c r="P2908" s="7">
        <v>1.38</v>
      </c>
      <c r="Q2908" s="7" t="s">
        <v>20</v>
      </c>
      <c r="R2908" s="1"/>
      <c r="S2908" s="1"/>
      <c r="T2908" s="1"/>
      <c r="U2908" s="15" t="s">
        <v>816</v>
      </c>
      <c r="V2908" s="52"/>
      <c r="W2908" s="14" t="s">
        <v>815</v>
      </c>
      <c r="X2908" s="20">
        <v>0</v>
      </c>
      <c r="Y2908" s="7" t="s">
        <v>11679</v>
      </c>
      <c r="Z2908" s="11" t="s">
        <v>4442</v>
      </c>
      <c r="AA2908" s="7">
        <v>1500000</v>
      </c>
      <c r="AB2908" s="1" t="s">
        <v>15733</v>
      </c>
      <c r="AC2908" s="7" t="s">
        <v>14869</v>
      </c>
      <c r="AD2908" s="1" t="s">
        <v>16269</v>
      </c>
    </row>
    <row r="2909" spans="1:30">
      <c r="A2909" s="6">
        <v>43913</v>
      </c>
      <c r="B2909" s="7" t="s">
        <v>21</v>
      </c>
      <c r="C2909" s="7" t="s">
        <v>6217</v>
      </c>
      <c r="D2909" s="11" t="s">
        <v>904</v>
      </c>
      <c r="E2909" s="7" t="s">
        <v>128</v>
      </c>
      <c r="F2909" s="7"/>
      <c r="G2909" s="7" t="s">
        <v>37</v>
      </c>
      <c r="H2909" s="7" t="s">
        <v>6218</v>
      </c>
      <c r="I2909" s="7"/>
      <c r="J2909" s="7"/>
      <c r="K2909" s="7" t="s">
        <v>9326</v>
      </c>
      <c r="L2909" s="7" t="s">
        <v>14555</v>
      </c>
      <c r="M2909" s="7" t="s">
        <v>9327</v>
      </c>
      <c r="N2909" s="7">
        <v>19862</v>
      </c>
      <c r="O2909" s="7"/>
      <c r="P2909" s="7"/>
      <c r="Q2909" s="7"/>
      <c r="R2909" s="1"/>
      <c r="S2909" s="1"/>
      <c r="T2909" s="1"/>
      <c r="U2909" s="15" t="s">
        <v>816</v>
      </c>
      <c r="V2909" s="52"/>
      <c r="W2909" s="14" t="s">
        <v>815</v>
      </c>
      <c r="X2909" s="20">
        <v>0</v>
      </c>
      <c r="Y2909" s="7" t="s">
        <v>11680</v>
      </c>
      <c r="Z2909" s="11" t="s">
        <v>4442</v>
      </c>
      <c r="AA2909" s="7">
        <v>5000</v>
      </c>
      <c r="AB2909" s="1" t="s">
        <v>15963</v>
      </c>
      <c r="AC2909" s="7" t="s">
        <v>14868</v>
      </c>
      <c r="AD2909" s="1" t="s">
        <v>16269</v>
      </c>
    </row>
    <row r="2910" spans="1:30">
      <c r="A2910" s="6">
        <v>43941</v>
      </c>
      <c r="B2910" s="7" t="s">
        <v>15</v>
      </c>
      <c r="C2910" s="7" t="s">
        <v>4645</v>
      </c>
      <c r="D2910" s="7" t="s">
        <v>692</v>
      </c>
      <c r="E2910" s="7" t="s">
        <v>16</v>
      </c>
      <c r="F2910" s="7"/>
      <c r="G2910" s="7" t="s">
        <v>17</v>
      </c>
      <c r="H2910" s="7" t="s">
        <v>6219</v>
      </c>
      <c r="I2910" s="7" t="s">
        <v>8719</v>
      </c>
      <c r="J2910" s="7"/>
      <c r="K2910" s="7" t="s">
        <v>8720</v>
      </c>
      <c r="L2910" s="7" t="s">
        <v>8855</v>
      </c>
      <c r="M2910" s="7" t="s">
        <v>8856</v>
      </c>
      <c r="N2910" s="7">
        <v>19845</v>
      </c>
      <c r="O2910" s="7">
        <v>2250</v>
      </c>
      <c r="P2910" s="7">
        <v>8.82</v>
      </c>
      <c r="Q2910" s="7"/>
      <c r="R2910" s="1"/>
      <c r="S2910" s="1"/>
      <c r="T2910" s="1"/>
      <c r="U2910" s="15" t="s">
        <v>816</v>
      </c>
      <c r="V2910" s="52"/>
      <c r="W2910" s="14" t="s">
        <v>815</v>
      </c>
      <c r="X2910" s="20">
        <v>0</v>
      </c>
      <c r="Y2910" s="7" t="s">
        <v>11681</v>
      </c>
      <c r="Z2910" s="11" t="s">
        <v>4442</v>
      </c>
      <c r="AA2910" s="7">
        <v>0</v>
      </c>
      <c r="AB2910" s="1" t="s">
        <v>15823</v>
      </c>
      <c r="AC2910" s="7" t="s">
        <v>14869</v>
      </c>
      <c r="AD2910" s="1" t="s">
        <v>16269</v>
      </c>
    </row>
    <row r="2911" spans="1:30">
      <c r="A2911" s="6">
        <v>43921</v>
      </c>
      <c r="B2911" s="7" t="s">
        <v>15</v>
      </c>
      <c r="C2911" s="7" t="s">
        <v>4632</v>
      </c>
      <c r="D2911" s="7" t="s">
        <v>3512</v>
      </c>
      <c r="E2911" s="7" t="s">
        <v>16</v>
      </c>
      <c r="F2911" s="7"/>
      <c r="G2911" s="7" t="s">
        <v>17</v>
      </c>
      <c r="H2911" s="7" t="s">
        <v>6220</v>
      </c>
      <c r="I2911" s="7" t="s">
        <v>8503</v>
      </c>
      <c r="J2911" s="7" t="s">
        <v>3561</v>
      </c>
      <c r="K2911" s="7" t="s">
        <v>3561</v>
      </c>
      <c r="L2911" s="7" t="s">
        <v>8501</v>
      </c>
      <c r="M2911" s="7" t="s">
        <v>8504</v>
      </c>
      <c r="N2911" s="7">
        <v>19824.62</v>
      </c>
      <c r="O2911" s="7">
        <v>741</v>
      </c>
      <c r="P2911" s="7">
        <v>26.75</v>
      </c>
      <c r="Q2911" s="7"/>
      <c r="R2911" s="1"/>
      <c r="S2911" s="1"/>
      <c r="T2911" s="1"/>
      <c r="U2911" s="15" t="s">
        <v>816</v>
      </c>
      <c r="V2911" s="52"/>
      <c r="W2911" s="14" t="s">
        <v>815</v>
      </c>
      <c r="X2911" s="20">
        <v>0</v>
      </c>
      <c r="Y2911" s="7" t="s">
        <v>11682</v>
      </c>
      <c r="Z2911" s="11" t="s">
        <v>4442</v>
      </c>
      <c r="AA2911" s="7">
        <v>0</v>
      </c>
      <c r="AB2911" s="1" t="s">
        <v>15726</v>
      </c>
      <c r="AC2911" s="7" t="s">
        <v>14869</v>
      </c>
      <c r="AD2911" s="1" t="s">
        <v>16269</v>
      </c>
    </row>
    <row r="2912" spans="1:30">
      <c r="A2912" s="6">
        <v>43913</v>
      </c>
      <c r="B2912" s="7" t="s">
        <v>21</v>
      </c>
      <c r="C2912" s="7" t="s">
        <v>4269</v>
      </c>
      <c r="D2912" s="7" t="s">
        <v>3952</v>
      </c>
      <c r="E2912" s="7" t="s">
        <v>16</v>
      </c>
      <c r="F2912" s="7" t="s">
        <v>4270</v>
      </c>
      <c r="G2912" s="7" t="s">
        <v>17</v>
      </c>
      <c r="H2912" s="7" t="s">
        <v>6221</v>
      </c>
      <c r="I2912" s="7" t="s">
        <v>4396</v>
      </c>
      <c r="J2912" s="7"/>
      <c r="K2912" s="7"/>
      <c r="L2912" s="7" t="s">
        <v>14054</v>
      </c>
      <c r="M2912" s="7" t="s">
        <v>4073</v>
      </c>
      <c r="N2912" s="7">
        <v>19824</v>
      </c>
      <c r="O2912" s="7">
        <v>120</v>
      </c>
      <c r="P2912" s="7">
        <v>165.2</v>
      </c>
      <c r="Q2912" s="7" t="s">
        <v>10522</v>
      </c>
      <c r="R2912" s="1"/>
      <c r="S2912" s="1"/>
      <c r="T2912" s="1"/>
      <c r="U2912" s="15" t="s">
        <v>816</v>
      </c>
      <c r="V2912" s="52"/>
      <c r="W2912" s="14" t="s">
        <v>815</v>
      </c>
      <c r="X2912" s="20">
        <v>0</v>
      </c>
      <c r="Y2912" s="7" t="s">
        <v>11683</v>
      </c>
      <c r="Z2912" s="11" t="s">
        <v>4442</v>
      </c>
      <c r="AA2912" s="7">
        <v>2000000</v>
      </c>
      <c r="AB2912" s="1" t="s">
        <v>15443</v>
      </c>
      <c r="AC2912" s="7" t="s">
        <v>14868</v>
      </c>
      <c r="AD2912" s="1" t="s">
        <v>16269</v>
      </c>
    </row>
    <row r="2913" spans="1:30">
      <c r="A2913" s="6">
        <v>43916</v>
      </c>
      <c r="B2913" s="7" t="s">
        <v>21</v>
      </c>
      <c r="C2913" s="7" t="s">
        <v>4676</v>
      </c>
      <c r="D2913" s="11" t="s">
        <v>904</v>
      </c>
      <c r="E2913" s="7" t="s">
        <v>117</v>
      </c>
      <c r="F2913" s="7" t="s">
        <v>1303</v>
      </c>
      <c r="G2913" s="7" t="s">
        <v>17</v>
      </c>
      <c r="H2913" s="7" t="s">
        <v>5146</v>
      </c>
      <c r="I2913" s="7" t="s">
        <v>9278</v>
      </c>
      <c r="J2913" s="7"/>
      <c r="K2913" s="7" t="s">
        <v>9278</v>
      </c>
      <c r="L2913" s="7" t="s">
        <v>14557</v>
      </c>
      <c r="M2913" s="7" t="s">
        <v>14556</v>
      </c>
      <c r="N2913" s="7">
        <v>19800</v>
      </c>
      <c r="O2913" s="7"/>
      <c r="P2913" s="7"/>
      <c r="Q2913" s="7"/>
      <c r="R2913" s="1"/>
      <c r="S2913" s="1"/>
      <c r="T2913" s="1"/>
      <c r="U2913" s="15" t="s">
        <v>816</v>
      </c>
      <c r="V2913" s="52"/>
      <c r="W2913" s="14" t="s">
        <v>815</v>
      </c>
      <c r="X2913" s="20">
        <v>0</v>
      </c>
      <c r="Y2913" s="7" t="s">
        <v>11684</v>
      </c>
      <c r="Z2913" s="11" t="s">
        <v>4442</v>
      </c>
      <c r="AA2913" s="7">
        <v>100000</v>
      </c>
      <c r="AB2913" s="1" t="s">
        <v>15964</v>
      </c>
      <c r="AC2913" s="7" t="s">
        <v>14868</v>
      </c>
      <c r="AD2913" s="1" t="s">
        <v>16269</v>
      </c>
    </row>
    <row r="2914" spans="1:30">
      <c r="A2914" s="6">
        <v>43913</v>
      </c>
      <c r="B2914" s="7" t="s">
        <v>21</v>
      </c>
      <c r="C2914" s="7" t="s">
        <v>4269</v>
      </c>
      <c r="D2914" s="7" t="s">
        <v>3952</v>
      </c>
      <c r="E2914" s="7" t="s">
        <v>16</v>
      </c>
      <c r="F2914" s="7" t="s">
        <v>4270</v>
      </c>
      <c r="G2914" s="7" t="s">
        <v>17</v>
      </c>
      <c r="H2914" s="7" t="s">
        <v>6222</v>
      </c>
      <c r="I2914" s="7" t="s">
        <v>4396</v>
      </c>
      <c r="J2914" s="7"/>
      <c r="K2914" s="7"/>
      <c r="L2914" s="7" t="s">
        <v>9328</v>
      </c>
      <c r="M2914" s="7" t="s">
        <v>14406</v>
      </c>
      <c r="N2914" s="7">
        <v>19740</v>
      </c>
      <c r="O2914" s="7">
        <v>60</v>
      </c>
      <c r="P2914" s="7">
        <v>329</v>
      </c>
      <c r="Q2914" s="7" t="s">
        <v>20</v>
      </c>
      <c r="R2914" s="1"/>
      <c r="S2914" s="1"/>
      <c r="T2914" s="1"/>
      <c r="U2914" s="15" t="s">
        <v>816</v>
      </c>
      <c r="V2914" s="52"/>
      <c r="W2914" s="14" t="s">
        <v>815</v>
      </c>
      <c r="X2914" s="20">
        <v>0</v>
      </c>
      <c r="Y2914" s="7" t="s">
        <v>11685</v>
      </c>
      <c r="Z2914" s="11" t="s">
        <v>4442</v>
      </c>
      <c r="AA2914" s="7">
        <v>500000</v>
      </c>
      <c r="AB2914" s="1" t="s">
        <v>15802</v>
      </c>
      <c r="AC2914" s="7" t="s">
        <v>14869</v>
      </c>
      <c r="AD2914" s="1" t="s">
        <v>16269</v>
      </c>
    </row>
    <row r="2915" spans="1:30">
      <c r="A2915" s="6">
        <v>43918</v>
      </c>
      <c r="B2915" s="7" t="s">
        <v>15</v>
      </c>
      <c r="C2915" s="7" t="s">
        <v>4632</v>
      </c>
      <c r="D2915" s="7" t="s">
        <v>3512</v>
      </c>
      <c r="E2915" s="7" t="s">
        <v>16</v>
      </c>
      <c r="F2915" s="7"/>
      <c r="G2915" s="7" t="s">
        <v>17</v>
      </c>
      <c r="H2915" s="7" t="s">
        <v>6223</v>
      </c>
      <c r="I2915" s="7" t="s">
        <v>8461</v>
      </c>
      <c r="J2915" s="7" t="s">
        <v>8462</v>
      </c>
      <c r="K2915" s="7" t="s">
        <v>8462</v>
      </c>
      <c r="L2915" s="7" t="s">
        <v>8414</v>
      </c>
      <c r="M2915" s="7" t="s">
        <v>8463</v>
      </c>
      <c r="N2915" s="7">
        <v>19700</v>
      </c>
      <c r="O2915" s="7">
        <v>10000</v>
      </c>
      <c r="P2915" s="7">
        <v>1.97</v>
      </c>
      <c r="Q2915" s="7"/>
      <c r="R2915" s="1"/>
      <c r="S2915" s="1"/>
      <c r="T2915" s="1"/>
      <c r="U2915" s="15" t="s">
        <v>816</v>
      </c>
      <c r="V2915" s="52"/>
      <c r="W2915" s="14" t="s">
        <v>815</v>
      </c>
      <c r="X2915" s="20">
        <v>0</v>
      </c>
      <c r="Y2915" s="7" t="s">
        <v>11686</v>
      </c>
      <c r="Z2915" s="11" t="s">
        <v>4442</v>
      </c>
      <c r="AA2915" s="7">
        <v>0</v>
      </c>
      <c r="AB2915" s="1" t="s">
        <v>15715</v>
      </c>
      <c r="AC2915" s="7" t="s">
        <v>14869</v>
      </c>
      <c r="AD2915" s="1" t="s">
        <v>16269</v>
      </c>
    </row>
    <row r="2916" spans="1:30">
      <c r="A2916" s="6">
        <v>43938</v>
      </c>
      <c r="B2916" s="7" t="s">
        <v>21</v>
      </c>
      <c r="C2916" s="7" t="s">
        <v>6127</v>
      </c>
      <c r="D2916" s="11" t="s">
        <v>904</v>
      </c>
      <c r="E2916" s="7" t="s">
        <v>16</v>
      </c>
      <c r="F2916" s="7"/>
      <c r="G2916" s="7" t="s">
        <v>17</v>
      </c>
      <c r="H2916" s="7" t="s">
        <v>6224</v>
      </c>
      <c r="I2916" s="7" t="s">
        <v>9329</v>
      </c>
      <c r="J2916" s="7"/>
      <c r="K2916" s="7"/>
      <c r="L2916" s="7" t="s">
        <v>14394</v>
      </c>
      <c r="M2916" s="7" t="s">
        <v>8758</v>
      </c>
      <c r="N2916" s="7">
        <v>19600</v>
      </c>
      <c r="O2916" s="7"/>
      <c r="P2916" s="7"/>
      <c r="Q2916" s="7"/>
      <c r="R2916" s="1"/>
      <c r="S2916" s="1"/>
      <c r="T2916" s="1"/>
      <c r="U2916" s="15" t="s">
        <v>816</v>
      </c>
      <c r="V2916" s="52"/>
      <c r="W2916" s="14" t="s">
        <v>815</v>
      </c>
      <c r="X2916" s="20">
        <v>0</v>
      </c>
      <c r="Y2916" s="7" t="s">
        <v>11687</v>
      </c>
      <c r="Z2916" s="11" t="s">
        <v>4442</v>
      </c>
      <c r="AA2916" s="7">
        <v>93700</v>
      </c>
      <c r="AB2916" s="1" t="s">
        <v>14981</v>
      </c>
      <c r="AC2916" s="7" t="s">
        <v>14868</v>
      </c>
      <c r="AD2916" s="1" t="s">
        <v>16269</v>
      </c>
    </row>
    <row r="2917" spans="1:30">
      <c r="A2917" s="6">
        <v>43936</v>
      </c>
      <c r="B2917" s="7" t="s">
        <v>1385</v>
      </c>
      <c r="C2917" s="7" t="s">
        <v>4444</v>
      </c>
      <c r="D2917" s="7" t="s">
        <v>1387</v>
      </c>
      <c r="E2917" s="7" t="s">
        <v>1499</v>
      </c>
      <c r="F2917" s="7" t="s">
        <v>4467</v>
      </c>
      <c r="G2917" s="7" t="s">
        <v>17</v>
      </c>
      <c r="H2917" s="7" t="s">
        <v>6225</v>
      </c>
      <c r="I2917" s="7" t="s">
        <v>9330</v>
      </c>
      <c r="J2917" s="7"/>
      <c r="K2917" s="7"/>
      <c r="L2917" s="7" t="s">
        <v>4811</v>
      </c>
      <c r="M2917" s="7" t="s">
        <v>4812</v>
      </c>
      <c r="N2917" s="7">
        <v>19600</v>
      </c>
      <c r="O2917" s="7"/>
      <c r="P2917" s="7"/>
      <c r="Q2917" s="7"/>
      <c r="R2917" s="1"/>
      <c r="S2917" s="1"/>
      <c r="T2917" s="1"/>
      <c r="U2917" s="15" t="s">
        <v>816</v>
      </c>
      <c r="V2917" s="52"/>
      <c r="W2917" s="14" t="s">
        <v>815</v>
      </c>
      <c r="X2917" s="20">
        <v>0</v>
      </c>
      <c r="Y2917" s="7" t="s">
        <v>11688</v>
      </c>
      <c r="Z2917" s="11" t="s">
        <v>4442</v>
      </c>
      <c r="AA2917" s="7">
        <v>5000000</v>
      </c>
      <c r="AB2917" s="1" t="s">
        <v>15529</v>
      </c>
      <c r="AC2917" s="7" t="s">
        <v>14869</v>
      </c>
      <c r="AD2917" s="1" t="s">
        <v>16269</v>
      </c>
    </row>
    <row r="2918" spans="1:30">
      <c r="A2918" s="6">
        <v>43944</v>
      </c>
      <c r="B2918" s="7" t="s">
        <v>15</v>
      </c>
      <c r="C2918" s="7" t="s">
        <v>4593</v>
      </c>
      <c r="D2918" s="7" t="s">
        <v>474</v>
      </c>
      <c r="E2918" s="7" t="s">
        <v>16</v>
      </c>
      <c r="F2918" s="7"/>
      <c r="G2918" s="7" t="s">
        <v>37</v>
      </c>
      <c r="H2918" s="7" t="s">
        <v>6226</v>
      </c>
      <c r="I2918" s="7" t="s">
        <v>630</v>
      </c>
      <c r="J2918" s="7"/>
      <c r="K2918" s="7" t="s">
        <v>615</v>
      </c>
      <c r="L2918" s="7" t="s">
        <v>9331</v>
      </c>
      <c r="M2918" s="7" t="s">
        <v>9332</v>
      </c>
      <c r="N2918" s="7">
        <v>19580</v>
      </c>
      <c r="O2918" s="7">
        <v>11</v>
      </c>
      <c r="P2918" s="7">
        <v>1780</v>
      </c>
      <c r="Q2918" s="7"/>
      <c r="R2918" s="1"/>
      <c r="S2918" s="1"/>
      <c r="T2918" s="1"/>
      <c r="U2918" s="15" t="s">
        <v>816</v>
      </c>
      <c r="V2918" s="52"/>
      <c r="W2918" s="14" t="s">
        <v>815</v>
      </c>
      <c r="X2918" s="20">
        <v>0</v>
      </c>
      <c r="Y2918" s="7" t="s">
        <v>11689</v>
      </c>
      <c r="Z2918" s="11" t="s">
        <v>4442</v>
      </c>
      <c r="AA2918" s="7">
        <v>1000000</v>
      </c>
      <c r="AB2918" s="1" t="s">
        <v>15965</v>
      </c>
      <c r="AC2918" s="7" t="s">
        <v>14870</v>
      </c>
      <c r="AD2918" s="1" t="s">
        <v>16269</v>
      </c>
    </row>
    <row r="2919" spans="1:30">
      <c r="A2919" s="6">
        <v>43949</v>
      </c>
      <c r="B2919" s="7" t="s">
        <v>21</v>
      </c>
      <c r="C2919" s="7" t="s">
        <v>4657</v>
      </c>
      <c r="D2919" s="7" t="s">
        <v>3952</v>
      </c>
      <c r="E2919" s="7" t="s">
        <v>117</v>
      </c>
      <c r="F2919" s="7" t="s">
        <v>5910</v>
      </c>
      <c r="G2919" s="7" t="s">
        <v>37</v>
      </c>
      <c r="H2919" s="7" t="s">
        <v>6227</v>
      </c>
      <c r="I2919" s="7" t="s">
        <v>9005</v>
      </c>
      <c r="J2919" s="7"/>
      <c r="K2919" s="7"/>
      <c r="L2919" s="7" t="s">
        <v>14469</v>
      </c>
      <c r="M2919" s="7" t="s">
        <v>9006</v>
      </c>
      <c r="N2919" s="7">
        <v>19580</v>
      </c>
      <c r="O2919" s="7">
        <v>22</v>
      </c>
      <c r="P2919" s="7">
        <v>890</v>
      </c>
      <c r="Q2919" s="7"/>
      <c r="R2919" s="1"/>
      <c r="S2919" s="1"/>
      <c r="T2919" s="1"/>
      <c r="U2919" s="15" t="s">
        <v>816</v>
      </c>
      <c r="V2919" s="52"/>
      <c r="W2919" s="14" t="s">
        <v>815</v>
      </c>
      <c r="X2919" s="20">
        <v>0</v>
      </c>
      <c r="Y2919" s="7" t="s">
        <v>11690</v>
      </c>
      <c r="Z2919" s="11" t="s">
        <v>4442</v>
      </c>
      <c r="AA2919" s="7">
        <v>7000</v>
      </c>
      <c r="AB2919" s="1" t="s">
        <v>15867</v>
      </c>
      <c r="AC2919" s="7" t="s">
        <v>14868</v>
      </c>
      <c r="AD2919" s="1" t="s">
        <v>16269</v>
      </c>
    </row>
    <row r="2920" spans="1:30">
      <c r="A2920" s="6" t="s">
        <v>815</v>
      </c>
      <c r="B2920" s="7" t="s">
        <v>15</v>
      </c>
      <c r="C2920" s="7" t="s">
        <v>4458</v>
      </c>
      <c r="D2920" s="11" t="s">
        <v>904</v>
      </c>
      <c r="E2920" s="7" t="s">
        <v>16</v>
      </c>
      <c r="F2920" s="7" t="s">
        <v>4459</v>
      </c>
      <c r="G2920" s="7" t="s">
        <v>17</v>
      </c>
      <c r="H2920" s="7" t="s">
        <v>6228</v>
      </c>
      <c r="I2920" s="7" t="s">
        <v>4843</v>
      </c>
      <c r="J2920" s="7"/>
      <c r="K2920" s="7" t="s">
        <v>4517</v>
      </c>
      <c r="L2920" s="7" t="s">
        <v>8294</v>
      </c>
      <c r="M2920" s="7" t="s">
        <v>1846</v>
      </c>
      <c r="N2920" s="7">
        <v>19573.400000000001</v>
      </c>
      <c r="O2920" s="7"/>
      <c r="P2920" s="7"/>
      <c r="Q2920" s="7"/>
      <c r="R2920" s="1"/>
      <c r="S2920" s="1"/>
      <c r="T2920" s="1"/>
      <c r="U2920" s="15" t="s">
        <v>816</v>
      </c>
      <c r="V2920" s="52"/>
      <c r="W2920" s="14" t="s">
        <v>815</v>
      </c>
      <c r="X2920" s="20">
        <v>0</v>
      </c>
      <c r="Y2920" s="7" t="s">
        <v>11691</v>
      </c>
      <c r="Z2920" s="11" t="s">
        <v>4442</v>
      </c>
      <c r="AA2920" s="7">
        <v>16528194</v>
      </c>
      <c r="AB2920" s="1" t="s">
        <v>15168</v>
      </c>
      <c r="AC2920" s="7" t="s">
        <v>14869</v>
      </c>
      <c r="AD2920" s="1" t="s">
        <v>16269</v>
      </c>
    </row>
    <row r="2921" spans="1:30">
      <c r="A2921" s="6">
        <v>43948</v>
      </c>
      <c r="B2921" s="7" t="s">
        <v>21</v>
      </c>
      <c r="C2921" s="7" t="s">
        <v>4451</v>
      </c>
      <c r="D2921" s="7" t="s">
        <v>2480</v>
      </c>
      <c r="E2921" s="7" t="s">
        <v>16</v>
      </c>
      <c r="F2921" s="7" t="s">
        <v>2481</v>
      </c>
      <c r="G2921" s="7" t="s">
        <v>17</v>
      </c>
      <c r="H2921" s="7" t="s">
        <v>6229</v>
      </c>
      <c r="I2921" s="7" t="s">
        <v>9333</v>
      </c>
      <c r="J2921" s="7" t="s">
        <v>2485</v>
      </c>
      <c r="K2921" s="7"/>
      <c r="L2921" s="7" t="s">
        <v>9334</v>
      </c>
      <c r="M2921" s="7" t="s">
        <v>9335</v>
      </c>
      <c r="N2921" s="7">
        <v>19545.599999999999</v>
      </c>
      <c r="O2921" s="7"/>
      <c r="P2921" s="7"/>
      <c r="Q2921" s="7"/>
      <c r="R2921" s="1"/>
      <c r="S2921" s="1"/>
      <c r="T2921" s="1"/>
      <c r="U2921" s="15" t="s">
        <v>816</v>
      </c>
      <c r="V2921" s="52"/>
      <c r="W2921" s="14" t="s">
        <v>815</v>
      </c>
      <c r="X2921" s="20">
        <v>0</v>
      </c>
      <c r="Y2921" s="7" t="s">
        <v>11692</v>
      </c>
      <c r="Z2921" s="11" t="s">
        <v>4442</v>
      </c>
      <c r="AA2921" s="7">
        <v>250000</v>
      </c>
      <c r="AB2921" s="1" t="s">
        <v>15060</v>
      </c>
      <c r="AC2921" s="7" t="s">
        <v>14870</v>
      </c>
      <c r="AD2921" s="1" t="s">
        <v>16269</v>
      </c>
    </row>
    <row r="2922" spans="1:30">
      <c r="A2922" s="6">
        <v>43935</v>
      </c>
      <c r="B2922" s="7" t="s">
        <v>15</v>
      </c>
      <c r="C2922" s="7" t="s">
        <v>4632</v>
      </c>
      <c r="D2922" s="7" t="s">
        <v>3512</v>
      </c>
      <c r="E2922" s="7" t="s">
        <v>16</v>
      </c>
      <c r="F2922" s="7"/>
      <c r="G2922" s="7" t="s">
        <v>17</v>
      </c>
      <c r="H2922" s="7" t="s">
        <v>6230</v>
      </c>
      <c r="I2922" s="7" t="s">
        <v>8784</v>
      </c>
      <c r="J2922" s="7" t="s">
        <v>1343</v>
      </c>
      <c r="K2922" s="7" t="s">
        <v>1343</v>
      </c>
      <c r="L2922" s="7" t="s">
        <v>8468</v>
      </c>
      <c r="M2922" s="7" t="s">
        <v>8243</v>
      </c>
      <c r="N2922" s="7">
        <v>19545.2</v>
      </c>
      <c r="O2922" s="7">
        <v>14920</v>
      </c>
      <c r="P2922" s="7">
        <v>1.31</v>
      </c>
      <c r="Q2922" s="7"/>
      <c r="R2922" s="1"/>
      <c r="S2922" s="1"/>
      <c r="T2922" s="1"/>
      <c r="U2922" s="15" t="s">
        <v>816</v>
      </c>
      <c r="V2922" s="52"/>
      <c r="W2922" s="14" t="s">
        <v>815</v>
      </c>
      <c r="X2922" s="20">
        <v>0</v>
      </c>
      <c r="Y2922" s="7" t="s">
        <v>11693</v>
      </c>
      <c r="Z2922" s="11" t="s">
        <v>4442</v>
      </c>
      <c r="AA2922" s="7">
        <v>900000000</v>
      </c>
      <c r="AB2922" s="1" t="s">
        <v>15657</v>
      </c>
      <c r="AC2922" s="7" t="s">
        <v>14869</v>
      </c>
      <c r="AD2922" s="1" t="s">
        <v>16269</v>
      </c>
    </row>
    <row r="2923" spans="1:30">
      <c r="A2923" s="6" t="s">
        <v>815</v>
      </c>
      <c r="B2923" s="7" t="s">
        <v>21</v>
      </c>
      <c r="C2923" s="7" t="s">
        <v>4454</v>
      </c>
      <c r="D2923" s="11" t="s">
        <v>904</v>
      </c>
      <c r="E2923" s="7" t="s">
        <v>16</v>
      </c>
      <c r="F2923" s="7" t="s">
        <v>4665</v>
      </c>
      <c r="G2923" s="7" t="s">
        <v>17</v>
      </c>
      <c r="H2923" s="7" t="s">
        <v>6231</v>
      </c>
      <c r="I2923" s="7" t="s">
        <v>4801</v>
      </c>
      <c r="J2923" s="7" t="s">
        <v>9336</v>
      </c>
      <c r="K2923" s="7" t="s">
        <v>1773</v>
      </c>
      <c r="L2923" s="7" t="s">
        <v>14145</v>
      </c>
      <c r="M2923" s="7" t="s">
        <v>4821</v>
      </c>
      <c r="N2923" s="7">
        <v>19516</v>
      </c>
      <c r="O2923" s="7">
        <v>170</v>
      </c>
      <c r="P2923" s="7">
        <v>114.8</v>
      </c>
      <c r="Q2923" s="7"/>
      <c r="R2923" s="1"/>
      <c r="S2923" s="1"/>
      <c r="T2923" s="1"/>
      <c r="U2923" s="15" t="s">
        <v>816</v>
      </c>
      <c r="V2923" s="52"/>
      <c r="W2923" s="14" t="s">
        <v>815</v>
      </c>
      <c r="X2923" s="20">
        <v>0</v>
      </c>
      <c r="Y2923" s="7" t="s">
        <v>11694</v>
      </c>
      <c r="Z2923" s="11" t="s">
        <v>4442</v>
      </c>
      <c r="AA2923" s="7">
        <v>0</v>
      </c>
      <c r="AB2923" s="1" t="s">
        <v>15532</v>
      </c>
      <c r="AC2923" s="7" t="s">
        <v>14870</v>
      </c>
      <c r="AD2923" s="1" t="s">
        <v>16269</v>
      </c>
    </row>
    <row r="2924" spans="1:30">
      <c r="A2924" s="6">
        <v>43948</v>
      </c>
      <c r="B2924" s="7" t="s">
        <v>21</v>
      </c>
      <c r="C2924" s="7" t="s">
        <v>4451</v>
      </c>
      <c r="D2924" s="7" t="s">
        <v>2480</v>
      </c>
      <c r="E2924" s="7" t="s">
        <v>16</v>
      </c>
      <c r="F2924" s="7" t="s">
        <v>2481</v>
      </c>
      <c r="G2924" s="7" t="s">
        <v>17</v>
      </c>
      <c r="H2924" s="7" t="s">
        <v>6232</v>
      </c>
      <c r="I2924" s="7" t="s">
        <v>9337</v>
      </c>
      <c r="J2924" s="7" t="s">
        <v>2485</v>
      </c>
      <c r="K2924" s="7"/>
      <c r="L2924" s="7" t="s">
        <v>8862</v>
      </c>
      <c r="M2924" s="7" t="s">
        <v>2855</v>
      </c>
      <c r="N2924" s="7">
        <v>19500</v>
      </c>
      <c r="O2924" s="7"/>
      <c r="P2924" s="7"/>
      <c r="Q2924" s="7"/>
      <c r="R2924" s="1"/>
      <c r="S2924" s="1"/>
      <c r="T2924" s="1"/>
      <c r="U2924" s="15" t="s">
        <v>816</v>
      </c>
      <c r="V2924" s="52"/>
      <c r="W2924" s="14" t="s">
        <v>815</v>
      </c>
      <c r="X2924" s="20">
        <v>0</v>
      </c>
      <c r="Y2924" s="7" t="s">
        <v>11695</v>
      </c>
      <c r="Z2924" s="11" t="s">
        <v>4442</v>
      </c>
      <c r="AA2924" s="7">
        <v>6000000</v>
      </c>
      <c r="AB2924" s="1" t="s">
        <v>15297</v>
      </c>
      <c r="AC2924" s="7" t="s">
        <v>14869</v>
      </c>
      <c r="AD2924" s="1" t="s">
        <v>16269</v>
      </c>
    </row>
    <row r="2925" spans="1:30">
      <c r="A2925" s="6">
        <v>43943</v>
      </c>
      <c r="B2925" s="7" t="s">
        <v>21</v>
      </c>
      <c r="C2925" s="7" t="s">
        <v>4491</v>
      </c>
      <c r="D2925" s="7" t="s">
        <v>2194</v>
      </c>
      <c r="E2925" s="7" t="s">
        <v>16</v>
      </c>
      <c r="F2925" s="7" t="s">
        <v>2265</v>
      </c>
      <c r="G2925" s="7" t="s">
        <v>17</v>
      </c>
      <c r="H2925" s="7" t="s">
        <v>6233</v>
      </c>
      <c r="I2925" s="7" t="s">
        <v>9338</v>
      </c>
      <c r="J2925" s="7" t="s">
        <v>2207</v>
      </c>
      <c r="K2925" s="7" t="s">
        <v>3054</v>
      </c>
      <c r="L2925" s="7" t="s">
        <v>9339</v>
      </c>
      <c r="M2925" s="7" t="s">
        <v>9340</v>
      </c>
      <c r="N2925" s="7">
        <v>19500</v>
      </c>
      <c r="O2925" s="7">
        <v>100</v>
      </c>
      <c r="P2925" s="7">
        <v>195</v>
      </c>
      <c r="Q2925" s="7"/>
      <c r="R2925" s="1"/>
      <c r="S2925" s="1"/>
      <c r="T2925" s="1"/>
      <c r="U2925" s="15" t="s">
        <v>816</v>
      </c>
      <c r="V2925" s="52"/>
      <c r="W2925" s="14" t="s">
        <v>815</v>
      </c>
      <c r="X2925" s="20">
        <v>0</v>
      </c>
      <c r="Y2925" s="7" t="s">
        <v>11696</v>
      </c>
      <c r="Z2925" s="11" t="s">
        <v>4442</v>
      </c>
      <c r="AA2925" s="7">
        <v>0</v>
      </c>
      <c r="AB2925" s="1" t="s">
        <v>15966</v>
      </c>
      <c r="AC2925" s="7" t="s">
        <v>14868</v>
      </c>
      <c r="AD2925" s="1" t="s">
        <v>16269</v>
      </c>
    </row>
    <row r="2926" spans="1:30">
      <c r="A2926" s="6">
        <v>43943</v>
      </c>
      <c r="B2926" s="7" t="s">
        <v>15</v>
      </c>
      <c r="C2926" s="7" t="s">
        <v>749</v>
      </c>
      <c r="D2926" s="7" t="s">
        <v>749</v>
      </c>
      <c r="E2926" s="7" t="s">
        <v>16</v>
      </c>
      <c r="F2926" s="7" t="s">
        <v>750</v>
      </c>
      <c r="G2926" s="7" t="s">
        <v>34</v>
      </c>
      <c r="H2926" s="7" t="s">
        <v>6234</v>
      </c>
      <c r="I2926" s="7" t="s">
        <v>9341</v>
      </c>
      <c r="J2926" s="7" t="s">
        <v>9342</v>
      </c>
      <c r="K2926" s="7" t="s">
        <v>9343</v>
      </c>
      <c r="L2926" s="7" t="s">
        <v>14559</v>
      </c>
      <c r="M2926" s="7" t="s">
        <v>14558</v>
      </c>
      <c r="N2926" s="7">
        <v>19495.189999999999</v>
      </c>
      <c r="O2926" s="7"/>
      <c r="P2926" s="7"/>
      <c r="Q2926" s="7"/>
      <c r="R2926" s="1"/>
      <c r="S2926" s="1"/>
      <c r="T2926" s="1"/>
      <c r="U2926" s="15" t="s">
        <v>816</v>
      </c>
      <c r="V2926" s="52"/>
      <c r="W2926" s="14" t="s">
        <v>815</v>
      </c>
      <c r="X2926" s="20">
        <v>0</v>
      </c>
      <c r="Y2926" s="7" t="s">
        <v>11697</v>
      </c>
      <c r="Z2926" s="11" t="s">
        <v>4442</v>
      </c>
      <c r="AA2926" s="7">
        <v>40000</v>
      </c>
      <c r="AB2926" s="1" t="s">
        <v>15967</v>
      </c>
      <c r="AC2926" s="7" t="s">
        <v>14869</v>
      </c>
      <c r="AD2926" s="1" t="s">
        <v>16269</v>
      </c>
    </row>
    <row r="2927" spans="1:30">
      <c r="A2927" s="6">
        <v>43924</v>
      </c>
      <c r="B2927" s="7" t="s">
        <v>21</v>
      </c>
      <c r="C2927" s="7" t="s">
        <v>4676</v>
      </c>
      <c r="D2927" s="11" t="s">
        <v>904</v>
      </c>
      <c r="E2927" s="7" t="s">
        <v>16</v>
      </c>
      <c r="F2927" s="7" t="s">
        <v>1303</v>
      </c>
      <c r="G2927" s="7" t="s">
        <v>37</v>
      </c>
      <c r="H2927" s="7" t="s">
        <v>6235</v>
      </c>
      <c r="I2927" s="7" t="s">
        <v>4555</v>
      </c>
      <c r="J2927" s="7"/>
      <c r="K2927" s="7" t="s">
        <v>4555</v>
      </c>
      <c r="L2927" s="7" t="s">
        <v>9344</v>
      </c>
      <c r="M2927" s="7" t="s">
        <v>14560</v>
      </c>
      <c r="N2927" s="7">
        <v>19456</v>
      </c>
      <c r="O2927" s="7">
        <v>38</v>
      </c>
      <c r="P2927" s="7">
        <v>512</v>
      </c>
      <c r="Q2927" s="7"/>
      <c r="R2927" s="1"/>
      <c r="S2927" s="1"/>
      <c r="T2927" s="1"/>
      <c r="U2927" s="15" t="s">
        <v>816</v>
      </c>
      <c r="V2927" s="52"/>
      <c r="W2927" s="14" t="s">
        <v>815</v>
      </c>
      <c r="X2927" s="20">
        <v>0</v>
      </c>
      <c r="Y2927" s="7" t="s">
        <v>11698</v>
      </c>
      <c r="Z2927" s="11" t="s">
        <v>4442</v>
      </c>
      <c r="AA2927" s="7">
        <v>300000</v>
      </c>
      <c r="AB2927" s="1" t="s">
        <v>15968</v>
      </c>
      <c r="AC2927" s="7" t="s">
        <v>14868</v>
      </c>
      <c r="AD2927" s="1" t="s">
        <v>16269</v>
      </c>
    </row>
    <row r="2928" spans="1:30">
      <c r="A2928" s="6" t="s">
        <v>815</v>
      </c>
      <c r="B2928" s="7" t="s">
        <v>15</v>
      </c>
      <c r="C2928" s="7" t="s">
        <v>4458</v>
      </c>
      <c r="D2928" s="11" t="s">
        <v>904</v>
      </c>
      <c r="E2928" s="7" t="s">
        <v>16</v>
      </c>
      <c r="F2928" s="7" t="s">
        <v>4459</v>
      </c>
      <c r="G2928" s="7" t="s">
        <v>17</v>
      </c>
      <c r="H2928" s="7" t="s">
        <v>6236</v>
      </c>
      <c r="I2928" s="7" t="s">
        <v>4846</v>
      </c>
      <c r="J2928" s="7"/>
      <c r="K2928" s="7" t="s">
        <v>4517</v>
      </c>
      <c r="L2928" s="7" t="s">
        <v>9071</v>
      </c>
      <c r="M2928" s="7" t="s">
        <v>10346</v>
      </c>
      <c r="N2928" s="7">
        <v>19328.22</v>
      </c>
      <c r="O2928" s="7"/>
      <c r="P2928" s="7"/>
      <c r="Q2928" s="7"/>
      <c r="R2928" s="1"/>
      <c r="S2928" s="1"/>
      <c r="T2928" s="1"/>
      <c r="U2928" s="15" t="s">
        <v>816</v>
      </c>
      <c r="V2928" s="52"/>
      <c r="W2928" s="14" t="s">
        <v>815</v>
      </c>
      <c r="X2928" s="20">
        <v>0</v>
      </c>
      <c r="Y2928" s="7" t="s">
        <v>11699</v>
      </c>
      <c r="Z2928" s="11" t="s">
        <v>4442</v>
      </c>
      <c r="AA2928" s="7">
        <v>1000000</v>
      </c>
      <c r="AB2928" s="1" t="s">
        <v>15881</v>
      </c>
      <c r="AC2928" s="7" t="s">
        <v>14869</v>
      </c>
      <c r="AD2928" s="1" t="s">
        <v>16269</v>
      </c>
    </row>
    <row r="2929" spans="1:30">
      <c r="A2929" s="6">
        <v>43941</v>
      </c>
      <c r="B2929" s="7" t="s">
        <v>21</v>
      </c>
      <c r="C2929" s="7" t="s">
        <v>4659</v>
      </c>
      <c r="D2929" s="7" t="s">
        <v>2349</v>
      </c>
      <c r="E2929" s="7" t="s">
        <v>16</v>
      </c>
      <c r="F2929" s="7" t="s">
        <v>2350</v>
      </c>
      <c r="G2929" s="7" t="s">
        <v>37</v>
      </c>
      <c r="H2929" s="7" t="s">
        <v>6237</v>
      </c>
      <c r="I2929" s="7" t="s">
        <v>8480</v>
      </c>
      <c r="J2929" s="7"/>
      <c r="K2929" s="7" t="s">
        <v>8481</v>
      </c>
      <c r="L2929" s="7" t="s">
        <v>14332</v>
      </c>
      <c r="M2929" s="7" t="s">
        <v>8482</v>
      </c>
      <c r="N2929" s="7">
        <v>19320</v>
      </c>
      <c r="O2929" s="7">
        <v>40</v>
      </c>
      <c r="P2929" s="7">
        <v>483</v>
      </c>
      <c r="Q2929" s="7"/>
      <c r="R2929" s="1"/>
      <c r="S2929" s="1"/>
      <c r="T2929" s="1"/>
      <c r="U2929" s="15" t="s">
        <v>816</v>
      </c>
      <c r="V2929" s="52"/>
      <c r="W2929" s="14" t="s">
        <v>815</v>
      </c>
      <c r="X2929" s="20">
        <v>0</v>
      </c>
      <c r="Y2929" s="7" t="s">
        <v>11700</v>
      </c>
      <c r="Z2929" s="11" t="s">
        <v>4442</v>
      </c>
      <c r="AA2929" s="7">
        <v>20000</v>
      </c>
      <c r="AB2929" s="1" t="s">
        <v>15720</v>
      </c>
      <c r="AC2929" s="7" t="s">
        <v>14870</v>
      </c>
      <c r="AD2929" s="1" t="s">
        <v>16269</v>
      </c>
    </row>
    <row r="2930" spans="1:30">
      <c r="A2930" s="6">
        <v>43948</v>
      </c>
      <c r="B2930" s="7" t="s">
        <v>15</v>
      </c>
      <c r="C2930" s="7" t="s">
        <v>4647</v>
      </c>
      <c r="D2930" s="7" t="s">
        <v>4137</v>
      </c>
      <c r="E2930" s="7" t="s">
        <v>16</v>
      </c>
      <c r="F2930" s="7" t="s">
        <v>6087</v>
      </c>
      <c r="G2930" s="7" t="s">
        <v>17</v>
      </c>
      <c r="H2930" s="7" t="s">
        <v>6238</v>
      </c>
      <c r="I2930" s="7" t="s">
        <v>4170</v>
      </c>
      <c r="J2930" s="7"/>
      <c r="K2930" s="7"/>
      <c r="L2930" s="7" t="s">
        <v>4166</v>
      </c>
      <c r="M2930" s="7" t="s">
        <v>4167</v>
      </c>
      <c r="N2930" s="7">
        <v>19319</v>
      </c>
      <c r="O2930" s="7"/>
      <c r="P2930" s="7"/>
      <c r="Q2930" s="7"/>
      <c r="R2930" s="1"/>
      <c r="S2930" s="1"/>
      <c r="T2930" s="1"/>
      <c r="U2930" s="15" t="s">
        <v>816</v>
      </c>
      <c r="V2930" s="52"/>
      <c r="W2930" s="14" t="s">
        <v>815</v>
      </c>
      <c r="X2930" s="20">
        <v>0</v>
      </c>
      <c r="Y2930" s="7" t="s">
        <v>11701</v>
      </c>
      <c r="Z2930" s="11" t="s">
        <v>4442</v>
      </c>
      <c r="AA2930" s="7">
        <v>30000</v>
      </c>
      <c r="AB2930" s="1" t="s">
        <v>15455</v>
      </c>
      <c r="AC2930" s="7" t="s">
        <v>14868</v>
      </c>
      <c r="AD2930" s="1" t="s">
        <v>16269</v>
      </c>
    </row>
    <row r="2931" spans="1:30">
      <c r="A2931" s="6">
        <v>43955</v>
      </c>
      <c r="B2931" s="7" t="s">
        <v>15</v>
      </c>
      <c r="C2931" s="7" t="s">
        <v>2194</v>
      </c>
      <c r="D2931" s="7" t="s">
        <v>2194</v>
      </c>
      <c r="E2931" s="7" t="s">
        <v>128</v>
      </c>
      <c r="F2931" s="7" t="s">
        <v>5561</v>
      </c>
      <c r="G2931" s="7" t="s">
        <v>37</v>
      </c>
      <c r="H2931" s="7" t="s">
        <v>6239</v>
      </c>
      <c r="I2931" s="7" t="s">
        <v>8958</v>
      </c>
      <c r="J2931" s="7" t="s">
        <v>2207</v>
      </c>
      <c r="K2931" s="7" t="s">
        <v>8959</v>
      </c>
      <c r="L2931" s="7" t="s">
        <v>9164</v>
      </c>
      <c r="M2931" s="7" t="s">
        <v>9165</v>
      </c>
      <c r="N2931" s="7">
        <v>19308.48</v>
      </c>
      <c r="O2931" s="7">
        <v>1</v>
      </c>
      <c r="P2931" s="7">
        <v>19308.48</v>
      </c>
      <c r="Q2931" s="7"/>
      <c r="R2931" s="1"/>
      <c r="S2931" s="1"/>
      <c r="T2931" s="1"/>
      <c r="U2931" s="15" t="s">
        <v>816</v>
      </c>
      <c r="V2931" s="52"/>
      <c r="W2931" s="14" t="s">
        <v>815</v>
      </c>
      <c r="X2931" s="20">
        <v>0</v>
      </c>
      <c r="Y2931" s="7" t="s">
        <v>11702</v>
      </c>
      <c r="Z2931" s="11" t="s">
        <v>4442</v>
      </c>
      <c r="AA2931" s="7">
        <v>0</v>
      </c>
      <c r="AB2931" s="1" t="s">
        <v>15911</v>
      </c>
      <c r="AC2931" s="7" t="s">
        <v>14869</v>
      </c>
      <c r="AD2931" s="1" t="s">
        <v>16269</v>
      </c>
    </row>
    <row r="2932" spans="1:30">
      <c r="A2932" s="6" t="s">
        <v>815</v>
      </c>
      <c r="B2932" s="7" t="s">
        <v>15</v>
      </c>
      <c r="C2932" s="7" t="s">
        <v>4458</v>
      </c>
      <c r="D2932" s="11" t="s">
        <v>904</v>
      </c>
      <c r="E2932" s="7" t="s">
        <v>16</v>
      </c>
      <c r="F2932" s="7" t="s">
        <v>4459</v>
      </c>
      <c r="G2932" s="7" t="s">
        <v>17</v>
      </c>
      <c r="H2932" s="7" t="s">
        <v>6240</v>
      </c>
      <c r="I2932" s="7" t="s">
        <v>4845</v>
      </c>
      <c r="J2932" s="7"/>
      <c r="K2932" s="7" t="s">
        <v>4517</v>
      </c>
      <c r="L2932" s="7"/>
      <c r="M2932" s="7"/>
      <c r="N2932" s="7">
        <v>19304</v>
      </c>
      <c r="O2932" s="7"/>
      <c r="P2932" s="7"/>
      <c r="Q2932" s="7"/>
      <c r="R2932" s="1"/>
      <c r="S2932" s="1"/>
      <c r="T2932" s="1"/>
      <c r="U2932" s="15" t="s">
        <v>816</v>
      </c>
      <c r="V2932" s="52"/>
      <c r="W2932" s="14" t="s">
        <v>815</v>
      </c>
      <c r="X2932" s="20">
        <v>0</v>
      </c>
      <c r="Y2932" s="7" t="s">
        <v>11703</v>
      </c>
      <c r="Z2932" s="11" t="s">
        <v>4442</v>
      </c>
      <c r="AA2932" s="7"/>
      <c r="AB2932" s="1" t="s">
        <v>14871</v>
      </c>
      <c r="AC2932" s="7"/>
      <c r="AD2932" s="1" t="s">
        <v>16269</v>
      </c>
    </row>
    <row r="2933" spans="1:30">
      <c r="A2933" s="6">
        <v>43951</v>
      </c>
      <c r="B2933" s="7" t="s">
        <v>15</v>
      </c>
      <c r="C2933" s="7" t="s">
        <v>4452</v>
      </c>
      <c r="D2933" s="7" t="s">
        <v>3804</v>
      </c>
      <c r="E2933" s="7" t="s">
        <v>117</v>
      </c>
      <c r="F2933" s="7" t="s">
        <v>5299</v>
      </c>
      <c r="G2933" s="7" t="s">
        <v>37</v>
      </c>
      <c r="H2933" s="7" t="s">
        <v>6241</v>
      </c>
      <c r="I2933" s="7" t="s">
        <v>8214</v>
      </c>
      <c r="J2933" s="7"/>
      <c r="K2933" s="7" t="s">
        <v>8215</v>
      </c>
      <c r="L2933" s="7" t="s">
        <v>14275</v>
      </c>
      <c r="M2933" s="7" t="s">
        <v>8216</v>
      </c>
      <c r="N2933" s="7">
        <v>19250.87</v>
      </c>
      <c r="O2933" s="7">
        <v>1</v>
      </c>
      <c r="P2933" s="7">
        <v>19250.87</v>
      </c>
      <c r="Q2933" s="7"/>
      <c r="R2933" s="1"/>
      <c r="S2933" s="1"/>
      <c r="T2933" s="1"/>
      <c r="U2933" s="15" t="s">
        <v>816</v>
      </c>
      <c r="V2933" s="52"/>
      <c r="W2933" s="14" t="s">
        <v>815</v>
      </c>
      <c r="X2933" s="20">
        <v>0</v>
      </c>
      <c r="Y2933" s="7" t="s">
        <v>11704</v>
      </c>
      <c r="Z2933" s="11" t="s">
        <v>4442</v>
      </c>
      <c r="AA2933" s="7">
        <v>4000000</v>
      </c>
      <c r="AB2933" s="1" t="s">
        <v>15649</v>
      </c>
      <c r="AC2933" s="7" t="s">
        <v>14869</v>
      </c>
      <c r="AD2933" s="1" t="s">
        <v>16269</v>
      </c>
    </row>
    <row r="2934" spans="1:30">
      <c r="A2934" s="6">
        <v>43949</v>
      </c>
      <c r="B2934" s="7" t="s">
        <v>1385</v>
      </c>
      <c r="C2934" s="7" t="s">
        <v>4499</v>
      </c>
      <c r="D2934" s="7" t="s">
        <v>2194</v>
      </c>
      <c r="E2934" s="7" t="s">
        <v>36</v>
      </c>
      <c r="F2934" s="7" t="s">
        <v>2319</v>
      </c>
      <c r="G2934" s="7" t="s">
        <v>17</v>
      </c>
      <c r="H2934" s="7" t="s">
        <v>5339</v>
      </c>
      <c r="I2934" s="7" t="s">
        <v>2321</v>
      </c>
      <c r="J2934" s="7" t="s">
        <v>2321</v>
      </c>
      <c r="K2934" s="7" t="s">
        <v>2321</v>
      </c>
      <c r="L2934" s="7" t="s">
        <v>14463</v>
      </c>
      <c r="M2934" s="7" t="s">
        <v>8987</v>
      </c>
      <c r="N2934" s="7">
        <v>19250</v>
      </c>
      <c r="O2934" s="7">
        <v>500</v>
      </c>
      <c r="P2934" s="7">
        <v>38.5</v>
      </c>
      <c r="Q2934" s="7"/>
      <c r="R2934" s="1"/>
      <c r="S2934" s="1"/>
      <c r="T2934" s="1"/>
      <c r="U2934" s="15" t="s">
        <v>816</v>
      </c>
      <c r="V2934" s="52"/>
      <c r="W2934" s="14" t="s">
        <v>815</v>
      </c>
      <c r="X2934" s="20">
        <v>0</v>
      </c>
      <c r="Y2934" s="7" t="s">
        <v>11705</v>
      </c>
      <c r="Z2934" s="11" t="s">
        <v>4442</v>
      </c>
      <c r="AA2934" s="7">
        <v>80000</v>
      </c>
      <c r="AB2934" s="1" t="s">
        <v>15861</v>
      </c>
      <c r="AC2934" s="7" t="s">
        <v>14869</v>
      </c>
      <c r="AD2934" s="1" t="s">
        <v>16269</v>
      </c>
    </row>
    <row r="2935" spans="1:30">
      <c r="A2935" s="6">
        <v>43912</v>
      </c>
      <c r="B2935" s="7" t="s">
        <v>15</v>
      </c>
      <c r="C2935" s="7" t="s">
        <v>4632</v>
      </c>
      <c r="D2935" s="7" t="s">
        <v>3512</v>
      </c>
      <c r="E2935" s="7" t="s">
        <v>16</v>
      </c>
      <c r="F2935" s="7"/>
      <c r="G2935" s="7" t="s">
        <v>17</v>
      </c>
      <c r="H2935" s="7" t="s">
        <v>6242</v>
      </c>
      <c r="I2935" s="7" t="s">
        <v>9345</v>
      </c>
      <c r="J2935" s="7" t="s">
        <v>9346</v>
      </c>
      <c r="K2935" s="7" t="s">
        <v>9346</v>
      </c>
      <c r="L2935" s="7" t="s">
        <v>3637</v>
      </c>
      <c r="M2935" s="7" t="s">
        <v>3638</v>
      </c>
      <c r="N2935" s="7">
        <v>19200</v>
      </c>
      <c r="O2935" s="7">
        <v>4000</v>
      </c>
      <c r="P2935" s="7">
        <v>4.8</v>
      </c>
      <c r="Q2935" s="7"/>
      <c r="R2935" s="1"/>
      <c r="S2935" s="1"/>
      <c r="T2935" s="1"/>
      <c r="U2935" s="15" t="s">
        <v>816</v>
      </c>
      <c r="V2935" s="52"/>
      <c r="W2935" s="14" t="s">
        <v>815</v>
      </c>
      <c r="X2935" s="20">
        <v>0</v>
      </c>
      <c r="Y2935" s="7" t="s">
        <v>11706</v>
      </c>
      <c r="Z2935" s="11" t="s">
        <v>4442</v>
      </c>
      <c r="AA2935" s="7">
        <v>600000</v>
      </c>
      <c r="AB2935" s="1" t="s">
        <v>15390</v>
      </c>
      <c r="AC2935" s="7" t="s">
        <v>14868</v>
      </c>
      <c r="AD2935" s="1" t="s">
        <v>16269</v>
      </c>
    </row>
    <row r="2936" spans="1:30">
      <c r="A2936" s="6">
        <v>43948</v>
      </c>
      <c r="B2936" s="7" t="s">
        <v>21</v>
      </c>
      <c r="C2936" s="7" t="s">
        <v>4474</v>
      </c>
      <c r="D2936" s="7" t="s">
        <v>2414</v>
      </c>
      <c r="E2936" s="7" t="s">
        <v>16</v>
      </c>
      <c r="F2936" s="7" t="s">
        <v>363</v>
      </c>
      <c r="G2936" s="7" t="s">
        <v>17</v>
      </c>
      <c r="H2936" s="7" t="s">
        <v>6243</v>
      </c>
      <c r="I2936" s="7" t="s">
        <v>2428</v>
      </c>
      <c r="J2936" s="7" t="s">
        <v>2438</v>
      </c>
      <c r="K2936" s="7" t="s">
        <v>2430</v>
      </c>
      <c r="L2936" s="7" t="s">
        <v>1461</v>
      </c>
      <c r="M2936" s="7" t="s">
        <v>1462</v>
      </c>
      <c r="N2936" s="7">
        <v>19200</v>
      </c>
      <c r="O2936" s="7">
        <v>1600</v>
      </c>
      <c r="P2936" s="7">
        <v>12</v>
      </c>
      <c r="Q2936" s="7"/>
      <c r="R2936" s="1"/>
      <c r="S2936" s="1"/>
      <c r="T2936" s="1"/>
      <c r="U2936" s="15" t="s">
        <v>816</v>
      </c>
      <c r="V2936" s="52"/>
      <c r="W2936" s="14" t="s">
        <v>815</v>
      </c>
      <c r="X2936" s="20">
        <v>0</v>
      </c>
      <c r="Y2936" s="7" t="s">
        <v>11707</v>
      </c>
      <c r="Z2936" s="11" t="s">
        <v>4442</v>
      </c>
      <c r="AA2936" s="7">
        <v>200000</v>
      </c>
      <c r="AB2936" s="1" t="s">
        <v>15103</v>
      </c>
      <c r="AC2936" s="7" t="s">
        <v>14868</v>
      </c>
      <c r="AD2936" s="1" t="s">
        <v>16269</v>
      </c>
    </row>
    <row r="2937" spans="1:30">
      <c r="A2937" s="6">
        <v>43928</v>
      </c>
      <c r="B2937" s="7" t="s">
        <v>21</v>
      </c>
      <c r="C2937" s="7" t="s">
        <v>4454</v>
      </c>
      <c r="D2937" s="11" t="s">
        <v>904</v>
      </c>
      <c r="E2937" s="7" t="s">
        <v>16</v>
      </c>
      <c r="F2937" s="7" t="s">
        <v>363</v>
      </c>
      <c r="G2937" s="7" t="s">
        <v>17</v>
      </c>
      <c r="H2937" s="7" t="s">
        <v>6244</v>
      </c>
      <c r="I2937" s="7" t="s">
        <v>8669</v>
      </c>
      <c r="J2937" s="7" t="s">
        <v>8670</v>
      </c>
      <c r="K2937" s="7" t="s">
        <v>8671</v>
      </c>
      <c r="L2937" s="7" t="s">
        <v>13756</v>
      </c>
      <c r="M2937" s="7" t="s">
        <v>968</v>
      </c>
      <c r="N2937" s="7">
        <v>19200</v>
      </c>
      <c r="O2937" s="7">
        <v>600</v>
      </c>
      <c r="P2937" s="7">
        <v>32</v>
      </c>
      <c r="Q2937" s="7"/>
      <c r="R2937" s="1"/>
      <c r="S2937" s="1"/>
      <c r="T2937" s="1"/>
      <c r="U2937" s="15" t="s">
        <v>816</v>
      </c>
      <c r="V2937" s="52"/>
      <c r="W2937" s="14" t="s">
        <v>815</v>
      </c>
      <c r="X2937" s="20">
        <v>0</v>
      </c>
      <c r="Y2937" s="7" t="s">
        <v>11708</v>
      </c>
      <c r="Z2937" s="11" t="s">
        <v>4442</v>
      </c>
      <c r="AA2937" s="7">
        <v>80000</v>
      </c>
      <c r="AB2937" s="1" t="s">
        <v>15028</v>
      </c>
      <c r="AC2937" s="7" t="s">
        <v>14870</v>
      </c>
      <c r="AD2937" s="1" t="s">
        <v>16269</v>
      </c>
    </row>
    <row r="2938" spans="1:30">
      <c r="A2938" s="6">
        <v>43923</v>
      </c>
      <c r="B2938" s="7" t="s">
        <v>1385</v>
      </c>
      <c r="C2938" s="7" t="s">
        <v>4444</v>
      </c>
      <c r="D2938" s="7" t="s">
        <v>1387</v>
      </c>
      <c r="E2938" s="7" t="s">
        <v>4456</v>
      </c>
      <c r="F2938" s="7" t="s">
        <v>4457</v>
      </c>
      <c r="G2938" s="7" t="s">
        <v>17</v>
      </c>
      <c r="H2938" s="7" t="s">
        <v>5321</v>
      </c>
      <c r="I2938" s="7" t="s">
        <v>8238</v>
      </c>
      <c r="J2938" s="7"/>
      <c r="K2938" s="7"/>
      <c r="L2938" s="7" t="s">
        <v>9347</v>
      </c>
      <c r="M2938" s="7" t="s">
        <v>9348</v>
      </c>
      <c r="N2938" s="7">
        <v>19197</v>
      </c>
      <c r="O2938" s="7"/>
      <c r="P2938" s="7"/>
      <c r="Q2938" s="7"/>
      <c r="R2938" s="1"/>
      <c r="S2938" s="1"/>
      <c r="T2938" s="1"/>
      <c r="U2938" s="15" t="s">
        <v>816</v>
      </c>
      <c r="V2938" s="52"/>
      <c r="W2938" s="14" t="s">
        <v>815</v>
      </c>
      <c r="X2938" s="20">
        <v>0</v>
      </c>
      <c r="Y2938" s="7" t="s">
        <v>11709</v>
      </c>
      <c r="Z2938" s="11" t="s">
        <v>4442</v>
      </c>
      <c r="AA2938" s="7">
        <v>400000</v>
      </c>
      <c r="AB2938" s="1" t="s">
        <v>15969</v>
      </c>
      <c r="AC2938" s="7" t="s">
        <v>14869</v>
      </c>
      <c r="AD2938" s="1" t="s">
        <v>16269</v>
      </c>
    </row>
    <row r="2939" spans="1:30">
      <c r="A2939" s="6">
        <v>43938</v>
      </c>
      <c r="B2939" s="7" t="s">
        <v>1385</v>
      </c>
      <c r="C2939" s="7" t="s">
        <v>4444</v>
      </c>
      <c r="D2939" s="7" t="s">
        <v>1387</v>
      </c>
      <c r="E2939" s="7" t="s">
        <v>4456</v>
      </c>
      <c r="F2939" s="7" t="s">
        <v>4498</v>
      </c>
      <c r="G2939" s="7" t="s">
        <v>17</v>
      </c>
      <c r="H2939" s="7" t="s">
        <v>6245</v>
      </c>
      <c r="I2939" s="7" t="s">
        <v>9349</v>
      </c>
      <c r="J2939" s="7"/>
      <c r="K2939" s="7"/>
      <c r="L2939" s="7" t="s">
        <v>14561</v>
      </c>
      <c r="M2939" s="7" t="s">
        <v>9350</v>
      </c>
      <c r="N2939" s="7">
        <v>19176</v>
      </c>
      <c r="O2939" s="7"/>
      <c r="P2939" s="7"/>
      <c r="Q2939" s="7"/>
      <c r="R2939" s="1"/>
      <c r="S2939" s="1"/>
      <c r="T2939" s="1"/>
      <c r="U2939" s="15" t="s">
        <v>816</v>
      </c>
      <c r="V2939" s="52"/>
      <c r="W2939" s="14" t="s">
        <v>815</v>
      </c>
      <c r="X2939" s="20">
        <v>0</v>
      </c>
      <c r="Y2939" s="7" t="s">
        <v>11710</v>
      </c>
      <c r="Z2939" s="11" t="s">
        <v>4442</v>
      </c>
      <c r="AA2939" s="7">
        <v>100000</v>
      </c>
      <c r="AB2939" s="1" t="s">
        <v>15970</v>
      </c>
      <c r="AC2939" s="7" t="s">
        <v>14868</v>
      </c>
      <c r="AD2939" s="1" t="s">
        <v>16269</v>
      </c>
    </row>
    <row r="2940" spans="1:30">
      <c r="A2940" s="6">
        <v>43911</v>
      </c>
      <c r="B2940" s="7" t="s">
        <v>15</v>
      </c>
      <c r="C2940" s="7" t="s">
        <v>4632</v>
      </c>
      <c r="D2940" s="7" t="s">
        <v>3512</v>
      </c>
      <c r="E2940" s="7" t="s">
        <v>16</v>
      </c>
      <c r="F2940" s="7"/>
      <c r="G2940" s="7" t="s">
        <v>17</v>
      </c>
      <c r="H2940" s="7" t="s">
        <v>5497</v>
      </c>
      <c r="I2940" s="7" t="s">
        <v>3517</v>
      </c>
      <c r="J2940" s="7" t="s">
        <v>3518</v>
      </c>
      <c r="K2940" s="7" t="s">
        <v>3518</v>
      </c>
      <c r="L2940" s="7" t="s">
        <v>8501</v>
      </c>
      <c r="M2940" s="7" t="s">
        <v>8502</v>
      </c>
      <c r="N2940" s="7">
        <v>19171.84</v>
      </c>
      <c r="O2940" s="7">
        <v>426</v>
      </c>
      <c r="P2940" s="7">
        <v>45</v>
      </c>
      <c r="Q2940" s="7"/>
      <c r="R2940" s="1"/>
      <c r="S2940" s="1"/>
      <c r="T2940" s="1"/>
      <c r="U2940" s="15" t="s">
        <v>816</v>
      </c>
      <c r="V2940" s="52"/>
      <c r="W2940" s="14" t="s">
        <v>815</v>
      </c>
      <c r="X2940" s="20">
        <v>0</v>
      </c>
      <c r="Y2940" s="7" t="s">
        <v>11711</v>
      </c>
      <c r="Z2940" s="11" t="s">
        <v>4442</v>
      </c>
      <c r="AA2940" s="7">
        <v>0</v>
      </c>
      <c r="AB2940" s="1" t="s">
        <v>15725</v>
      </c>
      <c r="AC2940" s="7" t="s">
        <v>14869</v>
      </c>
      <c r="AD2940" s="1" t="s">
        <v>16269</v>
      </c>
    </row>
    <row r="2941" spans="1:30">
      <c r="A2941" s="6">
        <v>43913</v>
      </c>
      <c r="B2941" s="7" t="s">
        <v>15</v>
      </c>
      <c r="C2941" s="7" t="s">
        <v>4632</v>
      </c>
      <c r="D2941" s="7" t="s">
        <v>3512</v>
      </c>
      <c r="E2941" s="7" t="s">
        <v>16</v>
      </c>
      <c r="F2941" s="7"/>
      <c r="G2941" s="7" t="s">
        <v>17</v>
      </c>
      <c r="H2941" s="7" t="s">
        <v>5497</v>
      </c>
      <c r="I2941" s="7" t="s">
        <v>8503</v>
      </c>
      <c r="J2941" s="7" t="s">
        <v>3518</v>
      </c>
      <c r="K2941" s="7" t="s">
        <v>3518</v>
      </c>
      <c r="L2941" s="7" t="s">
        <v>8501</v>
      </c>
      <c r="M2941" s="7" t="s">
        <v>8504</v>
      </c>
      <c r="N2941" s="7">
        <v>19171.830000000002</v>
      </c>
      <c r="O2941" s="7">
        <v>426</v>
      </c>
      <c r="P2941" s="7">
        <v>45</v>
      </c>
      <c r="Q2941" s="7"/>
      <c r="R2941" s="1"/>
      <c r="S2941" s="1"/>
      <c r="T2941" s="1"/>
      <c r="U2941" s="15" t="s">
        <v>816</v>
      </c>
      <c r="V2941" s="52"/>
      <c r="W2941" s="14" t="s">
        <v>815</v>
      </c>
      <c r="X2941" s="20">
        <v>0</v>
      </c>
      <c r="Y2941" s="7" t="s">
        <v>11712</v>
      </c>
      <c r="Z2941" s="11" t="s">
        <v>4442</v>
      </c>
      <c r="AA2941" s="7">
        <v>0</v>
      </c>
      <c r="AB2941" s="1" t="s">
        <v>15726</v>
      </c>
      <c r="AC2941" s="7" t="s">
        <v>14869</v>
      </c>
      <c r="AD2941" s="1" t="s">
        <v>16269</v>
      </c>
    </row>
    <row r="2942" spans="1:30">
      <c r="A2942" s="6" t="s">
        <v>815</v>
      </c>
      <c r="B2942" s="7" t="s">
        <v>15</v>
      </c>
      <c r="C2942" s="7" t="s">
        <v>4458</v>
      </c>
      <c r="D2942" s="11" t="s">
        <v>904</v>
      </c>
      <c r="E2942" s="7" t="s">
        <v>16</v>
      </c>
      <c r="F2942" s="7" t="s">
        <v>4459</v>
      </c>
      <c r="G2942" s="7" t="s">
        <v>17</v>
      </c>
      <c r="H2942" s="7" t="s">
        <v>5985</v>
      </c>
      <c r="I2942" s="7" t="s">
        <v>4846</v>
      </c>
      <c r="J2942" s="7"/>
      <c r="K2942" s="7" t="s">
        <v>4517</v>
      </c>
      <c r="L2942" s="7" t="s">
        <v>8355</v>
      </c>
      <c r="M2942" s="7" t="s">
        <v>2620</v>
      </c>
      <c r="N2942" s="7">
        <v>19167.84</v>
      </c>
      <c r="O2942" s="7"/>
      <c r="P2942" s="7"/>
      <c r="Q2942" s="7"/>
      <c r="R2942" s="1"/>
      <c r="S2942" s="1"/>
      <c r="T2942" s="1"/>
      <c r="U2942" s="15" t="s">
        <v>816</v>
      </c>
      <c r="V2942" s="52"/>
      <c r="W2942" s="14" t="s">
        <v>815</v>
      </c>
      <c r="X2942" s="20">
        <v>0</v>
      </c>
      <c r="Y2942" s="7" t="s">
        <v>11713</v>
      </c>
      <c r="Z2942" s="11" t="s">
        <v>4442</v>
      </c>
      <c r="AA2942" s="7">
        <v>40000000</v>
      </c>
      <c r="AB2942" s="1" t="s">
        <v>15276</v>
      </c>
      <c r="AC2942" s="7" t="s">
        <v>14869</v>
      </c>
      <c r="AD2942" s="1" t="s">
        <v>16269</v>
      </c>
    </row>
    <row r="2943" spans="1:30">
      <c r="A2943" s="6">
        <v>43949</v>
      </c>
      <c r="B2943" s="7" t="s">
        <v>1385</v>
      </c>
      <c r="C2943" s="7" t="s">
        <v>4499</v>
      </c>
      <c r="D2943" s="7" t="s">
        <v>2194</v>
      </c>
      <c r="E2943" s="7" t="s">
        <v>36</v>
      </c>
      <c r="F2943" s="7" t="s">
        <v>2319</v>
      </c>
      <c r="G2943" s="7" t="s">
        <v>17</v>
      </c>
      <c r="H2943" s="7" t="s">
        <v>6246</v>
      </c>
      <c r="I2943" s="7" t="s">
        <v>2321</v>
      </c>
      <c r="J2943" s="7" t="s">
        <v>2321</v>
      </c>
      <c r="K2943" s="7" t="s">
        <v>2321</v>
      </c>
      <c r="L2943" s="7" t="s">
        <v>8616</v>
      </c>
      <c r="M2943" s="7" t="s">
        <v>8617</v>
      </c>
      <c r="N2943" s="7">
        <v>19160</v>
      </c>
      <c r="O2943" s="7">
        <v>2</v>
      </c>
      <c r="P2943" s="7">
        <v>9580</v>
      </c>
      <c r="Q2943" s="7"/>
      <c r="R2943" s="1"/>
      <c r="S2943" s="1"/>
      <c r="T2943" s="1"/>
      <c r="U2943" s="15" t="s">
        <v>816</v>
      </c>
      <c r="V2943" s="52"/>
      <c r="W2943" s="14" t="s">
        <v>815</v>
      </c>
      <c r="X2943" s="20">
        <v>0</v>
      </c>
      <c r="Y2943" s="7" t="s">
        <v>11714</v>
      </c>
      <c r="Z2943" s="11" t="s">
        <v>4442</v>
      </c>
      <c r="AA2943" s="7">
        <v>0</v>
      </c>
      <c r="AB2943" s="1" t="s">
        <v>15753</v>
      </c>
      <c r="AC2943" s="7" t="s">
        <v>14870</v>
      </c>
      <c r="AD2943" s="1" t="s">
        <v>16269</v>
      </c>
    </row>
    <row r="2944" spans="1:30">
      <c r="A2944" s="6">
        <v>43918</v>
      </c>
      <c r="B2944" s="7" t="s">
        <v>15</v>
      </c>
      <c r="C2944" s="7" t="s">
        <v>4632</v>
      </c>
      <c r="D2944" s="7" t="s">
        <v>3512</v>
      </c>
      <c r="E2944" s="7" t="s">
        <v>16</v>
      </c>
      <c r="F2944" s="7"/>
      <c r="G2944" s="7" t="s">
        <v>17</v>
      </c>
      <c r="H2944" s="7" t="s">
        <v>6247</v>
      </c>
      <c r="I2944" s="7" t="s">
        <v>9351</v>
      </c>
      <c r="J2944" s="7" t="s">
        <v>9352</v>
      </c>
      <c r="K2944" s="7" t="s">
        <v>9352</v>
      </c>
      <c r="L2944" s="7" t="s">
        <v>8316</v>
      </c>
      <c r="M2944" s="7" t="s">
        <v>8820</v>
      </c>
      <c r="N2944" s="7">
        <v>19116</v>
      </c>
      <c r="O2944" s="7">
        <v>32400</v>
      </c>
      <c r="P2944" s="7">
        <v>0.59</v>
      </c>
      <c r="Q2944" s="7"/>
      <c r="R2944" s="1"/>
      <c r="S2944" s="1"/>
      <c r="T2944" s="1"/>
      <c r="U2944" s="15" t="s">
        <v>816</v>
      </c>
      <c r="V2944" s="52"/>
      <c r="W2944" s="14" t="s">
        <v>815</v>
      </c>
      <c r="X2944" s="20">
        <v>0</v>
      </c>
      <c r="Y2944" s="7" t="s">
        <v>11715</v>
      </c>
      <c r="Z2944" s="11" t="s">
        <v>4442</v>
      </c>
      <c r="AA2944" s="7">
        <v>0</v>
      </c>
      <c r="AB2944" s="1" t="s">
        <v>15812</v>
      </c>
      <c r="AC2944" s="7" t="s">
        <v>14869</v>
      </c>
      <c r="AD2944" s="1" t="s">
        <v>16269</v>
      </c>
    </row>
    <row r="2945" spans="1:30">
      <c r="A2945" s="6">
        <v>43915</v>
      </c>
      <c r="B2945" s="7" t="s">
        <v>21</v>
      </c>
      <c r="C2945" s="7" t="s">
        <v>4238</v>
      </c>
      <c r="D2945" s="7" t="s">
        <v>309</v>
      </c>
      <c r="E2945" s="7" t="s">
        <v>16</v>
      </c>
      <c r="F2945" s="7" t="s">
        <v>340</v>
      </c>
      <c r="G2945" s="7" t="s">
        <v>37</v>
      </c>
      <c r="H2945" s="7" t="s">
        <v>6248</v>
      </c>
      <c r="I2945" s="7" t="s">
        <v>9353</v>
      </c>
      <c r="J2945" s="7" t="s">
        <v>314</v>
      </c>
      <c r="K2945" s="7" t="s">
        <v>9354</v>
      </c>
      <c r="L2945" s="7" t="s">
        <v>14562</v>
      </c>
      <c r="M2945" s="7" t="s">
        <v>9355</v>
      </c>
      <c r="N2945" s="7">
        <v>19116</v>
      </c>
      <c r="O2945" s="7">
        <v>144</v>
      </c>
      <c r="P2945" s="7">
        <v>132.75</v>
      </c>
      <c r="Q2945" s="7"/>
      <c r="R2945" s="1"/>
      <c r="S2945" s="1"/>
      <c r="T2945" s="1"/>
      <c r="U2945" s="15" t="s">
        <v>816</v>
      </c>
      <c r="V2945" s="52"/>
      <c r="W2945" s="14" t="s">
        <v>815</v>
      </c>
      <c r="X2945" s="20">
        <v>0</v>
      </c>
      <c r="Y2945" s="7" t="s">
        <v>11716</v>
      </c>
      <c r="Z2945" s="11" t="s">
        <v>4442</v>
      </c>
      <c r="AA2945" s="7">
        <v>120000</v>
      </c>
      <c r="AB2945" s="1" t="s">
        <v>15971</v>
      </c>
      <c r="AC2945" s="7" t="s">
        <v>14870</v>
      </c>
      <c r="AD2945" s="1" t="s">
        <v>16269</v>
      </c>
    </row>
    <row r="2946" spans="1:30">
      <c r="A2946" s="6">
        <v>43949</v>
      </c>
      <c r="B2946" s="7" t="s">
        <v>1385</v>
      </c>
      <c r="C2946" s="7" t="s">
        <v>4499</v>
      </c>
      <c r="D2946" s="7" t="s">
        <v>2194</v>
      </c>
      <c r="E2946" s="7" t="s">
        <v>36</v>
      </c>
      <c r="F2946" s="7" t="s">
        <v>2319</v>
      </c>
      <c r="G2946" s="7" t="s">
        <v>17</v>
      </c>
      <c r="H2946" s="7" t="s">
        <v>6249</v>
      </c>
      <c r="I2946" s="7" t="s">
        <v>2321</v>
      </c>
      <c r="J2946" s="7" t="s">
        <v>2321</v>
      </c>
      <c r="K2946" s="7" t="s">
        <v>2321</v>
      </c>
      <c r="L2946" s="7" t="s">
        <v>13888</v>
      </c>
      <c r="M2946" s="7" t="s">
        <v>2338</v>
      </c>
      <c r="N2946" s="7">
        <v>19080</v>
      </c>
      <c r="O2946" s="7">
        <v>60000</v>
      </c>
      <c r="P2946" s="7">
        <v>0.318</v>
      </c>
      <c r="Q2946" s="7"/>
      <c r="R2946" s="1"/>
      <c r="S2946" s="1"/>
      <c r="T2946" s="1"/>
      <c r="U2946" s="15" t="s">
        <v>816</v>
      </c>
      <c r="V2946" s="52"/>
      <c r="W2946" s="14" t="s">
        <v>815</v>
      </c>
      <c r="X2946" s="20">
        <v>0</v>
      </c>
      <c r="Y2946" s="7" t="s">
        <v>11717</v>
      </c>
      <c r="Z2946" s="11" t="s">
        <v>4442</v>
      </c>
      <c r="AA2946" s="7">
        <v>0</v>
      </c>
      <c r="AB2946" s="1" t="s">
        <v>15239</v>
      </c>
      <c r="AC2946" s="7" t="s">
        <v>14870</v>
      </c>
      <c r="AD2946" s="1" t="s">
        <v>16269</v>
      </c>
    </row>
    <row r="2947" spans="1:30">
      <c r="A2947" s="6">
        <v>43928</v>
      </c>
      <c r="B2947" s="7" t="s">
        <v>1385</v>
      </c>
      <c r="C2947" s="7" t="s">
        <v>4444</v>
      </c>
      <c r="D2947" s="7" t="s">
        <v>1387</v>
      </c>
      <c r="E2947" s="7" t="s">
        <v>4456</v>
      </c>
      <c r="F2947" s="7" t="s">
        <v>4469</v>
      </c>
      <c r="G2947" s="7" t="s">
        <v>17</v>
      </c>
      <c r="H2947" s="7" t="s">
        <v>6250</v>
      </c>
      <c r="I2947" s="7" t="s">
        <v>9356</v>
      </c>
      <c r="J2947" s="7"/>
      <c r="K2947" s="7"/>
      <c r="L2947" s="7" t="s">
        <v>14149</v>
      </c>
      <c r="M2947" s="7" t="s">
        <v>4837</v>
      </c>
      <c r="N2947" s="7">
        <v>19016.080000000002</v>
      </c>
      <c r="O2947" s="7"/>
      <c r="P2947" s="7"/>
      <c r="Q2947" s="7"/>
      <c r="R2947" s="1"/>
      <c r="S2947" s="1"/>
      <c r="T2947" s="1"/>
      <c r="U2947" s="15" t="s">
        <v>816</v>
      </c>
      <c r="V2947" s="52"/>
      <c r="W2947" s="14" t="s">
        <v>815</v>
      </c>
      <c r="X2947" s="20">
        <v>0</v>
      </c>
      <c r="Y2947" s="7" t="s">
        <v>11718</v>
      </c>
      <c r="Z2947" s="11" t="s">
        <v>4442</v>
      </c>
      <c r="AA2947" s="7">
        <v>50000</v>
      </c>
      <c r="AB2947" s="1" t="s">
        <v>15535</v>
      </c>
      <c r="AC2947" s="7" t="s">
        <v>14869</v>
      </c>
      <c r="AD2947" s="1" t="s">
        <v>16269</v>
      </c>
    </row>
    <row r="2948" spans="1:30">
      <c r="A2948" s="6">
        <v>43921</v>
      </c>
      <c r="B2948" s="7" t="s">
        <v>1385</v>
      </c>
      <c r="C2948" s="7" t="s">
        <v>4444</v>
      </c>
      <c r="D2948" s="7" t="s">
        <v>1387</v>
      </c>
      <c r="E2948" s="7" t="s">
        <v>4456</v>
      </c>
      <c r="F2948" s="7" t="s">
        <v>4469</v>
      </c>
      <c r="G2948" s="7" t="s">
        <v>17</v>
      </c>
      <c r="H2948" s="7" t="s">
        <v>6251</v>
      </c>
      <c r="I2948" s="7">
        <v>4478202047</v>
      </c>
      <c r="J2948" s="7"/>
      <c r="K2948" s="7"/>
      <c r="L2948" s="7" t="s">
        <v>1838</v>
      </c>
      <c r="M2948" s="7" t="s">
        <v>8433</v>
      </c>
      <c r="N2948" s="7">
        <v>19008</v>
      </c>
      <c r="O2948" s="7"/>
      <c r="P2948" s="7"/>
      <c r="Q2948" s="7"/>
      <c r="R2948" s="1"/>
      <c r="S2948" s="1"/>
      <c r="T2948" s="1"/>
      <c r="U2948" s="15" t="s">
        <v>816</v>
      </c>
      <c r="V2948" s="52"/>
      <c r="W2948" s="14" t="s">
        <v>815</v>
      </c>
      <c r="X2948" s="20">
        <v>0</v>
      </c>
      <c r="Y2948" s="7" t="s">
        <v>11719</v>
      </c>
      <c r="Z2948" s="11" t="s">
        <v>4442</v>
      </c>
      <c r="AA2948" s="7">
        <v>16500000</v>
      </c>
      <c r="AB2948" s="1" t="s">
        <v>15167</v>
      </c>
      <c r="AC2948" s="7" t="s">
        <v>14869</v>
      </c>
      <c r="AD2948" s="1" t="s">
        <v>16269</v>
      </c>
    </row>
    <row r="2949" spans="1:30">
      <c r="A2949" s="6">
        <v>43948</v>
      </c>
      <c r="B2949" s="7" t="s">
        <v>21</v>
      </c>
      <c r="C2949" s="7" t="s">
        <v>4451</v>
      </c>
      <c r="D2949" s="7" t="s">
        <v>2480</v>
      </c>
      <c r="E2949" s="7" t="s">
        <v>16</v>
      </c>
      <c r="F2949" s="7" t="s">
        <v>2481</v>
      </c>
      <c r="G2949" s="7" t="s">
        <v>37</v>
      </c>
      <c r="H2949" s="7" t="s">
        <v>6252</v>
      </c>
      <c r="I2949" s="7" t="s">
        <v>9357</v>
      </c>
      <c r="J2949" s="7" t="s">
        <v>2485</v>
      </c>
      <c r="K2949" s="7"/>
      <c r="L2949" s="7" t="s">
        <v>9358</v>
      </c>
      <c r="M2949" s="7" t="s">
        <v>9359</v>
      </c>
      <c r="N2949" s="7">
        <v>19000</v>
      </c>
      <c r="O2949" s="7"/>
      <c r="P2949" s="7"/>
      <c r="Q2949" s="7"/>
      <c r="R2949" s="1"/>
      <c r="S2949" s="1"/>
      <c r="T2949" s="1"/>
      <c r="U2949" s="15" t="s">
        <v>816</v>
      </c>
      <c r="V2949" s="52"/>
      <c r="W2949" s="14" t="s">
        <v>815</v>
      </c>
      <c r="X2949" s="20">
        <v>0</v>
      </c>
      <c r="Y2949" s="7" t="s">
        <v>11720</v>
      </c>
      <c r="Z2949" s="11" t="s">
        <v>4442</v>
      </c>
      <c r="AA2949" s="7">
        <v>0</v>
      </c>
      <c r="AB2949" s="1" t="s">
        <v>15972</v>
      </c>
      <c r="AC2949" s="7" t="s">
        <v>14870</v>
      </c>
      <c r="AD2949" s="1" t="s">
        <v>16269</v>
      </c>
    </row>
    <row r="2950" spans="1:30">
      <c r="A2950" s="6">
        <v>43943</v>
      </c>
      <c r="B2950" s="7" t="s">
        <v>15</v>
      </c>
      <c r="C2950" s="7" t="s">
        <v>4464</v>
      </c>
      <c r="D2950" s="7" t="s">
        <v>2766</v>
      </c>
      <c r="E2950" s="7" t="s">
        <v>16</v>
      </c>
      <c r="F2950" s="7" t="s">
        <v>2132</v>
      </c>
      <c r="G2950" s="7" t="s">
        <v>37</v>
      </c>
      <c r="H2950" s="7" t="s">
        <v>6253</v>
      </c>
      <c r="I2950" s="7" t="s">
        <v>9360</v>
      </c>
      <c r="J2950" s="7" t="s">
        <v>797</v>
      </c>
      <c r="K2950" s="7" t="s">
        <v>9361</v>
      </c>
      <c r="L2950" s="7" t="s">
        <v>14563</v>
      </c>
      <c r="M2950" s="7" t="s">
        <v>9362</v>
      </c>
      <c r="N2950" s="7">
        <v>19000</v>
      </c>
      <c r="O2950" s="7">
        <v>10</v>
      </c>
      <c r="P2950" s="7">
        <v>1900</v>
      </c>
      <c r="Q2950" s="7"/>
      <c r="R2950" s="1"/>
      <c r="S2950" s="1"/>
      <c r="T2950" s="1"/>
      <c r="U2950" s="15" t="s">
        <v>816</v>
      </c>
      <c r="V2950" s="52"/>
      <c r="W2950" s="14" t="s">
        <v>815</v>
      </c>
      <c r="X2950" s="20">
        <v>0</v>
      </c>
      <c r="Y2950" s="7" t="s">
        <v>11721</v>
      </c>
      <c r="Z2950" s="11" t="s">
        <v>4442</v>
      </c>
      <c r="AA2950" s="7">
        <v>100000</v>
      </c>
      <c r="AB2950" s="1" t="s">
        <v>15973</v>
      </c>
      <c r="AC2950" s="7" t="s">
        <v>14870</v>
      </c>
      <c r="AD2950" s="1" t="s">
        <v>16269</v>
      </c>
    </row>
    <row r="2951" spans="1:30">
      <c r="A2951" s="6">
        <v>43943</v>
      </c>
      <c r="B2951" s="7" t="s">
        <v>15</v>
      </c>
      <c r="C2951" s="7" t="s">
        <v>2884</v>
      </c>
      <c r="D2951" s="7" t="s">
        <v>2877</v>
      </c>
      <c r="E2951" s="7" t="s">
        <v>128</v>
      </c>
      <c r="F2951" s="7" t="s">
        <v>3023</v>
      </c>
      <c r="G2951" s="7" t="s">
        <v>17</v>
      </c>
      <c r="H2951" s="7" t="s">
        <v>3030</v>
      </c>
      <c r="I2951" s="7"/>
      <c r="J2951" s="7"/>
      <c r="K2951" s="7"/>
      <c r="L2951" s="7" t="s">
        <v>3031</v>
      </c>
      <c r="M2951" s="7" t="s">
        <v>3032</v>
      </c>
      <c r="N2951" s="7">
        <v>18900</v>
      </c>
      <c r="O2951" s="7"/>
      <c r="P2951" s="7"/>
      <c r="Q2951" s="7"/>
      <c r="R2951" s="1"/>
      <c r="S2951" s="1"/>
      <c r="T2951" s="1"/>
      <c r="U2951" s="15" t="s">
        <v>816</v>
      </c>
      <c r="V2951" s="52"/>
      <c r="W2951" s="14" t="s">
        <v>815</v>
      </c>
      <c r="X2951" s="20">
        <v>0</v>
      </c>
      <c r="Y2951" s="7" t="s">
        <v>11722</v>
      </c>
      <c r="Z2951" s="11" t="s">
        <v>4442</v>
      </c>
      <c r="AA2951" s="7">
        <v>80000</v>
      </c>
      <c r="AB2951" s="1" t="s">
        <v>15316</v>
      </c>
      <c r="AC2951" s="7" t="s">
        <v>14868</v>
      </c>
      <c r="AD2951" s="1" t="s">
        <v>16269</v>
      </c>
    </row>
    <row r="2952" spans="1:30">
      <c r="A2952" s="6">
        <v>43944</v>
      </c>
      <c r="B2952" s="7" t="s">
        <v>15</v>
      </c>
      <c r="C2952" s="7" t="s">
        <v>4656</v>
      </c>
      <c r="D2952" s="7" t="s">
        <v>39</v>
      </c>
      <c r="E2952" s="7" t="s">
        <v>16</v>
      </c>
      <c r="F2952" s="7" t="s">
        <v>129</v>
      </c>
      <c r="G2952" s="7" t="s">
        <v>37</v>
      </c>
      <c r="H2952" s="7" t="s">
        <v>6254</v>
      </c>
      <c r="I2952" s="7" t="s">
        <v>8474</v>
      </c>
      <c r="J2952" s="7"/>
      <c r="K2952" s="7" t="s">
        <v>9363</v>
      </c>
      <c r="L2952" s="7" t="s">
        <v>13920</v>
      </c>
      <c r="M2952" s="7" t="s">
        <v>2817</v>
      </c>
      <c r="N2952" s="7">
        <v>18810</v>
      </c>
      <c r="O2952" s="7">
        <v>33000</v>
      </c>
      <c r="P2952" s="7">
        <v>0.56999999999999995</v>
      </c>
      <c r="Q2952" s="7"/>
      <c r="R2952" s="1"/>
      <c r="S2952" s="1"/>
      <c r="T2952" s="1"/>
      <c r="U2952" s="15" t="s">
        <v>816</v>
      </c>
      <c r="V2952" s="52"/>
      <c r="W2952" s="14" t="s">
        <v>815</v>
      </c>
      <c r="X2952" s="20">
        <v>0</v>
      </c>
      <c r="Y2952" s="7" t="s">
        <v>11723</v>
      </c>
      <c r="Z2952" s="11" t="s">
        <v>4442</v>
      </c>
      <c r="AA2952" s="7">
        <v>600000</v>
      </c>
      <c r="AB2952" s="1" t="s">
        <v>15293</v>
      </c>
      <c r="AC2952" s="7" t="s">
        <v>14869</v>
      </c>
      <c r="AD2952" s="1" t="s">
        <v>16269</v>
      </c>
    </row>
    <row r="2953" spans="1:30">
      <c r="A2953" s="6">
        <v>43943</v>
      </c>
      <c r="B2953" s="7" t="s">
        <v>15</v>
      </c>
      <c r="C2953" s="7" t="s">
        <v>4244</v>
      </c>
      <c r="D2953" s="11" t="s">
        <v>3155</v>
      </c>
      <c r="E2953" s="7" t="s">
        <v>16</v>
      </c>
      <c r="F2953" s="7" t="s">
        <v>4591</v>
      </c>
      <c r="G2953" s="7" t="s">
        <v>34</v>
      </c>
      <c r="H2953" s="7" t="s">
        <v>6255</v>
      </c>
      <c r="I2953" s="7" t="s">
        <v>8608</v>
      </c>
      <c r="J2953" s="7"/>
      <c r="K2953" s="7"/>
      <c r="L2953" s="7" t="s">
        <v>8609</v>
      </c>
      <c r="M2953" s="7" t="s">
        <v>14359</v>
      </c>
      <c r="N2953" s="7">
        <v>18750</v>
      </c>
      <c r="O2953" s="7">
        <v>1</v>
      </c>
      <c r="P2953" s="7">
        <v>18750</v>
      </c>
      <c r="Q2953" s="7"/>
      <c r="R2953" s="1"/>
      <c r="S2953" s="1"/>
      <c r="T2953" s="1"/>
      <c r="U2953" s="15" t="s">
        <v>816</v>
      </c>
      <c r="V2953" s="52"/>
      <c r="W2953" s="14" t="s">
        <v>815</v>
      </c>
      <c r="X2953" s="20">
        <v>0</v>
      </c>
      <c r="Y2953" s="7" t="s">
        <v>11724</v>
      </c>
      <c r="Z2953" s="11" t="s">
        <v>4442</v>
      </c>
      <c r="AA2953" s="7">
        <v>600000</v>
      </c>
      <c r="AB2953" s="1" t="s">
        <v>15752</v>
      </c>
      <c r="AC2953" s="7" t="s">
        <v>14870</v>
      </c>
      <c r="AD2953" s="1" t="s">
        <v>16269</v>
      </c>
    </row>
    <row r="2954" spans="1:30">
      <c r="A2954" s="6">
        <v>43916</v>
      </c>
      <c r="B2954" s="7" t="s">
        <v>15</v>
      </c>
      <c r="C2954" s="7" t="s">
        <v>4632</v>
      </c>
      <c r="D2954" s="7" t="s">
        <v>3512</v>
      </c>
      <c r="E2954" s="7" t="s">
        <v>16</v>
      </c>
      <c r="F2954" s="7"/>
      <c r="G2954" s="7" t="s">
        <v>17</v>
      </c>
      <c r="H2954" s="7" t="s">
        <v>6256</v>
      </c>
      <c r="I2954" s="7" t="s">
        <v>8397</v>
      </c>
      <c r="J2954" s="7" t="s">
        <v>3627</v>
      </c>
      <c r="K2954" s="7" t="s">
        <v>3627</v>
      </c>
      <c r="L2954" s="7" t="s">
        <v>8900</v>
      </c>
      <c r="M2954" s="7" t="s">
        <v>8901</v>
      </c>
      <c r="N2954" s="7">
        <v>18750</v>
      </c>
      <c r="O2954" s="7">
        <v>100000</v>
      </c>
      <c r="P2954" s="7">
        <v>0.19</v>
      </c>
      <c r="Q2954" s="7"/>
      <c r="R2954" s="1"/>
      <c r="S2954" s="1"/>
      <c r="T2954" s="1"/>
      <c r="U2954" s="15" t="s">
        <v>816</v>
      </c>
      <c r="V2954" s="52"/>
      <c r="W2954" s="14" t="s">
        <v>815</v>
      </c>
      <c r="X2954" s="20">
        <v>0</v>
      </c>
      <c r="Y2954" s="7" t="s">
        <v>11725</v>
      </c>
      <c r="Z2954" s="11" t="s">
        <v>4442</v>
      </c>
      <c r="AA2954" s="7">
        <v>64633683</v>
      </c>
      <c r="AB2954" s="1" t="s">
        <v>15389</v>
      </c>
      <c r="AC2954" s="7" t="s">
        <v>14869</v>
      </c>
      <c r="AD2954" s="1" t="s">
        <v>16269</v>
      </c>
    </row>
    <row r="2955" spans="1:30">
      <c r="A2955" s="6">
        <v>43941</v>
      </c>
      <c r="B2955" s="7" t="s">
        <v>21</v>
      </c>
      <c r="C2955" s="7" t="s">
        <v>2648</v>
      </c>
      <c r="D2955" s="11" t="s">
        <v>3952</v>
      </c>
      <c r="E2955" s="7" t="s">
        <v>16</v>
      </c>
      <c r="F2955" s="7" t="s">
        <v>6257</v>
      </c>
      <c r="G2955" s="7" t="s">
        <v>17</v>
      </c>
      <c r="H2955" s="7" t="s">
        <v>6258</v>
      </c>
      <c r="I2955" s="7" t="s">
        <v>9364</v>
      </c>
      <c r="J2955" s="7"/>
      <c r="K2955" s="7"/>
      <c r="L2955" s="7" t="s">
        <v>4108</v>
      </c>
      <c r="M2955" s="7" t="s">
        <v>14061</v>
      </c>
      <c r="N2955" s="7">
        <v>18750</v>
      </c>
      <c r="O2955" s="7"/>
      <c r="P2955" s="7"/>
      <c r="Q2955" s="7"/>
      <c r="R2955" s="1"/>
      <c r="S2955" s="1"/>
      <c r="T2955" s="1"/>
      <c r="U2955" s="15" t="s">
        <v>816</v>
      </c>
      <c r="V2955" s="52"/>
      <c r="W2955" s="14" t="s">
        <v>815</v>
      </c>
      <c r="X2955" s="20">
        <v>0</v>
      </c>
      <c r="Y2955" s="7" t="s">
        <v>11726</v>
      </c>
      <c r="Z2955" s="11" t="s">
        <v>4442</v>
      </c>
      <c r="AA2955" s="7">
        <v>450000</v>
      </c>
      <c r="AB2955" s="1" t="s">
        <v>15450</v>
      </c>
      <c r="AC2955" s="7" t="s">
        <v>14869</v>
      </c>
      <c r="AD2955" s="1" t="s">
        <v>16269</v>
      </c>
    </row>
    <row r="2956" spans="1:30">
      <c r="A2956" s="6">
        <v>43942</v>
      </c>
      <c r="B2956" s="7" t="s">
        <v>15</v>
      </c>
      <c r="C2956" s="7" t="s">
        <v>4659</v>
      </c>
      <c r="D2956" s="7" t="s">
        <v>2349</v>
      </c>
      <c r="E2956" s="7" t="s">
        <v>16</v>
      </c>
      <c r="F2956" s="7" t="s">
        <v>2386</v>
      </c>
      <c r="G2956" s="7" t="s">
        <v>37</v>
      </c>
      <c r="H2956" s="7" t="s">
        <v>6259</v>
      </c>
      <c r="I2956" s="7" t="s">
        <v>2398</v>
      </c>
      <c r="J2956" s="7" t="s">
        <v>2399</v>
      </c>
      <c r="K2956" s="7" t="s">
        <v>2400</v>
      </c>
      <c r="L2956" s="7" t="s">
        <v>13897</v>
      </c>
      <c r="M2956" s="7" t="s">
        <v>2401</v>
      </c>
      <c r="N2956" s="7">
        <v>18600</v>
      </c>
      <c r="O2956" s="7">
        <v>300</v>
      </c>
      <c r="P2956" s="7">
        <v>62</v>
      </c>
      <c r="Q2956" s="7"/>
      <c r="R2956" s="1"/>
      <c r="S2956" s="1"/>
      <c r="T2956" s="1"/>
      <c r="U2956" s="15" t="s">
        <v>816</v>
      </c>
      <c r="V2956" s="52"/>
      <c r="W2956" s="14" t="s">
        <v>815</v>
      </c>
      <c r="X2956" s="20">
        <v>0</v>
      </c>
      <c r="Y2956" s="7" t="s">
        <v>11727</v>
      </c>
      <c r="Z2956" s="11" t="s">
        <v>4442</v>
      </c>
      <c r="AA2956" s="7">
        <v>100000</v>
      </c>
      <c r="AB2956" s="1" t="s">
        <v>15249</v>
      </c>
      <c r="AC2956" s="7" t="s">
        <v>14868</v>
      </c>
      <c r="AD2956" s="1" t="s">
        <v>16269</v>
      </c>
    </row>
    <row r="2957" spans="1:30">
      <c r="A2957" s="6" t="s">
        <v>815</v>
      </c>
      <c r="B2957" s="7" t="s">
        <v>15</v>
      </c>
      <c r="C2957" s="7" t="s">
        <v>4458</v>
      </c>
      <c r="D2957" s="11" t="s">
        <v>904</v>
      </c>
      <c r="E2957" s="7" t="s">
        <v>16</v>
      </c>
      <c r="F2957" s="7" t="s">
        <v>4459</v>
      </c>
      <c r="G2957" s="7" t="s">
        <v>17</v>
      </c>
      <c r="H2957" s="7" t="s">
        <v>5642</v>
      </c>
      <c r="I2957" s="7" t="s">
        <v>4843</v>
      </c>
      <c r="J2957" s="7"/>
      <c r="K2957" s="7" t="s">
        <v>4517</v>
      </c>
      <c r="L2957" s="7" t="s">
        <v>8316</v>
      </c>
      <c r="M2957" s="7" t="s">
        <v>14305</v>
      </c>
      <c r="N2957" s="7">
        <v>18600</v>
      </c>
      <c r="O2957" s="7"/>
      <c r="P2957" s="7"/>
      <c r="Q2957" s="7"/>
      <c r="R2957" s="1"/>
      <c r="S2957" s="1"/>
      <c r="T2957" s="1"/>
      <c r="U2957" s="15" t="s">
        <v>816</v>
      </c>
      <c r="V2957" s="52"/>
      <c r="W2957" s="14" t="s">
        <v>815</v>
      </c>
      <c r="X2957" s="20">
        <v>0</v>
      </c>
      <c r="Y2957" s="7" t="s">
        <v>11728</v>
      </c>
      <c r="Z2957" s="11" t="s">
        <v>4442</v>
      </c>
      <c r="AA2957" s="7">
        <v>103730196.44</v>
      </c>
      <c r="AB2957" s="1" t="s">
        <v>15679</v>
      </c>
      <c r="AC2957" s="7" t="s">
        <v>14869</v>
      </c>
      <c r="AD2957" s="1" t="s">
        <v>16269</v>
      </c>
    </row>
    <row r="2958" spans="1:30">
      <c r="A2958" s="6">
        <v>43946</v>
      </c>
      <c r="B2958" s="7" t="s">
        <v>21</v>
      </c>
      <c r="C2958" s="7" t="s">
        <v>4500</v>
      </c>
      <c r="D2958" s="11" t="s">
        <v>904</v>
      </c>
      <c r="E2958" s="7" t="s">
        <v>16</v>
      </c>
      <c r="F2958" s="7" t="s">
        <v>3462</v>
      </c>
      <c r="G2958" s="7" t="s">
        <v>17</v>
      </c>
      <c r="H2958" s="7" t="s">
        <v>6260</v>
      </c>
      <c r="I2958" s="7" t="s">
        <v>8122</v>
      </c>
      <c r="J2958" s="7"/>
      <c r="K2958" s="7" t="s">
        <v>8873</v>
      </c>
      <c r="L2958" s="7" t="s">
        <v>8254</v>
      </c>
      <c r="M2958" s="7" t="s">
        <v>8538</v>
      </c>
      <c r="N2958" s="7">
        <v>18590.8</v>
      </c>
      <c r="O2958" s="7">
        <v>4000</v>
      </c>
      <c r="P2958" s="7">
        <v>4.6500000000000004</v>
      </c>
      <c r="Q2958" s="7"/>
      <c r="R2958" s="1"/>
      <c r="S2958" s="1"/>
      <c r="T2958" s="1"/>
      <c r="U2958" s="15" t="s">
        <v>816</v>
      </c>
      <c r="V2958" s="52"/>
      <c r="W2958" s="14" t="s">
        <v>815</v>
      </c>
      <c r="X2958" s="20">
        <v>0</v>
      </c>
      <c r="Y2958" s="7" t="s">
        <v>11729</v>
      </c>
      <c r="Z2958" s="11" t="s">
        <v>4442</v>
      </c>
      <c r="AA2958" s="7">
        <v>3600000</v>
      </c>
      <c r="AB2958" s="1" t="s">
        <v>15660</v>
      </c>
      <c r="AC2958" s="7" t="s">
        <v>14869</v>
      </c>
      <c r="AD2958" s="1" t="s">
        <v>16269</v>
      </c>
    </row>
    <row r="2959" spans="1:30">
      <c r="A2959" s="6">
        <v>43945</v>
      </c>
      <c r="B2959" s="7" t="s">
        <v>15</v>
      </c>
      <c r="C2959" s="7" t="s">
        <v>4472</v>
      </c>
      <c r="D2959" s="7" t="s">
        <v>3952</v>
      </c>
      <c r="E2959" s="7" t="s">
        <v>16</v>
      </c>
      <c r="F2959" s="7" t="s">
        <v>3953</v>
      </c>
      <c r="G2959" s="7" t="s">
        <v>17</v>
      </c>
      <c r="H2959" s="7" t="s">
        <v>6261</v>
      </c>
      <c r="I2959" s="7" t="s">
        <v>9365</v>
      </c>
      <c r="J2959" s="7"/>
      <c r="K2959" s="7" t="s">
        <v>9366</v>
      </c>
      <c r="L2959" s="7" t="s">
        <v>8468</v>
      </c>
      <c r="M2959" s="7" t="s">
        <v>8243</v>
      </c>
      <c r="N2959" s="7">
        <v>18565.68</v>
      </c>
      <c r="O2959" s="7"/>
      <c r="P2959" s="7">
        <v>10.32</v>
      </c>
      <c r="Q2959" s="7"/>
      <c r="R2959" s="1"/>
      <c r="S2959" s="1"/>
      <c r="T2959" s="1"/>
      <c r="U2959" s="15" t="s">
        <v>816</v>
      </c>
      <c r="V2959" s="52"/>
      <c r="W2959" s="14" t="s">
        <v>815</v>
      </c>
      <c r="X2959" s="20">
        <v>0</v>
      </c>
      <c r="Y2959" s="7" t="s">
        <v>11730</v>
      </c>
      <c r="Z2959" s="11" t="s">
        <v>4442</v>
      </c>
      <c r="AA2959" s="7">
        <v>900000000</v>
      </c>
      <c r="AB2959" s="1" t="s">
        <v>15657</v>
      </c>
      <c r="AC2959" s="7" t="s">
        <v>14869</v>
      </c>
      <c r="AD2959" s="1" t="s">
        <v>16269</v>
      </c>
    </row>
    <row r="2960" spans="1:30">
      <c r="A2960" s="6">
        <v>43930</v>
      </c>
      <c r="B2960" s="7" t="s">
        <v>1385</v>
      </c>
      <c r="C2960" s="7" t="s">
        <v>4444</v>
      </c>
      <c r="D2960" s="7" t="s">
        <v>1387</v>
      </c>
      <c r="E2960" s="7" t="s">
        <v>4456</v>
      </c>
      <c r="F2960" s="7" t="s">
        <v>4469</v>
      </c>
      <c r="G2960" s="7" t="s">
        <v>17</v>
      </c>
      <c r="H2960" s="7" t="s">
        <v>5823</v>
      </c>
      <c r="I2960" s="7" t="s">
        <v>8902</v>
      </c>
      <c r="J2960" s="7"/>
      <c r="K2960" s="7"/>
      <c r="L2960" s="7" t="s">
        <v>13886</v>
      </c>
      <c r="M2960" s="7" t="s">
        <v>2332</v>
      </c>
      <c r="N2960" s="7">
        <v>18552</v>
      </c>
      <c r="O2960" s="7"/>
      <c r="P2960" s="7"/>
      <c r="Q2960" s="7"/>
      <c r="R2960" s="1"/>
      <c r="S2960" s="1"/>
      <c r="T2960" s="1"/>
      <c r="U2960" s="15" t="s">
        <v>816</v>
      </c>
      <c r="V2960" s="52"/>
      <c r="W2960" s="14" t="s">
        <v>815</v>
      </c>
      <c r="X2960" s="20">
        <v>0</v>
      </c>
      <c r="Y2960" s="7" t="s">
        <v>11731</v>
      </c>
      <c r="Z2960" s="11" t="s">
        <v>4442</v>
      </c>
      <c r="AA2960" s="7">
        <v>100000</v>
      </c>
      <c r="AB2960" s="1" t="s">
        <v>15237</v>
      </c>
      <c r="AC2960" s="7" t="s">
        <v>14868</v>
      </c>
      <c r="AD2960" s="1" t="s">
        <v>16269</v>
      </c>
    </row>
    <row r="2961" spans="1:30">
      <c r="A2961" s="6">
        <v>43938</v>
      </c>
      <c r="B2961" s="7" t="s">
        <v>21</v>
      </c>
      <c r="C2961" s="7" t="s">
        <v>4589</v>
      </c>
      <c r="D2961" s="7" t="s">
        <v>2170</v>
      </c>
      <c r="E2961" s="7" t="s">
        <v>16</v>
      </c>
      <c r="F2961" s="7"/>
      <c r="G2961" s="7" t="s">
        <v>17</v>
      </c>
      <c r="H2961" s="7" t="s">
        <v>6262</v>
      </c>
      <c r="I2961" s="7" t="s">
        <v>5081</v>
      </c>
      <c r="J2961" s="7"/>
      <c r="K2961" s="7"/>
      <c r="L2961" s="7" t="s">
        <v>13872</v>
      </c>
      <c r="M2961" s="7" t="s">
        <v>2172</v>
      </c>
      <c r="N2961" s="7">
        <v>18480.79</v>
      </c>
      <c r="O2961" s="7">
        <v>1321</v>
      </c>
      <c r="P2961" s="7">
        <v>13.99</v>
      </c>
      <c r="Q2961" s="7"/>
      <c r="R2961" s="1"/>
      <c r="S2961" s="1"/>
      <c r="T2961" s="1"/>
      <c r="U2961" s="15" t="s">
        <v>816</v>
      </c>
      <c r="V2961" s="52"/>
      <c r="W2961" s="14" t="s">
        <v>815</v>
      </c>
      <c r="X2961" s="20">
        <v>0</v>
      </c>
      <c r="Y2961" s="7" t="s">
        <v>11732</v>
      </c>
      <c r="Z2961" s="11" t="s">
        <v>4442</v>
      </c>
      <c r="AA2961" s="7">
        <v>500000</v>
      </c>
      <c r="AB2961" s="1" t="s">
        <v>15215</v>
      </c>
      <c r="AC2961" s="7" t="s">
        <v>14869</v>
      </c>
      <c r="AD2961" s="1" t="s">
        <v>16269</v>
      </c>
    </row>
    <row r="2962" spans="1:30">
      <c r="A2962" s="6">
        <v>43944</v>
      </c>
      <c r="B2962" s="7" t="s">
        <v>15</v>
      </c>
      <c r="C2962" s="7" t="s">
        <v>4642</v>
      </c>
      <c r="D2962" s="7" t="s">
        <v>2046</v>
      </c>
      <c r="E2962" s="7" t="s">
        <v>16</v>
      </c>
      <c r="F2962" s="7" t="s">
        <v>6263</v>
      </c>
      <c r="G2962" s="7" t="s">
        <v>37</v>
      </c>
      <c r="H2962" s="7" t="s">
        <v>6264</v>
      </c>
      <c r="I2962" s="7" t="s">
        <v>9367</v>
      </c>
      <c r="J2962" s="7"/>
      <c r="K2962" s="7"/>
      <c r="L2962" s="7" t="s">
        <v>14564</v>
      </c>
      <c r="M2962" s="7" t="s">
        <v>9368</v>
      </c>
      <c r="N2962" s="7">
        <v>18480</v>
      </c>
      <c r="O2962" s="7">
        <v>3</v>
      </c>
      <c r="P2962" s="7">
        <v>6160</v>
      </c>
      <c r="Q2962" s="7"/>
      <c r="R2962" s="1"/>
      <c r="S2962" s="1"/>
      <c r="T2962" s="1"/>
      <c r="U2962" s="15" t="s">
        <v>816</v>
      </c>
      <c r="V2962" s="52"/>
      <c r="W2962" s="14" t="s">
        <v>815</v>
      </c>
      <c r="X2962" s="20">
        <v>0</v>
      </c>
      <c r="Y2962" s="7" t="s">
        <v>11733</v>
      </c>
      <c r="Z2962" s="11" t="s">
        <v>4442</v>
      </c>
      <c r="AA2962" s="7">
        <v>500000</v>
      </c>
      <c r="AB2962" s="1" t="s">
        <v>15974</v>
      </c>
      <c r="AC2962" s="7" t="s">
        <v>14870</v>
      </c>
      <c r="AD2962" s="1" t="s">
        <v>16269</v>
      </c>
    </row>
    <row r="2963" spans="1:30">
      <c r="A2963" s="6">
        <v>43951</v>
      </c>
      <c r="B2963" s="7" t="s">
        <v>15</v>
      </c>
      <c r="C2963" s="7" t="s">
        <v>4452</v>
      </c>
      <c r="D2963" s="7" t="s">
        <v>3804</v>
      </c>
      <c r="E2963" s="7" t="s">
        <v>16</v>
      </c>
      <c r="F2963" s="7" t="s">
        <v>2462</v>
      </c>
      <c r="G2963" s="7" t="s">
        <v>17</v>
      </c>
      <c r="H2963" s="7" t="s">
        <v>6265</v>
      </c>
      <c r="I2963" s="7" t="s">
        <v>8235</v>
      </c>
      <c r="J2963" s="7"/>
      <c r="K2963" s="7" t="s">
        <v>8236</v>
      </c>
      <c r="L2963" s="7" t="s">
        <v>14283</v>
      </c>
      <c r="M2963" s="7" t="s">
        <v>8237</v>
      </c>
      <c r="N2963" s="7">
        <v>18420</v>
      </c>
      <c r="O2963" s="7">
        <v>2000</v>
      </c>
      <c r="P2963" s="7">
        <v>9.2100000000000009</v>
      </c>
      <c r="Q2963" s="7"/>
      <c r="R2963" s="1"/>
      <c r="S2963" s="1"/>
      <c r="T2963" s="1"/>
      <c r="U2963" s="15" t="s">
        <v>816</v>
      </c>
      <c r="V2963" s="52"/>
      <c r="W2963" s="14" t="s">
        <v>815</v>
      </c>
      <c r="X2963" s="20">
        <v>0</v>
      </c>
      <c r="Y2963" s="7" t="s">
        <v>11734</v>
      </c>
      <c r="Z2963" s="11" t="s">
        <v>4442</v>
      </c>
      <c r="AA2963" s="7">
        <v>95500</v>
      </c>
      <c r="AB2963" s="1" t="s">
        <v>15655</v>
      </c>
      <c r="AC2963" s="7" t="s">
        <v>14870</v>
      </c>
      <c r="AD2963" s="1" t="s">
        <v>16269</v>
      </c>
    </row>
    <row r="2964" spans="1:30">
      <c r="A2964" s="6">
        <v>43944</v>
      </c>
      <c r="B2964" s="7" t="s">
        <v>15</v>
      </c>
      <c r="C2964" s="7" t="s">
        <v>4656</v>
      </c>
      <c r="D2964" s="7" t="s">
        <v>39</v>
      </c>
      <c r="E2964" s="7" t="s">
        <v>16</v>
      </c>
      <c r="F2964" s="7" t="s">
        <v>129</v>
      </c>
      <c r="G2964" s="7" t="s">
        <v>37</v>
      </c>
      <c r="H2964" s="7" t="s">
        <v>6266</v>
      </c>
      <c r="I2964" s="7" t="s">
        <v>4823</v>
      </c>
      <c r="J2964" s="7"/>
      <c r="K2964" s="7" t="s">
        <v>9369</v>
      </c>
      <c r="L2964" s="7" t="s">
        <v>141</v>
      </c>
      <c r="M2964" s="7" t="s">
        <v>13643</v>
      </c>
      <c r="N2964" s="7">
        <v>18390.5</v>
      </c>
      <c r="O2964" s="7">
        <v>50</v>
      </c>
      <c r="P2964" s="7">
        <v>367.81</v>
      </c>
      <c r="Q2964" s="7"/>
      <c r="R2964" s="1"/>
      <c r="S2964" s="1"/>
      <c r="T2964" s="1"/>
      <c r="U2964" s="15" t="s">
        <v>816</v>
      </c>
      <c r="V2964" s="52"/>
      <c r="W2964" s="14" t="s">
        <v>815</v>
      </c>
      <c r="X2964" s="20">
        <v>0</v>
      </c>
      <c r="Y2964" s="7" t="s">
        <v>11735</v>
      </c>
      <c r="Z2964" s="11" t="s">
        <v>4442</v>
      </c>
      <c r="AA2964" s="7">
        <v>250000</v>
      </c>
      <c r="AB2964" s="1" t="s">
        <v>14880</v>
      </c>
      <c r="AC2964" s="7" t="s">
        <v>14869</v>
      </c>
      <c r="AD2964" s="1" t="s">
        <v>16269</v>
      </c>
    </row>
    <row r="2965" spans="1:30">
      <c r="A2965" s="6">
        <v>43922</v>
      </c>
      <c r="B2965" s="7" t="s">
        <v>1385</v>
      </c>
      <c r="C2965" s="7" t="s">
        <v>4444</v>
      </c>
      <c r="D2965" s="7" t="s">
        <v>1387</v>
      </c>
      <c r="E2965" s="7" t="s">
        <v>4456</v>
      </c>
      <c r="F2965" s="7" t="s">
        <v>1442</v>
      </c>
      <c r="G2965" s="7" t="s">
        <v>17</v>
      </c>
      <c r="H2965" s="7" t="s">
        <v>6267</v>
      </c>
      <c r="I2965" s="7" t="s">
        <v>9370</v>
      </c>
      <c r="J2965" s="7"/>
      <c r="K2965" s="7"/>
      <c r="L2965" s="7" t="s">
        <v>8420</v>
      </c>
      <c r="M2965" s="7" t="s">
        <v>8421</v>
      </c>
      <c r="N2965" s="7">
        <v>18380</v>
      </c>
      <c r="O2965" s="7"/>
      <c r="P2965" s="7"/>
      <c r="Q2965" s="7"/>
      <c r="R2965" s="1"/>
      <c r="S2965" s="1"/>
      <c r="T2965" s="1"/>
      <c r="U2965" s="15" t="s">
        <v>816</v>
      </c>
      <c r="V2965" s="52"/>
      <c r="W2965" s="14" t="s">
        <v>815</v>
      </c>
      <c r="X2965" s="20">
        <v>0</v>
      </c>
      <c r="Y2965" s="7" t="s">
        <v>11736</v>
      </c>
      <c r="Z2965" s="11" t="s">
        <v>4442</v>
      </c>
      <c r="AA2965" s="7">
        <v>0</v>
      </c>
      <c r="AB2965" s="1" t="s">
        <v>15706</v>
      </c>
      <c r="AC2965" s="7" t="s">
        <v>14869</v>
      </c>
      <c r="AD2965" s="1" t="s">
        <v>16269</v>
      </c>
    </row>
    <row r="2966" spans="1:30">
      <c r="A2966" s="6" t="s">
        <v>815</v>
      </c>
      <c r="B2966" s="7" t="s">
        <v>15</v>
      </c>
      <c r="C2966" s="7" t="s">
        <v>4458</v>
      </c>
      <c r="D2966" s="11" t="s">
        <v>904</v>
      </c>
      <c r="E2966" s="7" t="s">
        <v>16</v>
      </c>
      <c r="F2966" s="7" t="s">
        <v>4459</v>
      </c>
      <c r="G2966" s="7" t="s">
        <v>17</v>
      </c>
      <c r="H2966" s="7" t="s">
        <v>6268</v>
      </c>
      <c r="I2966" s="7" t="s">
        <v>4843</v>
      </c>
      <c r="J2966" s="7"/>
      <c r="K2966" s="7" t="s">
        <v>4517</v>
      </c>
      <c r="L2966" s="7" t="s">
        <v>1080</v>
      </c>
      <c r="M2966" s="7" t="s">
        <v>979</v>
      </c>
      <c r="N2966" s="7">
        <v>18352</v>
      </c>
      <c r="O2966" s="7"/>
      <c r="P2966" s="7"/>
      <c r="Q2966" s="7"/>
      <c r="R2966" s="1"/>
      <c r="S2966" s="1"/>
      <c r="T2966" s="1"/>
      <c r="U2966" s="15" t="s">
        <v>816</v>
      </c>
      <c r="V2966" s="52"/>
      <c r="W2966" s="14" t="s">
        <v>815</v>
      </c>
      <c r="X2966" s="20">
        <v>0</v>
      </c>
      <c r="Y2966" s="7" t="s">
        <v>11737</v>
      </c>
      <c r="Z2966" s="11" t="s">
        <v>4442</v>
      </c>
      <c r="AA2966" s="7">
        <v>3500000</v>
      </c>
      <c r="AB2966" s="1" t="s">
        <v>15030</v>
      </c>
      <c r="AC2966" s="7" t="s">
        <v>14869</v>
      </c>
      <c r="AD2966" s="1" t="s">
        <v>16269</v>
      </c>
    </row>
    <row r="2967" spans="1:30">
      <c r="A2967" s="6" t="s">
        <v>815</v>
      </c>
      <c r="B2967" s="7" t="s">
        <v>15</v>
      </c>
      <c r="C2967" s="7" t="s">
        <v>4458</v>
      </c>
      <c r="D2967" s="11" t="s">
        <v>904</v>
      </c>
      <c r="E2967" s="7" t="s">
        <v>16</v>
      </c>
      <c r="F2967" s="7" t="s">
        <v>4601</v>
      </c>
      <c r="G2967" s="7" t="s">
        <v>17</v>
      </c>
      <c r="H2967" s="7" t="s">
        <v>6269</v>
      </c>
      <c r="I2967" s="7" t="s">
        <v>5089</v>
      </c>
      <c r="J2967" s="7"/>
      <c r="K2967" s="7" t="s">
        <v>4525</v>
      </c>
      <c r="L2967" s="7"/>
      <c r="M2967" s="7"/>
      <c r="N2967" s="7">
        <v>18330.900000000001</v>
      </c>
      <c r="O2967" s="7"/>
      <c r="P2967" s="7"/>
      <c r="Q2967" s="7"/>
      <c r="R2967" s="1"/>
      <c r="S2967" s="1"/>
      <c r="T2967" s="1"/>
      <c r="U2967" s="15" t="s">
        <v>816</v>
      </c>
      <c r="V2967" s="52"/>
      <c r="W2967" s="14" t="s">
        <v>815</v>
      </c>
      <c r="X2967" s="20">
        <v>0</v>
      </c>
      <c r="Y2967" s="7" t="s">
        <v>11738</v>
      </c>
      <c r="Z2967" s="11" t="s">
        <v>4442</v>
      </c>
      <c r="AA2967" s="7"/>
      <c r="AB2967" s="1" t="s">
        <v>14871</v>
      </c>
      <c r="AC2967" s="7"/>
      <c r="AD2967" s="1" t="s">
        <v>16269</v>
      </c>
    </row>
    <row r="2968" spans="1:30">
      <c r="A2968" s="6">
        <v>43943</v>
      </c>
      <c r="B2968" s="7" t="s">
        <v>21</v>
      </c>
      <c r="C2968" s="7" t="s">
        <v>6073</v>
      </c>
      <c r="D2968" s="7" t="s">
        <v>3804</v>
      </c>
      <c r="E2968" s="7" t="s">
        <v>16</v>
      </c>
      <c r="F2968" s="7" t="s">
        <v>3896</v>
      </c>
      <c r="G2968" s="7" t="s">
        <v>17</v>
      </c>
      <c r="H2968" s="7" t="s">
        <v>6270</v>
      </c>
      <c r="I2968" s="7" t="s">
        <v>9371</v>
      </c>
      <c r="J2968" s="7"/>
      <c r="K2968" s="7" t="s">
        <v>9372</v>
      </c>
      <c r="L2968" s="7" t="s">
        <v>14566</v>
      </c>
      <c r="M2968" s="7" t="s">
        <v>14565</v>
      </c>
      <c r="N2968" s="7">
        <v>18265</v>
      </c>
      <c r="O2968" s="7">
        <v>6500</v>
      </c>
      <c r="P2968" s="7">
        <v>2.81</v>
      </c>
      <c r="Q2968" s="7"/>
      <c r="R2968" s="1"/>
      <c r="S2968" s="1"/>
      <c r="T2968" s="1"/>
      <c r="U2968" s="15" t="s">
        <v>816</v>
      </c>
      <c r="V2968" s="52"/>
      <c r="W2968" s="14" t="s">
        <v>815</v>
      </c>
      <c r="X2968" s="20">
        <v>0</v>
      </c>
      <c r="Y2968" s="7" t="s">
        <v>11739</v>
      </c>
      <c r="Z2968" s="11" t="s">
        <v>4442</v>
      </c>
      <c r="AA2968" s="7">
        <v>20000</v>
      </c>
      <c r="AB2968" s="1" t="s">
        <v>15975</v>
      </c>
      <c r="AC2968" s="7" t="s">
        <v>14870</v>
      </c>
      <c r="AD2968" s="1" t="s">
        <v>16269</v>
      </c>
    </row>
    <row r="2969" spans="1:30">
      <c r="A2969" s="6">
        <v>43913</v>
      </c>
      <c r="B2969" s="7" t="s">
        <v>21</v>
      </c>
      <c r="C2969" s="7" t="s">
        <v>4269</v>
      </c>
      <c r="D2969" s="7" t="s">
        <v>3952</v>
      </c>
      <c r="E2969" s="7" t="s">
        <v>16</v>
      </c>
      <c r="F2969" s="7" t="s">
        <v>4270</v>
      </c>
      <c r="G2969" s="7" t="s">
        <v>17</v>
      </c>
      <c r="H2969" s="7" t="s">
        <v>6271</v>
      </c>
      <c r="I2969" s="7" t="s">
        <v>4396</v>
      </c>
      <c r="J2969" s="7"/>
      <c r="K2969" s="7"/>
      <c r="L2969" s="7" t="s">
        <v>8531</v>
      </c>
      <c r="M2969" s="7" t="s">
        <v>14344</v>
      </c>
      <c r="N2969" s="7">
        <v>18240</v>
      </c>
      <c r="O2969" s="7">
        <v>96000</v>
      </c>
      <c r="P2969" s="7">
        <v>0.19</v>
      </c>
      <c r="Q2969" s="7" t="s">
        <v>20</v>
      </c>
      <c r="R2969" s="1"/>
      <c r="S2969" s="1"/>
      <c r="T2969" s="1"/>
      <c r="U2969" s="15" t="s">
        <v>816</v>
      </c>
      <c r="V2969" s="52"/>
      <c r="W2969" s="14" t="s">
        <v>815</v>
      </c>
      <c r="X2969" s="20">
        <v>0</v>
      </c>
      <c r="Y2969" s="7" t="s">
        <v>11740</v>
      </c>
      <c r="Z2969" s="11" t="s">
        <v>4442</v>
      </c>
      <c r="AA2969" s="7">
        <v>1500000</v>
      </c>
      <c r="AB2969" s="1" t="s">
        <v>15733</v>
      </c>
      <c r="AC2969" s="7" t="s">
        <v>14869</v>
      </c>
      <c r="AD2969" s="1" t="s">
        <v>16269</v>
      </c>
    </row>
    <row r="2970" spans="1:30">
      <c r="A2970" s="6">
        <v>43916</v>
      </c>
      <c r="B2970" s="7" t="s">
        <v>21</v>
      </c>
      <c r="C2970" s="7" t="s">
        <v>5304</v>
      </c>
      <c r="D2970" s="11" t="s">
        <v>904</v>
      </c>
      <c r="E2970" s="7" t="s">
        <v>16</v>
      </c>
      <c r="F2970" s="7" t="s">
        <v>363</v>
      </c>
      <c r="G2970" s="7" t="s">
        <v>17</v>
      </c>
      <c r="H2970" s="7" t="s">
        <v>6272</v>
      </c>
      <c r="I2970" s="7" t="s">
        <v>291</v>
      </c>
      <c r="J2970" s="7" t="s">
        <v>1361</v>
      </c>
      <c r="K2970" s="7" t="s">
        <v>9373</v>
      </c>
      <c r="L2970" s="7" t="s">
        <v>13985</v>
      </c>
      <c r="M2970" s="7" t="s">
        <v>13984</v>
      </c>
      <c r="N2970" s="7">
        <v>18164.5</v>
      </c>
      <c r="O2970" s="7"/>
      <c r="P2970" s="7"/>
      <c r="Q2970" s="7"/>
      <c r="R2970" s="1"/>
      <c r="S2970" s="1"/>
      <c r="T2970" s="1"/>
      <c r="U2970" s="15" t="s">
        <v>816</v>
      </c>
      <c r="V2970" s="52"/>
      <c r="W2970" s="14" t="s">
        <v>815</v>
      </c>
      <c r="X2970" s="20">
        <v>0</v>
      </c>
      <c r="Y2970" s="7" t="s">
        <v>11741</v>
      </c>
      <c r="Z2970" s="11" t="s">
        <v>4442</v>
      </c>
      <c r="AA2970" s="7">
        <v>96000</v>
      </c>
      <c r="AB2970" s="1" t="s">
        <v>14980</v>
      </c>
      <c r="AC2970" s="7" t="s">
        <v>14868</v>
      </c>
      <c r="AD2970" s="1" t="s">
        <v>16269</v>
      </c>
    </row>
    <row r="2971" spans="1:30">
      <c r="A2971" s="6">
        <v>43916</v>
      </c>
      <c r="B2971" s="7" t="s">
        <v>15</v>
      </c>
      <c r="C2971" s="7" t="s">
        <v>4632</v>
      </c>
      <c r="D2971" s="7" t="s">
        <v>3512</v>
      </c>
      <c r="E2971" s="7" t="s">
        <v>16</v>
      </c>
      <c r="F2971" s="7"/>
      <c r="G2971" s="7" t="s">
        <v>17</v>
      </c>
      <c r="H2971" s="7" t="s">
        <v>6273</v>
      </c>
      <c r="I2971" s="7" t="s">
        <v>9374</v>
      </c>
      <c r="J2971" s="7" t="s">
        <v>9375</v>
      </c>
      <c r="K2971" s="7" t="s">
        <v>9375</v>
      </c>
      <c r="L2971" s="7" t="s">
        <v>8900</v>
      </c>
      <c r="M2971" s="7" t="s">
        <v>8901</v>
      </c>
      <c r="N2971" s="7">
        <v>18150</v>
      </c>
      <c r="O2971" s="7">
        <v>110000</v>
      </c>
      <c r="P2971" s="7">
        <v>0.17</v>
      </c>
      <c r="Q2971" s="7"/>
      <c r="R2971" s="1"/>
      <c r="S2971" s="1"/>
      <c r="T2971" s="1"/>
      <c r="U2971" s="15" t="s">
        <v>816</v>
      </c>
      <c r="V2971" s="52"/>
      <c r="W2971" s="14" t="s">
        <v>815</v>
      </c>
      <c r="X2971" s="20">
        <v>0</v>
      </c>
      <c r="Y2971" s="7" t="s">
        <v>11742</v>
      </c>
      <c r="Z2971" s="11" t="s">
        <v>4442</v>
      </c>
      <c r="AA2971" s="7">
        <v>64633683</v>
      </c>
      <c r="AB2971" s="1" t="s">
        <v>15389</v>
      </c>
      <c r="AC2971" s="7" t="s">
        <v>14869</v>
      </c>
      <c r="AD2971" s="1" t="s">
        <v>16269</v>
      </c>
    </row>
    <row r="2972" spans="1:30">
      <c r="A2972" s="6">
        <v>43949</v>
      </c>
      <c r="B2972" s="7" t="s">
        <v>1385</v>
      </c>
      <c r="C2972" s="7" t="s">
        <v>4499</v>
      </c>
      <c r="D2972" s="7" t="s">
        <v>2194</v>
      </c>
      <c r="E2972" s="7" t="s">
        <v>36</v>
      </c>
      <c r="F2972" s="7" t="s">
        <v>2319</v>
      </c>
      <c r="G2972" s="7" t="s">
        <v>17</v>
      </c>
      <c r="H2972" s="7" t="s">
        <v>6274</v>
      </c>
      <c r="I2972" s="7" t="s">
        <v>2321</v>
      </c>
      <c r="J2972" s="7" t="s">
        <v>2321</v>
      </c>
      <c r="K2972" s="7" t="s">
        <v>2321</v>
      </c>
      <c r="L2972" s="7" t="s">
        <v>14427</v>
      </c>
      <c r="M2972" s="7" t="s">
        <v>8859</v>
      </c>
      <c r="N2972" s="7">
        <v>18120</v>
      </c>
      <c r="O2972" s="7">
        <v>60</v>
      </c>
      <c r="P2972" s="7">
        <v>302</v>
      </c>
      <c r="Q2972" s="7"/>
      <c r="R2972" s="1"/>
      <c r="S2972" s="1"/>
      <c r="T2972" s="1"/>
      <c r="U2972" s="15" t="s">
        <v>816</v>
      </c>
      <c r="V2972" s="52"/>
      <c r="W2972" s="14" t="s">
        <v>815</v>
      </c>
      <c r="X2972" s="20">
        <v>0</v>
      </c>
      <c r="Y2972" s="7" t="s">
        <v>11743</v>
      </c>
      <c r="Z2972" s="11" t="s">
        <v>4442</v>
      </c>
      <c r="AA2972" s="7">
        <v>40000</v>
      </c>
      <c r="AB2972" s="1" t="s">
        <v>15815</v>
      </c>
      <c r="AC2972" s="7" t="s">
        <v>14868</v>
      </c>
      <c r="AD2972" s="1" t="s">
        <v>16269</v>
      </c>
    </row>
    <row r="2973" spans="1:30">
      <c r="A2973" s="6">
        <v>43949</v>
      </c>
      <c r="B2973" s="7" t="s">
        <v>1385</v>
      </c>
      <c r="C2973" s="7" t="s">
        <v>4499</v>
      </c>
      <c r="D2973" s="7" t="s">
        <v>2194</v>
      </c>
      <c r="E2973" s="7" t="s">
        <v>36</v>
      </c>
      <c r="F2973" s="7" t="s">
        <v>2319</v>
      </c>
      <c r="G2973" s="7" t="s">
        <v>17</v>
      </c>
      <c r="H2973" s="7" t="s">
        <v>6275</v>
      </c>
      <c r="I2973" s="7" t="s">
        <v>2321</v>
      </c>
      <c r="J2973" s="7" t="s">
        <v>2321</v>
      </c>
      <c r="K2973" s="7" t="s">
        <v>2321</v>
      </c>
      <c r="L2973" s="7" t="s">
        <v>14427</v>
      </c>
      <c r="M2973" s="7" t="s">
        <v>8859</v>
      </c>
      <c r="N2973" s="7">
        <v>18120</v>
      </c>
      <c r="O2973" s="7">
        <v>60</v>
      </c>
      <c r="P2973" s="7">
        <v>302</v>
      </c>
      <c r="Q2973" s="7"/>
      <c r="R2973" s="1"/>
      <c r="S2973" s="1"/>
      <c r="T2973" s="1"/>
      <c r="U2973" s="15" t="s">
        <v>816</v>
      </c>
      <c r="V2973" s="52"/>
      <c r="W2973" s="14" t="s">
        <v>815</v>
      </c>
      <c r="X2973" s="20">
        <v>0</v>
      </c>
      <c r="Y2973" s="7" t="s">
        <v>11744</v>
      </c>
      <c r="Z2973" s="11" t="s">
        <v>4442</v>
      </c>
      <c r="AA2973" s="7">
        <v>40000</v>
      </c>
      <c r="AB2973" s="1" t="s">
        <v>15815</v>
      </c>
      <c r="AC2973" s="7" t="s">
        <v>14868</v>
      </c>
      <c r="AD2973" s="1" t="s">
        <v>16269</v>
      </c>
    </row>
    <row r="2974" spans="1:30">
      <c r="A2974" s="6">
        <v>43955</v>
      </c>
      <c r="B2974" s="7" t="s">
        <v>1385</v>
      </c>
      <c r="C2974" s="7" t="s">
        <v>4444</v>
      </c>
      <c r="D2974" s="7" t="s">
        <v>1387</v>
      </c>
      <c r="E2974" s="7" t="s">
        <v>4456</v>
      </c>
      <c r="F2974" s="7" t="s">
        <v>4498</v>
      </c>
      <c r="G2974" s="7" t="s">
        <v>17</v>
      </c>
      <c r="H2974" s="7" t="s">
        <v>6276</v>
      </c>
      <c r="I2974" s="7" t="s">
        <v>9376</v>
      </c>
      <c r="J2974" s="7"/>
      <c r="K2974" s="7"/>
      <c r="L2974" s="7" t="s">
        <v>8294</v>
      </c>
      <c r="M2974" s="7" t="s">
        <v>1846</v>
      </c>
      <c r="N2974" s="7">
        <v>18099.2</v>
      </c>
      <c r="O2974" s="7"/>
      <c r="P2974" s="7"/>
      <c r="Q2974" s="7"/>
      <c r="R2974" s="1"/>
      <c r="S2974" s="1"/>
      <c r="T2974" s="1"/>
      <c r="U2974" s="15" t="s">
        <v>816</v>
      </c>
      <c r="V2974" s="52"/>
      <c r="W2974" s="14" t="s">
        <v>815</v>
      </c>
      <c r="X2974" s="20">
        <v>0</v>
      </c>
      <c r="Y2974" s="7" t="s">
        <v>11745</v>
      </c>
      <c r="Z2974" s="11" t="s">
        <v>4442</v>
      </c>
      <c r="AA2974" s="7">
        <v>16528194</v>
      </c>
      <c r="AB2974" s="1" t="s">
        <v>15168</v>
      </c>
      <c r="AC2974" s="7" t="s">
        <v>14869</v>
      </c>
      <c r="AD2974" s="1" t="s">
        <v>16269</v>
      </c>
    </row>
    <row r="2975" spans="1:30">
      <c r="A2975" s="6">
        <v>43941</v>
      </c>
      <c r="B2975" s="7" t="s">
        <v>15</v>
      </c>
      <c r="C2975" s="7" t="s">
        <v>4632</v>
      </c>
      <c r="D2975" s="7" t="s">
        <v>3512</v>
      </c>
      <c r="E2975" s="7" t="s">
        <v>16</v>
      </c>
      <c r="F2975" s="7"/>
      <c r="G2975" s="7" t="s">
        <v>37</v>
      </c>
      <c r="H2975" s="7" t="s">
        <v>6277</v>
      </c>
      <c r="I2975" s="7" t="s">
        <v>9377</v>
      </c>
      <c r="J2975" s="7" t="s">
        <v>1230</v>
      </c>
      <c r="K2975" s="7" t="s">
        <v>1230</v>
      </c>
      <c r="L2975" s="7" t="s">
        <v>9378</v>
      </c>
      <c r="M2975" s="7" t="s">
        <v>14567</v>
      </c>
      <c r="N2975" s="7">
        <v>18073.900000000001</v>
      </c>
      <c r="O2975" s="7">
        <v>5</v>
      </c>
      <c r="P2975" s="7">
        <v>3614.78</v>
      </c>
      <c r="Q2975" s="7"/>
      <c r="R2975" s="1"/>
      <c r="S2975" s="1"/>
      <c r="T2975" s="1"/>
      <c r="U2975" s="15" t="s">
        <v>816</v>
      </c>
      <c r="V2975" s="52"/>
      <c r="W2975" s="14" t="s">
        <v>815</v>
      </c>
      <c r="X2975" s="20">
        <v>0</v>
      </c>
      <c r="Y2975" s="7" t="s">
        <v>11746</v>
      </c>
      <c r="Z2975" s="11" t="s">
        <v>4442</v>
      </c>
      <c r="AA2975" s="7">
        <v>1500000</v>
      </c>
      <c r="AB2975" s="1" t="s">
        <v>15976</v>
      </c>
      <c r="AC2975" s="7" t="s">
        <v>14869</v>
      </c>
      <c r="AD2975" s="1" t="s">
        <v>16269</v>
      </c>
    </row>
    <row r="2976" spans="1:30">
      <c r="A2976" s="6">
        <v>43924</v>
      </c>
      <c r="B2976" s="7" t="s">
        <v>15</v>
      </c>
      <c r="C2976" s="7" t="s">
        <v>4632</v>
      </c>
      <c r="D2976" s="7" t="s">
        <v>3512</v>
      </c>
      <c r="E2976" s="7" t="s">
        <v>16</v>
      </c>
      <c r="F2976" s="7"/>
      <c r="G2976" s="7" t="s">
        <v>17</v>
      </c>
      <c r="H2976" s="7" t="s">
        <v>6278</v>
      </c>
      <c r="I2976" s="7" t="s">
        <v>9379</v>
      </c>
      <c r="J2976" s="7" t="s">
        <v>9380</v>
      </c>
      <c r="K2976" s="7" t="s">
        <v>9380</v>
      </c>
      <c r="L2976" s="7" t="s">
        <v>3637</v>
      </c>
      <c r="M2976" s="7" t="s">
        <v>3638</v>
      </c>
      <c r="N2976" s="7">
        <v>18008.099999999999</v>
      </c>
      <c r="O2976" s="7">
        <v>1530</v>
      </c>
      <c r="P2976" s="7">
        <v>11.77</v>
      </c>
      <c r="Q2976" s="7"/>
      <c r="R2976" s="1"/>
      <c r="S2976" s="1"/>
      <c r="T2976" s="1"/>
      <c r="U2976" s="15" t="s">
        <v>816</v>
      </c>
      <c r="V2976" s="52"/>
      <c r="W2976" s="14" t="s">
        <v>815</v>
      </c>
      <c r="X2976" s="20">
        <v>0</v>
      </c>
      <c r="Y2976" s="7" t="s">
        <v>11747</v>
      </c>
      <c r="Z2976" s="11" t="s">
        <v>4442</v>
      </c>
      <c r="AA2976" s="7">
        <v>600000</v>
      </c>
      <c r="AB2976" s="1" t="s">
        <v>15390</v>
      </c>
      <c r="AC2976" s="7" t="s">
        <v>14868</v>
      </c>
      <c r="AD2976" s="1" t="s">
        <v>16269</v>
      </c>
    </row>
    <row r="2977" spans="1:30">
      <c r="A2977" s="6">
        <v>43942</v>
      </c>
      <c r="B2977" s="7" t="s">
        <v>21</v>
      </c>
      <c r="C2977" s="7" t="s">
        <v>5184</v>
      </c>
      <c r="D2977" s="7" t="s">
        <v>474</v>
      </c>
      <c r="E2977" s="7" t="s">
        <v>16</v>
      </c>
      <c r="F2977" s="7"/>
      <c r="G2977" s="7" t="s">
        <v>37</v>
      </c>
      <c r="H2977" s="7" t="s">
        <v>6279</v>
      </c>
      <c r="I2977" s="7" t="s">
        <v>559</v>
      </c>
      <c r="J2977" s="7"/>
      <c r="K2977" s="7"/>
      <c r="L2977" s="7" t="s">
        <v>10222</v>
      </c>
      <c r="M2977" s="7" t="s">
        <v>560</v>
      </c>
      <c r="N2977" s="7">
        <v>18000</v>
      </c>
      <c r="O2977" s="7">
        <v>100</v>
      </c>
      <c r="P2977" s="7">
        <v>180</v>
      </c>
      <c r="Q2977" s="7"/>
      <c r="R2977" s="1"/>
      <c r="S2977" s="1"/>
      <c r="T2977" s="1"/>
      <c r="U2977" s="15" t="s">
        <v>816</v>
      </c>
      <c r="V2977" s="52"/>
      <c r="W2977" s="14" t="s">
        <v>815</v>
      </c>
      <c r="X2977" s="20">
        <v>0</v>
      </c>
      <c r="Y2977" s="7" t="s">
        <v>11748</v>
      </c>
      <c r="Z2977" s="11" t="s">
        <v>4442</v>
      </c>
      <c r="AA2977" s="7">
        <v>400000</v>
      </c>
      <c r="AB2977" s="1" t="s">
        <v>14968</v>
      </c>
      <c r="AC2977" s="7" t="s">
        <v>14868</v>
      </c>
      <c r="AD2977" s="1" t="s">
        <v>16269</v>
      </c>
    </row>
    <row r="2978" spans="1:30">
      <c r="A2978" s="6">
        <v>43944</v>
      </c>
      <c r="B2978" s="7" t="s">
        <v>21</v>
      </c>
      <c r="C2978" s="7" t="s">
        <v>4656</v>
      </c>
      <c r="D2978" s="7" t="s">
        <v>39</v>
      </c>
      <c r="E2978" s="7" t="s">
        <v>16</v>
      </c>
      <c r="F2978" s="7" t="s">
        <v>176</v>
      </c>
      <c r="G2978" s="7" t="s">
        <v>17</v>
      </c>
      <c r="H2978" s="7" t="s">
        <v>6280</v>
      </c>
      <c r="I2978" s="7" t="s">
        <v>9381</v>
      </c>
      <c r="J2978" s="7"/>
      <c r="K2978" s="7" t="s">
        <v>9382</v>
      </c>
      <c r="L2978" s="7" t="s">
        <v>8476</v>
      </c>
      <c r="M2978" s="7" t="s">
        <v>9383</v>
      </c>
      <c r="N2978" s="7">
        <v>18000</v>
      </c>
      <c r="O2978" s="7">
        <v>3000</v>
      </c>
      <c r="P2978" s="7">
        <v>6</v>
      </c>
      <c r="Q2978" s="7"/>
      <c r="R2978" s="1"/>
      <c r="S2978" s="1"/>
      <c r="T2978" s="1"/>
      <c r="U2978" s="15" t="s">
        <v>816</v>
      </c>
      <c r="V2978" s="52"/>
      <c r="W2978" s="14" t="s">
        <v>815</v>
      </c>
      <c r="X2978" s="20">
        <v>0</v>
      </c>
      <c r="Y2978" s="7" t="s">
        <v>11749</v>
      </c>
      <c r="Z2978" s="11" t="s">
        <v>4442</v>
      </c>
      <c r="AA2978" s="7">
        <v>2000000</v>
      </c>
      <c r="AB2978" s="1" t="s">
        <v>15718</v>
      </c>
      <c r="AC2978" s="7" t="s">
        <v>14869</v>
      </c>
      <c r="AD2978" s="1" t="s">
        <v>16269</v>
      </c>
    </row>
    <row r="2979" spans="1:30">
      <c r="A2979" s="6">
        <v>43941</v>
      </c>
      <c r="B2979" s="7" t="s">
        <v>21</v>
      </c>
      <c r="C2979" s="7" t="s">
        <v>4659</v>
      </c>
      <c r="D2979" s="7" t="s">
        <v>2349</v>
      </c>
      <c r="E2979" s="7" t="s">
        <v>117</v>
      </c>
      <c r="F2979" s="7" t="s">
        <v>2356</v>
      </c>
      <c r="G2979" s="7" t="s">
        <v>34</v>
      </c>
      <c r="H2979" s="7" t="s">
        <v>5743</v>
      </c>
      <c r="I2979" s="7" t="s">
        <v>9384</v>
      </c>
      <c r="J2979" s="7"/>
      <c r="K2979" s="7" t="s">
        <v>9385</v>
      </c>
      <c r="L2979" s="7" t="s">
        <v>14253</v>
      </c>
      <c r="M2979" s="7" t="s">
        <v>8160</v>
      </c>
      <c r="N2979" s="7">
        <v>18000</v>
      </c>
      <c r="O2979" s="7">
        <v>2</v>
      </c>
      <c r="P2979" s="7">
        <v>9000</v>
      </c>
      <c r="Q2979" s="7"/>
      <c r="R2979" s="1"/>
      <c r="S2979" s="1"/>
      <c r="T2979" s="1"/>
      <c r="U2979" s="15" t="s">
        <v>816</v>
      </c>
      <c r="V2979" s="52"/>
      <c r="W2979" s="14" t="s">
        <v>815</v>
      </c>
      <c r="X2979" s="20">
        <v>0</v>
      </c>
      <c r="Y2979" s="7" t="s">
        <v>11750</v>
      </c>
      <c r="Z2979" s="11" t="s">
        <v>4442</v>
      </c>
      <c r="AA2979" s="7">
        <v>500000</v>
      </c>
      <c r="AB2979" s="1" t="s">
        <v>15632</v>
      </c>
      <c r="AC2979" s="7" t="s">
        <v>14869</v>
      </c>
      <c r="AD2979" s="1" t="s">
        <v>16269</v>
      </c>
    </row>
    <row r="2980" spans="1:30">
      <c r="A2980" s="6">
        <v>43942</v>
      </c>
      <c r="B2980" s="7" t="s">
        <v>21</v>
      </c>
      <c r="C2980" s="7" t="s">
        <v>4454</v>
      </c>
      <c r="D2980" s="11" t="s">
        <v>904</v>
      </c>
      <c r="E2980" s="7" t="s">
        <v>16</v>
      </c>
      <c r="F2980" s="7" t="s">
        <v>363</v>
      </c>
      <c r="G2980" s="7" t="s">
        <v>34</v>
      </c>
      <c r="H2980" s="7" t="s">
        <v>6281</v>
      </c>
      <c r="I2980" s="7" t="s">
        <v>9386</v>
      </c>
      <c r="J2980" s="7"/>
      <c r="K2980" s="7" t="s">
        <v>9387</v>
      </c>
      <c r="L2980" s="7" t="s">
        <v>14568</v>
      </c>
      <c r="M2980" s="7" t="s">
        <v>9388</v>
      </c>
      <c r="N2980" s="7">
        <v>18000</v>
      </c>
      <c r="O2980" s="7"/>
      <c r="P2980" s="7"/>
      <c r="Q2980" s="7"/>
      <c r="R2980" s="1"/>
      <c r="S2980" s="1"/>
      <c r="T2980" s="1"/>
      <c r="U2980" s="15" t="s">
        <v>816</v>
      </c>
      <c r="V2980" s="52"/>
      <c r="W2980" s="14" t="s">
        <v>815</v>
      </c>
      <c r="X2980" s="20">
        <v>0</v>
      </c>
      <c r="Y2980" s="7" t="s">
        <v>11751</v>
      </c>
      <c r="Z2980" s="11" t="s">
        <v>4442</v>
      </c>
      <c r="AA2980" s="7">
        <v>265000</v>
      </c>
      <c r="AB2980" s="1" t="s">
        <v>15977</v>
      </c>
      <c r="AC2980" s="7" t="s">
        <v>14869</v>
      </c>
      <c r="AD2980" s="1" t="s">
        <v>16269</v>
      </c>
    </row>
    <row r="2981" spans="1:30">
      <c r="A2981" s="6">
        <v>43937</v>
      </c>
      <c r="B2981" s="7" t="s">
        <v>21</v>
      </c>
      <c r="C2981" s="7" t="s">
        <v>5189</v>
      </c>
      <c r="D2981" s="11" t="s">
        <v>904</v>
      </c>
      <c r="E2981" s="7" t="s">
        <v>16</v>
      </c>
      <c r="F2981" s="7"/>
      <c r="G2981" s="7" t="s">
        <v>34</v>
      </c>
      <c r="H2981" s="7" t="s">
        <v>6282</v>
      </c>
      <c r="I2981" s="7"/>
      <c r="J2981" s="7"/>
      <c r="K2981" s="7" t="s">
        <v>9389</v>
      </c>
      <c r="L2981" s="7" t="s">
        <v>9390</v>
      </c>
      <c r="M2981" s="7" t="s">
        <v>9391</v>
      </c>
      <c r="N2981" s="7">
        <v>18000</v>
      </c>
      <c r="O2981" s="7"/>
      <c r="P2981" s="7"/>
      <c r="Q2981" s="7"/>
      <c r="R2981" s="1"/>
      <c r="S2981" s="1"/>
      <c r="T2981" s="1"/>
      <c r="U2981" s="15" t="s">
        <v>816</v>
      </c>
      <c r="V2981" s="52"/>
      <c r="W2981" s="14" t="s">
        <v>815</v>
      </c>
      <c r="X2981" s="20">
        <v>0</v>
      </c>
      <c r="Y2981" s="7" t="s">
        <v>11752</v>
      </c>
      <c r="Z2981" s="11" t="s">
        <v>4442</v>
      </c>
      <c r="AA2981" s="7">
        <v>20000000</v>
      </c>
      <c r="AB2981" s="1" t="s">
        <v>15978</v>
      </c>
      <c r="AC2981" s="7" t="s">
        <v>14869</v>
      </c>
      <c r="AD2981" s="1" t="s">
        <v>16269</v>
      </c>
    </row>
    <row r="2982" spans="1:30">
      <c r="A2982" s="6">
        <v>43924</v>
      </c>
      <c r="B2982" s="7" t="s">
        <v>21</v>
      </c>
      <c r="C2982" s="7" t="s">
        <v>5189</v>
      </c>
      <c r="D2982" s="11" t="s">
        <v>904</v>
      </c>
      <c r="E2982" s="7" t="s">
        <v>16</v>
      </c>
      <c r="F2982" s="7"/>
      <c r="G2982" s="7" t="s">
        <v>34</v>
      </c>
      <c r="H2982" s="7" t="s">
        <v>6283</v>
      </c>
      <c r="I2982" s="7"/>
      <c r="J2982" s="7"/>
      <c r="K2982" s="7" t="s">
        <v>9392</v>
      </c>
      <c r="L2982" s="7" t="s">
        <v>9390</v>
      </c>
      <c r="M2982" s="7" t="s">
        <v>9391</v>
      </c>
      <c r="N2982" s="7">
        <v>18000</v>
      </c>
      <c r="O2982" s="7"/>
      <c r="P2982" s="7"/>
      <c r="Q2982" s="7"/>
      <c r="R2982" s="1"/>
      <c r="S2982" s="1"/>
      <c r="T2982" s="1"/>
      <c r="U2982" s="15" t="s">
        <v>816</v>
      </c>
      <c r="V2982" s="52"/>
      <c r="W2982" s="14" t="s">
        <v>815</v>
      </c>
      <c r="X2982" s="20">
        <v>0</v>
      </c>
      <c r="Y2982" s="7" t="s">
        <v>11753</v>
      </c>
      <c r="Z2982" s="11" t="s">
        <v>4442</v>
      </c>
      <c r="AA2982" s="7">
        <v>20000000</v>
      </c>
      <c r="AB2982" s="1" t="s">
        <v>15978</v>
      </c>
      <c r="AC2982" s="7" t="s">
        <v>14869</v>
      </c>
      <c r="AD2982" s="1" t="s">
        <v>16269</v>
      </c>
    </row>
    <row r="2983" spans="1:30">
      <c r="A2983" s="6">
        <v>43943</v>
      </c>
      <c r="B2983" s="7" t="s">
        <v>15</v>
      </c>
      <c r="C2983" s="7" t="s">
        <v>4642</v>
      </c>
      <c r="D2983" s="7" t="s">
        <v>2046</v>
      </c>
      <c r="E2983" s="7" t="s">
        <v>16</v>
      </c>
      <c r="F2983" s="7"/>
      <c r="G2983" s="7" t="s">
        <v>17</v>
      </c>
      <c r="H2983" s="7" t="s">
        <v>6284</v>
      </c>
      <c r="I2983" s="7" t="s">
        <v>2093</v>
      </c>
      <c r="J2983" s="7"/>
      <c r="K2983" s="7" t="s">
        <v>2094</v>
      </c>
      <c r="L2983" s="7" t="s">
        <v>13865</v>
      </c>
      <c r="M2983" s="7" t="s">
        <v>2055</v>
      </c>
      <c r="N2983" s="7">
        <v>17994</v>
      </c>
      <c r="O2983" s="7">
        <v>600</v>
      </c>
      <c r="P2983" s="7">
        <v>29.99</v>
      </c>
      <c r="Q2983" s="7"/>
      <c r="R2983" s="1"/>
      <c r="S2983" s="1"/>
      <c r="T2983" s="1"/>
      <c r="U2983" s="15" t="s">
        <v>816</v>
      </c>
      <c r="V2983" s="52"/>
      <c r="W2983" s="14" t="s">
        <v>815</v>
      </c>
      <c r="X2983" s="20">
        <v>0</v>
      </c>
      <c r="Y2983" s="7" t="s">
        <v>11754</v>
      </c>
      <c r="Z2983" s="11" t="s">
        <v>4442</v>
      </c>
      <c r="AA2983" s="7">
        <v>2000000</v>
      </c>
      <c r="AB2983" s="1" t="s">
        <v>15207</v>
      </c>
      <c r="AC2983" s="7" t="s">
        <v>14869</v>
      </c>
      <c r="AD2983" s="1" t="s">
        <v>16269</v>
      </c>
    </row>
    <row r="2984" spans="1:30">
      <c r="A2984" s="6" t="s">
        <v>815</v>
      </c>
      <c r="B2984" s="7" t="s">
        <v>15</v>
      </c>
      <c r="C2984" s="7" t="s">
        <v>4458</v>
      </c>
      <c r="D2984" s="11" t="s">
        <v>904</v>
      </c>
      <c r="E2984" s="7" t="s">
        <v>16</v>
      </c>
      <c r="F2984" s="7" t="s">
        <v>5403</v>
      </c>
      <c r="G2984" s="7" t="s">
        <v>17</v>
      </c>
      <c r="H2984" s="7" t="s">
        <v>6285</v>
      </c>
      <c r="I2984" s="7" t="s">
        <v>8367</v>
      </c>
      <c r="J2984" s="7"/>
      <c r="K2984" s="7" t="s">
        <v>4525</v>
      </c>
      <c r="L2984" s="7"/>
      <c r="M2984" s="7"/>
      <c r="N2984" s="7">
        <v>17955</v>
      </c>
      <c r="O2984" s="7"/>
      <c r="P2984" s="7"/>
      <c r="Q2984" s="7"/>
      <c r="R2984" s="1"/>
      <c r="S2984" s="1"/>
      <c r="T2984" s="1"/>
      <c r="U2984" s="15" t="s">
        <v>816</v>
      </c>
      <c r="V2984" s="52"/>
      <c r="W2984" s="14" t="s">
        <v>815</v>
      </c>
      <c r="X2984" s="20">
        <v>0</v>
      </c>
      <c r="Y2984" s="7" t="s">
        <v>11755</v>
      </c>
      <c r="Z2984" s="11" t="s">
        <v>4442</v>
      </c>
      <c r="AA2984" s="7"/>
      <c r="AB2984" s="1" t="s">
        <v>14871</v>
      </c>
      <c r="AC2984" s="7"/>
      <c r="AD2984" s="1" t="s">
        <v>16269</v>
      </c>
    </row>
    <row r="2985" spans="1:30">
      <c r="A2985" s="6">
        <v>43944</v>
      </c>
      <c r="B2985" s="7" t="s">
        <v>21</v>
      </c>
      <c r="C2985" s="7" t="s">
        <v>4491</v>
      </c>
      <c r="D2985" s="7" t="s">
        <v>2194</v>
      </c>
      <c r="E2985" s="7" t="s">
        <v>16</v>
      </c>
      <c r="F2985" s="7" t="s">
        <v>2265</v>
      </c>
      <c r="G2985" s="7" t="s">
        <v>34</v>
      </c>
      <c r="H2985" s="7" t="s">
        <v>6286</v>
      </c>
      <c r="I2985" s="7" t="s">
        <v>9393</v>
      </c>
      <c r="J2985" s="7" t="s">
        <v>2207</v>
      </c>
      <c r="K2985" s="7" t="s">
        <v>9394</v>
      </c>
      <c r="L2985" s="7" t="s">
        <v>14570</v>
      </c>
      <c r="M2985" s="7" t="s">
        <v>14569</v>
      </c>
      <c r="N2985" s="7">
        <v>17926</v>
      </c>
      <c r="O2985" s="7"/>
      <c r="P2985" s="7">
        <v>2988</v>
      </c>
      <c r="Q2985" s="7"/>
      <c r="R2985" s="1"/>
      <c r="S2985" s="1"/>
      <c r="T2985" s="1"/>
      <c r="U2985" s="15" t="s">
        <v>816</v>
      </c>
      <c r="V2985" s="52"/>
      <c r="W2985" s="14" t="s">
        <v>815</v>
      </c>
      <c r="X2985" s="20">
        <v>0</v>
      </c>
      <c r="Y2985" s="7" t="s">
        <v>11756</v>
      </c>
      <c r="Z2985" s="11" t="s">
        <v>4442</v>
      </c>
      <c r="AA2985" s="7">
        <v>5000</v>
      </c>
      <c r="AB2985" s="1" t="s">
        <v>15979</v>
      </c>
      <c r="AC2985" s="7" t="s">
        <v>14870</v>
      </c>
      <c r="AD2985" s="1" t="s">
        <v>16269</v>
      </c>
    </row>
    <row r="2986" spans="1:30">
      <c r="A2986" s="6" t="s">
        <v>815</v>
      </c>
      <c r="B2986" s="7" t="s">
        <v>15</v>
      </c>
      <c r="C2986" s="7" t="s">
        <v>4458</v>
      </c>
      <c r="D2986" s="11" t="s">
        <v>904</v>
      </c>
      <c r="E2986" s="7" t="s">
        <v>16</v>
      </c>
      <c r="F2986" s="7" t="s">
        <v>4459</v>
      </c>
      <c r="G2986" s="7" t="s">
        <v>17</v>
      </c>
      <c r="H2986" s="7" t="s">
        <v>6287</v>
      </c>
      <c r="I2986" s="7" t="s">
        <v>8267</v>
      </c>
      <c r="J2986" s="7"/>
      <c r="K2986" s="7" t="s">
        <v>4517</v>
      </c>
      <c r="L2986" s="7" t="s">
        <v>8468</v>
      </c>
      <c r="M2986" s="7" t="s">
        <v>8243</v>
      </c>
      <c r="N2986" s="7">
        <v>17850</v>
      </c>
      <c r="O2986" s="7"/>
      <c r="P2986" s="7"/>
      <c r="Q2986" s="7"/>
      <c r="R2986" s="1"/>
      <c r="S2986" s="1"/>
      <c r="T2986" s="1"/>
      <c r="U2986" s="15" t="s">
        <v>816</v>
      </c>
      <c r="V2986" s="52"/>
      <c r="W2986" s="14" t="s">
        <v>815</v>
      </c>
      <c r="X2986" s="20">
        <v>0</v>
      </c>
      <c r="Y2986" s="7" t="s">
        <v>11757</v>
      </c>
      <c r="Z2986" s="11" t="s">
        <v>4442</v>
      </c>
      <c r="AA2986" s="7">
        <v>900000000</v>
      </c>
      <c r="AB2986" s="1" t="s">
        <v>15657</v>
      </c>
      <c r="AC2986" s="7" t="s">
        <v>14869</v>
      </c>
      <c r="AD2986" s="1" t="s">
        <v>16269</v>
      </c>
    </row>
    <row r="2987" spans="1:30">
      <c r="A2987" s="6">
        <v>43941</v>
      </c>
      <c r="B2987" s="7" t="s">
        <v>21</v>
      </c>
      <c r="C2987" s="7" t="s">
        <v>2648</v>
      </c>
      <c r="D2987" s="11" t="s">
        <v>3952</v>
      </c>
      <c r="E2987" s="7" t="s">
        <v>16</v>
      </c>
      <c r="F2987" s="7" t="s">
        <v>5371</v>
      </c>
      <c r="G2987" s="7" t="s">
        <v>17</v>
      </c>
      <c r="H2987" s="7" t="s">
        <v>6288</v>
      </c>
      <c r="I2987" s="7" t="s">
        <v>8311</v>
      </c>
      <c r="J2987" s="7"/>
      <c r="K2987" s="7"/>
      <c r="L2987" s="7" t="s">
        <v>14369</v>
      </c>
      <c r="M2987" s="7" t="s">
        <v>14368</v>
      </c>
      <c r="N2987" s="7">
        <v>17820</v>
      </c>
      <c r="O2987" s="7"/>
      <c r="P2987" s="7"/>
      <c r="Q2987" s="7"/>
      <c r="R2987" s="1"/>
      <c r="S2987" s="1"/>
      <c r="T2987" s="1"/>
      <c r="U2987" s="15" t="s">
        <v>816</v>
      </c>
      <c r="V2987" s="52"/>
      <c r="W2987" s="14" t="s">
        <v>815</v>
      </c>
      <c r="X2987" s="20">
        <v>0</v>
      </c>
      <c r="Y2987" s="7" t="s">
        <v>11758</v>
      </c>
      <c r="Z2987" s="11" t="s">
        <v>4442</v>
      </c>
      <c r="AA2987" s="7">
        <v>50000</v>
      </c>
      <c r="AB2987" s="1" t="s">
        <v>15761</v>
      </c>
      <c r="AC2987" s="7" t="s">
        <v>14868</v>
      </c>
      <c r="AD2987" s="1" t="s">
        <v>16269</v>
      </c>
    </row>
    <row r="2988" spans="1:30">
      <c r="A2988" s="6">
        <v>43941</v>
      </c>
      <c r="B2988" s="7" t="s">
        <v>21</v>
      </c>
      <c r="C2988" s="7" t="s">
        <v>2648</v>
      </c>
      <c r="D2988" s="11" t="s">
        <v>3952</v>
      </c>
      <c r="E2988" s="7" t="s">
        <v>16</v>
      </c>
      <c r="F2988" s="7" t="s">
        <v>5371</v>
      </c>
      <c r="G2988" s="7" t="s">
        <v>17</v>
      </c>
      <c r="H2988" s="7" t="s">
        <v>6289</v>
      </c>
      <c r="I2988" s="7" t="s">
        <v>8311</v>
      </c>
      <c r="J2988" s="7"/>
      <c r="K2988" s="7"/>
      <c r="L2988" s="7" t="s">
        <v>14369</v>
      </c>
      <c r="M2988" s="7" t="s">
        <v>14368</v>
      </c>
      <c r="N2988" s="7">
        <v>17820</v>
      </c>
      <c r="O2988" s="7"/>
      <c r="P2988" s="7"/>
      <c r="Q2988" s="7"/>
      <c r="R2988" s="1"/>
      <c r="S2988" s="1"/>
      <c r="T2988" s="1"/>
      <c r="U2988" s="15" t="s">
        <v>816</v>
      </c>
      <c r="V2988" s="52"/>
      <c r="W2988" s="14" t="s">
        <v>815</v>
      </c>
      <c r="X2988" s="20">
        <v>0</v>
      </c>
      <c r="Y2988" s="7" t="s">
        <v>11759</v>
      </c>
      <c r="Z2988" s="11" t="s">
        <v>4442</v>
      </c>
      <c r="AA2988" s="7">
        <v>50000</v>
      </c>
      <c r="AB2988" s="1" t="s">
        <v>15761</v>
      </c>
      <c r="AC2988" s="7" t="s">
        <v>14868</v>
      </c>
      <c r="AD2988" s="1" t="s">
        <v>16269</v>
      </c>
    </row>
    <row r="2989" spans="1:30">
      <c r="A2989" s="6" t="s">
        <v>815</v>
      </c>
      <c r="B2989" s="7" t="s">
        <v>15</v>
      </c>
      <c r="C2989" s="7" t="s">
        <v>4458</v>
      </c>
      <c r="D2989" s="11" t="s">
        <v>904</v>
      </c>
      <c r="E2989" s="7" t="s">
        <v>16</v>
      </c>
      <c r="F2989" s="7" t="s">
        <v>4459</v>
      </c>
      <c r="G2989" s="7" t="s">
        <v>17</v>
      </c>
      <c r="H2989" s="7" t="s">
        <v>5838</v>
      </c>
      <c r="I2989" s="7" t="s">
        <v>4846</v>
      </c>
      <c r="J2989" s="7"/>
      <c r="K2989" s="7" t="s">
        <v>4517</v>
      </c>
      <c r="L2989" s="7" t="s">
        <v>8316</v>
      </c>
      <c r="M2989" s="7" t="s">
        <v>14305</v>
      </c>
      <c r="N2989" s="7">
        <v>17807.04</v>
      </c>
      <c r="O2989" s="7"/>
      <c r="P2989" s="7"/>
      <c r="Q2989" s="7"/>
      <c r="R2989" s="1"/>
      <c r="S2989" s="1"/>
      <c r="T2989" s="1"/>
      <c r="U2989" s="15" t="s">
        <v>816</v>
      </c>
      <c r="V2989" s="52"/>
      <c r="W2989" s="14" t="s">
        <v>815</v>
      </c>
      <c r="X2989" s="20">
        <v>0</v>
      </c>
      <c r="Y2989" s="7" t="s">
        <v>11760</v>
      </c>
      <c r="Z2989" s="11" t="s">
        <v>4442</v>
      </c>
      <c r="AA2989" s="7">
        <v>103730196.44</v>
      </c>
      <c r="AB2989" s="1" t="s">
        <v>15679</v>
      </c>
      <c r="AC2989" s="7" t="s">
        <v>14869</v>
      </c>
      <c r="AD2989" s="1" t="s">
        <v>16269</v>
      </c>
    </row>
    <row r="2990" spans="1:30">
      <c r="A2990" s="6">
        <v>43941</v>
      </c>
      <c r="B2990" s="7" t="s">
        <v>15</v>
      </c>
      <c r="C2990" s="7"/>
      <c r="D2990" s="7" t="s">
        <v>815</v>
      </c>
      <c r="E2990" s="7" t="s">
        <v>117</v>
      </c>
      <c r="F2990" s="7" t="s">
        <v>878</v>
      </c>
      <c r="G2990" s="7" t="s">
        <v>17</v>
      </c>
      <c r="H2990" s="7" t="s">
        <v>6290</v>
      </c>
      <c r="I2990" s="7" t="s">
        <v>8400</v>
      </c>
      <c r="J2990" s="7"/>
      <c r="K2990" s="7" t="s">
        <v>811</v>
      </c>
      <c r="L2990" s="7" t="s">
        <v>13740</v>
      </c>
      <c r="M2990" s="7" t="s">
        <v>893</v>
      </c>
      <c r="N2990" s="7">
        <v>17769.599999999999</v>
      </c>
      <c r="O2990" s="7">
        <v>2880</v>
      </c>
      <c r="P2990" s="7">
        <v>6.17</v>
      </c>
      <c r="Q2990" s="7" t="s">
        <v>10523</v>
      </c>
      <c r="R2990" s="1"/>
      <c r="S2990" s="1"/>
      <c r="T2990" s="1"/>
      <c r="U2990" s="15" t="s">
        <v>816</v>
      </c>
      <c r="V2990" s="52"/>
      <c r="W2990" s="14" t="s">
        <v>815</v>
      </c>
      <c r="X2990" s="20">
        <v>0</v>
      </c>
      <c r="Y2990" s="7" t="s">
        <v>11761</v>
      </c>
      <c r="Z2990" s="11" t="s">
        <v>4442</v>
      </c>
      <c r="AA2990" s="7">
        <v>120000</v>
      </c>
      <c r="AB2990" s="1" t="s">
        <v>15012</v>
      </c>
      <c r="AC2990" s="7" t="s">
        <v>14868</v>
      </c>
      <c r="AD2990" s="1" t="s">
        <v>16269</v>
      </c>
    </row>
    <row r="2991" spans="1:30">
      <c r="A2991" s="6">
        <v>43938</v>
      </c>
      <c r="B2991" s="7" t="s">
        <v>15</v>
      </c>
      <c r="C2991" s="7" t="s">
        <v>4670</v>
      </c>
      <c r="D2991" s="7" t="s">
        <v>2695</v>
      </c>
      <c r="E2991" s="7" t="s">
        <v>117</v>
      </c>
      <c r="F2991" s="7" t="s">
        <v>5790</v>
      </c>
      <c r="G2991" s="7" t="s">
        <v>37</v>
      </c>
      <c r="H2991" s="7" t="s">
        <v>6291</v>
      </c>
      <c r="I2991" s="7" t="s">
        <v>9395</v>
      </c>
      <c r="J2991" s="7" t="s">
        <v>9396</v>
      </c>
      <c r="K2991" s="7" t="s">
        <v>2700</v>
      </c>
      <c r="L2991" s="7" t="s">
        <v>14571</v>
      </c>
      <c r="M2991" s="7" t="s">
        <v>9397</v>
      </c>
      <c r="N2991" s="7">
        <v>17660</v>
      </c>
      <c r="O2991" s="7">
        <v>1</v>
      </c>
      <c r="P2991" s="7">
        <v>17660</v>
      </c>
      <c r="Q2991" s="7"/>
      <c r="R2991" s="1"/>
      <c r="S2991" s="1"/>
      <c r="T2991" s="1"/>
      <c r="U2991" s="15" t="s">
        <v>816</v>
      </c>
      <c r="V2991" s="52"/>
      <c r="W2991" s="14" t="s">
        <v>815</v>
      </c>
      <c r="X2991" s="20">
        <v>0</v>
      </c>
      <c r="Y2991" s="7" t="s">
        <v>11762</v>
      </c>
      <c r="Z2991" s="11" t="s">
        <v>4442</v>
      </c>
      <c r="AA2991" s="7">
        <v>30000</v>
      </c>
      <c r="AB2991" s="1" t="s">
        <v>15419</v>
      </c>
      <c r="AC2991" s="7" t="s">
        <v>14868</v>
      </c>
      <c r="AD2991" s="1" t="s">
        <v>16269</v>
      </c>
    </row>
    <row r="2992" spans="1:30">
      <c r="A2992" s="6">
        <v>43942</v>
      </c>
      <c r="B2992" s="7" t="s">
        <v>15</v>
      </c>
      <c r="C2992" s="7" t="s">
        <v>4452</v>
      </c>
      <c r="D2992" s="7" t="s">
        <v>3804</v>
      </c>
      <c r="E2992" s="7" t="s">
        <v>16</v>
      </c>
      <c r="F2992" s="7" t="s">
        <v>2462</v>
      </c>
      <c r="G2992" s="7" t="s">
        <v>17</v>
      </c>
      <c r="H2992" s="7" t="s">
        <v>6292</v>
      </c>
      <c r="I2992" s="7" t="s">
        <v>8382</v>
      </c>
      <c r="J2992" s="7" t="s">
        <v>8976</v>
      </c>
      <c r="K2992" s="7"/>
      <c r="L2992" s="7" t="s">
        <v>8977</v>
      </c>
      <c r="M2992" s="7" t="s">
        <v>8978</v>
      </c>
      <c r="N2992" s="7">
        <v>17613</v>
      </c>
      <c r="O2992" s="7">
        <v>300</v>
      </c>
      <c r="P2992" s="7">
        <v>58.71</v>
      </c>
      <c r="Q2992" s="7"/>
      <c r="R2992" s="1"/>
      <c r="S2992" s="1"/>
      <c r="T2992" s="1"/>
      <c r="U2992" s="15" t="s">
        <v>816</v>
      </c>
      <c r="V2992" s="52"/>
      <c r="W2992" s="14" t="s">
        <v>815</v>
      </c>
      <c r="X2992" s="20">
        <v>0</v>
      </c>
      <c r="Y2992" s="7" t="s">
        <v>11763</v>
      </c>
      <c r="Z2992" s="11" t="s">
        <v>4442</v>
      </c>
      <c r="AA2992" s="7">
        <v>150000</v>
      </c>
      <c r="AB2992" s="1" t="s">
        <v>15858</v>
      </c>
      <c r="AC2992" s="7" t="s">
        <v>14870</v>
      </c>
      <c r="AD2992" s="1" t="s">
        <v>16269</v>
      </c>
    </row>
    <row r="2993" spans="1:30">
      <c r="A2993" s="6">
        <v>43941</v>
      </c>
      <c r="B2993" s="7" t="s">
        <v>21</v>
      </c>
      <c r="C2993" s="7" t="s">
        <v>2648</v>
      </c>
      <c r="D2993" s="11" t="s">
        <v>3952</v>
      </c>
      <c r="E2993" s="7" t="s">
        <v>16</v>
      </c>
      <c r="F2993" s="7" t="s">
        <v>5520</v>
      </c>
      <c r="G2993" s="7" t="s">
        <v>17</v>
      </c>
      <c r="H2993" s="7" t="s">
        <v>6293</v>
      </c>
      <c r="I2993" s="7" t="s">
        <v>9398</v>
      </c>
      <c r="J2993" s="7"/>
      <c r="K2993" s="7"/>
      <c r="L2993" s="7" t="s">
        <v>14573</v>
      </c>
      <c r="M2993" s="7" t="s">
        <v>14572</v>
      </c>
      <c r="N2993" s="7">
        <v>17600</v>
      </c>
      <c r="O2993" s="7"/>
      <c r="P2993" s="7"/>
      <c r="Q2993" s="7"/>
      <c r="R2993" s="1"/>
      <c r="S2993" s="1"/>
      <c r="T2993" s="1"/>
      <c r="U2993" s="15" t="s">
        <v>816</v>
      </c>
      <c r="V2993" s="52"/>
      <c r="W2993" s="14" t="s">
        <v>815</v>
      </c>
      <c r="X2993" s="20">
        <v>0</v>
      </c>
      <c r="Y2993" s="7" t="s">
        <v>11764</v>
      </c>
      <c r="Z2993" s="11" t="s">
        <v>4442</v>
      </c>
      <c r="AA2993" s="7">
        <v>96000</v>
      </c>
      <c r="AB2993" s="1" t="s">
        <v>15980</v>
      </c>
      <c r="AC2993" s="7" t="s">
        <v>14868</v>
      </c>
      <c r="AD2993" s="1" t="s">
        <v>16269</v>
      </c>
    </row>
    <row r="2994" spans="1:30">
      <c r="A2994" s="6">
        <v>43950</v>
      </c>
      <c r="B2994" s="7" t="s">
        <v>21</v>
      </c>
      <c r="C2994" s="7" t="s">
        <v>4257</v>
      </c>
      <c r="D2994" s="7" t="s">
        <v>309</v>
      </c>
      <c r="E2994" s="7" t="s">
        <v>16</v>
      </c>
      <c r="F2994" s="7" t="s">
        <v>363</v>
      </c>
      <c r="G2994" s="7" t="s">
        <v>37</v>
      </c>
      <c r="H2994" s="7" t="s">
        <v>6294</v>
      </c>
      <c r="I2994" s="7" t="s">
        <v>9399</v>
      </c>
      <c r="J2994" s="7" t="s">
        <v>314</v>
      </c>
      <c r="K2994" s="7" t="s">
        <v>314</v>
      </c>
      <c r="L2994" s="7" t="s">
        <v>14574</v>
      </c>
      <c r="M2994" s="7" t="s">
        <v>9400</v>
      </c>
      <c r="N2994" s="7">
        <v>17600</v>
      </c>
      <c r="O2994" s="7">
        <v>160</v>
      </c>
      <c r="P2994" s="7">
        <v>110</v>
      </c>
      <c r="Q2994" s="7"/>
      <c r="R2994" s="1"/>
      <c r="S2994" s="1"/>
      <c r="T2994" s="1"/>
      <c r="U2994" s="15" t="s">
        <v>816</v>
      </c>
      <c r="V2994" s="52"/>
      <c r="W2994" s="14" t="s">
        <v>815</v>
      </c>
      <c r="X2994" s="20">
        <v>0</v>
      </c>
      <c r="Y2994" s="7" t="s">
        <v>11765</v>
      </c>
      <c r="Z2994" s="11" t="s">
        <v>4442</v>
      </c>
      <c r="AA2994" s="7">
        <v>50000</v>
      </c>
      <c r="AB2994" s="1" t="s">
        <v>15981</v>
      </c>
      <c r="AC2994" s="7" t="s">
        <v>14870</v>
      </c>
      <c r="AD2994" s="1" t="s">
        <v>16269</v>
      </c>
    </row>
    <row r="2995" spans="1:30">
      <c r="A2995" s="6">
        <v>43915</v>
      </c>
      <c r="B2995" s="7" t="s">
        <v>1385</v>
      </c>
      <c r="C2995" s="7" t="s">
        <v>4444</v>
      </c>
      <c r="D2995" s="7" t="s">
        <v>1387</v>
      </c>
      <c r="E2995" s="7" t="s">
        <v>5308</v>
      </c>
      <c r="F2995" s="7" t="s">
        <v>5309</v>
      </c>
      <c r="G2995" s="7" t="s">
        <v>17</v>
      </c>
      <c r="H2995" s="7" t="s">
        <v>6295</v>
      </c>
      <c r="I2995" s="7" t="s">
        <v>9401</v>
      </c>
      <c r="J2995" s="7"/>
      <c r="K2995" s="7"/>
      <c r="L2995" s="7" t="s">
        <v>9402</v>
      </c>
      <c r="M2995" s="7" t="s">
        <v>9403</v>
      </c>
      <c r="N2995" s="7">
        <v>17592.54</v>
      </c>
      <c r="O2995" s="7"/>
      <c r="P2995" s="7"/>
      <c r="Q2995" s="7"/>
      <c r="R2995" s="1"/>
      <c r="S2995" s="1"/>
      <c r="T2995" s="1"/>
      <c r="U2995" s="15" t="s">
        <v>816</v>
      </c>
      <c r="V2995" s="52"/>
      <c r="W2995" s="14" t="s">
        <v>815</v>
      </c>
      <c r="X2995" s="20">
        <v>0</v>
      </c>
      <c r="Y2995" s="7" t="s">
        <v>11766</v>
      </c>
      <c r="Z2995" s="11" t="s">
        <v>4442</v>
      </c>
      <c r="AA2995" s="7">
        <v>800000</v>
      </c>
      <c r="AB2995" s="1" t="s">
        <v>15982</v>
      </c>
      <c r="AC2995" s="7" t="s">
        <v>14870</v>
      </c>
      <c r="AD2995" s="1" t="s">
        <v>16269</v>
      </c>
    </row>
    <row r="2996" spans="1:30">
      <c r="A2996" s="6">
        <v>43920</v>
      </c>
      <c r="B2996" s="7" t="s">
        <v>1385</v>
      </c>
      <c r="C2996" s="7" t="s">
        <v>6296</v>
      </c>
      <c r="D2996" s="11" t="s">
        <v>904</v>
      </c>
      <c r="E2996" s="7" t="s">
        <v>16</v>
      </c>
      <c r="F2996" s="7"/>
      <c r="G2996" s="7" t="s">
        <v>17</v>
      </c>
      <c r="H2996" s="7" t="s">
        <v>6297</v>
      </c>
      <c r="I2996" s="7" t="s">
        <v>9404</v>
      </c>
      <c r="J2996" s="7"/>
      <c r="K2996" s="7"/>
      <c r="L2996" s="7"/>
      <c r="M2996" s="7" t="s">
        <v>9405</v>
      </c>
      <c r="N2996" s="7">
        <v>17587.98</v>
      </c>
      <c r="O2996" s="7"/>
      <c r="P2996" s="7"/>
      <c r="Q2996" s="7"/>
      <c r="R2996" s="1"/>
      <c r="S2996" s="1"/>
      <c r="T2996" s="1"/>
      <c r="U2996" s="15" t="s">
        <v>816</v>
      </c>
      <c r="V2996" s="52"/>
      <c r="W2996" s="14" t="s">
        <v>815</v>
      </c>
      <c r="X2996" s="20">
        <v>0</v>
      </c>
      <c r="Y2996" s="7" t="s">
        <v>11767</v>
      </c>
      <c r="Z2996" s="11" t="s">
        <v>4442</v>
      </c>
      <c r="AA2996" s="7"/>
      <c r="AB2996" s="71" t="s">
        <v>16263</v>
      </c>
      <c r="AC2996" s="7"/>
      <c r="AD2996" s="1" t="s">
        <v>16269</v>
      </c>
    </row>
    <row r="2997" spans="1:30">
      <c r="A2997" s="6">
        <v>43920</v>
      </c>
      <c r="B2997" s="7" t="s">
        <v>1385</v>
      </c>
      <c r="C2997" s="7" t="s">
        <v>4444</v>
      </c>
      <c r="D2997" s="7" t="s">
        <v>1387</v>
      </c>
      <c r="E2997" s="7" t="s">
        <v>5308</v>
      </c>
      <c r="F2997" s="7" t="s">
        <v>1413</v>
      </c>
      <c r="G2997" s="7" t="s">
        <v>17</v>
      </c>
      <c r="H2997" s="7" t="s">
        <v>6298</v>
      </c>
      <c r="I2997" s="7" t="s">
        <v>9406</v>
      </c>
      <c r="J2997" s="7"/>
      <c r="K2997" s="7"/>
      <c r="L2997" s="7"/>
      <c r="M2997" s="7" t="s">
        <v>9405</v>
      </c>
      <c r="N2997" s="7">
        <v>17587.98</v>
      </c>
      <c r="O2997" s="7"/>
      <c r="P2997" s="7"/>
      <c r="Q2997" s="7"/>
      <c r="R2997" s="1"/>
      <c r="S2997" s="1"/>
      <c r="T2997" s="1"/>
      <c r="U2997" s="15" t="s">
        <v>816</v>
      </c>
      <c r="V2997" s="52"/>
      <c r="W2997" s="14" t="s">
        <v>815</v>
      </c>
      <c r="X2997" s="20">
        <v>0</v>
      </c>
      <c r="Y2997" s="7" t="s">
        <v>11768</v>
      </c>
      <c r="Z2997" s="11" t="s">
        <v>4442</v>
      </c>
      <c r="AA2997" s="7"/>
      <c r="AB2997" s="71" t="s">
        <v>16263</v>
      </c>
      <c r="AC2997" s="7"/>
      <c r="AD2997" s="1" t="s">
        <v>16269</v>
      </c>
    </row>
    <row r="2998" spans="1:30">
      <c r="A2998" s="6">
        <v>43941</v>
      </c>
      <c r="B2998" s="7" t="s">
        <v>21</v>
      </c>
      <c r="C2998" s="7" t="s">
        <v>2648</v>
      </c>
      <c r="D2998" s="11" t="s">
        <v>3952</v>
      </c>
      <c r="E2998" s="7" t="s">
        <v>16</v>
      </c>
      <c r="F2998" s="7" t="s">
        <v>5633</v>
      </c>
      <c r="G2998" s="7" t="s">
        <v>17</v>
      </c>
      <c r="H2998" s="7" t="s">
        <v>6299</v>
      </c>
      <c r="I2998" s="7" t="s">
        <v>9407</v>
      </c>
      <c r="J2998" s="7"/>
      <c r="K2998" s="7"/>
      <c r="L2998" s="7" t="s">
        <v>1880</v>
      </c>
      <c r="M2998" s="7" t="s">
        <v>1881</v>
      </c>
      <c r="N2998" s="7">
        <v>17584</v>
      </c>
      <c r="O2998" s="7"/>
      <c r="P2998" s="7"/>
      <c r="Q2998" s="7"/>
      <c r="R2998" s="1"/>
      <c r="S2998" s="1"/>
      <c r="T2998" s="1"/>
      <c r="U2998" s="15" t="s">
        <v>816</v>
      </c>
      <c r="V2998" s="52"/>
      <c r="W2998" s="14" t="s">
        <v>815</v>
      </c>
      <c r="X2998" s="20">
        <v>0</v>
      </c>
      <c r="Y2998" s="7" t="s">
        <v>11769</v>
      </c>
      <c r="Z2998" s="11" t="s">
        <v>4442</v>
      </c>
      <c r="AA2998" s="7">
        <v>1150000</v>
      </c>
      <c r="AB2998" s="1" t="s">
        <v>15175</v>
      </c>
      <c r="AC2998" s="7" t="s">
        <v>14870</v>
      </c>
      <c r="AD2998" s="1" t="s">
        <v>16269</v>
      </c>
    </row>
    <row r="2999" spans="1:30">
      <c r="A2999" s="6">
        <v>43941</v>
      </c>
      <c r="B2999" s="7" t="s">
        <v>21</v>
      </c>
      <c r="C2999" s="7" t="s">
        <v>2648</v>
      </c>
      <c r="D2999" s="11" t="s">
        <v>3952</v>
      </c>
      <c r="E2999" s="7" t="s">
        <v>16</v>
      </c>
      <c r="F2999" s="7" t="s">
        <v>4101</v>
      </c>
      <c r="G2999" s="7" t="s">
        <v>17</v>
      </c>
      <c r="H2999" s="7" t="s">
        <v>6300</v>
      </c>
      <c r="I2999" s="7" t="s">
        <v>9408</v>
      </c>
      <c r="J2999" s="7"/>
      <c r="K2999" s="7"/>
      <c r="L2999" s="7" t="s">
        <v>2679</v>
      </c>
      <c r="M2999" s="7" t="s">
        <v>13909</v>
      </c>
      <c r="N2999" s="7">
        <v>17576</v>
      </c>
      <c r="O2999" s="7"/>
      <c r="P2999" s="7"/>
      <c r="Q2999" s="7"/>
      <c r="R2999" s="1"/>
      <c r="S2999" s="1"/>
      <c r="T2999" s="1"/>
      <c r="U2999" s="15" t="s">
        <v>816</v>
      </c>
      <c r="V2999" s="52"/>
      <c r="W2999" s="14" t="s">
        <v>815</v>
      </c>
      <c r="X2999" s="20">
        <v>0</v>
      </c>
      <c r="Y2999" s="7" t="s">
        <v>11770</v>
      </c>
      <c r="Z2999" s="11" t="s">
        <v>4442</v>
      </c>
      <c r="AA2999" s="7">
        <v>250000</v>
      </c>
      <c r="AB2999" s="1" t="s">
        <v>15238</v>
      </c>
      <c r="AC2999" s="7" t="s">
        <v>14868</v>
      </c>
      <c r="AD2999" s="1" t="s">
        <v>16269</v>
      </c>
    </row>
    <row r="3000" spans="1:30">
      <c r="A3000" s="6">
        <v>43941</v>
      </c>
      <c r="B3000" s="7" t="s">
        <v>21</v>
      </c>
      <c r="C3000" s="7" t="s">
        <v>2648</v>
      </c>
      <c r="D3000" s="11" t="s">
        <v>3952</v>
      </c>
      <c r="E3000" s="7" t="s">
        <v>16</v>
      </c>
      <c r="F3000" s="7" t="s">
        <v>5633</v>
      </c>
      <c r="G3000" s="7" t="s">
        <v>17</v>
      </c>
      <c r="H3000" s="7" t="s">
        <v>6301</v>
      </c>
      <c r="I3000" s="7" t="s">
        <v>9409</v>
      </c>
      <c r="J3000" s="7"/>
      <c r="K3000" s="7"/>
      <c r="L3000" s="7" t="s">
        <v>2679</v>
      </c>
      <c r="M3000" s="7" t="s">
        <v>13909</v>
      </c>
      <c r="N3000" s="7">
        <v>17576</v>
      </c>
      <c r="O3000" s="7"/>
      <c r="P3000" s="7"/>
      <c r="Q3000" s="7"/>
      <c r="R3000" s="1"/>
      <c r="S3000" s="1"/>
      <c r="T3000" s="1"/>
      <c r="U3000" s="15" t="s">
        <v>816</v>
      </c>
      <c r="V3000" s="52"/>
      <c r="W3000" s="14" t="s">
        <v>815</v>
      </c>
      <c r="X3000" s="20">
        <v>0</v>
      </c>
      <c r="Y3000" s="7" t="s">
        <v>11771</v>
      </c>
      <c r="Z3000" s="11" t="s">
        <v>4442</v>
      </c>
      <c r="AA3000" s="7">
        <v>250000</v>
      </c>
      <c r="AB3000" s="1" t="s">
        <v>15238</v>
      </c>
      <c r="AC3000" s="7" t="s">
        <v>14868</v>
      </c>
      <c r="AD3000" s="1" t="s">
        <v>16269</v>
      </c>
    </row>
    <row r="3001" spans="1:30">
      <c r="A3001" s="6">
        <v>43941</v>
      </c>
      <c r="B3001" s="7" t="s">
        <v>21</v>
      </c>
      <c r="C3001" s="7" t="s">
        <v>2648</v>
      </c>
      <c r="D3001" s="11" t="s">
        <v>3952</v>
      </c>
      <c r="E3001" s="7" t="s">
        <v>16</v>
      </c>
      <c r="F3001" s="7" t="s">
        <v>6302</v>
      </c>
      <c r="G3001" s="7" t="s">
        <v>17</v>
      </c>
      <c r="H3001" s="7" t="s">
        <v>6303</v>
      </c>
      <c r="I3001" s="7" t="s">
        <v>9410</v>
      </c>
      <c r="J3001" s="7"/>
      <c r="K3001" s="7"/>
      <c r="L3001" s="7" t="s">
        <v>2679</v>
      </c>
      <c r="M3001" s="7" t="s">
        <v>13909</v>
      </c>
      <c r="N3001" s="7">
        <v>17576</v>
      </c>
      <c r="O3001" s="7"/>
      <c r="P3001" s="7"/>
      <c r="Q3001" s="7"/>
      <c r="R3001" s="1"/>
      <c r="S3001" s="1"/>
      <c r="T3001" s="1"/>
      <c r="U3001" s="15" t="s">
        <v>816</v>
      </c>
      <c r="V3001" s="52"/>
      <c r="W3001" s="14" t="s">
        <v>815</v>
      </c>
      <c r="X3001" s="20">
        <v>0</v>
      </c>
      <c r="Y3001" s="7" t="s">
        <v>11772</v>
      </c>
      <c r="Z3001" s="11" t="s">
        <v>4442</v>
      </c>
      <c r="AA3001" s="7">
        <v>250000</v>
      </c>
      <c r="AB3001" s="1" t="s">
        <v>15238</v>
      </c>
      <c r="AC3001" s="7" t="s">
        <v>14868</v>
      </c>
      <c r="AD3001" s="1" t="s">
        <v>16269</v>
      </c>
    </row>
    <row r="3002" spans="1:30">
      <c r="A3002" s="6">
        <v>43941</v>
      </c>
      <c r="B3002" s="7" t="s">
        <v>21</v>
      </c>
      <c r="C3002" s="7" t="s">
        <v>2648</v>
      </c>
      <c r="D3002" s="11" t="s">
        <v>3952</v>
      </c>
      <c r="E3002" s="7" t="s">
        <v>16</v>
      </c>
      <c r="F3002" s="7" t="s">
        <v>5520</v>
      </c>
      <c r="G3002" s="7" t="s">
        <v>17</v>
      </c>
      <c r="H3002" s="7" t="s">
        <v>6304</v>
      </c>
      <c r="I3002" s="7" t="s">
        <v>9411</v>
      </c>
      <c r="J3002" s="7"/>
      <c r="K3002" s="7"/>
      <c r="L3002" s="7" t="s">
        <v>9412</v>
      </c>
      <c r="M3002" s="7" t="s">
        <v>14575</v>
      </c>
      <c r="N3002" s="7">
        <v>17556</v>
      </c>
      <c r="O3002" s="7"/>
      <c r="P3002" s="7"/>
      <c r="Q3002" s="7"/>
      <c r="R3002" s="1"/>
      <c r="S3002" s="1"/>
      <c r="T3002" s="1"/>
      <c r="U3002" s="15" t="s">
        <v>816</v>
      </c>
      <c r="V3002" s="52"/>
      <c r="W3002" s="14" t="s">
        <v>815</v>
      </c>
      <c r="X3002" s="20">
        <v>0</v>
      </c>
      <c r="Y3002" s="7" t="s">
        <v>11773</v>
      </c>
      <c r="Z3002" s="11" t="s">
        <v>4442</v>
      </c>
      <c r="AA3002" s="7">
        <v>900000</v>
      </c>
      <c r="AB3002" s="1" t="s">
        <v>15983</v>
      </c>
      <c r="AC3002" s="7" t="s">
        <v>14869</v>
      </c>
      <c r="AD3002" s="1" t="s">
        <v>16269</v>
      </c>
    </row>
    <row r="3003" spans="1:30">
      <c r="A3003" s="6">
        <v>43942</v>
      </c>
      <c r="B3003" s="7" t="s">
        <v>15</v>
      </c>
      <c r="C3003" s="7" t="s">
        <v>4593</v>
      </c>
      <c r="D3003" s="7" t="s">
        <v>474</v>
      </c>
      <c r="E3003" s="7" t="s">
        <v>16</v>
      </c>
      <c r="F3003" s="7"/>
      <c r="G3003" s="7" t="s">
        <v>17</v>
      </c>
      <c r="H3003" s="7" t="s">
        <v>6305</v>
      </c>
      <c r="I3003" s="7" t="s">
        <v>9413</v>
      </c>
      <c r="J3003" s="7"/>
      <c r="K3003" s="7" t="s">
        <v>9414</v>
      </c>
      <c r="L3003" s="7" t="s">
        <v>14576</v>
      </c>
      <c r="M3003" s="7" t="s">
        <v>9415</v>
      </c>
      <c r="N3003" s="7">
        <v>17550.560000000001</v>
      </c>
      <c r="O3003" s="7">
        <v>458</v>
      </c>
      <c r="P3003" s="7">
        <v>38.32</v>
      </c>
      <c r="Q3003" s="7"/>
      <c r="R3003" s="1"/>
      <c r="S3003" s="1"/>
      <c r="T3003" s="1"/>
      <c r="U3003" s="15" t="s">
        <v>816</v>
      </c>
      <c r="V3003" s="52"/>
      <c r="W3003" s="14" t="s">
        <v>815</v>
      </c>
      <c r="X3003" s="20">
        <v>0</v>
      </c>
      <c r="Y3003" s="7" t="s">
        <v>11774</v>
      </c>
      <c r="Z3003" s="11" t="s">
        <v>4442</v>
      </c>
      <c r="AA3003" s="7">
        <v>80000</v>
      </c>
      <c r="AB3003" s="1" t="s">
        <v>15042</v>
      </c>
      <c r="AC3003" s="7" t="s">
        <v>14870</v>
      </c>
      <c r="AD3003" s="1" t="s">
        <v>16269</v>
      </c>
    </row>
    <row r="3004" spans="1:30">
      <c r="A3004" s="6">
        <v>43921</v>
      </c>
      <c r="B3004" s="7" t="s">
        <v>15</v>
      </c>
      <c r="C3004" s="7" t="s">
        <v>4632</v>
      </c>
      <c r="D3004" s="7" t="s">
        <v>3512</v>
      </c>
      <c r="E3004" s="7" t="s">
        <v>16</v>
      </c>
      <c r="F3004" s="7"/>
      <c r="G3004" s="7" t="s">
        <v>17</v>
      </c>
      <c r="H3004" s="7" t="s">
        <v>6306</v>
      </c>
      <c r="I3004" s="7" t="s">
        <v>8503</v>
      </c>
      <c r="J3004" s="7" t="s">
        <v>3561</v>
      </c>
      <c r="K3004" s="7" t="s">
        <v>3561</v>
      </c>
      <c r="L3004" s="7" t="s">
        <v>8501</v>
      </c>
      <c r="M3004" s="7" t="s">
        <v>8504</v>
      </c>
      <c r="N3004" s="7">
        <v>17514.43</v>
      </c>
      <c r="O3004" s="7">
        <v>426</v>
      </c>
      <c r="P3004" s="7">
        <v>41.11</v>
      </c>
      <c r="Q3004" s="7"/>
      <c r="R3004" s="1"/>
      <c r="S3004" s="1"/>
      <c r="T3004" s="1"/>
      <c r="U3004" s="15" t="s">
        <v>816</v>
      </c>
      <c r="V3004" s="52"/>
      <c r="W3004" s="14" t="s">
        <v>815</v>
      </c>
      <c r="X3004" s="20">
        <v>0</v>
      </c>
      <c r="Y3004" s="7" t="s">
        <v>11775</v>
      </c>
      <c r="Z3004" s="11" t="s">
        <v>4442</v>
      </c>
      <c r="AA3004" s="7">
        <v>0</v>
      </c>
      <c r="AB3004" s="1" t="s">
        <v>15726</v>
      </c>
      <c r="AC3004" s="7" t="s">
        <v>14869</v>
      </c>
      <c r="AD3004" s="1" t="s">
        <v>16269</v>
      </c>
    </row>
    <row r="3005" spans="1:30">
      <c r="A3005" s="6">
        <v>43941</v>
      </c>
      <c r="B3005" s="7" t="s">
        <v>21</v>
      </c>
      <c r="C3005" s="7" t="s">
        <v>2648</v>
      </c>
      <c r="D3005" s="11" t="s">
        <v>3952</v>
      </c>
      <c r="E3005" s="7" t="s">
        <v>16</v>
      </c>
      <c r="F3005" s="7" t="s">
        <v>6307</v>
      </c>
      <c r="G3005" s="7" t="s">
        <v>17</v>
      </c>
      <c r="H3005" s="7" t="s">
        <v>6308</v>
      </c>
      <c r="I3005" s="7" t="s">
        <v>9416</v>
      </c>
      <c r="J3005" s="7"/>
      <c r="K3005" s="7"/>
      <c r="L3005" s="7" t="s">
        <v>14578</v>
      </c>
      <c r="M3005" s="7" t="s">
        <v>14577</v>
      </c>
      <c r="N3005" s="7">
        <v>17500</v>
      </c>
      <c r="O3005" s="7"/>
      <c r="P3005" s="7"/>
      <c r="Q3005" s="7"/>
      <c r="R3005" s="1"/>
      <c r="S3005" s="1"/>
      <c r="T3005" s="1"/>
      <c r="U3005" s="15" t="s">
        <v>816</v>
      </c>
      <c r="V3005" s="52"/>
      <c r="W3005" s="14" t="s">
        <v>815</v>
      </c>
      <c r="X3005" s="20">
        <v>0</v>
      </c>
      <c r="Y3005" s="7" t="s">
        <v>11776</v>
      </c>
      <c r="Z3005" s="11" t="s">
        <v>4442</v>
      </c>
      <c r="AA3005" s="7">
        <v>88800</v>
      </c>
      <c r="AB3005" s="1" t="s">
        <v>15984</v>
      </c>
      <c r="AC3005" s="7" t="s">
        <v>14868</v>
      </c>
      <c r="AD3005" s="1" t="s">
        <v>16269</v>
      </c>
    </row>
    <row r="3006" spans="1:30">
      <c r="A3006" s="6">
        <v>43941</v>
      </c>
      <c r="B3006" s="7" t="s">
        <v>21</v>
      </c>
      <c r="C3006" s="7" t="s">
        <v>2648</v>
      </c>
      <c r="D3006" s="11" t="s">
        <v>3952</v>
      </c>
      <c r="E3006" s="7" t="s">
        <v>16</v>
      </c>
      <c r="F3006" s="7" t="s">
        <v>5520</v>
      </c>
      <c r="G3006" s="7" t="s">
        <v>17</v>
      </c>
      <c r="H3006" s="7" t="s">
        <v>6309</v>
      </c>
      <c r="I3006" s="7" t="s">
        <v>8534</v>
      </c>
      <c r="J3006" s="7"/>
      <c r="K3006" s="7"/>
      <c r="L3006" s="7" t="s">
        <v>14035</v>
      </c>
      <c r="M3006" s="7" t="s">
        <v>3960</v>
      </c>
      <c r="N3006" s="7">
        <v>17500</v>
      </c>
      <c r="O3006" s="7"/>
      <c r="P3006" s="7"/>
      <c r="Q3006" s="7"/>
      <c r="R3006" s="1"/>
      <c r="S3006" s="1"/>
      <c r="T3006" s="1"/>
      <c r="U3006" s="15" t="s">
        <v>816</v>
      </c>
      <c r="V3006" s="52"/>
      <c r="W3006" s="14" t="s">
        <v>815</v>
      </c>
      <c r="X3006" s="20">
        <v>0</v>
      </c>
      <c r="Y3006" s="7" t="s">
        <v>11777</v>
      </c>
      <c r="Z3006" s="11" t="s">
        <v>4442</v>
      </c>
      <c r="AA3006" s="7">
        <v>100000</v>
      </c>
      <c r="AB3006" s="1" t="s">
        <v>15011</v>
      </c>
      <c r="AC3006" s="7" t="s">
        <v>14868</v>
      </c>
      <c r="AD3006" s="1" t="s">
        <v>16269</v>
      </c>
    </row>
    <row r="3007" spans="1:30">
      <c r="A3007" s="6">
        <v>43929</v>
      </c>
      <c r="B3007" s="7" t="s">
        <v>21</v>
      </c>
      <c r="C3007" s="7" t="s">
        <v>6310</v>
      </c>
      <c r="D3007" s="11" t="s">
        <v>904</v>
      </c>
      <c r="E3007" s="7" t="s">
        <v>16</v>
      </c>
      <c r="F3007" s="7"/>
      <c r="G3007" s="7" t="s">
        <v>17</v>
      </c>
      <c r="H3007" s="7" t="s">
        <v>6311</v>
      </c>
      <c r="I3007" s="7" t="s">
        <v>9417</v>
      </c>
      <c r="J3007" s="7"/>
      <c r="K3007" s="7" t="s">
        <v>9418</v>
      </c>
      <c r="L3007" s="7" t="s">
        <v>14579</v>
      </c>
      <c r="M3007" s="7" t="s">
        <v>9419</v>
      </c>
      <c r="N3007" s="7">
        <v>17500</v>
      </c>
      <c r="O3007" s="7"/>
      <c r="P3007" s="7"/>
      <c r="Q3007" s="7"/>
      <c r="R3007" s="1"/>
      <c r="S3007" s="1"/>
      <c r="T3007" s="1"/>
      <c r="U3007" s="15" t="s">
        <v>816</v>
      </c>
      <c r="V3007" s="52"/>
      <c r="W3007" s="14" t="s">
        <v>815</v>
      </c>
      <c r="X3007" s="20">
        <v>0</v>
      </c>
      <c r="Y3007" s="7" t="s">
        <v>11778</v>
      </c>
      <c r="Z3007" s="11" t="s">
        <v>4442</v>
      </c>
      <c r="AA3007" s="7">
        <v>20000</v>
      </c>
      <c r="AB3007" s="1" t="s">
        <v>15867</v>
      </c>
      <c r="AC3007" s="7" t="s">
        <v>14868</v>
      </c>
      <c r="AD3007" s="1" t="s">
        <v>16269</v>
      </c>
    </row>
    <row r="3008" spans="1:30">
      <c r="A3008" s="6" t="s">
        <v>815</v>
      </c>
      <c r="B3008" s="7" t="s">
        <v>21</v>
      </c>
      <c r="C3008" s="7" t="s">
        <v>4454</v>
      </c>
      <c r="D3008" s="11" t="s">
        <v>904</v>
      </c>
      <c r="E3008" s="7" t="s">
        <v>117</v>
      </c>
      <c r="F3008" s="7" t="s">
        <v>5147</v>
      </c>
      <c r="G3008" s="7" t="s">
        <v>17</v>
      </c>
      <c r="H3008" s="7" t="s">
        <v>6312</v>
      </c>
      <c r="I3008" s="7" t="s">
        <v>8376</v>
      </c>
      <c r="J3008" s="7" t="s">
        <v>9420</v>
      </c>
      <c r="K3008" s="7" t="s">
        <v>8378</v>
      </c>
      <c r="L3008" s="7" t="s">
        <v>13770</v>
      </c>
      <c r="M3008" s="7" t="s">
        <v>1054</v>
      </c>
      <c r="N3008" s="7">
        <v>17500</v>
      </c>
      <c r="O3008" s="7">
        <v>350000</v>
      </c>
      <c r="P3008" s="7">
        <v>0.05</v>
      </c>
      <c r="Q3008" s="7"/>
      <c r="R3008" s="1"/>
      <c r="S3008" s="1"/>
      <c r="T3008" s="1"/>
      <c r="U3008" s="15" t="s">
        <v>816</v>
      </c>
      <c r="V3008" s="52"/>
      <c r="W3008" s="14" t="s">
        <v>815</v>
      </c>
      <c r="X3008" s="20">
        <v>0</v>
      </c>
      <c r="Y3008" s="7" t="s">
        <v>11779</v>
      </c>
      <c r="Z3008" s="11" t="s">
        <v>4442</v>
      </c>
      <c r="AA3008" s="7">
        <v>50000</v>
      </c>
      <c r="AB3008" s="1" t="s">
        <v>15044</v>
      </c>
      <c r="AC3008" s="7" t="s">
        <v>14870</v>
      </c>
      <c r="AD3008" s="1" t="s">
        <v>16269</v>
      </c>
    </row>
    <row r="3009" spans="1:30">
      <c r="A3009" s="6" t="s">
        <v>815</v>
      </c>
      <c r="B3009" s="7" t="s">
        <v>15</v>
      </c>
      <c r="C3009" s="7" t="s">
        <v>4458</v>
      </c>
      <c r="D3009" s="11" t="s">
        <v>904</v>
      </c>
      <c r="E3009" s="7" t="s">
        <v>16</v>
      </c>
      <c r="F3009" s="7" t="s">
        <v>4459</v>
      </c>
      <c r="G3009" s="7" t="s">
        <v>17</v>
      </c>
      <c r="H3009" s="7" t="s">
        <v>6313</v>
      </c>
      <c r="I3009" s="7" t="s">
        <v>8267</v>
      </c>
      <c r="J3009" s="7"/>
      <c r="K3009" s="7" t="s">
        <v>4517</v>
      </c>
      <c r="L3009" s="7" t="s">
        <v>8468</v>
      </c>
      <c r="M3009" s="7" t="s">
        <v>8243</v>
      </c>
      <c r="N3009" s="7">
        <v>17500</v>
      </c>
      <c r="O3009" s="7"/>
      <c r="P3009" s="7"/>
      <c r="Q3009" s="7"/>
      <c r="R3009" s="1"/>
      <c r="S3009" s="1"/>
      <c r="T3009" s="1"/>
      <c r="U3009" s="15" t="s">
        <v>816</v>
      </c>
      <c r="V3009" s="52"/>
      <c r="W3009" s="14" t="s">
        <v>815</v>
      </c>
      <c r="X3009" s="20">
        <v>0</v>
      </c>
      <c r="Y3009" s="7" t="s">
        <v>11780</v>
      </c>
      <c r="Z3009" s="11" t="s">
        <v>4442</v>
      </c>
      <c r="AA3009" s="7">
        <v>900000000</v>
      </c>
      <c r="AB3009" s="1" t="s">
        <v>15657</v>
      </c>
      <c r="AC3009" s="7" t="s">
        <v>14869</v>
      </c>
      <c r="AD3009" s="1" t="s">
        <v>16269</v>
      </c>
    </row>
    <row r="3010" spans="1:30">
      <c r="A3010" s="6">
        <v>43943</v>
      </c>
      <c r="B3010" s="7" t="s">
        <v>15</v>
      </c>
      <c r="C3010" s="7" t="s">
        <v>4642</v>
      </c>
      <c r="D3010" s="7" t="s">
        <v>2046</v>
      </c>
      <c r="E3010" s="7" t="s">
        <v>16</v>
      </c>
      <c r="F3010" s="7"/>
      <c r="G3010" s="7" t="s">
        <v>17</v>
      </c>
      <c r="H3010" s="7" t="s">
        <v>6314</v>
      </c>
      <c r="I3010" s="7" t="s">
        <v>2093</v>
      </c>
      <c r="J3010" s="7"/>
      <c r="K3010" s="7" t="s">
        <v>2094</v>
      </c>
      <c r="L3010" s="7" t="s">
        <v>13865</v>
      </c>
      <c r="M3010" s="7" t="s">
        <v>2055</v>
      </c>
      <c r="N3010" s="7">
        <v>17499.93</v>
      </c>
      <c r="O3010" s="7">
        <v>7</v>
      </c>
      <c r="P3010" s="7">
        <v>2499.9899999999998</v>
      </c>
      <c r="Q3010" s="7"/>
      <c r="R3010" s="1"/>
      <c r="S3010" s="1"/>
      <c r="T3010" s="1"/>
      <c r="U3010" s="15" t="s">
        <v>816</v>
      </c>
      <c r="V3010" s="52"/>
      <c r="W3010" s="14" t="s">
        <v>815</v>
      </c>
      <c r="X3010" s="20">
        <v>0</v>
      </c>
      <c r="Y3010" s="7" t="s">
        <v>11781</v>
      </c>
      <c r="Z3010" s="11" t="s">
        <v>4442</v>
      </c>
      <c r="AA3010" s="7">
        <v>2000000</v>
      </c>
      <c r="AB3010" s="1" t="s">
        <v>15207</v>
      </c>
      <c r="AC3010" s="7" t="s">
        <v>14869</v>
      </c>
      <c r="AD3010" s="1" t="s">
        <v>16269</v>
      </c>
    </row>
    <row r="3011" spans="1:30">
      <c r="A3011" s="6">
        <v>43943</v>
      </c>
      <c r="B3011" s="7" t="s">
        <v>21</v>
      </c>
      <c r="C3011" s="7" t="s">
        <v>6073</v>
      </c>
      <c r="D3011" s="7" t="s">
        <v>3804</v>
      </c>
      <c r="E3011" s="7" t="s">
        <v>16</v>
      </c>
      <c r="F3011" s="7" t="s">
        <v>3896</v>
      </c>
      <c r="G3011" s="7" t="s">
        <v>17</v>
      </c>
      <c r="H3011" s="7" t="s">
        <v>6315</v>
      </c>
      <c r="I3011" s="7" t="s">
        <v>9421</v>
      </c>
      <c r="J3011" s="7"/>
      <c r="K3011" s="7" t="s">
        <v>9422</v>
      </c>
      <c r="L3011" s="7" t="s">
        <v>14581</v>
      </c>
      <c r="M3011" s="7" t="s">
        <v>14580</v>
      </c>
      <c r="N3011" s="7">
        <v>17485</v>
      </c>
      <c r="O3011" s="7">
        <v>1300</v>
      </c>
      <c r="P3011" s="7">
        <v>13.45</v>
      </c>
      <c r="Q3011" s="7"/>
      <c r="R3011" s="1"/>
      <c r="S3011" s="1"/>
      <c r="T3011" s="1"/>
      <c r="U3011" s="15" t="s">
        <v>816</v>
      </c>
      <c r="V3011" s="52"/>
      <c r="W3011" s="14" t="s">
        <v>815</v>
      </c>
      <c r="X3011" s="20">
        <v>0</v>
      </c>
      <c r="Y3011" s="7" t="s">
        <v>11782</v>
      </c>
      <c r="Z3011" s="11" t="s">
        <v>4442</v>
      </c>
      <c r="AA3011" s="7">
        <v>10000</v>
      </c>
      <c r="AB3011" s="1" t="s">
        <v>15605</v>
      </c>
      <c r="AC3011" s="7" t="s">
        <v>14870</v>
      </c>
      <c r="AD3011" s="1" t="s">
        <v>16269</v>
      </c>
    </row>
    <row r="3012" spans="1:30">
      <c r="A3012" s="6">
        <v>43916</v>
      </c>
      <c r="B3012" s="7" t="s">
        <v>15</v>
      </c>
      <c r="C3012" s="7" t="s">
        <v>4632</v>
      </c>
      <c r="D3012" s="7" t="s">
        <v>3512</v>
      </c>
      <c r="E3012" s="7" t="s">
        <v>16</v>
      </c>
      <c r="F3012" s="7"/>
      <c r="G3012" s="7" t="s">
        <v>17</v>
      </c>
      <c r="H3012" s="7" t="s">
        <v>6316</v>
      </c>
      <c r="I3012" s="7" t="s">
        <v>9423</v>
      </c>
      <c r="J3012" s="7" t="s">
        <v>9424</v>
      </c>
      <c r="K3012" s="7" t="s">
        <v>9424</v>
      </c>
      <c r="L3012" s="7" t="s">
        <v>8641</v>
      </c>
      <c r="M3012" s="7" t="s">
        <v>14307</v>
      </c>
      <c r="N3012" s="7">
        <v>17438.400000000001</v>
      </c>
      <c r="O3012" s="7">
        <v>5040</v>
      </c>
      <c r="P3012" s="7">
        <v>3.46</v>
      </c>
      <c r="Q3012" s="7"/>
      <c r="R3012" s="1"/>
      <c r="S3012" s="1"/>
      <c r="T3012" s="1"/>
      <c r="U3012" s="15" t="s">
        <v>816</v>
      </c>
      <c r="V3012" s="52"/>
      <c r="W3012" s="14" t="s">
        <v>815</v>
      </c>
      <c r="X3012" s="20">
        <v>0</v>
      </c>
      <c r="Y3012" s="7" t="s">
        <v>11783</v>
      </c>
      <c r="Z3012" s="11" t="s">
        <v>4442</v>
      </c>
      <c r="AA3012" s="7">
        <v>0</v>
      </c>
      <c r="AB3012" s="1" t="s">
        <v>15682</v>
      </c>
      <c r="AC3012" s="7" t="s">
        <v>14869</v>
      </c>
      <c r="AD3012" s="1" t="s">
        <v>16269</v>
      </c>
    </row>
    <row r="3013" spans="1:30">
      <c r="A3013" s="6">
        <v>43941</v>
      </c>
      <c r="B3013" s="7" t="s">
        <v>21</v>
      </c>
      <c r="C3013" s="7" t="s">
        <v>2648</v>
      </c>
      <c r="D3013" s="11" t="s">
        <v>3952</v>
      </c>
      <c r="E3013" s="7" t="s">
        <v>16</v>
      </c>
      <c r="F3013" s="7" t="s">
        <v>6307</v>
      </c>
      <c r="G3013" s="7" t="s">
        <v>17</v>
      </c>
      <c r="H3013" s="7" t="s">
        <v>6317</v>
      </c>
      <c r="I3013" s="7" t="s">
        <v>9425</v>
      </c>
      <c r="J3013" s="7"/>
      <c r="K3013" s="7"/>
      <c r="L3013" s="7" t="s">
        <v>14583</v>
      </c>
      <c r="M3013" s="7" t="s">
        <v>14582</v>
      </c>
      <c r="N3013" s="7">
        <v>17438</v>
      </c>
      <c r="O3013" s="7"/>
      <c r="P3013" s="7"/>
      <c r="Q3013" s="7"/>
      <c r="R3013" s="1"/>
      <c r="S3013" s="1"/>
      <c r="T3013" s="1"/>
      <c r="U3013" s="15" t="s">
        <v>816</v>
      </c>
      <c r="V3013" s="52"/>
      <c r="W3013" s="14" t="s">
        <v>815</v>
      </c>
      <c r="X3013" s="20">
        <v>0</v>
      </c>
      <c r="Y3013" s="7" t="s">
        <v>11784</v>
      </c>
      <c r="Z3013" s="11" t="s">
        <v>4442</v>
      </c>
      <c r="AA3013" s="7">
        <v>60000</v>
      </c>
      <c r="AB3013" s="1" t="s">
        <v>15985</v>
      </c>
      <c r="AC3013" s="7" t="s">
        <v>14870</v>
      </c>
      <c r="AD3013" s="1" t="s">
        <v>16269</v>
      </c>
    </row>
    <row r="3014" spans="1:30">
      <c r="A3014" s="6">
        <v>43944</v>
      </c>
      <c r="B3014" s="7" t="s">
        <v>21</v>
      </c>
      <c r="C3014" s="7" t="s">
        <v>4465</v>
      </c>
      <c r="D3014" s="7" t="s">
        <v>309</v>
      </c>
      <c r="E3014" s="7" t="s">
        <v>16</v>
      </c>
      <c r="F3014" s="7" t="s">
        <v>311</v>
      </c>
      <c r="G3014" s="7" t="s">
        <v>37</v>
      </c>
      <c r="H3014" s="7" t="s">
        <v>6318</v>
      </c>
      <c r="I3014" s="7" t="s">
        <v>9426</v>
      </c>
      <c r="J3014" s="7" t="s">
        <v>314</v>
      </c>
      <c r="K3014" s="7" t="s">
        <v>314</v>
      </c>
      <c r="L3014" s="7" t="s">
        <v>14584</v>
      </c>
      <c r="M3014" s="7" t="s">
        <v>9427</v>
      </c>
      <c r="N3014" s="7">
        <v>17400</v>
      </c>
      <c r="O3014" s="7"/>
      <c r="P3014" s="7"/>
      <c r="Q3014" s="7"/>
      <c r="R3014" s="1"/>
      <c r="S3014" s="1"/>
      <c r="T3014" s="1"/>
      <c r="U3014" s="15" t="s">
        <v>816</v>
      </c>
      <c r="V3014" s="52"/>
      <c r="W3014" s="14" t="s">
        <v>815</v>
      </c>
      <c r="X3014" s="20">
        <v>0</v>
      </c>
      <c r="Y3014" s="7" t="s">
        <v>11785</v>
      </c>
      <c r="Z3014" s="11" t="s">
        <v>4442</v>
      </c>
      <c r="AA3014" s="7">
        <v>10000</v>
      </c>
      <c r="AB3014" s="1" t="s">
        <v>15986</v>
      </c>
      <c r="AC3014" s="7" t="s">
        <v>14868</v>
      </c>
      <c r="AD3014" s="1" t="s">
        <v>16269</v>
      </c>
    </row>
    <row r="3015" spans="1:30">
      <c r="A3015" s="6">
        <v>43944</v>
      </c>
      <c r="B3015" s="7" t="s">
        <v>1385</v>
      </c>
      <c r="C3015" s="7" t="s">
        <v>4444</v>
      </c>
      <c r="D3015" s="7" t="s">
        <v>1387</v>
      </c>
      <c r="E3015" s="7" t="s">
        <v>4456</v>
      </c>
      <c r="F3015" s="7" t="s">
        <v>4498</v>
      </c>
      <c r="G3015" s="7" t="s">
        <v>37</v>
      </c>
      <c r="H3015" s="7" t="s">
        <v>6319</v>
      </c>
      <c r="I3015" s="7" t="s">
        <v>9428</v>
      </c>
      <c r="J3015" s="7"/>
      <c r="K3015" s="7"/>
      <c r="L3015" s="7" t="s">
        <v>9429</v>
      </c>
      <c r="M3015" s="7" t="s">
        <v>9430</v>
      </c>
      <c r="N3015" s="7">
        <v>17400</v>
      </c>
      <c r="O3015" s="7"/>
      <c r="P3015" s="7"/>
      <c r="Q3015" s="7"/>
      <c r="R3015" s="1"/>
      <c r="S3015" s="1"/>
      <c r="T3015" s="1"/>
      <c r="U3015" s="15" t="s">
        <v>816</v>
      </c>
      <c r="V3015" s="52"/>
      <c r="W3015" s="14" t="s">
        <v>815</v>
      </c>
      <c r="X3015" s="20">
        <v>0</v>
      </c>
      <c r="Y3015" s="7" t="s">
        <v>11786</v>
      </c>
      <c r="Z3015" s="11" t="s">
        <v>4442</v>
      </c>
      <c r="AA3015" s="7">
        <v>5000</v>
      </c>
      <c r="AB3015" s="1" t="s">
        <v>15987</v>
      </c>
      <c r="AC3015" s="7" t="s">
        <v>14869</v>
      </c>
      <c r="AD3015" s="1" t="s">
        <v>16269</v>
      </c>
    </row>
    <row r="3016" spans="1:30">
      <c r="A3016" s="6">
        <v>43913</v>
      </c>
      <c r="B3016" s="7" t="s">
        <v>21</v>
      </c>
      <c r="C3016" s="7" t="s">
        <v>4269</v>
      </c>
      <c r="D3016" s="7" t="s">
        <v>3952</v>
      </c>
      <c r="E3016" s="7" t="s">
        <v>16</v>
      </c>
      <c r="F3016" s="7" t="s">
        <v>4270</v>
      </c>
      <c r="G3016" s="7" t="s">
        <v>17</v>
      </c>
      <c r="H3016" s="7" t="s">
        <v>6320</v>
      </c>
      <c r="I3016" s="7" t="s">
        <v>4396</v>
      </c>
      <c r="J3016" s="7"/>
      <c r="K3016" s="7"/>
      <c r="L3016" s="7" t="s">
        <v>8531</v>
      </c>
      <c r="M3016" s="7" t="s">
        <v>14344</v>
      </c>
      <c r="N3016" s="7">
        <v>17388</v>
      </c>
      <c r="O3016" s="7">
        <v>2520</v>
      </c>
      <c r="P3016" s="7">
        <v>6.9</v>
      </c>
      <c r="Q3016" s="7" t="s">
        <v>20</v>
      </c>
      <c r="R3016" s="1"/>
      <c r="S3016" s="1"/>
      <c r="T3016" s="1"/>
      <c r="U3016" s="15" t="s">
        <v>816</v>
      </c>
      <c r="V3016" s="52"/>
      <c r="W3016" s="14" t="s">
        <v>815</v>
      </c>
      <c r="X3016" s="20">
        <v>0</v>
      </c>
      <c r="Y3016" s="7" t="s">
        <v>11787</v>
      </c>
      <c r="Z3016" s="11" t="s">
        <v>4442</v>
      </c>
      <c r="AA3016" s="7">
        <v>1500000</v>
      </c>
      <c r="AB3016" s="1" t="s">
        <v>15733</v>
      </c>
      <c r="AC3016" s="7" t="s">
        <v>14869</v>
      </c>
      <c r="AD3016" s="1" t="s">
        <v>16269</v>
      </c>
    </row>
    <row r="3017" spans="1:30">
      <c r="A3017" s="6">
        <v>43942</v>
      </c>
      <c r="B3017" s="7" t="s">
        <v>15</v>
      </c>
      <c r="C3017" s="7" t="s">
        <v>4452</v>
      </c>
      <c r="D3017" s="7" t="s">
        <v>3804</v>
      </c>
      <c r="E3017" s="7" t="s">
        <v>16</v>
      </c>
      <c r="F3017" s="7" t="s">
        <v>2462</v>
      </c>
      <c r="G3017" s="7" t="s">
        <v>17</v>
      </c>
      <c r="H3017" s="7" t="s">
        <v>6321</v>
      </c>
      <c r="I3017" s="7" t="s">
        <v>8382</v>
      </c>
      <c r="J3017" s="7" t="s">
        <v>8976</v>
      </c>
      <c r="K3017" s="7"/>
      <c r="L3017" s="7" t="s">
        <v>8977</v>
      </c>
      <c r="M3017" s="7" t="s">
        <v>8978</v>
      </c>
      <c r="N3017" s="7">
        <v>17361</v>
      </c>
      <c r="O3017" s="7">
        <v>300</v>
      </c>
      <c r="P3017" s="7">
        <v>57.87</v>
      </c>
      <c r="Q3017" s="7"/>
      <c r="R3017" s="1"/>
      <c r="S3017" s="1"/>
      <c r="T3017" s="1"/>
      <c r="U3017" s="15" t="s">
        <v>816</v>
      </c>
      <c r="V3017" s="52"/>
      <c r="W3017" s="14" t="s">
        <v>815</v>
      </c>
      <c r="X3017" s="20">
        <v>0</v>
      </c>
      <c r="Y3017" s="7" t="s">
        <v>11788</v>
      </c>
      <c r="Z3017" s="11" t="s">
        <v>4442</v>
      </c>
      <c r="AA3017" s="7">
        <v>150000</v>
      </c>
      <c r="AB3017" s="1" t="s">
        <v>15858</v>
      </c>
      <c r="AC3017" s="7" t="s">
        <v>14870</v>
      </c>
      <c r="AD3017" s="1" t="s">
        <v>16269</v>
      </c>
    </row>
    <row r="3018" spans="1:30">
      <c r="A3018" s="6">
        <v>43941</v>
      </c>
      <c r="B3018" s="7" t="s">
        <v>21</v>
      </c>
      <c r="C3018" s="7" t="s">
        <v>2648</v>
      </c>
      <c r="D3018" s="11" t="s">
        <v>3952</v>
      </c>
      <c r="E3018" s="7" t="s">
        <v>16</v>
      </c>
      <c r="F3018" s="7" t="s">
        <v>6186</v>
      </c>
      <c r="G3018" s="7" t="s">
        <v>17</v>
      </c>
      <c r="H3018" s="7" t="s">
        <v>6322</v>
      </c>
      <c r="I3018" s="7" t="s">
        <v>9431</v>
      </c>
      <c r="J3018" s="7"/>
      <c r="K3018" s="7"/>
      <c r="L3018" s="7" t="s">
        <v>14586</v>
      </c>
      <c r="M3018" s="7" t="s">
        <v>14585</v>
      </c>
      <c r="N3018" s="7">
        <v>17360</v>
      </c>
      <c r="O3018" s="7"/>
      <c r="P3018" s="7"/>
      <c r="Q3018" s="7"/>
      <c r="R3018" s="1"/>
      <c r="S3018" s="1"/>
      <c r="T3018" s="1"/>
      <c r="U3018" s="15" t="s">
        <v>816</v>
      </c>
      <c r="V3018" s="52"/>
      <c r="W3018" s="14" t="s">
        <v>815</v>
      </c>
      <c r="X3018" s="20">
        <v>0</v>
      </c>
      <c r="Y3018" s="7" t="s">
        <v>11789</v>
      </c>
      <c r="Z3018" s="11" t="s">
        <v>4442</v>
      </c>
      <c r="AA3018" s="7">
        <v>500000</v>
      </c>
      <c r="AB3018" s="1" t="s">
        <v>15988</v>
      </c>
      <c r="AC3018" s="7" t="s">
        <v>14870</v>
      </c>
      <c r="AD3018" s="1" t="s">
        <v>16269</v>
      </c>
    </row>
    <row r="3019" spans="1:30">
      <c r="A3019" s="6">
        <v>43921</v>
      </c>
      <c r="B3019" s="7" t="s">
        <v>1385</v>
      </c>
      <c r="C3019" s="7" t="s">
        <v>4444</v>
      </c>
      <c r="D3019" s="7" t="s">
        <v>1387</v>
      </c>
      <c r="E3019" s="7" t="s">
        <v>4456</v>
      </c>
      <c r="F3019" s="7" t="s">
        <v>6323</v>
      </c>
      <c r="G3019" s="7" t="s">
        <v>17</v>
      </c>
      <c r="H3019" s="7" t="s">
        <v>6324</v>
      </c>
      <c r="I3019" s="7" t="s">
        <v>9432</v>
      </c>
      <c r="J3019" s="7"/>
      <c r="K3019" s="7"/>
      <c r="L3019" s="7" t="s">
        <v>9433</v>
      </c>
      <c r="M3019" s="7" t="s">
        <v>9434</v>
      </c>
      <c r="N3019" s="7">
        <v>17250</v>
      </c>
      <c r="O3019" s="7"/>
      <c r="P3019" s="7"/>
      <c r="Q3019" s="7"/>
      <c r="R3019" s="1"/>
      <c r="S3019" s="1"/>
      <c r="T3019" s="1"/>
      <c r="U3019" s="15" t="s">
        <v>816</v>
      </c>
      <c r="V3019" s="52"/>
      <c r="W3019" s="14" t="s">
        <v>815</v>
      </c>
      <c r="X3019" s="20">
        <v>0</v>
      </c>
      <c r="Y3019" s="7" t="s">
        <v>11790</v>
      </c>
      <c r="Z3019" s="11" t="s">
        <v>4442</v>
      </c>
      <c r="AA3019" s="7">
        <v>10000</v>
      </c>
      <c r="AB3019" s="1" t="s">
        <v>15989</v>
      </c>
      <c r="AC3019" s="7" t="s">
        <v>14868</v>
      </c>
      <c r="AD3019" s="1" t="s">
        <v>16269</v>
      </c>
    </row>
    <row r="3020" spans="1:30">
      <c r="A3020" s="6">
        <v>43951</v>
      </c>
      <c r="B3020" s="7" t="s">
        <v>15</v>
      </c>
      <c r="C3020" s="7" t="s">
        <v>2194</v>
      </c>
      <c r="D3020" s="7" t="s">
        <v>2194</v>
      </c>
      <c r="E3020" s="7" t="s">
        <v>16</v>
      </c>
      <c r="F3020" s="7" t="s">
        <v>2195</v>
      </c>
      <c r="G3020" s="7" t="s">
        <v>37</v>
      </c>
      <c r="H3020" s="7" t="s">
        <v>6325</v>
      </c>
      <c r="I3020" s="7" t="s">
        <v>8792</v>
      </c>
      <c r="J3020" s="7" t="s">
        <v>2207</v>
      </c>
      <c r="K3020" s="7" t="s">
        <v>8793</v>
      </c>
      <c r="L3020" s="7" t="s">
        <v>9435</v>
      </c>
      <c r="M3020" s="7" t="s">
        <v>9436</v>
      </c>
      <c r="N3020" s="7">
        <v>17220</v>
      </c>
      <c r="O3020" s="7">
        <v>14</v>
      </c>
      <c r="P3020" s="7">
        <v>1230</v>
      </c>
      <c r="Q3020" s="7"/>
      <c r="R3020" s="1"/>
      <c r="S3020" s="1"/>
      <c r="T3020" s="1"/>
      <c r="U3020" s="15" t="s">
        <v>816</v>
      </c>
      <c r="V3020" s="52"/>
      <c r="W3020" s="14" t="s">
        <v>815</v>
      </c>
      <c r="X3020" s="20">
        <v>0</v>
      </c>
      <c r="Y3020" s="7" t="s">
        <v>11791</v>
      </c>
      <c r="Z3020" s="11" t="s">
        <v>4442</v>
      </c>
      <c r="AA3020" s="7">
        <v>95400</v>
      </c>
      <c r="AB3020" s="1" t="s">
        <v>14921</v>
      </c>
      <c r="AC3020" s="7" t="s">
        <v>14870</v>
      </c>
      <c r="AD3020" s="1" t="s">
        <v>16269</v>
      </c>
    </row>
    <row r="3021" spans="1:30">
      <c r="A3021" s="6">
        <v>43941</v>
      </c>
      <c r="B3021" s="7" t="s">
        <v>21</v>
      </c>
      <c r="C3021" s="7" t="s">
        <v>6326</v>
      </c>
      <c r="D3021" s="11" t="s">
        <v>904</v>
      </c>
      <c r="E3021" s="7" t="s">
        <v>117</v>
      </c>
      <c r="F3021" s="7"/>
      <c r="G3021" s="7" t="s">
        <v>34</v>
      </c>
      <c r="H3021" s="7" t="s">
        <v>6327</v>
      </c>
      <c r="I3021" s="7" t="s">
        <v>9437</v>
      </c>
      <c r="J3021" s="7"/>
      <c r="K3021" s="7" t="s">
        <v>9438</v>
      </c>
      <c r="L3021" s="7" t="s">
        <v>14587</v>
      </c>
      <c r="M3021" s="7" t="s">
        <v>9439</v>
      </c>
      <c r="N3021" s="7">
        <v>17150</v>
      </c>
      <c r="O3021" s="7"/>
      <c r="P3021" s="7"/>
      <c r="Q3021" s="7"/>
      <c r="R3021" s="1"/>
      <c r="S3021" s="1"/>
      <c r="T3021" s="1"/>
      <c r="U3021" s="15" t="s">
        <v>816</v>
      </c>
      <c r="V3021" s="52"/>
      <c r="W3021" s="14" t="s">
        <v>815</v>
      </c>
      <c r="X3021" s="20">
        <v>0</v>
      </c>
      <c r="Y3021" s="7" t="s">
        <v>11792</v>
      </c>
      <c r="Z3021" s="11" t="s">
        <v>4442</v>
      </c>
      <c r="AA3021" s="7">
        <v>50000</v>
      </c>
      <c r="AB3021" s="1" t="s">
        <v>15990</v>
      </c>
      <c r="AC3021" s="7" t="s">
        <v>14868</v>
      </c>
      <c r="AD3021" s="1" t="s">
        <v>16269</v>
      </c>
    </row>
    <row r="3022" spans="1:30">
      <c r="A3022" s="6">
        <v>43949</v>
      </c>
      <c r="B3022" s="7" t="s">
        <v>1385</v>
      </c>
      <c r="C3022" s="7" t="s">
        <v>4499</v>
      </c>
      <c r="D3022" s="7" t="s">
        <v>2194</v>
      </c>
      <c r="E3022" s="7" t="s">
        <v>36</v>
      </c>
      <c r="F3022" s="7" t="s">
        <v>2319</v>
      </c>
      <c r="G3022" s="7" t="s">
        <v>17</v>
      </c>
      <c r="H3022" s="7" t="s">
        <v>5339</v>
      </c>
      <c r="I3022" s="7" t="s">
        <v>2321</v>
      </c>
      <c r="J3022" s="7" t="s">
        <v>2321</v>
      </c>
      <c r="K3022" s="7" t="s">
        <v>2321</v>
      </c>
      <c r="L3022" s="7" t="s">
        <v>14463</v>
      </c>
      <c r="M3022" s="7" t="s">
        <v>8987</v>
      </c>
      <c r="N3022" s="7">
        <v>17094</v>
      </c>
      <c r="O3022" s="7">
        <v>444</v>
      </c>
      <c r="P3022" s="7">
        <v>38.5</v>
      </c>
      <c r="Q3022" s="7"/>
      <c r="R3022" s="1"/>
      <c r="S3022" s="1"/>
      <c r="T3022" s="1"/>
      <c r="U3022" s="15" t="s">
        <v>816</v>
      </c>
      <c r="V3022" s="52"/>
      <c r="W3022" s="14" t="s">
        <v>815</v>
      </c>
      <c r="X3022" s="20">
        <v>0</v>
      </c>
      <c r="Y3022" s="7" t="s">
        <v>11793</v>
      </c>
      <c r="Z3022" s="11" t="s">
        <v>4442</v>
      </c>
      <c r="AA3022" s="7">
        <v>80000</v>
      </c>
      <c r="AB3022" s="1" t="s">
        <v>15861</v>
      </c>
      <c r="AC3022" s="7" t="s">
        <v>14869</v>
      </c>
      <c r="AD3022" s="1" t="s">
        <v>16269</v>
      </c>
    </row>
    <row r="3023" spans="1:30">
      <c r="A3023" s="6">
        <v>43941</v>
      </c>
      <c r="B3023" s="7" t="s">
        <v>21</v>
      </c>
      <c r="C3023" s="7" t="s">
        <v>2648</v>
      </c>
      <c r="D3023" s="11" t="s">
        <v>3952</v>
      </c>
      <c r="E3023" s="7" t="s">
        <v>16</v>
      </c>
      <c r="F3023" s="7" t="s">
        <v>4730</v>
      </c>
      <c r="G3023" s="7" t="s">
        <v>17</v>
      </c>
      <c r="H3023" s="7" t="s">
        <v>5788</v>
      </c>
      <c r="I3023" s="7" t="s">
        <v>8870</v>
      </c>
      <c r="J3023" s="7"/>
      <c r="K3023" s="7"/>
      <c r="L3023" s="7" t="s">
        <v>1854</v>
      </c>
      <c r="M3023" s="7" t="s">
        <v>1855</v>
      </c>
      <c r="N3023" s="7">
        <v>17076</v>
      </c>
      <c r="O3023" s="7"/>
      <c r="P3023" s="7"/>
      <c r="Q3023" s="7"/>
      <c r="R3023" s="1"/>
      <c r="S3023" s="1"/>
      <c r="T3023" s="1"/>
      <c r="U3023" s="15" t="s">
        <v>816</v>
      </c>
      <c r="V3023" s="52"/>
      <c r="W3023" s="14" t="s">
        <v>815</v>
      </c>
      <c r="X3023" s="20">
        <v>0</v>
      </c>
      <c r="Y3023" s="7" t="s">
        <v>11794</v>
      </c>
      <c r="Z3023" s="11" t="s">
        <v>4442</v>
      </c>
      <c r="AA3023" s="7">
        <v>50000</v>
      </c>
      <c r="AB3023" s="1" t="s">
        <v>15169</v>
      </c>
      <c r="AC3023" s="7" t="s">
        <v>14868</v>
      </c>
      <c r="AD3023" s="1" t="s">
        <v>16269</v>
      </c>
    </row>
    <row r="3024" spans="1:30">
      <c r="A3024" s="6">
        <v>43942</v>
      </c>
      <c r="B3024" s="7" t="s">
        <v>15</v>
      </c>
      <c r="C3024" s="7" t="s">
        <v>4452</v>
      </c>
      <c r="D3024" s="7" t="s">
        <v>3804</v>
      </c>
      <c r="E3024" s="7" t="s">
        <v>128</v>
      </c>
      <c r="F3024" s="7" t="s">
        <v>5701</v>
      </c>
      <c r="G3024" s="7" t="s">
        <v>17</v>
      </c>
      <c r="H3024" s="7" t="s">
        <v>6328</v>
      </c>
      <c r="I3024" s="7" t="s">
        <v>8765</v>
      </c>
      <c r="J3024" s="7"/>
      <c r="K3024" s="7" t="s">
        <v>2161</v>
      </c>
      <c r="L3024" s="7" t="s">
        <v>14395</v>
      </c>
      <c r="M3024" s="7" t="s">
        <v>8766</v>
      </c>
      <c r="N3024" s="7">
        <v>17028</v>
      </c>
      <c r="O3024" s="7">
        <v>2</v>
      </c>
      <c r="P3024" s="7">
        <v>9460</v>
      </c>
      <c r="Q3024" s="7"/>
      <c r="R3024" s="1"/>
      <c r="S3024" s="1"/>
      <c r="T3024" s="1"/>
      <c r="U3024" s="15" t="s">
        <v>816</v>
      </c>
      <c r="V3024" s="52"/>
      <c r="W3024" s="14" t="s">
        <v>815</v>
      </c>
      <c r="X3024" s="20">
        <v>0</v>
      </c>
      <c r="Y3024" s="7" t="s">
        <v>11795</v>
      </c>
      <c r="Z3024" s="11" t="s">
        <v>4442</v>
      </c>
      <c r="AA3024" s="7">
        <v>100000</v>
      </c>
      <c r="AB3024" s="1" t="s">
        <v>15794</v>
      </c>
      <c r="AC3024" s="7" t="s">
        <v>14868</v>
      </c>
      <c r="AD3024" s="1" t="s">
        <v>16269</v>
      </c>
    </row>
    <row r="3025" spans="1:30">
      <c r="A3025" s="6" t="s">
        <v>815</v>
      </c>
      <c r="B3025" s="7" t="s">
        <v>15</v>
      </c>
      <c r="C3025" s="7" t="s">
        <v>4458</v>
      </c>
      <c r="D3025" s="11" t="s">
        <v>904</v>
      </c>
      <c r="E3025" s="7" t="s">
        <v>16</v>
      </c>
      <c r="F3025" s="7" t="s">
        <v>4459</v>
      </c>
      <c r="G3025" s="7" t="s">
        <v>17</v>
      </c>
      <c r="H3025" s="7" t="s">
        <v>6329</v>
      </c>
      <c r="I3025" s="7" t="s">
        <v>8267</v>
      </c>
      <c r="J3025" s="7"/>
      <c r="K3025" s="7" t="s">
        <v>4517</v>
      </c>
      <c r="L3025" s="7"/>
      <c r="M3025" s="7"/>
      <c r="N3025" s="7">
        <v>17010</v>
      </c>
      <c r="O3025" s="7"/>
      <c r="P3025" s="7"/>
      <c r="Q3025" s="7"/>
      <c r="R3025" s="1"/>
      <c r="S3025" s="1"/>
      <c r="T3025" s="1"/>
      <c r="U3025" s="15" t="s">
        <v>816</v>
      </c>
      <c r="V3025" s="52"/>
      <c r="W3025" s="14" t="s">
        <v>815</v>
      </c>
      <c r="X3025" s="20">
        <v>0</v>
      </c>
      <c r="Y3025" s="7" t="s">
        <v>11796</v>
      </c>
      <c r="Z3025" s="11" t="s">
        <v>4442</v>
      </c>
      <c r="AA3025" s="7"/>
      <c r="AB3025" s="1" t="s">
        <v>14871</v>
      </c>
      <c r="AC3025" s="7"/>
      <c r="AD3025" s="1" t="s">
        <v>16269</v>
      </c>
    </row>
    <row r="3026" spans="1:30">
      <c r="A3026" s="6">
        <v>43908</v>
      </c>
      <c r="B3026" s="7" t="s">
        <v>15</v>
      </c>
      <c r="C3026" s="7" t="s">
        <v>4632</v>
      </c>
      <c r="D3026" s="7" t="s">
        <v>3512</v>
      </c>
      <c r="E3026" s="7" t="s">
        <v>16</v>
      </c>
      <c r="F3026" s="7"/>
      <c r="G3026" s="7" t="s">
        <v>17</v>
      </c>
      <c r="H3026" s="7" t="s">
        <v>6330</v>
      </c>
      <c r="I3026" s="7" t="s">
        <v>9440</v>
      </c>
      <c r="J3026" s="7"/>
      <c r="K3026" s="7" t="s">
        <v>9441</v>
      </c>
      <c r="L3026" s="7" t="s">
        <v>1736</v>
      </c>
      <c r="M3026" s="7" t="s">
        <v>1737</v>
      </c>
      <c r="N3026" s="7">
        <v>17000</v>
      </c>
      <c r="O3026" s="7">
        <v>10</v>
      </c>
      <c r="P3026" s="7">
        <v>1700</v>
      </c>
      <c r="Q3026" s="7"/>
      <c r="R3026" s="1"/>
      <c r="S3026" s="1"/>
      <c r="T3026" s="1"/>
      <c r="U3026" s="15" t="s">
        <v>816</v>
      </c>
      <c r="V3026" s="52"/>
      <c r="W3026" s="14" t="s">
        <v>815</v>
      </c>
      <c r="X3026" s="20">
        <v>0</v>
      </c>
      <c r="Y3026" s="7" t="s">
        <v>11797</v>
      </c>
      <c r="Z3026" s="11" t="s">
        <v>4442</v>
      </c>
      <c r="AA3026" s="7">
        <v>500000</v>
      </c>
      <c r="AB3026" s="1" t="s">
        <v>15151</v>
      </c>
      <c r="AC3026" s="7" t="s">
        <v>14869</v>
      </c>
      <c r="AD3026" s="1" t="s">
        <v>16269</v>
      </c>
    </row>
    <row r="3027" spans="1:30">
      <c r="A3027" s="6">
        <v>43941</v>
      </c>
      <c r="B3027" s="7" t="s">
        <v>21</v>
      </c>
      <c r="C3027" s="7" t="s">
        <v>2648</v>
      </c>
      <c r="D3027" s="11" t="s">
        <v>3952</v>
      </c>
      <c r="E3027" s="7" t="s">
        <v>16</v>
      </c>
      <c r="F3027" s="7" t="s">
        <v>6257</v>
      </c>
      <c r="G3027" s="7" t="s">
        <v>17</v>
      </c>
      <c r="H3027" s="7" t="s">
        <v>6258</v>
      </c>
      <c r="I3027" s="7" t="s">
        <v>9364</v>
      </c>
      <c r="J3027" s="7"/>
      <c r="K3027" s="7"/>
      <c r="L3027" s="7"/>
      <c r="M3027" s="7" t="s">
        <v>4356</v>
      </c>
      <c r="N3027" s="7">
        <v>16950</v>
      </c>
      <c r="O3027" s="7"/>
      <c r="P3027" s="7"/>
      <c r="Q3027" s="7"/>
      <c r="R3027" s="1"/>
      <c r="S3027" s="1"/>
      <c r="T3027" s="1"/>
      <c r="U3027" s="15" t="s">
        <v>816</v>
      </c>
      <c r="V3027" s="52"/>
      <c r="W3027" s="14" t="s">
        <v>815</v>
      </c>
      <c r="X3027" s="20">
        <v>0</v>
      </c>
      <c r="Y3027" s="7" t="s">
        <v>11798</v>
      </c>
      <c r="Z3027" s="11" t="s">
        <v>4442</v>
      </c>
      <c r="AA3027" s="7"/>
      <c r="AB3027" s="71" t="s">
        <v>16263</v>
      </c>
      <c r="AC3027" s="7"/>
      <c r="AD3027" s="1" t="s">
        <v>16269</v>
      </c>
    </row>
    <row r="3028" spans="1:30">
      <c r="A3028" s="6">
        <v>43948</v>
      </c>
      <c r="B3028" s="7" t="s">
        <v>21</v>
      </c>
      <c r="C3028" s="7" t="s">
        <v>4657</v>
      </c>
      <c r="D3028" s="7" t="s">
        <v>3952</v>
      </c>
      <c r="E3028" s="7" t="s">
        <v>117</v>
      </c>
      <c r="F3028" s="7" t="s">
        <v>6331</v>
      </c>
      <c r="G3028" s="7" t="s">
        <v>17</v>
      </c>
      <c r="H3028" s="7" t="s">
        <v>6332</v>
      </c>
      <c r="I3028" s="7" t="s">
        <v>9442</v>
      </c>
      <c r="J3028" s="7"/>
      <c r="K3028" s="7"/>
      <c r="L3028" s="7" t="s">
        <v>14588</v>
      </c>
      <c r="M3028" s="7" t="s">
        <v>9443</v>
      </c>
      <c r="N3028" s="7">
        <v>16950</v>
      </c>
      <c r="O3028" s="7"/>
      <c r="P3028" s="7"/>
      <c r="Q3028" s="7"/>
      <c r="R3028" s="1"/>
      <c r="S3028" s="1"/>
      <c r="T3028" s="1"/>
      <c r="U3028" s="15" t="s">
        <v>816</v>
      </c>
      <c r="V3028" s="52"/>
      <c r="W3028" s="14" t="s">
        <v>815</v>
      </c>
      <c r="X3028" s="20">
        <v>0</v>
      </c>
      <c r="Y3028" s="7" t="s">
        <v>11799</v>
      </c>
      <c r="Z3028" s="11" t="s">
        <v>4442</v>
      </c>
      <c r="AA3028" s="7">
        <v>95400</v>
      </c>
      <c r="AB3028" s="1" t="s">
        <v>15991</v>
      </c>
      <c r="AC3028" s="7" t="s">
        <v>14868</v>
      </c>
      <c r="AD3028" s="1" t="s">
        <v>16269</v>
      </c>
    </row>
    <row r="3029" spans="1:30">
      <c r="A3029" s="6">
        <v>43941</v>
      </c>
      <c r="B3029" s="7" t="s">
        <v>21</v>
      </c>
      <c r="C3029" s="7" t="s">
        <v>2648</v>
      </c>
      <c r="D3029" s="11" t="s">
        <v>3952</v>
      </c>
      <c r="E3029" s="7" t="s">
        <v>16</v>
      </c>
      <c r="F3029" s="7" t="s">
        <v>4101</v>
      </c>
      <c r="G3029" s="7" t="s">
        <v>17</v>
      </c>
      <c r="H3029" s="7" t="s">
        <v>6333</v>
      </c>
      <c r="I3029" s="7" t="s">
        <v>9444</v>
      </c>
      <c r="J3029" s="7"/>
      <c r="K3029" s="7"/>
      <c r="L3029" s="7" t="s">
        <v>9491</v>
      </c>
      <c r="M3029" s="7" t="s">
        <v>9492</v>
      </c>
      <c r="N3029" s="7">
        <v>16948.75</v>
      </c>
      <c r="O3029" s="7"/>
      <c r="P3029" s="7"/>
      <c r="Q3029" s="7"/>
      <c r="R3029" s="1"/>
      <c r="S3029" s="1"/>
      <c r="T3029" s="1"/>
      <c r="U3029" s="15" t="s">
        <v>816</v>
      </c>
      <c r="V3029" s="52"/>
      <c r="W3029" s="14" t="s">
        <v>815</v>
      </c>
      <c r="X3029" s="20">
        <v>0</v>
      </c>
      <c r="Y3029" s="7" t="s">
        <v>11800</v>
      </c>
      <c r="Z3029" s="11" t="s">
        <v>4442</v>
      </c>
      <c r="AA3029" s="7">
        <v>1712000</v>
      </c>
      <c r="AB3029" s="1" t="s">
        <v>15992</v>
      </c>
      <c r="AC3029" s="7" t="s">
        <v>14869</v>
      </c>
      <c r="AD3029" s="1" t="s">
        <v>16269</v>
      </c>
    </row>
    <row r="3030" spans="1:30">
      <c r="A3030" s="6">
        <v>43943</v>
      </c>
      <c r="B3030" s="7" t="s">
        <v>15</v>
      </c>
      <c r="C3030" s="7" t="s">
        <v>4593</v>
      </c>
      <c r="D3030" s="7" t="s">
        <v>474</v>
      </c>
      <c r="E3030" s="7" t="s">
        <v>16</v>
      </c>
      <c r="F3030" s="7"/>
      <c r="G3030" s="7" t="s">
        <v>17</v>
      </c>
      <c r="H3030" s="7" t="s">
        <v>6334</v>
      </c>
      <c r="I3030" s="7" t="s">
        <v>9445</v>
      </c>
      <c r="J3030" s="7"/>
      <c r="K3030" s="7" t="s">
        <v>9446</v>
      </c>
      <c r="L3030" s="7" t="s">
        <v>14589</v>
      </c>
      <c r="M3030" s="7" t="s">
        <v>9447</v>
      </c>
      <c r="N3030" s="7">
        <v>16928</v>
      </c>
      <c r="O3030" s="7">
        <v>460</v>
      </c>
      <c r="P3030" s="7">
        <v>36.799999999999997</v>
      </c>
      <c r="Q3030" s="7"/>
      <c r="R3030" s="1"/>
      <c r="S3030" s="1"/>
      <c r="T3030" s="1"/>
      <c r="U3030" s="15" t="s">
        <v>816</v>
      </c>
      <c r="V3030" s="52"/>
      <c r="W3030" s="14" t="s">
        <v>815</v>
      </c>
      <c r="X3030" s="20">
        <v>0</v>
      </c>
      <c r="Y3030" s="7" t="s">
        <v>11801</v>
      </c>
      <c r="Z3030" s="11" t="s">
        <v>4442</v>
      </c>
      <c r="AA3030" s="7">
        <v>410000</v>
      </c>
      <c r="AB3030" s="1" t="s">
        <v>15993</v>
      </c>
      <c r="AC3030" s="7" t="s">
        <v>14870</v>
      </c>
      <c r="AD3030" s="1" t="s">
        <v>16269</v>
      </c>
    </row>
    <row r="3031" spans="1:30">
      <c r="A3031" s="6">
        <v>43941</v>
      </c>
      <c r="B3031" s="7" t="s">
        <v>21</v>
      </c>
      <c r="C3031" s="7" t="s">
        <v>2648</v>
      </c>
      <c r="D3031" s="11" t="s">
        <v>3952</v>
      </c>
      <c r="E3031" s="7" t="s">
        <v>16</v>
      </c>
      <c r="F3031" s="7" t="s">
        <v>5410</v>
      </c>
      <c r="G3031" s="7" t="s">
        <v>17</v>
      </c>
      <c r="H3031" s="7" t="s">
        <v>6335</v>
      </c>
      <c r="I3031" s="7" t="s">
        <v>9448</v>
      </c>
      <c r="J3031" s="7"/>
      <c r="K3031" s="7"/>
      <c r="L3031" s="7" t="s">
        <v>2679</v>
      </c>
      <c r="M3031" s="7" t="s">
        <v>13909</v>
      </c>
      <c r="N3031" s="7">
        <v>16900</v>
      </c>
      <c r="O3031" s="7"/>
      <c r="P3031" s="7"/>
      <c r="Q3031" s="7"/>
      <c r="R3031" s="1"/>
      <c r="S3031" s="1"/>
      <c r="T3031" s="1"/>
      <c r="U3031" s="15" t="s">
        <v>816</v>
      </c>
      <c r="V3031" s="52"/>
      <c r="W3031" s="14" t="s">
        <v>815</v>
      </c>
      <c r="X3031" s="20">
        <v>0</v>
      </c>
      <c r="Y3031" s="7" t="s">
        <v>11802</v>
      </c>
      <c r="Z3031" s="11" t="s">
        <v>4442</v>
      </c>
      <c r="AA3031" s="7">
        <v>250000</v>
      </c>
      <c r="AB3031" s="1" t="s">
        <v>15238</v>
      </c>
      <c r="AC3031" s="7" t="s">
        <v>14868</v>
      </c>
      <c r="AD3031" s="1" t="s">
        <v>16269</v>
      </c>
    </row>
    <row r="3032" spans="1:30">
      <c r="A3032" s="6">
        <v>43930</v>
      </c>
      <c r="B3032" s="7" t="s">
        <v>15</v>
      </c>
      <c r="C3032" s="7" t="s">
        <v>4632</v>
      </c>
      <c r="D3032" s="7" t="s">
        <v>3512</v>
      </c>
      <c r="E3032" s="7" t="s">
        <v>16</v>
      </c>
      <c r="F3032" s="7"/>
      <c r="G3032" s="7" t="s">
        <v>34</v>
      </c>
      <c r="H3032" s="7" t="s">
        <v>6336</v>
      </c>
      <c r="I3032" s="7" t="s">
        <v>9449</v>
      </c>
      <c r="J3032" s="7" t="s">
        <v>9450</v>
      </c>
      <c r="K3032" s="7" t="s">
        <v>9450</v>
      </c>
      <c r="L3032" s="7" t="s">
        <v>14590</v>
      </c>
      <c r="M3032" s="7" t="s">
        <v>9451</v>
      </c>
      <c r="N3032" s="7">
        <v>16878.63</v>
      </c>
      <c r="O3032" s="7">
        <v>1</v>
      </c>
      <c r="P3032" s="7">
        <v>16878.63</v>
      </c>
      <c r="Q3032" s="7"/>
      <c r="R3032" s="1"/>
      <c r="S3032" s="1"/>
      <c r="T3032" s="1"/>
      <c r="U3032" s="15" t="s">
        <v>816</v>
      </c>
      <c r="V3032" s="52"/>
      <c r="W3032" s="14" t="s">
        <v>815</v>
      </c>
      <c r="X3032" s="20">
        <v>0</v>
      </c>
      <c r="Y3032" s="7" t="s">
        <v>11803</v>
      </c>
      <c r="Z3032" s="11" t="s">
        <v>4442</v>
      </c>
      <c r="AA3032" s="7">
        <v>52500</v>
      </c>
      <c r="AB3032" s="1" t="s">
        <v>15994</v>
      </c>
      <c r="AC3032" s="7" t="s">
        <v>14868</v>
      </c>
      <c r="AD3032" s="1" t="s">
        <v>16269</v>
      </c>
    </row>
    <row r="3033" spans="1:30">
      <c r="A3033" s="6">
        <v>43941</v>
      </c>
      <c r="B3033" s="7" t="s">
        <v>21</v>
      </c>
      <c r="C3033" s="7" t="s">
        <v>4659</v>
      </c>
      <c r="D3033" s="7" t="s">
        <v>2349</v>
      </c>
      <c r="E3033" s="7" t="s">
        <v>16</v>
      </c>
      <c r="F3033" s="7" t="s">
        <v>2350</v>
      </c>
      <c r="G3033" s="7" t="s">
        <v>37</v>
      </c>
      <c r="H3033" s="7" t="s">
        <v>6337</v>
      </c>
      <c r="I3033" s="7" t="s">
        <v>8480</v>
      </c>
      <c r="J3033" s="7"/>
      <c r="K3033" s="7" t="s">
        <v>8481</v>
      </c>
      <c r="L3033" s="7" t="s">
        <v>14332</v>
      </c>
      <c r="M3033" s="7" t="s">
        <v>8482</v>
      </c>
      <c r="N3033" s="7">
        <v>16822</v>
      </c>
      <c r="O3033" s="7">
        <v>26</v>
      </c>
      <c r="P3033" s="7">
        <v>647</v>
      </c>
      <c r="Q3033" s="7"/>
      <c r="R3033" s="1"/>
      <c r="S3033" s="1"/>
      <c r="T3033" s="1"/>
      <c r="U3033" s="15" t="s">
        <v>816</v>
      </c>
      <c r="V3033" s="52"/>
      <c r="W3033" s="14" t="s">
        <v>815</v>
      </c>
      <c r="X3033" s="20">
        <v>0</v>
      </c>
      <c r="Y3033" s="7" t="s">
        <v>11804</v>
      </c>
      <c r="Z3033" s="11" t="s">
        <v>4442</v>
      </c>
      <c r="AA3033" s="7">
        <v>20000</v>
      </c>
      <c r="AB3033" s="1" t="s">
        <v>15720</v>
      </c>
      <c r="AC3033" s="7" t="s">
        <v>14870</v>
      </c>
      <c r="AD3033" s="1" t="s">
        <v>16269</v>
      </c>
    </row>
    <row r="3034" spans="1:30">
      <c r="A3034" s="6">
        <v>43943</v>
      </c>
      <c r="B3034" s="7" t="s">
        <v>21</v>
      </c>
      <c r="C3034" s="7" t="s">
        <v>5142</v>
      </c>
      <c r="D3034" s="11" t="s">
        <v>904</v>
      </c>
      <c r="E3034" s="7" t="s">
        <v>16</v>
      </c>
      <c r="F3034" s="7" t="s">
        <v>1157</v>
      </c>
      <c r="G3034" s="7" t="s">
        <v>17</v>
      </c>
      <c r="H3034" s="7" t="s">
        <v>6028</v>
      </c>
      <c r="I3034" s="7" t="s">
        <v>9129</v>
      </c>
      <c r="J3034" s="7"/>
      <c r="K3034" s="7" t="s">
        <v>9130</v>
      </c>
      <c r="L3034" s="7"/>
      <c r="M3034" s="7"/>
      <c r="N3034" s="7">
        <v>16792.599999999999</v>
      </c>
      <c r="O3034" s="7"/>
      <c r="P3034" s="7"/>
      <c r="Q3034" s="7"/>
      <c r="R3034" s="1"/>
      <c r="S3034" s="1"/>
      <c r="T3034" s="1"/>
      <c r="U3034" s="15" t="s">
        <v>816</v>
      </c>
      <c r="V3034" s="52"/>
      <c r="W3034" s="14" t="s">
        <v>815</v>
      </c>
      <c r="X3034" s="20">
        <v>0</v>
      </c>
      <c r="Y3034" s="7" t="s">
        <v>11805</v>
      </c>
      <c r="Z3034" s="11" t="s">
        <v>4442</v>
      </c>
      <c r="AA3034" s="7"/>
      <c r="AB3034" s="1" t="s">
        <v>14871</v>
      </c>
      <c r="AC3034" s="7"/>
      <c r="AD3034" s="1" t="s">
        <v>16269</v>
      </c>
    </row>
    <row r="3035" spans="1:30">
      <c r="A3035" s="6">
        <v>43944</v>
      </c>
      <c r="B3035" s="7" t="s">
        <v>21</v>
      </c>
      <c r="C3035" s="7" t="s">
        <v>4656</v>
      </c>
      <c r="D3035" s="7" t="s">
        <v>39</v>
      </c>
      <c r="E3035" s="7" t="s">
        <v>16</v>
      </c>
      <c r="F3035" s="7" t="s">
        <v>176</v>
      </c>
      <c r="G3035" s="7" t="s">
        <v>17</v>
      </c>
      <c r="H3035" s="7" t="s">
        <v>6338</v>
      </c>
      <c r="I3035" s="7" t="s">
        <v>258</v>
      </c>
      <c r="J3035" s="7"/>
      <c r="K3035" s="7" t="s">
        <v>9452</v>
      </c>
      <c r="L3035" s="7" t="s">
        <v>168</v>
      </c>
      <c r="M3035" s="7" t="s">
        <v>103</v>
      </c>
      <c r="N3035" s="7">
        <v>16716.5</v>
      </c>
      <c r="O3035" s="7">
        <v>3350</v>
      </c>
      <c r="P3035" s="7">
        <v>4.99</v>
      </c>
      <c r="Q3035" s="7"/>
      <c r="R3035" s="1"/>
      <c r="S3035" s="1"/>
      <c r="T3035" s="1"/>
      <c r="U3035" s="15" t="s">
        <v>816</v>
      </c>
      <c r="V3035" s="52"/>
      <c r="W3035" s="14" t="s">
        <v>815</v>
      </c>
      <c r="X3035" s="20">
        <v>0</v>
      </c>
      <c r="Y3035" s="7" t="s">
        <v>11806</v>
      </c>
      <c r="Z3035" s="11" t="s">
        <v>4442</v>
      </c>
      <c r="AA3035" s="7">
        <v>60000</v>
      </c>
      <c r="AB3035" s="1" t="s">
        <v>14887</v>
      </c>
      <c r="AC3035" s="7" t="s">
        <v>14868</v>
      </c>
      <c r="AD3035" s="1" t="s">
        <v>16269</v>
      </c>
    </row>
    <row r="3036" spans="1:30">
      <c r="A3036" s="6">
        <v>43944</v>
      </c>
      <c r="B3036" s="7" t="s">
        <v>1385</v>
      </c>
      <c r="C3036" s="7" t="s">
        <v>4444</v>
      </c>
      <c r="D3036" s="7" t="s">
        <v>1387</v>
      </c>
      <c r="E3036" s="7" t="s">
        <v>4456</v>
      </c>
      <c r="F3036" s="7" t="s">
        <v>4469</v>
      </c>
      <c r="G3036" s="7" t="s">
        <v>17</v>
      </c>
      <c r="H3036" s="7" t="s">
        <v>5736</v>
      </c>
      <c r="I3036" s="7" t="s">
        <v>8808</v>
      </c>
      <c r="J3036" s="7"/>
      <c r="K3036" s="7"/>
      <c r="L3036" s="7" t="s">
        <v>9453</v>
      </c>
      <c r="M3036" s="7" t="s">
        <v>9454</v>
      </c>
      <c r="N3036" s="7">
        <v>16695.009999999998</v>
      </c>
      <c r="O3036" s="7"/>
      <c r="P3036" s="7"/>
      <c r="Q3036" s="7"/>
      <c r="R3036" s="1"/>
      <c r="S3036" s="1"/>
      <c r="T3036" s="1"/>
      <c r="U3036" s="15" t="s">
        <v>816</v>
      </c>
      <c r="V3036" s="52"/>
      <c r="W3036" s="14" t="s">
        <v>815</v>
      </c>
      <c r="X3036" s="20">
        <v>0</v>
      </c>
      <c r="Y3036" s="7" t="s">
        <v>11807</v>
      </c>
      <c r="Z3036" s="11" t="s">
        <v>4442</v>
      </c>
      <c r="AA3036" s="7">
        <v>90000</v>
      </c>
      <c r="AB3036" s="1" t="s">
        <v>15989</v>
      </c>
      <c r="AC3036" s="7" t="s">
        <v>14868</v>
      </c>
      <c r="AD3036" s="1" t="s">
        <v>16269</v>
      </c>
    </row>
    <row r="3037" spans="1:30">
      <c r="A3037" s="6">
        <v>43955</v>
      </c>
      <c r="B3037" s="7" t="s">
        <v>1385</v>
      </c>
      <c r="C3037" s="7" t="s">
        <v>4444</v>
      </c>
      <c r="D3037" s="7" t="s">
        <v>1387</v>
      </c>
      <c r="E3037" s="7" t="s">
        <v>4456</v>
      </c>
      <c r="F3037" s="7" t="s">
        <v>4469</v>
      </c>
      <c r="G3037" s="7" t="s">
        <v>34</v>
      </c>
      <c r="H3037" s="7" t="s">
        <v>5736</v>
      </c>
      <c r="I3037" s="7" t="s">
        <v>8808</v>
      </c>
      <c r="J3037" s="7"/>
      <c r="K3037" s="7"/>
      <c r="L3037" s="7" t="s">
        <v>9453</v>
      </c>
      <c r="M3037" s="7" t="s">
        <v>9454</v>
      </c>
      <c r="N3037" s="7">
        <v>16695.009999999998</v>
      </c>
      <c r="O3037" s="7"/>
      <c r="P3037" s="7"/>
      <c r="Q3037" s="7"/>
      <c r="R3037" s="1"/>
      <c r="S3037" s="1"/>
      <c r="T3037" s="1"/>
      <c r="U3037" s="15" t="s">
        <v>816</v>
      </c>
      <c r="V3037" s="52"/>
      <c r="W3037" s="14" t="s">
        <v>815</v>
      </c>
      <c r="X3037" s="20">
        <v>0</v>
      </c>
      <c r="Y3037" s="7" t="s">
        <v>11808</v>
      </c>
      <c r="Z3037" s="11" t="s">
        <v>4442</v>
      </c>
      <c r="AA3037" s="7">
        <v>90000</v>
      </c>
      <c r="AB3037" s="1" t="s">
        <v>15989</v>
      </c>
      <c r="AC3037" s="7" t="s">
        <v>14868</v>
      </c>
      <c r="AD3037" s="1" t="s">
        <v>16269</v>
      </c>
    </row>
    <row r="3038" spans="1:30">
      <c r="A3038" s="6">
        <v>43941</v>
      </c>
      <c r="B3038" s="7" t="s">
        <v>21</v>
      </c>
      <c r="C3038" s="7" t="s">
        <v>2648</v>
      </c>
      <c r="D3038" s="11" t="s">
        <v>3952</v>
      </c>
      <c r="E3038" s="7" t="s">
        <v>16</v>
      </c>
      <c r="F3038" s="7" t="s">
        <v>5633</v>
      </c>
      <c r="G3038" s="7" t="s">
        <v>17</v>
      </c>
      <c r="H3038" s="7" t="s">
        <v>6339</v>
      </c>
      <c r="I3038" s="7" t="s">
        <v>9455</v>
      </c>
      <c r="J3038" s="7"/>
      <c r="K3038" s="7"/>
      <c r="L3038" s="7" t="s">
        <v>4811</v>
      </c>
      <c r="M3038" s="7" t="s">
        <v>4812</v>
      </c>
      <c r="N3038" s="7">
        <v>16668</v>
      </c>
      <c r="O3038" s="7"/>
      <c r="P3038" s="7"/>
      <c r="Q3038" s="7"/>
      <c r="R3038" s="1"/>
      <c r="S3038" s="1"/>
      <c r="T3038" s="1"/>
      <c r="U3038" s="15" t="s">
        <v>816</v>
      </c>
      <c r="V3038" s="52"/>
      <c r="W3038" s="14" t="s">
        <v>815</v>
      </c>
      <c r="X3038" s="20">
        <v>0</v>
      </c>
      <c r="Y3038" s="7" t="s">
        <v>11809</v>
      </c>
      <c r="Z3038" s="11" t="s">
        <v>4442</v>
      </c>
      <c r="AA3038" s="7">
        <v>5000000</v>
      </c>
      <c r="AB3038" s="1" t="s">
        <v>15529</v>
      </c>
      <c r="AC3038" s="7" t="s">
        <v>14869</v>
      </c>
      <c r="AD3038" s="1" t="s">
        <v>16269</v>
      </c>
    </row>
    <row r="3039" spans="1:30">
      <c r="A3039" s="6">
        <v>43941</v>
      </c>
      <c r="B3039" s="7" t="s">
        <v>21</v>
      </c>
      <c r="C3039" s="7" t="s">
        <v>2648</v>
      </c>
      <c r="D3039" s="11" t="s">
        <v>3952</v>
      </c>
      <c r="E3039" s="7" t="s">
        <v>16</v>
      </c>
      <c r="F3039" s="7" t="s">
        <v>6257</v>
      </c>
      <c r="G3039" s="7" t="s">
        <v>17</v>
      </c>
      <c r="H3039" s="7" t="s">
        <v>6340</v>
      </c>
      <c r="I3039" s="7" t="s">
        <v>9364</v>
      </c>
      <c r="J3039" s="7"/>
      <c r="K3039" s="7"/>
      <c r="L3039" s="7" t="s">
        <v>14035</v>
      </c>
      <c r="M3039" s="7" t="s">
        <v>3960</v>
      </c>
      <c r="N3039" s="7">
        <v>16650</v>
      </c>
      <c r="O3039" s="7"/>
      <c r="P3039" s="7"/>
      <c r="Q3039" s="7"/>
      <c r="R3039" s="1"/>
      <c r="S3039" s="1"/>
      <c r="T3039" s="1"/>
      <c r="U3039" s="15" t="s">
        <v>816</v>
      </c>
      <c r="V3039" s="52"/>
      <c r="W3039" s="14" t="s">
        <v>815</v>
      </c>
      <c r="X3039" s="20">
        <v>0</v>
      </c>
      <c r="Y3039" s="7" t="s">
        <v>11810</v>
      </c>
      <c r="Z3039" s="11" t="s">
        <v>4442</v>
      </c>
      <c r="AA3039" s="7">
        <v>100000</v>
      </c>
      <c r="AB3039" s="1" t="s">
        <v>15011</v>
      </c>
      <c r="AC3039" s="7" t="s">
        <v>14868</v>
      </c>
      <c r="AD3039" s="1" t="s">
        <v>16269</v>
      </c>
    </row>
    <row r="3040" spans="1:30">
      <c r="A3040" s="6">
        <v>43936</v>
      </c>
      <c r="B3040" s="7" t="s">
        <v>15</v>
      </c>
      <c r="C3040" s="7" t="s">
        <v>4458</v>
      </c>
      <c r="D3040" s="11" t="s">
        <v>904</v>
      </c>
      <c r="E3040" s="7" t="s">
        <v>16</v>
      </c>
      <c r="F3040" s="7" t="s">
        <v>6341</v>
      </c>
      <c r="G3040" s="7" t="s">
        <v>17</v>
      </c>
      <c r="H3040" s="7" t="s">
        <v>6342</v>
      </c>
      <c r="I3040" s="7" t="s">
        <v>8783</v>
      </c>
      <c r="J3040" s="7" t="s">
        <v>9456</v>
      </c>
      <c r="K3040" s="7"/>
      <c r="L3040" s="7" t="s">
        <v>14591</v>
      </c>
      <c r="M3040" s="7" t="s">
        <v>9457</v>
      </c>
      <c r="N3040" s="7">
        <v>16600</v>
      </c>
      <c r="O3040" s="7">
        <v>2</v>
      </c>
      <c r="P3040" s="7">
        <v>8300</v>
      </c>
      <c r="Q3040" s="7"/>
      <c r="R3040" s="1"/>
      <c r="S3040" s="1"/>
      <c r="T3040" s="1"/>
      <c r="U3040" s="15" t="s">
        <v>816</v>
      </c>
      <c r="V3040" s="52"/>
      <c r="W3040" s="14" t="s">
        <v>815</v>
      </c>
      <c r="X3040" s="20">
        <v>0</v>
      </c>
      <c r="Y3040" s="7" t="s">
        <v>11811</v>
      </c>
      <c r="Z3040" s="11" t="s">
        <v>4442</v>
      </c>
      <c r="AA3040" s="7">
        <v>5000</v>
      </c>
      <c r="AB3040" s="1" t="s">
        <v>15995</v>
      </c>
      <c r="AC3040" s="7" t="s">
        <v>14870</v>
      </c>
      <c r="AD3040" s="1" t="s">
        <v>16269</v>
      </c>
    </row>
    <row r="3041" spans="1:30">
      <c r="A3041" s="6">
        <v>43936</v>
      </c>
      <c r="B3041" s="7" t="s">
        <v>21</v>
      </c>
      <c r="C3041" s="7" t="s">
        <v>6343</v>
      </c>
      <c r="D3041" s="11" t="s">
        <v>904</v>
      </c>
      <c r="E3041" s="7" t="s">
        <v>117</v>
      </c>
      <c r="F3041" s="7"/>
      <c r="G3041" s="7" t="s">
        <v>17</v>
      </c>
      <c r="H3041" s="7" t="s">
        <v>5146</v>
      </c>
      <c r="I3041" s="7" t="s">
        <v>9458</v>
      </c>
      <c r="J3041" s="7"/>
      <c r="K3041" s="7" t="s">
        <v>9459</v>
      </c>
      <c r="L3041" s="7" t="s">
        <v>14592</v>
      </c>
      <c r="M3041" s="7" t="s">
        <v>9460</v>
      </c>
      <c r="N3041" s="7">
        <v>16585.2</v>
      </c>
      <c r="O3041" s="7"/>
      <c r="P3041" s="7"/>
      <c r="Q3041" s="7"/>
      <c r="R3041" s="1"/>
      <c r="S3041" s="1"/>
      <c r="T3041" s="1"/>
      <c r="U3041" s="15" t="s">
        <v>816</v>
      </c>
      <c r="V3041" s="52"/>
      <c r="W3041" s="14" t="s">
        <v>815</v>
      </c>
      <c r="X3041" s="20">
        <v>0</v>
      </c>
      <c r="Y3041" s="7" t="s">
        <v>11812</v>
      </c>
      <c r="Z3041" s="11" t="s">
        <v>4442</v>
      </c>
      <c r="AA3041" s="7">
        <v>50000</v>
      </c>
      <c r="AB3041" s="1" t="s">
        <v>15996</v>
      </c>
      <c r="AC3041" s="7" t="s">
        <v>14868</v>
      </c>
      <c r="AD3041" s="1" t="s">
        <v>16269</v>
      </c>
    </row>
    <row r="3042" spans="1:30">
      <c r="A3042" s="6">
        <v>43949</v>
      </c>
      <c r="B3042" s="7" t="s">
        <v>1385</v>
      </c>
      <c r="C3042" s="7" t="s">
        <v>4499</v>
      </c>
      <c r="D3042" s="7" t="s">
        <v>2194</v>
      </c>
      <c r="E3042" s="7" t="s">
        <v>36</v>
      </c>
      <c r="F3042" s="7" t="s">
        <v>2319</v>
      </c>
      <c r="G3042" s="7" t="s">
        <v>17</v>
      </c>
      <c r="H3042" s="7" t="s">
        <v>6090</v>
      </c>
      <c r="I3042" s="7" t="s">
        <v>2321</v>
      </c>
      <c r="J3042" s="7" t="s">
        <v>2321</v>
      </c>
      <c r="K3042" s="7" t="s">
        <v>2321</v>
      </c>
      <c r="L3042" s="7" t="s">
        <v>9203</v>
      </c>
      <c r="M3042" s="7" t="s">
        <v>9204</v>
      </c>
      <c r="N3042" s="7">
        <v>16582.72</v>
      </c>
      <c r="O3042" s="7">
        <v>308</v>
      </c>
      <c r="P3042" s="7">
        <v>53.84</v>
      </c>
      <c r="Q3042" s="7"/>
      <c r="R3042" s="1"/>
      <c r="S3042" s="1"/>
      <c r="T3042" s="1"/>
      <c r="U3042" s="15" t="s">
        <v>816</v>
      </c>
      <c r="V3042" s="52"/>
      <c r="W3042" s="14" t="s">
        <v>815</v>
      </c>
      <c r="X3042" s="20">
        <v>0</v>
      </c>
      <c r="Y3042" s="7" t="s">
        <v>11813</v>
      </c>
      <c r="Z3042" s="11" t="s">
        <v>4442</v>
      </c>
      <c r="AA3042" s="7">
        <v>2419500</v>
      </c>
      <c r="AB3042" s="1" t="s">
        <v>15922</v>
      </c>
      <c r="AC3042" s="7" t="s">
        <v>14869</v>
      </c>
      <c r="AD3042" s="1" t="s">
        <v>16269</v>
      </c>
    </row>
    <row r="3043" spans="1:30">
      <c r="A3043" s="6">
        <v>43913</v>
      </c>
      <c r="B3043" s="7" t="s">
        <v>21</v>
      </c>
      <c r="C3043" s="7" t="s">
        <v>4269</v>
      </c>
      <c r="D3043" s="7" t="s">
        <v>3952</v>
      </c>
      <c r="E3043" s="7" t="s">
        <v>16</v>
      </c>
      <c r="F3043" s="7" t="s">
        <v>4270</v>
      </c>
      <c r="G3043" s="7" t="s">
        <v>17</v>
      </c>
      <c r="H3043" s="7" t="s">
        <v>6344</v>
      </c>
      <c r="I3043" s="7" t="s">
        <v>4396</v>
      </c>
      <c r="J3043" s="7"/>
      <c r="K3043" s="7"/>
      <c r="L3043" s="7" t="s">
        <v>8531</v>
      </c>
      <c r="M3043" s="7" t="s">
        <v>14344</v>
      </c>
      <c r="N3043" s="7">
        <v>16560</v>
      </c>
      <c r="O3043" s="7">
        <v>720</v>
      </c>
      <c r="P3043" s="7">
        <v>23</v>
      </c>
      <c r="Q3043" s="7" t="s">
        <v>20</v>
      </c>
      <c r="R3043" s="1"/>
      <c r="S3043" s="1"/>
      <c r="T3043" s="1"/>
      <c r="U3043" s="15" t="s">
        <v>816</v>
      </c>
      <c r="V3043" s="52"/>
      <c r="W3043" s="14" t="s">
        <v>815</v>
      </c>
      <c r="X3043" s="20">
        <v>0</v>
      </c>
      <c r="Y3043" s="7" t="s">
        <v>11814</v>
      </c>
      <c r="Z3043" s="11" t="s">
        <v>4442</v>
      </c>
      <c r="AA3043" s="7">
        <v>1500000</v>
      </c>
      <c r="AB3043" s="1" t="s">
        <v>15733</v>
      </c>
      <c r="AC3043" s="7" t="s">
        <v>14869</v>
      </c>
      <c r="AD3043" s="1" t="s">
        <v>16269</v>
      </c>
    </row>
    <row r="3044" spans="1:30">
      <c r="A3044" s="6" t="s">
        <v>815</v>
      </c>
      <c r="B3044" s="7" t="s">
        <v>15</v>
      </c>
      <c r="C3044" s="7" t="s">
        <v>4458</v>
      </c>
      <c r="D3044" s="11" t="s">
        <v>904</v>
      </c>
      <c r="E3044" s="7" t="s">
        <v>16</v>
      </c>
      <c r="F3044" s="7" t="s">
        <v>4459</v>
      </c>
      <c r="G3044" s="7" t="s">
        <v>17</v>
      </c>
      <c r="H3044" s="7" t="s">
        <v>6345</v>
      </c>
      <c r="I3044" s="7" t="s">
        <v>8267</v>
      </c>
      <c r="J3044" s="7"/>
      <c r="K3044" s="7" t="s">
        <v>4517</v>
      </c>
      <c r="L3044" s="7" t="s">
        <v>8468</v>
      </c>
      <c r="M3044" s="7" t="s">
        <v>8243</v>
      </c>
      <c r="N3044" s="7">
        <v>16520</v>
      </c>
      <c r="O3044" s="7"/>
      <c r="P3044" s="7"/>
      <c r="Q3044" s="7"/>
      <c r="R3044" s="1"/>
      <c r="S3044" s="1"/>
      <c r="T3044" s="1"/>
      <c r="U3044" s="15" t="s">
        <v>816</v>
      </c>
      <c r="V3044" s="52"/>
      <c r="W3044" s="14" t="s">
        <v>815</v>
      </c>
      <c r="X3044" s="20">
        <v>0</v>
      </c>
      <c r="Y3044" s="7" t="s">
        <v>11815</v>
      </c>
      <c r="Z3044" s="11" t="s">
        <v>4442</v>
      </c>
      <c r="AA3044" s="7">
        <v>900000000</v>
      </c>
      <c r="AB3044" s="1" t="s">
        <v>15657</v>
      </c>
      <c r="AC3044" s="7" t="s">
        <v>14869</v>
      </c>
      <c r="AD3044" s="1" t="s">
        <v>16269</v>
      </c>
    </row>
    <row r="3045" spans="1:30">
      <c r="A3045" s="6">
        <v>43938</v>
      </c>
      <c r="B3045" s="7" t="s">
        <v>15</v>
      </c>
      <c r="C3045" s="7" t="s">
        <v>4244</v>
      </c>
      <c r="D3045" s="11" t="s">
        <v>3155</v>
      </c>
      <c r="E3045" s="7" t="s">
        <v>16</v>
      </c>
      <c r="F3045" s="7" t="s">
        <v>3156</v>
      </c>
      <c r="G3045" s="7" t="s">
        <v>34</v>
      </c>
      <c r="H3045" s="7" t="s">
        <v>6346</v>
      </c>
      <c r="I3045" s="7" t="s">
        <v>3207</v>
      </c>
      <c r="J3045" s="7" t="s">
        <v>3208</v>
      </c>
      <c r="K3045" s="7" t="s">
        <v>3209</v>
      </c>
      <c r="L3045" s="7" t="s">
        <v>13959</v>
      </c>
      <c r="M3045" s="7" t="s">
        <v>3210</v>
      </c>
      <c r="N3045" s="7">
        <v>16500</v>
      </c>
      <c r="O3045" s="7">
        <v>15</v>
      </c>
      <c r="P3045" s="7">
        <v>1100</v>
      </c>
      <c r="Q3045" s="7"/>
      <c r="R3045" s="1"/>
      <c r="S3045" s="1"/>
      <c r="T3045" s="1"/>
      <c r="U3045" s="15" t="s">
        <v>816</v>
      </c>
      <c r="V3045" s="52"/>
      <c r="W3045" s="14" t="s">
        <v>815</v>
      </c>
      <c r="X3045" s="20">
        <v>0</v>
      </c>
      <c r="Y3045" s="7" t="s">
        <v>11816</v>
      </c>
      <c r="Z3045" s="11" t="s">
        <v>4442</v>
      </c>
      <c r="AA3045" s="7">
        <v>100000</v>
      </c>
      <c r="AB3045" s="1" t="s">
        <v>15344</v>
      </c>
      <c r="AC3045" s="7" t="s">
        <v>14868</v>
      </c>
      <c r="AD3045" s="1" t="s">
        <v>16269</v>
      </c>
    </row>
    <row r="3046" spans="1:30">
      <c r="A3046" s="6">
        <v>43944</v>
      </c>
      <c r="B3046" s="7" t="s">
        <v>15</v>
      </c>
      <c r="C3046" s="7" t="s">
        <v>4656</v>
      </c>
      <c r="D3046" s="7" t="s">
        <v>39</v>
      </c>
      <c r="E3046" s="7" t="s">
        <v>16</v>
      </c>
      <c r="F3046" s="7" t="s">
        <v>129</v>
      </c>
      <c r="G3046" s="7" t="s">
        <v>37</v>
      </c>
      <c r="H3046" s="7" t="s">
        <v>5766</v>
      </c>
      <c r="I3046" s="7" t="s">
        <v>9461</v>
      </c>
      <c r="J3046" s="7"/>
      <c r="K3046" s="7" t="s">
        <v>9462</v>
      </c>
      <c r="L3046" s="7" t="s">
        <v>9463</v>
      </c>
      <c r="M3046" s="7" t="s">
        <v>208</v>
      </c>
      <c r="N3046" s="7">
        <v>16500</v>
      </c>
      <c r="O3046" s="7">
        <v>3000</v>
      </c>
      <c r="P3046" s="7">
        <v>5.5</v>
      </c>
      <c r="Q3046" s="7"/>
      <c r="R3046" s="1"/>
      <c r="S3046" s="1"/>
      <c r="T3046" s="1"/>
      <c r="U3046" s="15" t="s">
        <v>816</v>
      </c>
      <c r="V3046" s="52"/>
      <c r="W3046" s="14" t="s">
        <v>815</v>
      </c>
      <c r="X3046" s="20">
        <v>0</v>
      </c>
      <c r="Y3046" s="7" t="s">
        <v>11817</v>
      </c>
      <c r="Z3046" s="11" t="s">
        <v>4442</v>
      </c>
      <c r="AA3046" s="7">
        <v>4500000</v>
      </c>
      <c r="AB3046" s="1" t="s">
        <v>14908</v>
      </c>
      <c r="AC3046" s="7" t="s">
        <v>14869</v>
      </c>
      <c r="AD3046" s="1" t="s">
        <v>16269</v>
      </c>
    </row>
    <row r="3047" spans="1:30">
      <c r="A3047" s="6">
        <v>43941</v>
      </c>
      <c r="B3047" s="7" t="s">
        <v>21</v>
      </c>
      <c r="C3047" s="7" t="s">
        <v>2648</v>
      </c>
      <c r="D3047" s="11" t="s">
        <v>3952</v>
      </c>
      <c r="E3047" s="7" t="s">
        <v>16</v>
      </c>
      <c r="F3047" s="7" t="s">
        <v>6186</v>
      </c>
      <c r="G3047" s="7" t="s">
        <v>17</v>
      </c>
      <c r="H3047" s="7" t="s">
        <v>6347</v>
      </c>
      <c r="I3047" s="7" t="s">
        <v>9464</v>
      </c>
      <c r="J3047" s="7"/>
      <c r="K3047" s="7"/>
      <c r="L3047" s="7" t="s">
        <v>9328</v>
      </c>
      <c r="M3047" s="7" t="s">
        <v>14406</v>
      </c>
      <c r="N3047" s="7">
        <v>16500</v>
      </c>
      <c r="O3047" s="7"/>
      <c r="P3047" s="7"/>
      <c r="Q3047" s="7"/>
      <c r="R3047" s="1"/>
      <c r="S3047" s="1"/>
      <c r="T3047" s="1"/>
      <c r="U3047" s="15" t="s">
        <v>816</v>
      </c>
      <c r="V3047" s="52"/>
      <c r="W3047" s="14" t="s">
        <v>815</v>
      </c>
      <c r="X3047" s="20">
        <v>0</v>
      </c>
      <c r="Y3047" s="7" t="s">
        <v>11818</v>
      </c>
      <c r="Z3047" s="11" t="s">
        <v>4442</v>
      </c>
      <c r="AA3047" s="7">
        <v>500000</v>
      </c>
      <c r="AB3047" s="1" t="s">
        <v>15802</v>
      </c>
      <c r="AC3047" s="7" t="s">
        <v>14869</v>
      </c>
      <c r="AD3047" s="1" t="s">
        <v>16269</v>
      </c>
    </row>
    <row r="3048" spans="1:30">
      <c r="A3048" s="6">
        <v>43941</v>
      </c>
      <c r="B3048" s="7" t="s">
        <v>15</v>
      </c>
      <c r="C3048" s="7" t="s">
        <v>4645</v>
      </c>
      <c r="D3048" s="7" t="s">
        <v>692</v>
      </c>
      <c r="E3048" s="7" t="s">
        <v>16</v>
      </c>
      <c r="F3048" s="7"/>
      <c r="G3048" s="7" t="s">
        <v>17</v>
      </c>
      <c r="H3048" s="7" t="s">
        <v>6348</v>
      </c>
      <c r="I3048" s="7" t="s">
        <v>8390</v>
      </c>
      <c r="J3048" s="7"/>
      <c r="K3048" s="7" t="s">
        <v>8391</v>
      </c>
      <c r="L3048" s="7" t="s">
        <v>14314</v>
      </c>
      <c r="M3048" s="7" t="s">
        <v>8392</v>
      </c>
      <c r="N3048" s="7">
        <v>16500</v>
      </c>
      <c r="O3048" s="7">
        <v>40</v>
      </c>
      <c r="P3048" s="7">
        <v>412.5</v>
      </c>
      <c r="Q3048" s="7"/>
      <c r="R3048" s="1"/>
      <c r="S3048" s="1"/>
      <c r="T3048" s="1"/>
      <c r="U3048" s="15" t="s">
        <v>816</v>
      </c>
      <c r="V3048" s="52"/>
      <c r="W3048" s="14" t="s">
        <v>815</v>
      </c>
      <c r="X3048" s="20">
        <v>0</v>
      </c>
      <c r="Y3048" s="7" t="s">
        <v>11819</v>
      </c>
      <c r="Z3048" s="11" t="s">
        <v>4442</v>
      </c>
      <c r="AA3048" s="7">
        <v>95400</v>
      </c>
      <c r="AB3048" s="1" t="s">
        <v>15698</v>
      </c>
      <c r="AC3048" s="7" t="s">
        <v>14868</v>
      </c>
      <c r="AD3048" s="1" t="s">
        <v>16269</v>
      </c>
    </row>
    <row r="3049" spans="1:30">
      <c r="A3049" s="6" t="s">
        <v>815</v>
      </c>
      <c r="B3049" s="7" t="s">
        <v>15</v>
      </c>
      <c r="C3049" s="7" t="s">
        <v>4458</v>
      </c>
      <c r="D3049" s="11" t="s">
        <v>904</v>
      </c>
      <c r="E3049" s="7" t="s">
        <v>16</v>
      </c>
      <c r="F3049" s="7" t="s">
        <v>5403</v>
      </c>
      <c r="G3049" s="7" t="s">
        <v>17</v>
      </c>
      <c r="H3049" s="7" t="s">
        <v>5404</v>
      </c>
      <c r="I3049" s="7" t="s">
        <v>8367</v>
      </c>
      <c r="J3049" s="7"/>
      <c r="K3049" s="7" t="s">
        <v>4525</v>
      </c>
      <c r="L3049" s="7" t="s">
        <v>8368</v>
      </c>
      <c r="M3049" s="7" t="s">
        <v>14312</v>
      </c>
      <c r="N3049" s="7">
        <v>16500</v>
      </c>
      <c r="O3049" s="7"/>
      <c r="P3049" s="7"/>
      <c r="Q3049" s="7"/>
      <c r="R3049" s="1"/>
      <c r="S3049" s="1"/>
      <c r="T3049" s="1"/>
      <c r="U3049" s="15" t="s">
        <v>816</v>
      </c>
      <c r="V3049" s="52"/>
      <c r="W3049" s="14" t="s">
        <v>815</v>
      </c>
      <c r="X3049" s="20">
        <v>0</v>
      </c>
      <c r="Y3049" s="7" t="s">
        <v>11820</v>
      </c>
      <c r="Z3049" s="11" t="s">
        <v>4442</v>
      </c>
      <c r="AA3049" s="7">
        <v>26112708</v>
      </c>
      <c r="AB3049" s="1" t="s">
        <v>15692</v>
      </c>
      <c r="AC3049" s="7" t="s">
        <v>14869</v>
      </c>
      <c r="AD3049" s="1" t="s">
        <v>16269</v>
      </c>
    </row>
    <row r="3050" spans="1:30">
      <c r="A3050" s="6">
        <v>43934</v>
      </c>
      <c r="B3050" s="7" t="s">
        <v>1385</v>
      </c>
      <c r="C3050" s="7" t="s">
        <v>4444</v>
      </c>
      <c r="D3050" s="7" t="s">
        <v>1387</v>
      </c>
      <c r="E3050" s="7" t="s">
        <v>4456</v>
      </c>
      <c r="F3050" s="7" t="s">
        <v>1811</v>
      </c>
      <c r="G3050" s="7" t="s">
        <v>37</v>
      </c>
      <c r="H3050" s="7" t="s">
        <v>5389</v>
      </c>
      <c r="I3050" s="7" t="s">
        <v>8342</v>
      </c>
      <c r="J3050" s="7"/>
      <c r="K3050" s="7"/>
      <c r="L3050" s="7" t="s">
        <v>9465</v>
      </c>
      <c r="M3050" s="7" t="s">
        <v>9466</v>
      </c>
      <c r="N3050" s="7">
        <v>16500</v>
      </c>
      <c r="O3050" s="7"/>
      <c r="P3050" s="7"/>
      <c r="Q3050" s="7"/>
      <c r="R3050" s="1"/>
      <c r="S3050" s="1"/>
      <c r="T3050" s="1"/>
      <c r="U3050" s="15" t="s">
        <v>816</v>
      </c>
      <c r="V3050" s="52"/>
      <c r="W3050" s="14" t="s">
        <v>815</v>
      </c>
      <c r="X3050" s="20">
        <v>0</v>
      </c>
      <c r="Y3050" s="7" t="s">
        <v>11821</v>
      </c>
      <c r="Z3050" s="11" t="s">
        <v>4442</v>
      </c>
      <c r="AA3050" s="7">
        <v>80000</v>
      </c>
      <c r="AB3050" s="1" t="s">
        <v>15003</v>
      </c>
      <c r="AC3050" s="7" t="s">
        <v>14870</v>
      </c>
      <c r="AD3050" s="1" t="s">
        <v>16269</v>
      </c>
    </row>
    <row r="3051" spans="1:30">
      <c r="A3051" s="6">
        <v>43941</v>
      </c>
      <c r="B3051" s="7" t="s">
        <v>15</v>
      </c>
      <c r="C3051" s="7" t="s">
        <v>4645</v>
      </c>
      <c r="D3051" s="7" t="s">
        <v>692</v>
      </c>
      <c r="E3051" s="7" t="s">
        <v>16</v>
      </c>
      <c r="F3051" s="7"/>
      <c r="G3051" s="7" t="s">
        <v>17</v>
      </c>
      <c r="H3051" s="7" t="s">
        <v>6349</v>
      </c>
      <c r="I3051" s="7" t="s">
        <v>8390</v>
      </c>
      <c r="J3051" s="7"/>
      <c r="K3051" s="7" t="s">
        <v>8391</v>
      </c>
      <c r="L3051" s="7" t="s">
        <v>14314</v>
      </c>
      <c r="M3051" s="7" t="s">
        <v>8392</v>
      </c>
      <c r="N3051" s="7">
        <v>16450</v>
      </c>
      <c r="O3051" s="7">
        <v>50</v>
      </c>
      <c r="P3051" s="7">
        <v>329</v>
      </c>
      <c r="Q3051" s="7"/>
      <c r="R3051" s="1"/>
      <c r="S3051" s="1"/>
      <c r="T3051" s="1"/>
      <c r="U3051" s="15" t="s">
        <v>816</v>
      </c>
      <c r="V3051" s="52"/>
      <c r="W3051" s="14" t="s">
        <v>815</v>
      </c>
      <c r="X3051" s="20">
        <v>0</v>
      </c>
      <c r="Y3051" s="7" t="s">
        <v>11822</v>
      </c>
      <c r="Z3051" s="11" t="s">
        <v>4442</v>
      </c>
      <c r="AA3051" s="7">
        <v>95400</v>
      </c>
      <c r="AB3051" s="1" t="s">
        <v>15698</v>
      </c>
      <c r="AC3051" s="7" t="s">
        <v>14868</v>
      </c>
      <c r="AD3051" s="1" t="s">
        <v>16269</v>
      </c>
    </row>
    <row r="3052" spans="1:30">
      <c r="A3052" s="6">
        <v>43940</v>
      </c>
      <c r="B3052" s="7" t="s">
        <v>21</v>
      </c>
      <c r="C3052" s="7" t="s">
        <v>6026</v>
      </c>
      <c r="D3052" s="11" t="s">
        <v>904</v>
      </c>
      <c r="E3052" s="7" t="s">
        <v>16</v>
      </c>
      <c r="F3052" s="7" t="s">
        <v>6027</v>
      </c>
      <c r="G3052" s="7" t="s">
        <v>34</v>
      </c>
      <c r="H3052" s="7" t="s">
        <v>6350</v>
      </c>
      <c r="I3052" s="7" t="s">
        <v>981</v>
      </c>
      <c r="J3052" s="7"/>
      <c r="K3052" s="7" t="s">
        <v>807</v>
      </c>
      <c r="L3052" s="7"/>
      <c r="M3052" s="7"/>
      <c r="N3052" s="7">
        <v>16449.2</v>
      </c>
      <c r="O3052" s="7"/>
      <c r="P3052" s="7"/>
      <c r="Q3052" s="7"/>
      <c r="R3052" s="1"/>
      <c r="S3052" s="1"/>
      <c r="T3052" s="1"/>
      <c r="U3052" s="15" t="s">
        <v>816</v>
      </c>
      <c r="V3052" s="52"/>
      <c r="W3052" s="14" t="s">
        <v>815</v>
      </c>
      <c r="X3052" s="20">
        <v>0</v>
      </c>
      <c r="Y3052" s="7" t="s">
        <v>11823</v>
      </c>
      <c r="Z3052" s="11" t="s">
        <v>4442</v>
      </c>
      <c r="AA3052" s="7"/>
      <c r="AB3052" s="1" t="s">
        <v>14871</v>
      </c>
      <c r="AC3052" s="7"/>
      <c r="AD3052" s="1" t="s">
        <v>16269</v>
      </c>
    </row>
    <row r="3053" spans="1:30">
      <c r="A3053" s="6">
        <v>43913</v>
      </c>
      <c r="B3053" s="7" t="s">
        <v>21</v>
      </c>
      <c r="C3053" s="7" t="s">
        <v>4269</v>
      </c>
      <c r="D3053" s="7" t="s">
        <v>3952</v>
      </c>
      <c r="E3053" s="7" t="s">
        <v>16</v>
      </c>
      <c r="F3053" s="7" t="s">
        <v>4270</v>
      </c>
      <c r="G3053" s="7" t="s">
        <v>17</v>
      </c>
      <c r="H3053" s="7" t="s">
        <v>6351</v>
      </c>
      <c r="I3053" s="7" t="s">
        <v>4396</v>
      </c>
      <c r="J3053" s="7"/>
      <c r="K3053" s="7"/>
      <c r="L3053" s="7" t="s">
        <v>14054</v>
      </c>
      <c r="M3053" s="7" t="s">
        <v>4073</v>
      </c>
      <c r="N3053" s="7">
        <v>16389</v>
      </c>
      <c r="O3053" s="7">
        <v>180</v>
      </c>
      <c r="P3053" s="7">
        <v>91.05</v>
      </c>
      <c r="Q3053" s="7" t="s">
        <v>10525</v>
      </c>
      <c r="R3053" s="1"/>
      <c r="S3053" s="1"/>
      <c r="T3053" s="1"/>
      <c r="U3053" s="15" t="s">
        <v>816</v>
      </c>
      <c r="V3053" s="52"/>
      <c r="W3053" s="14" t="s">
        <v>815</v>
      </c>
      <c r="X3053" s="20">
        <v>0</v>
      </c>
      <c r="Y3053" s="7" t="s">
        <v>11824</v>
      </c>
      <c r="Z3053" s="11" t="s">
        <v>4442</v>
      </c>
      <c r="AA3053" s="7">
        <v>2000000</v>
      </c>
      <c r="AB3053" s="1" t="s">
        <v>15443</v>
      </c>
      <c r="AC3053" s="7" t="s">
        <v>14868</v>
      </c>
      <c r="AD3053" s="1" t="s">
        <v>16269</v>
      </c>
    </row>
    <row r="3054" spans="1:30">
      <c r="A3054" s="6">
        <v>43917</v>
      </c>
      <c r="B3054" s="7" t="s">
        <v>21</v>
      </c>
      <c r="C3054" s="7" t="s">
        <v>5760</v>
      </c>
      <c r="D3054" s="11" t="s">
        <v>904</v>
      </c>
      <c r="E3054" s="7" t="s">
        <v>16</v>
      </c>
      <c r="F3054" s="7" t="s">
        <v>6352</v>
      </c>
      <c r="G3054" s="7" t="s">
        <v>17</v>
      </c>
      <c r="H3054" s="7" t="s">
        <v>6353</v>
      </c>
      <c r="I3054" s="7" t="s">
        <v>283</v>
      </c>
      <c r="J3054" s="7"/>
      <c r="K3054" s="7" t="s">
        <v>9467</v>
      </c>
      <c r="L3054" s="7" t="s">
        <v>14594</v>
      </c>
      <c r="M3054" s="7" t="s">
        <v>14593</v>
      </c>
      <c r="N3054" s="7">
        <v>16270</v>
      </c>
      <c r="O3054" s="7"/>
      <c r="P3054" s="7"/>
      <c r="Q3054" s="7"/>
      <c r="R3054" s="1"/>
      <c r="S3054" s="1"/>
      <c r="T3054" s="1"/>
      <c r="U3054" s="15" t="s">
        <v>816</v>
      </c>
      <c r="V3054" s="52"/>
      <c r="W3054" s="14" t="s">
        <v>815</v>
      </c>
      <c r="X3054" s="20">
        <v>0</v>
      </c>
      <c r="Y3054" s="7" t="s">
        <v>11825</v>
      </c>
      <c r="Z3054" s="11" t="s">
        <v>4442</v>
      </c>
      <c r="AA3054" s="7">
        <v>100000</v>
      </c>
      <c r="AB3054" s="1" t="s">
        <v>14956</v>
      </c>
      <c r="AC3054" s="7" t="s">
        <v>14868</v>
      </c>
      <c r="AD3054" s="1" t="s">
        <v>16269</v>
      </c>
    </row>
    <row r="3055" spans="1:30">
      <c r="A3055" s="6">
        <v>43942</v>
      </c>
      <c r="B3055" s="7" t="s">
        <v>21</v>
      </c>
      <c r="C3055" s="7" t="s">
        <v>5184</v>
      </c>
      <c r="D3055" s="7" t="s">
        <v>474</v>
      </c>
      <c r="E3055" s="7" t="s">
        <v>16</v>
      </c>
      <c r="F3055" s="7"/>
      <c r="G3055" s="7" t="s">
        <v>37</v>
      </c>
      <c r="H3055" s="7" t="s">
        <v>6354</v>
      </c>
      <c r="I3055" s="7" t="s">
        <v>9468</v>
      </c>
      <c r="J3055" s="7"/>
      <c r="K3055" s="7"/>
      <c r="L3055" s="7" t="s">
        <v>555</v>
      </c>
      <c r="M3055" s="7" t="s">
        <v>556</v>
      </c>
      <c r="N3055" s="7">
        <v>16236</v>
      </c>
      <c r="O3055" s="7">
        <v>1</v>
      </c>
      <c r="P3055" s="7">
        <v>16236</v>
      </c>
      <c r="Q3055" s="7"/>
      <c r="R3055" s="1"/>
      <c r="S3055" s="1"/>
      <c r="T3055" s="1"/>
      <c r="U3055" s="15" t="s">
        <v>816</v>
      </c>
      <c r="V3055" s="52"/>
      <c r="W3055" s="14" t="s">
        <v>815</v>
      </c>
      <c r="X3055" s="20">
        <v>0</v>
      </c>
      <c r="Y3055" s="7" t="s">
        <v>11826</v>
      </c>
      <c r="Z3055" s="11" t="s">
        <v>4442</v>
      </c>
      <c r="AA3055" s="7">
        <v>250000</v>
      </c>
      <c r="AB3055" s="1" t="s">
        <v>14967</v>
      </c>
      <c r="AC3055" s="7" t="s">
        <v>14869</v>
      </c>
      <c r="AD3055" s="1" t="s">
        <v>16269</v>
      </c>
    </row>
    <row r="3056" spans="1:30">
      <c r="A3056" s="6" t="s">
        <v>815</v>
      </c>
      <c r="B3056" s="7" t="s">
        <v>15</v>
      </c>
      <c r="C3056" s="7" t="s">
        <v>4458</v>
      </c>
      <c r="D3056" s="11" t="s">
        <v>904</v>
      </c>
      <c r="E3056" s="7" t="s">
        <v>16</v>
      </c>
      <c r="F3056" s="7" t="s">
        <v>4459</v>
      </c>
      <c r="G3056" s="7" t="s">
        <v>17</v>
      </c>
      <c r="H3056" s="7" t="s">
        <v>6191</v>
      </c>
      <c r="I3056" s="7" t="s">
        <v>4846</v>
      </c>
      <c r="J3056" s="7"/>
      <c r="K3056" s="7" t="s">
        <v>4517</v>
      </c>
      <c r="L3056" s="7" t="s">
        <v>8430</v>
      </c>
      <c r="M3056" s="7" t="s">
        <v>14325</v>
      </c>
      <c r="N3056" s="7">
        <v>16200</v>
      </c>
      <c r="O3056" s="7"/>
      <c r="P3056" s="7"/>
      <c r="Q3056" s="7"/>
      <c r="R3056" s="1"/>
      <c r="S3056" s="1"/>
      <c r="T3056" s="1"/>
      <c r="U3056" s="15" t="s">
        <v>816</v>
      </c>
      <c r="V3056" s="52"/>
      <c r="W3056" s="14" t="s">
        <v>815</v>
      </c>
      <c r="X3056" s="20">
        <v>0</v>
      </c>
      <c r="Y3056" s="7" t="s">
        <v>11827</v>
      </c>
      <c r="Z3056" s="11" t="s">
        <v>4442</v>
      </c>
      <c r="AA3056" s="7">
        <v>29030000</v>
      </c>
      <c r="AB3056" s="1" t="s">
        <v>15710</v>
      </c>
      <c r="AC3056" s="7" t="s">
        <v>14869</v>
      </c>
      <c r="AD3056" s="1" t="s">
        <v>16269</v>
      </c>
    </row>
    <row r="3057" spans="1:30">
      <c r="A3057" s="6">
        <v>43913</v>
      </c>
      <c r="B3057" s="7" t="s">
        <v>15</v>
      </c>
      <c r="C3057" s="7" t="s">
        <v>4632</v>
      </c>
      <c r="D3057" s="7" t="s">
        <v>3512</v>
      </c>
      <c r="E3057" s="7" t="s">
        <v>16</v>
      </c>
      <c r="F3057" s="7"/>
      <c r="G3057" s="7" t="s">
        <v>17</v>
      </c>
      <c r="H3057" s="7" t="s">
        <v>6355</v>
      </c>
      <c r="I3057" s="7" t="s">
        <v>9469</v>
      </c>
      <c r="J3057" s="7" t="s">
        <v>9470</v>
      </c>
      <c r="K3057" s="7" t="s">
        <v>9470</v>
      </c>
      <c r="L3057" s="7" t="s">
        <v>3573</v>
      </c>
      <c r="M3057" s="7" t="s">
        <v>8603</v>
      </c>
      <c r="N3057" s="7">
        <v>16137.45</v>
      </c>
      <c r="O3057" s="7">
        <v>16450</v>
      </c>
      <c r="P3057" s="7">
        <v>0.98</v>
      </c>
      <c r="Q3057" s="7"/>
      <c r="R3057" s="1"/>
      <c r="S3057" s="1"/>
      <c r="T3057" s="1"/>
      <c r="U3057" s="15" t="s">
        <v>816</v>
      </c>
      <c r="V3057" s="52"/>
      <c r="W3057" s="14" t="s">
        <v>815</v>
      </c>
      <c r="X3057" s="20">
        <v>0</v>
      </c>
      <c r="Y3057" s="7" t="s">
        <v>11828</v>
      </c>
      <c r="Z3057" s="11" t="s">
        <v>4442</v>
      </c>
      <c r="AA3057" s="7">
        <v>450000</v>
      </c>
      <c r="AB3057" s="1" t="s">
        <v>15385</v>
      </c>
      <c r="AC3057" s="7" t="s">
        <v>14869</v>
      </c>
      <c r="AD3057" s="1" t="s">
        <v>16269</v>
      </c>
    </row>
    <row r="3058" spans="1:30">
      <c r="A3058" s="6">
        <v>43956</v>
      </c>
      <c r="B3058" s="7" t="s">
        <v>21</v>
      </c>
      <c r="C3058" s="7" t="s">
        <v>4449</v>
      </c>
      <c r="D3058" s="7" t="s">
        <v>678</v>
      </c>
      <c r="E3058" s="7" t="s">
        <v>16</v>
      </c>
      <c r="F3058" s="7" t="s">
        <v>685</v>
      </c>
      <c r="G3058" s="7" t="s">
        <v>37</v>
      </c>
      <c r="H3058" s="7" t="s">
        <v>6356</v>
      </c>
      <c r="I3058" s="7" t="s">
        <v>4772</v>
      </c>
      <c r="J3058" s="7" t="s">
        <v>4773</v>
      </c>
      <c r="K3058" s="7" t="s">
        <v>1285</v>
      </c>
      <c r="L3058" s="7" t="s">
        <v>14131</v>
      </c>
      <c r="M3058" s="7" t="s">
        <v>4774</v>
      </c>
      <c r="N3058" s="7">
        <v>16000</v>
      </c>
      <c r="O3058" s="7">
        <v>32</v>
      </c>
      <c r="P3058" s="7">
        <v>500</v>
      </c>
      <c r="Q3058" s="7"/>
      <c r="R3058" s="1"/>
      <c r="S3058" s="1"/>
      <c r="T3058" s="1"/>
      <c r="U3058" s="15" t="s">
        <v>816</v>
      </c>
      <c r="V3058" s="52"/>
      <c r="W3058" s="14" t="s">
        <v>815</v>
      </c>
      <c r="X3058" s="20">
        <v>0</v>
      </c>
      <c r="Y3058" s="7" t="s">
        <v>11829</v>
      </c>
      <c r="Z3058" s="11" t="s">
        <v>4442</v>
      </c>
      <c r="AA3058" s="7">
        <v>110000</v>
      </c>
      <c r="AB3058" s="1" t="s">
        <v>15522</v>
      </c>
      <c r="AC3058" s="7" t="s">
        <v>14870</v>
      </c>
      <c r="AD3058" s="1" t="s">
        <v>16269</v>
      </c>
    </row>
    <row r="3059" spans="1:30">
      <c r="A3059" s="6">
        <v>43948</v>
      </c>
      <c r="B3059" s="7" t="s">
        <v>21</v>
      </c>
      <c r="C3059" s="7" t="s">
        <v>4451</v>
      </c>
      <c r="D3059" s="7" t="s">
        <v>2480</v>
      </c>
      <c r="E3059" s="7" t="s">
        <v>16</v>
      </c>
      <c r="F3059" s="7" t="s">
        <v>2481</v>
      </c>
      <c r="G3059" s="7" t="s">
        <v>37</v>
      </c>
      <c r="H3059" s="7" t="s">
        <v>6357</v>
      </c>
      <c r="I3059" s="7" t="s">
        <v>9471</v>
      </c>
      <c r="J3059" s="7" t="s">
        <v>2485</v>
      </c>
      <c r="K3059" s="7"/>
      <c r="L3059" s="7" t="s">
        <v>2532</v>
      </c>
      <c r="M3059" s="7" t="s">
        <v>2533</v>
      </c>
      <c r="N3059" s="7">
        <v>16000</v>
      </c>
      <c r="O3059" s="7"/>
      <c r="P3059" s="7"/>
      <c r="Q3059" s="7"/>
      <c r="R3059" s="1"/>
      <c r="S3059" s="1"/>
      <c r="T3059" s="1"/>
      <c r="U3059" s="15" t="s">
        <v>816</v>
      </c>
      <c r="V3059" s="52"/>
      <c r="W3059" s="14" t="s">
        <v>815</v>
      </c>
      <c r="X3059" s="20">
        <v>0</v>
      </c>
      <c r="Y3059" s="7" t="s">
        <v>11830</v>
      </c>
      <c r="Z3059" s="11" t="s">
        <v>4442</v>
      </c>
      <c r="AA3059" s="7">
        <v>140000</v>
      </c>
      <c r="AB3059" s="1" t="s">
        <v>15265</v>
      </c>
      <c r="AC3059" s="7" t="s">
        <v>14868</v>
      </c>
      <c r="AD3059" s="1" t="s">
        <v>16269</v>
      </c>
    </row>
    <row r="3060" spans="1:30">
      <c r="A3060" s="6">
        <v>43949</v>
      </c>
      <c r="B3060" s="7" t="s">
        <v>1385</v>
      </c>
      <c r="C3060" s="7" t="s">
        <v>4499</v>
      </c>
      <c r="D3060" s="7" t="s">
        <v>2194</v>
      </c>
      <c r="E3060" s="7" t="s">
        <v>36</v>
      </c>
      <c r="F3060" s="7" t="s">
        <v>2319</v>
      </c>
      <c r="G3060" s="7" t="s">
        <v>17</v>
      </c>
      <c r="H3060" s="7" t="s">
        <v>6358</v>
      </c>
      <c r="I3060" s="7" t="s">
        <v>2321</v>
      </c>
      <c r="J3060" s="7" t="s">
        <v>2321</v>
      </c>
      <c r="K3060" s="7" t="s">
        <v>2321</v>
      </c>
      <c r="L3060" s="7" t="s">
        <v>14595</v>
      </c>
      <c r="M3060" s="7" t="s">
        <v>9472</v>
      </c>
      <c r="N3060" s="7">
        <v>16000</v>
      </c>
      <c r="O3060" s="7">
        <v>1</v>
      </c>
      <c r="P3060" s="7">
        <v>16000</v>
      </c>
      <c r="Q3060" s="7"/>
      <c r="R3060" s="1"/>
      <c r="S3060" s="1"/>
      <c r="T3060" s="1"/>
      <c r="U3060" s="15" t="s">
        <v>816</v>
      </c>
      <c r="V3060" s="52"/>
      <c r="W3060" s="14" t="s">
        <v>815</v>
      </c>
      <c r="X3060" s="20">
        <v>0</v>
      </c>
      <c r="Y3060" s="7" t="s">
        <v>11831</v>
      </c>
      <c r="Z3060" s="11" t="s">
        <v>4442</v>
      </c>
      <c r="AA3060" s="7">
        <v>13447035</v>
      </c>
      <c r="AB3060" s="1" t="s">
        <v>15997</v>
      </c>
      <c r="AC3060" s="7" t="s">
        <v>14869</v>
      </c>
      <c r="AD3060" s="1" t="s">
        <v>16269</v>
      </c>
    </row>
    <row r="3061" spans="1:30">
      <c r="A3061" s="6" t="s">
        <v>815</v>
      </c>
      <c r="B3061" s="7" t="s">
        <v>15</v>
      </c>
      <c r="C3061" s="7" t="s">
        <v>4458</v>
      </c>
      <c r="D3061" s="11" t="s">
        <v>904</v>
      </c>
      <c r="E3061" s="7" t="s">
        <v>16</v>
      </c>
      <c r="F3061" s="7" t="s">
        <v>4459</v>
      </c>
      <c r="G3061" s="7" t="s">
        <v>17</v>
      </c>
      <c r="H3061" s="7" t="s">
        <v>5900</v>
      </c>
      <c r="I3061" s="7" t="s">
        <v>4843</v>
      </c>
      <c r="J3061" s="7"/>
      <c r="K3061" s="7" t="s">
        <v>4517</v>
      </c>
      <c r="L3061" s="7"/>
      <c r="M3061" s="7"/>
      <c r="N3061" s="7">
        <v>15996</v>
      </c>
      <c r="O3061" s="7"/>
      <c r="P3061" s="7"/>
      <c r="Q3061" s="7"/>
      <c r="R3061" s="1"/>
      <c r="S3061" s="1"/>
      <c r="T3061" s="1"/>
      <c r="U3061" s="15" t="s">
        <v>816</v>
      </c>
      <c r="V3061" s="52"/>
      <c r="W3061" s="14" t="s">
        <v>815</v>
      </c>
      <c r="X3061" s="20">
        <v>0</v>
      </c>
      <c r="Y3061" s="7" t="s">
        <v>11832</v>
      </c>
      <c r="Z3061" s="11" t="s">
        <v>4442</v>
      </c>
      <c r="AA3061" s="7"/>
      <c r="AB3061" s="1" t="s">
        <v>14871</v>
      </c>
      <c r="AC3061" s="7"/>
      <c r="AD3061" s="1" t="s">
        <v>16269</v>
      </c>
    </row>
    <row r="3062" spans="1:30">
      <c r="A3062" s="6">
        <v>43942</v>
      </c>
      <c r="B3062" s="7" t="s">
        <v>15</v>
      </c>
      <c r="C3062" s="7" t="s">
        <v>4452</v>
      </c>
      <c r="D3062" s="7" t="s">
        <v>3804</v>
      </c>
      <c r="E3062" s="7" t="s">
        <v>16</v>
      </c>
      <c r="F3062" s="7" t="s">
        <v>2462</v>
      </c>
      <c r="G3062" s="7" t="s">
        <v>17</v>
      </c>
      <c r="H3062" s="7" t="s">
        <v>6359</v>
      </c>
      <c r="I3062" s="7" t="s">
        <v>8382</v>
      </c>
      <c r="J3062" s="7" t="s">
        <v>8976</v>
      </c>
      <c r="K3062" s="7"/>
      <c r="L3062" s="7" t="s">
        <v>8977</v>
      </c>
      <c r="M3062" s="7" t="s">
        <v>8978</v>
      </c>
      <c r="N3062" s="7">
        <v>15972</v>
      </c>
      <c r="O3062" s="7">
        <v>300</v>
      </c>
      <c r="P3062" s="7">
        <v>53.24</v>
      </c>
      <c r="Q3062" s="7"/>
      <c r="R3062" s="1"/>
      <c r="S3062" s="1"/>
      <c r="T3062" s="1"/>
      <c r="U3062" s="15" t="s">
        <v>816</v>
      </c>
      <c r="V3062" s="52"/>
      <c r="W3062" s="14" t="s">
        <v>815</v>
      </c>
      <c r="X3062" s="20">
        <v>0</v>
      </c>
      <c r="Y3062" s="7" t="s">
        <v>11833</v>
      </c>
      <c r="Z3062" s="11" t="s">
        <v>4442</v>
      </c>
      <c r="AA3062" s="7">
        <v>150000</v>
      </c>
      <c r="AB3062" s="1" t="s">
        <v>15858</v>
      </c>
      <c r="AC3062" s="7" t="s">
        <v>14870</v>
      </c>
      <c r="AD3062" s="1" t="s">
        <v>16269</v>
      </c>
    </row>
    <row r="3063" spans="1:30">
      <c r="A3063" s="6">
        <v>43945</v>
      </c>
      <c r="B3063" s="7" t="s">
        <v>15</v>
      </c>
      <c r="C3063" s="7" t="s">
        <v>4472</v>
      </c>
      <c r="D3063" s="7" t="s">
        <v>3952</v>
      </c>
      <c r="E3063" s="7" t="s">
        <v>128</v>
      </c>
      <c r="F3063" s="7" t="s">
        <v>3975</v>
      </c>
      <c r="G3063" s="7" t="s">
        <v>17</v>
      </c>
      <c r="H3063" s="7" t="s">
        <v>6360</v>
      </c>
      <c r="I3063" s="7" t="s">
        <v>4005</v>
      </c>
      <c r="J3063" s="7"/>
      <c r="K3063" s="7" t="s">
        <v>9473</v>
      </c>
      <c r="L3063" s="7" t="s">
        <v>14596</v>
      </c>
      <c r="M3063" s="7" t="s">
        <v>9474</v>
      </c>
      <c r="N3063" s="7">
        <v>15930</v>
      </c>
      <c r="O3063" s="7"/>
      <c r="P3063" s="7">
        <v>5.31</v>
      </c>
      <c r="Q3063" s="7"/>
      <c r="R3063" s="1"/>
      <c r="S3063" s="1"/>
      <c r="T3063" s="1"/>
      <c r="U3063" s="15" t="s">
        <v>816</v>
      </c>
      <c r="V3063" s="52"/>
      <c r="W3063" s="14" t="s">
        <v>815</v>
      </c>
      <c r="X3063" s="20">
        <v>0</v>
      </c>
      <c r="Y3063" s="7" t="s">
        <v>11834</v>
      </c>
      <c r="Z3063" s="11" t="s">
        <v>4442</v>
      </c>
      <c r="AA3063" s="7">
        <v>300000</v>
      </c>
      <c r="AB3063" s="1" t="s">
        <v>15574</v>
      </c>
      <c r="AC3063" s="7" t="s">
        <v>14869</v>
      </c>
      <c r="AD3063" s="1" t="s">
        <v>16269</v>
      </c>
    </row>
    <row r="3064" spans="1:30">
      <c r="A3064" s="6">
        <v>43941</v>
      </c>
      <c r="B3064" s="7" t="s">
        <v>21</v>
      </c>
      <c r="C3064" s="7" t="s">
        <v>4659</v>
      </c>
      <c r="D3064" s="7" t="s">
        <v>2349</v>
      </c>
      <c r="E3064" s="7" t="s">
        <v>16</v>
      </c>
      <c r="F3064" s="7" t="s">
        <v>2350</v>
      </c>
      <c r="G3064" s="7" t="s">
        <v>17</v>
      </c>
      <c r="H3064" s="7" t="s">
        <v>6361</v>
      </c>
      <c r="I3064" s="7" t="s">
        <v>9151</v>
      </c>
      <c r="J3064" s="7"/>
      <c r="K3064" s="7" t="s">
        <v>9152</v>
      </c>
      <c r="L3064" s="7" t="s">
        <v>8468</v>
      </c>
      <c r="M3064" s="7" t="s">
        <v>8243</v>
      </c>
      <c r="N3064" s="7">
        <v>15900</v>
      </c>
      <c r="O3064" s="7">
        <v>1000</v>
      </c>
      <c r="P3064" s="7">
        <v>15.9</v>
      </c>
      <c r="Q3064" s="7"/>
      <c r="R3064" s="1"/>
      <c r="S3064" s="1"/>
      <c r="T3064" s="1"/>
      <c r="U3064" s="15" t="s">
        <v>816</v>
      </c>
      <c r="V3064" s="52"/>
      <c r="W3064" s="14" t="s">
        <v>815</v>
      </c>
      <c r="X3064" s="20">
        <v>0</v>
      </c>
      <c r="Y3064" s="7" t="s">
        <v>11835</v>
      </c>
      <c r="Z3064" s="11" t="s">
        <v>4442</v>
      </c>
      <c r="AA3064" s="7">
        <v>900000000</v>
      </c>
      <c r="AB3064" s="1" t="s">
        <v>15657</v>
      </c>
      <c r="AC3064" s="7" t="s">
        <v>14869</v>
      </c>
      <c r="AD3064" s="1" t="s">
        <v>16269</v>
      </c>
    </row>
    <row r="3065" spans="1:30">
      <c r="A3065" s="6">
        <v>43929</v>
      </c>
      <c r="B3065" s="7" t="s">
        <v>1385</v>
      </c>
      <c r="C3065" s="7" t="s">
        <v>4444</v>
      </c>
      <c r="D3065" s="7" t="s">
        <v>1387</v>
      </c>
      <c r="E3065" s="7" t="s">
        <v>1499</v>
      </c>
      <c r="F3065" s="7" t="s">
        <v>4467</v>
      </c>
      <c r="G3065" s="7" t="s">
        <v>17</v>
      </c>
      <c r="H3065" s="7" t="s">
        <v>5970</v>
      </c>
      <c r="I3065" s="7" t="s">
        <v>9072</v>
      </c>
      <c r="J3065" s="7"/>
      <c r="K3065" s="7"/>
      <c r="L3065" s="7" t="s">
        <v>2657</v>
      </c>
      <c r="M3065" s="7" t="s">
        <v>9475</v>
      </c>
      <c r="N3065" s="7">
        <v>15900</v>
      </c>
      <c r="O3065" s="7"/>
      <c r="P3065" s="7"/>
      <c r="Q3065" s="7"/>
      <c r="R3065" s="1"/>
      <c r="S3065" s="1"/>
      <c r="T3065" s="1"/>
      <c r="U3065" s="15" t="s">
        <v>816</v>
      </c>
      <c r="V3065" s="52"/>
      <c r="W3065" s="14" t="s">
        <v>815</v>
      </c>
      <c r="X3065" s="20">
        <v>0</v>
      </c>
      <c r="Y3065" s="7" t="s">
        <v>11836</v>
      </c>
      <c r="Z3065" s="11" t="s">
        <v>4442</v>
      </c>
      <c r="AA3065" s="7">
        <v>3000000</v>
      </c>
      <c r="AB3065" s="1" t="s">
        <v>15279</v>
      </c>
      <c r="AC3065" s="7" t="s">
        <v>14869</v>
      </c>
      <c r="AD3065" s="1" t="s">
        <v>16269</v>
      </c>
    </row>
    <row r="3066" spans="1:30">
      <c r="A3066" s="6">
        <v>43924</v>
      </c>
      <c r="B3066" s="7" t="s">
        <v>21</v>
      </c>
      <c r="C3066" s="7" t="s">
        <v>4269</v>
      </c>
      <c r="D3066" s="7" t="s">
        <v>3952</v>
      </c>
      <c r="E3066" s="7" t="s">
        <v>16</v>
      </c>
      <c r="F3066" s="7" t="s">
        <v>4270</v>
      </c>
      <c r="G3066" s="7" t="s">
        <v>17</v>
      </c>
      <c r="H3066" s="7" t="s">
        <v>6362</v>
      </c>
      <c r="I3066" s="7" t="s">
        <v>8274</v>
      </c>
      <c r="J3066" s="7"/>
      <c r="K3066" s="7"/>
      <c r="L3066" s="7" t="s">
        <v>14296</v>
      </c>
      <c r="M3066" s="7" t="s">
        <v>8275</v>
      </c>
      <c r="N3066" s="7">
        <v>15892</v>
      </c>
      <c r="O3066" s="7">
        <v>400</v>
      </c>
      <c r="P3066" s="7">
        <v>39.729999999999997</v>
      </c>
      <c r="Q3066" s="7"/>
      <c r="R3066" s="1"/>
      <c r="S3066" s="1"/>
      <c r="T3066" s="1"/>
      <c r="U3066" s="15" t="s">
        <v>816</v>
      </c>
      <c r="V3066" s="52"/>
      <c r="W3066" s="14" t="s">
        <v>815</v>
      </c>
      <c r="X3066" s="20">
        <v>0</v>
      </c>
      <c r="Y3066" s="7" t="s">
        <v>11837</v>
      </c>
      <c r="Z3066" s="11" t="s">
        <v>4442</v>
      </c>
      <c r="AA3066" s="7">
        <v>150000</v>
      </c>
      <c r="AB3066" s="1" t="s">
        <v>15667</v>
      </c>
      <c r="AC3066" s="7" t="s">
        <v>14870</v>
      </c>
      <c r="AD3066" s="1" t="s">
        <v>16269</v>
      </c>
    </row>
    <row r="3067" spans="1:30">
      <c r="A3067" s="6">
        <v>43944</v>
      </c>
      <c r="B3067" s="7" t="s">
        <v>21</v>
      </c>
      <c r="C3067" s="7" t="s">
        <v>4656</v>
      </c>
      <c r="D3067" s="7" t="s">
        <v>39</v>
      </c>
      <c r="E3067" s="7" t="s">
        <v>36</v>
      </c>
      <c r="F3067" s="7" t="s">
        <v>297</v>
      </c>
      <c r="G3067" s="7" t="s">
        <v>17</v>
      </c>
      <c r="H3067" s="7" t="s">
        <v>6363</v>
      </c>
      <c r="I3067" s="7" t="s">
        <v>298</v>
      </c>
      <c r="J3067" s="7"/>
      <c r="K3067" s="7" t="s">
        <v>299</v>
      </c>
      <c r="L3067" s="7" t="s">
        <v>14597</v>
      </c>
      <c r="M3067" s="7" t="s">
        <v>9476</v>
      </c>
      <c r="N3067" s="7">
        <v>15848</v>
      </c>
      <c r="O3067" s="7">
        <v>5600</v>
      </c>
      <c r="P3067" s="7">
        <v>2.83</v>
      </c>
      <c r="Q3067" s="7"/>
      <c r="R3067" s="1"/>
      <c r="S3067" s="1"/>
      <c r="T3067" s="1"/>
      <c r="U3067" s="15" t="s">
        <v>816</v>
      </c>
      <c r="V3067" s="52"/>
      <c r="W3067" s="14" t="s">
        <v>815</v>
      </c>
      <c r="X3067" s="20">
        <v>0</v>
      </c>
      <c r="Y3067" s="7" t="s">
        <v>11838</v>
      </c>
      <c r="Z3067" s="11" t="s">
        <v>4442</v>
      </c>
      <c r="AA3067" s="7">
        <v>120000</v>
      </c>
      <c r="AB3067" s="1" t="s">
        <v>15998</v>
      </c>
      <c r="AC3067" s="7" t="s">
        <v>14868</v>
      </c>
      <c r="AD3067" s="1" t="s">
        <v>16269</v>
      </c>
    </row>
    <row r="3068" spans="1:30">
      <c r="A3068" s="6">
        <v>43913</v>
      </c>
      <c r="B3068" s="7" t="s">
        <v>21</v>
      </c>
      <c r="C3068" s="7" t="s">
        <v>4269</v>
      </c>
      <c r="D3068" s="7" t="s">
        <v>3952</v>
      </c>
      <c r="E3068" s="7" t="s">
        <v>16</v>
      </c>
      <c r="F3068" s="7" t="s">
        <v>4270</v>
      </c>
      <c r="G3068" s="7" t="s">
        <v>17</v>
      </c>
      <c r="H3068" s="7" t="s">
        <v>6364</v>
      </c>
      <c r="I3068" s="7" t="s">
        <v>4396</v>
      </c>
      <c r="J3068" s="7"/>
      <c r="K3068" s="7"/>
      <c r="L3068" s="7" t="s">
        <v>8531</v>
      </c>
      <c r="M3068" s="7" t="s">
        <v>14344</v>
      </c>
      <c r="N3068" s="7">
        <v>15804</v>
      </c>
      <c r="O3068" s="7">
        <v>720</v>
      </c>
      <c r="P3068" s="7">
        <v>21.95</v>
      </c>
      <c r="Q3068" s="7" t="s">
        <v>20</v>
      </c>
      <c r="R3068" s="1"/>
      <c r="S3068" s="1"/>
      <c r="T3068" s="1"/>
      <c r="U3068" s="15" t="s">
        <v>816</v>
      </c>
      <c r="V3068" s="52"/>
      <c r="W3068" s="14" t="s">
        <v>815</v>
      </c>
      <c r="X3068" s="20">
        <v>0</v>
      </c>
      <c r="Y3068" s="7" t="s">
        <v>11839</v>
      </c>
      <c r="Z3068" s="11" t="s">
        <v>4442</v>
      </c>
      <c r="AA3068" s="7">
        <v>1500000</v>
      </c>
      <c r="AB3068" s="1" t="s">
        <v>15733</v>
      </c>
      <c r="AC3068" s="7" t="s">
        <v>14869</v>
      </c>
      <c r="AD3068" s="1" t="s">
        <v>16269</v>
      </c>
    </row>
    <row r="3069" spans="1:30">
      <c r="A3069" s="6">
        <v>43948</v>
      </c>
      <c r="B3069" s="7" t="s">
        <v>21</v>
      </c>
      <c r="C3069" s="7" t="s">
        <v>4451</v>
      </c>
      <c r="D3069" s="7" t="s">
        <v>2480</v>
      </c>
      <c r="E3069" s="7" t="s">
        <v>16</v>
      </c>
      <c r="F3069" s="7" t="s">
        <v>2481</v>
      </c>
      <c r="G3069" s="7" t="s">
        <v>17</v>
      </c>
      <c r="H3069" s="7" t="s">
        <v>6365</v>
      </c>
      <c r="I3069" s="7" t="s">
        <v>9477</v>
      </c>
      <c r="J3069" s="7" t="s">
        <v>2485</v>
      </c>
      <c r="K3069" s="7"/>
      <c r="L3069" s="7" t="s">
        <v>8442</v>
      </c>
      <c r="M3069" s="7" t="s">
        <v>8443</v>
      </c>
      <c r="N3069" s="7">
        <v>15800</v>
      </c>
      <c r="O3069" s="7"/>
      <c r="P3069" s="7"/>
      <c r="Q3069" s="7"/>
      <c r="R3069" s="1"/>
      <c r="S3069" s="1"/>
      <c r="T3069" s="1"/>
      <c r="U3069" s="15" t="s">
        <v>816</v>
      </c>
      <c r="V3069" s="52"/>
      <c r="W3069" s="14" t="s">
        <v>815</v>
      </c>
      <c r="X3069" s="20">
        <v>0</v>
      </c>
      <c r="Y3069" s="7" t="s">
        <v>11840</v>
      </c>
      <c r="Z3069" s="11" t="s">
        <v>4442</v>
      </c>
      <c r="AA3069" s="7">
        <v>0</v>
      </c>
      <c r="AB3069" s="1" t="s">
        <v>15270</v>
      </c>
      <c r="AC3069" s="7" t="s">
        <v>14869</v>
      </c>
      <c r="AD3069" s="1" t="s">
        <v>16269</v>
      </c>
    </row>
    <row r="3070" spans="1:30">
      <c r="A3070" s="6">
        <v>43942</v>
      </c>
      <c r="B3070" s="7" t="s">
        <v>15</v>
      </c>
      <c r="C3070" s="7" t="s">
        <v>4452</v>
      </c>
      <c r="D3070" s="7" t="s">
        <v>3804</v>
      </c>
      <c r="E3070" s="7" t="s">
        <v>16</v>
      </c>
      <c r="F3070" s="7" t="s">
        <v>2462</v>
      </c>
      <c r="G3070" s="7" t="s">
        <v>37</v>
      </c>
      <c r="H3070" s="7" t="s">
        <v>6366</v>
      </c>
      <c r="I3070" s="7" t="s">
        <v>8903</v>
      </c>
      <c r="J3070" s="7" t="s">
        <v>8904</v>
      </c>
      <c r="K3070" s="7"/>
      <c r="L3070" s="7" t="s">
        <v>14438</v>
      </c>
      <c r="M3070" s="7" t="s">
        <v>8905</v>
      </c>
      <c r="N3070" s="7">
        <v>15800</v>
      </c>
      <c r="O3070" s="7">
        <v>20</v>
      </c>
      <c r="P3070" s="7">
        <v>790</v>
      </c>
      <c r="Q3070" s="7"/>
      <c r="R3070" s="1"/>
      <c r="S3070" s="1"/>
      <c r="T3070" s="1"/>
      <c r="U3070" s="15" t="s">
        <v>816</v>
      </c>
      <c r="V3070" s="52"/>
      <c r="W3070" s="14" t="s">
        <v>815</v>
      </c>
      <c r="X3070" s="20">
        <v>0</v>
      </c>
      <c r="Y3070" s="7" t="s">
        <v>11841</v>
      </c>
      <c r="Z3070" s="11" t="s">
        <v>4442</v>
      </c>
      <c r="AA3070" s="7">
        <v>95000</v>
      </c>
      <c r="AB3070" s="1" t="s">
        <v>15837</v>
      </c>
      <c r="AC3070" s="7" t="s">
        <v>14868</v>
      </c>
      <c r="AD3070" s="1" t="s">
        <v>16269</v>
      </c>
    </row>
    <row r="3071" spans="1:30">
      <c r="A3071" s="6">
        <v>43950</v>
      </c>
      <c r="B3071" s="7" t="s">
        <v>21</v>
      </c>
      <c r="C3071" s="7" t="s">
        <v>4483</v>
      </c>
      <c r="D3071" s="7" t="s">
        <v>39</v>
      </c>
      <c r="E3071" s="7" t="s">
        <v>117</v>
      </c>
      <c r="F3071" s="7" t="s">
        <v>5312</v>
      </c>
      <c r="G3071" s="7" t="s">
        <v>37</v>
      </c>
      <c r="H3071" s="7" t="s">
        <v>6367</v>
      </c>
      <c r="I3071" s="7" t="s">
        <v>8224</v>
      </c>
      <c r="J3071" s="7" t="s">
        <v>8225</v>
      </c>
      <c r="K3071" s="7" t="s">
        <v>8226</v>
      </c>
      <c r="L3071" s="7" t="s">
        <v>8227</v>
      </c>
      <c r="M3071" s="7" t="s">
        <v>14277</v>
      </c>
      <c r="N3071" s="7">
        <v>15800</v>
      </c>
      <c r="O3071" s="7">
        <v>20000</v>
      </c>
      <c r="P3071" s="7">
        <v>0.79</v>
      </c>
      <c r="Q3071" s="7"/>
      <c r="R3071" s="1"/>
      <c r="S3071" s="1"/>
      <c r="T3071" s="1"/>
      <c r="U3071" s="15" t="s">
        <v>816</v>
      </c>
      <c r="V3071" s="52"/>
      <c r="W3071" s="14" t="s">
        <v>815</v>
      </c>
      <c r="X3071" s="20">
        <v>0</v>
      </c>
      <c r="Y3071" s="7" t="s">
        <v>11842</v>
      </c>
      <c r="Z3071" s="11" t="s">
        <v>4442</v>
      </c>
      <c r="AA3071" s="7">
        <v>0</v>
      </c>
      <c r="AB3071" s="1" t="s">
        <v>14935</v>
      </c>
      <c r="AC3071" s="7" t="s">
        <v>14869</v>
      </c>
      <c r="AD3071" s="1" t="s">
        <v>16269</v>
      </c>
    </row>
    <row r="3072" spans="1:30">
      <c r="A3072" s="6">
        <v>43943</v>
      </c>
      <c r="B3072" s="7" t="s">
        <v>21</v>
      </c>
      <c r="C3072" s="7" t="s">
        <v>5142</v>
      </c>
      <c r="D3072" s="11" t="s">
        <v>904</v>
      </c>
      <c r="E3072" s="7" t="s">
        <v>16</v>
      </c>
      <c r="F3072" s="7" t="s">
        <v>1157</v>
      </c>
      <c r="G3072" s="7" t="s">
        <v>34</v>
      </c>
      <c r="H3072" s="7" t="s">
        <v>6368</v>
      </c>
      <c r="I3072" s="7" t="s">
        <v>9478</v>
      </c>
      <c r="J3072" s="7"/>
      <c r="K3072" s="7" t="s">
        <v>9479</v>
      </c>
      <c r="L3072" s="7" t="s">
        <v>14598</v>
      </c>
      <c r="M3072" s="7" t="s">
        <v>9480</v>
      </c>
      <c r="N3072" s="7">
        <v>15775</v>
      </c>
      <c r="O3072" s="7"/>
      <c r="P3072" s="7"/>
      <c r="Q3072" s="7"/>
      <c r="R3072" s="1"/>
      <c r="S3072" s="1"/>
      <c r="T3072" s="1"/>
      <c r="U3072" s="15" t="s">
        <v>816</v>
      </c>
      <c r="V3072" s="52"/>
      <c r="W3072" s="14" t="s">
        <v>815</v>
      </c>
      <c r="X3072" s="20">
        <v>0</v>
      </c>
      <c r="Y3072" s="7" t="s">
        <v>11843</v>
      </c>
      <c r="Z3072" s="11" t="s">
        <v>4442</v>
      </c>
      <c r="AA3072" s="7">
        <v>5000</v>
      </c>
      <c r="AB3072" s="1" t="s">
        <v>15999</v>
      </c>
      <c r="AC3072" s="7" t="s">
        <v>14868</v>
      </c>
      <c r="AD3072" s="1" t="s">
        <v>16269</v>
      </c>
    </row>
    <row r="3073" spans="1:30">
      <c r="A3073" s="6">
        <v>43913</v>
      </c>
      <c r="B3073" s="7" t="s">
        <v>21</v>
      </c>
      <c r="C3073" s="7" t="s">
        <v>4269</v>
      </c>
      <c r="D3073" s="7" t="s">
        <v>3952</v>
      </c>
      <c r="E3073" s="7" t="s">
        <v>16</v>
      </c>
      <c r="F3073" s="7" t="s">
        <v>4270</v>
      </c>
      <c r="G3073" s="7" t="s">
        <v>17</v>
      </c>
      <c r="H3073" s="7" t="s">
        <v>6369</v>
      </c>
      <c r="I3073" s="7" t="s">
        <v>4396</v>
      </c>
      <c r="J3073" s="7"/>
      <c r="K3073" s="7"/>
      <c r="L3073" s="7" t="s">
        <v>14054</v>
      </c>
      <c r="M3073" s="7" t="s">
        <v>4073</v>
      </c>
      <c r="N3073" s="7">
        <v>15720</v>
      </c>
      <c r="O3073" s="7">
        <v>1200</v>
      </c>
      <c r="P3073" s="7">
        <v>13.1</v>
      </c>
      <c r="Q3073" s="7" t="s">
        <v>20</v>
      </c>
      <c r="R3073" s="1"/>
      <c r="S3073" s="1"/>
      <c r="T3073" s="1"/>
      <c r="U3073" s="15" t="s">
        <v>816</v>
      </c>
      <c r="V3073" s="52"/>
      <c r="W3073" s="14" t="s">
        <v>815</v>
      </c>
      <c r="X3073" s="20">
        <v>0</v>
      </c>
      <c r="Y3073" s="7" t="s">
        <v>11844</v>
      </c>
      <c r="Z3073" s="11" t="s">
        <v>4442</v>
      </c>
      <c r="AA3073" s="7">
        <v>2000000</v>
      </c>
      <c r="AB3073" s="1" t="s">
        <v>15443</v>
      </c>
      <c r="AC3073" s="7" t="s">
        <v>14868</v>
      </c>
      <c r="AD3073" s="1" t="s">
        <v>16269</v>
      </c>
    </row>
    <row r="3074" spans="1:30">
      <c r="A3074" s="6">
        <v>43935</v>
      </c>
      <c r="B3074" s="7" t="s">
        <v>21</v>
      </c>
      <c r="C3074" s="7" t="s">
        <v>6151</v>
      </c>
      <c r="D3074" s="11" t="s">
        <v>904</v>
      </c>
      <c r="E3074" s="7" t="s">
        <v>16</v>
      </c>
      <c r="F3074" s="7"/>
      <c r="G3074" s="7" t="s">
        <v>17</v>
      </c>
      <c r="H3074" s="7" t="s">
        <v>6370</v>
      </c>
      <c r="I3074" s="7"/>
      <c r="J3074" s="7"/>
      <c r="K3074" s="7"/>
      <c r="L3074" s="7" t="s">
        <v>13761</v>
      </c>
      <c r="M3074" s="7" t="s">
        <v>1012</v>
      </c>
      <c r="N3074" s="7">
        <v>15620</v>
      </c>
      <c r="O3074" s="7"/>
      <c r="P3074" s="7"/>
      <c r="Q3074" s="7"/>
      <c r="R3074" s="1"/>
      <c r="S3074" s="1"/>
      <c r="T3074" s="1"/>
      <c r="U3074" s="15" t="s">
        <v>816</v>
      </c>
      <c r="V3074" s="52"/>
      <c r="W3074" s="14" t="s">
        <v>815</v>
      </c>
      <c r="X3074" s="20">
        <v>0</v>
      </c>
      <c r="Y3074" s="7" t="s">
        <v>11845</v>
      </c>
      <c r="Z3074" s="11" t="s">
        <v>4442</v>
      </c>
      <c r="AA3074" s="7">
        <v>50000</v>
      </c>
      <c r="AB3074" s="1" t="s">
        <v>15035</v>
      </c>
      <c r="AC3074" s="7" t="s">
        <v>14870</v>
      </c>
      <c r="AD3074" s="1" t="s">
        <v>16269</v>
      </c>
    </row>
    <row r="3075" spans="1:30">
      <c r="A3075" s="6">
        <v>43941</v>
      </c>
      <c r="B3075" s="7" t="s">
        <v>21</v>
      </c>
      <c r="C3075" s="7" t="s">
        <v>2648</v>
      </c>
      <c r="D3075" s="11" t="s">
        <v>3952</v>
      </c>
      <c r="E3075" s="7" t="s">
        <v>16</v>
      </c>
      <c r="F3075" s="7" t="s">
        <v>5615</v>
      </c>
      <c r="G3075" s="7" t="s">
        <v>17</v>
      </c>
      <c r="H3075" s="7" t="s">
        <v>6371</v>
      </c>
      <c r="I3075" s="7" t="s">
        <v>9481</v>
      </c>
      <c r="J3075" s="7"/>
      <c r="K3075" s="7"/>
      <c r="L3075" s="7" t="s">
        <v>2679</v>
      </c>
      <c r="M3075" s="7" t="s">
        <v>13909</v>
      </c>
      <c r="N3075" s="7">
        <v>15600</v>
      </c>
      <c r="O3075" s="7"/>
      <c r="P3075" s="7"/>
      <c r="Q3075" s="7"/>
      <c r="R3075" s="1"/>
      <c r="S3075" s="1"/>
      <c r="T3075" s="1"/>
      <c r="U3075" s="15" t="s">
        <v>816</v>
      </c>
      <c r="V3075" s="52"/>
      <c r="W3075" s="14" t="s">
        <v>815</v>
      </c>
      <c r="X3075" s="20">
        <v>0</v>
      </c>
      <c r="Y3075" s="7" t="s">
        <v>11846</v>
      </c>
      <c r="Z3075" s="11" t="s">
        <v>4442</v>
      </c>
      <c r="AA3075" s="7">
        <v>250000</v>
      </c>
      <c r="AB3075" s="1" t="s">
        <v>15238</v>
      </c>
      <c r="AC3075" s="7" t="s">
        <v>14868</v>
      </c>
      <c r="AD3075" s="1" t="s">
        <v>16269</v>
      </c>
    </row>
    <row r="3076" spans="1:30">
      <c r="A3076" s="6">
        <v>43942</v>
      </c>
      <c r="B3076" s="7" t="s">
        <v>15</v>
      </c>
      <c r="C3076" s="7" t="s">
        <v>4659</v>
      </c>
      <c r="D3076" s="7" t="s">
        <v>2349</v>
      </c>
      <c r="E3076" s="7" t="s">
        <v>16</v>
      </c>
      <c r="F3076" s="7" t="s">
        <v>2386</v>
      </c>
      <c r="G3076" s="7" t="s">
        <v>37</v>
      </c>
      <c r="H3076" s="7" t="s">
        <v>6372</v>
      </c>
      <c r="I3076" s="7" t="s">
        <v>9023</v>
      </c>
      <c r="J3076" s="7" t="s">
        <v>264</v>
      </c>
      <c r="K3076" s="7" t="s">
        <v>9024</v>
      </c>
      <c r="L3076" s="7" t="s">
        <v>14471</v>
      </c>
      <c r="M3076" s="7" t="s">
        <v>9025</v>
      </c>
      <c r="N3076" s="7">
        <v>15600</v>
      </c>
      <c r="O3076" s="7">
        <v>2</v>
      </c>
      <c r="P3076" s="7">
        <v>7800</v>
      </c>
      <c r="Q3076" s="7"/>
      <c r="R3076" s="1"/>
      <c r="S3076" s="1"/>
      <c r="T3076" s="1"/>
      <c r="U3076" s="15" t="s">
        <v>816</v>
      </c>
      <c r="V3076" s="52"/>
      <c r="W3076" s="14" t="s">
        <v>815</v>
      </c>
      <c r="X3076" s="20">
        <v>0</v>
      </c>
      <c r="Y3076" s="7" t="s">
        <v>11847</v>
      </c>
      <c r="Z3076" s="11" t="s">
        <v>4442</v>
      </c>
      <c r="AA3076" s="7">
        <v>250000</v>
      </c>
      <c r="AB3076" s="1" t="s">
        <v>15870</v>
      </c>
      <c r="AC3076" s="7" t="s">
        <v>14868</v>
      </c>
      <c r="AD3076" s="1" t="s">
        <v>16269</v>
      </c>
    </row>
    <row r="3077" spans="1:30">
      <c r="A3077" s="6">
        <v>43944</v>
      </c>
      <c r="B3077" s="7" t="s">
        <v>15</v>
      </c>
      <c r="C3077" s="7" t="s">
        <v>4656</v>
      </c>
      <c r="D3077" s="7" t="s">
        <v>39</v>
      </c>
      <c r="E3077" s="7" t="s">
        <v>16</v>
      </c>
      <c r="F3077" s="7" t="s">
        <v>129</v>
      </c>
      <c r="G3077" s="7" t="s">
        <v>37</v>
      </c>
      <c r="H3077" s="7" t="s">
        <v>6373</v>
      </c>
      <c r="I3077" s="7" t="s">
        <v>8270</v>
      </c>
      <c r="J3077" s="7"/>
      <c r="K3077" s="7" t="s">
        <v>9482</v>
      </c>
      <c r="L3077" s="7" t="s">
        <v>9483</v>
      </c>
      <c r="M3077" s="7" t="s">
        <v>14599</v>
      </c>
      <c r="N3077" s="7">
        <v>15584.5</v>
      </c>
      <c r="O3077" s="7">
        <v>3550</v>
      </c>
      <c r="P3077" s="7">
        <v>4.3899999999999997</v>
      </c>
      <c r="Q3077" s="7"/>
      <c r="R3077" s="1"/>
      <c r="S3077" s="1"/>
      <c r="T3077" s="1"/>
      <c r="U3077" s="15" t="s">
        <v>816</v>
      </c>
      <c r="V3077" s="52"/>
      <c r="W3077" s="14" t="s">
        <v>815</v>
      </c>
      <c r="X3077" s="20">
        <v>0</v>
      </c>
      <c r="Y3077" s="7" t="s">
        <v>11848</v>
      </c>
      <c r="Z3077" s="11" t="s">
        <v>4442</v>
      </c>
      <c r="AA3077" s="7">
        <v>0</v>
      </c>
      <c r="AB3077" s="1" t="s">
        <v>15592</v>
      </c>
      <c r="AC3077" s="7" t="s">
        <v>14869</v>
      </c>
      <c r="AD3077" s="1" t="s">
        <v>16269</v>
      </c>
    </row>
    <row r="3078" spans="1:30">
      <c r="A3078" s="6">
        <v>43933</v>
      </c>
      <c r="B3078" s="7" t="s">
        <v>21</v>
      </c>
      <c r="C3078" s="7" t="s">
        <v>6026</v>
      </c>
      <c r="D3078" s="11" t="s">
        <v>904</v>
      </c>
      <c r="E3078" s="7" t="s">
        <v>36</v>
      </c>
      <c r="F3078" s="7" t="s">
        <v>6027</v>
      </c>
      <c r="G3078" s="7" t="s">
        <v>17</v>
      </c>
      <c r="H3078" s="7" t="s">
        <v>5620</v>
      </c>
      <c r="I3078" s="7" t="s">
        <v>291</v>
      </c>
      <c r="J3078" s="7" t="s">
        <v>203</v>
      </c>
      <c r="K3078" s="7" t="s">
        <v>987</v>
      </c>
      <c r="L3078" s="7"/>
      <c r="M3078" s="7"/>
      <c r="N3078" s="7">
        <v>15572.5</v>
      </c>
      <c r="O3078" s="7"/>
      <c r="P3078" s="7"/>
      <c r="Q3078" s="7"/>
      <c r="R3078" s="1"/>
      <c r="S3078" s="1"/>
      <c r="T3078" s="1"/>
      <c r="U3078" s="15" t="s">
        <v>816</v>
      </c>
      <c r="V3078" s="52"/>
      <c r="W3078" s="14" t="s">
        <v>815</v>
      </c>
      <c r="X3078" s="20">
        <v>0</v>
      </c>
      <c r="Y3078" s="7" t="s">
        <v>11849</v>
      </c>
      <c r="Z3078" s="11" t="s">
        <v>4442</v>
      </c>
      <c r="AA3078" s="7"/>
      <c r="AB3078" s="1" t="s">
        <v>14871</v>
      </c>
      <c r="AC3078" s="7"/>
      <c r="AD3078" s="1" t="s">
        <v>16269</v>
      </c>
    </row>
    <row r="3079" spans="1:30">
      <c r="A3079" s="6" t="s">
        <v>815</v>
      </c>
      <c r="B3079" s="7" t="s">
        <v>15</v>
      </c>
      <c r="C3079" s="7" t="s">
        <v>4458</v>
      </c>
      <c r="D3079" s="11" t="s">
        <v>904</v>
      </c>
      <c r="E3079" s="7" t="s">
        <v>16</v>
      </c>
      <c r="F3079" s="7" t="s">
        <v>4459</v>
      </c>
      <c r="G3079" s="7" t="s">
        <v>17</v>
      </c>
      <c r="H3079" s="7" t="s">
        <v>6015</v>
      </c>
      <c r="I3079" s="7" t="s">
        <v>4846</v>
      </c>
      <c r="J3079" s="7"/>
      <c r="K3079" s="7" t="s">
        <v>4517</v>
      </c>
      <c r="L3079" s="7" t="s">
        <v>9119</v>
      </c>
      <c r="M3079" s="7" t="s">
        <v>9126</v>
      </c>
      <c r="N3079" s="7">
        <v>15542.28</v>
      </c>
      <c r="O3079" s="7"/>
      <c r="P3079" s="7"/>
      <c r="Q3079" s="7"/>
      <c r="R3079" s="1"/>
      <c r="S3079" s="1"/>
      <c r="T3079" s="1"/>
      <c r="U3079" s="15" t="s">
        <v>816</v>
      </c>
      <c r="V3079" s="52"/>
      <c r="W3079" s="14" t="s">
        <v>815</v>
      </c>
      <c r="X3079" s="20">
        <v>0</v>
      </c>
      <c r="Y3079" s="7" t="s">
        <v>11850</v>
      </c>
      <c r="Z3079" s="11" t="s">
        <v>4442</v>
      </c>
      <c r="AA3079" s="7">
        <v>200000</v>
      </c>
      <c r="AB3079" s="1" t="s">
        <v>15900</v>
      </c>
      <c r="AC3079" s="7" t="s">
        <v>14869</v>
      </c>
      <c r="AD3079" s="1" t="s">
        <v>16269</v>
      </c>
    </row>
    <row r="3080" spans="1:30">
      <c r="A3080" s="6">
        <v>43948</v>
      </c>
      <c r="B3080" s="7" t="s">
        <v>21</v>
      </c>
      <c r="C3080" s="7" t="s">
        <v>5327</v>
      </c>
      <c r="D3080" s="11" t="s">
        <v>904</v>
      </c>
      <c r="E3080" s="7" t="s">
        <v>16</v>
      </c>
      <c r="F3080" s="7" t="s">
        <v>3478</v>
      </c>
      <c r="G3080" s="7" t="s">
        <v>17</v>
      </c>
      <c r="H3080" s="7" t="s">
        <v>6374</v>
      </c>
      <c r="I3080" s="7"/>
      <c r="J3080" s="7"/>
      <c r="K3080" s="7" t="s">
        <v>3504</v>
      </c>
      <c r="L3080" s="7" t="s">
        <v>14600</v>
      </c>
      <c r="M3080" s="7" t="s">
        <v>9484</v>
      </c>
      <c r="N3080" s="7">
        <v>15500</v>
      </c>
      <c r="O3080" s="7"/>
      <c r="P3080" s="7"/>
      <c r="Q3080" s="7"/>
      <c r="R3080" s="1"/>
      <c r="S3080" s="1"/>
      <c r="T3080" s="1"/>
      <c r="U3080" s="15" t="s">
        <v>816</v>
      </c>
      <c r="V3080" s="52"/>
      <c r="W3080" s="14" t="s">
        <v>815</v>
      </c>
      <c r="X3080" s="20">
        <v>0</v>
      </c>
      <c r="Y3080" s="7" t="s">
        <v>11851</v>
      </c>
      <c r="Z3080" s="11" t="s">
        <v>4442</v>
      </c>
      <c r="AA3080" s="7">
        <v>100000</v>
      </c>
      <c r="AB3080" s="1" t="s">
        <v>16000</v>
      </c>
      <c r="AC3080" s="7" t="s">
        <v>14868</v>
      </c>
      <c r="AD3080" s="1" t="s">
        <v>16269</v>
      </c>
    </row>
    <row r="3081" spans="1:30">
      <c r="A3081" s="6">
        <v>43941</v>
      </c>
      <c r="B3081" s="7" t="s">
        <v>15</v>
      </c>
      <c r="C3081" s="7" t="s">
        <v>4632</v>
      </c>
      <c r="D3081" s="7" t="s">
        <v>3512</v>
      </c>
      <c r="E3081" s="7" t="s">
        <v>16</v>
      </c>
      <c r="F3081" s="7"/>
      <c r="G3081" s="7" t="s">
        <v>34</v>
      </c>
      <c r="H3081" s="7" t="s">
        <v>6375</v>
      </c>
      <c r="I3081" s="7" t="s">
        <v>9485</v>
      </c>
      <c r="J3081" s="7" t="s">
        <v>9486</v>
      </c>
      <c r="K3081" s="7" t="s">
        <v>9486</v>
      </c>
      <c r="L3081" s="7" t="s">
        <v>14602</v>
      </c>
      <c r="M3081" s="7" t="s">
        <v>14601</v>
      </c>
      <c r="N3081" s="7">
        <v>15470.63</v>
      </c>
      <c r="O3081" s="7">
        <v>1</v>
      </c>
      <c r="P3081" s="7">
        <v>15470.63</v>
      </c>
      <c r="Q3081" s="7"/>
      <c r="R3081" s="1"/>
      <c r="S3081" s="1"/>
      <c r="T3081" s="1"/>
      <c r="U3081" s="15" t="s">
        <v>816</v>
      </c>
      <c r="V3081" s="52"/>
      <c r="W3081" s="14" t="s">
        <v>815</v>
      </c>
      <c r="X3081" s="20">
        <v>0</v>
      </c>
      <c r="Y3081" s="7" t="s">
        <v>11852</v>
      </c>
      <c r="Z3081" s="11" t="s">
        <v>4442</v>
      </c>
      <c r="AA3081" s="7">
        <v>20000</v>
      </c>
      <c r="AB3081" s="1" t="s">
        <v>15041</v>
      </c>
      <c r="AC3081" s="7" t="s">
        <v>14870</v>
      </c>
      <c r="AD3081" s="1" t="s">
        <v>16269</v>
      </c>
    </row>
    <row r="3082" spans="1:30">
      <c r="A3082" s="6">
        <v>43941</v>
      </c>
      <c r="B3082" s="7" t="s">
        <v>15</v>
      </c>
      <c r="C3082" s="7" t="s">
        <v>4632</v>
      </c>
      <c r="D3082" s="7" t="s">
        <v>3512</v>
      </c>
      <c r="E3082" s="7" t="s">
        <v>16</v>
      </c>
      <c r="F3082" s="7"/>
      <c r="G3082" s="7" t="s">
        <v>37</v>
      </c>
      <c r="H3082" s="7" t="s">
        <v>6376</v>
      </c>
      <c r="I3082" s="7" t="s">
        <v>9377</v>
      </c>
      <c r="J3082" s="7" t="s">
        <v>1230</v>
      </c>
      <c r="K3082" s="7" t="s">
        <v>1230</v>
      </c>
      <c r="L3082" s="7" t="s">
        <v>9378</v>
      </c>
      <c r="M3082" s="7" t="s">
        <v>14567</v>
      </c>
      <c r="N3082" s="7">
        <v>15446.06</v>
      </c>
      <c r="O3082" s="7">
        <v>2</v>
      </c>
      <c r="P3082" s="7">
        <v>7723.03</v>
      </c>
      <c r="Q3082" s="7"/>
      <c r="R3082" s="1"/>
      <c r="S3082" s="1"/>
      <c r="T3082" s="1"/>
      <c r="U3082" s="15" t="s">
        <v>816</v>
      </c>
      <c r="V3082" s="52"/>
      <c r="W3082" s="14" t="s">
        <v>815</v>
      </c>
      <c r="X3082" s="20">
        <v>0</v>
      </c>
      <c r="Y3082" s="7" t="s">
        <v>11853</v>
      </c>
      <c r="Z3082" s="11" t="s">
        <v>4442</v>
      </c>
      <c r="AA3082" s="7">
        <v>1500000</v>
      </c>
      <c r="AB3082" s="1" t="s">
        <v>15976</v>
      </c>
      <c r="AC3082" s="7" t="s">
        <v>14869</v>
      </c>
      <c r="AD3082" s="1" t="s">
        <v>16269</v>
      </c>
    </row>
    <row r="3083" spans="1:30">
      <c r="A3083" s="6">
        <v>43925</v>
      </c>
      <c r="B3083" s="7" t="s">
        <v>21</v>
      </c>
      <c r="C3083" s="7" t="s">
        <v>4238</v>
      </c>
      <c r="D3083" s="7" t="s">
        <v>309</v>
      </c>
      <c r="E3083" s="7" t="s">
        <v>16</v>
      </c>
      <c r="F3083" s="7" t="s">
        <v>4254</v>
      </c>
      <c r="G3083" s="7" t="s">
        <v>37</v>
      </c>
      <c r="H3083" s="7" t="s">
        <v>6377</v>
      </c>
      <c r="I3083" s="7" t="s">
        <v>9487</v>
      </c>
      <c r="J3083" s="7" t="s">
        <v>314</v>
      </c>
      <c r="K3083" s="7" t="s">
        <v>351</v>
      </c>
      <c r="L3083" s="7" t="s">
        <v>1623</v>
      </c>
      <c r="M3083" s="7" t="s">
        <v>1624</v>
      </c>
      <c r="N3083" s="7">
        <v>15422.4</v>
      </c>
      <c r="O3083" s="7">
        <v>3060</v>
      </c>
      <c r="P3083" s="7">
        <v>5.04</v>
      </c>
      <c r="Q3083" s="7"/>
      <c r="R3083" s="1"/>
      <c r="S3083" s="1"/>
      <c r="T3083" s="1"/>
      <c r="U3083" s="15" t="s">
        <v>816</v>
      </c>
      <c r="V3083" s="52"/>
      <c r="W3083" s="14" t="s">
        <v>815</v>
      </c>
      <c r="X3083" s="20">
        <v>0</v>
      </c>
      <c r="Y3083" s="7" t="s">
        <v>11854</v>
      </c>
      <c r="Z3083" s="11" t="s">
        <v>4442</v>
      </c>
      <c r="AA3083" s="7">
        <v>7200000</v>
      </c>
      <c r="AB3083" s="1" t="s">
        <v>15128</v>
      </c>
      <c r="AC3083" s="7" t="s">
        <v>14869</v>
      </c>
      <c r="AD3083" s="1" t="s">
        <v>16269</v>
      </c>
    </row>
    <row r="3084" spans="1:30">
      <c r="A3084" s="6">
        <v>43949</v>
      </c>
      <c r="B3084" s="7" t="s">
        <v>21</v>
      </c>
      <c r="C3084" s="7" t="s">
        <v>4474</v>
      </c>
      <c r="D3084" s="7" t="s">
        <v>2414</v>
      </c>
      <c r="E3084" s="7" t="s">
        <v>16</v>
      </c>
      <c r="F3084" s="7" t="s">
        <v>363</v>
      </c>
      <c r="G3084" s="7" t="s">
        <v>17</v>
      </c>
      <c r="H3084" s="7" t="s">
        <v>6378</v>
      </c>
      <c r="I3084" s="7" t="s">
        <v>2450</v>
      </c>
      <c r="J3084" s="7" t="s">
        <v>9488</v>
      </c>
      <c r="K3084" s="7" t="s">
        <v>2452</v>
      </c>
      <c r="L3084" s="7" t="s">
        <v>1874</v>
      </c>
      <c r="M3084" s="7" t="s">
        <v>8560</v>
      </c>
      <c r="N3084" s="7">
        <v>15400</v>
      </c>
      <c r="O3084" s="7">
        <v>10000</v>
      </c>
      <c r="P3084" s="7">
        <v>1.54</v>
      </c>
      <c r="Q3084" s="7"/>
      <c r="R3084" s="1"/>
      <c r="S3084" s="1"/>
      <c r="T3084" s="1"/>
      <c r="U3084" s="15" t="s">
        <v>816</v>
      </c>
      <c r="V3084" s="52"/>
      <c r="W3084" s="14" t="s">
        <v>815</v>
      </c>
      <c r="X3084" s="20">
        <v>0</v>
      </c>
      <c r="Y3084" s="7" t="s">
        <v>11855</v>
      </c>
      <c r="Z3084" s="11" t="s">
        <v>4442</v>
      </c>
      <c r="AA3084" s="7">
        <v>0</v>
      </c>
      <c r="AB3084" s="1" t="s">
        <v>15173</v>
      </c>
      <c r="AC3084" s="7" t="s">
        <v>14869</v>
      </c>
      <c r="AD3084" s="1" t="s">
        <v>16269</v>
      </c>
    </row>
    <row r="3085" spans="1:30">
      <c r="A3085" s="6">
        <v>43938</v>
      </c>
      <c r="B3085" s="7" t="s">
        <v>21</v>
      </c>
      <c r="C3085" s="7" t="s">
        <v>6127</v>
      </c>
      <c r="D3085" s="11" t="s">
        <v>904</v>
      </c>
      <c r="E3085" s="7" t="s">
        <v>16</v>
      </c>
      <c r="F3085" s="7"/>
      <c r="G3085" s="7" t="s">
        <v>17</v>
      </c>
      <c r="H3085" s="7" t="s">
        <v>6128</v>
      </c>
      <c r="I3085" s="7"/>
      <c r="J3085" s="7"/>
      <c r="K3085" s="7"/>
      <c r="L3085" s="7"/>
      <c r="M3085" s="7"/>
      <c r="N3085" s="7">
        <v>15400</v>
      </c>
      <c r="O3085" s="7"/>
      <c r="P3085" s="7"/>
      <c r="Q3085" s="7"/>
      <c r="R3085" s="1"/>
      <c r="S3085" s="1"/>
      <c r="T3085" s="1"/>
      <c r="U3085" s="15" t="s">
        <v>816</v>
      </c>
      <c r="V3085" s="52"/>
      <c r="W3085" s="14" t="s">
        <v>815</v>
      </c>
      <c r="X3085" s="20">
        <v>0</v>
      </c>
      <c r="Y3085" s="7" t="s">
        <v>11856</v>
      </c>
      <c r="Z3085" s="11" t="s">
        <v>4442</v>
      </c>
      <c r="AA3085" s="7"/>
      <c r="AB3085" s="1" t="s">
        <v>14871</v>
      </c>
      <c r="AC3085" s="7"/>
      <c r="AD3085" s="1" t="s">
        <v>16269</v>
      </c>
    </row>
    <row r="3086" spans="1:30">
      <c r="A3086" s="6">
        <v>43912</v>
      </c>
      <c r="B3086" s="7" t="s">
        <v>15</v>
      </c>
      <c r="C3086" s="7" t="s">
        <v>4632</v>
      </c>
      <c r="D3086" s="7" t="s">
        <v>3512</v>
      </c>
      <c r="E3086" s="7" t="s">
        <v>16</v>
      </c>
      <c r="F3086" s="7"/>
      <c r="G3086" s="7" t="s">
        <v>17</v>
      </c>
      <c r="H3086" s="7" t="s">
        <v>6379</v>
      </c>
      <c r="I3086" s="7" t="s">
        <v>8551</v>
      </c>
      <c r="J3086" s="7" t="s">
        <v>8552</v>
      </c>
      <c r="K3086" s="7" t="s">
        <v>8552</v>
      </c>
      <c r="L3086" s="7" t="s">
        <v>3637</v>
      </c>
      <c r="M3086" s="7" t="s">
        <v>3638</v>
      </c>
      <c r="N3086" s="7">
        <v>15370</v>
      </c>
      <c r="O3086" s="7">
        <v>29000</v>
      </c>
      <c r="P3086" s="7">
        <v>0.53</v>
      </c>
      <c r="Q3086" s="7"/>
      <c r="R3086" s="1"/>
      <c r="S3086" s="1"/>
      <c r="T3086" s="1"/>
      <c r="U3086" s="15" t="s">
        <v>816</v>
      </c>
      <c r="V3086" s="52"/>
      <c r="W3086" s="14" t="s">
        <v>815</v>
      </c>
      <c r="X3086" s="20">
        <v>0</v>
      </c>
      <c r="Y3086" s="7" t="s">
        <v>11857</v>
      </c>
      <c r="Z3086" s="11" t="s">
        <v>4442</v>
      </c>
      <c r="AA3086" s="7">
        <v>600000</v>
      </c>
      <c r="AB3086" s="1" t="s">
        <v>15390</v>
      </c>
      <c r="AC3086" s="7" t="s">
        <v>14868</v>
      </c>
      <c r="AD3086" s="1" t="s">
        <v>16269</v>
      </c>
    </row>
    <row r="3087" spans="1:30">
      <c r="A3087" s="6">
        <v>43912</v>
      </c>
      <c r="B3087" s="7" t="s">
        <v>15</v>
      </c>
      <c r="C3087" s="7" t="s">
        <v>4632</v>
      </c>
      <c r="D3087" s="7" t="s">
        <v>3512</v>
      </c>
      <c r="E3087" s="7" t="s">
        <v>16</v>
      </c>
      <c r="F3087" s="7"/>
      <c r="G3087" s="7" t="s">
        <v>17</v>
      </c>
      <c r="H3087" s="7" t="s">
        <v>6379</v>
      </c>
      <c r="I3087" s="7" t="s">
        <v>8553</v>
      </c>
      <c r="J3087" s="7" t="s">
        <v>8554</v>
      </c>
      <c r="K3087" s="7" t="s">
        <v>8554</v>
      </c>
      <c r="L3087" s="7" t="s">
        <v>3637</v>
      </c>
      <c r="M3087" s="7" t="s">
        <v>3638</v>
      </c>
      <c r="N3087" s="7">
        <v>15370</v>
      </c>
      <c r="O3087" s="7">
        <v>29000</v>
      </c>
      <c r="P3087" s="7">
        <v>0.53</v>
      </c>
      <c r="Q3087" s="7"/>
      <c r="R3087" s="1"/>
      <c r="S3087" s="1"/>
      <c r="T3087" s="1"/>
      <c r="U3087" s="15" t="s">
        <v>816</v>
      </c>
      <c r="V3087" s="52"/>
      <c r="W3087" s="14" t="s">
        <v>815</v>
      </c>
      <c r="X3087" s="20">
        <v>0</v>
      </c>
      <c r="Y3087" s="7" t="s">
        <v>11858</v>
      </c>
      <c r="Z3087" s="11" t="s">
        <v>4442</v>
      </c>
      <c r="AA3087" s="7">
        <v>600000</v>
      </c>
      <c r="AB3087" s="1" t="s">
        <v>15390</v>
      </c>
      <c r="AC3087" s="7" t="s">
        <v>14868</v>
      </c>
      <c r="AD3087" s="1" t="s">
        <v>16269</v>
      </c>
    </row>
    <row r="3088" spans="1:30">
      <c r="A3088" s="6">
        <v>43944</v>
      </c>
      <c r="B3088" s="7" t="s">
        <v>15</v>
      </c>
      <c r="C3088" s="7" t="s">
        <v>4656</v>
      </c>
      <c r="D3088" s="7" t="s">
        <v>39</v>
      </c>
      <c r="E3088" s="7" t="s">
        <v>16</v>
      </c>
      <c r="F3088" s="7" t="s">
        <v>129</v>
      </c>
      <c r="G3088" s="7" t="s">
        <v>37</v>
      </c>
      <c r="H3088" s="7" t="s">
        <v>6380</v>
      </c>
      <c r="I3088" s="7" t="s">
        <v>8668</v>
      </c>
      <c r="J3088" s="7"/>
      <c r="K3088" s="7" t="s">
        <v>9489</v>
      </c>
      <c r="L3088" s="7" t="s">
        <v>9490</v>
      </c>
      <c r="M3088" s="7" t="s">
        <v>14603</v>
      </c>
      <c r="N3088" s="7">
        <v>15350.4</v>
      </c>
      <c r="O3088" s="7">
        <v>1560</v>
      </c>
      <c r="P3088" s="7">
        <v>9.84</v>
      </c>
      <c r="Q3088" s="7"/>
      <c r="R3088" s="1"/>
      <c r="S3088" s="1"/>
      <c r="T3088" s="1"/>
      <c r="U3088" s="15" t="s">
        <v>816</v>
      </c>
      <c r="V3088" s="52"/>
      <c r="W3088" s="14" t="s">
        <v>815</v>
      </c>
      <c r="X3088" s="20">
        <v>0</v>
      </c>
      <c r="Y3088" s="7" t="s">
        <v>11859</v>
      </c>
      <c r="Z3088" s="11" t="s">
        <v>4442</v>
      </c>
      <c r="AA3088" s="7">
        <v>2000000</v>
      </c>
      <c r="AB3088" s="1" t="s">
        <v>16001</v>
      </c>
      <c r="AC3088" s="7" t="s">
        <v>14869</v>
      </c>
      <c r="AD3088" s="1" t="s">
        <v>16269</v>
      </c>
    </row>
    <row r="3089" spans="1:30">
      <c r="A3089" s="6">
        <v>43934</v>
      </c>
      <c r="B3089" s="7" t="s">
        <v>1385</v>
      </c>
      <c r="C3089" s="7" t="s">
        <v>4444</v>
      </c>
      <c r="D3089" s="7" t="s">
        <v>1387</v>
      </c>
      <c r="E3089" s="7" t="s">
        <v>4456</v>
      </c>
      <c r="F3089" s="7" t="s">
        <v>1811</v>
      </c>
      <c r="G3089" s="7" t="s">
        <v>37</v>
      </c>
      <c r="H3089" s="7" t="s">
        <v>5389</v>
      </c>
      <c r="I3089" s="7" t="s">
        <v>8342</v>
      </c>
      <c r="J3089" s="7"/>
      <c r="K3089" s="7"/>
      <c r="L3089" s="7" t="s">
        <v>9491</v>
      </c>
      <c r="M3089" s="7" t="s">
        <v>9492</v>
      </c>
      <c r="N3089" s="7">
        <v>15325</v>
      </c>
      <c r="O3089" s="7"/>
      <c r="P3089" s="7"/>
      <c r="Q3089" s="7"/>
      <c r="R3089" s="1"/>
      <c r="S3089" s="1"/>
      <c r="T3089" s="1"/>
      <c r="U3089" s="15" t="s">
        <v>816</v>
      </c>
      <c r="V3089" s="52"/>
      <c r="W3089" s="14" t="s">
        <v>815</v>
      </c>
      <c r="X3089" s="20">
        <v>0</v>
      </c>
      <c r="Y3089" s="7" t="s">
        <v>11860</v>
      </c>
      <c r="Z3089" s="11" t="s">
        <v>4442</v>
      </c>
      <c r="AA3089" s="7">
        <v>1712000</v>
      </c>
      <c r="AB3089" s="1" t="s">
        <v>15992</v>
      </c>
      <c r="AC3089" s="7" t="s">
        <v>14869</v>
      </c>
      <c r="AD3089" s="1" t="s">
        <v>16269</v>
      </c>
    </row>
    <row r="3090" spans="1:30">
      <c r="A3090" s="6">
        <v>43915</v>
      </c>
      <c r="B3090" s="7" t="s">
        <v>1385</v>
      </c>
      <c r="C3090" s="7" t="s">
        <v>4444</v>
      </c>
      <c r="D3090" s="7" t="s">
        <v>1387</v>
      </c>
      <c r="E3090" s="7" t="s">
        <v>4456</v>
      </c>
      <c r="F3090" s="7" t="s">
        <v>6381</v>
      </c>
      <c r="G3090" s="7" t="s">
        <v>17</v>
      </c>
      <c r="H3090" s="7" t="s">
        <v>6382</v>
      </c>
      <c r="I3090" s="7">
        <v>23066010061</v>
      </c>
      <c r="J3090" s="7"/>
      <c r="K3090" s="7"/>
      <c r="L3090" s="7" t="s">
        <v>8386</v>
      </c>
      <c r="M3090" s="7" t="s">
        <v>8387</v>
      </c>
      <c r="N3090" s="7">
        <v>15312</v>
      </c>
      <c r="O3090" s="7"/>
      <c r="P3090" s="7"/>
      <c r="Q3090" s="7"/>
      <c r="R3090" s="1"/>
      <c r="S3090" s="1"/>
      <c r="T3090" s="1"/>
      <c r="U3090" s="15" t="s">
        <v>816</v>
      </c>
      <c r="V3090" s="52"/>
      <c r="W3090" s="14" t="s">
        <v>815</v>
      </c>
      <c r="X3090" s="20">
        <v>0</v>
      </c>
      <c r="Y3090" s="7" t="s">
        <v>11861</v>
      </c>
      <c r="Z3090" s="11" t="s">
        <v>4442</v>
      </c>
      <c r="AA3090" s="7">
        <v>90000</v>
      </c>
      <c r="AB3090" s="1" t="s">
        <v>15696</v>
      </c>
      <c r="AC3090" s="7" t="s">
        <v>14869</v>
      </c>
      <c r="AD3090" s="1" t="s">
        <v>16269</v>
      </c>
    </row>
    <row r="3091" spans="1:30">
      <c r="A3091" s="6">
        <v>43942</v>
      </c>
      <c r="B3091" s="7" t="s">
        <v>21</v>
      </c>
      <c r="C3091" s="7" t="s">
        <v>4454</v>
      </c>
      <c r="D3091" s="11" t="s">
        <v>904</v>
      </c>
      <c r="E3091" s="7" t="s">
        <v>16</v>
      </c>
      <c r="F3091" s="7" t="s">
        <v>363</v>
      </c>
      <c r="G3091" s="7" t="s">
        <v>37</v>
      </c>
      <c r="H3091" s="7" t="s">
        <v>6383</v>
      </c>
      <c r="I3091" s="7" t="s">
        <v>9493</v>
      </c>
      <c r="J3091" s="7"/>
      <c r="K3091" s="7" t="s">
        <v>9494</v>
      </c>
      <c r="L3091" s="7" t="s">
        <v>14604</v>
      </c>
      <c r="M3091" s="7" t="s">
        <v>9495</v>
      </c>
      <c r="N3091" s="7">
        <v>15300</v>
      </c>
      <c r="O3091" s="7"/>
      <c r="P3091" s="7"/>
      <c r="Q3091" s="7"/>
      <c r="R3091" s="1"/>
      <c r="S3091" s="1"/>
      <c r="T3091" s="1"/>
      <c r="U3091" s="15" t="s">
        <v>816</v>
      </c>
      <c r="V3091" s="52"/>
      <c r="W3091" s="14" t="s">
        <v>815</v>
      </c>
      <c r="X3091" s="20">
        <v>0</v>
      </c>
      <c r="Y3091" s="7" t="s">
        <v>11862</v>
      </c>
      <c r="Z3091" s="11" t="s">
        <v>4442</v>
      </c>
      <c r="AA3091" s="7">
        <v>3520000</v>
      </c>
      <c r="AB3091" s="1" t="s">
        <v>16001</v>
      </c>
      <c r="AC3091" s="7" t="s">
        <v>14870</v>
      </c>
      <c r="AD3091" s="1" t="s">
        <v>16269</v>
      </c>
    </row>
    <row r="3092" spans="1:30">
      <c r="A3092" s="6" t="s">
        <v>815</v>
      </c>
      <c r="B3092" s="7" t="s">
        <v>15</v>
      </c>
      <c r="C3092" s="7" t="s">
        <v>4458</v>
      </c>
      <c r="D3092" s="11" t="s">
        <v>904</v>
      </c>
      <c r="E3092" s="7" t="s">
        <v>16</v>
      </c>
      <c r="F3092" s="7" t="s">
        <v>5492</v>
      </c>
      <c r="G3092" s="7" t="s">
        <v>17</v>
      </c>
      <c r="H3092" s="7" t="s">
        <v>5311</v>
      </c>
      <c r="I3092" s="7" t="s">
        <v>9496</v>
      </c>
      <c r="J3092" s="7"/>
      <c r="K3092" s="7" t="s">
        <v>4525</v>
      </c>
      <c r="L3092" s="7" t="s">
        <v>4811</v>
      </c>
      <c r="M3092" s="7" t="s">
        <v>4812</v>
      </c>
      <c r="N3092" s="7">
        <v>15300</v>
      </c>
      <c r="O3092" s="7"/>
      <c r="P3092" s="7"/>
      <c r="Q3092" s="7"/>
      <c r="R3092" s="1"/>
      <c r="S3092" s="1"/>
      <c r="T3092" s="1"/>
      <c r="U3092" s="15" t="s">
        <v>816</v>
      </c>
      <c r="V3092" s="52"/>
      <c r="W3092" s="14" t="s">
        <v>815</v>
      </c>
      <c r="X3092" s="20">
        <v>0</v>
      </c>
      <c r="Y3092" s="7" t="s">
        <v>11863</v>
      </c>
      <c r="Z3092" s="11" t="s">
        <v>4442</v>
      </c>
      <c r="AA3092" s="7">
        <v>5000000</v>
      </c>
      <c r="AB3092" s="1" t="s">
        <v>15529</v>
      </c>
      <c r="AC3092" s="7" t="s">
        <v>14869</v>
      </c>
      <c r="AD3092" s="1" t="s">
        <v>16269</v>
      </c>
    </row>
    <row r="3093" spans="1:30">
      <c r="A3093" s="6">
        <v>43944</v>
      </c>
      <c r="B3093" s="7" t="s">
        <v>15</v>
      </c>
      <c r="C3093" s="7" t="s">
        <v>4656</v>
      </c>
      <c r="D3093" s="7" t="s">
        <v>39</v>
      </c>
      <c r="E3093" s="7" t="s">
        <v>16</v>
      </c>
      <c r="F3093" s="7" t="s">
        <v>129</v>
      </c>
      <c r="G3093" s="7" t="s">
        <v>37</v>
      </c>
      <c r="H3093" s="7" t="s">
        <v>6384</v>
      </c>
      <c r="I3093" s="7" t="s">
        <v>9497</v>
      </c>
      <c r="J3093" s="7"/>
      <c r="K3093" s="7" t="s">
        <v>9498</v>
      </c>
      <c r="L3093" s="7" t="s">
        <v>14606</v>
      </c>
      <c r="M3093" s="7" t="s">
        <v>14605</v>
      </c>
      <c r="N3093" s="7">
        <v>15274.42</v>
      </c>
      <c r="O3093" s="7">
        <v>7</v>
      </c>
      <c r="P3093" s="7">
        <v>2182.06</v>
      </c>
      <c r="Q3093" s="7"/>
      <c r="R3093" s="1"/>
      <c r="S3093" s="1"/>
      <c r="T3093" s="1"/>
      <c r="U3093" s="15" t="s">
        <v>816</v>
      </c>
      <c r="V3093" s="52"/>
      <c r="W3093" s="14" t="s">
        <v>815</v>
      </c>
      <c r="X3093" s="20">
        <v>0</v>
      </c>
      <c r="Y3093" s="7" t="s">
        <v>11864</v>
      </c>
      <c r="Z3093" s="11" t="s">
        <v>4442</v>
      </c>
      <c r="AA3093" s="7">
        <v>16000</v>
      </c>
      <c r="AB3093" s="1" t="s">
        <v>16002</v>
      </c>
      <c r="AC3093" s="7" t="s">
        <v>14868</v>
      </c>
      <c r="AD3093" s="1" t="s">
        <v>16269</v>
      </c>
    </row>
    <row r="3094" spans="1:30">
      <c r="A3094" s="6">
        <v>43949</v>
      </c>
      <c r="B3094" s="7" t="s">
        <v>1385</v>
      </c>
      <c r="C3094" s="7" t="s">
        <v>4499</v>
      </c>
      <c r="D3094" s="7" t="s">
        <v>2194</v>
      </c>
      <c r="E3094" s="7" t="s">
        <v>36</v>
      </c>
      <c r="F3094" s="7" t="s">
        <v>2319</v>
      </c>
      <c r="G3094" s="7" t="s">
        <v>17</v>
      </c>
      <c r="H3094" s="7" t="s">
        <v>6385</v>
      </c>
      <c r="I3094" s="7" t="s">
        <v>2321</v>
      </c>
      <c r="J3094" s="7" t="s">
        <v>2321</v>
      </c>
      <c r="K3094" s="7" t="s">
        <v>2321</v>
      </c>
      <c r="L3094" s="7" t="s">
        <v>14607</v>
      </c>
      <c r="M3094" s="7" t="s">
        <v>9499</v>
      </c>
      <c r="N3094" s="7">
        <v>15225</v>
      </c>
      <c r="O3094" s="7">
        <v>105</v>
      </c>
      <c r="P3094" s="7">
        <v>145</v>
      </c>
      <c r="Q3094" s="7"/>
      <c r="R3094" s="1"/>
      <c r="S3094" s="1"/>
      <c r="T3094" s="1"/>
      <c r="U3094" s="15" t="s">
        <v>816</v>
      </c>
      <c r="V3094" s="52"/>
      <c r="W3094" s="14" t="s">
        <v>815</v>
      </c>
      <c r="X3094" s="20">
        <v>0</v>
      </c>
      <c r="Y3094" s="7" t="s">
        <v>11865</v>
      </c>
      <c r="Z3094" s="11" t="s">
        <v>4442</v>
      </c>
      <c r="AA3094" s="7">
        <v>5000</v>
      </c>
      <c r="AB3094" s="1" t="s">
        <v>16003</v>
      </c>
      <c r="AC3094" s="7" t="s">
        <v>14868</v>
      </c>
      <c r="AD3094" s="1" t="s">
        <v>16269</v>
      </c>
    </row>
    <row r="3095" spans="1:30">
      <c r="A3095" s="6">
        <v>43943</v>
      </c>
      <c r="B3095" s="7" t="s">
        <v>21</v>
      </c>
      <c r="C3095" s="7" t="s">
        <v>4491</v>
      </c>
      <c r="D3095" s="7" t="s">
        <v>2194</v>
      </c>
      <c r="E3095" s="7" t="s">
        <v>16</v>
      </c>
      <c r="F3095" s="7" t="s">
        <v>2265</v>
      </c>
      <c r="G3095" s="7" t="s">
        <v>34</v>
      </c>
      <c r="H3095" s="7" t="s">
        <v>6386</v>
      </c>
      <c r="I3095" s="7" t="s">
        <v>9500</v>
      </c>
      <c r="J3095" s="7" t="s">
        <v>2207</v>
      </c>
      <c r="K3095" s="7" t="s">
        <v>2735</v>
      </c>
      <c r="L3095" s="7" t="s">
        <v>9501</v>
      </c>
      <c r="M3095" s="7" t="s">
        <v>9502</v>
      </c>
      <c r="N3095" s="7">
        <v>15210</v>
      </c>
      <c r="O3095" s="7">
        <v>180</v>
      </c>
      <c r="P3095" s="7">
        <v>84.5</v>
      </c>
      <c r="Q3095" s="7"/>
      <c r="R3095" s="1"/>
      <c r="S3095" s="1"/>
      <c r="T3095" s="1"/>
      <c r="U3095" s="15" t="s">
        <v>816</v>
      </c>
      <c r="V3095" s="52"/>
      <c r="W3095" s="14" t="s">
        <v>815</v>
      </c>
      <c r="X3095" s="20">
        <v>0</v>
      </c>
      <c r="Y3095" s="7" t="s">
        <v>11866</v>
      </c>
      <c r="Z3095" s="11" t="s">
        <v>4442</v>
      </c>
      <c r="AA3095" s="7">
        <v>300000</v>
      </c>
      <c r="AB3095" s="1" t="s">
        <v>16004</v>
      </c>
      <c r="AC3095" s="7" t="s">
        <v>14869</v>
      </c>
      <c r="AD3095" s="1" t="s">
        <v>16269</v>
      </c>
    </row>
    <row r="3096" spans="1:30">
      <c r="A3096" s="6">
        <v>43935</v>
      </c>
      <c r="B3096" s="7" t="s">
        <v>21</v>
      </c>
      <c r="C3096" s="7" t="s">
        <v>6387</v>
      </c>
      <c r="D3096" s="11" t="s">
        <v>904</v>
      </c>
      <c r="E3096" s="7" t="s">
        <v>117</v>
      </c>
      <c r="F3096" s="7"/>
      <c r="G3096" s="7" t="s">
        <v>17</v>
      </c>
      <c r="H3096" s="7" t="s">
        <v>5620</v>
      </c>
      <c r="I3096" s="7" t="s">
        <v>9503</v>
      </c>
      <c r="J3096" s="7"/>
      <c r="K3096" s="7" t="s">
        <v>9504</v>
      </c>
      <c r="L3096" s="7"/>
      <c r="M3096" s="7"/>
      <c r="N3096" s="7">
        <v>15111.5</v>
      </c>
      <c r="O3096" s="7"/>
      <c r="P3096" s="7"/>
      <c r="Q3096" s="7"/>
      <c r="R3096" s="1"/>
      <c r="S3096" s="1"/>
      <c r="T3096" s="1"/>
      <c r="U3096" s="15" t="s">
        <v>816</v>
      </c>
      <c r="V3096" s="52"/>
      <c r="W3096" s="14" t="s">
        <v>815</v>
      </c>
      <c r="X3096" s="20">
        <v>0</v>
      </c>
      <c r="Y3096" s="7" t="s">
        <v>11867</v>
      </c>
      <c r="Z3096" s="11" t="s">
        <v>4442</v>
      </c>
      <c r="AA3096" s="7"/>
      <c r="AB3096" s="1" t="s">
        <v>14871</v>
      </c>
      <c r="AC3096" s="7"/>
      <c r="AD3096" s="1" t="s">
        <v>16269</v>
      </c>
    </row>
    <row r="3097" spans="1:30">
      <c r="A3097" s="6">
        <v>43941</v>
      </c>
      <c r="B3097" s="7" t="s">
        <v>15</v>
      </c>
      <c r="C3097" s="7" t="s">
        <v>4645</v>
      </c>
      <c r="D3097" s="7" t="s">
        <v>692</v>
      </c>
      <c r="E3097" s="7" t="s">
        <v>16</v>
      </c>
      <c r="F3097" s="7"/>
      <c r="G3097" s="7" t="s">
        <v>17</v>
      </c>
      <c r="H3097" s="7" t="s">
        <v>6388</v>
      </c>
      <c r="I3097" s="7" t="s">
        <v>8719</v>
      </c>
      <c r="J3097" s="7"/>
      <c r="K3097" s="7" t="s">
        <v>8720</v>
      </c>
      <c r="L3097" s="7" t="s">
        <v>8721</v>
      </c>
      <c r="M3097" s="7" t="s">
        <v>8722</v>
      </c>
      <c r="N3097" s="7">
        <v>15078</v>
      </c>
      <c r="O3097" s="7">
        <v>700</v>
      </c>
      <c r="P3097" s="7">
        <v>21.54</v>
      </c>
      <c r="Q3097" s="7"/>
      <c r="R3097" s="1"/>
      <c r="S3097" s="1"/>
      <c r="T3097" s="1"/>
      <c r="U3097" s="15" t="s">
        <v>816</v>
      </c>
      <c r="V3097" s="52"/>
      <c r="W3097" s="14" t="s">
        <v>815</v>
      </c>
      <c r="X3097" s="20">
        <v>0</v>
      </c>
      <c r="Y3097" s="7" t="s">
        <v>11868</v>
      </c>
      <c r="Z3097" s="11" t="s">
        <v>4442</v>
      </c>
      <c r="AA3097" s="7">
        <v>3000000</v>
      </c>
      <c r="AB3097" s="1" t="s">
        <v>15783</v>
      </c>
      <c r="AC3097" s="7" t="s">
        <v>14869</v>
      </c>
      <c r="AD3097" s="1" t="s">
        <v>16269</v>
      </c>
    </row>
    <row r="3098" spans="1:30">
      <c r="A3098" s="6">
        <v>43912</v>
      </c>
      <c r="B3098" s="7" t="s">
        <v>15</v>
      </c>
      <c r="C3098" s="7" t="s">
        <v>4632</v>
      </c>
      <c r="D3098" s="7" t="s">
        <v>3512</v>
      </c>
      <c r="E3098" s="7" t="s">
        <v>16</v>
      </c>
      <c r="F3098" s="7"/>
      <c r="G3098" s="7" t="s">
        <v>17</v>
      </c>
      <c r="H3098" s="7" t="s">
        <v>6389</v>
      </c>
      <c r="I3098" s="7" t="s">
        <v>8556</v>
      </c>
      <c r="J3098" s="7" t="s">
        <v>8557</v>
      </c>
      <c r="K3098" s="7" t="s">
        <v>8557</v>
      </c>
      <c r="L3098" s="7" t="s">
        <v>3637</v>
      </c>
      <c r="M3098" s="7" t="s">
        <v>3638</v>
      </c>
      <c r="N3098" s="7">
        <v>15052</v>
      </c>
      <c r="O3098" s="7">
        <v>28400</v>
      </c>
      <c r="P3098" s="7">
        <v>0.53</v>
      </c>
      <c r="Q3098" s="7"/>
      <c r="R3098" s="1"/>
      <c r="S3098" s="1"/>
      <c r="T3098" s="1"/>
      <c r="U3098" s="15" t="s">
        <v>816</v>
      </c>
      <c r="V3098" s="52"/>
      <c r="W3098" s="14" t="s">
        <v>815</v>
      </c>
      <c r="X3098" s="20">
        <v>0</v>
      </c>
      <c r="Y3098" s="7" t="s">
        <v>11869</v>
      </c>
      <c r="Z3098" s="11" t="s">
        <v>4442</v>
      </c>
      <c r="AA3098" s="7">
        <v>600000</v>
      </c>
      <c r="AB3098" s="1" t="s">
        <v>15390</v>
      </c>
      <c r="AC3098" s="7" t="s">
        <v>14868</v>
      </c>
      <c r="AD3098" s="1" t="s">
        <v>16269</v>
      </c>
    </row>
    <row r="3099" spans="1:30">
      <c r="A3099" s="6">
        <v>43925</v>
      </c>
      <c r="B3099" s="7" t="s">
        <v>21</v>
      </c>
      <c r="C3099" s="7" t="s">
        <v>4238</v>
      </c>
      <c r="D3099" s="7" t="s">
        <v>309</v>
      </c>
      <c r="E3099" s="7" t="s">
        <v>16</v>
      </c>
      <c r="F3099" s="7" t="s">
        <v>4254</v>
      </c>
      <c r="G3099" s="7" t="s">
        <v>37</v>
      </c>
      <c r="H3099" s="7" t="s">
        <v>6390</v>
      </c>
      <c r="I3099" s="7" t="s">
        <v>9487</v>
      </c>
      <c r="J3099" s="7" t="s">
        <v>314</v>
      </c>
      <c r="K3099" s="7" t="s">
        <v>351</v>
      </c>
      <c r="L3099" s="7" t="s">
        <v>1623</v>
      </c>
      <c r="M3099" s="7" t="s">
        <v>1624</v>
      </c>
      <c r="N3099" s="7">
        <v>15028.8</v>
      </c>
      <c r="O3099" s="7">
        <v>3030</v>
      </c>
      <c r="P3099" s="7">
        <v>4.96</v>
      </c>
      <c r="Q3099" s="7"/>
      <c r="R3099" s="1"/>
      <c r="S3099" s="1"/>
      <c r="T3099" s="1"/>
      <c r="U3099" s="15" t="s">
        <v>816</v>
      </c>
      <c r="V3099" s="52"/>
      <c r="W3099" s="14" t="s">
        <v>815</v>
      </c>
      <c r="X3099" s="20">
        <v>0</v>
      </c>
      <c r="Y3099" s="7" t="s">
        <v>11870</v>
      </c>
      <c r="Z3099" s="11" t="s">
        <v>4442</v>
      </c>
      <c r="AA3099" s="7">
        <v>7200000</v>
      </c>
      <c r="AB3099" s="1" t="s">
        <v>15128</v>
      </c>
      <c r="AC3099" s="7" t="s">
        <v>14869</v>
      </c>
      <c r="AD3099" s="1" t="s">
        <v>16269</v>
      </c>
    </row>
    <row r="3100" spans="1:30">
      <c r="A3100" s="6">
        <v>43948</v>
      </c>
      <c r="B3100" s="7" t="s">
        <v>21</v>
      </c>
      <c r="C3100" s="7" t="s">
        <v>4451</v>
      </c>
      <c r="D3100" s="7" t="s">
        <v>2480</v>
      </c>
      <c r="E3100" s="7" t="s">
        <v>16</v>
      </c>
      <c r="F3100" s="7" t="s">
        <v>2481</v>
      </c>
      <c r="G3100" s="7" t="s">
        <v>17</v>
      </c>
      <c r="H3100" s="7" t="s">
        <v>6391</v>
      </c>
      <c r="I3100" s="7" t="s">
        <v>9505</v>
      </c>
      <c r="J3100" s="7" t="s">
        <v>2485</v>
      </c>
      <c r="K3100" s="7"/>
      <c r="L3100" s="7" t="s">
        <v>9506</v>
      </c>
      <c r="M3100" s="7" t="s">
        <v>9507</v>
      </c>
      <c r="N3100" s="7">
        <v>15026</v>
      </c>
      <c r="O3100" s="7"/>
      <c r="P3100" s="7"/>
      <c r="Q3100" s="7"/>
      <c r="R3100" s="1"/>
      <c r="S3100" s="1"/>
      <c r="T3100" s="1"/>
      <c r="U3100" s="15" t="s">
        <v>816</v>
      </c>
      <c r="V3100" s="52"/>
      <c r="W3100" s="14" t="s">
        <v>815</v>
      </c>
      <c r="X3100" s="20">
        <v>0</v>
      </c>
      <c r="Y3100" s="7" t="s">
        <v>11871</v>
      </c>
      <c r="Z3100" s="11" t="s">
        <v>4442</v>
      </c>
      <c r="AA3100" s="7">
        <v>96000</v>
      </c>
      <c r="AB3100" s="1" t="s">
        <v>16005</v>
      </c>
      <c r="AC3100" s="7" t="s">
        <v>14868</v>
      </c>
      <c r="AD3100" s="1" t="s">
        <v>16269</v>
      </c>
    </row>
    <row r="3101" spans="1:30">
      <c r="A3101" s="6">
        <v>43955</v>
      </c>
      <c r="B3101" s="7" t="s">
        <v>15</v>
      </c>
      <c r="C3101" s="7" t="s">
        <v>2194</v>
      </c>
      <c r="D3101" s="7" t="s">
        <v>2194</v>
      </c>
      <c r="E3101" s="7" t="s">
        <v>16</v>
      </c>
      <c r="F3101" s="7" t="s">
        <v>2195</v>
      </c>
      <c r="G3101" s="7" t="s">
        <v>37</v>
      </c>
      <c r="H3101" s="7" t="s">
        <v>6392</v>
      </c>
      <c r="I3101" s="7" t="s">
        <v>8738</v>
      </c>
      <c r="J3101" s="7" t="s">
        <v>2207</v>
      </c>
      <c r="K3101" s="7" t="s">
        <v>8739</v>
      </c>
      <c r="L3101" s="7" t="s">
        <v>14608</v>
      </c>
      <c r="M3101" s="7" t="s">
        <v>9508</v>
      </c>
      <c r="N3101" s="7">
        <v>15015</v>
      </c>
      <c r="O3101" s="7">
        <v>105</v>
      </c>
      <c r="P3101" s="7">
        <v>143</v>
      </c>
      <c r="Q3101" s="7"/>
      <c r="R3101" s="1"/>
      <c r="S3101" s="1"/>
      <c r="T3101" s="1"/>
      <c r="U3101" s="15" t="s">
        <v>816</v>
      </c>
      <c r="V3101" s="52"/>
      <c r="W3101" s="14" t="s">
        <v>815</v>
      </c>
      <c r="X3101" s="20">
        <v>0</v>
      </c>
      <c r="Y3101" s="7" t="s">
        <v>11872</v>
      </c>
      <c r="Z3101" s="11" t="s">
        <v>4442</v>
      </c>
      <c r="AA3101" s="7">
        <v>100000</v>
      </c>
      <c r="AB3101" s="1" t="s">
        <v>16006</v>
      </c>
      <c r="AC3101" s="7" t="s">
        <v>14868</v>
      </c>
      <c r="AD3101" s="1" t="s">
        <v>16269</v>
      </c>
    </row>
    <row r="3102" spans="1:30">
      <c r="A3102" s="6">
        <v>43916</v>
      </c>
      <c r="B3102" s="7" t="s">
        <v>15</v>
      </c>
      <c r="C3102" s="7" t="s">
        <v>4632</v>
      </c>
      <c r="D3102" s="7" t="s">
        <v>3512</v>
      </c>
      <c r="E3102" s="7" t="s">
        <v>16</v>
      </c>
      <c r="F3102" s="7"/>
      <c r="G3102" s="7" t="s">
        <v>17</v>
      </c>
      <c r="H3102" s="7" t="s">
        <v>6393</v>
      </c>
      <c r="I3102" s="7" t="s">
        <v>9038</v>
      </c>
      <c r="J3102" s="7" t="s">
        <v>9039</v>
      </c>
      <c r="K3102" s="7" t="s">
        <v>9039</v>
      </c>
      <c r="L3102" s="7" t="s">
        <v>8490</v>
      </c>
      <c r="M3102" s="7" t="s">
        <v>14334</v>
      </c>
      <c r="N3102" s="7">
        <v>15000</v>
      </c>
      <c r="O3102" s="7">
        <v>150000</v>
      </c>
      <c r="P3102" s="7">
        <v>0.1</v>
      </c>
      <c r="Q3102" s="7"/>
      <c r="R3102" s="1"/>
      <c r="S3102" s="1"/>
      <c r="T3102" s="1"/>
      <c r="U3102" s="15" t="s">
        <v>816</v>
      </c>
      <c r="V3102" s="52"/>
      <c r="W3102" s="14" t="s">
        <v>815</v>
      </c>
      <c r="X3102" s="20">
        <v>0</v>
      </c>
      <c r="Y3102" s="7" t="s">
        <v>11873</v>
      </c>
      <c r="Z3102" s="11" t="s">
        <v>4442</v>
      </c>
      <c r="AA3102" s="7">
        <v>27430729</v>
      </c>
      <c r="AB3102" s="1" t="s">
        <v>15722</v>
      </c>
      <c r="AC3102" s="7" t="s">
        <v>14869</v>
      </c>
      <c r="AD3102" s="1" t="s">
        <v>16269</v>
      </c>
    </row>
    <row r="3103" spans="1:30">
      <c r="A3103" s="6">
        <v>43916</v>
      </c>
      <c r="B3103" s="7" t="s">
        <v>15</v>
      </c>
      <c r="C3103" s="7" t="s">
        <v>4632</v>
      </c>
      <c r="D3103" s="7" t="s">
        <v>3512</v>
      </c>
      <c r="E3103" s="7" t="s">
        <v>16</v>
      </c>
      <c r="F3103" s="7"/>
      <c r="G3103" s="7" t="s">
        <v>17</v>
      </c>
      <c r="H3103" s="7" t="s">
        <v>6394</v>
      </c>
      <c r="I3103" s="7" t="s">
        <v>9038</v>
      </c>
      <c r="J3103" s="7" t="s">
        <v>9039</v>
      </c>
      <c r="K3103" s="7" t="s">
        <v>9039</v>
      </c>
      <c r="L3103" s="7" t="s">
        <v>8490</v>
      </c>
      <c r="M3103" s="7" t="s">
        <v>14334</v>
      </c>
      <c r="N3103" s="7">
        <v>15000</v>
      </c>
      <c r="O3103" s="7">
        <v>150000</v>
      </c>
      <c r="P3103" s="7">
        <v>0.1</v>
      </c>
      <c r="Q3103" s="7"/>
      <c r="R3103" s="1"/>
      <c r="S3103" s="1"/>
      <c r="T3103" s="1"/>
      <c r="U3103" s="15" t="s">
        <v>816</v>
      </c>
      <c r="V3103" s="52"/>
      <c r="W3103" s="14" t="s">
        <v>815</v>
      </c>
      <c r="X3103" s="20">
        <v>0</v>
      </c>
      <c r="Y3103" s="7" t="s">
        <v>11874</v>
      </c>
      <c r="Z3103" s="11" t="s">
        <v>4442</v>
      </c>
      <c r="AA3103" s="7">
        <v>27430729</v>
      </c>
      <c r="AB3103" s="1" t="s">
        <v>15722</v>
      </c>
      <c r="AC3103" s="7" t="s">
        <v>14869</v>
      </c>
      <c r="AD3103" s="1" t="s">
        <v>16269</v>
      </c>
    </row>
    <row r="3104" spans="1:30">
      <c r="A3104" s="6">
        <v>43937</v>
      </c>
      <c r="B3104" s="7" t="s">
        <v>15</v>
      </c>
      <c r="C3104" s="7" t="s">
        <v>4632</v>
      </c>
      <c r="D3104" s="7" t="s">
        <v>3512</v>
      </c>
      <c r="E3104" s="7" t="s">
        <v>16</v>
      </c>
      <c r="F3104" s="7"/>
      <c r="G3104" s="7" t="s">
        <v>37</v>
      </c>
      <c r="H3104" s="7" t="s">
        <v>6395</v>
      </c>
      <c r="I3104" s="7" t="s">
        <v>9000</v>
      </c>
      <c r="J3104" s="7" t="s">
        <v>9001</v>
      </c>
      <c r="K3104" s="7" t="s">
        <v>9001</v>
      </c>
      <c r="L3104" s="7" t="s">
        <v>14467</v>
      </c>
      <c r="M3104" s="7" t="s">
        <v>9002</v>
      </c>
      <c r="N3104" s="7">
        <v>15000</v>
      </c>
      <c r="O3104" s="7">
        <v>8</v>
      </c>
      <c r="P3104" s="7">
        <v>1875</v>
      </c>
      <c r="Q3104" s="7"/>
      <c r="R3104" s="1"/>
      <c r="S3104" s="1"/>
      <c r="T3104" s="1"/>
      <c r="U3104" s="15" t="s">
        <v>816</v>
      </c>
      <c r="V3104" s="52"/>
      <c r="W3104" s="14" t="s">
        <v>815</v>
      </c>
      <c r="X3104" s="20">
        <v>0</v>
      </c>
      <c r="Y3104" s="7" t="s">
        <v>11875</v>
      </c>
      <c r="Z3104" s="11" t="s">
        <v>4442</v>
      </c>
      <c r="AA3104" s="7">
        <v>300000</v>
      </c>
      <c r="AB3104" s="1" t="s">
        <v>15865</v>
      </c>
      <c r="AC3104" s="7" t="s">
        <v>14869</v>
      </c>
      <c r="AD3104" s="1" t="s">
        <v>16269</v>
      </c>
    </row>
    <row r="3105" spans="1:30">
      <c r="A3105" s="6">
        <v>43938</v>
      </c>
      <c r="B3105" s="7" t="s">
        <v>21</v>
      </c>
      <c r="C3105" s="7" t="s">
        <v>4670</v>
      </c>
      <c r="D3105" s="7" t="s">
        <v>2695</v>
      </c>
      <c r="E3105" s="7" t="s">
        <v>16</v>
      </c>
      <c r="F3105" s="7" t="s">
        <v>2696</v>
      </c>
      <c r="G3105" s="7" t="s">
        <v>17</v>
      </c>
      <c r="H3105" s="7" t="s">
        <v>6396</v>
      </c>
      <c r="I3105" s="7" t="s">
        <v>2698</v>
      </c>
      <c r="J3105" s="7" t="s">
        <v>2699</v>
      </c>
      <c r="K3105" s="7" t="s">
        <v>2700</v>
      </c>
      <c r="L3105" s="7" t="s">
        <v>13910</v>
      </c>
      <c r="M3105" s="7" t="s">
        <v>2701</v>
      </c>
      <c r="N3105" s="7">
        <v>15000</v>
      </c>
      <c r="O3105" s="7">
        <v>6000</v>
      </c>
      <c r="P3105" s="7">
        <v>2.5</v>
      </c>
      <c r="Q3105" s="7" t="s">
        <v>10523</v>
      </c>
      <c r="R3105" s="1"/>
      <c r="S3105" s="1"/>
      <c r="T3105" s="1"/>
      <c r="U3105" s="15" t="s">
        <v>816</v>
      </c>
      <c r="V3105" s="52"/>
      <c r="W3105" s="14" t="s">
        <v>815</v>
      </c>
      <c r="X3105" s="20">
        <v>0</v>
      </c>
      <c r="Y3105" s="7" t="s">
        <v>11876</v>
      </c>
      <c r="Z3105" s="11" t="s">
        <v>4442</v>
      </c>
      <c r="AA3105" s="7">
        <v>100000</v>
      </c>
      <c r="AB3105" s="1" t="s">
        <v>15280</v>
      </c>
      <c r="AC3105" s="7" t="s">
        <v>14870</v>
      </c>
      <c r="AD3105" s="1" t="s">
        <v>16269</v>
      </c>
    </row>
    <row r="3106" spans="1:30">
      <c r="A3106" s="6">
        <v>43927</v>
      </c>
      <c r="B3106" s="7" t="s">
        <v>21</v>
      </c>
      <c r="C3106" s="7" t="s">
        <v>4269</v>
      </c>
      <c r="D3106" s="7" t="s">
        <v>3952</v>
      </c>
      <c r="E3106" s="7" t="s">
        <v>16</v>
      </c>
      <c r="F3106" s="7" t="s">
        <v>4270</v>
      </c>
      <c r="G3106" s="7" t="s">
        <v>37</v>
      </c>
      <c r="H3106" s="7" t="s">
        <v>6397</v>
      </c>
      <c r="I3106" s="7" t="s">
        <v>9114</v>
      </c>
      <c r="J3106" s="7"/>
      <c r="K3106" s="7"/>
      <c r="L3106" s="7" t="s">
        <v>14496</v>
      </c>
      <c r="M3106" s="7" t="s">
        <v>9115</v>
      </c>
      <c r="N3106" s="7">
        <v>15000</v>
      </c>
      <c r="O3106" s="7">
        <v>1</v>
      </c>
      <c r="P3106" s="7">
        <v>15000</v>
      </c>
      <c r="Q3106" s="7"/>
      <c r="R3106" s="1"/>
      <c r="S3106" s="1"/>
      <c r="T3106" s="1"/>
      <c r="U3106" s="15" t="s">
        <v>816</v>
      </c>
      <c r="V3106" s="52"/>
      <c r="W3106" s="14" t="s">
        <v>815</v>
      </c>
      <c r="X3106" s="20">
        <v>0</v>
      </c>
      <c r="Y3106" s="7" t="s">
        <v>11877</v>
      </c>
      <c r="Z3106" s="11" t="s">
        <v>4442</v>
      </c>
      <c r="AA3106" s="7">
        <v>100000</v>
      </c>
      <c r="AB3106" s="1" t="s">
        <v>15899</v>
      </c>
      <c r="AC3106" s="7" t="s">
        <v>14868</v>
      </c>
      <c r="AD3106" s="1" t="s">
        <v>16269</v>
      </c>
    </row>
    <row r="3107" spans="1:30">
      <c r="A3107" s="6">
        <v>43921</v>
      </c>
      <c r="B3107" s="7" t="s">
        <v>21</v>
      </c>
      <c r="C3107" s="7" t="s">
        <v>4238</v>
      </c>
      <c r="D3107" s="7" t="s">
        <v>309</v>
      </c>
      <c r="E3107" s="7" t="s">
        <v>16</v>
      </c>
      <c r="F3107" s="7" t="s">
        <v>340</v>
      </c>
      <c r="G3107" s="7" t="s">
        <v>37</v>
      </c>
      <c r="H3107" s="7" t="s">
        <v>6398</v>
      </c>
      <c r="I3107" s="7" t="s">
        <v>9509</v>
      </c>
      <c r="J3107" s="7" t="s">
        <v>314</v>
      </c>
      <c r="K3107" s="7" t="s">
        <v>351</v>
      </c>
      <c r="L3107" s="7" t="s">
        <v>14016</v>
      </c>
      <c r="M3107" s="7" t="s">
        <v>3770</v>
      </c>
      <c r="N3107" s="7">
        <v>15000</v>
      </c>
      <c r="O3107" s="7">
        <v>50</v>
      </c>
      <c r="P3107" s="7">
        <v>300</v>
      </c>
      <c r="Q3107" s="7"/>
      <c r="R3107" s="1"/>
      <c r="S3107" s="1"/>
      <c r="T3107" s="1"/>
      <c r="U3107" s="15" t="s">
        <v>816</v>
      </c>
      <c r="V3107" s="52"/>
      <c r="W3107" s="14" t="s">
        <v>815</v>
      </c>
      <c r="X3107" s="20">
        <v>0</v>
      </c>
      <c r="Y3107" s="7" t="s">
        <v>11878</v>
      </c>
      <c r="Z3107" s="11" t="s">
        <v>4442</v>
      </c>
      <c r="AA3107" s="7">
        <v>100000</v>
      </c>
      <c r="AB3107" s="1" t="s">
        <v>15402</v>
      </c>
      <c r="AC3107" s="7" t="s">
        <v>14870</v>
      </c>
      <c r="AD3107" s="1" t="s">
        <v>16269</v>
      </c>
    </row>
    <row r="3108" spans="1:30">
      <c r="A3108" s="6">
        <v>43941</v>
      </c>
      <c r="B3108" s="7" t="s">
        <v>21</v>
      </c>
      <c r="C3108" s="7" t="s">
        <v>6310</v>
      </c>
      <c r="D3108" s="11" t="s">
        <v>904</v>
      </c>
      <c r="E3108" s="7" t="s">
        <v>117</v>
      </c>
      <c r="F3108" s="7"/>
      <c r="G3108" s="7" t="s">
        <v>34</v>
      </c>
      <c r="H3108" s="7" t="s">
        <v>6399</v>
      </c>
      <c r="I3108" s="7" t="s">
        <v>9510</v>
      </c>
      <c r="J3108" s="7"/>
      <c r="K3108" s="7" t="s">
        <v>9511</v>
      </c>
      <c r="L3108" s="7" t="s">
        <v>14609</v>
      </c>
      <c r="M3108" s="7" t="s">
        <v>9512</v>
      </c>
      <c r="N3108" s="7">
        <v>15000</v>
      </c>
      <c r="O3108" s="7"/>
      <c r="P3108" s="7"/>
      <c r="Q3108" s="7"/>
      <c r="R3108" s="1"/>
      <c r="S3108" s="1"/>
      <c r="T3108" s="1"/>
      <c r="U3108" s="15" t="s">
        <v>816</v>
      </c>
      <c r="V3108" s="52"/>
      <c r="W3108" s="14" t="s">
        <v>815</v>
      </c>
      <c r="X3108" s="20">
        <v>0</v>
      </c>
      <c r="Y3108" s="7" t="s">
        <v>11879</v>
      </c>
      <c r="Z3108" s="11" t="s">
        <v>4442</v>
      </c>
      <c r="AA3108" s="7">
        <v>20000</v>
      </c>
      <c r="AB3108" s="1" t="s">
        <v>16007</v>
      </c>
      <c r="AC3108" s="7" t="s">
        <v>14868</v>
      </c>
      <c r="AD3108" s="1" t="s">
        <v>16269</v>
      </c>
    </row>
    <row r="3109" spans="1:30">
      <c r="A3109" s="6">
        <v>43931</v>
      </c>
      <c r="B3109" s="7" t="s">
        <v>21</v>
      </c>
      <c r="C3109" s="7" t="s">
        <v>4454</v>
      </c>
      <c r="D3109" s="11" t="s">
        <v>904</v>
      </c>
      <c r="E3109" s="7" t="s">
        <v>128</v>
      </c>
      <c r="F3109" s="7" t="s">
        <v>6400</v>
      </c>
      <c r="G3109" s="7" t="s">
        <v>17</v>
      </c>
      <c r="H3109" s="7" t="s">
        <v>6401</v>
      </c>
      <c r="I3109" s="7" t="s">
        <v>9513</v>
      </c>
      <c r="J3109" s="7" t="s">
        <v>9514</v>
      </c>
      <c r="K3109" s="7" t="s">
        <v>9515</v>
      </c>
      <c r="L3109" s="7" t="s">
        <v>4518</v>
      </c>
      <c r="M3109" s="7" t="s">
        <v>4519</v>
      </c>
      <c r="N3109" s="7">
        <v>15000</v>
      </c>
      <c r="O3109" s="7">
        <v>10000</v>
      </c>
      <c r="P3109" s="7">
        <v>1.5</v>
      </c>
      <c r="Q3109" s="7"/>
      <c r="R3109" s="1"/>
      <c r="S3109" s="1"/>
      <c r="T3109" s="1"/>
      <c r="U3109" s="15" t="s">
        <v>816</v>
      </c>
      <c r="V3109" s="52"/>
      <c r="W3109" s="14" t="s">
        <v>815</v>
      </c>
      <c r="X3109" s="20">
        <v>0</v>
      </c>
      <c r="Y3109" s="7" t="s">
        <v>11880</v>
      </c>
      <c r="Z3109" s="11" t="s">
        <v>4442</v>
      </c>
      <c r="AA3109" s="7">
        <v>0</v>
      </c>
      <c r="AB3109" s="1" t="s">
        <v>15504</v>
      </c>
      <c r="AC3109" s="7" t="s">
        <v>14869</v>
      </c>
      <c r="AD3109" s="1" t="s">
        <v>16269</v>
      </c>
    </row>
    <row r="3110" spans="1:30">
      <c r="A3110" s="6">
        <v>43955</v>
      </c>
      <c r="B3110" s="7" t="s">
        <v>1385</v>
      </c>
      <c r="C3110" s="7" t="s">
        <v>4444</v>
      </c>
      <c r="D3110" s="7" t="s">
        <v>1387</v>
      </c>
      <c r="E3110" s="7" t="s">
        <v>1499</v>
      </c>
      <c r="F3110" s="7" t="s">
        <v>5242</v>
      </c>
      <c r="G3110" s="7" t="s">
        <v>17</v>
      </c>
      <c r="H3110" s="7" t="s">
        <v>5400</v>
      </c>
      <c r="I3110" s="7" t="s">
        <v>8356</v>
      </c>
      <c r="J3110" s="7"/>
      <c r="K3110" s="7"/>
      <c r="L3110" s="7" t="s">
        <v>9516</v>
      </c>
      <c r="M3110" s="7" t="s">
        <v>9517</v>
      </c>
      <c r="N3110" s="7">
        <v>15000</v>
      </c>
      <c r="O3110" s="7"/>
      <c r="P3110" s="7"/>
      <c r="Q3110" s="7"/>
      <c r="R3110" s="1"/>
      <c r="S3110" s="1"/>
      <c r="T3110" s="1"/>
      <c r="U3110" s="15" t="s">
        <v>816</v>
      </c>
      <c r="V3110" s="52"/>
      <c r="W3110" s="14" t="s">
        <v>815</v>
      </c>
      <c r="X3110" s="20">
        <v>0</v>
      </c>
      <c r="Y3110" s="7" t="s">
        <v>11881</v>
      </c>
      <c r="Z3110" s="11" t="s">
        <v>4442</v>
      </c>
      <c r="AA3110" s="7">
        <v>500000</v>
      </c>
      <c r="AB3110" s="1" t="s">
        <v>15294</v>
      </c>
      <c r="AC3110" s="7" t="s">
        <v>14870</v>
      </c>
      <c r="AD3110" s="1" t="s">
        <v>16269</v>
      </c>
    </row>
    <row r="3111" spans="1:30">
      <c r="A3111" s="6" t="s">
        <v>815</v>
      </c>
      <c r="B3111" s="7" t="s">
        <v>15</v>
      </c>
      <c r="C3111" s="7" t="s">
        <v>4458</v>
      </c>
      <c r="D3111" s="11" t="s">
        <v>904</v>
      </c>
      <c r="E3111" s="7" t="s">
        <v>16</v>
      </c>
      <c r="F3111" s="7" t="s">
        <v>4459</v>
      </c>
      <c r="G3111" s="7" t="s">
        <v>17</v>
      </c>
      <c r="H3111" s="7" t="s">
        <v>6402</v>
      </c>
      <c r="I3111" s="7" t="s">
        <v>4846</v>
      </c>
      <c r="J3111" s="7"/>
      <c r="K3111" s="7" t="s">
        <v>4517</v>
      </c>
      <c r="L3111" s="7" t="s">
        <v>1838</v>
      </c>
      <c r="M3111" s="7" t="s">
        <v>8433</v>
      </c>
      <c r="N3111" s="7">
        <v>14985</v>
      </c>
      <c r="O3111" s="7"/>
      <c r="P3111" s="7"/>
      <c r="Q3111" s="7"/>
      <c r="R3111" s="1"/>
      <c r="S3111" s="1"/>
      <c r="T3111" s="1"/>
      <c r="U3111" s="15" t="s">
        <v>816</v>
      </c>
      <c r="V3111" s="52"/>
      <c r="W3111" s="14" t="s">
        <v>815</v>
      </c>
      <c r="X3111" s="20">
        <v>0</v>
      </c>
      <c r="Y3111" s="7" t="s">
        <v>11882</v>
      </c>
      <c r="Z3111" s="11" t="s">
        <v>4442</v>
      </c>
      <c r="AA3111" s="7">
        <v>16500000</v>
      </c>
      <c r="AB3111" s="1" t="s">
        <v>15167</v>
      </c>
      <c r="AC3111" s="7" t="s">
        <v>14869</v>
      </c>
      <c r="AD3111" s="1" t="s">
        <v>16269</v>
      </c>
    </row>
    <row r="3112" spans="1:30">
      <c r="A3112" s="6">
        <v>43911</v>
      </c>
      <c r="B3112" s="7" t="s">
        <v>15</v>
      </c>
      <c r="C3112" s="7" t="s">
        <v>4632</v>
      </c>
      <c r="D3112" s="7" t="s">
        <v>3512</v>
      </c>
      <c r="E3112" s="7" t="s">
        <v>16</v>
      </c>
      <c r="F3112" s="7"/>
      <c r="G3112" s="7" t="s">
        <v>17</v>
      </c>
      <c r="H3112" s="7" t="s">
        <v>6403</v>
      </c>
      <c r="I3112" s="7" t="s">
        <v>3517</v>
      </c>
      <c r="J3112" s="7" t="s">
        <v>3518</v>
      </c>
      <c r="K3112" s="7" t="s">
        <v>3518</v>
      </c>
      <c r="L3112" s="7" t="s">
        <v>3519</v>
      </c>
      <c r="M3112" s="7" t="s">
        <v>2431</v>
      </c>
      <c r="N3112" s="7">
        <v>14966</v>
      </c>
      <c r="O3112" s="7">
        <v>106900</v>
      </c>
      <c r="P3112" s="7">
        <v>0.14000000000000001</v>
      </c>
      <c r="Q3112" s="7"/>
      <c r="R3112" s="1"/>
      <c r="S3112" s="1"/>
      <c r="T3112" s="1"/>
      <c r="U3112" s="15" t="s">
        <v>816</v>
      </c>
      <c r="V3112" s="52"/>
      <c r="W3112" s="14" t="s">
        <v>815</v>
      </c>
      <c r="X3112" s="20">
        <v>0</v>
      </c>
      <c r="Y3112" s="7" t="s">
        <v>11883</v>
      </c>
      <c r="Z3112" s="11" t="s">
        <v>4442</v>
      </c>
      <c r="AA3112" s="7">
        <v>2500000</v>
      </c>
      <c r="AB3112" s="1" t="s">
        <v>15251</v>
      </c>
      <c r="AC3112" s="7" t="s">
        <v>14869</v>
      </c>
      <c r="AD3112" s="1" t="s">
        <v>16269</v>
      </c>
    </row>
    <row r="3113" spans="1:30">
      <c r="A3113" s="6">
        <v>43929</v>
      </c>
      <c r="B3113" s="7" t="s">
        <v>21</v>
      </c>
      <c r="C3113" s="7" t="s">
        <v>6404</v>
      </c>
      <c r="D3113" s="11" t="s">
        <v>904</v>
      </c>
      <c r="E3113" s="7" t="s">
        <v>117</v>
      </c>
      <c r="F3113" s="7"/>
      <c r="G3113" s="7" t="s">
        <v>17</v>
      </c>
      <c r="H3113" s="7" t="s">
        <v>6405</v>
      </c>
      <c r="I3113" s="7" t="s">
        <v>9518</v>
      </c>
      <c r="J3113" s="7"/>
      <c r="K3113" s="7" t="s">
        <v>9519</v>
      </c>
      <c r="L3113" s="7" t="s">
        <v>14610</v>
      </c>
      <c r="M3113" s="7" t="s">
        <v>9520</v>
      </c>
      <c r="N3113" s="7">
        <v>14950.1</v>
      </c>
      <c r="O3113" s="7"/>
      <c r="P3113" s="7"/>
      <c r="Q3113" s="7"/>
      <c r="R3113" s="1"/>
      <c r="S3113" s="1"/>
      <c r="T3113" s="1"/>
      <c r="U3113" s="15" t="s">
        <v>816</v>
      </c>
      <c r="V3113" s="52"/>
      <c r="W3113" s="14" t="s">
        <v>815</v>
      </c>
      <c r="X3113" s="20">
        <v>0</v>
      </c>
      <c r="Y3113" s="7" t="s">
        <v>11884</v>
      </c>
      <c r="Z3113" s="11" t="s">
        <v>4442</v>
      </c>
      <c r="AA3113" s="7">
        <v>10000</v>
      </c>
      <c r="AB3113" s="1" t="s">
        <v>16008</v>
      </c>
      <c r="AC3113" s="7" t="s">
        <v>14868</v>
      </c>
      <c r="AD3113" s="1" t="s">
        <v>16269</v>
      </c>
    </row>
    <row r="3114" spans="1:30">
      <c r="A3114" s="6">
        <v>43941</v>
      </c>
      <c r="B3114" s="7" t="s">
        <v>21</v>
      </c>
      <c r="C3114" s="7" t="s">
        <v>4659</v>
      </c>
      <c r="D3114" s="7" t="s">
        <v>2349</v>
      </c>
      <c r="E3114" s="7" t="s">
        <v>16</v>
      </c>
      <c r="F3114" s="7" t="s">
        <v>2350</v>
      </c>
      <c r="G3114" s="7" t="s">
        <v>37</v>
      </c>
      <c r="H3114" s="7" t="s">
        <v>6406</v>
      </c>
      <c r="I3114" s="7" t="s">
        <v>9521</v>
      </c>
      <c r="J3114" s="7"/>
      <c r="K3114" s="7" t="s">
        <v>9522</v>
      </c>
      <c r="L3114" s="7" t="s">
        <v>14611</v>
      </c>
      <c r="M3114" s="7" t="s">
        <v>9523</v>
      </c>
      <c r="N3114" s="7">
        <v>14950</v>
      </c>
      <c r="O3114" s="7">
        <v>50</v>
      </c>
      <c r="P3114" s="7">
        <v>299</v>
      </c>
      <c r="Q3114" s="7"/>
      <c r="R3114" s="1"/>
      <c r="S3114" s="1"/>
      <c r="T3114" s="1"/>
      <c r="U3114" s="15" t="s">
        <v>816</v>
      </c>
      <c r="V3114" s="52"/>
      <c r="W3114" s="14" t="s">
        <v>815</v>
      </c>
      <c r="X3114" s="20">
        <v>0</v>
      </c>
      <c r="Y3114" s="7" t="s">
        <v>11885</v>
      </c>
      <c r="Z3114" s="11" t="s">
        <v>4442</v>
      </c>
      <c r="AA3114" s="7">
        <v>1200000</v>
      </c>
      <c r="AB3114" s="1" t="s">
        <v>16009</v>
      </c>
      <c r="AC3114" s="7" t="s">
        <v>14869</v>
      </c>
      <c r="AD3114" s="1" t="s">
        <v>16269</v>
      </c>
    </row>
    <row r="3115" spans="1:30">
      <c r="A3115" s="6">
        <v>43922</v>
      </c>
      <c r="B3115" s="7" t="s">
        <v>1385</v>
      </c>
      <c r="C3115" s="7" t="s">
        <v>6407</v>
      </c>
      <c r="D3115" s="11" t="s">
        <v>904</v>
      </c>
      <c r="E3115" s="7" t="s">
        <v>16</v>
      </c>
      <c r="F3115" s="7"/>
      <c r="G3115" s="7" t="s">
        <v>17</v>
      </c>
      <c r="H3115" s="7" t="s">
        <v>6408</v>
      </c>
      <c r="I3115" s="7" t="s">
        <v>9524</v>
      </c>
      <c r="J3115" s="7"/>
      <c r="K3115" s="7"/>
      <c r="L3115" s="7" t="s">
        <v>9526</v>
      </c>
      <c r="M3115" s="7" t="s">
        <v>9525</v>
      </c>
      <c r="N3115" s="7">
        <v>14900</v>
      </c>
      <c r="O3115" s="7"/>
      <c r="P3115" s="7"/>
      <c r="Q3115" s="7"/>
      <c r="R3115" s="1"/>
      <c r="S3115" s="1"/>
      <c r="T3115" s="1"/>
      <c r="U3115" s="15" t="s">
        <v>816</v>
      </c>
      <c r="V3115" s="52"/>
      <c r="W3115" s="14" t="s">
        <v>815</v>
      </c>
      <c r="X3115" s="20">
        <v>0</v>
      </c>
      <c r="Y3115" s="7" t="s">
        <v>11886</v>
      </c>
      <c r="Z3115" s="11" t="s">
        <v>4442</v>
      </c>
      <c r="AA3115" s="7">
        <v>10000</v>
      </c>
      <c r="AB3115" s="1" t="s">
        <v>16010</v>
      </c>
      <c r="AC3115" s="7" t="s">
        <v>14868</v>
      </c>
      <c r="AD3115" s="1" t="s">
        <v>16269</v>
      </c>
    </row>
    <row r="3116" spans="1:30">
      <c r="A3116" s="6">
        <v>43922</v>
      </c>
      <c r="B3116" s="7" t="s">
        <v>1385</v>
      </c>
      <c r="C3116" s="7" t="s">
        <v>4444</v>
      </c>
      <c r="D3116" s="7" t="s">
        <v>1387</v>
      </c>
      <c r="E3116" s="7" t="s">
        <v>4456</v>
      </c>
      <c r="F3116" s="7" t="s">
        <v>4469</v>
      </c>
      <c r="G3116" s="7" t="s">
        <v>17</v>
      </c>
      <c r="H3116" s="7" t="s">
        <v>6409</v>
      </c>
      <c r="I3116" s="7" t="s">
        <v>1537</v>
      </c>
      <c r="J3116" s="7"/>
      <c r="K3116" s="7"/>
      <c r="L3116" s="7" t="s">
        <v>9526</v>
      </c>
      <c r="M3116" s="7" t="s">
        <v>9525</v>
      </c>
      <c r="N3116" s="7">
        <v>14900</v>
      </c>
      <c r="O3116" s="7"/>
      <c r="P3116" s="7"/>
      <c r="Q3116" s="7"/>
      <c r="R3116" s="1"/>
      <c r="S3116" s="1"/>
      <c r="T3116" s="1"/>
      <c r="U3116" s="15" t="s">
        <v>816</v>
      </c>
      <c r="V3116" s="52"/>
      <c r="W3116" s="14" t="s">
        <v>815</v>
      </c>
      <c r="X3116" s="20">
        <v>0</v>
      </c>
      <c r="Y3116" s="7" t="s">
        <v>11887</v>
      </c>
      <c r="Z3116" s="11" t="s">
        <v>4442</v>
      </c>
      <c r="AA3116" s="7">
        <v>10000</v>
      </c>
      <c r="AB3116" s="1" t="s">
        <v>16010</v>
      </c>
      <c r="AC3116" s="7" t="s">
        <v>14868</v>
      </c>
      <c r="AD3116" s="1" t="s">
        <v>16269</v>
      </c>
    </row>
    <row r="3117" spans="1:30">
      <c r="A3117" s="6" t="s">
        <v>815</v>
      </c>
      <c r="B3117" s="7" t="s">
        <v>15</v>
      </c>
      <c r="C3117" s="7" t="s">
        <v>4458</v>
      </c>
      <c r="D3117" s="11" t="s">
        <v>904</v>
      </c>
      <c r="E3117" s="7" t="s">
        <v>16</v>
      </c>
      <c r="F3117" s="7" t="s">
        <v>4459</v>
      </c>
      <c r="G3117" s="7" t="s">
        <v>17</v>
      </c>
      <c r="H3117" s="7" t="s">
        <v>6410</v>
      </c>
      <c r="I3117" s="7" t="s">
        <v>4843</v>
      </c>
      <c r="J3117" s="7"/>
      <c r="K3117" s="7" t="s">
        <v>4517</v>
      </c>
      <c r="L3117" s="7" t="s">
        <v>8380</v>
      </c>
      <c r="M3117" s="7" t="s">
        <v>9769</v>
      </c>
      <c r="N3117" s="7">
        <v>14880</v>
      </c>
      <c r="O3117" s="7"/>
      <c r="P3117" s="7"/>
      <c r="Q3117" s="7"/>
      <c r="R3117" s="1"/>
      <c r="S3117" s="1"/>
      <c r="T3117" s="1"/>
      <c r="U3117" s="15" t="s">
        <v>816</v>
      </c>
      <c r="V3117" s="52"/>
      <c r="W3117" s="14" t="s">
        <v>815</v>
      </c>
      <c r="X3117" s="20">
        <v>0</v>
      </c>
      <c r="Y3117" s="7" t="s">
        <v>11888</v>
      </c>
      <c r="Z3117" s="11" t="s">
        <v>4442</v>
      </c>
      <c r="AA3117" s="7">
        <v>0</v>
      </c>
      <c r="AB3117" s="1" t="s">
        <v>15826</v>
      </c>
      <c r="AC3117" s="7" t="s">
        <v>14869</v>
      </c>
      <c r="AD3117" s="1" t="s">
        <v>16269</v>
      </c>
    </row>
    <row r="3118" spans="1:30">
      <c r="A3118" s="6" t="s">
        <v>815</v>
      </c>
      <c r="B3118" s="7" t="s">
        <v>15</v>
      </c>
      <c r="C3118" s="7" t="s">
        <v>4458</v>
      </c>
      <c r="D3118" s="11" t="s">
        <v>904</v>
      </c>
      <c r="E3118" s="7" t="s">
        <v>16</v>
      </c>
      <c r="F3118" s="7" t="s">
        <v>4459</v>
      </c>
      <c r="G3118" s="7" t="s">
        <v>17</v>
      </c>
      <c r="H3118" s="7" t="s">
        <v>6411</v>
      </c>
      <c r="I3118" s="7" t="s">
        <v>8267</v>
      </c>
      <c r="J3118" s="7"/>
      <c r="K3118" s="7" t="s">
        <v>4517</v>
      </c>
      <c r="L3118" s="7" t="s">
        <v>8380</v>
      </c>
      <c r="M3118" s="7" t="s">
        <v>9769</v>
      </c>
      <c r="N3118" s="7">
        <v>14875</v>
      </c>
      <c r="O3118" s="7"/>
      <c r="P3118" s="7"/>
      <c r="Q3118" s="7"/>
      <c r="R3118" s="1"/>
      <c r="S3118" s="1"/>
      <c r="T3118" s="1"/>
      <c r="U3118" s="15" t="s">
        <v>816</v>
      </c>
      <c r="V3118" s="52"/>
      <c r="W3118" s="14" t="s">
        <v>815</v>
      </c>
      <c r="X3118" s="20">
        <v>0</v>
      </c>
      <c r="Y3118" s="7" t="s">
        <v>11889</v>
      </c>
      <c r="Z3118" s="11" t="s">
        <v>4442</v>
      </c>
      <c r="AA3118" s="7">
        <v>0</v>
      </c>
      <c r="AB3118" s="1" t="s">
        <v>15826</v>
      </c>
      <c r="AC3118" s="7" t="s">
        <v>14869</v>
      </c>
      <c r="AD3118" s="1" t="s">
        <v>16269</v>
      </c>
    </row>
    <row r="3119" spans="1:30">
      <c r="A3119" s="6">
        <v>43944</v>
      </c>
      <c r="B3119" s="7" t="s">
        <v>15</v>
      </c>
      <c r="C3119" s="7" t="s">
        <v>4656</v>
      </c>
      <c r="D3119" s="7" t="s">
        <v>39</v>
      </c>
      <c r="E3119" s="7" t="s">
        <v>16</v>
      </c>
      <c r="F3119" s="7" t="s">
        <v>129</v>
      </c>
      <c r="G3119" s="7" t="s">
        <v>37</v>
      </c>
      <c r="H3119" s="7" t="s">
        <v>6412</v>
      </c>
      <c r="I3119" s="7" t="s">
        <v>8668</v>
      </c>
      <c r="J3119" s="7"/>
      <c r="K3119" s="7" t="s">
        <v>9527</v>
      </c>
      <c r="L3119" s="7" t="s">
        <v>13658</v>
      </c>
      <c r="M3119" s="7" t="s">
        <v>471</v>
      </c>
      <c r="N3119" s="7">
        <v>14820</v>
      </c>
      <c r="O3119" s="7">
        <v>78000</v>
      </c>
      <c r="P3119" s="7">
        <v>0.19</v>
      </c>
      <c r="Q3119" s="7"/>
      <c r="R3119" s="1"/>
      <c r="S3119" s="1"/>
      <c r="T3119" s="1"/>
      <c r="U3119" s="15" t="s">
        <v>816</v>
      </c>
      <c r="V3119" s="52"/>
      <c r="W3119" s="14" t="s">
        <v>815</v>
      </c>
      <c r="X3119" s="20">
        <v>0</v>
      </c>
      <c r="Y3119" s="7" t="s">
        <v>11890</v>
      </c>
      <c r="Z3119" s="11" t="s">
        <v>4442</v>
      </c>
      <c r="AA3119" s="7">
        <v>30000000</v>
      </c>
      <c r="AB3119" s="1" t="s">
        <v>14897</v>
      </c>
      <c r="AC3119" s="7" t="s">
        <v>14869</v>
      </c>
      <c r="AD3119" s="1" t="s">
        <v>16269</v>
      </c>
    </row>
    <row r="3120" spans="1:30">
      <c r="A3120" s="6">
        <v>43941</v>
      </c>
      <c r="B3120" s="7" t="s">
        <v>21</v>
      </c>
      <c r="C3120" s="7" t="s">
        <v>4659</v>
      </c>
      <c r="D3120" s="7" t="s">
        <v>2349</v>
      </c>
      <c r="E3120" s="7" t="s">
        <v>16</v>
      </c>
      <c r="F3120" s="7" t="s">
        <v>2350</v>
      </c>
      <c r="G3120" s="7" t="s">
        <v>37</v>
      </c>
      <c r="H3120" s="7" t="s">
        <v>6413</v>
      </c>
      <c r="I3120" s="7" t="s">
        <v>4815</v>
      </c>
      <c r="J3120" s="7"/>
      <c r="K3120" s="7" t="s">
        <v>4816</v>
      </c>
      <c r="L3120" s="7" t="s">
        <v>14144</v>
      </c>
      <c r="M3120" s="7" t="s">
        <v>4817</v>
      </c>
      <c r="N3120" s="7">
        <v>14800</v>
      </c>
      <c r="O3120" s="7">
        <v>200</v>
      </c>
      <c r="P3120" s="7">
        <v>74</v>
      </c>
      <c r="Q3120" s="7"/>
      <c r="R3120" s="1"/>
      <c r="S3120" s="1"/>
      <c r="T3120" s="1"/>
      <c r="U3120" s="15" t="s">
        <v>816</v>
      </c>
      <c r="V3120" s="52"/>
      <c r="W3120" s="14" t="s">
        <v>815</v>
      </c>
      <c r="X3120" s="20">
        <v>0</v>
      </c>
      <c r="Y3120" s="7" t="s">
        <v>11891</v>
      </c>
      <c r="Z3120" s="11" t="s">
        <v>4442</v>
      </c>
      <c r="AA3120" s="7">
        <v>1000000</v>
      </c>
      <c r="AB3120" s="1" t="s">
        <v>15531</v>
      </c>
      <c r="AC3120" s="7" t="s">
        <v>14869</v>
      </c>
      <c r="AD3120" s="1" t="s">
        <v>16269</v>
      </c>
    </row>
    <row r="3121" spans="1:30">
      <c r="A3121" s="6" t="s">
        <v>815</v>
      </c>
      <c r="B3121" s="7" t="s">
        <v>15</v>
      </c>
      <c r="C3121" s="7" t="s">
        <v>4458</v>
      </c>
      <c r="D3121" s="11" t="s">
        <v>904</v>
      </c>
      <c r="E3121" s="7" t="s">
        <v>16</v>
      </c>
      <c r="F3121" s="7" t="s">
        <v>4459</v>
      </c>
      <c r="G3121" s="7" t="s">
        <v>17</v>
      </c>
      <c r="H3121" s="7" t="s">
        <v>6180</v>
      </c>
      <c r="I3121" s="7" t="s">
        <v>4846</v>
      </c>
      <c r="J3121" s="7"/>
      <c r="K3121" s="7" t="s">
        <v>4517</v>
      </c>
      <c r="L3121" s="7" t="s">
        <v>8355</v>
      </c>
      <c r="M3121" s="7" t="s">
        <v>2620</v>
      </c>
      <c r="N3121" s="7">
        <v>14733.9</v>
      </c>
      <c r="O3121" s="7"/>
      <c r="P3121" s="7"/>
      <c r="Q3121" s="7"/>
      <c r="R3121" s="1"/>
      <c r="S3121" s="1"/>
      <c r="T3121" s="1"/>
      <c r="U3121" s="15" t="s">
        <v>816</v>
      </c>
      <c r="V3121" s="52"/>
      <c r="W3121" s="14" t="s">
        <v>815</v>
      </c>
      <c r="X3121" s="20">
        <v>0</v>
      </c>
      <c r="Y3121" s="7" t="s">
        <v>11892</v>
      </c>
      <c r="Z3121" s="11" t="s">
        <v>4442</v>
      </c>
      <c r="AA3121" s="7">
        <v>40000000</v>
      </c>
      <c r="AB3121" s="1" t="s">
        <v>15276</v>
      </c>
      <c r="AC3121" s="7" t="s">
        <v>14869</v>
      </c>
      <c r="AD3121" s="1" t="s">
        <v>16269</v>
      </c>
    </row>
    <row r="3122" spans="1:30">
      <c r="A3122" s="6">
        <v>43944</v>
      </c>
      <c r="B3122" s="7" t="s">
        <v>21</v>
      </c>
      <c r="C3122" s="7" t="s">
        <v>4642</v>
      </c>
      <c r="D3122" s="7" t="s">
        <v>2046</v>
      </c>
      <c r="E3122" s="7" t="s">
        <v>16</v>
      </c>
      <c r="F3122" s="7" t="s">
        <v>2129</v>
      </c>
      <c r="G3122" s="7" t="s">
        <v>17</v>
      </c>
      <c r="H3122" s="7" t="s">
        <v>6414</v>
      </c>
      <c r="I3122" s="7"/>
      <c r="J3122" s="7" t="s">
        <v>2131</v>
      </c>
      <c r="K3122" s="7"/>
      <c r="L3122" s="7" t="s">
        <v>13865</v>
      </c>
      <c r="M3122" s="7" t="s">
        <v>2055</v>
      </c>
      <c r="N3122" s="7">
        <v>14700</v>
      </c>
      <c r="O3122" s="7">
        <v>150</v>
      </c>
      <c r="P3122" s="7">
        <v>98</v>
      </c>
      <c r="Q3122" s="7"/>
      <c r="R3122" s="1"/>
      <c r="S3122" s="1"/>
      <c r="T3122" s="1"/>
      <c r="U3122" s="15" t="s">
        <v>816</v>
      </c>
      <c r="V3122" s="52"/>
      <c r="W3122" s="14" t="s">
        <v>815</v>
      </c>
      <c r="X3122" s="20">
        <v>0</v>
      </c>
      <c r="Y3122" s="7" t="s">
        <v>11893</v>
      </c>
      <c r="Z3122" s="11" t="s">
        <v>4442</v>
      </c>
      <c r="AA3122" s="7">
        <v>2000000</v>
      </c>
      <c r="AB3122" s="1" t="s">
        <v>15207</v>
      </c>
      <c r="AC3122" s="7" t="s">
        <v>14869</v>
      </c>
      <c r="AD3122" s="1" t="s">
        <v>16269</v>
      </c>
    </row>
    <row r="3123" spans="1:30">
      <c r="A3123" s="6">
        <v>43945</v>
      </c>
      <c r="B3123" s="7" t="s">
        <v>15</v>
      </c>
      <c r="C3123" s="7" t="s">
        <v>4458</v>
      </c>
      <c r="D3123" s="11" t="s">
        <v>904</v>
      </c>
      <c r="E3123" s="7" t="s">
        <v>16</v>
      </c>
      <c r="F3123" s="7" t="s">
        <v>4459</v>
      </c>
      <c r="G3123" s="7" t="s">
        <v>17</v>
      </c>
      <c r="H3123" s="7" t="s">
        <v>5333</v>
      </c>
      <c r="I3123" s="7" t="s">
        <v>8922</v>
      </c>
      <c r="J3123" s="7"/>
      <c r="K3123" s="7" t="s">
        <v>4517</v>
      </c>
      <c r="L3123" s="7" t="s">
        <v>8254</v>
      </c>
      <c r="M3123" s="7" t="s">
        <v>8538</v>
      </c>
      <c r="N3123" s="7">
        <v>14700</v>
      </c>
      <c r="O3123" s="7">
        <v>5000</v>
      </c>
      <c r="P3123" s="7">
        <v>2.94</v>
      </c>
      <c r="Q3123" s="7" t="s">
        <v>10524</v>
      </c>
      <c r="R3123" s="1"/>
      <c r="S3123" s="1"/>
      <c r="T3123" s="1"/>
      <c r="U3123" s="15" t="s">
        <v>816</v>
      </c>
      <c r="V3123" s="52"/>
      <c r="W3123" s="14" t="s">
        <v>815</v>
      </c>
      <c r="X3123" s="20">
        <v>0</v>
      </c>
      <c r="Y3123" s="7" t="s">
        <v>11894</v>
      </c>
      <c r="Z3123" s="11" t="s">
        <v>4442</v>
      </c>
      <c r="AA3123" s="7">
        <v>3600000</v>
      </c>
      <c r="AB3123" s="1" t="s">
        <v>15660</v>
      </c>
      <c r="AC3123" s="7" t="s">
        <v>14869</v>
      </c>
      <c r="AD3123" s="1" t="s">
        <v>16269</v>
      </c>
    </row>
    <row r="3124" spans="1:30">
      <c r="A3124" s="6">
        <v>43938</v>
      </c>
      <c r="B3124" s="7" t="s">
        <v>1385</v>
      </c>
      <c r="C3124" s="7" t="s">
        <v>4444</v>
      </c>
      <c r="D3124" s="7" t="s">
        <v>1387</v>
      </c>
      <c r="E3124" s="7" t="s">
        <v>1499</v>
      </c>
      <c r="F3124" s="7" t="s">
        <v>1520</v>
      </c>
      <c r="G3124" s="7" t="s">
        <v>17</v>
      </c>
      <c r="H3124" s="7" t="s">
        <v>6415</v>
      </c>
      <c r="I3124" s="7" t="s">
        <v>9528</v>
      </c>
      <c r="J3124" s="7"/>
      <c r="K3124" s="7"/>
      <c r="L3124" s="7" t="s">
        <v>14612</v>
      </c>
      <c r="M3124" s="7" t="s">
        <v>9529</v>
      </c>
      <c r="N3124" s="7">
        <v>14694</v>
      </c>
      <c r="O3124" s="7"/>
      <c r="P3124" s="7"/>
      <c r="Q3124" s="7"/>
      <c r="R3124" s="1"/>
      <c r="S3124" s="1"/>
      <c r="T3124" s="1"/>
      <c r="U3124" s="15" t="s">
        <v>816</v>
      </c>
      <c r="V3124" s="52"/>
      <c r="W3124" s="14" t="s">
        <v>815</v>
      </c>
      <c r="X3124" s="20">
        <v>0</v>
      </c>
      <c r="Y3124" s="7" t="s">
        <v>11895</v>
      </c>
      <c r="Z3124" s="11" t="s">
        <v>4442</v>
      </c>
      <c r="AA3124" s="7">
        <v>50000</v>
      </c>
      <c r="AB3124" s="1" t="s">
        <v>15611</v>
      </c>
      <c r="AC3124" s="7" t="s">
        <v>14870</v>
      </c>
      <c r="AD3124" s="1" t="s">
        <v>16269</v>
      </c>
    </row>
    <row r="3125" spans="1:30">
      <c r="A3125" s="6" t="s">
        <v>815</v>
      </c>
      <c r="B3125" s="7" t="s">
        <v>15</v>
      </c>
      <c r="C3125" s="7" t="s">
        <v>4458</v>
      </c>
      <c r="D3125" s="11" t="s">
        <v>904</v>
      </c>
      <c r="E3125" s="7" t="s">
        <v>16</v>
      </c>
      <c r="F3125" s="7" t="s">
        <v>5403</v>
      </c>
      <c r="G3125" s="7" t="s">
        <v>17</v>
      </c>
      <c r="H3125" s="7" t="s">
        <v>6416</v>
      </c>
      <c r="I3125" s="7" t="s">
        <v>8367</v>
      </c>
      <c r="J3125" s="7"/>
      <c r="K3125" s="7" t="s">
        <v>4525</v>
      </c>
      <c r="L3125" s="7"/>
      <c r="M3125" s="7"/>
      <c r="N3125" s="7">
        <v>14680</v>
      </c>
      <c r="O3125" s="7"/>
      <c r="P3125" s="7"/>
      <c r="Q3125" s="7"/>
      <c r="R3125" s="1"/>
      <c r="S3125" s="1"/>
      <c r="T3125" s="1"/>
      <c r="U3125" s="15" t="s">
        <v>816</v>
      </c>
      <c r="V3125" s="52"/>
      <c r="W3125" s="14" t="s">
        <v>815</v>
      </c>
      <c r="X3125" s="20">
        <v>0</v>
      </c>
      <c r="Y3125" s="7" t="s">
        <v>11896</v>
      </c>
      <c r="Z3125" s="11" t="s">
        <v>4442</v>
      </c>
      <c r="AA3125" s="7"/>
      <c r="AB3125" s="1" t="s">
        <v>14871</v>
      </c>
      <c r="AC3125" s="7"/>
      <c r="AD3125" s="1" t="s">
        <v>16269</v>
      </c>
    </row>
    <row r="3126" spans="1:30">
      <c r="A3126" s="6" t="s">
        <v>815</v>
      </c>
      <c r="B3126" s="7" t="s">
        <v>15</v>
      </c>
      <c r="C3126" s="7" t="s">
        <v>4458</v>
      </c>
      <c r="D3126" s="11" t="s">
        <v>904</v>
      </c>
      <c r="E3126" s="7" t="s">
        <v>16</v>
      </c>
      <c r="F3126" s="7" t="s">
        <v>5403</v>
      </c>
      <c r="G3126" s="7" t="s">
        <v>17</v>
      </c>
      <c r="H3126" s="7" t="s">
        <v>6416</v>
      </c>
      <c r="I3126" s="7" t="s">
        <v>8367</v>
      </c>
      <c r="J3126" s="7"/>
      <c r="K3126" s="7" t="s">
        <v>4525</v>
      </c>
      <c r="L3126" s="7"/>
      <c r="M3126" s="7"/>
      <c r="N3126" s="7">
        <v>14680</v>
      </c>
      <c r="O3126" s="7"/>
      <c r="P3126" s="7"/>
      <c r="Q3126" s="7"/>
      <c r="R3126" s="1"/>
      <c r="S3126" s="1"/>
      <c r="T3126" s="1"/>
      <c r="U3126" s="15" t="s">
        <v>816</v>
      </c>
      <c r="V3126" s="52"/>
      <c r="W3126" s="14" t="s">
        <v>815</v>
      </c>
      <c r="X3126" s="20">
        <v>0</v>
      </c>
      <c r="Y3126" s="7" t="s">
        <v>11897</v>
      </c>
      <c r="Z3126" s="11" t="s">
        <v>4442</v>
      </c>
      <c r="AA3126" s="7"/>
      <c r="AB3126" s="1" t="s">
        <v>14871</v>
      </c>
      <c r="AC3126" s="7"/>
      <c r="AD3126" s="1" t="s">
        <v>16269</v>
      </c>
    </row>
    <row r="3127" spans="1:30">
      <c r="A3127" s="6">
        <v>43945</v>
      </c>
      <c r="B3127" s="7" t="s">
        <v>15</v>
      </c>
      <c r="C3127" s="7" t="s">
        <v>4472</v>
      </c>
      <c r="D3127" s="7" t="s">
        <v>3952</v>
      </c>
      <c r="E3127" s="7" t="s">
        <v>16</v>
      </c>
      <c r="F3127" s="7" t="s">
        <v>4016</v>
      </c>
      <c r="G3127" s="7" t="s">
        <v>17</v>
      </c>
      <c r="H3127" s="7" t="s">
        <v>6417</v>
      </c>
      <c r="I3127" s="7" t="s">
        <v>4018</v>
      </c>
      <c r="J3127" s="7"/>
      <c r="K3127" s="7" t="s">
        <v>9530</v>
      </c>
      <c r="L3127" s="7" t="s">
        <v>14043</v>
      </c>
      <c r="M3127" s="7" t="s">
        <v>4019</v>
      </c>
      <c r="N3127" s="7">
        <v>14636.16</v>
      </c>
      <c r="O3127" s="7"/>
      <c r="P3127" s="7">
        <v>1.98</v>
      </c>
      <c r="Q3127" s="7"/>
      <c r="R3127" s="1"/>
      <c r="S3127" s="1"/>
      <c r="T3127" s="1"/>
      <c r="U3127" s="15" t="s">
        <v>816</v>
      </c>
      <c r="V3127" s="52"/>
      <c r="W3127" s="14" t="s">
        <v>815</v>
      </c>
      <c r="X3127" s="20">
        <v>0</v>
      </c>
      <c r="Y3127" s="7" t="s">
        <v>11898</v>
      </c>
      <c r="Z3127" s="11" t="s">
        <v>4442</v>
      </c>
      <c r="AA3127" s="7">
        <v>78800</v>
      </c>
      <c r="AB3127" s="1" t="s">
        <v>15432</v>
      </c>
      <c r="AC3127" s="7" t="s">
        <v>14870</v>
      </c>
      <c r="AD3127" s="1" t="s">
        <v>16269</v>
      </c>
    </row>
    <row r="3128" spans="1:30">
      <c r="A3128" s="6">
        <v>43949</v>
      </c>
      <c r="B3128" s="7" t="s">
        <v>1385</v>
      </c>
      <c r="C3128" s="7" t="s">
        <v>4499</v>
      </c>
      <c r="D3128" s="7" t="s">
        <v>2194</v>
      </c>
      <c r="E3128" s="7" t="s">
        <v>36</v>
      </c>
      <c r="F3128" s="7" t="s">
        <v>2319</v>
      </c>
      <c r="G3128" s="7" t="s">
        <v>17</v>
      </c>
      <c r="H3128" s="7" t="s">
        <v>6122</v>
      </c>
      <c r="I3128" s="7" t="s">
        <v>2321</v>
      </c>
      <c r="J3128" s="7" t="s">
        <v>2321</v>
      </c>
      <c r="K3128" s="7" t="s">
        <v>2321</v>
      </c>
      <c r="L3128" s="7" t="s">
        <v>8355</v>
      </c>
      <c r="M3128" s="7" t="s">
        <v>2620</v>
      </c>
      <c r="N3128" s="7">
        <v>14625.84</v>
      </c>
      <c r="O3128" s="7">
        <v>300</v>
      </c>
      <c r="P3128" s="7">
        <v>48.752800000000001</v>
      </c>
      <c r="Q3128" s="7"/>
      <c r="R3128" s="1"/>
      <c r="S3128" s="1"/>
      <c r="T3128" s="1"/>
      <c r="U3128" s="15" t="s">
        <v>816</v>
      </c>
      <c r="V3128" s="52"/>
      <c r="W3128" s="14" t="s">
        <v>815</v>
      </c>
      <c r="X3128" s="20">
        <v>0</v>
      </c>
      <c r="Y3128" s="7" t="s">
        <v>11899</v>
      </c>
      <c r="Z3128" s="11" t="s">
        <v>4442</v>
      </c>
      <c r="AA3128" s="7">
        <v>40000000</v>
      </c>
      <c r="AB3128" s="1" t="s">
        <v>15276</v>
      </c>
      <c r="AC3128" s="7" t="s">
        <v>14869</v>
      </c>
      <c r="AD3128" s="1" t="s">
        <v>16269</v>
      </c>
    </row>
    <row r="3129" spans="1:30">
      <c r="A3129" s="6">
        <v>43929</v>
      </c>
      <c r="B3129" s="7" t="s">
        <v>21</v>
      </c>
      <c r="C3129" s="7" t="s">
        <v>4657</v>
      </c>
      <c r="D3129" s="7" t="s">
        <v>3952</v>
      </c>
      <c r="E3129" s="7" t="s">
        <v>16</v>
      </c>
      <c r="F3129" s="7" t="s">
        <v>4086</v>
      </c>
      <c r="G3129" s="7" t="s">
        <v>17</v>
      </c>
      <c r="H3129" s="7" t="s">
        <v>5357</v>
      </c>
      <c r="I3129" s="7" t="s">
        <v>9531</v>
      </c>
      <c r="J3129" s="7"/>
      <c r="K3129" s="7"/>
      <c r="L3129" s="7" t="s">
        <v>14613</v>
      </c>
      <c r="M3129" s="7" t="s">
        <v>9532</v>
      </c>
      <c r="N3129" s="7">
        <v>14551.2</v>
      </c>
      <c r="O3129" s="7"/>
      <c r="P3129" s="7"/>
      <c r="Q3129" s="7"/>
      <c r="R3129" s="1"/>
      <c r="S3129" s="1"/>
      <c r="T3129" s="1"/>
      <c r="U3129" s="15" t="s">
        <v>816</v>
      </c>
      <c r="V3129" s="52"/>
      <c r="W3129" s="14" t="s">
        <v>815</v>
      </c>
      <c r="X3129" s="20">
        <v>0</v>
      </c>
      <c r="Y3129" s="7" t="s">
        <v>11900</v>
      </c>
      <c r="Z3129" s="11" t="s">
        <v>4442</v>
      </c>
      <c r="AA3129" s="7">
        <v>600000</v>
      </c>
      <c r="AB3129" s="1" t="s">
        <v>16011</v>
      </c>
      <c r="AC3129" s="7" t="s">
        <v>14869</v>
      </c>
      <c r="AD3129" s="1" t="s">
        <v>16269</v>
      </c>
    </row>
    <row r="3130" spans="1:30">
      <c r="A3130" s="6">
        <v>43921</v>
      </c>
      <c r="B3130" s="7" t="s">
        <v>15</v>
      </c>
      <c r="C3130" s="7" t="s">
        <v>4632</v>
      </c>
      <c r="D3130" s="7" t="s">
        <v>3512</v>
      </c>
      <c r="E3130" s="7" t="s">
        <v>16</v>
      </c>
      <c r="F3130" s="7"/>
      <c r="G3130" s="7" t="s">
        <v>17</v>
      </c>
      <c r="H3130" s="7" t="s">
        <v>6418</v>
      </c>
      <c r="I3130" s="7" t="s">
        <v>8503</v>
      </c>
      <c r="J3130" s="7" t="s">
        <v>3561</v>
      </c>
      <c r="K3130" s="7" t="s">
        <v>3561</v>
      </c>
      <c r="L3130" s="7" t="s">
        <v>8501</v>
      </c>
      <c r="M3130" s="7" t="s">
        <v>8504</v>
      </c>
      <c r="N3130" s="7">
        <v>14420.33</v>
      </c>
      <c r="O3130" s="7">
        <v>539</v>
      </c>
      <c r="P3130" s="7">
        <v>26.75</v>
      </c>
      <c r="Q3130" s="7"/>
      <c r="R3130" s="1"/>
      <c r="S3130" s="1"/>
      <c r="T3130" s="1"/>
      <c r="U3130" s="15" t="s">
        <v>816</v>
      </c>
      <c r="V3130" s="52"/>
      <c r="W3130" s="14" t="s">
        <v>815</v>
      </c>
      <c r="X3130" s="20">
        <v>0</v>
      </c>
      <c r="Y3130" s="7" t="s">
        <v>11901</v>
      </c>
      <c r="Z3130" s="11" t="s">
        <v>4442</v>
      </c>
      <c r="AA3130" s="7">
        <v>0</v>
      </c>
      <c r="AB3130" s="1" t="s">
        <v>15726</v>
      </c>
      <c r="AC3130" s="7" t="s">
        <v>14869</v>
      </c>
      <c r="AD3130" s="1" t="s">
        <v>16269</v>
      </c>
    </row>
    <row r="3131" spans="1:30">
      <c r="A3131" s="6">
        <v>43930</v>
      </c>
      <c r="B3131" s="7" t="s">
        <v>21</v>
      </c>
      <c r="C3131" s="7" t="s">
        <v>6419</v>
      </c>
      <c r="D3131" s="11" t="s">
        <v>904</v>
      </c>
      <c r="E3131" s="7" t="s">
        <v>117</v>
      </c>
      <c r="F3131" s="7"/>
      <c r="G3131" s="7" t="s">
        <v>34</v>
      </c>
      <c r="H3131" s="7" t="s">
        <v>6420</v>
      </c>
      <c r="I3131" s="7" t="s">
        <v>9533</v>
      </c>
      <c r="J3131" s="7"/>
      <c r="K3131" s="7" t="s">
        <v>9534</v>
      </c>
      <c r="L3131" s="7" t="s">
        <v>9535</v>
      </c>
      <c r="M3131" s="7" t="s">
        <v>9536</v>
      </c>
      <c r="N3131" s="7">
        <v>14405</v>
      </c>
      <c r="O3131" s="7"/>
      <c r="P3131" s="7"/>
      <c r="Q3131" s="7"/>
      <c r="R3131" s="1"/>
      <c r="S3131" s="1"/>
      <c r="T3131" s="1"/>
      <c r="U3131" s="15" t="s">
        <v>816</v>
      </c>
      <c r="V3131" s="52"/>
      <c r="W3131" s="14" t="s">
        <v>815</v>
      </c>
      <c r="X3131" s="20">
        <v>0</v>
      </c>
      <c r="Y3131" s="7" t="s">
        <v>11902</v>
      </c>
      <c r="Z3131" s="11" t="s">
        <v>4442</v>
      </c>
      <c r="AA3131" s="7">
        <v>100000</v>
      </c>
      <c r="AB3131" s="1" t="s">
        <v>16012</v>
      </c>
      <c r="AC3131" s="7" t="s">
        <v>14868</v>
      </c>
      <c r="AD3131" s="1" t="s">
        <v>16269</v>
      </c>
    </row>
    <row r="3132" spans="1:30">
      <c r="A3132" s="6">
        <v>43929</v>
      </c>
      <c r="B3132" s="7" t="s">
        <v>21</v>
      </c>
      <c r="C3132" s="7" t="s">
        <v>4657</v>
      </c>
      <c r="D3132" s="7" t="s">
        <v>3952</v>
      </c>
      <c r="E3132" s="7" t="s">
        <v>16</v>
      </c>
      <c r="F3132" s="7" t="s">
        <v>4086</v>
      </c>
      <c r="G3132" s="7" t="s">
        <v>17</v>
      </c>
      <c r="H3132" s="7" t="s">
        <v>5357</v>
      </c>
      <c r="I3132" s="7" t="s">
        <v>9537</v>
      </c>
      <c r="J3132" s="7"/>
      <c r="K3132" s="7"/>
      <c r="L3132" s="7" t="s">
        <v>9538</v>
      </c>
      <c r="M3132" s="7" t="s">
        <v>9539</v>
      </c>
      <c r="N3132" s="7">
        <v>14400</v>
      </c>
      <c r="O3132" s="7"/>
      <c r="P3132" s="7"/>
      <c r="Q3132" s="7"/>
      <c r="R3132" s="1"/>
      <c r="S3132" s="1"/>
      <c r="T3132" s="1"/>
      <c r="U3132" s="15" t="s">
        <v>816</v>
      </c>
      <c r="V3132" s="52"/>
      <c r="W3132" s="14" t="s">
        <v>815</v>
      </c>
      <c r="X3132" s="20">
        <v>0</v>
      </c>
      <c r="Y3132" s="7" t="s">
        <v>11903</v>
      </c>
      <c r="Z3132" s="11" t="s">
        <v>4442</v>
      </c>
      <c r="AA3132" s="7">
        <v>80000</v>
      </c>
      <c r="AB3132" s="1" t="s">
        <v>16013</v>
      </c>
      <c r="AC3132" s="7" t="s">
        <v>14870</v>
      </c>
      <c r="AD3132" s="1" t="s">
        <v>16269</v>
      </c>
    </row>
    <row r="3133" spans="1:30">
      <c r="A3133" s="6" t="s">
        <v>815</v>
      </c>
      <c r="B3133" s="7" t="s">
        <v>15</v>
      </c>
      <c r="C3133" s="7" t="s">
        <v>4458</v>
      </c>
      <c r="D3133" s="11" t="s">
        <v>904</v>
      </c>
      <c r="E3133" s="7" t="s">
        <v>16</v>
      </c>
      <c r="F3133" s="7" t="s">
        <v>5492</v>
      </c>
      <c r="G3133" s="7" t="s">
        <v>17</v>
      </c>
      <c r="H3133" s="7" t="s">
        <v>6421</v>
      </c>
      <c r="I3133" s="7" t="s">
        <v>9496</v>
      </c>
      <c r="J3133" s="7"/>
      <c r="K3133" s="7" t="s">
        <v>4525</v>
      </c>
      <c r="L3133" s="7" t="s">
        <v>4811</v>
      </c>
      <c r="M3133" s="7" t="s">
        <v>4812</v>
      </c>
      <c r="N3133" s="7">
        <v>14400</v>
      </c>
      <c r="O3133" s="7"/>
      <c r="P3133" s="7"/>
      <c r="Q3133" s="7"/>
      <c r="R3133" s="1"/>
      <c r="S3133" s="1"/>
      <c r="T3133" s="1"/>
      <c r="U3133" s="15" t="s">
        <v>816</v>
      </c>
      <c r="V3133" s="52"/>
      <c r="W3133" s="14" t="s">
        <v>815</v>
      </c>
      <c r="X3133" s="20">
        <v>0</v>
      </c>
      <c r="Y3133" s="7" t="s">
        <v>11904</v>
      </c>
      <c r="Z3133" s="11" t="s">
        <v>4442</v>
      </c>
      <c r="AA3133" s="7">
        <v>5000000</v>
      </c>
      <c r="AB3133" s="1" t="s">
        <v>15529</v>
      </c>
      <c r="AC3133" s="7" t="s">
        <v>14869</v>
      </c>
      <c r="AD3133" s="1" t="s">
        <v>16269</v>
      </c>
    </row>
    <row r="3134" spans="1:30">
      <c r="A3134" s="6">
        <v>43930</v>
      </c>
      <c r="B3134" s="7" t="s">
        <v>1385</v>
      </c>
      <c r="C3134" s="7" t="s">
        <v>4444</v>
      </c>
      <c r="D3134" s="7" t="s">
        <v>1387</v>
      </c>
      <c r="E3134" s="7" t="s">
        <v>1499</v>
      </c>
      <c r="F3134" s="7" t="s">
        <v>5242</v>
      </c>
      <c r="G3134" s="7" t="s">
        <v>17</v>
      </c>
      <c r="H3134" s="7" t="s">
        <v>6422</v>
      </c>
      <c r="I3134" s="7" t="s">
        <v>9540</v>
      </c>
      <c r="J3134" s="7"/>
      <c r="K3134" s="7"/>
      <c r="L3134" s="7" t="s">
        <v>9541</v>
      </c>
      <c r="M3134" s="7" t="s">
        <v>9542</v>
      </c>
      <c r="N3134" s="7">
        <v>14400</v>
      </c>
      <c r="O3134" s="7"/>
      <c r="P3134" s="7"/>
      <c r="Q3134" s="7"/>
      <c r="R3134" s="1"/>
      <c r="S3134" s="1"/>
      <c r="T3134" s="1"/>
      <c r="U3134" s="15" t="s">
        <v>816</v>
      </c>
      <c r="V3134" s="52"/>
      <c r="W3134" s="14" t="s">
        <v>815</v>
      </c>
      <c r="X3134" s="20">
        <v>0</v>
      </c>
      <c r="Y3134" s="7" t="s">
        <v>11905</v>
      </c>
      <c r="Z3134" s="11" t="s">
        <v>4442</v>
      </c>
      <c r="AA3134" s="7">
        <v>1000000</v>
      </c>
      <c r="AB3134" s="1" t="s">
        <v>16014</v>
      </c>
      <c r="AC3134" s="7" t="s">
        <v>14869</v>
      </c>
      <c r="AD3134" s="1" t="s">
        <v>16269</v>
      </c>
    </row>
    <row r="3135" spans="1:30">
      <c r="A3135" s="6">
        <v>43943</v>
      </c>
      <c r="B3135" s="7" t="s">
        <v>15</v>
      </c>
      <c r="C3135" s="7" t="s">
        <v>4645</v>
      </c>
      <c r="D3135" s="7" t="s">
        <v>692</v>
      </c>
      <c r="E3135" s="7" t="s">
        <v>16</v>
      </c>
      <c r="F3135" s="7"/>
      <c r="G3135" s="7" t="s">
        <v>37</v>
      </c>
      <c r="H3135" s="7" t="s">
        <v>6423</v>
      </c>
      <c r="I3135" s="7" t="s">
        <v>9543</v>
      </c>
      <c r="J3135" s="7"/>
      <c r="K3135" s="7" t="s">
        <v>9544</v>
      </c>
      <c r="L3135" s="7" t="s">
        <v>14614</v>
      </c>
      <c r="M3135" s="7" t="s">
        <v>9545</v>
      </c>
      <c r="N3135" s="7">
        <v>14320</v>
      </c>
      <c r="O3135" s="7">
        <v>2</v>
      </c>
      <c r="P3135" s="7">
        <v>7160</v>
      </c>
      <c r="Q3135" s="7"/>
      <c r="R3135" s="1"/>
      <c r="S3135" s="1"/>
      <c r="T3135" s="1"/>
      <c r="U3135" s="15" t="s">
        <v>816</v>
      </c>
      <c r="V3135" s="52"/>
      <c r="W3135" s="14" t="s">
        <v>815</v>
      </c>
      <c r="X3135" s="20">
        <v>0</v>
      </c>
      <c r="Y3135" s="7" t="s">
        <v>11906</v>
      </c>
      <c r="Z3135" s="11" t="s">
        <v>4442</v>
      </c>
      <c r="AA3135" s="7">
        <v>500</v>
      </c>
      <c r="AB3135" s="1" t="s">
        <v>16015</v>
      </c>
      <c r="AC3135" s="7" t="s">
        <v>14868</v>
      </c>
      <c r="AD3135" s="1" t="s">
        <v>16269</v>
      </c>
    </row>
    <row r="3136" spans="1:30">
      <c r="A3136" s="6">
        <v>43948</v>
      </c>
      <c r="B3136" s="7" t="s">
        <v>21</v>
      </c>
      <c r="C3136" s="7" t="s">
        <v>4451</v>
      </c>
      <c r="D3136" s="7" t="s">
        <v>2480</v>
      </c>
      <c r="E3136" s="7" t="s">
        <v>16</v>
      </c>
      <c r="F3136" s="7" t="s">
        <v>2481</v>
      </c>
      <c r="G3136" s="7" t="s">
        <v>17</v>
      </c>
      <c r="H3136" s="7" t="s">
        <v>6424</v>
      </c>
      <c r="I3136" s="7" t="s">
        <v>9546</v>
      </c>
      <c r="J3136" s="7" t="s">
        <v>2485</v>
      </c>
      <c r="K3136" s="7"/>
      <c r="L3136" s="7" t="s">
        <v>9547</v>
      </c>
      <c r="M3136" s="7" t="s">
        <v>9548</v>
      </c>
      <c r="N3136" s="7">
        <v>14310</v>
      </c>
      <c r="O3136" s="7"/>
      <c r="P3136" s="7"/>
      <c r="Q3136" s="7"/>
      <c r="R3136" s="1"/>
      <c r="S3136" s="1"/>
      <c r="T3136" s="1"/>
      <c r="U3136" s="15" t="s">
        <v>816</v>
      </c>
      <c r="V3136" s="52"/>
      <c r="W3136" s="14" t="s">
        <v>815</v>
      </c>
      <c r="X3136" s="20">
        <v>0</v>
      </c>
      <c r="Y3136" s="7" t="s">
        <v>11907</v>
      </c>
      <c r="Z3136" s="11" t="s">
        <v>4442</v>
      </c>
      <c r="AA3136" s="7">
        <v>10000</v>
      </c>
      <c r="AB3136" s="1" t="s">
        <v>16016</v>
      </c>
      <c r="AC3136" s="7" t="s">
        <v>14870</v>
      </c>
      <c r="AD3136" s="1" t="s">
        <v>16269</v>
      </c>
    </row>
    <row r="3137" spans="1:30">
      <c r="A3137" s="6">
        <v>43941</v>
      </c>
      <c r="B3137" s="7" t="s">
        <v>15</v>
      </c>
      <c r="C3137" s="7" t="s">
        <v>4645</v>
      </c>
      <c r="D3137" s="7" t="s">
        <v>692</v>
      </c>
      <c r="E3137" s="7" t="s">
        <v>16</v>
      </c>
      <c r="F3137" s="7"/>
      <c r="G3137" s="7" t="s">
        <v>37</v>
      </c>
      <c r="H3137" s="7" t="s">
        <v>6425</v>
      </c>
      <c r="I3137" s="7" t="s">
        <v>716</v>
      </c>
      <c r="J3137" s="7"/>
      <c r="K3137" s="7" t="s">
        <v>717</v>
      </c>
      <c r="L3137" s="7" t="s">
        <v>8357</v>
      </c>
      <c r="M3137" s="7" t="s">
        <v>632</v>
      </c>
      <c r="N3137" s="7">
        <v>14280</v>
      </c>
      <c r="O3137" s="7">
        <v>51</v>
      </c>
      <c r="P3137" s="7">
        <v>280</v>
      </c>
      <c r="Q3137" s="7"/>
      <c r="R3137" s="1"/>
      <c r="S3137" s="1"/>
      <c r="T3137" s="1"/>
      <c r="U3137" s="15" t="s">
        <v>816</v>
      </c>
      <c r="V3137" s="52"/>
      <c r="W3137" s="14" t="s">
        <v>815</v>
      </c>
      <c r="X3137" s="20">
        <v>0</v>
      </c>
      <c r="Y3137" s="7" t="s">
        <v>11908</v>
      </c>
      <c r="Z3137" s="11" t="s">
        <v>4442</v>
      </c>
      <c r="AA3137" s="7">
        <v>720000</v>
      </c>
      <c r="AB3137" s="1" t="s">
        <v>14981</v>
      </c>
      <c r="AC3137" s="7" t="s">
        <v>14870</v>
      </c>
      <c r="AD3137" s="1" t="s">
        <v>16269</v>
      </c>
    </row>
    <row r="3138" spans="1:30">
      <c r="A3138" s="6" t="s">
        <v>815</v>
      </c>
      <c r="B3138" s="7" t="s">
        <v>15</v>
      </c>
      <c r="C3138" s="7" t="s">
        <v>4458</v>
      </c>
      <c r="D3138" s="11" t="s">
        <v>904</v>
      </c>
      <c r="E3138" s="7" t="s">
        <v>16</v>
      </c>
      <c r="F3138" s="7" t="s">
        <v>4459</v>
      </c>
      <c r="G3138" s="7" t="s">
        <v>17</v>
      </c>
      <c r="H3138" s="7" t="s">
        <v>6426</v>
      </c>
      <c r="I3138" s="7" t="s">
        <v>8267</v>
      </c>
      <c r="J3138" s="7"/>
      <c r="K3138" s="7" t="s">
        <v>4517</v>
      </c>
      <c r="L3138" s="7" t="s">
        <v>8268</v>
      </c>
      <c r="M3138" s="7" t="s">
        <v>1216</v>
      </c>
      <c r="N3138" s="7">
        <v>14280</v>
      </c>
      <c r="O3138" s="7"/>
      <c r="P3138" s="7"/>
      <c r="Q3138" s="7"/>
      <c r="R3138" s="1"/>
      <c r="S3138" s="1"/>
      <c r="T3138" s="1"/>
      <c r="U3138" s="15" t="s">
        <v>816</v>
      </c>
      <c r="V3138" s="52"/>
      <c r="W3138" s="14" t="s">
        <v>815</v>
      </c>
      <c r="X3138" s="20">
        <v>0</v>
      </c>
      <c r="Y3138" s="7" t="s">
        <v>11909</v>
      </c>
      <c r="Z3138" s="11" t="s">
        <v>4442</v>
      </c>
      <c r="AA3138" s="7">
        <v>2000000</v>
      </c>
      <c r="AB3138" s="1" t="s">
        <v>15070</v>
      </c>
      <c r="AC3138" s="7" t="s">
        <v>14869</v>
      </c>
      <c r="AD3138" s="1" t="s">
        <v>16269</v>
      </c>
    </row>
    <row r="3139" spans="1:30">
      <c r="A3139" s="6" t="s">
        <v>815</v>
      </c>
      <c r="B3139" s="7" t="s">
        <v>15</v>
      </c>
      <c r="C3139" s="7" t="s">
        <v>4458</v>
      </c>
      <c r="D3139" s="11" t="s">
        <v>904</v>
      </c>
      <c r="E3139" s="7" t="s">
        <v>16</v>
      </c>
      <c r="F3139" s="7" t="s">
        <v>4459</v>
      </c>
      <c r="G3139" s="7" t="s">
        <v>17</v>
      </c>
      <c r="H3139" s="7" t="s">
        <v>6427</v>
      </c>
      <c r="I3139" s="7" t="s">
        <v>4846</v>
      </c>
      <c r="J3139" s="7"/>
      <c r="K3139" s="7" t="s">
        <v>4517</v>
      </c>
      <c r="L3139" s="7" t="s">
        <v>8316</v>
      </c>
      <c r="M3139" s="7" t="s">
        <v>14305</v>
      </c>
      <c r="N3139" s="7">
        <v>14256</v>
      </c>
      <c r="O3139" s="7"/>
      <c r="P3139" s="7"/>
      <c r="Q3139" s="7"/>
      <c r="R3139" s="1"/>
      <c r="S3139" s="1"/>
      <c r="T3139" s="1"/>
      <c r="U3139" s="15" t="s">
        <v>816</v>
      </c>
      <c r="V3139" s="52"/>
      <c r="W3139" s="14" t="s">
        <v>815</v>
      </c>
      <c r="X3139" s="20">
        <v>0</v>
      </c>
      <c r="Y3139" s="7" t="s">
        <v>11910</v>
      </c>
      <c r="Z3139" s="11" t="s">
        <v>4442</v>
      </c>
      <c r="AA3139" s="7">
        <v>103730196.44</v>
      </c>
      <c r="AB3139" s="1" t="s">
        <v>15679</v>
      </c>
      <c r="AC3139" s="7" t="s">
        <v>14869</v>
      </c>
      <c r="AD3139" s="1" t="s">
        <v>16269</v>
      </c>
    </row>
    <row r="3140" spans="1:30">
      <c r="A3140" s="6">
        <v>43915</v>
      </c>
      <c r="B3140" s="7" t="s">
        <v>21</v>
      </c>
      <c r="C3140" s="7" t="s">
        <v>4676</v>
      </c>
      <c r="D3140" s="11" t="s">
        <v>904</v>
      </c>
      <c r="E3140" s="7" t="s">
        <v>16</v>
      </c>
      <c r="F3140" s="7" t="s">
        <v>1303</v>
      </c>
      <c r="G3140" s="7" t="s">
        <v>34</v>
      </c>
      <c r="H3140" s="7" t="s">
        <v>6428</v>
      </c>
      <c r="I3140" s="7" t="s">
        <v>3446</v>
      </c>
      <c r="J3140" s="7" t="s">
        <v>9549</v>
      </c>
      <c r="K3140" s="7" t="s">
        <v>3446</v>
      </c>
      <c r="L3140" s="7"/>
      <c r="M3140" s="7"/>
      <c r="N3140" s="7">
        <v>14160</v>
      </c>
      <c r="O3140" s="7">
        <v>12</v>
      </c>
      <c r="P3140" s="7">
        <v>1180</v>
      </c>
      <c r="Q3140" s="7"/>
      <c r="R3140" s="1"/>
      <c r="S3140" s="1"/>
      <c r="T3140" s="1"/>
      <c r="U3140" s="15" t="s">
        <v>816</v>
      </c>
      <c r="V3140" s="52"/>
      <c r="W3140" s="14" t="s">
        <v>815</v>
      </c>
      <c r="X3140" s="20">
        <v>0</v>
      </c>
      <c r="Y3140" s="7" t="s">
        <v>11911</v>
      </c>
      <c r="Z3140" s="11" t="s">
        <v>4442</v>
      </c>
      <c r="AA3140" s="7"/>
      <c r="AB3140" s="1" t="s">
        <v>14871</v>
      </c>
      <c r="AC3140" s="7"/>
      <c r="AD3140" s="1" t="s">
        <v>16269</v>
      </c>
    </row>
    <row r="3141" spans="1:30">
      <c r="A3141" s="6">
        <v>43928</v>
      </c>
      <c r="B3141" s="7" t="s">
        <v>15</v>
      </c>
      <c r="C3141" s="7"/>
      <c r="D3141" s="7" t="s">
        <v>2480</v>
      </c>
      <c r="E3141" s="7" t="s">
        <v>16</v>
      </c>
      <c r="F3141" s="7" t="s">
        <v>2566</v>
      </c>
      <c r="G3141" s="7" t="s">
        <v>37</v>
      </c>
      <c r="H3141" s="7" t="s">
        <v>6429</v>
      </c>
      <c r="I3141" s="7" t="s">
        <v>9550</v>
      </c>
      <c r="J3141" s="7" t="s">
        <v>8913</v>
      </c>
      <c r="K3141" s="7" t="s">
        <v>2590</v>
      </c>
      <c r="L3141" s="7" t="s">
        <v>14149</v>
      </c>
      <c r="M3141" s="7" t="s">
        <v>4837</v>
      </c>
      <c r="N3141" s="7">
        <v>14120</v>
      </c>
      <c r="O3141" s="7">
        <v>400</v>
      </c>
      <c r="P3141" s="7">
        <v>35.299999999999997</v>
      </c>
      <c r="Q3141" s="7"/>
      <c r="R3141" s="1"/>
      <c r="S3141" s="1"/>
      <c r="T3141" s="1"/>
      <c r="U3141" s="15" t="s">
        <v>816</v>
      </c>
      <c r="V3141" s="52"/>
      <c r="W3141" s="14" t="s">
        <v>815</v>
      </c>
      <c r="X3141" s="20">
        <v>0</v>
      </c>
      <c r="Y3141" s="7" t="s">
        <v>11912</v>
      </c>
      <c r="Z3141" s="11" t="s">
        <v>4442</v>
      </c>
      <c r="AA3141" s="7">
        <v>50000</v>
      </c>
      <c r="AB3141" s="1" t="s">
        <v>15535</v>
      </c>
      <c r="AC3141" s="7" t="s">
        <v>14869</v>
      </c>
      <c r="AD3141" s="1" t="s">
        <v>16269</v>
      </c>
    </row>
    <row r="3142" spans="1:30">
      <c r="A3142" s="6">
        <v>43945</v>
      </c>
      <c r="B3142" s="7" t="s">
        <v>1385</v>
      </c>
      <c r="C3142" s="7" t="s">
        <v>4444</v>
      </c>
      <c r="D3142" s="7" t="s">
        <v>1387</v>
      </c>
      <c r="E3142" s="7" t="s">
        <v>5308</v>
      </c>
      <c r="F3142" s="7" t="s">
        <v>1413</v>
      </c>
      <c r="G3142" s="7" t="s">
        <v>17</v>
      </c>
      <c r="H3142" s="7" t="s">
        <v>5446</v>
      </c>
      <c r="I3142" s="7" t="s">
        <v>8423</v>
      </c>
      <c r="J3142" s="7"/>
      <c r="K3142" s="7"/>
      <c r="L3142" s="7" t="s">
        <v>9551</v>
      </c>
      <c r="M3142" s="7" t="s">
        <v>9552</v>
      </c>
      <c r="N3142" s="7">
        <v>14040</v>
      </c>
      <c r="O3142" s="7"/>
      <c r="P3142" s="7"/>
      <c r="Q3142" s="7"/>
      <c r="R3142" s="1"/>
      <c r="S3142" s="1"/>
      <c r="T3142" s="1"/>
      <c r="U3142" s="15" t="s">
        <v>816</v>
      </c>
      <c r="V3142" s="52"/>
      <c r="W3142" s="14" t="s">
        <v>815</v>
      </c>
      <c r="X3142" s="20">
        <v>0</v>
      </c>
      <c r="Y3142" s="7" t="s">
        <v>11913</v>
      </c>
      <c r="Z3142" s="11" t="s">
        <v>4442</v>
      </c>
      <c r="AA3142" s="7">
        <v>4096094.57</v>
      </c>
      <c r="AB3142" s="1" t="s">
        <v>15987</v>
      </c>
      <c r="AC3142" s="7" t="s">
        <v>14869</v>
      </c>
      <c r="AD3142" s="1" t="s">
        <v>16269</v>
      </c>
    </row>
    <row r="3143" spans="1:30">
      <c r="A3143" s="6">
        <v>43942</v>
      </c>
      <c r="B3143" s="7" t="s">
        <v>21</v>
      </c>
      <c r="C3143" s="7" t="s">
        <v>5184</v>
      </c>
      <c r="D3143" s="7" t="s">
        <v>474</v>
      </c>
      <c r="E3143" s="7" t="s">
        <v>16</v>
      </c>
      <c r="F3143" s="7"/>
      <c r="G3143" s="7" t="s">
        <v>37</v>
      </c>
      <c r="H3143" s="7" t="s">
        <v>6430</v>
      </c>
      <c r="I3143" s="7" t="s">
        <v>559</v>
      </c>
      <c r="J3143" s="7"/>
      <c r="K3143" s="7"/>
      <c r="L3143" s="7" t="s">
        <v>10222</v>
      </c>
      <c r="M3143" s="7" t="s">
        <v>560</v>
      </c>
      <c r="N3143" s="7">
        <v>14000</v>
      </c>
      <c r="O3143" s="7">
        <v>100</v>
      </c>
      <c r="P3143" s="7">
        <v>140</v>
      </c>
      <c r="Q3143" s="7"/>
      <c r="R3143" s="1"/>
      <c r="S3143" s="1"/>
      <c r="T3143" s="1"/>
      <c r="U3143" s="15" t="s">
        <v>816</v>
      </c>
      <c r="V3143" s="52"/>
      <c r="W3143" s="14" t="s">
        <v>815</v>
      </c>
      <c r="X3143" s="20">
        <v>0</v>
      </c>
      <c r="Y3143" s="7" t="s">
        <v>11914</v>
      </c>
      <c r="Z3143" s="11" t="s">
        <v>4442</v>
      </c>
      <c r="AA3143" s="7">
        <v>400000</v>
      </c>
      <c r="AB3143" s="1" t="s">
        <v>14968</v>
      </c>
      <c r="AC3143" s="7" t="s">
        <v>14868</v>
      </c>
      <c r="AD3143" s="1" t="s">
        <v>16269</v>
      </c>
    </row>
    <row r="3144" spans="1:30">
      <c r="A3144" s="6" t="s">
        <v>815</v>
      </c>
      <c r="B3144" s="7" t="s">
        <v>15</v>
      </c>
      <c r="C3144" s="7" t="s">
        <v>4458</v>
      </c>
      <c r="D3144" s="11" t="s">
        <v>904</v>
      </c>
      <c r="E3144" s="7" t="s">
        <v>16</v>
      </c>
      <c r="F3144" s="7" t="s">
        <v>4459</v>
      </c>
      <c r="G3144" s="7" t="s">
        <v>17</v>
      </c>
      <c r="H3144" s="7" t="s">
        <v>6431</v>
      </c>
      <c r="I3144" s="7" t="s">
        <v>4846</v>
      </c>
      <c r="J3144" s="7"/>
      <c r="K3144" s="7" t="s">
        <v>4517</v>
      </c>
      <c r="L3144" s="7" t="s">
        <v>9071</v>
      </c>
      <c r="M3144" s="7" t="s">
        <v>10346</v>
      </c>
      <c r="N3144" s="7">
        <v>13959.27</v>
      </c>
      <c r="O3144" s="7"/>
      <c r="P3144" s="7"/>
      <c r="Q3144" s="7"/>
      <c r="R3144" s="1"/>
      <c r="S3144" s="1"/>
      <c r="T3144" s="1"/>
      <c r="U3144" s="15" t="s">
        <v>816</v>
      </c>
      <c r="V3144" s="52"/>
      <c r="W3144" s="14" t="s">
        <v>815</v>
      </c>
      <c r="X3144" s="20">
        <v>0</v>
      </c>
      <c r="Y3144" s="7" t="s">
        <v>11915</v>
      </c>
      <c r="Z3144" s="11" t="s">
        <v>4442</v>
      </c>
      <c r="AA3144" s="7">
        <v>1000000</v>
      </c>
      <c r="AB3144" s="1" t="s">
        <v>15881</v>
      </c>
      <c r="AC3144" s="7" t="s">
        <v>14869</v>
      </c>
      <c r="AD3144" s="1" t="s">
        <v>16269</v>
      </c>
    </row>
    <row r="3145" spans="1:30">
      <c r="A3145" s="6" t="s">
        <v>815</v>
      </c>
      <c r="B3145" s="7" t="s">
        <v>15</v>
      </c>
      <c r="C3145" s="7" t="s">
        <v>4458</v>
      </c>
      <c r="D3145" s="11" t="s">
        <v>904</v>
      </c>
      <c r="E3145" s="7" t="s">
        <v>16</v>
      </c>
      <c r="F3145" s="7" t="s">
        <v>4459</v>
      </c>
      <c r="G3145" s="7" t="s">
        <v>17</v>
      </c>
      <c r="H3145" s="7" t="s">
        <v>6432</v>
      </c>
      <c r="I3145" s="7" t="s">
        <v>4843</v>
      </c>
      <c r="J3145" s="7"/>
      <c r="K3145" s="7" t="s">
        <v>4517</v>
      </c>
      <c r="L3145" s="7" t="s">
        <v>1623</v>
      </c>
      <c r="M3145" s="7" t="s">
        <v>1624</v>
      </c>
      <c r="N3145" s="7">
        <v>13950</v>
      </c>
      <c r="O3145" s="7"/>
      <c r="P3145" s="7"/>
      <c r="Q3145" s="7"/>
      <c r="R3145" s="1"/>
      <c r="S3145" s="1"/>
      <c r="T3145" s="1"/>
      <c r="U3145" s="15" t="s">
        <v>816</v>
      </c>
      <c r="V3145" s="52"/>
      <c r="W3145" s="14" t="s">
        <v>815</v>
      </c>
      <c r="X3145" s="20">
        <v>0</v>
      </c>
      <c r="Y3145" s="7" t="s">
        <v>11916</v>
      </c>
      <c r="Z3145" s="11" t="s">
        <v>4442</v>
      </c>
      <c r="AA3145" s="7">
        <v>7200000</v>
      </c>
      <c r="AB3145" s="1" t="s">
        <v>15128</v>
      </c>
      <c r="AC3145" s="7" t="s">
        <v>14869</v>
      </c>
      <c r="AD3145" s="1" t="s">
        <v>16269</v>
      </c>
    </row>
    <row r="3146" spans="1:30">
      <c r="A3146" s="6">
        <v>43941</v>
      </c>
      <c r="B3146" s="7" t="s">
        <v>21</v>
      </c>
      <c r="C3146" s="7" t="s">
        <v>2648</v>
      </c>
      <c r="D3146" s="11" t="s">
        <v>3952</v>
      </c>
      <c r="E3146" s="7" t="s">
        <v>16</v>
      </c>
      <c r="F3146" s="7" t="s">
        <v>6186</v>
      </c>
      <c r="G3146" s="7" t="s">
        <v>17</v>
      </c>
      <c r="H3146" s="7" t="s">
        <v>6433</v>
      </c>
      <c r="I3146" s="7" t="s">
        <v>9553</v>
      </c>
      <c r="J3146" s="7"/>
      <c r="K3146" s="7"/>
      <c r="L3146" s="7" t="s">
        <v>2657</v>
      </c>
      <c r="M3146" s="7" t="s">
        <v>9475</v>
      </c>
      <c r="N3146" s="7">
        <v>13937</v>
      </c>
      <c r="O3146" s="7"/>
      <c r="P3146" s="7"/>
      <c r="Q3146" s="7"/>
      <c r="R3146" s="1"/>
      <c r="S3146" s="1"/>
      <c r="T3146" s="1"/>
      <c r="U3146" s="15" t="s">
        <v>816</v>
      </c>
      <c r="V3146" s="52"/>
      <c r="W3146" s="14" t="s">
        <v>815</v>
      </c>
      <c r="X3146" s="20">
        <v>0</v>
      </c>
      <c r="Y3146" s="7" t="s">
        <v>11917</v>
      </c>
      <c r="Z3146" s="11" t="s">
        <v>4442</v>
      </c>
      <c r="AA3146" s="7">
        <v>3000000</v>
      </c>
      <c r="AB3146" s="1" t="s">
        <v>15279</v>
      </c>
      <c r="AC3146" s="7" t="s">
        <v>14869</v>
      </c>
      <c r="AD3146" s="1" t="s">
        <v>16269</v>
      </c>
    </row>
    <row r="3147" spans="1:30">
      <c r="A3147" s="6" t="s">
        <v>815</v>
      </c>
      <c r="B3147" s="7" t="s">
        <v>15</v>
      </c>
      <c r="C3147" s="7" t="s">
        <v>4458</v>
      </c>
      <c r="D3147" s="11" t="s">
        <v>904</v>
      </c>
      <c r="E3147" s="7" t="s">
        <v>16</v>
      </c>
      <c r="F3147" s="7" t="s">
        <v>4459</v>
      </c>
      <c r="G3147" s="7" t="s">
        <v>17</v>
      </c>
      <c r="H3147" s="7" t="s">
        <v>6434</v>
      </c>
      <c r="I3147" s="7" t="s">
        <v>8267</v>
      </c>
      <c r="J3147" s="7"/>
      <c r="K3147" s="7" t="s">
        <v>4517</v>
      </c>
      <c r="L3147" s="7" t="s">
        <v>8414</v>
      </c>
      <c r="M3147" s="7" t="s">
        <v>14319</v>
      </c>
      <c r="N3147" s="7">
        <v>13825</v>
      </c>
      <c r="O3147" s="7"/>
      <c r="P3147" s="7"/>
      <c r="Q3147" s="7"/>
      <c r="R3147" s="1"/>
      <c r="S3147" s="1"/>
      <c r="T3147" s="1"/>
      <c r="U3147" s="15" t="s">
        <v>816</v>
      </c>
      <c r="V3147" s="52"/>
      <c r="W3147" s="14" t="s">
        <v>815</v>
      </c>
      <c r="X3147" s="20">
        <v>0</v>
      </c>
      <c r="Y3147" s="7" t="s">
        <v>11918</v>
      </c>
      <c r="Z3147" s="11" t="s">
        <v>4442</v>
      </c>
      <c r="AA3147" s="7">
        <v>610556810</v>
      </c>
      <c r="AB3147" s="1" t="s">
        <v>15704</v>
      </c>
      <c r="AC3147" s="7" t="s">
        <v>14869</v>
      </c>
      <c r="AD3147" s="1" t="s">
        <v>16269</v>
      </c>
    </row>
    <row r="3148" spans="1:30">
      <c r="A3148" s="6">
        <v>43944</v>
      </c>
      <c r="B3148" s="7" t="s">
        <v>21</v>
      </c>
      <c r="C3148" s="7" t="s">
        <v>4656</v>
      </c>
      <c r="D3148" s="7" t="s">
        <v>39</v>
      </c>
      <c r="E3148" s="7" t="s">
        <v>16</v>
      </c>
      <c r="F3148" s="7" t="s">
        <v>196</v>
      </c>
      <c r="G3148" s="7" t="s">
        <v>17</v>
      </c>
      <c r="H3148" s="7" t="s">
        <v>6435</v>
      </c>
      <c r="I3148" s="7" t="s">
        <v>9554</v>
      </c>
      <c r="J3148" s="7"/>
      <c r="K3148" s="7" t="s">
        <v>2394</v>
      </c>
      <c r="L3148" s="7" t="s">
        <v>14615</v>
      </c>
      <c r="M3148" s="7" t="s">
        <v>9555</v>
      </c>
      <c r="N3148" s="7">
        <v>13800</v>
      </c>
      <c r="O3148" s="7"/>
      <c r="P3148" s="7"/>
      <c r="Q3148" s="7"/>
      <c r="R3148" s="1"/>
      <c r="S3148" s="1"/>
      <c r="T3148" s="1"/>
      <c r="U3148" s="15" t="s">
        <v>816</v>
      </c>
      <c r="V3148" s="52"/>
      <c r="W3148" s="14" t="s">
        <v>815</v>
      </c>
      <c r="X3148" s="20">
        <v>0</v>
      </c>
      <c r="Y3148" s="7" t="s">
        <v>11919</v>
      </c>
      <c r="Z3148" s="11" t="s">
        <v>4442</v>
      </c>
      <c r="AA3148" s="7">
        <v>5000</v>
      </c>
      <c r="AB3148" s="1" t="s">
        <v>16017</v>
      </c>
      <c r="AC3148" s="7" t="s">
        <v>14870</v>
      </c>
      <c r="AD3148" s="1" t="s">
        <v>16269</v>
      </c>
    </row>
    <row r="3149" spans="1:30">
      <c r="A3149" s="6" t="s">
        <v>815</v>
      </c>
      <c r="B3149" s="7" t="s">
        <v>15</v>
      </c>
      <c r="C3149" s="7" t="s">
        <v>4458</v>
      </c>
      <c r="D3149" s="11" t="s">
        <v>904</v>
      </c>
      <c r="E3149" s="7" t="s">
        <v>16</v>
      </c>
      <c r="F3149" s="7" t="s">
        <v>4459</v>
      </c>
      <c r="G3149" s="7" t="s">
        <v>17</v>
      </c>
      <c r="H3149" s="7" t="s">
        <v>6436</v>
      </c>
      <c r="I3149" s="7" t="s">
        <v>4846</v>
      </c>
      <c r="J3149" s="7"/>
      <c r="K3149" s="7" t="s">
        <v>4517</v>
      </c>
      <c r="L3149" s="7"/>
      <c r="M3149" s="7"/>
      <c r="N3149" s="7">
        <v>13797</v>
      </c>
      <c r="O3149" s="7"/>
      <c r="P3149" s="7"/>
      <c r="Q3149" s="7"/>
      <c r="R3149" s="1"/>
      <c r="S3149" s="1"/>
      <c r="T3149" s="1"/>
      <c r="U3149" s="15" t="s">
        <v>816</v>
      </c>
      <c r="V3149" s="52"/>
      <c r="W3149" s="14" t="s">
        <v>815</v>
      </c>
      <c r="X3149" s="20">
        <v>0</v>
      </c>
      <c r="Y3149" s="7" t="s">
        <v>11920</v>
      </c>
      <c r="Z3149" s="11" t="s">
        <v>4442</v>
      </c>
      <c r="AA3149" s="7"/>
      <c r="AB3149" s="1" t="s">
        <v>14871</v>
      </c>
      <c r="AC3149" s="7"/>
      <c r="AD3149" s="1" t="s">
        <v>16269</v>
      </c>
    </row>
    <row r="3150" spans="1:30">
      <c r="A3150" s="6">
        <v>43923</v>
      </c>
      <c r="B3150" s="7" t="s">
        <v>21</v>
      </c>
      <c r="C3150" s="7" t="s">
        <v>4297</v>
      </c>
      <c r="D3150" s="7" t="s">
        <v>309</v>
      </c>
      <c r="E3150" s="7" t="s">
        <v>16</v>
      </c>
      <c r="F3150" s="7" t="s">
        <v>363</v>
      </c>
      <c r="G3150" s="7" t="s">
        <v>37</v>
      </c>
      <c r="H3150" s="7" t="s">
        <v>6437</v>
      </c>
      <c r="I3150" s="7" t="s">
        <v>402</v>
      </c>
      <c r="J3150" s="7" t="s">
        <v>314</v>
      </c>
      <c r="K3150" s="7" t="s">
        <v>403</v>
      </c>
      <c r="L3150" s="7" t="s">
        <v>8355</v>
      </c>
      <c r="M3150" s="7" t="s">
        <v>2620</v>
      </c>
      <c r="N3150" s="7">
        <v>13740</v>
      </c>
      <c r="O3150" s="7">
        <v>1000</v>
      </c>
      <c r="P3150" s="7">
        <v>13.74</v>
      </c>
      <c r="Q3150" s="7" t="s">
        <v>4400</v>
      </c>
      <c r="R3150" s="1"/>
      <c r="S3150" s="1"/>
      <c r="T3150" s="1"/>
      <c r="U3150" s="15" t="s">
        <v>816</v>
      </c>
      <c r="V3150" s="52"/>
      <c r="W3150" s="14" t="s">
        <v>815</v>
      </c>
      <c r="X3150" s="20">
        <v>0</v>
      </c>
      <c r="Y3150" s="7" t="s">
        <v>11921</v>
      </c>
      <c r="Z3150" s="11" t="s">
        <v>4442</v>
      </c>
      <c r="AA3150" s="7">
        <v>40000000</v>
      </c>
      <c r="AB3150" s="1" t="s">
        <v>15276</v>
      </c>
      <c r="AC3150" s="7" t="s">
        <v>14869</v>
      </c>
      <c r="AD3150" s="1" t="s">
        <v>16269</v>
      </c>
    </row>
    <row r="3151" spans="1:30">
      <c r="A3151" s="6" t="s">
        <v>815</v>
      </c>
      <c r="B3151" s="7" t="s">
        <v>15</v>
      </c>
      <c r="C3151" s="7" t="s">
        <v>4458</v>
      </c>
      <c r="D3151" s="11" t="s">
        <v>904</v>
      </c>
      <c r="E3151" s="7" t="s">
        <v>16</v>
      </c>
      <c r="F3151" s="7" t="s">
        <v>4459</v>
      </c>
      <c r="G3151" s="7" t="s">
        <v>17</v>
      </c>
      <c r="H3151" s="7" t="s">
        <v>6438</v>
      </c>
      <c r="I3151" s="7" t="s">
        <v>4843</v>
      </c>
      <c r="J3151" s="7"/>
      <c r="K3151" s="7" t="s">
        <v>4517</v>
      </c>
      <c r="L3151" s="7" t="s">
        <v>8254</v>
      </c>
      <c r="M3151" s="7" t="s">
        <v>8538</v>
      </c>
      <c r="N3151" s="7">
        <v>13726.8</v>
      </c>
      <c r="O3151" s="7"/>
      <c r="P3151" s="7"/>
      <c r="Q3151" s="7"/>
      <c r="R3151" s="1"/>
      <c r="S3151" s="1"/>
      <c r="T3151" s="1"/>
      <c r="U3151" s="15" t="s">
        <v>816</v>
      </c>
      <c r="V3151" s="52"/>
      <c r="W3151" s="14" t="s">
        <v>815</v>
      </c>
      <c r="X3151" s="20">
        <v>0</v>
      </c>
      <c r="Y3151" s="7" t="s">
        <v>11922</v>
      </c>
      <c r="Z3151" s="11" t="s">
        <v>4442</v>
      </c>
      <c r="AA3151" s="7">
        <v>3600000</v>
      </c>
      <c r="AB3151" s="1" t="s">
        <v>15660</v>
      </c>
      <c r="AC3151" s="7" t="s">
        <v>14869</v>
      </c>
      <c r="AD3151" s="1" t="s">
        <v>16269</v>
      </c>
    </row>
    <row r="3152" spans="1:30">
      <c r="A3152" s="6">
        <v>43936</v>
      </c>
      <c r="B3152" s="7" t="s">
        <v>21</v>
      </c>
      <c r="C3152" s="7" t="s">
        <v>6439</v>
      </c>
      <c r="D3152" s="11" t="s">
        <v>904</v>
      </c>
      <c r="E3152" s="7" t="s">
        <v>16</v>
      </c>
      <c r="F3152" s="7" t="s">
        <v>1303</v>
      </c>
      <c r="G3152" s="7" t="s">
        <v>17</v>
      </c>
      <c r="H3152" s="7" t="s">
        <v>6440</v>
      </c>
      <c r="I3152" s="7"/>
      <c r="J3152" s="7"/>
      <c r="K3152" s="7" t="s">
        <v>9556</v>
      </c>
      <c r="L3152" s="7" t="s">
        <v>10047</v>
      </c>
      <c r="M3152" s="7" t="s">
        <v>9557</v>
      </c>
      <c r="N3152" s="7">
        <v>13700</v>
      </c>
      <c r="O3152" s="7"/>
      <c r="P3152" s="7"/>
      <c r="Q3152" s="7"/>
      <c r="R3152" s="1"/>
      <c r="S3152" s="1"/>
      <c r="T3152" s="1"/>
      <c r="U3152" s="15" t="s">
        <v>816</v>
      </c>
      <c r="V3152" s="52"/>
      <c r="W3152" s="14" t="s">
        <v>815</v>
      </c>
      <c r="X3152" s="20">
        <v>0</v>
      </c>
      <c r="Y3152" s="7" t="s">
        <v>11923</v>
      </c>
      <c r="Z3152" s="11" t="s">
        <v>4442</v>
      </c>
      <c r="AA3152" s="7">
        <v>200000</v>
      </c>
      <c r="AB3152" s="1" t="s">
        <v>16018</v>
      </c>
      <c r="AC3152" s="7" t="s">
        <v>14868</v>
      </c>
      <c r="AD3152" s="1" t="s">
        <v>16269</v>
      </c>
    </row>
    <row r="3153" spans="1:30">
      <c r="A3153" s="6">
        <v>43929</v>
      </c>
      <c r="B3153" s="7" t="s">
        <v>1385</v>
      </c>
      <c r="C3153" s="7" t="s">
        <v>4444</v>
      </c>
      <c r="D3153" s="7" t="s">
        <v>1387</v>
      </c>
      <c r="E3153" s="7" t="s">
        <v>4456</v>
      </c>
      <c r="F3153" s="7" t="s">
        <v>4469</v>
      </c>
      <c r="G3153" s="7" t="s">
        <v>17</v>
      </c>
      <c r="H3153" s="7" t="s">
        <v>6441</v>
      </c>
      <c r="I3153" s="7" t="s">
        <v>9558</v>
      </c>
      <c r="J3153" s="7"/>
      <c r="K3153" s="7"/>
      <c r="L3153" s="7" t="s">
        <v>14616</v>
      </c>
      <c r="M3153" s="7" t="s">
        <v>9559</v>
      </c>
      <c r="N3153" s="7">
        <v>13686.05</v>
      </c>
      <c r="O3153" s="7"/>
      <c r="P3153" s="7"/>
      <c r="Q3153" s="7"/>
      <c r="R3153" s="1"/>
      <c r="S3153" s="1"/>
      <c r="T3153" s="1"/>
      <c r="U3153" s="15" t="s">
        <v>816</v>
      </c>
      <c r="V3153" s="52"/>
      <c r="W3153" s="14" t="s">
        <v>815</v>
      </c>
      <c r="X3153" s="20">
        <v>0</v>
      </c>
      <c r="Y3153" s="7" t="s">
        <v>11924</v>
      </c>
      <c r="Z3153" s="11" t="s">
        <v>4442</v>
      </c>
      <c r="AA3153" s="7">
        <v>17300000</v>
      </c>
      <c r="AB3153" s="1" t="s">
        <v>16019</v>
      </c>
      <c r="AC3153" s="7" t="s">
        <v>14869</v>
      </c>
      <c r="AD3153" s="1" t="s">
        <v>16269</v>
      </c>
    </row>
    <row r="3154" spans="1:30">
      <c r="A3154" s="6">
        <v>43934</v>
      </c>
      <c r="B3154" s="7" t="s">
        <v>1385</v>
      </c>
      <c r="C3154" s="7" t="s">
        <v>4444</v>
      </c>
      <c r="D3154" s="7" t="s">
        <v>1387</v>
      </c>
      <c r="E3154" s="7" t="s">
        <v>1499</v>
      </c>
      <c r="F3154" s="7" t="s">
        <v>5242</v>
      </c>
      <c r="G3154" s="7" t="s">
        <v>17</v>
      </c>
      <c r="H3154" s="7" t="s">
        <v>6031</v>
      </c>
      <c r="I3154" s="7" t="s">
        <v>9136</v>
      </c>
      <c r="J3154" s="7"/>
      <c r="K3154" s="7"/>
      <c r="L3154" s="7" t="s">
        <v>9560</v>
      </c>
      <c r="M3154" s="7" t="s">
        <v>9561</v>
      </c>
      <c r="N3154" s="7">
        <v>13593</v>
      </c>
      <c r="O3154" s="7"/>
      <c r="P3154" s="7"/>
      <c r="Q3154" s="7"/>
      <c r="R3154" s="1"/>
      <c r="S3154" s="1"/>
      <c r="T3154" s="1"/>
      <c r="U3154" s="15" t="s">
        <v>816</v>
      </c>
      <c r="V3154" s="52"/>
      <c r="W3154" s="14" t="s">
        <v>815</v>
      </c>
      <c r="X3154" s="20">
        <v>0</v>
      </c>
      <c r="Y3154" s="7" t="s">
        <v>11925</v>
      </c>
      <c r="Z3154" s="11" t="s">
        <v>4442</v>
      </c>
      <c r="AA3154" s="7">
        <v>0</v>
      </c>
      <c r="AB3154" s="1" t="s">
        <v>16020</v>
      </c>
      <c r="AC3154" s="7" t="s">
        <v>14870</v>
      </c>
      <c r="AD3154" s="1" t="s">
        <v>16269</v>
      </c>
    </row>
    <row r="3155" spans="1:30">
      <c r="A3155" s="6">
        <v>43949</v>
      </c>
      <c r="B3155" s="7" t="s">
        <v>1385</v>
      </c>
      <c r="C3155" s="7" t="s">
        <v>4499</v>
      </c>
      <c r="D3155" s="7" t="s">
        <v>2194</v>
      </c>
      <c r="E3155" s="7" t="s">
        <v>36</v>
      </c>
      <c r="F3155" s="7" t="s">
        <v>2319</v>
      </c>
      <c r="G3155" s="7" t="s">
        <v>17</v>
      </c>
      <c r="H3155" s="7" t="s">
        <v>6442</v>
      </c>
      <c r="I3155" s="7" t="s">
        <v>2321</v>
      </c>
      <c r="J3155" s="7" t="s">
        <v>2321</v>
      </c>
      <c r="K3155" s="7" t="s">
        <v>2321</v>
      </c>
      <c r="L3155" s="7" t="s">
        <v>9562</v>
      </c>
      <c r="M3155" s="7" t="s">
        <v>9563</v>
      </c>
      <c r="N3155" s="7">
        <v>13580</v>
      </c>
      <c r="O3155" s="7">
        <v>10</v>
      </c>
      <c r="P3155" s="7">
        <v>1358</v>
      </c>
      <c r="Q3155" s="7"/>
      <c r="R3155" s="1"/>
      <c r="S3155" s="1"/>
      <c r="T3155" s="1"/>
      <c r="U3155" s="15" t="s">
        <v>816</v>
      </c>
      <c r="V3155" s="52"/>
      <c r="W3155" s="14" t="s">
        <v>815</v>
      </c>
      <c r="X3155" s="20">
        <v>0</v>
      </c>
      <c r="Y3155" s="7" t="s">
        <v>11926</v>
      </c>
      <c r="Z3155" s="11" t="s">
        <v>4442</v>
      </c>
      <c r="AA3155" s="7">
        <v>600000</v>
      </c>
      <c r="AB3155" s="1" t="s">
        <v>16021</v>
      </c>
      <c r="AC3155" s="7" t="s">
        <v>14869</v>
      </c>
      <c r="AD3155" s="1" t="s">
        <v>16269</v>
      </c>
    </row>
    <row r="3156" spans="1:30">
      <c r="A3156" s="6">
        <v>43916</v>
      </c>
      <c r="B3156" s="7" t="s">
        <v>15</v>
      </c>
      <c r="C3156" s="7" t="s">
        <v>4632</v>
      </c>
      <c r="D3156" s="7" t="s">
        <v>3512</v>
      </c>
      <c r="E3156" s="7" t="s">
        <v>16</v>
      </c>
      <c r="F3156" s="7"/>
      <c r="G3156" s="7" t="s">
        <v>17</v>
      </c>
      <c r="H3156" s="7" t="s">
        <v>6443</v>
      </c>
      <c r="I3156" s="7" t="s">
        <v>9564</v>
      </c>
      <c r="J3156" s="7" t="s">
        <v>3561</v>
      </c>
      <c r="K3156" s="7" t="s">
        <v>3561</v>
      </c>
      <c r="L3156" s="7" t="s">
        <v>3573</v>
      </c>
      <c r="M3156" s="7" t="s">
        <v>8603</v>
      </c>
      <c r="N3156" s="7">
        <v>13561</v>
      </c>
      <c r="O3156" s="7">
        <v>1009</v>
      </c>
      <c r="P3156" s="7">
        <v>13.44</v>
      </c>
      <c r="Q3156" s="7"/>
      <c r="R3156" s="1"/>
      <c r="S3156" s="1"/>
      <c r="T3156" s="1"/>
      <c r="U3156" s="15" t="s">
        <v>816</v>
      </c>
      <c r="V3156" s="52"/>
      <c r="W3156" s="14" t="s">
        <v>815</v>
      </c>
      <c r="X3156" s="20">
        <v>0</v>
      </c>
      <c r="Y3156" s="7" t="s">
        <v>11927</v>
      </c>
      <c r="Z3156" s="11" t="s">
        <v>4442</v>
      </c>
      <c r="AA3156" s="7">
        <v>450000</v>
      </c>
      <c r="AB3156" s="1" t="s">
        <v>15385</v>
      </c>
      <c r="AC3156" s="7" t="s">
        <v>14869</v>
      </c>
      <c r="AD3156" s="1" t="s">
        <v>16269</v>
      </c>
    </row>
    <row r="3157" spans="1:30">
      <c r="A3157" s="6">
        <v>43941</v>
      </c>
      <c r="B3157" s="7" t="s">
        <v>21</v>
      </c>
      <c r="C3157" s="7" t="s">
        <v>2648</v>
      </c>
      <c r="D3157" s="11" t="s">
        <v>3952</v>
      </c>
      <c r="E3157" s="7" t="s">
        <v>16</v>
      </c>
      <c r="F3157" s="7" t="s">
        <v>5650</v>
      </c>
      <c r="G3157" s="7" t="s">
        <v>17</v>
      </c>
      <c r="H3157" s="7" t="s">
        <v>6444</v>
      </c>
      <c r="I3157" s="7" t="s">
        <v>8692</v>
      </c>
      <c r="J3157" s="7"/>
      <c r="K3157" s="7"/>
      <c r="L3157" s="7"/>
      <c r="M3157" s="7" t="s">
        <v>4356</v>
      </c>
      <c r="N3157" s="7">
        <v>13560</v>
      </c>
      <c r="O3157" s="7"/>
      <c r="P3157" s="7"/>
      <c r="Q3157" s="7"/>
      <c r="R3157" s="1"/>
      <c r="S3157" s="1"/>
      <c r="T3157" s="1"/>
      <c r="U3157" s="15" t="s">
        <v>816</v>
      </c>
      <c r="V3157" s="52"/>
      <c r="W3157" s="14" t="s">
        <v>815</v>
      </c>
      <c r="X3157" s="20">
        <v>0</v>
      </c>
      <c r="Y3157" s="7" t="s">
        <v>11928</v>
      </c>
      <c r="Z3157" s="11" t="s">
        <v>4442</v>
      </c>
      <c r="AA3157" s="7"/>
      <c r="AB3157" s="71" t="s">
        <v>16263</v>
      </c>
      <c r="AC3157" s="7"/>
      <c r="AD3157" s="1" t="s">
        <v>16269</v>
      </c>
    </row>
    <row r="3158" spans="1:30">
      <c r="A3158" s="6">
        <v>43956</v>
      </c>
      <c r="B3158" s="7" t="s">
        <v>1385</v>
      </c>
      <c r="C3158" s="7" t="s">
        <v>4444</v>
      </c>
      <c r="D3158" s="7" t="s">
        <v>1387</v>
      </c>
      <c r="E3158" s="7" t="s">
        <v>4456</v>
      </c>
      <c r="F3158" s="7" t="s">
        <v>4498</v>
      </c>
      <c r="G3158" s="7"/>
      <c r="H3158" s="7" t="s">
        <v>6445</v>
      </c>
      <c r="I3158" s="7" t="s">
        <v>9565</v>
      </c>
      <c r="J3158" s="7"/>
      <c r="K3158" s="7"/>
      <c r="L3158" s="7" t="s">
        <v>8932</v>
      </c>
      <c r="M3158" s="7" t="s">
        <v>8933</v>
      </c>
      <c r="N3158" s="7">
        <v>13540</v>
      </c>
      <c r="O3158" s="7"/>
      <c r="P3158" s="7"/>
      <c r="Q3158" s="7"/>
      <c r="R3158" s="1"/>
      <c r="S3158" s="1"/>
      <c r="T3158" s="1"/>
      <c r="U3158" s="15" t="s">
        <v>816</v>
      </c>
      <c r="V3158" s="52"/>
      <c r="W3158" s="14" t="s">
        <v>815</v>
      </c>
      <c r="X3158" s="20">
        <v>0</v>
      </c>
      <c r="Y3158" s="7" t="s">
        <v>11929</v>
      </c>
      <c r="Z3158" s="11" t="s">
        <v>4442</v>
      </c>
      <c r="AA3158" s="7">
        <v>0</v>
      </c>
      <c r="AB3158" s="1" t="s">
        <v>15846</v>
      </c>
      <c r="AC3158" s="7" t="s">
        <v>14869</v>
      </c>
      <c r="AD3158" s="1" t="s">
        <v>16269</v>
      </c>
    </row>
    <row r="3159" spans="1:30">
      <c r="A3159" s="6">
        <v>43945</v>
      </c>
      <c r="B3159" s="7" t="s">
        <v>15</v>
      </c>
      <c r="C3159" s="7" t="s">
        <v>4472</v>
      </c>
      <c r="D3159" s="7" t="s">
        <v>3952</v>
      </c>
      <c r="E3159" s="7" t="s">
        <v>36</v>
      </c>
      <c r="F3159" s="7" t="s">
        <v>3979</v>
      </c>
      <c r="G3159" s="7" t="s">
        <v>17</v>
      </c>
      <c r="H3159" s="7" t="s">
        <v>6446</v>
      </c>
      <c r="I3159" s="7" t="s">
        <v>4064</v>
      </c>
      <c r="J3159" s="7"/>
      <c r="K3159" s="7" t="s">
        <v>9566</v>
      </c>
      <c r="L3159" s="7" t="s">
        <v>14035</v>
      </c>
      <c r="M3159" s="7" t="s">
        <v>3960</v>
      </c>
      <c r="N3159" s="7">
        <v>13527</v>
      </c>
      <c r="O3159" s="7"/>
      <c r="P3159" s="7">
        <v>27</v>
      </c>
      <c r="Q3159" s="7"/>
      <c r="R3159" s="1"/>
      <c r="S3159" s="1"/>
      <c r="T3159" s="1"/>
      <c r="U3159" s="15" t="s">
        <v>816</v>
      </c>
      <c r="V3159" s="52"/>
      <c r="W3159" s="14" t="s">
        <v>815</v>
      </c>
      <c r="X3159" s="20">
        <v>0</v>
      </c>
      <c r="Y3159" s="7" t="s">
        <v>11930</v>
      </c>
      <c r="Z3159" s="11" t="s">
        <v>4442</v>
      </c>
      <c r="AA3159" s="7">
        <v>100000</v>
      </c>
      <c r="AB3159" s="1" t="s">
        <v>15011</v>
      </c>
      <c r="AC3159" s="7" t="s">
        <v>14868</v>
      </c>
      <c r="AD3159" s="1" t="s">
        <v>16269</v>
      </c>
    </row>
    <row r="3160" spans="1:30">
      <c r="A3160" s="6">
        <v>43945</v>
      </c>
      <c r="B3160" s="7" t="s">
        <v>15</v>
      </c>
      <c r="C3160" s="7" t="s">
        <v>4472</v>
      </c>
      <c r="D3160" s="7" t="s">
        <v>3952</v>
      </c>
      <c r="E3160" s="7" t="s">
        <v>36</v>
      </c>
      <c r="F3160" s="7" t="s">
        <v>3979</v>
      </c>
      <c r="G3160" s="7" t="s">
        <v>17</v>
      </c>
      <c r="H3160" s="7" t="s">
        <v>6447</v>
      </c>
      <c r="I3160" s="7" t="s">
        <v>4064</v>
      </c>
      <c r="J3160" s="7"/>
      <c r="K3160" s="7" t="s">
        <v>9566</v>
      </c>
      <c r="L3160" s="7" t="s">
        <v>14035</v>
      </c>
      <c r="M3160" s="7" t="s">
        <v>3960</v>
      </c>
      <c r="N3160" s="7">
        <v>13527</v>
      </c>
      <c r="O3160" s="7"/>
      <c r="P3160" s="7">
        <v>27</v>
      </c>
      <c r="Q3160" s="7"/>
      <c r="R3160" s="1"/>
      <c r="S3160" s="1"/>
      <c r="T3160" s="1"/>
      <c r="U3160" s="15" t="s">
        <v>816</v>
      </c>
      <c r="V3160" s="52"/>
      <c r="W3160" s="14" t="s">
        <v>815</v>
      </c>
      <c r="X3160" s="20">
        <v>0</v>
      </c>
      <c r="Y3160" s="7" t="s">
        <v>11931</v>
      </c>
      <c r="Z3160" s="11" t="s">
        <v>4442</v>
      </c>
      <c r="AA3160" s="7">
        <v>100000</v>
      </c>
      <c r="AB3160" s="1" t="s">
        <v>15011</v>
      </c>
      <c r="AC3160" s="7" t="s">
        <v>14868</v>
      </c>
      <c r="AD3160" s="1" t="s">
        <v>16269</v>
      </c>
    </row>
    <row r="3161" spans="1:30">
      <c r="A3161" s="6">
        <v>43945</v>
      </c>
      <c r="B3161" s="7" t="s">
        <v>15</v>
      </c>
      <c r="C3161" s="7" t="s">
        <v>4472</v>
      </c>
      <c r="D3161" s="7" t="s">
        <v>3952</v>
      </c>
      <c r="E3161" s="7" t="s">
        <v>36</v>
      </c>
      <c r="F3161" s="7" t="s">
        <v>3979</v>
      </c>
      <c r="G3161" s="7" t="s">
        <v>17</v>
      </c>
      <c r="H3161" s="7" t="s">
        <v>6448</v>
      </c>
      <c r="I3161" s="7" t="s">
        <v>4064</v>
      </c>
      <c r="J3161" s="7"/>
      <c r="K3161" s="7" t="s">
        <v>9566</v>
      </c>
      <c r="L3161" s="7" t="s">
        <v>14035</v>
      </c>
      <c r="M3161" s="7" t="s">
        <v>3960</v>
      </c>
      <c r="N3161" s="7">
        <v>13527</v>
      </c>
      <c r="O3161" s="7"/>
      <c r="P3161" s="7">
        <v>27</v>
      </c>
      <c r="Q3161" s="7"/>
      <c r="R3161" s="1"/>
      <c r="S3161" s="1"/>
      <c r="T3161" s="1"/>
      <c r="U3161" s="15" t="s">
        <v>816</v>
      </c>
      <c r="V3161" s="52"/>
      <c r="W3161" s="14" t="s">
        <v>815</v>
      </c>
      <c r="X3161" s="20">
        <v>0</v>
      </c>
      <c r="Y3161" s="7" t="s">
        <v>11932</v>
      </c>
      <c r="Z3161" s="11" t="s">
        <v>4442</v>
      </c>
      <c r="AA3161" s="7">
        <v>100000</v>
      </c>
      <c r="AB3161" s="1" t="s">
        <v>15011</v>
      </c>
      <c r="AC3161" s="7" t="s">
        <v>14868</v>
      </c>
      <c r="AD3161" s="1" t="s">
        <v>16269</v>
      </c>
    </row>
    <row r="3162" spans="1:30">
      <c r="A3162" s="6">
        <v>43944</v>
      </c>
      <c r="B3162" s="7" t="s">
        <v>21</v>
      </c>
      <c r="C3162" s="7" t="s">
        <v>4594</v>
      </c>
      <c r="D3162" s="11" t="s">
        <v>904</v>
      </c>
      <c r="E3162" s="7" t="s">
        <v>117</v>
      </c>
      <c r="F3162" s="7" t="s">
        <v>1191</v>
      </c>
      <c r="G3162" s="7" t="s">
        <v>17</v>
      </c>
      <c r="H3162" s="7" t="s">
        <v>6449</v>
      </c>
      <c r="I3162" s="7" t="s">
        <v>9567</v>
      </c>
      <c r="J3162" s="7"/>
      <c r="K3162" s="7"/>
      <c r="L3162" s="7" t="s">
        <v>14617</v>
      </c>
      <c r="M3162" s="7" t="s">
        <v>9568</v>
      </c>
      <c r="N3162" s="7">
        <v>13525.2</v>
      </c>
      <c r="O3162" s="7"/>
      <c r="P3162" s="7"/>
      <c r="Q3162" s="7"/>
      <c r="R3162" s="1"/>
      <c r="S3162" s="1"/>
      <c r="T3162" s="1"/>
      <c r="U3162" s="15" t="s">
        <v>816</v>
      </c>
      <c r="V3162" s="52"/>
      <c r="W3162" s="14" t="s">
        <v>815</v>
      </c>
      <c r="X3162" s="20">
        <v>0</v>
      </c>
      <c r="Y3162" s="7" t="s">
        <v>11933</v>
      </c>
      <c r="Z3162" s="11" t="s">
        <v>4442</v>
      </c>
      <c r="AA3162" s="7">
        <v>100000</v>
      </c>
      <c r="AB3162" s="1" t="s">
        <v>16022</v>
      </c>
      <c r="AC3162" s="7" t="s">
        <v>14868</v>
      </c>
      <c r="AD3162" s="1" t="s">
        <v>16269</v>
      </c>
    </row>
    <row r="3163" spans="1:30">
      <c r="A3163" s="6">
        <v>43938</v>
      </c>
      <c r="B3163" s="7" t="s">
        <v>15</v>
      </c>
      <c r="C3163" s="7" t="s">
        <v>4244</v>
      </c>
      <c r="D3163" s="11" t="s">
        <v>3155</v>
      </c>
      <c r="E3163" s="7" t="s">
        <v>16</v>
      </c>
      <c r="F3163" s="7" t="s">
        <v>3156</v>
      </c>
      <c r="G3163" s="7" t="s">
        <v>34</v>
      </c>
      <c r="H3163" s="7" t="s">
        <v>6450</v>
      </c>
      <c r="I3163" s="7" t="s">
        <v>3207</v>
      </c>
      <c r="J3163" s="7" t="s">
        <v>3208</v>
      </c>
      <c r="K3163" s="7" t="s">
        <v>3209</v>
      </c>
      <c r="L3163" s="7" t="s">
        <v>13959</v>
      </c>
      <c r="M3163" s="7" t="s">
        <v>3210</v>
      </c>
      <c r="N3163" s="7">
        <v>13500</v>
      </c>
      <c r="O3163" s="7">
        <v>15</v>
      </c>
      <c r="P3163" s="7">
        <v>900</v>
      </c>
      <c r="Q3163" s="7"/>
      <c r="R3163" s="1"/>
      <c r="S3163" s="1"/>
      <c r="T3163" s="1"/>
      <c r="U3163" s="15" t="s">
        <v>816</v>
      </c>
      <c r="V3163" s="52"/>
      <c r="W3163" s="14" t="s">
        <v>815</v>
      </c>
      <c r="X3163" s="20">
        <v>0</v>
      </c>
      <c r="Y3163" s="7" t="s">
        <v>11934</v>
      </c>
      <c r="Z3163" s="11" t="s">
        <v>4442</v>
      </c>
      <c r="AA3163" s="7">
        <v>100000</v>
      </c>
      <c r="AB3163" s="1" t="s">
        <v>15344</v>
      </c>
      <c r="AC3163" s="7" t="s">
        <v>14868</v>
      </c>
      <c r="AD3163" s="1" t="s">
        <v>16269</v>
      </c>
    </row>
    <row r="3164" spans="1:30">
      <c r="A3164" s="6">
        <v>43938</v>
      </c>
      <c r="B3164" s="7" t="s">
        <v>21</v>
      </c>
      <c r="C3164" s="7" t="s">
        <v>4589</v>
      </c>
      <c r="D3164" s="7" t="s">
        <v>2170</v>
      </c>
      <c r="E3164" s="7" t="s">
        <v>16</v>
      </c>
      <c r="F3164" s="7"/>
      <c r="G3164" s="7" t="s">
        <v>17</v>
      </c>
      <c r="H3164" s="7" t="s">
        <v>6451</v>
      </c>
      <c r="I3164" s="7" t="s">
        <v>5081</v>
      </c>
      <c r="J3164" s="7"/>
      <c r="K3164" s="7"/>
      <c r="L3164" s="7" t="s">
        <v>13872</v>
      </c>
      <c r="M3164" s="7" t="s">
        <v>2172</v>
      </c>
      <c r="N3164" s="7">
        <v>13500</v>
      </c>
      <c r="O3164" s="7">
        <v>50000</v>
      </c>
      <c r="P3164" s="7">
        <v>0.27</v>
      </c>
      <c r="Q3164" s="7"/>
      <c r="R3164" s="1"/>
      <c r="S3164" s="1"/>
      <c r="T3164" s="1"/>
      <c r="U3164" s="15" t="s">
        <v>816</v>
      </c>
      <c r="V3164" s="52"/>
      <c r="W3164" s="14" t="s">
        <v>815</v>
      </c>
      <c r="X3164" s="20">
        <v>0</v>
      </c>
      <c r="Y3164" s="7" t="s">
        <v>11935</v>
      </c>
      <c r="Z3164" s="11" t="s">
        <v>4442</v>
      </c>
      <c r="AA3164" s="7">
        <v>500000</v>
      </c>
      <c r="AB3164" s="1" t="s">
        <v>15215</v>
      </c>
      <c r="AC3164" s="7" t="s">
        <v>14869</v>
      </c>
      <c r="AD3164" s="1" t="s">
        <v>16269</v>
      </c>
    </row>
    <row r="3165" spans="1:30">
      <c r="A3165" s="6">
        <v>43943</v>
      </c>
      <c r="B3165" s="7" t="s">
        <v>21</v>
      </c>
      <c r="C3165" s="7" t="s">
        <v>5142</v>
      </c>
      <c r="D3165" s="11" t="s">
        <v>904</v>
      </c>
      <c r="E3165" s="7" t="s">
        <v>16</v>
      </c>
      <c r="F3165" s="7" t="s">
        <v>1157</v>
      </c>
      <c r="G3165" s="7" t="s">
        <v>34</v>
      </c>
      <c r="H3165" s="7" t="s">
        <v>1185</v>
      </c>
      <c r="I3165" s="7" t="s">
        <v>1186</v>
      </c>
      <c r="J3165" s="7"/>
      <c r="K3165" s="7" t="s">
        <v>1187</v>
      </c>
      <c r="L3165" s="7" t="s">
        <v>13789</v>
      </c>
      <c r="M3165" s="7" t="s">
        <v>1188</v>
      </c>
      <c r="N3165" s="7">
        <v>13500</v>
      </c>
      <c r="O3165" s="7"/>
      <c r="P3165" s="7"/>
      <c r="Q3165" s="7"/>
      <c r="R3165" s="1"/>
      <c r="S3165" s="1"/>
      <c r="T3165" s="1"/>
      <c r="U3165" s="15" t="s">
        <v>816</v>
      </c>
      <c r="V3165" s="52"/>
      <c r="W3165" s="14" t="s">
        <v>815</v>
      </c>
      <c r="X3165" s="20">
        <v>0</v>
      </c>
      <c r="Y3165" s="7" t="s">
        <v>11936</v>
      </c>
      <c r="Z3165" s="11" t="s">
        <v>4442</v>
      </c>
      <c r="AA3165" s="7">
        <v>93000</v>
      </c>
      <c r="AB3165" s="1" t="s">
        <v>15065</v>
      </c>
      <c r="AC3165" s="7" t="s">
        <v>14869</v>
      </c>
      <c r="AD3165" s="1" t="s">
        <v>16269</v>
      </c>
    </row>
    <row r="3166" spans="1:30">
      <c r="A3166" s="6">
        <v>43918</v>
      </c>
      <c r="B3166" s="7" t="s">
        <v>15</v>
      </c>
      <c r="C3166" s="7" t="s">
        <v>4238</v>
      </c>
      <c r="D3166" s="7" t="s">
        <v>309</v>
      </c>
      <c r="E3166" s="7" t="s">
        <v>16</v>
      </c>
      <c r="F3166" s="7" t="s">
        <v>5572</v>
      </c>
      <c r="G3166" s="7" t="s">
        <v>37</v>
      </c>
      <c r="H3166" s="7" t="s">
        <v>6452</v>
      </c>
      <c r="I3166" s="7" t="s">
        <v>8598</v>
      </c>
      <c r="J3166" s="7" t="s">
        <v>314</v>
      </c>
      <c r="K3166" s="7" t="s">
        <v>8599</v>
      </c>
      <c r="L3166" s="7" t="s">
        <v>14358</v>
      </c>
      <c r="M3166" s="7" t="s">
        <v>8600</v>
      </c>
      <c r="N3166" s="7">
        <v>13475</v>
      </c>
      <c r="O3166" s="7">
        <v>35</v>
      </c>
      <c r="P3166" s="7">
        <v>385</v>
      </c>
      <c r="Q3166" s="7"/>
      <c r="R3166" s="1"/>
      <c r="S3166" s="1"/>
      <c r="T3166" s="1"/>
      <c r="U3166" s="15" t="s">
        <v>816</v>
      </c>
      <c r="V3166" s="52"/>
      <c r="W3166" s="14" t="s">
        <v>815</v>
      </c>
      <c r="X3166" s="20">
        <v>0</v>
      </c>
      <c r="Y3166" s="7" t="s">
        <v>11937</v>
      </c>
      <c r="Z3166" s="11" t="s">
        <v>4442</v>
      </c>
      <c r="AA3166" s="7">
        <v>300000</v>
      </c>
      <c r="AB3166" s="1" t="s">
        <v>15750</v>
      </c>
      <c r="AC3166" s="7" t="s">
        <v>14869</v>
      </c>
      <c r="AD3166" s="1" t="s">
        <v>16269</v>
      </c>
    </row>
    <row r="3167" spans="1:30">
      <c r="A3167" s="6" t="s">
        <v>815</v>
      </c>
      <c r="B3167" s="7" t="s">
        <v>15</v>
      </c>
      <c r="C3167" s="7" t="s">
        <v>4458</v>
      </c>
      <c r="D3167" s="11" t="s">
        <v>904</v>
      </c>
      <c r="E3167" s="7" t="s">
        <v>16</v>
      </c>
      <c r="F3167" s="7" t="s">
        <v>4601</v>
      </c>
      <c r="G3167" s="7" t="s">
        <v>17</v>
      </c>
      <c r="H3167" s="7" t="s">
        <v>5332</v>
      </c>
      <c r="I3167" s="7" t="s">
        <v>5089</v>
      </c>
      <c r="J3167" s="7"/>
      <c r="K3167" s="7" t="s">
        <v>4525</v>
      </c>
      <c r="L3167" s="7"/>
      <c r="M3167" s="7"/>
      <c r="N3167" s="7">
        <v>13467.6</v>
      </c>
      <c r="O3167" s="7"/>
      <c r="P3167" s="7"/>
      <c r="Q3167" s="7"/>
      <c r="R3167" s="1"/>
      <c r="S3167" s="1"/>
      <c r="T3167" s="1"/>
      <c r="U3167" s="15" t="s">
        <v>816</v>
      </c>
      <c r="V3167" s="52"/>
      <c r="W3167" s="14" t="s">
        <v>815</v>
      </c>
      <c r="X3167" s="20">
        <v>0</v>
      </c>
      <c r="Y3167" s="7" t="s">
        <v>11938</v>
      </c>
      <c r="Z3167" s="11" t="s">
        <v>4442</v>
      </c>
      <c r="AA3167" s="7"/>
      <c r="AB3167" s="1" t="s">
        <v>14871</v>
      </c>
      <c r="AC3167" s="7"/>
      <c r="AD3167" s="1" t="s">
        <v>16269</v>
      </c>
    </row>
    <row r="3168" spans="1:30">
      <c r="A3168" s="6">
        <v>43948</v>
      </c>
      <c r="B3168" s="7" t="s">
        <v>21</v>
      </c>
      <c r="C3168" s="7" t="s">
        <v>4474</v>
      </c>
      <c r="D3168" s="7" t="s">
        <v>2414</v>
      </c>
      <c r="E3168" s="7" t="s">
        <v>117</v>
      </c>
      <c r="F3168" s="7" t="s">
        <v>2423</v>
      </c>
      <c r="G3168" s="7" t="s">
        <v>17</v>
      </c>
      <c r="H3168" s="7" t="s">
        <v>6453</v>
      </c>
      <c r="I3168" s="7" t="s">
        <v>9569</v>
      </c>
      <c r="J3168" s="7" t="s">
        <v>987</v>
      </c>
      <c r="K3168" s="7" t="s">
        <v>987</v>
      </c>
      <c r="L3168" s="7" t="s">
        <v>14618</v>
      </c>
      <c r="M3168" s="7" t="s">
        <v>9570</v>
      </c>
      <c r="N3168" s="7">
        <v>13450</v>
      </c>
      <c r="O3168" s="7">
        <v>100</v>
      </c>
      <c r="P3168" s="7">
        <v>13.45</v>
      </c>
      <c r="Q3168" s="7" t="s">
        <v>4401</v>
      </c>
      <c r="R3168" s="1"/>
      <c r="S3168" s="1"/>
      <c r="T3168" s="1"/>
      <c r="U3168" s="15" t="s">
        <v>816</v>
      </c>
      <c r="V3168" s="52"/>
      <c r="W3168" s="14" t="s">
        <v>815</v>
      </c>
      <c r="X3168" s="20">
        <v>0</v>
      </c>
      <c r="Y3168" s="7" t="s">
        <v>11939</v>
      </c>
      <c r="Z3168" s="11" t="s">
        <v>4442</v>
      </c>
      <c r="AA3168" s="7">
        <v>72400</v>
      </c>
      <c r="AB3168" s="1" t="s">
        <v>16023</v>
      </c>
      <c r="AC3168" s="7" t="s">
        <v>14868</v>
      </c>
      <c r="AD3168" s="1" t="s">
        <v>16269</v>
      </c>
    </row>
    <row r="3169" spans="1:30">
      <c r="A3169" s="6">
        <v>43944</v>
      </c>
      <c r="B3169" s="7" t="s">
        <v>21</v>
      </c>
      <c r="C3169" s="7" t="s">
        <v>4656</v>
      </c>
      <c r="D3169" s="7" t="s">
        <v>39</v>
      </c>
      <c r="E3169" s="7" t="s">
        <v>16</v>
      </c>
      <c r="F3169" s="7" t="s">
        <v>176</v>
      </c>
      <c r="G3169" s="7" t="s">
        <v>17</v>
      </c>
      <c r="H3169" s="7" t="s">
        <v>6454</v>
      </c>
      <c r="I3169" s="7" t="s">
        <v>9571</v>
      </c>
      <c r="J3169" s="7"/>
      <c r="K3169" s="7" t="s">
        <v>2748</v>
      </c>
      <c r="L3169" s="7" t="s">
        <v>13659</v>
      </c>
      <c r="M3169" s="7" t="s">
        <v>98</v>
      </c>
      <c r="N3169" s="7">
        <v>13450</v>
      </c>
      <c r="O3169" s="7">
        <v>500</v>
      </c>
      <c r="P3169" s="7">
        <v>26.9</v>
      </c>
      <c r="Q3169" s="7"/>
      <c r="R3169" s="1"/>
      <c r="S3169" s="1"/>
      <c r="T3169" s="1"/>
      <c r="U3169" s="15" t="s">
        <v>816</v>
      </c>
      <c r="V3169" s="52"/>
      <c r="W3169" s="14" t="s">
        <v>815</v>
      </c>
      <c r="X3169" s="20">
        <v>0</v>
      </c>
      <c r="Y3169" s="7" t="s">
        <v>11940</v>
      </c>
      <c r="Z3169" s="11" t="s">
        <v>4442</v>
      </c>
      <c r="AA3169" s="7">
        <v>25000</v>
      </c>
      <c r="AB3169" s="1" t="s">
        <v>14898</v>
      </c>
      <c r="AC3169" s="7" t="s">
        <v>14868</v>
      </c>
      <c r="AD3169" s="1" t="s">
        <v>16269</v>
      </c>
    </row>
    <row r="3170" spans="1:30">
      <c r="A3170" s="6">
        <v>43944</v>
      </c>
      <c r="B3170" s="7" t="s">
        <v>21</v>
      </c>
      <c r="C3170" s="7" t="s">
        <v>4656</v>
      </c>
      <c r="D3170" s="7" t="s">
        <v>39</v>
      </c>
      <c r="E3170" s="7" t="s">
        <v>16</v>
      </c>
      <c r="F3170" s="7" t="s">
        <v>176</v>
      </c>
      <c r="G3170" s="7" t="s">
        <v>17</v>
      </c>
      <c r="H3170" s="7" t="s">
        <v>6455</v>
      </c>
      <c r="I3170" s="7" t="s">
        <v>9571</v>
      </c>
      <c r="J3170" s="7"/>
      <c r="K3170" s="7" t="s">
        <v>2748</v>
      </c>
      <c r="L3170" s="7" t="s">
        <v>13659</v>
      </c>
      <c r="M3170" s="7" t="s">
        <v>98</v>
      </c>
      <c r="N3170" s="7">
        <v>13450</v>
      </c>
      <c r="O3170" s="7">
        <v>500</v>
      </c>
      <c r="P3170" s="7">
        <v>26.9</v>
      </c>
      <c r="Q3170" s="7"/>
      <c r="R3170" s="1"/>
      <c r="S3170" s="1"/>
      <c r="T3170" s="1"/>
      <c r="U3170" s="15" t="s">
        <v>816</v>
      </c>
      <c r="V3170" s="52"/>
      <c r="W3170" s="14" t="s">
        <v>815</v>
      </c>
      <c r="X3170" s="20">
        <v>0</v>
      </c>
      <c r="Y3170" s="7" t="s">
        <v>11941</v>
      </c>
      <c r="Z3170" s="11" t="s">
        <v>4442</v>
      </c>
      <c r="AA3170" s="7">
        <v>25000</v>
      </c>
      <c r="AB3170" s="1" t="s">
        <v>14898</v>
      </c>
      <c r="AC3170" s="7" t="s">
        <v>14868</v>
      </c>
      <c r="AD3170" s="1" t="s">
        <v>16269</v>
      </c>
    </row>
    <row r="3171" spans="1:30">
      <c r="A3171" s="6">
        <v>43915</v>
      </c>
      <c r="B3171" s="7" t="s">
        <v>15</v>
      </c>
      <c r="C3171" s="7" t="s">
        <v>4458</v>
      </c>
      <c r="D3171" s="11" t="s">
        <v>904</v>
      </c>
      <c r="E3171" s="7" t="s">
        <v>16</v>
      </c>
      <c r="F3171" s="7" t="s">
        <v>4459</v>
      </c>
      <c r="G3171" s="7" t="s">
        <v>17</v>
      </c>
      <c r="H3171" s="7" t="s">
        <v>6456</v>
      </c>
      <c r="I3171" s="7" t="s">
        <v>9572</v>
      </c>
      <c r="J3171" s="7"/>
      <c r="K3171" s="7" t="s">
        <v>4517</v>
      </c>
      <c r="L3171" s="7" t="s">
        <v>14619</v>
      </c>
      <c r="M3171" s="7" t="s">
        <v>9573</v>
      </c>
      <c r="N3171" s="7">
        <v>13450</v>
      </c>
      <c r="O3171" s="7">
        <v>50</v>
      </c>
      <c r="P3171" s="7">
        <v>269</v>
      </c>
      <c r="Q3171" s="7"/>
      <c r="R3171" s="1"/>
      <c r="S3171" s="1"/>
      <c r="T3171" s="1"/>
      <c r="U3171" s="15" t="s">
        <v>816</v>
      </c>
      <c r="V3171" s="52"/>
      <c r="W3171" s="14" t="s">
        <v>815</v>
      </c>
      <c r="X3171" s="20">
        <v>0</v>
      </c>
      <c r="Y3171" s="7" t="s">
        <v>11942</v>
      </c>
      <c r="Z3171" s="11" t="s">
        <v>4442</v>
      </c>
      <c r="AA3171" s="7">
        <v>69377854</v>
      </c>
      <c r="AB3171" s="1" t="s">
        <v>16024</v>
      </c>
      <c r="AC3171" s="7" t="s">
        <v>14869</v>
      </c>
      <c r="AD3171" s="1" t="s">
        <v>16269</v>
      </c>
    </row>
    <row r="3172" spans="1:30">
      <c r="A3172" s="6" t="s">
        <v>815</v>
      </c>
      <c r="B3172" s="7" t="s">
        <v>15</v>
      </c>
      <c r="C3172" s="7" t="s">
        <v>4458</v>
      </c>
      <c r="D3172" s="11" t="s">
        <v>904</v>
      </c>
      <c r="E3172" s="7" t="s">
        <v>16</v>
      </c>
      <c r="F3172" s="7" t="s">
        <v>4459</v>
      </c>
      <c r="G3172" s="7" t="s">
        <v>17</v>
      </c>
      <c r="H3172" s="7" t="s">
        <v>6457</v>
      </c>
      <c r="I3172" s="7" t="s">
        <v>8267</v>
      </c>
      <c r="J3172" s="7"/>
      <c r="K3172" s="7" t="s">
        <v>4517</v>
      </c>
      <c r="L3172" s="7" t="s">
        <v>1080</v>
      </c>
      <c r="M3172" s="7" t="s">
        <v>979</v>
      </c>
      <c r="N3172" s="7">
        <v>13440</v>
      </c>
      <c r="O3172" s="7"/>
      <c r="P3172" s="7"/>
      <c r="Q3172" s="7"/>
      <c r="R3172" s="1"/>
      <c r="S3172" s="1"/>
      <c r="T3172" s="1"/>
      <c r="U3172" s="15" t="s">
        <v>816</v>
      </c>
      <c r="V3172" s="52"/>
      <c r="W3172" s="14" t="s">
        <v>815</v>
      </c>
      <c r="X3172" s="20">
        <v>0</v>
      </c>
      <c r="Y3172" s="7" t="s">
        <v>11943</v>
      </c>
      <c r="Z3172" s="11" t="s">
        <v>4442</v>
      </c>
      <c r="AA3172" s="7">
        <v>3500000</v>
      </c>
      <c r="AB3172" s="1" t="s">
        <v>15030</v>
      </c>
      <c r="AC3172" s="7" t="s">
        <v>14869</v>
      </c>
      <c r="AD3172" s="1" t="s">
        <v>16269</v>
      </c>
    </row>
    <row r="3173" spans="1:30">
      <c r="A3173" s="6" t="s">
        <v>815</v>
      </c>
      <c r="B3173" s="7" t="s">
        <v>15</v>
      </c>
      <c r="C3173" s="7" t="s">
        <v>4458</v>
      </c>
      <c r="D3173" s="11" t="s">
        <v>904</v>
      </c>
      <c r="E3173" s="7" t="s">
        <v>16</v>
      </c>
      <c r="F3173" s="7" t="s">
        <v>4459</v>
      </c>
      <c r="G3173" s="7" t="s">
        <v>17</v>
      </c>
      <c r="H3173" s="7" t="s">
        <v>5947</v>
      </c>
      <c r="I3173" s="7" t="s">
        <v>4846</v>
      </c>
      <c r="J3173" s="7"/>
      <c r="K3173" s="7" t="s">
        <v>4517</v>
      </c>
      <c r="L3173" s="7"/>
      <c r="M3173" s="7"/>
      <c r="N3173" s="7">
        <v>13419</v>
      </c>
      <c r="O3173" s="7"/>
      <c r="P3173" s="7"/>
      <c r="Q3173" s="7"/>
      <c r="R3173" s="1"/>
      <c r="S3173" s="1"/>
      <c r="T3173" s="1"/>
      <c r="U3173" s="15" t="s">
        <v>816</v>
      </c>
      <c r="V3173" s="52"/>
      <c r="W3173" s="14" t="s">
        <v>815</v>
      </c>
      <c r="X3173" s="20">
        <v>0</v>
      </c>
      <c r="Y3173" s="7" t="s">
        <v>11944</v>
      </c>
      <c r="Z3173" s="11" t="s">
        <v>4442</v>
      </c>
      <c r="AA3173" s="7"/>
      <c r="AB3173" s="1" t="s">
        <v>14871</v>
      </c>
      <c r="AC3173" s="7"/>
      <c r="AD3173" s="1" t="s">
        <v>16269</v>
      </c>
    </row>
    <row r="3174" spans="1:30">
      <c r="A3174" s="6">
        <v>43945</v>
      </c>
      <c r="B3174" s="7" t="s">
        <v>15</v>
      </c>
      <c r="C3174" s="7" t="s">
        <v>4458</v>
      </c>
      <c r="D3174" s="11" t="s">
        <v>904</v>
      </c>
      <c r="E3174" s="7" t="s">
        <v>16</v>
      </c>
      <c r="F3174" s="7" t="s">
        <v>4459</v>
      </c>
      <c r="G3174" s="7" t="s">
        <v>17</v>
      </c>
      <c r="H3174" s="7" t="s">
        <v>6458</v>
      </c>
      <c r="I3174" s="7" t="s">
        <v>9574</v>
      </c>
      <c r="J3174" s="7"/>
      <c r="K3174" s="7" t="s">
        <v>4517</v>
      </c>
      <c r="L3174" s="7" t="s">
        <v>14145</v>
      </c>
      <c r="M3174" s="7" t="s">
        <v>4821</v>
      </c>
      <c r="N3174" s="7">
        <v>13407.39</v>
      </c>
      <c r="O3174" s="7"/>
      <c r="P3174" s="7">
        <v>35.19</v>
      </c>
      <c r="Q3174" s="7"/>
      <c r="R3174" s="1"/>
      <c r="S3174" s="1"/>
      <c r="T3174" s="1"/>
      <c r="U3174" s="15" t="s">
        <v>816</v>
      </c>
      <c r="V3174" s="52"/>
      <c r="W3174" s="14" t="s">
        <v>815</v>
      </c>
      <c r="X3174" s="20">
        <v>0</v>
      </c>
      <c r="Y3174" s="7" t="s">
        <v>11945</v>
      </c>
      <c r="Z3174" s="11" t="s">
        <v>4442</v>
      </c>
      <c r="AA3174" s="7">
        <v>0</v>
      </c>
      <c r="AB3174" s="1" t="s">
        <v>15532</v>
      </c>
      <c r="AC3174" s="7" t="s">
        <v>14870</v>
      </c>
      <c r="AD3174" s="1" t="s">
        <v>16269</v>
      </c>
    </row>
    <row r="3175" spans="1:30">
      <c r="A3175" s="6">
        <v>43945</v>
      </c>
      <c r="B3175" s="7" t="s">
        <v>21</v>
      </c>
      <c r="C3175" s="7" t="s">
        <v>5590</v>
      </c>
      <c r="D3175" s="11" t="s">
        <v>904</v>
      </c>
      <c r="E3175" s="7" t="s">
        <v>16</v>
      </c>
      <c r="F3175" s="7" t="s">
        <v>176</v>
      </c>
      <c r="G3175" s="7" t="s">
        <v>17</v>
      </c>
      <c r="H3175" s="7" t="s">
        <v>6059</v>
      </c>
      <c r="I3175" s="7" t="s">
        <v>9166</v>
      </c>
      <c r="J3175" s="7"/>
      <c r="K3175" s="7" t="s">
        <v>3437</v>
      </c>
      <c r="L3175" s="7" t="s">
        <v>14620</v>
      </c>
      <c r="M3175" s="7" t="s">
        <v>9575</v>
      </c>
      <c r="N3175" s="7">
        <v>13360</v>
      </c>
      <c r="O3175" s="7"/>
      <c r="P3175" s="7"/>
      <c r="Q3175" s="7"/>
      <c r="R3175" s="1"/>
      <c r="S3175" s="1"/>
      <c r="T3175" s="1"/>
      <c r="U3175" s="15" t="s">
        <v>816</v>
      </c>
      <c r="V3175" s="52"/>
      <c r="W3175" s="14" t="s">
        <v>815</v>
      </c>
      <c r="X3175" s="20">
        <v>0</v>
      </c>
      <c r="Y3175" s="7" t="s">
        <v>11946</v>
      </c>
      <c r="Z3175" s="11" t="s">
        <v>4442</v>
      </c>
      <c r="AA3175" s="7">
        <v>990000</v>
      </c>
      <c r="AB3175" s="1" t="s">
        <v>16025</v>
      </c>
      <c r="AC3175" s="7" t="s">
        <v>14869</v>
      </c>
      <c r="AD3175" s="1" t="s">
        <v>16269</v>
      </c>
    </row>
    <row r="3176" spans="1:30">
      <c r="A3176" s="6">
        <v>43917</v>
      </c>
      <c r="B3176" s="7" t="s">
        <v>21</v>
      </c>
      <c r="C3176" s="7" t="s">
        <v>5799</v>
      </c>
      <c r="D3176" s="11" t="s">
        <v>904</v>
      </c>
      <c r="E3176" s="7" t="s">
        <v>16</v>
      </c>
      <c r="F3176" s="7" t="s">
        <v>1303</v>
      </c>
      <c r="G3176" s="7" t="s">
        <v>17</v>
      </c>
      <c r="H3176" s="7" t="s">
        <v>5800</v>
      </c>
      <c r="I3176" s="7" t="s">
        <v>9576</v>
      </c>
      <c r="J3176" s="7"/>
      <c r="K3176" s="7"/>
      <c r="L3176" s="7" t="s">
        <v>14621</v>
      </c>
      <c r="M3176" s="7" t="s">
        <v>9577</v>
      </c>
      <c r="N3176" s="7">
        <v>13357.6</v>
      </c>
      <c r="O3176" s="7"/>
      <c r="P3176" s="7"/>
      <c r="Q3176" s="7"/>
      <c r="R3176" s="1"/>
      <c r="S3176" s="1"/>
      <c r="T3176" s="1"/>
      <c r="U3176" s="15" t="s">
        <v>816</v>
      </c>
      <c r="V3176" s="52"/>
      <c r="W3176" s="14" t="s">
        <v>815</v>
      </c>
      <c r="X3176" s="20">
        <v>0</v>
      </c>
      <c r="Y3176" s="7" t="s">
        <v>11947</v>
      </c>
      <c r="Z3176" s="11" t="s">
        <v>4442</v>
      </c>
      <c r="AA3176" s="7">
        <v>1502000</v>
      </c>
      <c r="AB3176" s="1" t="s">
        <v>16026</v>
      </c>
      <c r="AC3176" s="7" t="s">
        <v>14869</v>
      </c>
      <c r="AD3176" s="1" t="s">
        <v>16269</v>
      </c>
    </row>
    <row r="3177" spans="1:30">
      <c r="A3177" s="6">
        <v>43916</v>
      </c>
      <c r="B3177" s="7" t="s">
        <v>15</v>
      </c>
      <c r="C3177" s="7" t="s">
        <v>4632</v>
      </c>
      <c r="D3177" s="7" t="s">
        <v>3512</v>
      </c>
      <c r="E3177" s="7" t="s">
        <v>16</v>
      </c>
      <c r="F3177" s="7"/>
      <c r="G3177" s="7" t="s">
        <v>17</v>
      </c>
      <c r="H3177" s="7" t="s">
        <v>6459</v>
      </c>
      <c r="I3177" s="7" t="s">
        <v>8952</v>
      </c>
      <c r="J3177" s="7" t="s">
        <v>3561</v>
      </c>
      <c r="K3177" s="7" t="s">
        <v>3561</v>
      </c>
      <c r="L3177" s="7" t="s">
        <v>1722</v>
      </c>
      <c r="M3177" s="7" t="s">
        <v>1723</v>
      </c>
      <c r="N3177" s="7">
        <v>13262</v>
      </c>
      <c r="O3177" s="7">
        <v>8725</v>
      </c>
      <c r="P3177" s="7">
        <v>1.52</v>
      </c>
      <c r="Q3177" s="7"/>
      <c r="R3177" s="1"/>
      <c r="S3177" s="1"/>
      <c r="T3177" s="1"/>
      <c r="U3177" s="15" t="s">
        <v>816</v>
      </c>
      <c r="V3177" s="52"/>
      <c r="W3177" s="14" t="s">
        <v>815</v>
      </c>
      <c r="X3177" s="20">
        <v>0</v>
      </c>
      <c r="Y3177" s="7" t="s">
        <v>11948</v>
      </c>
      <c r="Z3177" s="11" t="s">
        <v>4442</v>
      </c>
      <c r="AA3177" s="7">
        <v>1500000</v>
      </c>
      <c r="AB3177" s="1" t="s">
        <v>15148</v>
      </c>
      <c r="AC3177" s="7" t="s">
        <v>14869</v>
      </c>
      <c r="AD3177" s="1" t="s">
        <v>16269</v>
      </c>
    </row>
    <row r="3178" spans="1:30">
      <c r="A3178" s="6">
        <v>43949</v>
      </c>
      <c r="B3178" s="7" t="s">
        <v>21</v>
      </c>
      <c r="C3178" s="7" t="s">
        <v>5327</v>
      </c>
      <c r="D3178" s="11" t="s">
        <v>904</v>
      </c>
      <c r="E3178" s="7" t="s">
        <v>36</v>
      </c>
      <c r="F3178" s="7" t="s">
        <v>3478</v>
      </c>
      <c r="G3178" s="7" t="s">
        <v>17</v>
      </c>
      <c r="H3178" s="7" t="s">
        <v>3486</v>
      </c>
      <c r="I3178" s="7"/>
      <c r="J3178" s="7" t="s">
        <v>3480</v>
      </c>
      <c r="K3178" s="7" t="s">
        <v>3481</v>
      </c>
      <c r="L3178" s="7" t="s">
        <v>13991</v>
      </c>
      <c r="M3178" s="7" t="s">
        <v>3482</v>
      </c>
      <c r="N3178" s="7">
        <v>13214.5</v>
      </c>
      <c r="O3178" s="7">
        <v>1391</v>
      </c>
      <c r="P3178" s="7">
        <v>9.5</v>
      </c>
      <c r="Q3178" s="7"/>
      <c r="R3178" s="1"/>
      <c r="S3178" s="1"/>
      <c r="T3178" s="1"/>
      <c r="U3178" s="15" t="s">
        <v>816</v>
      </c>
      <c r="V3178" s="52"/>
      <c r="W3178" s="14" t="s">
        <v>815</v>
      </c>
      <c r="X3178" s="20">
        <v>0</v>
      </c>
      <c r="Y3178" s="7" t="s">
        <v>11949</v>
      </c>
      <c r="Z3178" s="11" t="s">
        <v>4442</v>
      </c>
      <c r="AA3178" s="7">
        <v>50000</v>
      </c>
      <c r="AB3178" s="1" t="s">
        <v>15378</v>
      </c>
      <c r="AC3178" s="7" t="s">
        <v>14868</v>
      </c>
      <c r="AD3178" s="1" t="s">
        <v>16269</v>
      </c>
    </row>
    <row r="3179" spans="1:30">
      <c r="A3179" s="6">
        <v>43949</v>
      </c>
      <c r="B3179" s="7" t="s">
        <v>1385</v>
      </c>
      <c r="C3179" s="7" t="s">
        <v>4499</v>
      </c>
      <c r="D3179" s="7" t="s">
        <v>2194</v>
      </c>
      <c r="E3179" s="7" t="s">
        <v>36</v>
      </c>
      <c r="F3179" s="7" t="s">
        <v>2319</v>
      </c>
      <c r="G3179" s="7" t="s">
        <v>17</v>
      </c>
      <c r="H3179" s="7" t="s">
        <v>6460</v>
      </c>
      <c r="I3179" s="7" t="s">
        <v>2321</v>
      </c>
      <c r="J3179" s="7" t="s">
        <v>2321</v>
      </c>
      <c r="K3179" s="7" t="s">
        <v>2321</v>
      </c>
      <c r="L3179" s="7" t="s">
        <v>8616</v>
      </c>
      <c r="M3179" s="7" t="s">
        <v>8617</v>
      </c>
      <c r="N3179" s="7">
        <v>13210.2</v>
      </c>
      <c r="O3179" s="7">
        <v>246</v>
      </c>
      <c r="P3179" s="7">
        <v>53.7</v>
      </c>
      <c r="Q3179" s="7"/>
      <c r="R3179" s="1"/>
      <c r="S3179" s="1"/>
      <c r="T3179" s="1"/>
      <c r="U3179" s="15" t="s">
        <v>816</v>
      </c>
      <c r="V3179" s="52"/>
      <c r="W3179" s="14" t="s">
        <v>815</v>
      </c>
      <c r="X3179" s="20">
        <v>0</v>
      </c>
      <c r="Y3179" s="7" t="s">
        <v>11950</v>
      </c>
      <c r="Z3179" s="11" t="s">
        <v>4442</v>
      </c>
      <c r="AA3179" s="7">
        <v>0</v>
      </c>
      <c r="AB3179" s="1" t="s">
        <v>15753</v>
      </c>
      <c r="AC3179" s="7" t="s">
        <v>14870</v>
      </c>
      <c r="AD3179" s="1" t="s">
        <v>16269</v>
      </c>
    </row>
    <row r="3180" spans="1:30">
      <c r="A3180" s="6">
        <v>43948</v>
      </c>
      <c r="B3180" s="7" t="s">
        <v>21</v>
      </c>
      <c r="C3180" s="7" t="s">
        <v>4451</v>
      </c>
      <c r="D3180" s="7" t="s">
        <v>2480</v>
      </c>
      <c r="E3180" s="7" t="s">
        <v>16</v>
      </c>
      <c r="F3180" s="7" t="s">
        <v>2481</v>
      </c>
      <c r="G3180" s="7" t="s">
        <v>17</v>
      </c>
      <c r="H3180" s="7" t="s">
        <v>6461</v>
      </c>
      <c r="I3180" s="7" t="s">
        <v>9578</v>
      </c>
      <c r="J3180" s="7" t="s">
        <v>2485</v>
      </c>
      <c r="K3180" s="7"/>
      <c r="L3180" s="7" t="s">
        <v>8862</v>
      </c>
      <c r="M3180" s="7" t="s">
        <v>2855</v>
      </c>
      <c r="N3180" s="7">
        <v>13200</v>
      </c>
      <c r="O3180" s="7"/>
      <c r="P3180" s="7"/>
      <c r="Q3180" s="7"/>
      <c r="R3180" s="1"/>
      <c r="S3180" s="1"/>
      <c r="T3180" s="1"/>
      <c r="U3180" s="15" t="s">
        <v>816</v>
      </c>
      <c r="V3180" s="52"/>
      <c r="W3180" s="14" t="s">
        <v>815</v>
      </c>
      <c r="X3180" s="20">
        <v>0</v>
      </c>
      <c r="Y3180" s="7" t="s">
        <v>11951</v>
      </c>
      <c r="Z3180" s="11" t="s">
        <v>4442</v>
      </c>
      <c r="AA3180" s="7">
        <v>6000000</v>
      </c>
      <c r="AB3180" s="1" t="s">
        <v>15297</v>
      </c>
      <c r="AC3180" s="7" t="s">
        <v>14869</v>
      </c>
      <c r="AD3180" s="1" t="s">
        <v>16269</v>
      </c>
    </row>
    <row r="3181" spans="1:30">
      <c r="A3181" s="6">
        <v>43942</v>
      </c>
      <c r="B3181" s="7" t="s">
        <v>15</v>
      </c>
      <c r="C3181" s="7" t="s">
        <v>4452</v>
      </c>
      <c r="D3181" s="7" t="s">
        <v>3804</v>
      </c>
      <c r="E3181" s="7" t="s">
        <v>16</v>
      </c>
      <c r="F3181" s="7" t="s">
        <v>2462</v>
      </c>
      <c r="G3181" s="7" t="s">
        <v>37</v>
      </c>
      <c r="H3181" s="7" t="s">
        <v>6462</v>
      </c>
      <c r="I3181" s="7" t="s">
        <v>9579</v>
      </c>
      <c r="J3181" s="7" t="s">
        <v>9580</v>
      </c>
      <c r="K3181" s="7"/>
      <c r="L3181" s="7" t="s">
        <v>14622</v>
      </c>
      <c r="M3181" s="7" t="s">
        <v>9581</v>
      </c>
      <c r="N3181" s="7">
        <v>13200</v>
      </c>
      <c r="O3181" s="7">
        <v>4</v>
      </c>
      <c r="P3181" s="7">
        <v>3300</v>
      </c>
      <c r="Q3181" s="7"/>
      <c r="R3181" s="1"/>
      <c r="S3181" s="1"/>
      <c r="T3181" s="1"/>
      <c r="U3181" s="15" t="s">
        <v>816</v>
      </c>
      <c r="V3181" s="52"/>
      <c r="W3181" s="14" t="s">
        <v>815</v>
      </c>
      <c r="X3181" s="20">
        <v>0</v>
      </c>
      <c r="Y3181" s="7" t="s">
        <v>11952</v>
      </c>
      <c r="Z3181" s="11" t="s">
        <v>4442</v>
      </c>
      <c r="AA3181" s="7">
        <v>0</v>
      </c>
      <c r="AB3181" s="1" t="s">
        <v>16027</v>
      </c>
      <c r="AC3181" s="7" t="s">
        <v>14870</v>
      </c>
      <c r="AD3181" s="1" t="s">
        <v>16269</v>
      </c>
    </row>
    <row r="3182" spans="1:30">
      <c r="A3182" s="6">
        <v>43938</v>
      </c>
      <c r="B3182" s="7" t="s">
        <v>21</v>
      </c>
      <c r="C3182" s="7" t="s">
        <v>4670</v>
      </c>
      <c r="D3182" s="7" t="s">
        <v>2695</v>
      </c>
      <c r="E3182" s="7" t="s">
        <v>16</v>
      </c>
      <c r="F3182" s="7" t="s">
        <v>2696</v>
      </c>
      <c r="G3182" s="7" t="s">
        <v>17</v>
      </c>
      <c r="H3182" s="7" t="s">
        <v>6463</v>
      </c>
      <c r="I3182" s="7" t="s">
        <v>2698</v>
      </c>
      <c r="J3182" s="7" t="s">
        <v>2699</v>
      </c>
      <c r="K3182" s="7" t="s">
        <v>2700</v>
      </c>
      <c r="L3182" s="7" t="s">
        <v>13910</v>
      </c>
      <c r="M3182" s="7" t="s">
        <v>2701</v>
      </c>
      <c r="N3182" s="7">
        <v>13200</v>
      </c>
      <c r="O3182" s="7">
        <v>6000</v>
      </c>
      <c r="P3182" s="7">
        <v>2.2000000000000002</v>
      </c>
      <c r="Q3182" s="7"/>
      <c r="R3182" s="1"/>
      <c r="S3182" s="1"/>
      <c r="T3182" s="1"/>
      <c r="U3182" s="15" t="s">
        <v>816</v>
      </c>
      <c r="V3182" s="52"/>
      <c r="W3182" s="14" t="s">
        <v>815</v>
      </c>
      <c r="X3182" s="20">
        <v>0</v>
      </c>
      <c r="Y3182" s="7" t="s">
        <v>11953</v>
      </c>
      <c r="Z3182" s="11" t="s">
        <v>4442</v>
      </c>
      <c r="AA3182" s="7">
        <v>100000</v>
      </c>
      <c r="AB3182" s="1" t="s">
        <v>15280</v>
      </c>
      <c r="AC3182" s="7" t="s">
        <v>14870</v>
      </c>
      <c r="AD3182" s="1" t="s">
        <v>16269</v>
      </c>
    </row>
    <row r="3183" spans="1:30">
      <c r="A3183" s="6">
        <v>43941</v>
      </c>
      <c r="B3183" s="7" t="s">
        <v>21</v>
      </c>
      <c r="C3183" s="7" t="s">
        <v>2648</v>
      </c>
      <c r="D3183" s="11" t="s">
        <v>3952</v>
      </c>
      <c r="E3183" s="7" t="s">
        <v>16</v>
      </c>
      <c r="F3183" s="7" t="s">
        <v>4101</v>
      </c>
      <c r="G3183" s="7" t="s">
        <v>17</v>
      </c>
      <c r="H3183" s="7" t="s">
        <v>6464</v>
      </c>
      <c r="I3183" s="7" t="s">
        <v>9582</v>
      </c>
      <c r="J3183" s="7"/>
      <c r="K3183" s="7"/>
      <c r="L3183" s="7" t="s">
        <v>9412</v>
      </c>
      <c r="M3183" s="7" t="s">
        <v>14575</v>
      </c>
      <c r="N3183" s="7">
        <v>13200</v>
      </c>
      <c r="O3183" s="7"/>
      <c r="P3183" s="7"/>
      <c r="Q3183" s="7"/>
      <c r="R3183" s="1"/>
      <c r="S3183" s="1"/>
      <c r="T3183" s="1"/>
      <c r="U3183" s="15" t="s">
        <v>816</v>
      </c>
      <c r="V3183" s="52"/>
      <c r="W3183" s="14" t="s">
        <v>815</v>
      </c>
      <c r="X3183" s="20">
        <v>0</v>
      </c>
      <c r="Y3183" s="7" t="s">
        <v>11954</v>
      </c>
      <c r="Z3183" s="11" t="s">
        <v>4442</v>
      </c>
      <c r="AA3183" s="7">
        <v>900000</v>
      </c>
      <c r="AB3183" s="1" t="s">
        <v>15983</v>
      </c>
      <c r="AC3183" s="7" t="s">
        <v>14869</v>
      </c>
      <c r="AD3183" s="1" t="s">
        <v>16269</v>
      </c>
    </row>
    <row r="3184" spans="1:30">
      <c r="A3184" s="6">
        <v>43941</v>
      </c>
      <c r="B3184" s="7" t="s">
        <v>21</v>
      </c>
      <c r="C3184" s="7" t="s">
        <v>4659</v>
      </c>
      <c r="D3184" s="7" t="s">
        <v>2349</v>
      </c>
      <c r="E3184" s="7" t="s">
        <v>16</v>
      </c>
      <c r="F3184" s="7" t="s">
        <v>2350</v>
      </c>
      <c r="G3184" s="7" t="s">
        <v>17</v>
      </c>
      <c r="H3184" s="7" t="s">
        <v>6465</v>
      </c>
      <c r="I3184" s="7" t="s">
        <v>9151</v>
      </c>
      <c r="J3184" s="7"/>
      <c r="K3184" s="7" t="s">
        <v>9152</v>
      </c>
      <c r="L3184" s="7" t="s">
        <v>8468</v>
      </c>
      <c r="M3184" s="7" t="s">
        <v>8243</v>
      </c>
      <c r="N3184" s="7">
        <v>13200</v>
      </c>
      <c r="O3184" s="7">
        <v>1000</v>
      </c>
      <c r="P3184" s="7">
        <v>13.2</v>
      </c>
      <c r="Q3184" s="7"/>
      <c r="R3184" s="1"/>
      <c r="S3184" s="1"/>
      <c r="T3184" s="1"/>
      <c r="U3184" s="15" t="s">
        <v>816</v>
      </c>
      <c r="V3184" s="52"/>
      <c r="W3184" s="14" t="s">
        <v>815</v>
      </c>
      <c r="X3184" s="20">
        <v>0</v>
      </c>
      <c r="Y3184" s="7" t="s">
        <v>11955</v>
      </c>
      <c r="Z3184" s="11" t="s">
        <v>4442</v>
      </c>
      <c r="AA3184" s="7">
        <v>900000000</v>
      </c>
      <c r="AB3184" s="1" t="s">
        <v>15657</v>
      </c>
      <c r="AC3184" s="7" t="s">
        <v>14869</v>
      </c>
      <c r="AD3184" s="1" t="s">
        <v>16269</v>
      </c>
    </row>
    <row r="3185" spans="1:30">
      <c r="A3185" s="6">
        <v>43915</v>
      </c>
      <c r="B3185" s="7" t="s">
        <v>1385</v>
      </c>
      <c r="C3185" s="7" t="s">
        <v>4444</v>
      </c>
      <c r="D3185" s="7" t="s">
        <v>1387</v>
      </c>
      <c r="E3185" s="7" t="s">
        <v>4456</v>
      </c>
      <c r="F3185" s="7" t="s">
        <v>4498</v>
      </c>
      <c r="G3185" s="7" t="s">
        <v>34</v>
      </c>
      <c r="H3185" s="7" t="s">
        <v>1389</v>
      </c>
      <c r="I3185" s="7" t="s">
        <v>1390</v>
      </c>
      <c r="J3185" s="7"/>
      <c r="K3185" s="7"/>
      <c r="L3185" s="7" t="s">
        <v>1392</v>
      </c>
      <c r="M3185" s="7" t="s">
        <v>1393</v>
      </c>
      <c r="N3185" s="7">
        <v>13200</v>
      </c>
      <c r="O3185" s="7"/>
      <c r="P3185" s="7"/>
      <c r="Q3185" s="7"/>
      <c r="R3185" s="1"/>
      <c r="S3185" s="1"/>
      <c r="T3185" s="1"/>
      <c r="U3185" s="15" t="s">
        <v>816</v>
      </c>
      <c r="V3185" s="52"/>
      <c r="W3185" s="14" t="s">
        <v>815</v>
      </c>
      <c r="X3185" s="20">
        <v>0</v>
      </c>
      <c r="Y3185" s="7" t="s">
        <v>11956</v>
      </c>
      <c r="Z3185" s="11" t="s">
        <v>4442</v>
      </c>
      <c r="AA3185" s="7">
        <v>900000</v>
      </c>
      <c r="AB3185" s="1" t="s">
        <v>15093</v>
      </c>
      <c r="AC3185" s="7" t="s">
        <v>14869</v>
      </c>
      <c r="AD3185" s="1" t="s">
        <v>16269</v>
      </c>
    </row>
    <row r="3186" spans="1:30">
      <c r="A3186" s="6">
        <v>43923</v>
      </c>
      <c r="B3186" s="7" t="s">
        <v>1385</v>
      </c>
      <c r="C3186" s="7" t="s">
        <v>4444</v>
      </c>
      <c r="D3186" s="7" t="s">
        <v>1387</v>
      </c>
      <c r="E3186" s="7" t="s">
        <v>4456</v>
      </c>
      <c r="F3186" s="7" t="s">
        <v>4498</v>
      </c>
      <c r="G3186" s="7" t="s">
        <v>17</v>
      </c>
      <c r="H3186" s="7" t="s">
        <v>6466</v>
      </c>
      <c r="I3186" s="7" t="s">
        <v>1390</v>
      </c>
      <c r="J3186" s="7"/>
      <c r="K3186" s="7"/>
      <c r="L3186" s="7" t="s">
        <v>1392</v>
      </c>
      <c r="M3186" s="7" t="s">
        <v>1393</v>
      </c>
      <c r="N3186" s="7">
        <v>13200</v>
      </c>
      <c r="O3186" s="7"/>
      <c r="P3186" s="7"/>
      <c r="Q3186" s="7"/>
      <c r="R3186" s="1"/>
      <c r="S3186" s="1"/>
      <c r="T3186" s="1"/>
      <c r="U3186" s="15" t="s">
        <v>816</v>
      </c>
      <c r="V3186" s="52"/>
      <c r="W3186" s="14" t="s">
        <v>815</v>
      </c>
      <c r="X3186" s="20">
        <v>0</v>
      </c>
      <c r="Y3186" s="7" t="s">
        <v>11957</v>
      </c>
      <c r="Z3186" s="11" t="s">
        <v>4442</v>
      </c>
      <c r="AA3186" s="7">
        <v>900000</v>
      </c>
      <c r="AB3186" s="1" t="s">
        <v>15093</v>
      </c>
      <c r="AC3186" s="7" t="s">
        <v>14869</v>
      </c>
      <c r="AD3186" s="1" t="s">
        <v>16269</v>
      </c>
    </row>
    <row r="3187" spans="1:30">
      <c r="A3187" s="6">
        <v>43948</v>
      </c>
      <c r="B3187" s="7" t="s">
        <v>21</v>
      </c>
      <c r="C3187" s="7" t="s">
        <v>5327</v>
      </c>
      <c r="D3187" s="11" t="s">
        <v>904</v>
      </c>
      <c r="E3187" s="7" t="s">
        <v>16</v>
      </c>
      <c r="F3187" s="7" t="s">
        <v>3478</v>
      </c>
      <c r="G3187" s="7" t="s">
        <v>17</v>
      </c>
      <c r="H3187" s="7" t="s">
        <v>3507</v>
      </c>
      <c r="I3187" s="7"/>
      <c r="J3187" s="7"/>
      <c r="K3187" s="7" t="s">
        <v>3504</v>
      </c>
      <c r="L3187" s="7" t="s">
        <v>13995</v>
      </c>
      <c r="M3187" s="7" t="s">
        <v>13994</v>
      </c>
      <c r="N3187" s="7">
        <v>13170</v>
      </c>
      <c r="O3187" s="7"/>
      <c r="P3187" s="7"/>
      <c r="Q3187" s="7"/>
      <c r="R3187" s="1"/>
      <c r="S3187" s="1"/>
      <c r="T3187" s="1"/>
      <c r="U3187" s="15" t="s">
        <v>816</v>
      </c>
      <c r="V3187" s="52"/>
      <c r="W3187" s="14" t="s">
        <v>815</v>
      </c>
      <c r="X3187" s="20">
        <v>0</v>
      </c>
      <c r="Y3187" s="7" t="s">
        <v>11958</v>
      </c>
      <c r="Z3187" s="11" t="s">
        <v>4442</v>
      </c>
      <c r="AA3187" s="7">
        <v>1000000</v>
      </c>
      <c r="AB3187" s="1" t="s">
        <v>15381</v>
      </c>
      <c r="AC3187" s="7" t="s">
        <v>14869</v>
      </c>
      <c r="AD3187" s="1" t="s">
        <v>16269</v>
      </c>
    </row>
    <row r="3188" spans="1:30">
      <c r="A3188" s="6">
        <v>43937</v>
      </c>
      <c r="B3188" s="7" t="s">
        <v>15</v>
      </c>
      <c r="C3188" s="7" t="s">
        <v>4458</v>
      </c>
      <c r="D3188" s="11" t="s">
        <v>904</v>
      </c>
      <c r="E3188" s="7" t="s">
        <v>16</v>
      </c>
      <c r="F3188" s="7" t="s">
        <v>4459</v>
      </c>
      <c r="G3188" s="7" t="s">
        <v>34</v>
      </c>
      <c r="H3188" s="7" t="s">
        <v>6467</v>
      </c>
      <c r="I3188" s="7" t="s">
        <v>4803</v>
      </c>
      <c r="J3188" s="7"/>
      <c r="K3188" s="7" t="s">
        <v>4525</v>
      </c>
      <c r="L3188" s="7" t="s">
        <v>14139</v>
      </c>
      <c r="M3188" s="7" t="s">
        <v>4804</v>
      </c>
      <c r="N3188" s="7">
        <v>13110</v>
      </c>
      <c r="O3188" s="7">
        <v>1</v>
      </c>
      <c r="P3188" s="7">
        <v>13110</v>
      </c>
      <c r="Q3188" s="7"/>
      <c r="R3188" s="1"/>
      <c r="S3188" s="1"/>
      <c r="T3188" s="1"/>
      <c r="U3188" s="15" t="s">
        <v>816</v>
      </c>
      <c r="V3188" s="52"/>
      <c r="W3188" s="14" t="s">
        <v>815</v>
      </c>
      <c r="X3188" s="20">
        <v>0</v>
      </c>
      <c r="Y3188" s="7" t="s">
        <v>11959</v>
      </c>
      <c r="Z3188" s="11" t="s">
        <v>4442</v>
      </c>
      <c r="AA3188" s="7">
        <v>400000</v>
      </c>
      <c r="AB3188" s="1" t="s">
        <v>15526</v>
      </c>
      <c r="AC3188" s="7" t="s">
        <v>14870</v>
      </c>
      <c r="AD3188" s="1" t="s">
        <v>16269</v>
      </c>
    </row>
    <row r="3189" spans="1:30">
      <c r="A3189" s="6" t="s">
        <v>815</v>
      </c>
      <c r="B3189" s="7" t="s">
        <v>15</v>
      </c>
      <c r="C3189" s="7" t="s">
        <v>4458</v>
      </c>
      <c r="D3189" s="11" t="s">
        <v>904</v>
      </c>
      <c r="E3189" s="7" t="s">
        <v>16</v>
      </c>
      <c r="F3189" s="7" t="s">
        <v>4459</v>
      </c>
      <c r="G3189" s="7" t="s">
        <v>17</v>
      </c>
      <c r="H3189" s="7" t="s">
        <v>6467</v>
      </c>
      <c r="I3189" s="7" t="s">
        <v>4803</v>
      </c>
      <c r="J3189" s="7"/>
      <c r="K3189" s="7" t="s">
        <v>4525</v>
      </c>
      <c r="L3189" s="7"/>
      <c r="M3189" s="7"/>
      <c r="N3189" s="7">
        <v>13110</v>
      </c>
      <c r="O3189" s="7"/>
      <c r="P3189" s="7"/>
      <c r="Q3189" s="7"/>
      <c r="R3189" s="1"/>
      <c r="S3189" s="1"/>
      <c r="T3189" s="1"/>
      <c r="U3189" s="15" t="s">
        <v>816</v>
      </c>
      <c r="V3189" s="52"/>
      <c r="W3189" s="14" t="s">
        <v>815</v>
      </c>
      <c r="X3189" s="20">
        <v>0</v>
      </c>
      <c r="Y3189" s="7" t="s">
        <v>11960</v>
      </c>
      <c r="Z3189" s="11" t="s">
        <v>4442</v>
      </c>
      <c r="AA3189" s="7"/>
      <c r="AB3189" s="1" t="s">
        <v>14871</v>
      </c>
      <c r="AC3189" s="7"/>
      <c r="AD3189" s="1" t="s">
        <v>16269</v>
      </c>
    </row>
    <row r="3190" spans="1:30">
      <c r="A3190" s="6">
        <v>43935</v>
      </c>
      <c r="B3190" s="7" t="s">
        <v>15</v>
      </c>
      <c r="C3190" s="7" t="s">
        <v>4632</v>
      </c>
      <c r="D3190" s="7" t="s">
        <v>3512</v>
      </c>
      <c r="E3190" s="7" t="s">
        <v>16</v>
      </c>
      <c r="F3190" s="7"/>
      <c r="G3190" s="7" t="s">
        <v>17</v>
      </c>
      <c r="H3190" s="7" t="s">
        <v>6468</v>
      </c>
      <c r="I3190" s="7" t="s">
        <v>8784</v>
      </c>
      <c r="J3190" s="7" t="s">
        <v>1343</v>
      </c>
      <c r="K3190" s="7" t="s">
        <v>1343</v>
      </c>
      <c r="L3190" s="7" t="s">
        <v>3637</v>
      </c>
      <c r="M3190" s="7" t="s">
        <v>3638</v>
      </c>
      <c r="N3190" s="7">
        <v>13050</v>
      </c>
      <c r="O3190" s="7">
        <v>87000</v>
      </c>
      <c r="P3190" s="7">
        <v>0.15</v>
      </c>
      <c r="Q3190" s="7"/>
      <c r="R3190" s="1"/>
      <c r="S3190" s="1"/>
      <c r="T3190" s="1"/>
      <c r="U3190" s="15" t="s">
        <v>816</v>
      </c>
      <c r="V3190" s="52"/>
      <c r="W3190" s="14" t="s">
        <v>815</v>
      </c>
      <c r="X3190" s="20">
        <v>0</v>
      </c>
      <c r="Y3190" s="7" t="s">
        <v>11961</v>
      </c>
      <c r="Z3190" s="11" t="s">
        <v>4442</v>
      </c>
      <c r="AA3190" s="7">
        <v>600000</v>
      </c>
      <c r="AB3190" s="1" t="s">
        <v>15390</v>
      </c>
      <c r="AC3190" s="7" t="s">
        <v>14868</v>
      </c>
      <c r="AD3190" s="1" t="s">
        <v>16269</v>
      </c>
    </row>
    <row r="3191" spans="1:30">
      <c r="A3191" s="6">
        <v>43915</v>
      </c>
      <c r="B3191" s="7" t="s">
        <v>15</v>
      </c>
      <c r="C3191" s="7" t="s">
        <v>4458</v>
      </c>
      <c r="D3191" s="11" t="s">
        <v>904</v>
      </c>
      <c r="E3191" s="7" t="s">
        <v>16</v>
      </c>
      <c r="F3191" s="7" t="s">
        <v>4459</v>
      </c>
      <c r="G3191" s="7" t="s">
        <v>17</v>
      </c>
      <c r="H3191" s="7" t="s">
        <v>6469</v>
      </c>
      <c r="I3191" s="7" t="s">
        <v>9583</v>
      </c>
      <c r="J3191" s="7"/>
      <c r="K3191" s="7" t="s">
        <v>4517</v>
      </c>
      <c r="L3191" s="7" t="s">
        <v>8639</v>
      </c>
      <c r="M3191" s="7" t="s">
        <v>8640</v>
      </c>
      <c r="N3191" s="7">
        <v>13042.5</v>
      </c>
      <c r="O3191" s="7">
        <v>750</v>
      </c>
      <c r="P3191" s="7">
        <v>17.39</v>
      </c>
      <c r="Q3191" s="7"/>
      <c r="R3191" s="1"/>
      <c r="S3191" s="1"/>
      <c r="T3191" s="1"/>
      <c r="U3191" s="15" t="s">
        <v>816</v>
      </c>
      <c r="V3191" s="52"/>
      <c r="W3191" s="14" t="s">
        <v>815</v>
      </c>
      <c r="X3191" s="20">
        <v>0</v>
      </c>
      <c r="Y3191" s="7" t="s">
        <v>11962</v>
      </c>
      <c r="Z3191" s="11" t="s">
        <v>4442</v>
      </c>
      <c r="AA3191" s="7">
        <v>200000</v>
      </c>
      <c r="AB3191" s="1" t="s">
        <v>15762</v>
      </c>
      <c r="AC3191" s="7" t="s">
        <v>14870</v>
      </c>
      <c r="AD3191" s="1" t="s">
        <v>16269</v>
      </c>
    </row>
    <row r="3192" spans="1:30">
      <c r="A3192" s="6">
        <v>43949</v>
      </c>
      <c r="B3192" s="7" t="s">
        <v>21</v>
      </c>
      <c r="C3192" s="7" t="s">
        <v>5327</v>
      </c>
      <c r="D3192" s="11" t="s">
        <v>904</v>
      </c>
      <c r="E3192" s="7" t="s">
        <v>16</v>
      </c>
      <c r="F3192" s="7" t="s">
        <v>3478</v>
      </c>
      <c r="G3192" s="7" t="s">
        <v>17</v>
      </c>
      <c r="H3192" s="7" t="s">
        <v>3501</v>
      </c>
      <c r="I3192" s="7"/>
      <c r="J3192" s="7" t="s">
        <v>3499</v>
      </c>
      <c r="K3192" s="7" t="s">
        <v>3481</v>
      </c>
      <c r="L3192" s="7" t="s">
        <v>13993</v>
      </c>
      <c r="M3192" s="7" t="s">
        <v>3500</v>
      </c>
      <c r="N3192" s="7">
        <v>13040</v>
      </c>
      <c r="O3192" s="7">
        <v>500</v>
      </c>
      <c r="P3192" s="7">
        <v>26.08</v>
      </c>
      <c r="Q3192" s="7"/>
      <c r="R3192" s="1"/>
      <c r="S3192" s="1"/>
      <c r="T3192" s="1"/>
      <c r="U3192" s="15" t="s">
        <v>816</v>
      </c>
      <c r="V3192" s="52"/>
      <c r="W3192" s="14" t="s">
        <v>815</v>
      </c>
      <c r="X3192" s="20">
        <v>0</v>
      </c>
      <c r="Y3192" s="7" t="s">
        <v>11963</v>
      </c>
      <c r="Z3192" s="11" t="s">
        <v>4442</v>
      </c>
      <c r="AA3192" s="7">
        <v>200000</v>
      </c>
      <c r="AB3192" s="1" t="s">
        <v>15380</v>
      </c>
      <c r="AC3192" s="7" t="s">
        <v>14868</v>
      </c>
      <c r="AD3192" s="1" t="s">
        <v>16269</v>
      </c>
    </row>
    <row r="3193" spans="1:30">
      <c r="A3193" s="6" t="s">
        <v>815</v>
      </c>
      <c r="B3193" s="7" t="s">
        <v>15</v>
      </c>
      <c r="C3193" s="7" t="s">
        <v>4458</v>
      </c>
      <c r="D3193" s="11" t="s">
        <v>904</v>
      </c>
      <c r="E3193" s="7" t="s">
        <v>16</v>
      </c>
      <c r="F3193" s="7" t="s">
        <v>4459</v>
      </c>
      <c r="G3193" s="7" t="s">
        <v>17</v>
      </c>
      <c r="H3193" s="7" t="s">
        <v>6470</v>
      </c>
      <c r="I3193" s="7" t="s">
        <v>4843</v>
      </c>
      <c r="J3193" s="7"/>
      <c r="K3193" s="7" t="s">
        <v>4517</v>
      </c>
      <c r="L3193" s="7" t="s">
        <v>9119</v>
      </c>
      <c r="M3193" s="7" t="s">
        <v>9126</v>
      </c>
      <c r="N3193" s="7">
        <v>13020</v>
      </c>
      <c r="O3193" s="7"/>
      <c r="P3193" s="7"/>
      <c r="Q3193" s="7"/>
      <c r="R3193" s="1"/>
      <c r="S3193" s="1"/>
      <c r="T3193" s="1"/>
      <c r="U3193" s="15" t="s">
        <v>816</v>
      </c>
      <c r="V3193" s="52"/>
      <c r="W3193" s="14" t="s">
        <v>815</v>
      </c>
      <c r="X3193" s="20">
        <v>0</v>
      </c>
      <c r="Y3193" s="7" t="s">
        <v>11964</v>
      </c>
      <c r="Z3193" s="11" t="s">
        <v>4442</v>
      </c>
      <c r="AA3193" s="7">
        <v>200000</v>
      </c>
      <c r="AB3193" s="1" t="s">
        <v>15900</v>
      </c>
      <c r="AC3193" s="7" t="s">
        <v>14869</v>
      </c>
      <c r="AD3193" s="1" t="s">
        <v>16269</v>
      </c>
    </row>
    <row r="3194" spans="1:30">
      <c r="A3194" s="6" t="s">
        <v>815</v>
      </c>
      <c r="B3194" s="7" t="s">
        <v>15</v>
      </c>
      <c r="C3194" s="7" t="s">
        <v>4458</v>
      </c>
      <c r="D3194" s="11" t="s">
        <v>904</v>
      </c>
      <c r="E3194" s="7" t="s">
        <v>16</v>
      </c>
      <c r="F3194" s="7" t="s">
        <v>4459</v>
      </c>
      <c r="G3194" s="7" t="s">
        <v>17</v>
      </c>
      <c r="H3194" s="7" t="s">
        <v>6471</v>
      </c>
      <c r="I3194" s="7" t="s">
        <v>4843</v>
      </c>
      <c r="J3194" s="7"/>
      <c r="K3194" s="7" t="s">
        <v>4517</v>
      </c>
      <c r="L3194" s="7" t="s">
        <v>8316</v>
      </c>
      <c r="M3194" s="7" t="s">
        <v>14305</v>
      </c>
      <c r="N3194" s="7">
        <v>13020</v>
      </c>
      <c r="O3194" s="7"/>
      <c r="P3194" s="7"/>
      <c r="Q3194" s="7"/>
      <c r="R3194" s="1"/>
      <c r="S3194" s="1"/>
      <c r="T3194" s="1"/>
      <c r="U3194" s="15" t="s">
        <v>816</v>
      </c>
      <c r="V3194" s="52"/>
      <c r="W3194" s="14" t="s">
        <v>815</v>
      </c>
      <c r="X3194" s="20">
        <v>0</v>
      </c>
      <c r="Y3194" s="7" t="s">
        <v>11965</v>
      </c>
      <c r="Z3194" s="11" t="s">
        <v>4442</v>
      </c>
      <c r="AA3194" s="7">
        <v>103730196.44</v>
      </c>
      <c r="AB3194" s="1" t="s">
        <v>15679</v>
      </c>
      <c r="AC3194" s="7" t="s">
        <v>14869</v>
      </c>
      <c r="AD3194" s="1" t="s">
        <v>16269</v>
      </c>
    </row>
    <row r="3195" spans="1:30">
      <c r="A3195" s="6">
        <v>43944</v>
      </c>
      <c r="B3195" s="7" t="s">
        <v>15</v>
      </c>
      <c r="C3195" s="7" t="s">
        <v>4645</v>
      </c>
      <c r="D3195" s="7" t="s">
        <v>692</v>
      </c>
      <c r="E3195" s="7" t="s">
        <v>16</v>
      </c>
      <c r="F3195" s="7"/>
      <c r="G3195" s="7" t="s">
        <v>37</v>
      </c>
      <c r="H3195" s="7" t="s">
        <v>6472</v>
      </c>
      <c r="I3195" s="7" t="s">
        <v>9140</v>
      </c>
      <c r="J3195" s="7"/>
      <c r="K3195" s="7" t="s">
        <v>9141</v>
      </c>
      <c r="L3195" s="7" t="s">
        <v>9142</v>
      </c>
      <c r="M3195" s="7" t="s">
        <v>9143</v>
      </c>
      <c r="N3195" s="7">
        <v>12996</v>
      </c>
      <c r="O3195" s="7">
        <v>4</v>
      </c>
      <c r="P3195" s="7">
        <v>3249</v>
      </c>
      <c r="Q3195" s="7"/>
      <c r="R3195" s="1"/>
      <c r="S3195" s="1"/>
      <c r="T3195" s="1"/>
      <c r="U3195" s="15" t="s">
        <v>816</v>
      </c>
      <c r="V3195" s="52"/>
      <c r="W3195" s="14" t="s">
        <v>815</v>
      </c>
      <c r="X3195" s="20">
        <v>0</v>
      </c>
      <c r="Y3195" s="7" t="s">
        <v>11966</v>
      </c>
      <c r="Z3195" s="11" t="s">
        <v>4442</v>
      </c>
      <c r="AA3195" s="7">
        <v>395000</v>
      </c>
      <c r="AB3195" s="1" t="s">
        <v>15908</v>
      </c>
      <c r="AC3195" s="7" t="s">
        <v>14868</v>
      </c>
      <c r="AD3195" s="1" t="s">
        <v>16269</v>
      </c>
    </row>
    <row r="3196" spans="1:30">
      <c r="A3196" s="6">
        <v>43946</v>
      </c>
      <c r="B3196" s="7" t="s">
        <v>21</v>
      </c>
      <c r="C3196" s="7" t="s">
        <v>4500</v>
      </c>
      <c r="D3196" s="11" t="s">
        <v>904</v>
      </c>
      <c r="E3196" s="7" t="s">
        <v>16</v>
      </c>
      <c r="F3196" s="7" t="s">
        <v>3462</v>
      </c>
      <c r="G3196" s="7" t="s">
        <v>17</v>
      </c>
      <c r="H3196" s="7" t="s">
        <v>6473</v>
      </c>
      <c r="I3196" s="7" t="s">
        <v>2865</v>
      </c>
      <c r="J3196" s="7"/>
      <c r="K3196" s="7" t="s">
        <v>8891</v>
      </c>
      <c r="L3196" s="7" t="s">
        <v>8892</v>
      </c>
      <c r="M3196" s="7" t="s">
        <v>8893</v>
      </c>
      <c r="N3196" s="7">
        <v>12994.8</v>
      </c>
      <c r="O3196" s="7">
        <v>7</v>
      </c>
      <c r="P3196" s="7">
        <v>12994.8</v>
      </c>
      <c r="Q3196" s="7"/>
      <c r="R3196" s="1"/>
      <c r="S3196" s="1"/>
      <c r="T3196" s="1"/>
      <c r="U3196" s="15" t="s">
        <v>816</v>
      </c>
      <c r="V3196" s="52"/>
      <c r="W3196" s="14" t="s">
        <v>815</v>
      </c>
      <c r="X3196" s="20">
        <v>0</v>
      </c>
      <c r="Y3196" s="7" t="s">
        <v>11967</v>
      </c>
      <c r="Z3196" s="11" t="s">
        <v>4442</v>
      </c>
      <c r="AA3196" s="7">
        <v>0</v>
      </c>
      <c r="AB3196" s="1" t="s">
        <v>15833</v>
      </c>
      <c r="AC3196" s="7" t="s">
        <v>14869</v>
      </c>
      <c r="AD3196" s="1" t="s">
        <v>16269</v>
      </c>
    </row>
    <row r="3197" spans="1:30">
      <c r="A3197" s="6">
        <v>43909</v>
      </c>
      <c r="B3197" s="7" t="s">
        <v>15</v>
      </c>
      <c r="C3197" s="7" t="s">
        <v>4458</v>
      </c>
      <c r="D3197" s="11" t="s">
        <v>904</v>
      </c>
      <c r="E3197" s="7" t="s">
        <v>117</v>
      </c>
      <c r="F3197" s="7" t="s">
        <v>6474</v>
      </c>
      <c r="G3197" s="7" t="s">
        <v>34</v>
      </c>
      <c r="H3197" s="7" t="s">
        <v>6475</v>
      </c>
      <c r="I3197" s="7" t="s">
        <v>9584</v>
      </c>
      <c r="J3197" s="7"/>
      <c r="K3197" s="7"/>
      <c r="L3197" s="7"/>
      <c r="M3197" s="7"/>
      <c r="N3197" s="7">
        <v>12964</v>
      </c>
      <c r="O3197" s="7"/>
      <c r="P3197" s="7"/>
      <c r="Q3197" s="7"/>
      <c r="R3197" s="1"/>
      <c r="S3197" s="1"/>
      <c r="T3197" s="1"/>
      <c r="U3197" s="15" t="s">
        <v>816</v>
      </c>
      <c r="V3197" s="52"/>
      <c r="W3197" s="14" t="s">
        <v>815</v>
      </c>
      <c r="X3197" s="20">
        <v>0</v>
      </c>
      <c r="Y3197" s="7" t="s">
        <v>11968</v>
      </c>
      <c r="Z3197" s="11" t="s">
        <v>4442</v>
      </c>
      <c r="AA3197" s="7"/>
      <c r="AB3197" s="1" t="s">
        <v>14871</v>
      </c>
      <c r="AC3197" s="7"/>
      <c r="AD3197" s="1" t="s">
        <v>16269</v>
      </c>
    </row>
    <row r="3198" spans="1:30">
      <c r="A3198" s="6">
        <v>43910</v>
      </c>
      <c r="B3198" s="7" t="s">
        <v>21</v>
      </c>
      <c r="C3198" s="7" t="s">
        <v>4676</v>
      </c>
      <c r="D3198" s="11" t="s">
        <v>904</v>
      </c>
      <c r="E3198" s="7" t="s">
        <v>16</v>
      </c>
      <c r="F3198" s="7" t="s">
        <v>1303</v>
      </c>
      <c r="G3198" s="7" t="s">
        <v>34</v>
      </c>
      <c r="H3198" s="7" t="s">
        <v>6476</v>
      </c>
      <c r="I3198" s="7" t="s">
        <v>283</v>
      </c>
      <c r="J3198" s="7" t="s">
        <v>9585</v>
      </c>
      <c r="K3198" s="7" t="s">
        <v>283</v>
      </c>
      <c r="L3198" s="7" t="s">
        <v>9586</v>
      </c>
      <c r="M3198" s="7" t="s">
        <v>8195</v>
      </c>
      <c r="N3198" s="7">
        <v>12927.6</v>
      </c>
      <c r="O3198" s="7">
        <v>27</v>
      </c>
      <c r="P3198" s="7">
        <v>478.8</v>
      </c>
      <c r="Q3198" s="7"/>
      <c r="R3198" s="1"/>
      <c r="S3198" s="1"/>
      <c r="T3198" s="1"/>
      <c r="U3198" s="15" t="s">
        <v>816</v>
      </c>
      <c r="V3198" s="52"/>
      <c r="W3198" s="14" t="s">
        <v>815</v>
      </c>
      <c r="X3198" s="20">
        <v>0</v>
      </c>
      <c r="Y3198" s="7" t="s">
        <v>11969</v>
      </c>
      <c r="Z3198" s="11" t="s">
        <v>4442</v>
      </c>
      <c r="AA3198" s="7">
        <v>13476171764.870001</v>
      </c>
      <c r="AB3198" s="1" t="s">
        <v>15645</v>
      </c>
      <c r="AC3198" s="7" t="s">
        <v>14869</v>
      </c>
      <c r="AD3198" s="1" t="s">
        <v>16269</v>
      </c>
    </row>
    <row r="3199" spans="1:30">
      <c r="A3199" s="6">
        <v>43941</v>
      </c>
      <c r="B3199" s="7" t="s">
        <v>21</v>
      </c>
      <c r="C3199" s="7" t="s">
        <v>4659</v>
      </c>
      <c r="D3199" s="7" t="s">
        <v>2349</v>
      </c>
      <c r="E3199" s="7" t="s">
        <v>117</v>
      </c>
      <c r="F3199" s="7" t="s">
        <v>2356</v>
      </c>
      <c r="G3199" s="7" t="s">
        <v>17</v>
      </c>
      <c r="H3199" s="7" t="s">
        <v>6477</v>
      </c>
      <c r="I3199" s="7" t="s">
        <v>9193</v>
      </c>
      <c r="J3199" s="7"/>
      <c r="K3199" s="7" t="s">
        <v>9194</v>
      </c>
      <c r="L3199" s="7" t="s">
        <v>14516</v>
      </c>
      <c r="M3199" s="7" t="s">
        <v>9195</v>
      </c>
      <c r="N3199" s="7">
        <v>12900</v>
      </c>
      <c r="O3199" s="7">
        <v>1000</v>
      </c>
      <c r="P3199" s="7">
        <v>12.9</v>
      </c>
      <c r="Q3199" s="7" t="s">
        <v>4401</v>
      </c>
      <c r="R3199" s="1"/>
      <c r="S3199" s="1"/>
      <c r="T3199" s="1"/>
      <c r="U3199" s="15" t="s">
        <v>816</v>
      </c>
      <c r="V3199" s="52"/>
      <c r="W3199" s="14" t="s">
        <v>815</v>
      </c>
      <c r="X3199" s="20">
        <v>0</v>
      </c>
      <c r="Y3199" s="7" t="s">
        <v>11970</v>
      </c>
      <c r="Z3199" s="11" t="s">
        <v>4442</v>
      </c>
      <c r="AA3199" s="7">
        <v>200000</v>
      </c>
      <c r="AB3199" s="1" t="s">
        <v>15919</v>
      </c>
      <c r="AC3199" s="7" t="s">
        <v>14870</v>
      </c>
      <c r="AD3199" s="1" t="s">
        <v>16269</v>
      </c>
    </row>
    <row r="3200" spans="1:30">
      <c r="A3200" s="6">
        <v>43941</v>
      </c>
      <c r="B3200" s="7" t="s">
        <v>1385</v>
      </c>
      <c r="C3200" s="7" t="s">
        <v>4444</v>
      </c>
      <c r="D3200" s="7" t="s">
        <v>1387</v>
      </c>
      <c r="E3200" s="7" t="s">
        <v>1499</v>
      </c>
      <c r="F3200" s="7" t="s">
        <v>5242</v>
      </c>
      <c r="G3200" s="7" t="s">
        <v>17</v>
      </c>
      <c r="H3200" s="7" t="s">
        <v>6478</v>
      </c>
      <c r="I3200" s="7" t="s">
        <v>9587</v>
      </c>
      <c r="J3200" s="7"/>
      <c r="K3200" s="7"/>
      <c r="L3200" s="7" t="s">
        <v>14623</v>
      </c>
      <c r="M3200" s="7" t="s">
        <v>9588</v>
      </c>
      <c r="N3200" s="7">
        <v>12871</v>
      </c>
      <c r="O3200" s="7"/>
      <c r="P3200" s="7"/>
      <c r="Q3200" s="7"/>
      <c r="R3200" s="1"/>
      <c r="S3200" s="1"/>
      <c r="T3200" s="1"/>
      <c r="U3200" s="15" t="s">
        <v>816</v>
      </c>
      <c r="V3200" s="52"/>
      <c r="W3200" s="14" t="s">
        <v>815</v>
      </c>
      <c r="X3200" s="20">
        <v>0</v>
      </c>
      <c r="Y3200" s="7" t="s">
        <v>11971</v>
      </c>
      <c r="Z3200" s="11" t="s">
        <v>4442</v>
      </c>
      <c r="AA3200" s="7">
        <v>93700</v>
      </c>
      <c r="AB3200" s="1" t="s">
        <v>16028</v>
      </c>
      <c r="AC3200" s="7" t="s">
        <v>14868</v>
      </c>
      <c r="AD3200" s="1" t="s">
        <v>16269</v>
      </c>
    </row>
    <row r="3201" spans="1:30">
      <c r="A3201" s="6">
        <v>43951</v>
      </c>
      <c r="B3201" s="7" t="s">
        <v>15</v>
      </c>
      <c r="C3201" s="7" t="s">
        <v>4452</v>
      </c>
      <c r="D3201" s="7" t="s">
        <v>3804</v>
      </c>
      <c r="E3201" s="7" t="s">
        <v>117</v>
      </c>
      <c r="F3201" s="7" t="s">
        <v>5299</v>
      </c>
      <c r="G3201" s="7" t="s">
        <v>37</v>
      </c>
      <c r="H3201" s="7" t="s">
        <v>6479</v>
      </c>
      <c r="I3201" s="7" t="s">
        <v>8214</v>
      </c>
      <c r="J3201" s="7"/>
      <c r="K3201" s="7" t="s">
        <v>8215</v>
      </c>
      <c r="L3201" s="7" t="s">
        <v>14275</v>
      </c>
      <c r="M3201" s="7" t="s">
        <v>8216</v>
      </c>
      <c r="N3201" s="7">
        <v>12870.21</v>
      </c>
      <c r="O3201" s="7">
        <v>1</v>
      </c>
      <c r="P3201" s="7">
        <v>12870.21</v>
      </c>
      <c r="Q3201" s="7"/>
      <c r="R3201" s="1"/>
      <c r="S3201" s="1"/>
      <c r="T3201" s="1"/>
      <c r="U3201" s="15" t="s">
        <v>816</v>
      </c>
      <c r="V3201" s="52"/>
      <c r="W3201" s="14" t="s">
        <v>815</v>
      </c>
      <c r="X3201" s="20">
        <v>0</v>
      </c>
      <c r="Y3201" s="7" t="s">
        <v>11972</v>
      </c>
      <c r="Z3201" s="11" t="s">
        <v>4442</v>
      </c>
      <c r="AA3201" s="7">
        <v>4000000</v>
      </c>
      <c r="AB3201" s="1" t="s">
        <v>15649</v>
      </c>
      <c r="AC3201" s="7" t="s">
        <v>14869</v>
      </c>
      <c r="AD3201" s="1" t="s">
        <v>16269</v>
      </c>
    </row>
    <row r="3202" spans="1:30">
      <c r="A3202" s="6">
        <v>43951</v>
      </c>
      <c r="B3202" s="7" t="s">
        <v>15</v>
      </c>
      <c r="C3202" s="7" t="s">
        <v>4452</v>
      </c>
      <c r="D3202" s="7" t="s">
        <v>3804</v>
      </c>
      <c r="E3202" s="7" t="s">
        <v>117</v>
      </c>
      <c r="F3202" s="7" t="s">
        <v>5299</v>
      </c>
      <c r="G3202" s="7" t="s">
        <v>37</v>
      </c>
      <c r="H3202" s="7" t="s">
        <v>6480</v>
      </c>
      <c r="I3202" s="7" t="s">
        <v>8214</v>
      </c>
      <c r="J3202" s="7"/>
      <c r="K3202" s="7" t="s">
        <v>8215</v>
      </c>
      <c r="L3202" s="7" t="s">
        <v>14275</v>
      </c>
      <c r="M3202" s="7" t="s">
        <v>8216</v>
      </c>
      <c r="N3202" s="7">
        <v>12870.2</v>
      </c>
      <c r="O3202" s="7">
        <v>1</v>
      </c>
      <c r="P3202" s="7">
        <v>12870.2</v>
      </c>
      <c r="Q3202" s="7"/>
      <c r="R3202" s="1"/>
      <c r="S3202" s="1"/>
      <c r="T3202" s="1"/>
      <c r="U3202" s="15" t="s">
        <v>816</v>
      </c>
      <c r="V3202" s="52"/>
      <c r="W3202" s="14" t="s">
        <v>815</v>
      </c>
      <c r="X3202" s="20">
        <v>0</v>
      </c>
      <c r="Y3202" s="7" t="s">
        <v>11973</v>
      </c>
      <c r="Z3202" s="11" t="s">
        <v>4442</v>
      </c>
      <c r="AA3202" s="7">
        <v>4000000</v>
      </c>
      <c r="AB3202" s="1" t="s">
        <v>15649</v>
      </c>
      <c r="AC3202" s="7" t="s">
        <v>14869</v>
      </c>
      <c r="AD3202" s="1" t="s">
        <v>16269</v>
      </c>
    </row>
    <row r="3203" spans="1:30">
      <c r="A3203" s="6">
        <v>43951</v>
      </c>
      <c r="B3203" s="7" t="s">
        <v>15</v>
      </c>
      <c r="C3203" s="7" t="s">
        <v>4452</v>
      </c>
      <c r="D3203" s="7" t="s">
        <v>3804</v>
      </c>
      <c r="E3203" s="7" t="s">
        <v>16</v>
      </c>
      <c r="F3203" s="7" t="s">
        <v>5701</v>
      </c>
      <c r="G3203" s="7" t="s">
        <v>17</v>
      </c>
      <c r="H3203" s="7" t="s">
        <v>6481</v>
      </c>
      <c r="I3203" s="7" t="s">
        <v>9589</v>
      </c>
      <c r="J3203" s="7" t="s">
        <v>1347</v>
      </c>
      <c r="K3203" s="7"/>
      <c r="L3203" s="7" t="s">
        <v>9590</v>
      </c>
      <c r="M3203" s="7" t="s">
        <v>9591</v>
      </c>
      <c r="N3203" s="7">
        <v>12870</v>
      </c>
      <c r="O3203" s="7">
        <v>300</v>
      </c>
      <c r="P3203" s="7">
        <v>42.9</v>
      </c>
      <c r="Q3203" s="7"/>
      <c r="R3203" s="1"/>
      <c r="S3203" s="1"/>
      <c r="T3203" s="1"/>
      <c r="U3203" s="15" t="s">
        <v>816</v>
      </c>
      <c r="V3203" s="52"/>
      <c r="W3203" s="14" t="s">
        <v>815</v>
      </c>
      <c r="X3203" s="20">
        <v>0</v>
      </c>
      <c r="Y3203" s="7" t="s">
        <v>11974</v>
      </c>
      <c r="Z3203" s="11" t="s">
        <v>4442</v>
      </c>
      <c r="AA3203" s="7">
        <v>50000</v>
      </c>
      <c r="AB3203" s="1" t="s">
        <v>16029</v>
      </c>
      <c r="AC3203" s="7" t="s">
        <v>14868</v>
      </c>
      <c r="AD3203" s="1" t="s">
        <v>16269</v>
      </c>
    </row>
    <row r="3204" spans="1:30">
      <c r="A3204" s="6">
        <v>43948</v>
      </c>
      <c r="B3204" s="7" t="s">
        <v>21</v>
      </c>
      <c r="C3204" s="7" t="s">
        <v>4451</v>
      </c>
      <c r="D3204" s="7" t="s">
        <v>2480</v>
      </c>
      <c r="E3204" s="7" t="s">
        <v>16</v>
      </c>
      <c r="F3204" s="7" t="s">
        <v>2481</v>
      </c>
      <c r="G3204" s="7" t="s">
        <v>17</v>
      </c>
      <c r="H3204" s="7" t="s">
        <v>6482</v>
      </c>
      <c r="I3204" s="7" t="s">
        <v>9592</v>
      </c>
      <c r="J3204" s="7" t="s">
        <v>2485</v>
      </c>
      <c r="K3204" s="7"/>
      <c r="L3204" s="7" t="s">
        <v>9593</v>
      </c>
      <c r="M3204" s="7" t="s">
        <v>9594</v>
      </c>
      <c r="N3204" s="7">
        <v>12800</v>
      </c>
      <c r="O3204" s="7"/>
      <c r="P3204" s="7"/>
      <c r="Q3204" s="7"/>
      <c r="R3204" s="1"/>
      <c r="S3204" s="1"/>
      <c r="T3204" s="1"/>
      <c r="U3204" s="15" t="s">
        <v>816</v>
      </c>
      <c r="V3204" s="52"/>
      <c r="W3204" s="14" t="s">
        <v>815</v>
      </c>
      <c r="X3204" s="20">
        <v>0</v>
      </c>
      <c r="Y3204" s="7" t="s">
        <v>11975</v>
      </c>
      <c r="Z3204" s="11" t="s">
        <v>4442</v>
      </c>
      <c r="AA3204" s="7">
        <v>20000</v>
      </c>
      <c r="AB3204" s="1" t="s">
        <v>16030</v>
      </c>
      <c r="AC3204" s="7" t="s">
        <v>14868</v>
      </c>
      <c r="AD3204" s="1" t="s">
        <v>16269</v>
      </c>
    </row>
    <row r="3205" spans="1:30">
      <c r="A3205" s="6">
        <v>43942</v>
      </c>
      <c r="B3205" s="7" t="s">
        <v>15</v>
      </c>
      <c r="C3205" s="7" t="s">
        <v>4659</v>
      </c>
      <c r="D3205" s="7" t="s">
        <v>2349</v>
      </c>
      <c r="E3205" s="7" t="s">
        <v>16</v>
      </c>
      <c r="F3205" s="7" t="s">
        <v>2386</v>
      </c>
      <c r="G3205" s="7" t="s">
        <v>37</v>
      </c>
      <c r="H3205" s="7" t="s">
        <v>6483</v>
      </c>
      <c r="I3205" s="7" t="s">
        <v>9023</v>
      </c>
      <c r="J3205" s="7" t="s">
        <v>264</v>
      </c>
      <c r="K3205" s="7" t="s">
        <v>9024</v>
      </c>
      <c r="L3205" s="7" t="s">
        <v>14471</v>
      </c>
      <c r="M3205" s="7" t="s">
        <v>9025</v>
      </c>
      <c r="N3205" s="7">
        <v>12800</v>
      </c>
      <c r="O3205" s="7">
        <v>4</v>
      </c>
      <c r="P3205" s="7">
        <v>3200</v>
      </c>
      <c r="Q3205" s="7"/>
      <c r="R3205" s="1"/>
      <c r="S3205" s="1"/>
      <c r="T3205" s="1"/>
      <c r="U3205" s="15" t="s">
        <v>816</v>
      </c>
      <c r="V3205" s="52"/>
      <c r="W3205" s="14" t="s">
        <v>815</v>
      </c>
      <c r="X3205" s="20">
        <v>0</v>
      </c>
      <c r="Y3205" s="7" t="s">
        <v>11976</v>
      </c>
      <c r="Z3205" s="11" t="s">
        <v>4442</v>
      </c>
      <c r="AA3205" s="7">
        <v>250000</v>
      </c>
      <c r="AB3205" s="1" t="s">
        <v>15870</v>
      </c>
      <c r="AC3205" s="7" t="s">
        <v>14868</v>
      </c>
      <c r="AD3205" s="1" t="s">
        <v>16269</v>
      </c>
    </row>
    <row r="3206" spans="1:30">
      <c r="A3206" s="6">
        <v>43941</v>
      </c>
      <c r="B3206" s="7" t="s">
        <v>15</v>
      </c>
      <c r="C3206" s="7" t="s">
        <v>4645</v>
      </c>
      <c r="D3206" s="7" t="s">
        <v>692</v>
      </c>
      <c r="E3206" s="7" t="s">
        <v>16</v>
      </c>
      <c r="F3206" s="7"/>
      <c r="G3206" s="7" t="s">
        <v>37</v>
      </c>
      <c r="H3206" s="7" t="s">
        <v>6484</v>
      </c>
      <c r="I3206" s="7" t="s">
        <v>716</v>
      </c>
      <c r="J3206" s="7"/>
      <c r="K3206" s="7" t="s">
        <v>717</v>
      </c>
      <c r="L3206" s="7" t="s">
        <v>8357</v>
      </c>
      <c r="M3206" s="7" t="s">
        <v>632</v>
      </c>
      <c r="N3206" s="7">
        <v>12750</v>
      </c>
      <c r="O3206" s="7">
        <v>17</v>
      </c>
      <c r="P3206" s="7">
        <v>750</v>
      </c>
      <c r="Q3206" s="7"/>
      <c r="R3206" s="1"/>
      <c r="S3206" s="1"/>
      <c r="T3206" s="1"/>
      <c r="U3206" s="15" t="s">
        <v>816</v>
      </c>
      <c r="V3206" s="52"/>
      <c r="W3206" s="14" t="s">
        <v>815</v>
      </c>
      <c r="X3206" s="20">
        <v>0</v>
      </c>
      <c r="Y3206" s="7" t="s">
        <v>11977</v>
      </c>
      <c r="Z3206" s="11" t="s">
        <v>4442</v>
      </c>
      <c r="AA3206" s="7">
        <v>720000</v>
      </c>
      <c r="AB3206" s="1" t="s">
        <v>14981</v>
      </c>
      <c r="AC3206" s="7" t="s">
        <v>14870</v>
      </c>
      <c r="AD3206" s="1" t="s">
        <v>16269</v>
      </c>
    </row>
    <row r="3207" spans="1:30">
      <c r="A3207" s="6">
        <v>43930</v>
      </c>
      <c r="B3207" s="7" t="s">
        <v>15</v>
      </c>
      <c r="C3207" s="7" t="s">
        <v>4632</v>
      </c>
      <c r="D3207" s="7" t="s">
        <v>3512</v>
      </c>
      <c r="E3207" s="7" t="s">
        <v>16</v>
      </c>
      <c r="F3207" s="7"/>
      <c r="G3207" s="7" t="s">
        <v>17</v>
      </c>
      <c r="H3207" s="7" t="s">
        <v>6485</v>
      </c>
      <c r="I3207" s="7" t="s">
        <v>3733</v>
      </c>
      <c r="J3207" s="7" t="s">
        <v>9325</v>
      </c>
      <c r="K3207" s="7" t="s">
        <v>9325</v>
      </c>
      <c r="L3207" s="7" t="s">
        <v>14012</v>
      </c>
      <c r="M3207" s="7" t="s">
        <v>3734</v>
      </c>
      <c r="N3207" s="7">
        <v>12742.92</v>
      </c>
      <c r="O3207" s="7">
        <v>90</v>
      </c>
      <c r="P3207" s="7">
        <v>141.58799999999999</v>
      </c>
      <c r="Q3207" s="7"/>
      <c r="R3207" s="1"/>
      <c r="S3207" s="1"/>
      <c r="T3207" s="1"/>
      <c r="U3207" s="15" t="s">
        <v>816</v>
      </c>
      <c r="V3207" s="52"/>
      <c r="W3207" s="14" t="s">
        <v>815</v>
      </c>
      <c r="X3207" s="20">
        <v>0</v>
      </c>
      <c r="Y3207" s="7" t="s">
        <v>11978</v>
      </c>
      <c r="Z3207" s="11" t="s">
        <v>4442</v>
      </c>
      <c r="AA3207" s="7">
        <v>50000</v>
      </c>
      <c r="AB3207" s="1" t="s">
        <v>15399</v>
      </c>
      <c r="AC3207" s="7" t="s">
        <v>14868</v>
      </c>
      <c r="AD3207" s="1" t="s">
        <v>16269</v>
      </c>
    </row>
    <row r="3208" spans="1:30">
      <c r="A3208" s="6" t="s">
        <v>815</v>
      </c>
      <c r="B3208" s="7" t="s">
        <v>15</v>
      </c>
      <c r="C3208" s="7" t="s">
        <v>4458</v>
      </c>
      <c r="D3208" s="11" t="s">
        <v>904</v>
      </c>
      <c r="E3208" s="7" t="s">
        <v>16</v>
      </c>
      <c r="F3208" s="7" t="s">
        <v>4459</v>
      </c>
      <c r="G3208" s="7" t="s">
        <v>17</v>
      </c>
      <c r="H3208" s="7" t="s">
        <v>6486</v>
      </c>
      <c r="I3208" s="7" t="s">
        <v>4843</v>
      </c>
      <c r="J3208" s="7"/>
      <c r="K3208" s="7" t="s">
        <v>4517</v>
      </c>
      <c r="L3208" s="7" t="s">
        <v>8316</v>
      </c>
      <c r="M3208" s="7" t="s">
        <v>14305</v>
      </c>
      <c r="N3208" s="7">
        <v>12648</v>
      </c>
      <c r="O3208" s="7"/>
      <c r="P3208" s="7"/>
      <c r="Q3208" s="7"/>
      <c r="R3208" s="1"/>
      <c r="S3208" s="1"/>
      <c r="T3208" s="1"/>
      <c r="U3208" s="15" t="s">
        <v>816</v>
      </c>
      <c r="V3208" s="52"/>
      <c r="W3208" s="14" t="s">
        <v>815</v>
      </c>
      <c r="X3208" s="20">
        <v>0</v>
      </c>
      <c r="Y3208" s="7" t="s">
        <v>11979</v>
      </c>
      <c r="Z3208" s="11" t="s">
        <v>4442</v>
      </c>
      <c r="AA3208" s="7">
        <v>103730196.44</v>
      </c>
      <c r="AB3208" s="1" t="s">
        <v>15679</v>
      </c>
      <c r="AC3208" s="7" t="s">
        <v>14869</v>
      </c>
      <c r="AD3208" s="1" t="s">
        <v>16269</v>
      </c>
    </row>
    <row r="3209" spans="1:30">
      <c r="A3209" s="6">
        <v>43943</v>
      </c>
      <c r="B3209" s="7" t="s">
        <v>15</v>
      </c>
      <c r="C3209" s="7" t="s">
        <v>2884</v>
      </c>
      <c r="D3209" s="7" t="s">
        <v>2877</v>
      </c>
      <c r="E3209" s="7" t="s">
        <v>16</v>
      </c>
      <c r="F3209" s="7" t="s">
        <v>2978</v>
      </c>
      <c r="G3209" s="7" t="s">
        <v>37</v>
      </c>
      <c r="H3209" s="7" t="s">
        <v>6487</v>
      </c>
      <c r="I3209" s="7" t="s">
        <v>4836</v>
      </c>
      <c r="J3209" s="7"/>
      <c r="K3209" s="7" t="s">
        <v>3242</v>
      </c>
      <c r="L3209" s="7" t="s">
        <v>9317</v>
      </c>
      <c r="M3209" s="7" t="s">
        <v>9318</v>
      </c>
      <c r="N3209" s="7">
        <v>12639</v>
      </c>
      <c r="O3209" s="7"/>
      <c r="P3209" s="7"/>
      <c r="Q3209" s="7"/>
      <c r="R3209" s="1"/>
      <c r="S3209" s="1"/>
      <c r="T3209" s="1"/>
      <c r="U3209" s="15" t="s">
        <v>816</v>
      </c>
      <c r="V3209" s="52"/>
      <c r="W3209" s="14" t="s">
        <v>815</v>
      </c>
      <c r="X3209" s="20">
        <v>0</v>
      </c>
      <c r="Y3209" s="7" t="s">
        <v>11980</v>
      </c>
      <c r="Z3209" s="11" t="s">
        <v>4442</v>
      </c>
      <c r="AA3209" s="7">
        <v>50000</v>
      </c>
      <c r="AB3209" s="1" t="s">
        <v>15960</v>
      </c>
      <c r="AC3209" s="7" t="s">
        <v>14868</v>
      </c>
      <c r="AD3209" s="1" t="s">
        <v>16269</v>
      </c>
    </row>
    <row r="3210" spans="1:30">
      <c r="A3210" s="6">
        <v>43943</v>
      </c>
      <c r="B3210" s="7" t="s">
        <v>15</v>
      </c>
      <c r="C3210" s="7" t="s">
        <v>2884</v>
      </c>
      <c r="D3210" s="7" t="s">
        <v>2877</v>
      </c>
      <c r="E3210" s="7" t="s">
        <v>16</v>
      </c>
      <c r="F3210" s="7" t="s">
        <v>2978</v>
      </c>
      <c r="G3210" s="7" t="s">
        <v>37</v>
      </c>
      <c r="H3210" s="7" t="s">
        <v>6488</v>
      </c>
      <c r="I3210" s="7" t="s">
        <v>4836</v>
      </c>
      <c r="J3210" s="7"/>
      <c r="K3210" s="7" t="s">
        <v>3242</v>
      </c>
      <c r="L3210" s="7" t="s">
        <v>9317</v>
      </c>
      <c r="M3210" s="7" t="s">
        <v>9318</v>
      </c>
      <c r="N3210" s="7">
        <v>12639</v>
      </c>
      <c r="O3210" s="7"/>
      <c r="P3210" s="7"/>
      <c r="Q3210" s="7"/>
      <c r="R3210" s="1"/>
      <c r="S3210" s="1"/>
      <c r="T3210" s="1"/>
      <c r="U3210" s="15" t="s">
        <v>816</v>
      </c>
      <c r="V3210" s="52"/>
      <c r="W3210" s="14" t="s">
        <v>815</v>
      </c>
      <c r="X3210" s="20">
        <v>0</v>
      </c>
      <c r="Y3210" s="7" t="s">
        <v>11981</v>
      </c>
      <c r="Z3210" s="11" t="s">
        <v>4442</v>
      </c>
      <c r="AA3210" s="7">
        <v>50000</v>
      </c>
      <c r="AB3210" s="1" t="s">
        <v>15960</v>
      </c>
      <c r="AC3210" s="7" t="s">
        <v>14868</v>
      </c>
      <c r="AD3210" s="1" t="s">
        <v>16269</v>
      </c>
    </row>
    <row r="3211" spans="1:30">
      <c r="A3211" s="6">
        <v>43943</v>
      </c>
      <c r="B3211" s="7" t="s">
        <v>15</v>
      </c>
      <c r="C3211" s="7" t="s">
        <v>2884</v>
      </c>
      <c r="D3211" s="7" t="s">
        <v>2877</v>
      </c>
      <c r="E3211" s="7" t="s">
        <v>16</v>
      </c>
      <c r="F3211" s="7" t="s">
        <v>2978</v>
      </c>
      <c r="G3211" s="7" t="s">
        <v>37</v>
      </c>
      <c r="H3211" s="7" t="s">
        <v>6489</v>
      </c>
      <c r="I3211" s="7" t="s">
        <v>4836</v>
      </c>
      <c r="J3211" s="7"/>
      <c r="K3211" s="7" t="s">
        <v>3242</v>
      </c>
      <c r="L3211" s="7" t="s">
        <v>9317</v>
      </c>
      <c r="M3211" s="7" t="s">
        <v>9318</v>
      </c>
      <c r="N3211" s="7">
        <v>12639</v>
      </c>
      <c r="O3211" s="7"/>
      <c r="P3211" s="7"/>
      <c r="Q3211" s="7"/>
      <c r="R3211" s="1"/>
      <c r="S3211" s="1"/>
      <c r="T3211" s="1"/>
      <c r="U3211" s="15" t="s">
        <v>816</v>
      </c>
      <c r="V3211" s="52"/>
      <c r="W3211" s="14" t="s">
        <v>815</v>
      </c>
      <c r="X3211" s="20">
        <v>0</v>
      </c>
      <c r="Y3211" s="7" t="s">
        <v>11982</v>
      </c>
      <c r="Z3211" s="11" t="s">
        <v>4442</v>
      </c>
      <c r="AA3211" s="7">
        <v>50000</v>
      </c>
      <c r="AB3211" s="1" t="s">
        <v>15960</v>
      </c>
      <c r="AC3211" s="7" t="s">
        <v>14868</v>
      </c>
      <c r="AD3211" s="1" t="s">
        <v>16269</v>
      </c>
    </row>
    <row r="3212" spans="1:30">
      <c r="A3212" s="6">
        <v>43941</v>
      </c>
      <c r="B3212" s="7" t="s">
        <v>21</v>
      </c>
      <c r="C3212" s="7" t="s">
        <v>2648</v>
      </c>
      <c r="D3212" s="11" t="s">
        <v>3952</v>
      </c>
      <c r="E3212" s="7" t="s">
        <v>16</v>
      </c>
      <c r="F3212" s="7" t="s">
        <v>5801</v>
      </c>
      <c r="G3212" s="7" t="s">
        <v>17</v>
      </c>
      <c r="H3212" s="7" t="s">
        <v>6490</v>
      </c>
      <c r="I3212" s="7" t="s">
        <v>9595</v>
      </c>
      <c r="J3212" s="7"/>
      <c r="K3212" s="7"/>
      <c r="L3212" s="7" t="s">
        <v>14625</v>
      </c>
      <c r="M3212" s="7" t="s">
        <v>14624</v>
      </c>
      <c r="N3212" s="7">
        <v>12600</v>
      </c>
      <c r="O3212" s="7"/>
      <c r="P3212" s="7"/>
      <c r="Q3212" s="7"/>
      <c r="R3212" s="1"/>
      <c r="S3212" s="1"/>
      <c r="T3212" s="1"/>
      <c r="U3212" s="15" t="s">
        <v>816</v>
      </c>
      <c r="V3212" s="52"/>
      <c r="W3212" s="14" t="s">
        <v>815</v>
      </c>
      <c r="X3212" s="20">
        <v>0</v>
      </c>
      <c r="Y3212" s="7" t="s">
        <v>11983</v>
      </c>
      <c r="Z3212" s="11" t="s">
        <v>4442</v>
      </c>
      <c r="AA3212" s="7">
        <v>100000</v>
      </c>
      <c r="AB3212" s="1" t="s">
        <v>16031</v>
      </c>
      <c r="AC3212" s="7" t="s">
        <v>14868</v>
      </c>
      <c r="AD3212" s="1" t="s">
        <v>16269</v>
      </c>
    </row>
    <row r="3213" spans="1:30">
      <c r="A3213" s="6">
        <v>43938</v>
      </c>
      <c r="B3213" s="7" t="s">
        <v>21</v>
      </c>
      <c r="C3213" s="7" t="s">
        <v>4589</v>
      </c>
      <c r="D3213" s="7" t="s">
        <v>2170</v>
      </c>
      <c r="E3213" s="7" t="s">
        <v>16</v>
      </c>
      <c r="F3213" s="7"/>
      <c r="G3213" s="7" t="s">
        <v>17</v>
      </c>
      <c r="H3213" s="7" t="s">
        <v>6491</v>
      </c>
      <c r="I3213" s="7" t="s">
        <v>5081</v>
      </c>
      <c r="J3213" s="7"/>
      <c r="K3213" s="7"/>
      <c r="L3213" s="7" t="s">
        <v>13872</v>
      </c>
      <c r="M3213" s="7" t="s">
        <v>2172</v>
      </c>
      <c r="N3213" s="7">
        <v>12600</v>
      </c>
      <c r="O3213" s="7">
        <v>1000</v>
      </c>
      <c r="P3213" s="7">
        <v>12.6</v>
      </c>
      <c r="Q3213" s="7"/>
      <c r="R3213" s="1"/>
      <c r="S3213" s="1"/>
      <c r="T3213" s="1"/>
      <c r="U3213" s="15" t="s">
        <v>816</v>
      </c>
      <c r="V3213" s="52"/>
      <c r="W3213" s="14" t="s">
        <v>815</v>
      </c>
      <c r="X3213" s="20">
        <v>0</v>
      </c>
      <c r="Y3213" s="7" t="s">
        <v>11984</v>
      </c>
      <c r="Z3213" s="11" t="s">
        <v>4442</v>
      </c>
      <c r="AA3213" s="7">
        <v>500000</v>
      </c>
      <c r="AB3213" s="1" t="s">
        <v>15215</v>
      </c>
      <c r="AC3213" s="7" t="s">
        <v>14869</v>
      </c>
      <c r="AD3213" s="1" t="s">
        <v>16269</v>
      </c>
    </row>
    <row r="3214" spans="1:30">
      <c r="A3214" s="6">
        <v>43949</v>
      </c>
      <c r="B3214" s="7" t="s">
        <v>1385</v>
      </c>
      <c r="C3214" s="7" t="s">
        <v>4499</v>
      </c>
      <c r="D3214" s="7" t="s">
        <v>2194</v>
      </c>
      <c r="E3214" s="7" t="s">
        <v>36</v>
      </c>
      <c r="F3214" s="7" t="s">
        <v>2319</v>
      </c>
      <c r="G3214" s="7" t="s">
        <v>17</v>
      </c>
      <c r="H3214" s="7" t="s">
        <v>6492</v>
      </c>
      <c r="I3214" s="7" t="s">
        <v>2321</v>
      </c>
      <c r="J3214" s="7" t="s">
        <v>2321</v>
      </c>
      <c r="K3214" s="7" t="s">
        <v>2321</v>
      </c>
      <c r="L3214" s="7" t="s">
        <v>8355</v>
      </c>
      <c r="M3214" s="7" t="s">
        <v>2620</v>
      </c>
      <c r="N3214" s="7">
        <v>12585.57</v>
      </c>
      <c r="O3214" s="7">
        <v>105</v>
      </c>
      <c r="P3214" s="7">
        <v>119.8626</v>
      </c>
      <c r="Q3214" s="7"/>
      <c r="R3214" s="1"/>
      <c r="S3214" s="1"/>
      <c r="T3214" s="1"/>
      <c r="U3214" s="15" t="s">
        <v>816</v>
      </c>
      <c r="V3214" s="52"/>
      <c r="W3214" s="14" t="s">
        <v>815</v>
      </c>
      <c r="X3214" s="20">
        <v>0</v>
      </c>
      <c r="Y3214" s="7" t="s">
        <v>11985</v>
      </c>
      <c r="Z3214" s="11" t="s">
        <v>4442</v>
      </c>
      <c r="AA3214" s="7">
        <v>40000000</v>
      </c>
      <c r="AB3214" s="1" t="s">
        <v>15276</v>
      </c>
      <c r="AC3214" s="7" t="s">
        <v>14869</v>
      </c>
      <c r="AD3214" s="1" t="s">
        <v>16269</v>
      </c>
    </row>
    <row r="3215" spans="1:30">
      <c r="A3215" s="6">
        <v>43941</v>
      </c>
      <c r="B3215" s="7" t="s">
        <v>21</v>
      </c>
      <c r="C3215" s="7" t="s">
        <v>4659</v>
      </c>
      <c r="D3215" s="7" t="s">
        <v>2349</v>
      </c>
      <c r="E3215" s="7" t="s">
        <v>16</v>
      </c>
      <c r="F3215" s="7" t="s">
        <v>2350</v>
      </c>
      <c r="G3215" s="7" t="s">
        <v>37</v>
      </c>
      <c r="H3215" s="7" t="s">
        <v>6493</v>
      </c>
      <c r="I3215" s="7" t="s">
        <v>9596</v>
      </c>
      <c r="J3215" s="7"/>
      <c r="K3215" s="7" t="s">
        <v>9597</v>
      </c>
      <c r="L3215" s="7" t="s">
        <v>14626</v>
      </c>
      <c r="M3215" s="7" t="s">
        <v>9598</v>
      </c>
      <c r="N3215" s="7">
        <v>12540</v>
      </c>
      <c r="O3215" s="7">
        <v>6</v>
      </c>
      <c r="P3215" s="7">
        <v>2090</v>
      </c>
      <c r="Q3215" s="7"/>
      <c r="R3215" s="1"/>
      <c r="S3215" s="1"/>
      <c r="T3215" s="1"/>
      <c r="U3215" s="15" t="s">
        <v>816</v>
      </c>
      <c r="V3215" s="52"/>
      <c r="W3215" s="14" t="s">
        <v>815</v>
      </c>
      <c r="X3215" s="20">
        <v>0</v>
      </c>
      <c r="Y3215" s="7" t="s">
        <v>11986</v>
      </c>
      <c r="Z3215" s="11" t="s">
        <v>4442</v>
      </c>
      <c r="AA3215" s="7">
        <v>120000</v>
      </c>
      <c r="AB3215" s="1" t="s">
        <v>16032</v>
      </c>
      <c r="AC3215" s="7" t="s">
        <v>14870</v>
      </c>
      <c r="AD3215" s="1" t="s">
        <v>16269</v>
      </c>
    </row>
    <row r="3216" spans="1:30">
      <c r="A3216" s="6">
        <v>43941</v>
      </c>
      <c r="B3216" s="7" t="s">
        <v>21</v>
      </c>
      <c r="C3216" s="7" t="s">
        <v>2648</v>
      </c>
      <c r="D3216" s="11" t="s">
        <v>3952</v>
      </c>
      <c r="E3216" s="7" t="s">
        <v>16</v>
      </c>
      <c r="F3216" s="7" t="s">
        <v>5371</v>
      </c>
      <c r="G3216" s="7" t="s">
        <v>17</v>
      </c>
      <c r="H3216" s="7" t="s">
        <v>6494</v>
      </c>
      <c r="I3216" s="7" t="s">
        <v>8311</v>
      </c>
      <c r="J3216" s="7"/>
      <c r="K3216" s="7"/>
      <c r="L3216" s="7" t="s">
        <v>1854</v>
      </c>
      <c r="M3216" s="7" t="s">
        <v>1855</v>
      </c>
      <c r="N3216" s="7">
        <v>12500</v>
      </c>
      <c r="O3216" s="7"/>
      <c r="P3216" s="7"/>
      <c r="Q3216" s="7"/>
      <c r="R3216" s="1"/>
      <c r="S3216" s="1"/>
      <c r="T3216" s="1"/>
      <c r="U3216" s="15" t="s">
        <v>816</v>
      </c>
      <c r="V3216" s="52"/>
      <c r="W3216" s="14" t="s">
        <v>815</v>
      </c>
      <c r="X3216" s="20">
        <v>0</v>
      </c>
      <c r="Y3216" s="7" t="s">
        <v>11987</v>
      </c>
      <c r="Z3216" s="11" t="s">
        <v>4442</v>
      </c>
      <c r="AA3216" s="7">
        <v>50000</v>
      </c>
      <c r="AB3216" s="1" t="s">
        <v>15169</v>
      </c>
      <c r="AC3216" s="7" t="s">
        <v>14868</v>
      </c>
      <c r="AD3216" s="1" t="s">
        <v>16269</v>
      </c>
    </row>
    <row r="3217" spans="1:30">
      <c r="A3217" s="6">
        <v>43941</v>
      </c>
      <c r="B3217" s="7" t="s">
        <v>21</v>
      </c>
      <c r="C3217" s="7" t="s">
        <v>2648</v>
      </c>
      <c r="D3217" s="11" t="s">
        <v>3952</v>
      </c>
      <c r="E3217" s="7" t="s">
        <v>16</v>
      </c>
      <c r="F3217" s="7" t="s">
        <v>5371</v>
      </c>
      <c r="G3217" s="7" t="s">
        <v>17</v>
      </c>
      <c r="H3217" s="7" t="s">
        <v>6495</v>
      </c>
      <c r="I3217" s="7" t="s">
        <v>8311</v>
      </c>
      <c r="J3217" s="7"/>
      <c r="K3217" s="7"/>
      <c r="L3217" s="7" t="s">
        <v>1854</v>
      </c>
      <c r="M3217" s="7" t="s">
        <v>1855</v>
      </c>
      <c r="N3217" s="7">
        <v>12500</v>
      </c>
      <c r="O3217" s="7"/>
      <c r="P3217" s="7"/>
      <c r="Q3217" s="7"/>
      <c r="R3217" s="1"/>
      <c r="S3217" s="1"/>
      <c r="T3217" s="1"/>
      <c r="U3217" s="15" t="s">
        <v>816</v>
      </c>
      <c r="V3217" s="52"/>
      <c r="W3217" s="14" t="s">
        <v>815</v>
      </c>
      <c r="X3217" s="20">
        <v>0</v>
      </c>
      <c r="Y3217" s="7" t="s">
        <v>11988</v>
      </c>
      <c r="Z3217" s="11" t="s">
        <v>4442</v>
      </c>
      <c r="AA3217" s="7">
        <v>50000</v>
      </c>
      <c r="AB3217" s="1" t="s">
        <v>15169</v>
      </c>
      <c r="AC3217" s="7" t="s">
        <v>14868</v>
      </c>
      <c r="AD3217" s="1" t="s">
        <v>16269</v>
      </c>
    </row>
    <row r="3218" spans="1:30">
      <c r="A3218" s="6">
        <v>43941</v>
      </c>
      <c r="B3218" s="7" t="s">
        <v>21</v>
      </c>
      <c r="C3218" s="7" t="s">
        <v>2648</v>
      </c>
      <c r="D3218" s="11" t="s">
        <v>3952</v>
      </c>
      <c r="E3218" s="7" t="s">
        <v>16</v>
      </c>
      <c r="F3218" s="7" t="s">
        <v>4101</v>
      </c>
      <c r="G3218" s="7" t="s">
        <v>17</v>
      </c>
      <c r="H3218" s="7" t="s">
        <v>6496</v>
      </c>
      <c r="I3218" s="7" t="s">
        <v>9599</v>
      </c>
      <c r="J3218" s="7"/>
      <c r="K3218" s="7"/>
      <c r="L3218" s="7" t="s">
        <v>14628</v>
      </c>
      <c r="M3218" s="7" t="s">
        <v>14627</v>
      </c>
      <c r="N3218" s="7">
        <v>12451.2</v>
      </c>
      <c r="O3218" s="7"/>
      <c r="P3218" s="7"/>
      <c r="Q3218" s="7"/>
      <c r="R3218" s="1"/>
      <c r="S3218" s="1"/>
      <c r="T3218" s="1"/>
      <c r="U3218" s="15" t="s">
        <v>816</v>
      </c>
      <c r="V3218" s="52"/>
      <c r="W3218" s="14" t="s">
        <v>815</v>
      </c>
      <c r="X3218" s="20">
        <v>0</v>
      </c>
      <c r="Y3218" s="7" t="s">
        <v>11989</v>
      </c>
      <c r="Z3218" s="11" t="s">
        <v>4442</v>
      </c>
      <c r="AA3218" s="7">
        <v>1500000</v>
      </c>
      <c r="AB3218" s="1" t="s">
        <v>16033</v>
      </c>
      <c r="AC3218" s="7" t="s">
        <v>14868</v>
      </c>
      <c r="AD3218" s="1" t="s">
        <v>16269</v>
      </c>
    </row>
    <row r="3219" spans="1:30">
      <c r="A3219" s="6" t="s">
        <v>815</v>
      </c>
      <c r="B3219" s="7" t="s">
        <v>15</v>
      </c>
      <c r="C3219" s="7" t="s">
        <v>4458</v>
      </c>
      <c r="D3219" s="11" t="s">
        <v>904</v>
      </c>
      <c r="E3219" s="7" t="s">
        <v>16</v>
      </c>
      <c r="F3219" s="7" t="s">
        <v>4459</v>
      </c>
      <c r="G3219" s="7" t="s">
        <v>17</v>
      </c>
      <c r="H3219" s="7" t="s">
        <v>6268</v>
      </c>
      <c r="I3219" s="7" t="s">
        <v>8267</v>
      </c>
      <c r="J3219" s="7"/>
      <c r="K3219" s="7" t="s">
        <v>4517</v>
      </c>
      <c r="L3219" s="7" t="s">
        <v>1080</v>
      </c>
      <c r="M3219" s="7" t="s">
        <v>979</v>
      </c>
      <c r="N3219" s="7">
        <v>12432</v>
      </c>
      <c r="O3219" s="7"/>
      <c r="P3219" s="7"/>
      <c r="Q3219" s="7"/>
      <c r="R3219" s="1"/>
      <c r="S3219" s="1"/>
      <c r="T3219" s="1"/>
      <c r="U3219" s="15" t="s">
        <v>816</v>
      </c>
      <c r="V3219" s="52"/>
      <c r="W3219" s="14" t="s">
        <v>815</v>
      </c>
      <c r="X3219" s="20">
        <v>0</v>
      </c>
      <c r="Y3219" s="7" t="s">
        <v>11990</v>
      </c>
      <c r="Z3219" s="11" t="s">
        <v>4442</v>
      </c>
      <c r="AA3219" s="7">
        <v>3500000</v>
      </c>
      <c r="AB3219" s="1" t="s">
        <v>15030</v>
      </c>
      <c r="AC3219" s="7" t="s">
        <v>14869</v>
      </c>
      <c r="AD3219" s="1" t="s">
        <v>16269</v>
      </c>
    </row>
    <row r="3220" spans="1:30">
      <c r="A3220" s="6">
        <v>43937</v>
      </c>
      <c r="B3220" s="7" t="s">
        <v>1385</v>
      </c>
      <c r="C3220" s="7" t="s">
        <v>4444</v>
      </c>
      <c r="D3220" s="7" t="s">
        <v>1387</v>
      </c>
      <c r="E3220" s="7" t="s">
        <v>4456</v>
      </c>
      <c r="F3220" s="7" t="s">
        <v>4469</v>
      </c>
      <c r="G3220" s="7" t="s">
        <v>17</v>
      </c>
      <c r="H3220" s="7" t="s">
        <v>6497</v>
      </c>
      <c r="I3220" s="7" t="s">
        <v>9600</v>
      </c>
      <c r="J3220" s="7"/>
      <c r="K3220" s="7"/>
      <c r="L3220" s="7" t="s">
        <v>8221</v>
      </c>
      <c r="M3220" s="7" t="s">
        <v>9601</v>
      </c>
      <c r="N3220" s="7">
        <v>12423.2</v>
      </c>
      <c r="O3220" s="7"/>
      <c r="P3220" s="7"/>
      <c r="Q3220" s="7"/>
      <c r="R3220" s="1"/>
      <c r="S3220" s="1"/>
      <c r="T3220" s="1"/>
      <c r="U3220" s="15" t="s">
        <v>816</v>
      </c>
      <c r="V3220" s="52"/>
      <c r="W3220" s="14" t="s">
        <v>815</v>
      </c>
      <c r="X3220" s="20">
        <v>0</v>
      </c>
      <c r="Y3220" s="7" t="s">
        <v>11991</v>
      </c>
      <c r="Z3220" s="11" t="s">
        <v>4442</v>
      </c>
      <c r="AA3220" s="7">
        <v>50000</v>
      </c>
      <c r="AB3220" s="1" t="s">
        <v>15650</v>
      </c>
      <c r="AC3220" s="7" t="s">
        <v>14870</v>
      </c>
      <c r="AD3220" s="1" t="s">
        <v>16269</v>
      </c>
    </row>
    <row r="3221" spans="1:30">
      <c r="A3221" s="6">
        <v>43921</v>
      </c>
      <c r="B3221" s="7" t="s">
        <v>15</v>
      </c>
      <c r="C3221" s="7" t="s">
        <v>4632</v>
      </c>
      <c r="D3221" s="7" t="s">
        <v>3512</v>
      </c>
      <c r="E3221" s="7" t="s">
        <v>16</v>
      </c>
      <c r="F3221" s="7"/>
      <c r="G3221" s="7" t="s">
        <v>17</v>
      </c>
      <c r="H3221" s="7" t="s">
        <v>6498</v>
      </c>
      <c r="I3221" s="7" t="s">
        <v>9602</v>
      </c>
      <c r="J3221" s="7" t="s">
        <v>9603</v>
      </c>
      <c r="K3221" s="7" t="s">
        <v>9603</v>
      </c>
      <c r="L3221" s="7" t="s">
        <v>14630</v>
      </c>
      <c r="M3221" s="7" t="s">
        <v>14629</v>
      </c>
      <c r="N3221" s="7">
        <v>12402</v>
      </c>
      <c r="O3221" s="7">
        <v>200</v>
      </c>
      <c r="P3221" s="7">
        <v>62.01</v>
      </c>
      <c r="Q3221" s="7"/>
      <c r="R3221" s="1"/>
      <c r="S3221" s="1"/>
      <c r="T3221" s="1"/>
      <c r="U3221" s="15" t="s">
        <v>816</v>
      </c>
      <c r="V3221" s="52"/>
      <c r="W3221" s="14" t="s">
        <v>815</v>
      </c>
      <c r="X3221" s="20">
        <v>0</v>
      </c>
      <c r="Y3221" s="7" t="s">
        <v>11992</v>
      </c>
      <c r="Z3221" s="11" t="s">
        <v>4442</v>
      </c>
      <c r="AA3221" s="7">
        <v>15000000</v>
      </c>
      <c r="AB3221" s="1" t="s">
        <v>16034</v>
      </c>
      <c r="AC3221" s="7" t="s">
        <v>14869</v>
      </c>
      <c r="AD3221" s="1" t="s">
        <v>16269</v>
      </c>
    </row>
    <row r="3222" spans="1:30">
      <c r="A3222" s="6">
        <v>43949</v>
      </c>
      <c r="B3222" s="7" t="s">
        <v>1385</v>
      </c>
      <c r="C3222" s="7" t="s">
        <v>4499</v>
      </c>
      <c r="D3222" s="7" t="s">
        <v>2194</v>
      </c>
      <c r="E3222" s="7" t="s">
        <v>36</v>
      </c>
      <c r="F3222" s="7" t="s">
        <v>2319</v>
      </c>
      <c r="G3222" s="7" t="s">
        <v>17</v>
      </c>
      <c r="H3222" s="7" t="s">
        <v>6499</v>
      </c>
      <c r="I3222" s="7" t="s">
        <v>2321</v>
      </c>
      <c r="J3222" s="7" t="s">
        <v>2321</v>
      </c>
      <c r="K3222" s="7" t="s">
        <v>2321</v>
      </c>
      <c r="L3222" s="7" t="s">
        <v>13887</v>
      </c>
      <c r="M3222" s="7" t="s">
        <v>2335</v>
      </c>
      <c r="N3222" s="7">
        <v>12300</v>
      </c>
      <c r="O3222" s="7">
        <v>30</v>
      </c>
      <c r="P3222" s="7">
        <v>410</v>
      </c>
      <c r="Q3222" s="7"/>
      <c r="R3222" s="1"/>
      <c r="S3222" s="1"/>
      <c r="T3222" s="1"/>
      <c r="U3222" s="15" t="s">
        <v>816</v>
      </c>
      <c r="V3222" s="52"/>
      <c r="W3222" s="14" t="s">
        <v>815</v>
      </c>
      <c r="X3222" s="20">
        <v>0</v>
      </c>
      <c r="Y3222" s="7" t="s">
        <v>11993</v>
      </c>
      <c r="Z3222" s="11" t="s">
        <v>4442</v>
      </c>
      <c r="AA3222" s="7">
        <v>20000</v>
      </c>
      <c r="AB3222" s="1" t="s">
        <v>15238</v>
      </c>
      <c r="AC3222" s="7" t="s">
        <v>14868</v>
      </c>
      <c r="AD3222" s="1" t="s">
        <v>16269</v>
      </c>
    </row>
    <row r="3223" spans="1:30">
      <c r="A3223" s="6">
        <v>43935</v>
      </c>
      <c r="B3223" s="7" t="s">
        <v>21</v>
      </c>
      <c r="C3223" s="7" t="s">
        <v>6500</v>
      </c>
      <c r="D3223" s="11" t="s">
        <v>904</v>
      </c>
      <c r="E3223" s="7" t="s">
        <v>16</v>
      </c>
      <c r="F3223" s="7"/>
      <c r="G3223" s="7" t="s">
        <v>17</v>
      </c>
      <c r="H3223" s="7" t="s">
        <v>6501</v>
      </c>
      <c r="I3223" s="7" t="s">
        <v>9604</v>
      </c>
      <c r="J3223" s="7"/>
      <c r="K3223" s="7" t="s">
        <v>9605</v>
      </c>
      <c r="L3223" s="7" t="s">
        <v>14631</v>
      </c>
      <c r="M3223" s="7" t="s">
        <v>9606</v>
      </c>
      <c r="N3223" s="7">
        <v>12252</v>
      </c>
      <c r="O3223" s="7"/>
      <c r="P3223" s="7"/>
      <c r="Q3223" s="7"/>
      <c r="R3223" s="1"/>
      <c r="S3223" s="1"/>
      <c r="T3223" s="1"/>
      <c r="U3223" s="15" t="s">
        <v>816</v>
      </c>
      <c r="V3223" s="52"/>
      <c r="W3223" s="14" t="s">
        <v>815</v>
      </c>
      <c r="X3223" s="20">
        <v>0</v>
      </c>
      <c r="Y3223" s="7" t="s">
        <v>11994</v>
      </c>
      <c r="Z3223" s="11" t="s">
        <v>4442</v>
      </c>
      <c r="AA3223" s="7">
        <v>30000</v>
      </c>
      <c r="AB3223" s="1" t="s">
        <v>16035</v>
      </c>
      <c r="AC3223" s="7" t="s">
        <v>14868</v>
      </c>
      <c r="AD3223" s="1" t="s">
        <v>16269</v>
      </c>
    </row>
    <row r="3224" spans="1:30">
      <c r="A3224" s="6" t="s">
        <v>815</v>
      </c>
      <c r="B3224" s="7" t="s">
        <v>15</v>
      </c>
      <c r="C3224" s="7" t="s">
        <v>4458</v>
      </c>
      <c r="D3224" s="11" t="s">
        <v>904</v>
      </c>
      <c r="E3224" s="7" t="s">
        <v>16</v>
      </c>
      <c r="F3224" s="7" t="s">
        <v>4459</v>
      </c>
      <c r="G3224" s="7" t="s">
        <v>17</v>
      </c>
      <c r="H3224" s="7" t="s">
        <v>6502</v>
      </c>
      <c r="I3224" s="7" t="s">
        <v>4846</v>
      </c>
      <c r="J3224" s="7"/>
      <c r="K3224" s="7" t="s">
        <v>4517</v>
      </c>
      <c r="L3224" s="7" t="s">
        <v>9035</v>
      </c>
      <c r="M3224" s="7" t="s">
        <v>14474</v>
      </c>
      <c r="N3224" s="7">
        <v>12150</v>
      </c>
      <c r="O3224" s="7"/>
      <c r="P3224" s="7"/>
      <c r="Q3224" s="7"/>
      <c r="R3224" s="1"/>
      <c r="S3224" s="1"/>
      <c r="T3224" s="1"/>
      <c r="U3224" s="15" t="s">
        <v>816</v>
      </c>
      <c r="V3224" s="52"/>
      <c r="W3224" s="14" t="s">
        <v>815</v>
      </c>
      <c r="X3224" s="20">
        <v>0</v>
      </c>
      <c r="Y3224" s="7" t="s">
        <v>11995</v>
      </c>
      <c r="Z3224" s="11" t="s">
        <v>4442</v>
      </c>
      <c r="AA3224" s="7">
        <v>5000</v>
      </c>
      <c r="AB3224" s="1" t="s">
        <v>15874</v>
      </c>
      <c r="AC3224" s="7" t="s">
        <v>14869</v>
      </c>
      <c r="AD3224" s="1" t="s">
        <v>16269</v>
      </c>
    </row>
    <row r="3225" spans="1:30">
      <c r="A3225" s="6">
        <v>43917</v>
      </c>
      <c r="B3225" s="7" t="s">
        <v>1385</v>
      </c>
      <c r="C3225" s="7" t="s">
        <v>4444</v>
      </c>
      <c r="D3225" s="7" t="s">
        <v>1387</v>
      </c>
      <c r="E3225" s="7" t="s">
        <v>4456</v>
      </c>
      <c r="F3225" s="7" t="s">
        <v>4498</v>
      </c>
      <c r="G3225" s="7" t="s">
        <v>17</v>
      </c>
      <c r="H3225" s="7" t="s">
        <v>6503</v>
      </c>
      <c r="I3225" s="7" t="s">
        <v>9607</v>
      </c>
      <c r="J3225" s="7"/>
      <c r="K3225" s="7"/>
      <c r="L3225" s="7" t="s">
        <v>1427</v>
      </c>
      <c r="M3225" s="7" t="s">
        <v>1428</v>
      </c>
      <c r="N3225" s="7">
        <v>12075</v>
      </c>
      <c r="O3225" s="7"/>
      <c r="P3225" s="7"/>
      <c r="Q3225" s="7"/>
      <c r="R3225" s="1"/>
      <c r="S3225" s="1"/>
      <c r="T3225" s="1"/>
      <c r="U3225" s="15" t="s">
        <v>816</v>
      </c>
      <c r="V3225" s="52"/>
      <c r="W3225" s="14" t="s">
        <v>815</v>
      </c>
      <c r="X3225" s="20">
        <v>0</v>
      </c>
      <c r="Y3225" s="7" t="s">
        <v>11996</v>
      </c>
      <c r="Z3225" s="11" t="s">
        <v>4442</v>
      </c>
      <c r="AA3225" s="7">
        <v>200000</v>
      </c>
      <c r="AB3225" s="1" t="s">
        <v>15099</v>
      </c>
      <c r="AC3225" s="7" t="s">
        <v>14870</v>
      </c>
      <c r="AD3225" s="1" t="s">
        <v>16269</v>
      </c>
    </row>
    <row r="3226" spans="1:30">
      <c r="A3226" s="6">
        <v>43921</v>
      </c>
      <c r="B3226" s="7" t="s">
        <v>15</v>
      </c>
      <c r="C3226" s="7" t="s">
        <v>4632</v>
      </c>
      <c r="D3226" s="7" t="s">
        <v>3512</v>
      </c>
      <c r="E3226" s="7" t="s">
        <v>16</v>
      </c>
      <c r="F3226" s="7"/>
      <c r="G3226" s="7" t="s">
        <v>17</v>
      </c>
      <c r="H3226" s="7" t="s">
        <v>6504</v>
      </c>
      <c r="I3226" s="7" t="s">
        <v>9608</v>
      </c>
      <c r="J3226" s="7" t="s">
        <v>9609</v>
      </c>
      <c r="K3226" s="7" t="s">
        <v>9609</v>
      </c>
      <c r="L3226" s="7" t="s">
        <v>14450</v>
      </c>
      <c r="M3226" s="7" t="s">
        <v>8937</v>
      </c>
      <c r="N3226" s="7">
        <v>12000</v>
      </c>
      <c r="O3226" s="7">
        <v>200</v>
      </c>
      <c r="P3226" s="7">
        <v>60</v>
      </c>
      <c r="Q3226" s="7"/>
      <c r="R3226" s="1"/>
      <c r="S3226" s="1"/>
      <c r="T3226" s="1"/>
      <c r="U3226" s="15" t="s">
        <v>816</v>
      </c>
      <c r="V3226" s="52"/>
      <c r="W3226" s="14" t="s">
        <v>815</v>
      </c>
      <c r="X3226" s="20">
        <v>0</v>
      </c>
      <c r="Y3226" s="7" t="s">
        <v>11997</v>
      </c>
      <c r="Z3226" s="11" t="s">
        <v>4442</v>
      </c>
      <c r="AA3226" s="7">
        <v>100000</v>
      </c>
      <c r="AB3226" s="1" t="s">
        <v>15847</v>
      </c>
      <c r="AC3226" s="7" t="s">
        <v>14870</v>
      </c>
      <c r="AD3226" s="1" t="s">
        <v>16269</v>
      </c>
    </row>
    <row r="3227" spans="1:30">
      <c r="A3227" s="6">
        <v>43941</v>
      </c>
      <c r="B3227" s="7" t="s">
        <v>15</v>
      </c>
      <c r="C3227" s="7" t="s">
        <v>4645</v>
      </c>
      <c r="D3227" s="7" t="s">
        <v>692</v>
      </c>
      <c r="E3227" s="7" t="s">
        <v>16</v>
      </c>
      <c r="F3227" s="7"/>
      <c r="G3227" s="7" t="s">
        <v>37</v>
      </c>
      <c r="H3227" s="7" t="s">
        <v>6505</v>
      </c>
      <c r="I3227" s="7" t="s">
        <v>716</v>
      </c>
      <c r="J3227" s="7"/>
      <c r="K3227" s="7" t="s">
        <v>717</v>
      </c>
      <c r="L3227" s="7" t="s">
        <v>8357</v>
      </c>
      <c r="M3227" s="7" t="s">
        <v>632</v>
      </c>
      <c r="N3227" s="7">
        <v>12000</v>
      </c>
      <c r="O3227" s="7">
        <v>12</v>
      </c>
      <c r="P3227" s="7">
        <v>1000</v>
      </c>
      <c r="Q3227" s="7"/>
      <c r="R3227" s="1"/>
      <c r="S3227" s="1"/>
      <c r="T3227" s="1"/>
      <c r="U3227" s="15" t="s">
        <v>816</v>
      </c>
      <c r="V3227" s="52"/>
      <c r="W3227" s="14" t="s">
        <v>815</v>
      </c>
      <c r="X3227" s="20">
        <v>0</v>
      </c>
      <c r="Y3227" s="7" t="s">
        <v>11998</v>
      </c>
      <c r="Z3227" s="11" t="s">
        <v>4442</v>
      </c>
      <c r="AA3227" s="7">
        <v>720000</v>
      </c>
      <c r="AB3227" s="1" t="s">
        <v>14981</v>
      </c>
      <c r="AC3227" s="7" t="s">
        <v>14870</v>
      </c>
      <c r="AD3227" s="1" t="s">
        <v>16269</v>
      </c>
    </row>
    <row r="3228" spans="1:30">
      <c r="A3228" s="6">
        <v>43920</v>
      </c>
      <c r="B3228" s="7" t="s">
        <v>21</v>
      </c>
      <c r="C3228" s="7" t="s">
        <v>6136</v>
      </c>
      <c r="D3228" s="11" t="s">
        <v>904</v>
      </c>
      <c r="E3228" s="7" t="s">
        <v>16</v>
      </c>
      <c r="F3228" s="7" t="s">
        <v>3376</v>
      </c>
      <c r="G3228" s="7" t="s">
        <v>34</v>
      </c>
      <c r="H3228" s="7" t="s">
        <v>6506</v>
      </c>
      <c r="I3228" s="7" t="s">
        <v>2279</v>
      </c>
      <c r="J3228" s="7"/>
      <c r="K3228" s="7"/>
      <c r="L3228" s="7" t="s">
        <v>14548</v>
      </c>
      <c r="M3228" s="7" t="s">
        <v>14547</v>
      </c>
      <c r="N3228" s="7">
        <v>12000</v>
      </c>
      <c r="O3228" s="7">
        <v>1</v>
      </c>
      <c r="P3228" s="7">
        <v>12000</v>
      </c>
      <c r="Q3228" s="7"/>
      <c r="R3228" s="1"/>
      <c r="S3228" s="1"/>
      <c r="T3228" s="1"/>
      <c r="U3228" s="15" t="s">
        <v>816</v>
      </c>
      <c r="V3228" s="52"/>
      <c r="W3228" s="14" t="s">
        <v>815</v>
      </c>
      <c r="X3228" s="20">
        <v>0</v>
      </c>
      <c r="Y3228" s="7" t="s">
        <v>11999</v>
      </c>
      <c r="Z3228" s="11" t="s">
        <v>4442</v>
      </c>
      <c r="AA3228" s="7">
        <v>100000</v>
      </c>
      <c r="AB3228" s="1" t="s">
        <v>15954</v>
      </c>
      <c r="AC3228" s="7" t="s">
        <v>14868</v>
      </c>
      <c r="AD3228" s="1" t="s">
        <v>16269</v>
      </c>
    </row>
    <row r="3229" spans="1:30">
      <c r="A3229" s="6">
        <v>43917</v>
      </c>
      <c r="B3229" s="7" t="s">
        <v>1385</v>
      </c>
      <c r="C3229" s="7" t="s">
        <v>4444</v>
      </c>
      <c r="D3229" s="7" t="s">
        <v>1387</v>
      </c>
      <c r="E3229" s="7" t="s">
        <v>4456</v>
      </c>
      <c r="F3229" s="7" t="s">
        <v>4469</v>
      </c>
      <c r="G3229" s="7" t="s">
        <v>17</v>
      </c>
      <c r="H3229" s="7" t="s">
        <v>6507</v>
      </c>
      <c r="I3229" s="7" t="s">
        <v>9610</v>
      </c>
      <c r="J3229" s="7"/>
      <c r="K3229" s="7"/>
      <c r="L3229" s="7" t="s">
        <v>9611</v>
      </c>
      <c r="M3229" s="7" t="s">
        <v>3124</v>
      </c>
      <c r="N3229" s="7">
        <v>12000</v>
      </c>
      <c r="O3229" s="7"/>
      <c r="P3229" s="7"/>
      <c r="Q3229" s="7"/>
      <c r="R3229" s="1"/>
      <c r="S3229" s="1"/>
      <c r="T3229" s="1"/>
      <c r="U3229" s="15" t="s">
        <v>816</v>
      </c>
      <c r="V3229" s="52"/>
      <c r="W3229" s="14" t="s">
        <v>815</v>
      </c>
      <c r="X3229" s="20">
        <v>0</v>
      </c>
      <c r="Y3229" s="7" t="s">
        <v>12000</v>
      </c>
      <c r="Z3229" s="11" t="s">
        <v>4442</v>
      </c>
      <c r="AA3229" s="7">
        <v>100000</v>
      </c>
      <c r="AB3229" s="1" t="s">
        <v>15331</v>
      </c>
      <c r="AC3229" s="7" t="s">
        <v>14868</v>
      </c>
      <c r="AD3229" s="1" t="s">
        <v>16269</v>
      </c>
    </row>
    <row r="3230" spans="1:30">
      <c r="A3230" s="6" t="s">
        <v>815</v>
      </c>
      <c r="B3230" s="7" t="s">
        <v>15</v>
      </c>
      <c r="C3230" s="7" t="s">
        <v>4458</v>
      </c>
      <c r="D3230" s="11" t="s">
        <v>904</v>
      </c>
      <c r="E3230" s="7" t="s">
        <v>16</v>
      </c>
      <c r="F3230" s="7" t="s">
        <v>4459</v>
      </c>
      <c r="G3230" s="7" t="s">
        <v>17</v>
      </c>
      <c r="H3230" s="7" t="s">
        <v>6508</v>
      </c>
      <c r="I3230" s="7" t="s">
        <v>8267</v>
      </c>
      <c r="J3230" s="7"/>
      <c r="K3230" s="7" t="s">
        <v>4517</v>
      </c>
      <c r="L3230" s="7" t="s">
        <v>8254</v>
      </c>
      <c r="M3230" s="7" t="s">
        <v>8538</v>
      </c>
      <c r="N3230" s="7">
        <v>11970</v>
      </c>
      <c r="O3230" s="7"/>
      <c r="P3230" s="7"/>
      <c r="Q3230" s="7"/>
      <c r="R3230" s="1"/>
      <c r="S3230" s="1"/>
      <c r="T3230" s="1"/>
      <c r="U3230" s="15" t="s">
        <v>816</v>
      </c>
      <c r="V3230" s="52"/>
      <c r="W3230" s="14" t="s">
        <v>815</v>
      </c>
      <c r="X3230" s="20">
        <v>0</v>
      </c>
      <c r="Y3230" s="7" t="s">
        <v>12001</v>
      </c>
      <c r="Z3230" s="11" t="s">
        <v>4442</v>
      </c>
      <c r="AA3230" s="7">
        <v>3600000</v>
      </c>
      <c r="AB3230" s="1" t="s">
        <v>15660</v>
      </c>
      <c r="AC3230" s="7" t="s">
        <v>14869</v>
      </c>
      <c r="AD3230" s="1" t="s">
        <v>16269</v>
      </c>
    </row>
    <row r="3231" spans="1:30">
      <c r="A3231" s="6">
        <v>43949</v>
      </c>
      <c r="B3231" s="7" t="s">
        <v>1385</v>
      </c>
      <c r="C3231" s="7" t="s">
        <v>4499</v>
      </c>
      <c r="D3231" s="7" t="s">
        <v>2194</v>
      </c>
      <c r="E3231" s="7" t="s">
        <v>36</v>
      </c>
      <c r="F3231" s="7" t="s">
        <v>2319</v>
      </c>
      <c r="G3231" s="7" t="s">
        <v>17</v>
      </c>
      <c r="H3231" s="7" t="s">
        <v>6509</v>
      </c>
      <c r="I3231" s="7" t="s">
        <v>2321</v>
      </c>
      <c r="J3231" s="7" t="s">
        <v>2321</v>
      </c>
      <c r="K3231" s="7" t="s">
        <v>2321</v>
      </c>
      <c r="L3231" s="7" t="s">
        <v>8355</v>
      </c>
      <c r="M3231" s="7" t="s">
        <v>2620</v>
      </c>
      <c r="N3231" s="7">
        <v>11962</v>
      </c>
      <c r="O3231" s="7">
        <v>492</v>
      </c>
      <c r="P3231" s="7">
        <v>24.312999999999999</v>
      </c>
      <c r="Q3231" s="7"/>
      <c r="R3231" s="1"/>
      <c r="S3231" s="1"/>
      <c r="T3231" s="1"/>
      <c r="U3231" s="15" t="s">
        <v>816</v>
      </c>
      <c r="V3231" s="52"/>
      <c r="W3231" s="14" t="s">
        <v>815</v>
      </c>
      <c r="X3231" s="20">
        <v>0</v>
      </c>
      <c r="Y3231" s="7" t="s">
        <v>12002</v>
      </c>
      <c r="Z3231" s="11" t="s">
        <v>4442</v>
      </c>
      <c r="AA3231" s="7">
        <v>40000000</v>
      </c>
      <c r="AB3231" s="1" t="s">
        <v>15276</v>
      </c>
      <c r="AC3231" s="7" t="s">
        <v>14869</v>
      </c>
      <c r="AD3231" s="1" t="s">
        <v>16269</v>
      </c>
    </row>
    <row r="3232" spans="1:30">
      <c r="A3232" s="6">
        <v>43943</v>
      </c>
      <c r="B3232" s="7" t="s">
        <v>15</v>
      </c>
      <c r="C3232" s="7" t="s">
        <v>4642</v>
      </c>
      <c r="D3232" s="7" t="s">
        <v>2046</v>
      </c>
      <c r="E3232" s="7" t="s">
        <v>16</v>
      </c>
      <c r="F3232" s="7"/>
      <c r="G3232" s="7" t="s">
        <v>17</v>
      </c>
      <c r="H3232" s="7" t="s">
        <v>6510</v>
      </c>
      <c r="I3232" s="7" t="s">
        <v>2093</v>
      </c>
      <c r="J3232" s="7"/>
      <c r="K3232" s="7" t="s">
        <v>2094</v>
      </c>
      <c r="L3232" s="7" t="s">
        <v>13865</v>
      </c>
      <c r="M3232" s="7" t="s">
        <v>2055</v>
      </c>
      <c r="N3232" s="7">
        <v>11940</v>
      </c>
      <c r="O3232" s="7">
        <v>6000</v>
      </c>
      <c r="P3232" s="7">
        <v>1.99</v>
      </c>
      <c r="Q3232" s="7"/>
      <c r="R3232" s="1"/>
      <c r="S3232" s="1"/>
      <c r="T3232" s="1"/>
      <c r="U3232" s="15" t="s">
        <v>816</v>
      </c>
      <c r="V3232" s="52"/>
      <c r="W3232" s="14" t="s">
        <v>815</v>
      </c>
      <c r="X3232" s="20">
        <v>0</v>
      </c>
      <c r="Y3232" s="7" t="s">
        <v>12003</v>
      </c>
      <c r="Z3232" s="11" t="s">
        <v>4442</v>
      </c>
      <c r="AA3232" s="7">
        <v>2000000</v>
      </c>
      <c r="AB3232" s="1" t="s">
        <v>15207</v>
      </c>
      <c r="AC3232" s="7" t="s">
        <v>14869</v>
      </c>
      <c r="AD3232" s="1" t="s">
        <v>16269</v>
      </c>
    </row>
    <row r="3233" spans="1:30">
      <c r="A3233" s="6">
        <v>43941</v>
      </c>
      <c r="B3233" s="7" t="s">
        <v>15</v>
      </c>
      <c r="C3233" s="7" t="s">
        <v>4645</v>
      </c>
      <c r="D3233" s="7" t="s">
        <v>692</v>
      </c>
      <c r="E3233" s="7" t="s">
        <v>16</v>
      </c>
      <c r="F3233" s="7"/>
      <c r="G3233" s="7" t="s">
        <v>17</v>
      </c>
      <c r="H3233" s="7" t="s">
        <v>6511</v>
      </c>
      <c r="I3233" s="7" t="s">
        <v>8719</v>
      </c>
      <c r="J3233" s="7"/>
      <c r="K3233" s="7" t="s">
        <v>8720</v>
      </c>
      <c r="L3233" s="7" t="s">
        <v>9612</v>
      </c>
      <c r="M3233" s="7" t="s">
        <v>9613</v>
      </c>
      <c r="N3233" s="7">
        <v>11925</v>
      </c>
      <c r="O3233" s="7">
        <v>7500</v>
      </c>
      <c r="P3233" s="7">
        <v>1.59</v>
      </c>
      <c r="Q3233" s="7"/>
      <c r="R3233" s="1"/>
      <c r="S3233" s="1"/>
      <c r="T3233" s="1"/>
      <c r="U3233" s="15" t="s">
        <v>816</v>
      </c>
      <c r="V3233" s="52"/>
      <c r="W3233" s="14" t="s">
        <v>815</v>
      </c>
      <c r="X3233" s="20">
        <v>0</v>
      </c>
      <c r="Y3233" s="7" t="s">
        <v>12004</v>
      </c>
      <c r="Z3233" s="11" t="s">
        <v>4442</v>
      </c>
      <c r="AA3233" s="7">
        <v>12000000</v>
      </c>
      <c r="AB3233" s="1" t="s">
        <v>16036</v>
      </c>
      <c r="AC3233" s="7" t="s">
        <v>14869</v>
      </c>
      <c r="AD3233" s="1" t="s">
        <v>16269</v>
      </c>
    </row>
    <row r="3234" spans="1:30">
      <c r="A3234" s="6" t="s">
        <v>815</v>
      </c>
      <c r="B3234" s="7" t="s">
        <v>15</v>
      </c>
      <c r="C3234" s="7" t="s">
        <v>4458</v>
      </c>
      <c r="D3234" s="11" t="s">
        <v>904</v>
      </c>
      <c r="E3234" s="7" t="s">
        <v>16</v>
      </c>
      <c r="F3234" s="7" t="s">
        <v>4459</v>
      </c>
      <c r="G3234" s="7" t="s">
        <v>17</v>
      </c>
      <c r="H3234" s="7" t="s">
        <v>6512</v>
      </c>
      <c r="I3234" s="7" t="s">
        <v>4843</v>
      </c>
      <c r="J3234" s="7"/>
      <c r="K3234" s="7" t="s">
        <v>4517</v>
      </c>
      <c r="L3234" s="7" t="s">
        <v>8355</v>
      </c>
      <c r="M3234" s="7" t="s">
        <v>2620</v>
      </c>
      <c r="N3234" s="7">
        <v>11904</v>
      </c>
      <c r="O3234" s="7"/>
      <c r="P3234" s="7"/>
      <c r="Q3234" s="7"/>
      <c r="R3234" s="1"/>
      <c r="S3234" s="1"/>
      <c r="T3234" s="1"/>
      <c r="U3234" s="15" t="s">
        <v>816</v>
      </c>
      <c r="V3234" s="52"/>
      <c r="W3234" s="14" t="s">
        <v>815</v>
      </c>
      <c r="X3234" s="20">
        <v>0</v>
      </c>
      <c r="Y3234" s="7" t="s">
        <v>12005</v>
      </c>
      <c r="Z3234" s="11" t="s">
        <v>4442</v>
      </c>
      <c r="AA3234" s="7">
        <v>40000000</v>
      </c>
      <c r="AB3234" s="1" t="s">
        <v>15276</v>
      </c>
      <c r="AC3234" s="7" t="s">
        <v>14869</v>
      </c>
      <c r="AD3234" s="1" t="s">
        <v>16269</v>
      </c>
    </row>
    <row r="3235" spans="1:30">
      <c r="A3235" s="6">
        <v>43938</v>
      </c>
      <c r="B3235" s="7" t="s">
        <v>15</v>
      </c>
      <c r="C3235" s="7" t="s">
        <v>4244</v>
      </c>
      <c r="D3235" s="11" t="s">
        <v>3155</v>
      </c>
      <c r="E3235" s="7" t="s">
        <v>16</v>
      </c>
      <c r="F3235" s="7" t="s">
        <v>3156</v>
      </c>
      <c r="G3235" s="7" t="s">
        <v>17</v>
      </c>
      <c r="H3235" s="7" t="s">
        <v>6513</v>
      </c>
      <c r="I3235" s="7" t="s">
        <v>3162</v>
      </c>
      <c r="J3235" s="7" t="s">
        <v>9208</v>
      </c>
      <c r="K3235" s="7"/>
      <c r="L3235" s="7" t="s">
        <v>9209</v>
      </c>
      <c r="M3235" s="7" t="s">
        <v>14520</v>
      </c>
      <c r="N3235" s="7">
        <v>11898</v>
      </c>
      <c r="O3235" s="7">
        <v>36</v>
      </c>
      <c r="P3235" s="7">
        <v>330.5</v>
      </c>
      <c r="Q3235" s="7"/>
      <c r="R3235" s="1"/>
      <c r="S3235" s="1"/>
      <c r="T3235" s="1"/>
      <c r="U3235" s="15" t="s">
        <v>816</v>
      </c>
      <c r="V3235" s="52"/>
      <c r="W3235" s="14" t="s">
        <v>815</v>
      </c>
      <c r="X3235" s="20">
        <v>0</v>
      </c>
      <c r="Y3235" s="7" t="s">
        <v>12006</v>
      </c>
      <c r="Z3235" s="11" t="s">
        <v>4442</v>
      </c>
      <c r="AA3235" s="7">
        <v>600000</v>
      </c>
      <c r="AB3235" s="1" t="s">
        <v>15923</v>
      </c>
      <c r="AC3235" s="7" t="s">
        <v>14870</v>
      </c>
      <c r="AD3235" s="1" t="s">
        <v>16269</v>
      </c>
    </row>
    <row r="3236" spans="1:30">
      <c r="A3236" s="6">
        <v>43941</v>
      </c>
      <c r="B3236" s="7" t="s">
        <v>15</v>
      </c>
      <c r="C3236" s="7" t="s">
        <v>4645</v>
      </c>
      <c r="D3236" s="7" t="s">
        <v>692</v>
      </c>
      <c r="E3236" s="7" t="s">
        <v>16</v>
      </c>
      <c r="F3236" s="7"/>
      <c r="G3236" s="7" t="s">
        <v>17</v>
      </c>
      <c r="H3236" s="7" t="s">
        <v>6514</v>
      </c>
      <c r="I3236" s="7" t="s">
        <v>8719</v>
      </c>
      <c r="J3236" s="7"/>
      <c r="K3236" s="7" t="s">
        <v>8720</v>
      </c>
      <c r="L3236" s="7" t="s">
        <v>9612</v>
      </c>
      <c r="M3236" s="7" t="s">
        <v>9613</v>
      </c>
      <c r="N3236" s="7">
        <v>11880</v>
      </c>
      <c r="O3236" s="7">
        <v>5400</v>
      </c>
      <c r="P3236" s="7">
        <v>2.2000000000000002</v>
      </c>
      <c r="Q3236" s="7"/>
      <c r="R3236" s="1"/>
      <c r="S3236" s="1"/>
      <c r="T3236" s="1"/>
      <c r="U3236" s="15" t="s">
        <v>816</v>
      </c>
      <c r="V3236" s="52"/>
      <c r="W3236" s="14" t="s">
        <v>815</v>
      </c>
      <c r="X3236" s="20">
        <v>0</v>
      </c>
      <c r="Y3236" s="7" t="s">
        <v>12007</v>
      </c>
      <c r="Z3236" s="11" t="s">
        <v>4442</v>
      </c>
      <c r="AA3236" s="7">
        <v>12000000</v>
      </c>
      <c r="AB3236" s="1" t="s">
        <v>16036</v>
      </c>
      <c r="AC3236" s="7" t="s">
        <v>14869</v>
      </c>
      <c r="AD3236" s="1" t="s">
        <v>16269</v>
      </c>
    </row>
    <row r="3237" spans="1:30">
      <c r="A3237" s="6">
        <v>43915</v>
      </c>
      <c r="B3237" s="7" t="s">
        <v>1385</v>
      </c>
      <c r="C3237" s="7" t="s">
        <v>4444</v>
      </c>
      <c r="D3237" s="7" t="s">
        <v>1387</v>
      </c>
      <c r="E3237" s="7" t="s">
        <v>4456</v>
      </c>
      <c r="F3237" s="7" t="s">
        <v>4469</v>
      </c>
      <c r="G3237" s="7" t="s">
        <v>17</v>
      </c>
      <c r="H3237" s="7" t="s">
        <v>6515</v>
      </c>
      <c r="I3237" s="7" t="s">
        <v>9614</v>
      </c>
      <c r="J3237" s="7"/>
      <c r="K3237" s="7"/>
      <c r="L3237" s="7" t="s">
        <v>9233</v>
      </c>
      <c r="M3237" s="7" t="s">
        <v>1777</v>
      </c>
      <c r="N3237" s="7">
        <v>11875</v>
      </c>
      <c r="O3237" s="7"/>
      <c r="P3237" s="7"/>
      <c r="Q3237" s="7"/>
      <c r="R3237" s="1"/>
      <c r="S3237" s="1"/>
      <c r="T3237" s="1"/>
      <c r="U3237" s="15" t="s">
        <v>816</v>
      </c>
      <c r="V3237" s="52"/>
      <c r="W3237" s="14" t="s">
        <v>815</v>
      </c>
      <c r="X3237" s="20">
        <v>0</v>
      </c>
      <c r="Y3237" s="7" t="s">
        <v>12008</v>
      </c>
      <c r="Z3237" s="11" t="s">
        <v>4442</v>
      </c>
      <c r="AA3237" s="7">
        <v>100000</v>
      </c>
      <c r="AB3237" s="1" t="s">
        <v>15157</v>
      </c>
      <c r="AC3237" s="7" t="s">
        <v>14870</v>
      </c>
      <c r="AD3237" s="1" t="s">
        <v>16269</v>
      </c>
    </row>
    <row r="3238" spans="1:30">
      <c r="A3238" s="6">
        <v>43944</v>
      </c>
      <c r="B3238" s="7" t="s">
        <v>21</v>
      </c>
      <c r="C3238" s="7" t="s">
        <v>5627</v>
      </c>
      <c r="D3238" s="7" t="s">
        <v>773</v>
      </c>
      <c r="E3238" s="7" t="s">
        <v>16</v>
      </c>
      <c r="F3238" s="7" t="s">
        <v>785</v>
      </c>
      <c r="G3238" s="7" t="s">
        <v>34</v>
      </c>
      <c r="H3238" s="7" t="s">
        <v>6516</v>
      </c>
      <c r="I3238" s="7" t="s">
        <v>9615</v>
      </c>
      <c r="J3238" s="7" t="s">
        <v>2854</v>
      </c>
      <c r="K3238" s="7" t="s">
        <v>198</v>
      </c>
      <c r="L3238" s="7" t="s">
        <v>14632</v>
      </c>
      <c r="M3238" s="7" t="s">
        <v>9616</v>
      </c>
      <c r="N3238" s="7">
        <v>11860</v>
      </c>
      <c r="O3238" s="7">
        <v>1</v>
      </c>
      <c r="P3238" s="7"/>
      <c r="Q3238" s="7"/>
      <c r="R3238" s="1"/>
      <c r="S3238" s="1"/>
      <c r="T3238" s="1"/>
      <c r="U3238" s="15" t="s">
        <v>816</v>
      </c>
      <c r="V3238" s="52"/>
      <c r="W3238" s="14" t="s">
        <v>815</v>
      </c>
      <c r="X3238" s="20">
        <v>0</v>
      </c>
      <c r="Y3238" s="7" t="s">
        <v>12009</v>
      </c>
      <c r="Z3238" s="11" t="s">
        <v>4442</v>
      </c>
      <c r="AA3238" s="7">
        <v>200000</v>
      </c>
      <c r="AB3238" s="1" t="s">
        <v>16037</v>
      </c>
      <c r="AC3238" s="7" t="s">
        <v>14868</v>
      </c>
      <c r="AD3238" s="1" t="s">
        <v>16269</v>
      </c>
    </row>
    <row r="3239" spans="1:30">
      <c r="A3239" s="6">
        <v>43951</v>
      </c>
      <c r="B3239" s="7" t="s">
        <v>15</v>
      </c>
      <c r="C3239" s="7" t="s">
        <v>4452</v>
      </c>
      <c r="D3239" s="7" t="s">
        <v>3804</v>
      </c>
      <c r="E3239" s="7" t="s">
        <v>16</v>
      </c>
      <c r="F3239" s="7" t="s">
        <v>2462</v>
      </c>
      <c r="G3239" s="7" t="s">
        <v>17</v>
      </c>
      <c r="H3239" s="7" t="s">
        <v>6517</v>
      </c>
      <c r="I3239" s="7" t="s">
        <v>9617</v>
      </c>
      <c r="J3239" s="7"/>
      <c r="K3239" s="7" t="s">
        <v>9618</v>
      </c>
      <c r="L3239" s="7" t="s">
        <v>9619</v>
      </c>
      <c r="M3239" s="7" t="s">
        <v>9620</v>
      </c>
      <c r="N3239" s="7">
        <v>11800</v>
      </c>
      <c r="O3239" s="7">
        <v>1000</v>
      </c>
      <c r="P3239" s="7">
        <v>11.8</v>
      </c>
      <c r="Q3239" s="7"/>
      <c r="R3239" s="1"/>
      <c r="S3239" s="1"/>
      <c r="T3239" s="1"/>
      <c r="U3239" s="15" t="s">
        <v>816</v>
      </c>
      <c r="V3239" s="52"/>
      <c r="W3239" s="14" t="s">
        <v>815</v>
      </c>
      <c r="X3239" s="20">
        <v>0</v>
      </c>
      <c r="Y3239" s="7" t="s">
        <v>12010</v>
      </c>
      <c r="Z3239" s="11" t="s">
        <v>4442</v>
      </c>
      <c r="AA3239" s="7">
        <v>100000</v>
      </c>
      <c r="AB3239" s="1" t="s">
        <v>16038</v>
      </c>
      <c r="AC3239" s="7" t="s">
        <v>14870</v>
      </c>
      <c r="AD3239" s="1" t="s">
        <v>16269</v>
      </c>
    </row>
    <row r="3240" spans="1:30">
      <c r="A3240" s="6">
        <v>43950</v>
      </c>
      <c r="B3240" s="7" t="s">
        <v>21</v>
      </c>
      <c r="C3240" s="7" t="s">
        <v>4257</v>
      </c>
      <c r="D3240" s="7" t="s">
        <v>309</v>
      </c>
      <c r="E3240" s="7" t="s">
        <v>16</v>
      </c>
      <c r="F3240" s="7" t="s">
        <v>363</v>
      </c>
      <c r="G3240" s="7" t="s">
        <v>37</v>
      </c>
      <c r="H3240" s="7" t="s">
        <v>6518</v>
      </c>
      <c r="I3240" s="7" t="s">
        <v>9621</v>
      </c>
      <c r="J3240" s="7" t="s">
        <v>314</v>
      </c>
      <c r="K3240" s="7" t="s">
        <v>314</v>
      </c>
      <c r="L3240" s="7" t="s">
        <v>14633</v>
      </c>
      <c r="M3240" s="7" t="s">
        <v>9622</v>
      </c>
      <c r="N3240" s="7">
        <v>11750</v>
      </c>
      <c r="O3240" s="7">
        <v>50</v>
      </c>
      <c r="P3240" s="7">
        <v>235</v>
      </c>
      <c r="Q3240" s="7"/>
      <c r="R3240" s="1"/>
      <c r="S3240" s="1"/>
      <c r="T3240" s="1"/>
      <c r="U3240" s="15" t="s">
        <v>816</v>
      </c>
      <c r="V3240" s="52"/>
      <c r="W3240" s="14" t="s">
        <v>815</v>
      </c>
      <c r="X3240" s="20">
        <v>0</v>
      </c>
      <c r="Y3240" s="7" t="s">
        <v>12011</v>
      </c>
      <c r="Z3240" s="11" t="s">
        <v>4442</v>
      </c>
      <c r="AA3240" s="7">
        <v>75000</v>
      </c>
      <c r="AB3240" s="1" t="s">
        <v>16039</v>
      </c>
      <c r="AC3240" s="7" t="s">
        <v>14868</v>
      </c>
      <c r="AD3240" s="1" t="s">
        <v>16269</v>
      </c>
    </row>
    <row r="3241" spans="1:30">
      <c r="A3241" s="6">
        <v>43917</v>
      </c>
      <c r="B3241" s="7" t="s">
        <v>21</v>
      </c>
      <c r="C3241" s="7" t="s">
        <v>6519</v>
      </c>
      <c r="D3241" s="11" t="s">
        <v>904</v>
      </c>
      <c r="E3241" s="7" t="s">
        <v>16</v>
      </c>
      <c r="F3241" s="7" t="s">
        <v>6520</v>
      </c>
      <c r="G3241" s="7" t="s">
        <v>17</v>
      </c>
      <c r="H3241" s="7" t="s">
        <v>6521</v>
      </c>
      <c r="I3241" s="7"/>
      <c r="J3241" s="7"/>
      <c r="K3241" s="7"/>
      <c r="L3241" s="7"/>
      <c r="M3241" s="7"/>
      <c r="N3241" s="7">
        <v>11710.32</v>
      </c>
      <c r="O3241" s="7"/>
      <c r="P3241" s="7"/>
      <c r="Q3241" s="7"/>
      <c r="R3241" s="1"/>
      <c r="S3241" s="1"/>
      <c r="T3241" s="1"/>
      <c r="U3241" s="15" t="s">
        <v>816</v>
      </c>
      <c r="V3241" s="52"/>
      <c r="W3241" s="14" t="s">
        <v>815</v>
      </c>
      <c r="X3241" s="20">
        <v>0</v>
      </c>
      <c r="Y3241" s="7" t="s">
        <v>12012</v>
      </c>
      <c r="Z3241" s="11" t="s">
        <v>4442</v>
      </c>
      <c r="AA3241" s="7"/>
      <c r="AB3241" s="1" t="s">
        <v>14871</v>
      </c>
      <c r="AC3241" s="7"/>
      <c r="AD3241" s="1" t="s">
        <v>16269</v>
      </c>
    </row>
    <row r="3242" spans="1:30">
      <c r="A3242" s="6">
        <v>43950</v>
      </c>
      <c r="B3242" s="7" t="s">
        <v>21</v>
      </c>
      <c r="C3242" s="7" t="s">
        <v>4257</v>
      </c>
      <c r="D3242" s="7" t="s">
        <v>309</v>
      </c>
      <c r="E3242" s="7" t="s">
        <v>16</v>
      </c>
      <c r="F3242" s="7" t="s">
        <v>363</v>
      </c>
      <c r="G3242" s="7" t="s">
        <v>37</v>
      </c>
      <c r="H3242" s="7" t="s">
        <v>6522</v>
      </c>
      <c r="I3242" s="7" t="s">
        <v>9623</v>
      </c>
      <c r="J3242" s="7" t="s">
        <v>314</v>
      </c>
      <c r="K3242" s="7" t="s">
        <v>314</v>
      </c>
      <c r="L3242" s="7" t="s">
        <v>8721</v>
      </c>
      <c r="M3242" s="7" t="s">
        <v>8722</v>
      </c>
      <c r="N3242" s="7">
        <v>11700</v>
      </c>
      <c r="O3242" s="7">
        <v>3000</v>
      </c>
      <c r="P3242" s="7">
        <v>3.9</v>
      </c>
      <c r="Q3242" s="7"/>
      <c r="R3242" s="1"/>
      <c r="S3242" s="1"/>
      <c r="T3242" s="1"/>
      <c r="U3242" s="15" t="s">
        <v>816</v>
      </c>
      <c r="V3242" s="52"/>
      <c r="W3242" s="14" t="s">
        <v>815</v>
      </c>
      <c r="X3242" s="20">
        <v>0</v>
      </c>
      <c r="Y3242" s="7" t="s">
        <v>12013</v>
      </c>
      <c r="Z3242" s="11" t="s">
        <v>4442</v>
      </c>
      <c r="AA3242" s="7">
        <v>3000000</v>
      </c>
      <c r="AB3242" s="1" t="s">
        <v>15783</v>
      </c>
      <c r="AC3242" s="7" t="s">
        <v>14869</v>
      </c>
      <c r="AD3242" s="1" t="s">
        <v>16269</v>
      </c>
    </row>
    <row r="3243" spans="1:30">
      <c r="A3243" s="6" t="s">
        <v>815</v>
      </c>
      <c r="B3243" s="7" t="s">
        <v>15</v>
      </c>
      <c r="C3243" s="7" t="s">
        <v>4458</v>
      </c>
      <c r="D3243" s="11" t="s">
        <v>904</v>
      </c>
      <c r="E3243" s="7" t="s">
        <v>16</v>
      </c>
      <c r="F3243" s="7" t="s">
        <v>5403</v>
      </c>
      <c r="G3243" s="7" t="s">
        <v>17</v>
      </c>
      <c r="H3243" s="7" t="s">
        <v>6523</v>
      </c>
      <c r="I3243" s="7" t="s">
        <v>8367</v>
      </c>
      <c r="J3243" s="7"/>
      <c r="K3243" s="7" t="s">
        <v>4525</v>
      </c>
      <c r="L3243" s="7" t="s">
        <v>9624</v>
      </c>
      <c r="M3243" s="7" t="s">
        <v>10173</v>
      </c>
      <c r="N3243" s="7">
        <v>11700</v>
      </c>
      <c r="O3243" s="7"/>
      <c r="P3243" s="7"/>
      <c r="Q3243" s="7"/>
      <c r="R3243" s="1"/>
      <c r="S3243" s="1"/>
      <c r="T3243" s="1"/>
      <c r="U3243" s="15" t="s">
        <v>816</v>
      </c>
      <c r="V3243" s="52"/>
      <c r="W3243" s="14" t="s">
        <v>815</v>
      </c>
      <c r="X3243" s="20">
        <v>0</v>
      </c>
      <c r="Y3243" s="7" t="s">
        <v>12014</v>
      </c>
      <c r="Z3243" s="11" t="s">
        <v>4442</v>
      </c>
      <c r="AA3243" s="7">
        <v>117235980</v>
      </c>
      <c r="AB3243" s="1" t="s">
        <v>16040</v>
      </c>
      <c r="AC3243" s="7" t="s">
        <v>14869</v>
      </c>
      <c r="AD3243" s="1" t="s">
        <v>16269</v>
      </c>
    </row>
    <row r="3244" spans="1:30">
      <c r="A3244" s="6" t="s">
        <v>815</v>
      </c>
      <c r="B3244" s="7" t="s">
        <v>15</v>
      </c>
      <c r="C3244" s="7" t="s">
        <v>4458</v>
      </c>
      <c r="D3244" s="11" t="s">
        <v>904</v>
      </c>
      <c r="E3244" s="7" t="s">
        <v>16</v>
      </c>
      <c r="F3244" s="7" t="s">
        <v>5403</v>
      </c>
      <c r="G3244" s="7" t="s">
        <v>17</v>
      </c>
      <c r="H3244" s="7" t="s">
        <v>6523</v>
      </c>
      <c r="I3244" s="7" t="s">
        <v>8367</v>
      </c>
      <c r="J3244" s="7"/>
      <c r="K3244" s="7" t="s">
        <v>4525</v>
      </c>
      <c r="L3244" s="7" t="s">
        <v>9624</v>
      </c>
      <c r="M3244" s="7" t="s">
        <v>10173</v>
      </c>
      <c r="N3244" s="7">
        <v>11700</v>
      </c>
      <c r="O3244" s="7"/>
      <c r="P3244" s="7"/>
      <c r="Q3244" s="7"/>
      <c r="R3244" s="1"/>
      <c r="S3244" s="1"/>
      <c r="T3244" s="1"/>
      <c r="U3244" s="15" t="s">
        <v>816</v>
      </c>
      <c r="V3244" s="52"/>
      <c r="W3244" s="14" t="s">
        <v>815</v>
      </c>
      <c r="X3244" s="20">
        <v>0</v>
      </c>
      <c r="Y3244" s="7" t="s">
        <v>12015</v>
      </c>
      <c r="Z3244" s="11" t="s">
        <v>4442</v>
      </c>
      <c r="AA3244" s="7">
        <v>117235980</v>
      </c>
      <c r="AB3244" s="1" t="s">
        <v>16040</v>
      </c>
      <c r="AC3244" s="7" t="s">
        <v>14869</v>
      </c>
      <c r="AD3244" s="1" t="s">
        <v>16269</v>
      </c>
    </row>
    <row r="3245" spans="1:30">
      <c r="A3245" s="6">
        <v>43944</v>
      </c>
      <c r="B3245" s="7" t="s">
        <v>1385</v>
      </c>
      <c r="C3245" s="7" t="s">
        <v>4444</v>
      </c>
      <c r="D3245" s="7" t="s">
        <v>1387</v>
      </c>
      <c r="E3245" s="7" t="s">
        <v>1499</v>
      </c>
      <c r="F3245" s="7" t="s">
        <v>4467</v>
      </c>
      <c r="G3245" s="7" t="s">
        <v>17</v>
      </c>
      <c r="H3245" s="7" t="s">
        <v>6524</v>
      </c>
      <c r="I3245" s="7" t="s">
        <v>9625</v>
      </c>
      <c r="J3245" s="7"/>
      <c r="K3245" s="7"/>
      <c r="L3245" s="7" t="s">
        <v>9626</v>
      </c>
      <c r="M3245" s="7" t="s">
        <v>9627</v>
      </c>
      <c r="N3245" s="7">
        <v>11670</v>
      </c>
      <c r="O3245" s="7"/>
      <c r="P3245" s="7"/>
      <c r="Q3245" s="7"/>
      <c r="R3245" s="1"/>
      <c r="S3245" s="1"/>
      <c r="T3245" s="1"/>
      <c r="U3245" s="15" t="s">
        <v>816</v>
      </c>
      <c r="V3245" s="52"/>
      <c r="W3245" s="14" t="s">
        <v>815</v>
      </c>
      <c r="X3245" s="20">
        <v>0</v>
      </c>
      <c r="Y3245" s="7" t="s">
        <v>12016</v>
      </c>
      <c r="Z3245" s="11" t="s">
        <v>4442</v>
      </c>
      <c r="AA3245" s="7">
        <v>130000</v>
      </c>
      <c r="AB3245" s="1" t="s">
        <v>16041</v>
      </c>
      <c r="AC3245" s="7" t="s">
        <v>14870</v>
      </c>
      <c r="AD3245" s="1" t="s">
        <v>16269</v>
      </c>
    </row>
    <row r="3246" spans="1:30">
      <c r="A3246" s="6">
        <v>43937</v>
      </c>
      <c r="B3246" s="7" t="s">
        <v>21</v>
      </c>
      <c r="C3246" s="7" t="s">
        <v>4238</v>
      </c>
      <c r="D3246" s="7" t="s">
        <v>309</v>
      </c>
      <c r="E3246" s="7" t="s">
        <v>16</v>
      </c>
      <c r="F3246" s="7" t="s">
        <v>4249</v>
      </c>
      <c r="G3246" s="7" t="s">
        <v>37</v>
      </c>
      <c r="H3246" s="7" t="s">
        <v>6525</v>
      </c>
      <c r="I3246" s="7" t="s">
        <v>9628</v>
      </c>
      <c r="J3246" s="7" t="s">
        <v>314</v>
      </c>
      <c r="K3246" s="7" t="s">
        <v>351</v>
      </c>
      <c r="L3246" s="7" t="s">
        <v>14634</v>
      </c>
      <c r="M3246" s="7" t="s">
        <v>9629</v>
      </c>
      <c r="N3246" s="7">
        <v>11641.5</v>
      </c>
      <c r="O3246" s="7">
        <v>13</v>
      </c>
      <c r="P3246" s="7">
        <v>895.5</v>
      </c>
      <c r="Q3246" s="7"/>
      <c r="R3246" s="1"/>
      <c r="S3246" s="1"/>
      <c r="T3246" s="1"/>
      <c r="U3246" s="15" t="s">
        <v>816</v>
      </c>
      <c r="V3246" s="52"/>
      <c r="W3246" s="14" t="s">
        <v>815</v>
      </c>
      <c r="X3246" s="20">
        <v>0</v>
      </c>
      <c r="Y3246" s="7" t="s">
        <v>12017</v>
      </c>
      <c r="Z3246" s="11" t="s">
        <v>4442</v>
      </c>
      <c r="AA3246" s="7">
        <v>15000</v>
      </c>
      <c r="AB3246" s="1" t="s">
        <v>16042</v>
      </c>
      <c r="AC3246" s="7" t="s">
        <v>14868</v>
      </c>
      <c r="AD3246" s="1" t="s">
        <v>16269</v>
      </c>
    </row>
    <row r="3247" spans="1:30">
      <c r="A3247" s="6" t="s">
        <v>815</v>
      </c>
      <c r="B3247" s="7" t="s">
        <v>15</v>
      </c>
      <c r="C3247" s="7" t="s">
        <v>4458</v>
      </c>
      <c r="D3247" s="11" t="s">
        <v>904</v>
      </c>
      <c r="E3247" s="7" t="s">
        <v>16</v>
      </c>
      <c r="F3247" s="7" t="s">
        <v>4461</v>
      </c>
      <c r="G3247" s="7" t="s">
        <v>17</v>
      </c>
      <c r="H3247" s="7" t="s">
        <v>6526</v>
      </c>
      <c r="I3247" s="7" t="s">
        <v>8228</v>
      </c>
      <c r="J3247" s="7"/>
      <c r="K3247" s="7" t="s">
        <v>4517</v>
      </c>
      <c r="L3247" s="7" t="s">
        <v>8355</v>
      </c>
      <c r="M3247" s="7" t="s">
        <v>2620</v>
      </c>
      <c r="N3247" s="7">
        <v>11628</v>
      </c>
      <c r="O3247" s="7"/>
      <c r="P3247" s="7"/>
      <c r="Q3247" s="7"/>
      <c r="R3247" s="1"/>
      <c r="S3247" s="1"/>
      <c r="T3247" s="1"/>
      <c r="U3247" s="15" t="s">
        <v>816</v>
      </c>
      <c r="V3247" s="52"/>
      <c r="W3247" s="14" t="s">
        <v>815</v>
      </c>
      <c r="X3247" s="20">
        <v>0</v>
      </c>
      <c r="Y3247" s="7" t="s">
        <v>12018</v>
      </c>
      <c r="Z3247" s="11" t="s">
        <v>4442</v>
      </c>
      <c r="AA3247" s="7">
        <v>40000000</v>
      </c>
      <c r="AB3247" s="1" t="s">
        <v>15276</v>
      </c>
      <c r="AC3247" s="7" t="s">
        <v>14869</v>
      </c>
      <c r="AD3247" s="1" t="s">
        <v>16269</v>
      </c>
    </row>
    <row r="3248" spans="1:30">
      <c r="A3248" s="6">
        <v>43930</v>
      </c>
      <c r="B3248" s="7" t="s">
        <v>15</v>
      </c>
      <c r="C3248" s="7" t="s">
        <v>4632</v>
      </c>
      <c r="D3248" s="7" t="s">
        <v>3512</v>
      </c>
      <c r="E3248" s="7" t="s">
        <v>16</v>
      </c>
      <c r="F3248" s="7"/>
      <c r="G3248" s="7" t="s">
        <v>17</v>
      </c>
      <c r="H3248" s="7" t="s">
        <v>6527</v>
      </c>
      <c r="I3248" s="7" t="s">
        <v>3733</v>
      </c>
      <c r="J3248" s="7" t="s">
        <v>9325</v>
      </c>
      <c r="K3248" s="7" t="s">
        <v>9325</v>
      </c>
      <c r="L3248" s="7" t="s">
        <v>14012</v>
      </c>
      <c r="M3248" s="7" t="s">
        <v>3734</v>
      </c>
      <c r="N3248" s="7">
        <v>11625.12</v>
      </c>
      <c r="O3248" s="7">
        <v>90</v>
      </c>
      <c r="P3248" s="7">
        <v>129.16800000000001</v>
      </c>
      <c r="Q3248" s="7"/>
      <c r="R3248" s="1"/>
      <c r="S3248" s="1"/>
      <c r="T3248" s="1"/>
      <c r="U3248" s="15" t="s">
        <v>816</v>
      </c>
      <c r="V3248" s="52"/>
      <c r="W3248" s="14" t="s">
        <v>815</v>
      </c>
      <c r="X3248" s="20">
        <v>0</v>
      </c>
      <c r="Y3248" s="7" t="s">
        <v>12019</v>
      </c>
      <c r="Z3248" s="11" t="s">
        <v>4442</v>
      </c>
      <c r="AA3248" s="7">
        <v>50000</v>
      </c>
      <c r="AB3248" s="1" t="s">
        <v>15399</v>
      </c>
      <c r="AC3248" s="7" t="s">
        <v>14868</v>
      </c>
      <c r="AD3248" s="1" t="s">
        <v>16269</v>
      </c>
    </row>
    <row r="3249" spans="1:30">
      <c r="A3249" s="6">
        <v>43949</v>
      </c>
      <c r="B3249" s="7" t="s">
        <v>1385</v>
      </c>
      <c r="C3249" s="7" t="s">
        <v>4499</v>
      </c>
      <c r="D3249" s="7" t="s">
        <v>2194</v>
      </c>
      <c r="E3249" s="7" t="s">
        <v>36</v>
      </c>
      <c r="F3249" s="7" t="s">
        <v>2319</v>
      </c>
      <c r="G3249" s="7" t="s">
        <v>17</v>
      </c>
      <c r="H3249" s="7" t="s">
        <v>6528</v>
      </c>
      <c r="I3249" s="7" t="s">
        <v>2321</v>
      </c>
      <c r="J3249" s="7" t="s">
        <v>2321</v>
      </c>
      <c r="K3249" s="7" t="s">
        <v>2321</v>
      </c>
      <c r="L3249" s="7" t="s">
        <v>14635</v>
      </c>
      <c r="M3249" s="7" t="s">
        <v>9630</v>
      </c>
      <c r="N3249" s="7">
        <v>11615.6</v>
      </c>
      <c r="O3249" s="7">
        <v>8</v>
      </c>
      <c r="P3249" s="7">
        <v>1451.95</v>
      </c>
      <c r="Q3249" s="7"/>
      <c r="R3249" s="1"/>
      <c r="S3249" s="1"/>
      <c r="T3249" s="1"/>
      <c r="U3249" s="15" t="s">
        <v>816</v>
      </c>
      <c r="V3249" s="52"/>
      <c r="W3249" s="14" t="s">
        <v>815</v>
      </c>
      <c r="X3249" s="20">
        <v>0</v>
      </c>
      <c r="Y3249" s="7" t="s">
        <v>12020</v>
      </c>
      <c r="Z3249" s="11" t="s">
        <v>4442</v>
      </c>
      <c r="AA3249" s="7">
        <v>0</v>
      </c>
      <c r="AB3249" s="1" t="s">
        <v>16043</v>
      </c>
      <c r="AC3249" s="7" t="s">
        <v>14869</v>
      </c>
      <c r="AD3249" s="1" t="s">
        <v>16269</v>
      </c>
    </row>
    <row r="3250" spans="1:30">
      <c r="A3250" s="6" t="s">
        <v>815</v>
      </c>
      <c r="B3250" s="7" t="s">
        <v>15</v>
      </c>
      <c r="C3250" s="7" t="s">
        <v>4458</v>
      </c>
      <c r="D3250" s="11" t="s">
        <v>904</v>
      </c>
      <c r="E3250" s="7" t="s">
        <v>16</v>
      </c>
      <c r="F3250" s="7" t="s">
        <v>4459</v>
      </c>
      <c r="G3250" s="7" t="s">
        <v>17</v>
      </c>
      <c r="H3250" s="7" t="s">
        <v>6529</v>
      </c>
      <c r="I3250" s="7" t="s">
        <v>8267</v>
      </c>
      <c r="J3250" s="7"/>
      <c r="K3250" s="7" t="s">
        <v>4517</v>
      </c>
      <c r="L3250" s="7" t="s">
        <v>8380</v>
      </c>
      <c r="M3250" s="7" t="s">
        <v>9769</v>
      </c>
      <c r="N3250" s="7">
        <v>11550</v>
      </c>
      <c r="O3250" s="7"/>
      <c r="P3250" s="7"/>
      <c r="Q3250" s="7"/>
      <c r="R3250" s="1"/>
      <c r="S3250" s="1"/>
      <c r="T3250" s="1"/>
      <c r="U3250" s="15" t="s">
        <v>816</v>
      </c>
      <c r="V3250" s="52"/>
      <c r="W3250" s="14" t="s">
        <v>815</v>
      </c>
      <c r="X3250" s="20">
        <v>0</v>
      </c>
      <c r="Y3250" s="7" t="s">
        <v>12021</v>
      </c>
      <c r="Z3250" s="11" t="s">
        <v>4442</v>
      </c>
      <c r="AA3250" s="7">
        <v>0</v>
      </c>
      <c r="AB3250" s="1" t="s">
        <v>15826</v>
      </c>
      <c r="AC3250" s="7" t="s">
        <v>14869</v>
      </c>
      <c r="AD3250" s="1" t="s">
        <v>16269</v>
      </c>
    </row>
    <row r="3251" spans="1:30">
      <c r="A3251" s="6">
        <v>43948</v>
      </c>
      <c r="B3251" s="7" t="s">
        <v>21</v>
      </c>
      <c r="C3251" s="7" t="s">
        <v>4451</v>
      </c>
      <c r="D3251" s="7" t="s">
        <v>2480</v>
      </c>
      <c r="E3251" s="7" t="s">
        <v>16</v>
      </c>
      <c r="F3251" s="7" t="s">
        <v>2481</v>
      </c>
      <c r="G3251" s="7" t="s">
        <v>37</v>
      </c>
      <c r="H3251" s="7" t="s">
        <v>6530</v>
      </c>
      <c r="I3251" s="7" t="s">
        <v>9631</v>
      </c>
      <c r="J3251" s="7" t="s">
        <v>2485</v>
      </c>
      <c r="K3251" s="7"/>
      <c r="L3251" s="7" t="s">
        <v>9632</v>
      </c>
      <c r="M3251" s="7" t="s">
        <v>9633</v>
      </c>
      <c r="N3251" s="7">
        <v>11456</v>
      </c>
      <c r="O3251" s="7"/>
      <c r="P3251" s="7"/>
      <c r="Q3251" s="7"/>
      <c r="R3251" s="1"/>
      <c r="S3251" s="1"/>
      <c r="T3251" s="1"/>
      <c r="U3251" s="15" t="s">
        <v>816</v>
      </c>
      <c r="V3251" s="52"/>
      <c r="W3251" s="14" t="s">
        <v>815</v>
      </c>
      <c r="X3251" s="20">
        <v>0</v>
      </c>
      <c r="Y3251" s="7" t="s">
        <v>12022</v>
      </c>
      <c r="Z3251" s="11" t="s">
        <v>4442</v>
      </c>
      <c r="AA3251" s="7">
        <v>100000</v>
      </c>
      <c r="AB3251" s="1" t="s">
        <v>16044</v>
      </c>
      <c r="AC3251" s="7" t="s">
        <v>14870</v>
      </c>
      <c r="AD3251" s="1" t="s">
        <v>16269</v>
      </c>
    </row>
    <row r="3252" spans="1:30">
      <c r="A3252" s="6" t="s">
        <v>815</v>
      </c>
      <c r="B3252" s="7" t="s">
        <v>15</v>
      </c>
      <c r="C3252" s="7" t="s">
        <v>4458</v>
      </c>
      <c r="D3252" s="11" t="s">
        <v>904</v>
      </c>
      <c r="E3252" s="7" t="s">
        <v>16</v>
      </c>
      <c r="F3252" s="7" t="s">
        <v>4459</v>
      </c>
      <c r="G3252" s="7" t="s">
        <v>17</v>
      </c>
      <c r="H3252" s="7" t="s">
        <v>6091</v>
      </c>
      <c r="I3252" s="7" t="s">
        <v>8267</v>
      </c>
      <c r="J3252" s="7"/>
      <c r="K3252" s="7" t="s">
        <v>4517</v>
      </c>
      <c r="L3252" s="7" t="s">
        <v>8380</v>
      </c>
      <c r="M3252" s="7" t="s">
        <v>9769</v>
      </c>
      <c r="N3252" s="7">
        <v>11410</v>
      </c>
      <c r="O3252" s="7"/>
      <c r="P3252" s="7"/>
      <c r="Q3252" s="7"/>
      <c r="R3252" s="1"/>
      <c r="S3252" s="1"/>
      <c r="T3252" s="1"/>
      <c r="U3252" s="15" t="s">
        <v>816</v>
      </c>
      <c r="V3252" s="52"/>
      <c r="W3252" s="14" t="s">
        <v>815</v>
      </c>
      <c r="X3252" s="20">
        <v>0</v>
      </c>
      <c r="Y3252" s="7" t="s">
        <v>12023</v>
      </c>
      <c r="Z3252" s="11" t="s">
        <v>4442</v>
      </c>
      <c r="AA3252" s="7">
        <v>0</v>
      </c>
      <c r="AB3252" s="1" t="s">
        <v>15826</v>
      </c>
      <c r="AC3252" s="7" t="s">
        <v>14869</v>
      </c>
      <c r="AD3252" s="1" t="s">
        <v>16269</v>
      </c>
    </row>
    <row r="3253" spans="1:30">
      <c r="A3253" s="6">
        <v>43949</v>
      </c>
      <c r="B3253" s="7" t="s">
        <v>1385</v>
      </c>
      <c r="C3253" s="7" t="s">
        <v>4499</v>
      </c>
      <c r="D3253" s="7" t="s">
        <v>2194</v>
      </c>
      <c r="E3253" s="7" t="s">
        <v>36</v>
      </c>
      <c r="F3253" s="7" t="s">
        <v>2319</v>
      </c>
      <c r="G3253" s="7" t="s">
        <v>17</v>
      </c>
      <c r="H3253" s="7" t="s">
        <v>6531</v>
      </c>
      <c r="I3253" s="7" t="s">
        <v>2321</v>
      </c>
      <c r="J3253" s="7" t="s">
        <v>2321</v>
      </c>
      <c r="K3253" s="7" t="s">
        <v>2321</v>
      </c>
      <c r="L3253" s="7" t="s">
        <v>14636</v>
      </c>
      <c r="M3253" s="7" t="s">
        <v>9634</v>
      </c>
      <c r="N3253" s="7">
        <v>11405.01</v>
      </c>
      <c r="O3253" s="7">
        <v>69</v>
      </c>
      <c r="P3253" s="7">
        <v>165.29</v>
      </c>
      <c r="Q3253" s="7"/>
      <c r="R3253" s="1"/>
      <c r="S3253" s="1"/>
      <c r="T3253" s="1"/>
      <c r="U3253" s="15" t="s">
        <v>816</v>
      </c>
      <c r="V3253" s="52"/>
      <c r="W3253" s="14" t="s">
        <v>815</v>
      </c>
      <c r="X3253" s="20">
        <v>0</v>
      </c>
      <c r="Y3253" s="7" t="s">
        <v>12024</v>
      </c>
      <c r="Z3253" s="11" t="s">
        <v>4442</v>
      </c>
      <c r="AA3253" s="7">
        <v>70000</v>
      </c>
      <c r="AB3253" s="1" t="s">
        <v>16045</v>
      </c>
      <c r="AC3253" s="7" t="s">
        <v>14870</v>
      </c>
      <c r="AD3253" s="1" t="s">
        <v>16269</v>
      </c>
    </row>
    <row r="3254" spans="1:30">
      <c r="A3254" s="6">
        <v>43938</v>
      </c>
      <c r="B3254" s="7" t="s">
        <v>15</v>
      </c>
      <c r="C3254" s="7" t="s">
        <v>4244</v>
      </c>
      <c r="D3254" s="11" t="s">
        <v>3155</v>
      </c>
      <c r="E3254" s="7" t="s">
        <v>16</v>
      </c>
      <c r="F3254" s="7" t="s">
        <v>3156</v>
      </c>
      <c r="G3254" s="7" t="s">
        <v>37</v>
      </c>
      <c r="H3254" s="7" t="s">
        <v>6532</v>
      </c>
      <c r="I3254" s="7" t="s">
        <v>3222</v>
      </c>
      <c r="J3254" s="7" t="s">
        <v>9635</v>
      </c>
      <c r="K3254" s="7"/>
      <c r="L3254" s="7" t="s">
        <v>13957</v>
      </c>
      <c r="M3254" s="7" t="s">
        <v>3177</v>
      </c>
      <c r="N3254" s="7">
        <v>11400</v>
      </c>
      <c r="O3254" s="7">
        <v>75</v>
      </c>
      <c r="P3254" s="7">
        <v>154</v>
      </c>
      <c r="Q3254" s="7"/>
      <c r="R3254" s="1"/>
      <c r="S3254" s="1"/>
      <c r="T3254" s="1"/>
      <c r="U3254" s="15" t="s">
        <v>816</v>
      </c>
      <c r="V3254" s="52"/>
      <c r="W3254" s="14" t="s">
        <v>815</v>
      </c>
      <c r="X3254" s="20">
        <v>0</v>
      </c>
      <c r="Y3254" s="7" t="s">
        <v>12025</v>
      </c>
      <c r="Z3254" s="11" t="s">
        <v>4442</v>
      </c>
      <c r="AA3254" s="7">
        <v>800000</v>
      </c>
      <c r="AB3254" s="1" t="s">
        <v>15342</v>
      </c>
      <c r="AC3254" s="7" t="s">
        <v>14870</v>
      </c>
      <c r="AD3254" s="1" t="s">
        <v>16269</v>
      </c>
    </row>
    <row r="3255" spans="1:30">
      <c r="A3255" s="6">
        <v>43938</v>
      </c>
      <c r="B3255" s="7" t="s">
        <v>15</v>
      </c>
      <c r="C3255" s="7" t="s">
        <v>4244</v>
      </c>
      <c r="D3255" s="11" t="s">
        <v>3155</v>
      </c>
      <c r="E3255" s="7" t="s">
        <v>16</v>
      </c>
      <c r="F3255" s="7" t="s">
        <v>3156</v>
      </c>
      <c r="G3255" s="7" t="s">
        <v>37</v>
      </c>
      <c r="H3255" s="7" t="s">
        <v>6533</v>
      </c>
      <c r="I3255" s="7" t="s">
        <v>3222</v>
      </c>
      <c r="J3255" s="7" t="s">
        <v>9635</v>
      </c>
      <c r="K3255" s="7"/>
      <c r="L3255" s="7" t="s">
        <v>13957</v>
      </c>
      <c r="M3255" s="7" t="s">
        <v>3177</v>
      </c>
      <c r="N3255" s="7">
        <v>11400</v>
      </c>
      <c r="O3255" s="7">
        <v>75</v>
      </c>
      <c r="P3255" s="7">
        <v>154</v>
      </c>
      <c r="Q3255" s="7"/>
      <c r="R3255" s="1"/>
      <c r="S3255" s="1"/>
      <c r="T3255" s="1"/>
      <c r="U3255" s="15" t="s">
        <v>816</v>
      </c>
      <c r="V3255" s="52"/>
      <c r="W3255" s="14" t="s">
        <v>815</v>
      </c>
      <c r="X3255" s="20">
        <v>0</v>
      </c>
      <c r="Y3255" s="7" t="s">
        <v>12026</v>
      </c>
      <c r="Z3255" s="11" t="s">
        <v>4442</v>
      </c>
      <c r="AA3255" s="7">
        <v>800000</v>
      </c>
      <c r="AB3255" s="1" t="s">
        <v>15342</v>
      </c>
      <c r="AC3255" s="7" t="s">
        <v>14870</v>
      </c>
      <c r="AD3255" s="1" t="s">
        <v>16269</v>
      </c>
    </row>
    <row r="3256" spans="1:30">
      <c r="A3256" s="6">
        <v>43912</v>
      </c>
      <c r="B3256" s="7" t="s">
        <v>15</v>
      </c>
      <c r="C3256" s="7" t="s">
        <v>4632</v>
      </c>
      <c r="D3256" s="7" t="s">
        <v>3512</v>
      </c>
      <c r="E3256" s="7" t="s">
        <v>16</v>
      </c>
      <c r="F3256" s="7"/>
      <c r="G3256" s="7" t="s">
        <v>17</v>
      </c>
      <c r="H3256" s="7" t="s">
        <v>6534</v>
      </c>
      <c r="I3256" s="7" t="s">
        <v>9636</v>
      </c>
      <c r="J3256" s="7" t="s">
        <v>9637</v>
      </c>
      <c r="K3256" s="7" t="s">
        <v>9637</v>
      </c>
      <c r="L3256" s="7" t="s">
        <v>3519</v>
      </c>
      <c r="M3256" s="7" t="s">
        <v>2431</v>
      </c>
      <c r="N3256" s="7">
        <v>11397.5</v>
      </c>
      <c r="O3256" s="7">
        <v>4850</v>
      </c>
      <c r="P3256" s="7">
        <v>2.35</v>
      </c>
      <c r="Q3256" s="7"/>
      <c r="R3256" s="1"/>
      <c r="S3256" s="1"/>
      <c r="T3256" s="1"/>
      <c r="U3256" s="15" t="s">
        <v>816</v>
      </c>
      <c r="V3256" s="52"/>
      <c r="W3256" s="14" t="s">
        <v>815</v>
      </c>
      <c r="X3256" s="20">
        <v>0</v>
      </c>
      <c r="Y3256" s="7" t="s">
        <v>12027</v>
      </c>
      <c r="Z3256" s="11" t="s">
        <v>4442</v>
      </c>
      <c r="AA3256" s="7">
        <v>2500000</v>
      </c>
      <c r="AB3256" s="1" t="s">
        <v>15251</v>
      </c>
      <c r="AC3256" s="7" t="s">
        <v>14869</v>
      </c>
      <c r="AD3256" s="1" t="s">
        <v>16269</v>
      </c>
    </row>
    <row r="3257" spans="1:30">
      <c r="A3257" s="6">
        <v>43920</v>
      </c>
      <c r="B3257" s="7" t="s">
        <v>15</v>
      </c>
      <c r="C3257" s="7" t="s">
        <v>4632</v>
      </c>
      <c r="D3257" s="7" t="s">
        <v>3512</v>
      </c>
      <c r="E3257" s="7" t="s">
        <v>16</v>
      </c>
      <c r="F3257" s="7"/>
      <c r="G3257" s="7" t="s">
        <v>17</v>
      </c>
      <c r="H3257" s="7" t="s">
        <v>6535</v>
      </c>
      <c r="I3257" s="7" t="s">
        <v>9638</v>
      </c>
      <c r="J3257" s="7" t="s">
        <v>9639</v>
      </c>
      <c r="K3257" s="7" t="s">
        <v>9639</v>
      </c>
      <c r="L3257" s="7" t="s">
        <v>8468</v>
      </c>
      <c r="M3257" s="7" t="s">
        <v>8243</v>
      </c>
      <c r="N3257" s="7">
        <v>11380</v>
      </c>
      <c r="O3257" s="7">
        <v>200</v>
      </c>
      <c r="P3257" s="7">
        <v>56.9</v>
      </c>
      <c r="Q3257" s="7"/>
      <c r="R3257" s="1"/>
      <c r="S3257" s="1"/>
      <c r="T3257" s="1"/>
      <c r="U3257" s="15" t="s">
        <v>816</v>
      </c>
      <c r="V3257" s="52"/>
      <c r="W3257" s="14" t="s">
        <v>815</v>
      </c>
      <c r="X3257" s="20">
        <v>0</v>
      </c>
      <c r="Y3257" s="7" t="s">
        <v>12028</v>
      </c>
      <c r="Z3257" s="11" t="s">
        <v>4442</v>
      </c>
      <c r="AA3257" s="7">
        <v>900000000</v>
      </c>
      <c r="AB3257" s="1" t="s">
        <v>15657</v>
      </c>
      <c r="AC3257" s="7" t="s">
        <v>14869</v>
      </c>
      <c r="AD3257" s="1" t="s">
        <v>16269</v>
      </c>
    </row>
    <row r="3258" spans="1:30">
      <c r="A3258" s="6" t="s">
        <v>815</v>
      </c>
      <c r="B3258" s="7" t="s">
        <v>15</v>
      </c>
      <c r="C3258" s="7" t="s">
        <v>4458</v>
      </c>
      <c r="D3258" s="11" t="s">
        <v>904</v>
      </c>
      <c r="E3258" s="7" t="s">
        <v>16</v>
      </c>
      <c r="F3258" s="7" t="s">
        <v>4459</v>
      </c>
      <c r="G3258" s="7" t="s">
        <v>17</v>
      </c>
      <c r="H3258" s="7" t="s">
        <v>6536</v>
      </c>
      <c r="I3258" s="7" t="s">
        <v>4846</v>
      </c>
      <c r="J3258" s="7"/>
      <c r="K3258" s="7" t="s">
        <v>4517</v>
      </c>
      <c r="L3258" s="7" t="s">
        <v>1838</v>
      </c>
      <c r="M3258" s="7" t="s">
        <v>8433</v>
      </c>
      <c r="N3258" s="7">
        <v>11340</v>
      </c>
      <c r="O3258" s="7"/>
      <c r="P3258" s="7"/>
      <c r="Q3258" s="7"/>
      <c r="R3258" s="1"/>
      <c r="S3258" s="1"/>
      <c r="T3258" s="1"/>
      <c r="U3258" s="15" t="s">
        <v>816</v>
      </c>
      <c r="V3258" s="52"/>
      <c r="W3258" s="14" t="s">
        <v>815</v>
      </c>
      <c r="X3258" s="20">
        <v>0</v>
      </c>
      <c r="Y3258" s="7" t="s">
        <v>12029</v>
      </c>
      <c r="Z3258" s="11" t="s">
        <v>4442</v>
      </c>
      <c r="AA3258" s="7">
        <v>16500000</v>
      </c>
      <c r="AB3258" s="1" t="s">
        <v>15167</v>
      </c>
      <c r="AC3258" s="7" t="s">
        <v>14869</v>
      </c>
      <c r="AD3258" s="1" t="s">
        <v>16269</v>
      </c>
    </row>
    <row r="3259" spans="1:30">
      <c r="A3259" s="6" t="s">
        <v>815</v>
      </c>
      <c r="B3259" s="7" t="s">
        <v>15</v>
      </c>
      <c r="C3259" s="7" t="s">
        <v>4458</v>
      </c>
      <c r="D3259" s="11" t="s">
        <v>904</v>
      </c>
      <c r="E3259" s="7" t="s">
        <v>16</v>
      </c>
      <c r="F3259" s="7" t="s">
        <v>4459</v>
      </c>
      <c r="G3259" s="7" t="s">
        <v>17</v>
      </c>
      <c r="H3259" s="7" t="s">
        <v>6438</v>
      </c>
      <c r="I3259" s="7" t="s">
        <v>8267</v>
      </c>
      <c r="J3259" s="7"/>
      <c r="K3259" s="7" t="s">
        <v>4517</v>
      </c>
      <c r="L3259" s="7" t="s">
        <v>8254</v>
      </c>
      <c r="M3259" s="7" t="s">
        <v>8538</v>
      </c>
      <c r="N3259" s="7">
        <v>11340</v>
      </c>
      <c r="O3259" s="7"/>
      <c r="P3259" s="7"/>
      <c r="Q3259" s="7"/>
      <c r="R3259" s="1"/>
      <c r="S3259" s="1"/>
      <c r="T3259" s="1"/>
      <c r="U3259" s="15" t="s">
        <v>816</v>
      </c>
      <c r="V3259" s="52"/>
      <c r="W3259" s="14" t="s">
        <v>815</v>
      </c>
      <c r="X3259" s="20">
        <v>0</v>
      </c>
      <c r="Y3259" s="7" t="s">
        <v>12030</v>
      </c>
      <c r="Z3259" s="11" t="s">
        <v>4442</v>
      </c>
      <c r="AA3259" s="7">
        <v>3600000</v>
      </c>
      <c r="AB3259" s="1" t="s">
        <v>15660</v>
      </c>
      <c r="AC3259" s="7" t="s">
        <v>14869</v>
      </c>
      <c r="AD3259" s="1" t="s">
        <v>16269</v>
      </c>
    </row>
    <row r="3260" spans="1:30">
      <c r="A3260" s="6">
        <v>43941</v>
      </c>
      <c r="B3260" s="7" t="s">
        <v>21</v>
      </c>
      <c r="C3260" s="7" t="s">
        <v>2648</v>
      </c>
      <c r="D3260" s="11" t="s">
        <v>3952</v>
      </c>
      <c r="E3260" s="7" t="s">
        <v>16</v>
      </c>
      <c r="F3260" s="7" t="s">
        <v>4105</v>
      </c>
      <c r="G3260" s="7" t="s">
        <v>17</v>
      </c>
      <c r="H3260" s="7" t="s">
        <v>6537</v>
      </c>
      <c r="I3260" s="7" t="s">
        <v>9320</v>
      </c>
      <c r="J3260" s="7"/>
      <c r="K3260" s="7"/>
      <c r="L3260" s="7"/>
      <c r="M3260" s="7" t="s">
        <v>4356</v>
      </c>
      <c r="N3260" s="7">
        <v>11300</v>
      </c>
      <c r="O3260" s="7"/>
      <c r="P3260" s="7"/>
      <c r="Q3260" s="7"/>
      <c r="R3260" s="1"/>
      <c r="S3260" s="1"/>
      <c r="T3260" s="1"/>
      <c r="U3260" s="15" t="s">
        <v>816</v>
      </c>
      <c r="V3260" s="52"/>
      <c r="W3260" s="14" t="s">
        <v>815</v>
      </c>
      <c r="X3260" s="20">
        <v>0</v>
      </c>
      <c r="Y3260" s="7" t="s">
        <v>12031</v>
      </c>
      <c r="Z3260" s="11" t="s">
        <v>4442</v>
      </c>
      <c r="AA3260" s="7"/>
      <c r="AB3260" s="71" t="s">
        <v>16263</v>
      </c>
      <c r="AC3260" s="7"/>
      <c r="AD3260" s="1" t="s">
        <v>16269</v>
      </c>
    </row>
    <row r="3261" spans="1:30">
      <c r="A3261" s="6">
        <v>43941</v>
      </c>
      <c r="B3261" s="7" t="s">
        <v>15</v>
      </c>
      <c r="C3261" s="7"/>
      <c r="D3261" s="7" t="s">
        <v>815</v>
      </c>
      <c r="E3261" s="7" t="s">
        <v>117</v>
      </c>
      <c r="F3261" s="7" t="s">
        <v>878</v>
      </c>
      <c r="G3261" s="7" t="s">
        <v>17</v>
      </c>
      <c r="H3261" s="7" t="s">
        <v>6143</v>
      </c>
      <c r="I3261" s="7" t="s">
        <v>8400</v>
      </c>
      <c r="J3261" s="7"/>
      <c r="K3261" s="7" t="s">
        <v>811</v>
      </c>
      <c r="L3261" s="7" t="s">
        <v>14533</v>
      </c>
      <c r="M3261" s="7" t="s">
        <v>9256</v>
      </c>
      <c r="N3261" s="7">
        <v>11250</v>
      </c>
      <c r="O3261" s="7">
        <v>450</v>
      </c>
      <c r="P3261" s="7">
        <v>25</v>
      </c>
      <c r="Q3261" s="7"/>
      <c r="R3261" s="1"/>
      <c r="S3261" s="1"/>
      <c r="T3261" s="1"/>
      <c r="U3261" s="15" t="s">
        <v>816</v>
      </c>
      <c r="V3261" s="52"/>
      <c r="W3261" s="14" t="s">
        <v>815</v>
      </c>
      <c r="X3261" s="20">
        <v>0</v>
      </c>
      <c r="Y3261" s="7" t="s">
        <v>12032</v>
      </c>
      <c r="Z3261" s="11" t="s">
        <v>4442</v>
      </c>
      <c r="AA3261" s="7">
        <v>100000</v>
      </c>
      <c r="AB3261" s="1" t="s">
        <v>15938</v>
      </c>
      <c r="AC3261" s="7" t="s">
        <v>14868</v>
      </c>
      <c r="AD3261" s="1" t="s">
        <v>16269</v>
      </c>
    </row>
    <row r="3262" spans="1:30">
      <c r="A3262" s="6">
        <v>43944</v>
      </c>
      <c r="B3262" s="7" t="s">
        <v>21</v>
      </c>
      <c r="C3262" s="7" t="s">
        <v>5142</v>
      </c>
      <c r="D3262" s="11" t="s">
        <v>904</v>
      </c>
      <c r="E3262" s="7" t="s">
        <v>16</v>
      </c>
      <c r="F3262" s="7" t="s">
        <v>1157</v>
      </c>
      <c r="G3262" s="7" t="s">
        <v>34</v>
      </c>
      <c r="H3262" s="7" t="s">
        <v>6538</v>
      </c>
      <c r="I3262" s="7" t="s">
        <v>9640</v>
      </c>
      <c r="J3262" s="7"/>
      <c r="K3262" s="7" t="s">
        <v>9641</v>
      </c>
      <c r="L3262" s="7" t="s">
        <v>14637</v>
      </c>
      <c r="M3262" s="7" t="s">
        <v>9642</v>
      </c>
      <c r="N3262" s="7">
        <v>11190</v>
      </c>
      <c r="O3262" s="7"/>
      <c r="P3262" s="7"/>
      <c r="Q3262" s="7"/>
      <c r="R3262" s="1"/>
      <c r="S3262" s="1"/>
      <c r="T3262" s="1"/>
      <c r="U3262" s="15" t="s">
        <v>816</v>
      </c>
      <c r="V3262" s="52"/>
      <c r="W3262" s="14" t="s">
        <v>815</v>
      </c>
      <c r="X3262" s="20">
        <v>0</v>
      </c>
      <c r="Y3262" s="7" t="s">
        <v>12033</v>
      </c>
      <c r="Z3262" s="11" t="s">
        <v>4442</v>
      </c>
      <c r="AA3262" s="7">
        <v>50000</v>
      </c>
      <c r="AB3262" s="1" t="s">
        <v>16046</v>
      </c>
      <c r="AC3262" s="7" t="s">
        <v>14870</v>
      </c>
      <c r="AD3262" s="1" t="s">
        <v>16269</v>
      </c>
    </row>
    <row r="3263" spans="1:30">
      <c r="A3263" s="6">
        <v>43913</v>
      </c>
      <c r="B3263" s="7" t="s">
        <v>21</v>
      </c>
      <c r="C3263" s="7" t="s">
        <v>4269</v>
      </c>
      <c r="D3263" s="7" t="s">
        <v>3952</v>
      </c>
      <c r="E3263" s="7" t="s">
        <v>16</v>
      </c>
      <c r="F3263" s="7" t="s">
        <v>4270</v>
      </c>
      <c r="G3263" s="7" t="s">
        <v>17</v>
      </c>
      <c r="H3263" s="7" t="s">
        <v>6539</v>
      </c>
      <c r="I3263" s="7" t="s">
        <v>4396</v>
      </c>
      <c r="J3263" s="7"/>
      <c r="K3263" s="7"/>
      <c r="L3263" s="7" t="s">
        <v>14638</v>
      </c>
      <c r="M3263" s="7" t="s">
        <v>9643</v>
      </c>
      <c r="N3263" s="7">
        <v>11160</v>
      </c>
      <c r="O3263" s="7">
        <v>18000</v>
      </c>
      <c r="P3263" s="7">
        <v>0.62</v>
      </c>
      <c r="Q3263" s="7" t="s">
        <v>20</v>
      </c>
      <c r="R3263" s="1"/>
      <c r="S3263" s="1"/>
      <c r="T3263" s="1"/>
      <c r="U3263" s="15" t="s">
        <v>816</v>
      </c>
      <c r="V3263" s="52"/>
      <c r="W3263" s="14" t="s">
        <v>815</v>
      </c>
      <c r="X3263" s="20">
        <v>0</v>
      </c>
      <c r="Y3263" s="7" t="s">
        <v>12034</v>
      </c>
      <c r="Z3263" s="11" t="s">
        <v>4442</v>
      </c>
      <c r="AA3263" s="7">
        <v>4000000</v>
      </c>
      <c r="AB3263" s="1" t="s">
        <v>15044</v>
      </c>
      <c r="AC3263" s="7" t="s">
        <v>14870</v>
      </c>
      <c r="AD3263" s="1" t="s">
        <v>16269</v>
      </c>
    </row>
    <row r="3264" spans="1:30">
      <c r="A3264" s="6" t="s">
        <v>815</v>
      </c>
      <c r="B3264" s="7" t="s">
        <v>15</v>
      </c>
      <c r="C3264" s="7" t="s">
        <v>4458</v>
      </c>
      <c r="D3264" s="11" t="s">
        <v>904</v>
      </c>
      <c r="E3264" s="7" t="s">
        <v>16</v>
      </c>
      <c r="F3264" s="7" t="s">
        <v>4459</v>
      </c>
      <c r="G3264" s="7" t="s">
        <v>17</v>
      </c>
      <c r="H3264" s="7" t="s">
        <v>6540</v>
      </c>
      <c r="I3264" s="7" t="s">
        <v>4843</v>
      </c>
      <c r="J3264" s="7"/>
      <c r="K3264" s="7" t="s">
        <v>4517</v>
      </c>
      <c r="L3264" s="7" t="s">
        <v>9644</v>
      </c>
      <c r="M3264" s="7" t="s">
        <v>14639</v>
      </c>
      <c r="N3264" s="7">
        <v>11160</v>
      </c>
      <c r="O3264" s="7"/>
      <c r="P3264" s="7"/>
      <c r="Q3264" s="7"/>
      <c r="R3264" s="1"/>
      <c r="S3264" s="1"/>
      <c r="T3264" s="1"/>
      <c r="U3264" s="15" t="s">
        <v>816</v>
      </c>
      <c r="V3264" s="52"/>
      <c r="W3264" s="14" t="s">
        <v>815</v>
      </c>
      <c r="X3264" s="20">
        <v>0</v>
      </c>
      <c r="Y3264" s="7" t="s">
        <v>12035</v>
      </c>
      <c r="Z3264" s="11" t="s">
        <v>4442</v>
      </c>
      <c r="AA3264" s="7">
        <v>2000000</v>
      </c>
      <c r="AB3264" s="1" t="s">
        <v>16047</v>
      </c>
      <c r="AC3264" s="7" t="s">
        <v>14869</v>
      </c>
      <c r="AD3264" s="1" t="s">
        <v>16269</v>
      </c>
    </row>
    <row r="3265" spans="1:30">
      <c r="A3265" s="6" t="s">
        <v>815</v>
      </c>
      <c r="B3265" s="7" t="s">
        <v>15</v>
      </c>
      <c r="C3265" s="7" t="s">
        <v>4458</v>
      </c>
      <c r="D3265" s="11" t="s">
        <v>904</v>
      </c>
      <c r="E3265" s="7" t="s">
        <v>16</v>
      </c>
      <c r="F3265" s="7" t="s">
        <v>4459</v>
      </c>
      <c r="G3265" s="7" t="s">
        <v>17</v>
      </c>
      <c r="H3265" s="7" t="s">
        <v>6105</v>
      </c>
      <c r="I3265" s="7" t="s">
        <v>4843</v>
      </c>
      <c r="J3265" s="7"/>
      <c r="K3265" s="7" t="s">
        <v>4517</v>
      </c>
      <c r="L3265" s="7" t="s">
        <v>8254</v>
      </c>
      <c r="M3265" s="7" t="s">
        <v>8538</v>
      </c>
      <c r="N3265" s="7">
        <v>11160</v>
      </c>
      <c r="O3265" s="7"/>
      <c r="P3265" s="7"/>
      <c r="Q3265" s="7"/>
      <c r="R3265" s="1"/>
      <c r="S3265" s="1"/>
      <c r="T3265" s="1"/>
      <c r="U3265" s="15" t="s">
        <v>816</v>
      </c>
      <c r="V3265" s="52"/>
      <c r="W3265" s="14" t="s">
        <v>815</v>
      </c>
      <c r="X3265" s="20">
        <v>0</v>
      </c>
      <c r="Y3265" s="7" t="s">
        <v>12036</v>
      </c>
      <c r="Z3265" s="11" t="s">
        <v>4442</v>
      </c>
      <c r="AA3265" s="7">
        <v>3600000</v>
      </c>
      <c r="AB3265" s="1" t="s">
        <v>15660</v>
      </c>
      <c r="AC3265" s="7" t="s">
        <v>14869</v>
      </c>
      <c r="AD3265" s="1" t="s">
        <v>16269</v>
      </c>
    </row>
    <row r="3266" spans="1:30">
      <c r="A3266" s="6">
        <v>43941</v>
      </c>
      <c r="B3266" s="7" t="s">
        <v>21</v>
      </c>
      <c r="C3266" s="7" t="s">
        <v>2648</v>
      </c>
      <c r="D3266" s="11" t="s">
        <v>3952</v>
      </c>
      <c r="E3266" s="7" t="s">
        <v>16</v>
      </c>
      <c r="F3266" s="7" t="s">
        <v>4101</v>
      </c>
      <c r="G3266" s="7" t="s">
        <v>17</v>
      </c>
      <c r="H3266" s="7" t="s">
        <v>6333</v>
      </c>
      <c r="I3266" s="7" t="s">
        <v>9645</v>
      </c>
      <c r="J3266" s="7"/>
      <c r="K3266" s="7"/>
      <c r="L3266" s="7" t="s">
        <v>1623</v>
      </c>
      <c r="M3266" s="7" t="s">
        <v>1624</v>
      </c>
      <c r="N3266" s="7">
        <v>11158</v>
      </c>
      <c r="O3266" s="7"/>
      <c r="P3266" s="7"/>
      <c r="Q3266" s="7"/>
      <c r="R3266" s="1"/>
      <c r="S3266" s="1"/>
      <c r="T3266" s="1"/>
      <c r="U3266" s="15" t="s">
        <v>816</v>
      </c>
      <c r="V3266" s="52"/>
      <c r="W3266" s="14" t="s">
        <v>815</v>
      </c>
      <c r="X3266" s="20">
        <v>0</v>
      </c>
      <c r="Y3266" s="7" t="s">
        <v>12037</v>
      </c>
      <c r="Z3266" s="11" t="s">
        <v>4442</v>
      </c>
      <c r="AA3266" s="7">
        <v>7200000</v>
      </c>
      <c r="AB3266" s="1" t="s">
        <v>15128</v>
      </c>
      <c r="AC3266" s="7" t="s">
        <v>14869</v>
      </c>
      <c r="AD3266" s="1" t="s">
        <v>16269</v>
      </c>
    </row>
    <row r="3267" spans="1:30">
      <c r="A3267" s="6">
        <v>43949</v>
      </c>
      <c r="B3267" s="7" t="s">
        <v>1385</v>
      </c>
      <c r="C3267" s="7" t="s">
        <v>4499</v>
      </c>
      <c r="D3267" s="7" t="s">
        <v>2194</v>
      </c>
      <c r="E3267" s="7" t="s">
        <v>36</v>
      </c>
      <c r="F3267" s="7" t="s">
        <v>2319</v>
      </c>
      <c r="G3267" s="7" t="s">
        <v>17</v>
      </c>
      <c r="H3267" s="7" t="s">
        <v>6541</v>
      </c>
      <c r="I3267" s="7" t="s">
        <v>2321</v>
      </c>
      <c r="J3267" s="7" t="s">
        <v>2321</v>
      </c>
      <c r="K3267" s="7" t="s">
        <v>2321</v>
      </c>
      <c r="L3267" s="7" t="s">
        <v>9203</v>
      </c>
      <c r="M3267" s="7" t="s">
        <v>9204</v>
      </c>
      <c r="N3267" s="7">
        <v>11144.78</v>
      </c>
      <c r="O3267" s="7">
        <v>134</v>
      </c>
      <c r="P3267" s="7">
        <v>83.17</v>
      </c>
      <c r="Q3267" s="7"/>
      <c r="R3267" s="1"/>
      <c r="S3267" s="1"/>
      <c r="T3267" s="1"/>
      <c r="U3267" s="15" t="s">
        <v>816</v>
      </c>
      <c r="V3267" s="52"/>
      <c r="W3267" s="14" t="s">
        <v>815</v>
      </c>
      <c r="X3267" s="20">
        <v>0</v>
      </c>
      <c r="Y3267" s="7" t="s">
        <v>12038</v>
      </c>
      <c r="Z3267" s="11" t="s">
        <v>4442</v>
      </c>
      <c r="AA3267" s="7">
        <v>2419500</v>
      </c>
      <c r="AB3267" s="1" t="s">
        <v>15922</v>
      </c>
      <c r="AC3267" s="7" t="s">
        <v>14869</v>
      </c>
      <c r="AD3267" s="1" t="s">
        <v>16269</v>
      </c>
    </row>
    <row r="3268" spans="1:30">
      <c r="A3268" s="6">
        <v>43951</v>
      </c>
      <c r="B3268" s="7" t="s">
        <v>1385</v>
      </c>
      <c r="C3268" s="7" t="s">
        <v>4444</v>
      </c>
      <c r="D3268" s="7" t="s">
        <v>1387</v>
      </c>
      <c r="E3268" s="7" t="s">
        <v>4456</v>
      </c>
      <c r="F3268" s="7" t="s">
        <v>1782</v>
      </c>
      <c r="G3268" s="7" t="s">
        <v>17</v>
      </c>
      <c r="H3268" s="7" t="s">
        <v>6542</v>
      </c>
      <c r="I3268" s="7" t="s">
        <v>9646</v>
      </c>
      <c r="J3268" s="7"/>
      <c r="K3268" s="7"/>
      <c r="L3268" s="7" t="s">
        <v>14640</v>
      </c>
      <c r="M3268" s="7" t="s">
        <v>9647</v>
      </c>
      <c r="N3268" s="7">
        <v>11130</v>
      </c>
      <c r="O3268" s="7"/>
      <c r="P3268" s="7"/>
      <c r="Q3268" s="7"/>
      <c r="R3268" s="1"/>
      <c r="S3268" s="1"/>
      <c r="T3268" s="1"/>
      <c r="U3268" s="15" t="s">
        <v>816</v>
      </c>
      <c r="V3268" s="52"/>
      <c r="W3268" s="14" t="s">
        <v>815</v>
      </c>
      <c r="X3268" s="20">
        <v>0</v>
      </c>
      <c r="Y3268" s="7" t="s">
        <v>12039</v>
      </c>
      <c r="Z3268" s="11" t="s">
        <v>4442</v>
      </c>
      <c r="AA3268" s="7">
        <v>15000</v>
      </c>
      <c r="AB3268" s="1" t="s">
        <v>16048</v>
      </c>
      <c r="AC3268" s="7" t="s">
        <v>14870</v>
      </c>
      <c r="AD3268" s="1" t="s">
        <v>16269</v>
      </c>
    </row>
    <row r="3269" spans="1:30">
      <c r="A3269" s="6">
        <v>43938</v>
      </c>
      <c r="B3269" s="7" t="s">
        <v>15</v>
      </c>
      <c r="C3269" s="7" t="s">
        <v>4458</v>
      </c>
      <c r="D3269" s="11" t="s">
        <v>904</v>
      </c>
      <c r="E3269" s="7" t="s">
        <v>16</v>
      </c>
      <c r="F3269" s="7" t="s">
        <v>4459</v>
      </c>
      <c r="G3269" s="7" t="s">
        <v>17</v>
      </c>
      <c r="H3269" s="7" t="s">
        <v>6543</v>
      </c>
      <c r="I3269" s="7" t="s">
        <v>9042</v>
      </c>
      <c r="J3269" s="7"/>
      <c r="K3269" s="7" t="s">
        <v>4517</v>
      </c>
      <c r="L3269" s="7" t="s">
        <v>8641</v>
      </c>
      <c r="M3269" s="7" t="s">
        <v>8642</v>
      </c>
      <c r="N3269" s="7">
        <v>11088</v>
      </c>
      <c r="O3269" s="7"/>
      <c r="P3269" s="7">
        <v>0.01</v>
      </c>
      <c r="Q3269" s="7"/>
      <c r="R3269" s="1"/>
      <c r="S3269" s="1"/>
      <c r="T3269" s="1"/>
      <c r="U3269" s="15" t="s">
        <v>816</v>
      </c>
      <c r="V3269" s="52"/>
      <c r="W3269" s="14" t="s">
        <v>815</v>
      </c>
      <c r="X3269" s="20">
        <v>0</v>
      </c>
      <c r="Y3269" s="7" t="s">
        <v>12040</v>
      </c>
      <c r="Z3269" s="11" t="s">
        <v>4442</v>
      </c>
      <c r="AA3269" s="7">
        <v>1011052476</v>
      </c>
      <c r="AB3269" s="1" t="s">
        <v>15763</v>
      </c>
      <c r="AC3269" s="7" t="s">
        <v>14869</v>
      </c>
      <c r="AD3269" s="1" t="s">
        <v>16269</v>
      </c>
    </row>
    <row r="3270" spans="1:30">
      <c r="A3270" s="6">
        <v>43913</v>
      </c>
      <c r="B3270" s="7" t="s">
        <v>21</v>
      </c>
      <c r="C3270" s="7" t="s">
        <v>4269</v>
      </c>
      <c r="D3270" s="7" t="s">
        <v>3952</v>
      </c>
      <c r="E3270" s="7" t="s">
        <v>16</v>
      </c>
      <c r="F3270" s="7" t="s">
        <v>4270</v>
      </c>
      <c r="G3270" s="7" t="s">
        <v>17</v>
      </c>
      <c r="H3270" s="7" t="s">
        <v>6544</v>
      </c>
      <c r="I3270" s="7" t="s">
        <v>4396</v>
      </c>
      <c r="J3270" s="7"/>
      <c r="K3270" s="7"/>
      <c r="L3270" s="7" t="s">
        <v>14054</v>
      </c>
      <c r="M3270" s="7" t="s">
        <v>4073</v>
      </c>
      <c r="N3270" s="7">
        <v>11001.6</v>
      </c>
      <c r="O3270" s="7">
        <v>576</v>
      </c>
      <c r="P3270" s="7">
        <v>19.100000000000001</v>
      </c>
      <c r="Q3270" s="7" t="s">
        <v>20</v>
      </c>
      <c r="R3270" s="1"/>
      <c r="S3270" s="1"/>
      <c r="T3270" s="1"/>
      <c r="U3270" s="15" t="s">
        <v>816</v>
      </c>
      <c r="V3270" s="52"/>
      <c r="W3270" s="14" t="s">
        <v>815</v>
      </c>
      <c r="X3270" s="20">
        <v>0</v>
      </c>
      <c r="Y3270" s="7" t="s">
        <v>12041</v>
      </c>
      <c r="Z3270" s="11" t="s">
        <v>4442</v>
      </c>
      <c r="AA3270" s="7">
        <v>2000000</v>
      </c>
      <c r="AB3270" s="1" t="s">
        <v>15443</v>
      </c>
      <c r="AC3270" s="7" t="s">
        <v>14868</v>
      </c>
      <c r="AD3270" s="1" t="s">
        <v>16269</v>
      </c>
    </row>
    <row r="3271" spans="1:30">
      <c r="A3271" s="6">
        <v>43942</v>
      </c>
      <c r="B3271" s="7" t="s">
        <v>15</v>
      </c>
      <c r="C3271" s="7" t="s">
        <v>4452</v>
      </c>
      <c r="D3271" s="7" t="s">
        <v>3804</v>
      </c>
      <c r="E3271" s="7" t="s">
        <v>16</v>
      </c>
      <c r="F3271" s="7" t="s">
        <v>2462</v>
      </c>
      <c r="G3271" s="7" t="s">
        <v>17</v>
      </c>
      <c r="H3271" s="7" t="s">
        <v>6545</v>
      </c>
      <c r="I3271" s="7" t="s">
        <v>8382</v>
      </c>
      <c r="J3271" s="7" t="s">
        <v>8383</v>
      </c>
      <c r="K3271" s="7"/>
      <c r="L3271" s="7" t="s">
        <v>14313</v>
      </c>
      <c r="M3271" s="7" t="s">
        <v>8384</v>
      </c>
      <c r="N3271" s="7">
        <v>11000</v>
      </c>
      <c r="O3271" s="7">
        <v>200</v>
      </c>
      <c r="P3271" s="7">
        <v>55</v>
      </c>
      <c r="Q3271" s="7"/>
      <c r="R3271" s="1"/>
      <c r="S3271" s="1"/>
      <c r="T3271" s="1"/>
      <c r="U3271" s="15" t="s">
        <v>816</v>
      </c>
      <c r="V3271" s="52"/>
      <c r="W3271" s="14" t="s">
        <v>815</v>
      </c>
      <c r="X3271" s="20">
        <v>0</v>
      </c>
      <c r="Y3271" s="7" t="s">
        <v>12042</v>
      </c>
      <c r="Z3271" s="11" t="s">
        <v>4442</v>
      </c>
      <c r="AA3271" s="7">
        <v>200000</v>
      </c>
      <c r="AB3271" s="1" t="s">
        <v>15695</v>
      </c>
      <c r="AC3271" s="7" t="s">
        <v>14868</v>
      </c>
      <c r="AD3271" s="1" t="s">
        <v>16269</v>
      </c>
    </row>
    <row r="3272" spans="1:30">
      <c r="A3272" s="6">
        <v>43941</v>
      </c>
      <c r="B3272" s="7" t="s">
        <v>21</v>
      </c>
      <c r="C3272" s="7" t="s">
        <v>2648</v>
      </c>
      <c r="D3272" s="11" t="s">
        <v>3952</v>
      </c>
      <c r="E3272" s="7" t="s">
        <v>16</v>
      </c>
      <c r="F3272" s="7" t="s">
        <v>5410</v>
      </c>
      <c r="G3272" s="7" t="s">
        <v>17</v>
      </c>
      <c r="H3272" s="7" t="s">
        <v>6546</v>
      </c>
      <c r="I3272" s="7" t="s">
        <v>9648</v>
      </c>
      <c r="J3272" s="7"/>
      <c r="K3272" s="7"/>
      <c r="L3272" s="7" t="s">
        <v>9328</v>
      </c>
      <c r="M3272" s="7" t="s">
        <v>14406</v>
      </c>
      <c r="N3272" s="7">
        <v>11000</v>
      </c>
      <c r="O3272" s="7"/>
      <c r="P3272" s="7"/>
      <c r="Q3272" s="7"/>
      <c r="R3272" s="1"/>
      <c r="S3272" s="1"/>
      <c r="T3272" s="1"/>
      <c r="U3272" s="15" t="s">
        <v>816</v>
      </c>
      <c r="V3272" s="52"/>
      <c r="W3272" s="14" t="s">
        <v>815</v>
      </c>
      <c r="X3272" s="20">
        <v>0</v>
      </c>
      <c r="Y3272" s="7" t="s">
        <v>12043</v>
      </c>
      <c r="Z3272" s="11" t="s">
        <v>4442</v>
      </c>
      <c r="AA3272" s="7">
        <v>500000</v>
      </c>
      <c r="AB3272" s="1" t="s">
        <v>15802</v>
      </c>
      <c r="AC3272" s="7" t="s">
        <v>14869</v>
      </c>
      <c r="AD3272" s="1" t="s">
        <v>16269</v>
      </c>
    </row>
    <row r="3273" spans="1:30">
      <c r="A3273" s="6">
        <v>43941</v>
      </c>
      <c r="B3273" s="7" t="s">
        <v>21</v>
      </c>
      <c r="C3273" s="7" t="s">
        <v>2648</v>
      </c>
      <c r="D3273" s="11" t="s">
        <v>3952</v>
      </c>
      <c r="E3273" s="7" t="s">
        <v>16</v>
      </c>
      <c r="F3273" s="7" t="s">
        <v>5410</v>
      </c>
      <c r="G3273" s="7" t="s">
        <v>17</v>
      </c>
      <c r="H3273" s="7" t="s">
        <v>6547</v>
      </c>
      <c r="I3273" s="7" t="s">
        <v>9648</v>
      </c>
      <c r="J3273" s="7"/>
      <c r="K3273" s="7"/>
      <c r="L3273" s="7" t="s">
        <v>9328</v>
      </c>
      <c r="M3273" s="7" t="s">
        <v>14406</v>
      </c>
      <c r="N3273" s="7">
        <v>11000</v>
      </c>
      <c r="O3273" s="7"/>
      <c r="P3273" s="7"/>
      <c r="Q3273" s="7"/>
      <c r="R3273" s="1"/>
      <c r="S3273" s="1"/>
      <c r="T3273" s="1"/>
      <c r="U3273" s="15" t="s">
        <v>816</v>
      </c>
      <c r="V3273" s="52"/>
      <c r="W3273" s="14" t="s">
        <v>815</v>
      </c>
      <c r="X3273" s="20">
        <v>0</v>
      </c>
      <c r="Y3273" s="7" t="s">
        <v>12044</v>
      </c>
      <c r="Z3273" s="11" t="s">
        <v>4442</v>
      </c>
      <c r="AA3273" s="7">
        <v>500000</v>
      </c>
      <c r="AB3273" s="1" t="s">
        <v>15802</v>
      </c>
      <c r="AC3273" s="7" t="s">
        <v>14869</v>
      </c>
      <c r="AD3273" s="1" t="s">
        <v>16269</v>
      </c>
    </row>
    <row r="3274" spans="1:30">
      <c r="A3274" s="6">
        <v>43941</v>
      </c>
      <c r="B3274" s="7" t="s">
        <v>15</v>
      </c>
      <c r="C3274" s="7" t="s">
        <v>4645</v>
      </c>
      <c r="D3274" s="7" t="s">
        <v>692</v>
      </c>
      <c r="E3274" s="7" t="s">
        <v>16</v>
      </c>
      <c r="F3274" s="7"/>
      <c r="G3274" s="7" t="s">
        <v>37</v>
      </c>
      <c r="H3274" s="7" t="s">
        <v>6548</v>
      </c>
      <c r="I3274" s="7" t="s">
        <v>719</v>
      </c>
      <c r="J3274" s="7"/>
      <c r="K3274" s="7" t="s">
        <v>720</v>
      </c>
      <c r="L3274" s="7" t="s">
        <v>14641</v>
      </c>
      <c r="M3274" s="7" t="s">
        <v>9649</v>
      </c>
      <c r="N3274" s="7">
        <v>11000</v>
      </c>
      <c r="O3274" s="7">
        <v>2</v>
      </c>
      <c r="P3274" s="7">
        <v>5500</v>
      </c>
      <c r="Q3274" s="7"/>
      <c r="R3274" s="1"/>
      <c r="S3274" s="1"/>
      <c r="T3274" s="1"/>
      <c r="U3274" s="15" t="s">
        <v>816</v>
      </c>
      <c r="V3274" s="52"/>
      <c r="W3274" s="14" t="s">
        <v>815</v>
      </c>
      <c r="X3274" s="20">
        <v>0</v>
      </c>
      <c r="Y3274" s="7" t="s">
        <v>12045</v>
      </c>
      <c r="Z3274" s="11" t="s">
        <v>4442</v>
      </c>
      <c r="AA3274" s="7">
        <v>300000</v>
      </c>
      <c r="AB3274" s="1" t="s">
        <v>16049</v>
      </c>
      <c r="AC3274" s="7" t="s">
        <v>14868</v>
      </c>
      <c r="AD3274" s="1" t="s">
        <v>16269</v>
      </c>
    </row>
    <row r="3275" spans="1:30">
      <c r="A3275" s="6">
        <v>43920</v>
      </c>
      <c r="B3275" s="7" t="s">
        <v>21</v>
      </c>
      <c r="C3275" s="7" t="s">
        <v>6136</v>
      </c>
      <c r="D3275" s="11" t="s">
        <v>904</v>
      </c>
      <c r="E3275" s="7" t="s">
        <v>16</v>
      </c>
      <c r="F3275" s="7" t="s">
        <v>3376</v>
      </c>
      <c r="G3275" s="7" t="s">
        <v>34</v>
      </c>
      <c r="H3275" s="7" t="s">
        <v>6549</v>
      </c>
      <c r="I3275" s="7" t="s">
        <v>2279</v>
      </c>
      <c r="J3275" s="7"/>
      <c r="K3275" s="7"/>
      <c r="L3275" s="7" t="s">
        <v>14548</v>
      </c>
      <c r="M3275" s="7" t="s">
        <v>14547</v>
      </c>
      <c r="N3275" s="7">
        <v>11000</v>
      </c>
      <c r="O3275" s="7">
        <v>1</v>
      </c>
      <c r="P3275" s="7">
        <v>11000</v>
      </c>
      <c r="Q3275" s="7"/>
      <c r="R3275" s="1"/>
      <c r="S3275" s="1"/>
      <c r="T3275" s="1"/>
      <c r="U3275" s="15" t="s">
        <v>816</v>
      </c>
      <c r="V3275" s="52"/>
      <c r="W3275" s="14" t="s">
        <v>815</v>
      </c>
      <c r="X3275" s="20">
        <v>0</v>
      </c>
      <c r="Y3275" s="7" t="s">
        <v>12046</v>
      </c>
      <c r="Z3275" s="11" t="s">
        <v>4442</v>
      </c>
      <c r="AA3275" s="7">
        <v>100000</v>
      </c>
      <c r="AB3275" s="1" t="s">
        <v>15954</v>
      </c>
      <c r="AC3275" s="7" t="s">
        <v>14868</v>
      </c>
      <c r="AD3275" s="1" t="s">
        <v>16269</v>
      </c>
    </row>
    <row r="3276" spans="1:30">
      <c r="A3276" s="6">
        <v>43929</v>
      </c>
      <c r="B3276" s="7" t="s">
        <v>21</v>
      </c>
      <c r="C3276" s="7" t="s">
        <v>6550</v>
      </c>
      <c r="D3276" s="11" t="s">
        <v>904</v>
      </c>
      <c r="E3276" s="7" t="s">
        <v>16</v>
      </c>
      <c r="F3276" s="7"/>
      <c r="G3276" s="7" t="s">
        <v>17</v>
      </c>
      <c r="H3276" s="7" t="s">
        <v>6551</v>
      </c>
      <c r="I3276" s="7" t="s">
        <v>9650</v>
      </c>
      <c r="J3276" s="7"/>
      <c r="K3276" s="7" t="s">
        <v>9651</v>
      </c>
      <c r="L3276" s="7" t="s">
        <v>14642</v>
      </c>
      <c r="M3276" s="7" t="s">
        <v>9652</v>
      </c>
      <c r="N3276" s="7">
        <v>10933.4</v>
      </c>
      <c r="O3276" s="7"/>
      <c r="P3276" s="7"/>
      <c r="Q3276" s="7"/>
      <c r="R3276" s="1"/>
      <c r="S3276" s="1"/>
      <c r="T3276" s="1"/>
      <c r="U3276" s="15" t="s">
        <v>816</v>
      </c>
      <c r="V3276" s="52"/>
      <c r="W3276" s="14" t="s">
        <v>815</v>
      </c>
      <c r="X3276" s="20">
        <v>0</v>
      </c>
      <c r="Y3276" s="7" t="s">
        <v>12047</v>
      </c>
      <c r="Z3276" s="11" t="s">
        <v>4442</v>
      </c>
      <c r="AA3276" s="7">
        <v>0</v>
      </c>
      <c r="AB3276" s="1" t="s">
        <v>15349</v>
      </c>
      <c r="AC3276" s="7" t="s">
        <v>14869</v>
      </c>
      <c r="AD3276" s="1" t="s">
        <v>16269</v>
      </c>
    </row>
    <row r="3277" spans="1:30">
      <c r="A3277" s="6" t="s">
        <v>815</v>
      </c>
      <c r="B3277" s="7" t="s">
        <v>15</v>
      </c>
      <c r="C3277" s="7" t="s">
        <v>4458</v>
      </c>
      <c r="D3277" s="11" t="s">
        <v>904</v>
      </c>
      <c r="E3277" s="7" t="s">
        <v>16</v>
      </c>
      <c r="F3277" s="7" t="s">
        <v>4459</v>
      </c>
      <c r="G3277" s="7" t="s">
        <v>17</v>
      </c>
      <c r="H3277" s="7" t="s">
        <v>6103</v>
      </c>
      <c r="I3277" s="7" t="s">
        <v>8267</v>
      </c>
      <c r="J3277" s="7"/>
      <c r="K3277" s="7" t="s">
        <v>4517</v>
      </c>
      <c r="L3277" s="7" t="s">
        <v>8316</v>
      </c>
      <c r="M3277" s="7" t="s">
        <v>14305</v>
      </c>
      <c r="N3277" s="7">
        <v>10920</v>
      </c>
      <c r="O3277" s="7"/>
      <c r="P3277" s="7"/>
      <c r="Q3277" s="7"/>
      <c r="R3277" s="1"/>
      <c r="S3277" s="1"/>
      <c r="T3277" s="1"/>
      <c r="U3277" s="15" t="s">
        <v>816</v>
      </c>
      <c r="V3277" s="52"/>
      <c r="W3277" s="14" t="s">
        <v>815</v>
      </c>
      <c r="X3277" s="20">
        <v>0</v>
      </c>
      <c r="Y3277" s="7" t="s">
        <v>12048</v>
      </c>
      <c r="Z3277" s="11" t="s">
        <v>4442</v>
      </c>
      <c r="AA3277" s="7">
        <v>103730196.44</v>
      </c>
      <c r="AB3277" s="1" t="s">
        <v>15679</v>
      </c>
      <c r="AC3277" s="7" t="s">
        <v>14869</v>
      </c>
      <c r="AD3277" s="1" t="s">
        <v>16269</v>
      </c>
    </row>
    <row r="3278" spans="1:30">
      <c r="A3278" s="6" t="s">
        <v>815</v>
      </c>
      <c r="B3278" s="7" t="s">
        <v>15</v>
      </c>
      <c r="C3278" s="7" t="s">
        <v>4458</v>
      </c>
      <c r="D3278" s="11" t="s">
        <v>904</v>
      </c>
      <c r="E3278" s="7" t="s">
        <v>16</v>
      </c>
      <c r="F3278" s="7" t="s">
        <v>4601</v>
      </c>
      <c r="G3278" s="7" t="s">
        <v>17</v>
      </c>
      <c r="H3278" s="7" t="s">
        <v>5442</v>
      </c>
      <c r="I3278" s="7" t="s">
        <v>5089</v>
      </c>
      <c r="J3278" s="7"/>
      <c r="K3278" s="7" t="s">
        <v>4525</v>
      </c>
      <c r="L3278" s="7"/>
      <c r="M3278" s="7"/>
      <c r="N3278" s="7">
        <v>10890</v>
      </c>
      <c r="O3278" s="7"/>
      <c r="P3278" s="7"/>
      <c r="Q3278" s="7"/>
      <c r="R3278" s="1"/>
      <c r="S3278" s="1"/>
      <c r="T3278" s="1"/>
      <c r="U3278" s="15" t="s">
        <v>816</v>
      </c>
      <c r="V3278" s="52"/>
      <c r="W3278" s="14" t="s">
        <v>815</v>
      </c>
      <c r="X3278" s="20">
        <v>0</v>
      </c>
      <c r="Y3278" s="7" t="s">
        <v>12049</v>
      </c>
      <c r="Z3278" s="11" t="s">
        <v>4442</v>
      </c>
      <c r="AA3278" s="7"/>
      <c r="AB3278" s="1" t="s">
        <v>14871</v>
      </c>
      <c r="AC3278" s="7"/>
      <c r="AD3278" s="1" t="s">
        <v>16269</v>
      </c>
    </row>
    <row r="3279" spans="1:30">
      <c r="A3279" s="6">
        <v>43949</v>
      </c>
      <c r="B3279" s="7" t="s">
        <v>1385</v>
      </c>
      <c r="C3279" s="7" t="s">
        <v>4499</v>
      </c>
      <c r="D3279" s="7" t="s">
        <v>2194</v>
      </c>
      <c r="E3279" s="7" t="s">
        <v>36</v>
      </c>
      <c r="F3279" s="7" t="s">
        <v>2319</v>
      </c>
      <c r="G3279" s="7" t="s">
        <v>17</v>
      </c>
      <c r="H3279" s="7" t="s">
        <v>6552</v>
      </c>
      <c r="I3279" s="7" t="s">
        <v>2321</v>
      </c>
      <c r="J3279" s="7" t="s">
        <v>2321</v>
      </c>
      <c r="K3279" s="7" t="s">
        <v>2321</v>
      </c>
      <c r="L3279" s="7" t="s">
        <v>8355</v>
      </c>
      <c r="M3279" s="7" t="s">
        <v>2620</v>
      </c>
      <c r="N3279" s="7">
        <v>10873.24</v>
      </c>
      <c r="O3279" s="7">
        <v>105</v>
      </c>
      <c r="P3279" s="7">
        <v>103.5547</v>
      </c>
      <c r="Q3279" s="7"/>
      <c r="R3279" s="1"/>
      <c r="S3279" s="1"/>
      <c r="T3279" s="1"/>
      <c r="U3279" s="15" t="s">
        <v>816</v>
      </c>
      <c r="V3279" s="52"/>
      <c r="W3279" s="14" t="s">
        <v>815</v>
      </c>
      <c r="X3279" s="20">
        <v>0</v>
      </c>
      <c r="Y3279" s="7" t="s">
        <v>12050</v>
      </c>
      <c r="Z3279" s="11" t="s">
        <v>4442</v>
      </c>
      <c r="AA3279" s="7">
        <v>40000000</v>
      </c>
      <c r="AB3279" s="1" t="s">
        <v>15276</v>
      </c>
      <c r="AC3279" s="7" t="s">
        <v>14869</v>
      </c>
      <c r="AD3279" s="1" t="s">
        <v>16269</v>
      </c>
    </row>
    <row r="3280" spans="1:30">
      <c r="A3280" s="6">
        <v>43948</v>
      </c>
      <c r="B3280" s="7" t="s">
        <v>21</v>
      </c>
      <c r="C3280" s="7" t="s">
        <v>4451</v>
      </c>
      <c r="D3280" s="7" t="s">
        <v>2480</v>
      </c>
      <c r="E3280" s="7" t="s">
        <v>16</v>
      </c>
      <c r="F3280" s="7" t="s">
        <v>2481</v>
      </c>
      <c r="G3280" s="7" t="s">
        <v>17</v>
      </c>
      <c r="H3280" s="7" t="s">
        <v>6553</v>
      </c>
      <c r="I3280" s="7" t="s">
        <v>9653</v>
      </c>
      <c r="J3280" s="7" t="s">
        <v>2485</v>
      </c>
      <c r="K3280" s="7"/>
      <c r="L3280" s="7" t="s">
        <v>8900</v>
      </c>
      <c r="M3280" s="7" t="s">
        <v>8901</v>
      </c>
      <c r="N3280" s="7">
        <v>10800</v>
      </c>
      <c r="O3280" s="7"/>
      <c r="P3280" s="7"/>
      <c r="Q3280" s="7"/>
      <c r="R3280" s="1"/>
      <c r="S3280" s="1"/>
      <c r="T3280" s="1"/>
      <c r="U3280" s="15" t="s">
        <v>816</v>
      </c>
      <c r="V3280" s="52"/>
      <c r="W3280" s="14" t="s">
        <v>815</v>
      </c>
      <c r="X3280" s="20">
        <v>0</v>
      </c>
      <c r="Y3280" s="7" t="s">
        <v>12051</v>
      </c>
      <c r="Z3280" s="11" t="s">
        <v>4442</v>
      </c>
      <c r="AA3280" s="7">
        <v>64633683</v>
      </c>
      <c r="AB3280" s="1" t="s">
        <v>15389</v>
      </c>
      <c r="AC3280" s="7" t="s">
        <v>14869</v>
      </c>
      <c r="AD3280" s="1" t="s">
        <v>16269</v>
      </c>
    </row>
    <row r="3281" spans="1:30">
      <c r="A3281" s="6">
        <v>43941</v>
      </c>
      <c r="B3281" s="7" t="s">
        <v>15</v>
      </c>
      <c r="C3281" s="7" t="s">
        <v>4645</v>
      </c>
      <c r="D3281" s="7" t="s">
        <v>692</v>
      </c>
      <c r="E3281" s="7" t="s">
        <v>16</v>
      </c>
      <c r="F3281" s="7"/>
      <c r="G3281" s="7" t="s">
        <v>37</v>
      </c>
      <c r="H3281" s="7" t="s">
        <v>715</v>
      </c>
      <c r="I3281" s="7" t="s">
        <v>716</v>
      </c>
      <c r="J3281" s="7"/>
      <c r="K3281" s="7" t="s">
        <v>717</v>
      </c>
      <c r="L3281" s="7" t="s">
        <v>8357</v>
      </c>
      <c r="M3281" s="7" t="s">
        <v>632</v>
      </c>
      <c r="N3281" s="7">
        <v>10800</v>
      </c>
      <c r="O3281" s="7">
        <v>3</v>
      </c>
      <c r="P3281" s="7">
        <v>3600</v>
      </c>
      <c r="Q3281" s="7"/>
      <c r="R3281" s="1"/>
      <c r="S3281" s="1"/>
      <c r="T3281" s="1"/>
      <c r="U3281" s="15" t="s">
        <v>816</v>
      </c>
      <c r="V3281" s="52"/>
      <c r="W3281" s="14" t="s">
        <v>815</v>
      </c>
      <c r="X3281" s="20">
        <v>0</v>
      </c>
      <c r="Y3281" s="7" t="s">
        <v>12052</v>
      </c>
      <c r="Z3281" s="11" t="s">
        <v>4442</v>
      </c>
      <c r="AA3281" s="7">
        <v>720000</v>
      </c>
      <c r="AB3281" s="1" t="s">
        <v>14981</v>
      </c>
      <c r="AC3281" s="7" t="s">
        <v>14870</v>
      </c>
      <c r="AD3281" s="1" t="s">
        <v>16269</v>
      </c>
    </row>
    <row r="3282" spans="1:30">
      <c r="A3282" s="6" t="s">
        <v>815</v>
      </c>
      <c r="B3282" s="7" t="s">
        <v>15</v>
      </c>
      <c r="C3282" s="7" t="s">
        <v>4458</v>
      </c>
      <c r="D3282" s="11" t="s">
        <v>904</v>
      </c>
      <c r="E3282" s="7" t="s">
        <v>16</v>
      </c>
      <c r="F3282" s="7" t="s">
        <v>4459</v>
      </c>
      <c r="G3282" s="7" t="s">
        <v>17</v>
      </c>
      <c r="H3282" s="7" t="s">
        <v>5642</v>
      </c>
      <c r="I3282" s="7" t="s">
        <v>4846</v>
      </c>
      <c r="J3282" s="7"/>
      <c r="K3282" s="7" t="s">
        <v>4517</v>
      </c>
      <c r="L3282" s="7" t="s">
        <v>8316</v>
      </c>
      <c r="M3282" s="7" t="s">
        <v>14305</v>
      </c>
      <c r="N3282" s="7">
        <v>10800</v>
      </c>
      <c r="O3282" s="7"/>
      <c r="P3282" s="7"/>
      <c r="Q3282" s="7"/>
      <c r="R3282" s="1"/>
      <c r="S3282" s="1"/>
      <c r="T3282" s="1"/>
      <c r="U3282" s="15" t="s">
        <v>816</v>
      </c>
      <c r="V3282" s="52"/>
      <c r="W3282" s="14" t="s">
        <v>815</v>
      </c>
      <c r="X3282" s="20">
        <v>0</v>
      </c>
      <c r="Y3282" s="7" t="s">
        <v>12053</v>
      </c>
      <c r="Z3282" s="11" t="s">
        <v>4442</v>
      </c>
      <c r="AA3282" s="7">
        <v>103730196.44</v>
      </c>
      <c r="AB3282" s="1" t="s">
        <v>15679</v>
      </c>
      <c r="AC3282" s="7" t="s">
        <v>14869</v>
      </c>
      <c r="AD3282" s="1" t="s">
        <v>16269</v>
      </c>
    </row>
    <row r="3283" spans="1:30">
      <c r="A3283" s="6">
        <v>43955</v>
      </c>
      <c r="B3283" s="7" t="s">
        <v>1385</v>
      </c>
      <c r="C3283" s="7" t="s">
        <v>4444</v>
      </c>
      <c r="D3283" s="7" t="s">
        <v>1387</v>
      </c>
      <c r="E3283" s="7" t="s">
        <v>4456</v>
      </c>
      <c r="F3283" s="7" t="s">
        <v>4498</v>
      </c>
      <c r="G3283" s="7" t="s">
        <v>17</v>
      </c>
      <c r="H3283" s="7" t="s">
        <v>6554</v>
      </c>
      <c r="I3283" s="7" t="s">
        <v>9654</v>
      </c>
      <c r="J3283" s="7"/>
      <c r="K3283" s="7"/>
      <c r="L3283" s="7" t="s">
        <v>14544</v>
      </c>
      <c r="M3283" s="7" t="s">
        <v>9285</v>
      </c>
      <c r="N3283" s="7">
        <v>10800</v>
      </c>
      <c r="O3283" s="7"/>
      <c r="P3283" s="7"/>
      <c r="Q3283" s="7"/>
      <c r="R3283" s="1"/>
      <c r="S3283" s="1"/>
      <c r="T3283" s="1"/>
      <c r="U3283" s="15" t="s">
        <v>816</v>
      </c>
      <c r="V3283" s="52"/>
      <c r="W3283" s="14" t="s">
        <v>815</v>
      </c>
      <c r="X3283" s="20">
        <v>0</v>
      </c>
      <c r="Y3283" s="7" t="s">
        <v>12054</v>
      </c>
      <c r="Z3283" s="11" t="s">
        <v>4442</v>
      </c>
      <c r="AA3283" s="7">
        <v>300000</v>
      </c>
      <c r="AB3283" s="1" t="s">
        <v>15950</v>
      </c>
      <c r="AC3283" s="7" t="s">
        <v>14870</v>
      </c>
      <c r="AD3283" s="1" t="s">
        <v>16269</v>
      </c>
    </row>
    <row r="3284" spans="1:30">
      <c r="A3284" s="6">
        <v>43913</v>
      </c>
      <c r="B3284" s="7" t="s">
        <v>21</v>
      </c>
      <c r="C3284" s="7" t="s">
        <v>4269</v>
      </c>
      <c r="D3284" s="7" t="s">
        <v>3952</v>
      </c>
      <c r="E3284" s="7" t="s">
        <v>16</v>
      </c>
      <c r="F3284" s="7" t="s">
        <v>4270</v>
      </c>
      <c r="G3284" s="7" t="s">
        <v>17</v>
      </c>
      <c r="H3284" s="7" t="s">
        <v>6555</v>
      </c>
      <c r="I3284" s="7" t="s">
        <v>4396</v>
      </c>
      <c r="J3284" s="7"/>
      <c r="K3284" s="7"/>
      <c r="L3284" s="7" t="s">
        <v>8531</v>
      </c>
      <c r="M3284" s="7" t="s">
        <v>14344</v>
      </c>
      <c r="N3284" s="7">
        <v>10794</v>
      </c>
      <c r="O3284" s="7">
        <v>4200</v>
      </c>
      <c r="P3284" s="7">
        <v>2.57</v>
      </c>
      <c r="Q3284" s="7" t="s">
        <v>20</v>
      </c>
      <c r="R3284" s="1"/>
      <c r="S3284" s="1"/>
      <c r="T3284" s="1"/>
      <c r="U3284" s="15" t="s">
        <v>816</v>
      </c>
      <c r="V3284" s="52"/>
      <c r="W3284" s="14" t="s">
        <v>815</v>
      </c>
      <c r="X3284" s="20">
        <v>0</v>
      </c>
      <c r="Y3284" s="7" t="s">
        <v>12055</v>
      </c>
      <c r="Z3284" s="11" t="s">
        <v>4442</v>
      </c>
      <c r="AA3284" s="7">
        <v>1500000</v>
      </c>
      <c r="AB3284" s="1" t="s">
        <v>15733</v>
      </c>
      <c r="AC3284" s="7" t="s">
        <v>14869</v>
      </c>
      <c r="AD3284" s="1" t="s">
        <v>16269</v>
      </c>
    </row>
    <row r="3285" spans="1:30">
      <c r="A3285" s="6">
        <v>43949</v>
      </c>
      <c r="B3285" s="7" t="s">
        <v>1385</v>
      </c>
      <c r="C3285" s="7" t="s">
        <v>4499</v>
      </c>
      <c r="D3285" s="7" t="s">
        <v>2194</v>
      </c>
      <c r="E3285" s="7" t="s">
        <v>36</v>
      </c>
      <c r="F3285" s="7" t="s">
        <v>2319</v>
      </c>
      <c r="G3285" s="7" t="s">
        <v>17</v>
      </c>
      <c r="H3285" s="7" t="s">
        <v>6556</v>
      </c>
      <c r="I3285" s="7" t="s">
        <v>2321</v>
      </c>
      <c r="J3285" s="7" t="s">
        <v>2321</v>
      </c>
      <c r="K3285" s="7" t="s">
        <v>2321</v>
      </c>
      <c r="L3285" s="7" t="s">
        <v>8616</v>
      </c>
      <c r="M3285" s="7" t="s">
        <v>8617</v>
      </c>
      <c r="N3285" s="7">
        <v>10780</v>
      </c>
      <c r="O3285" s="7">
        <v>44</v>
      </c>
      <c r="P3285" s="7">
        <v>245</v>
      </c>
      <c r="Q3285" s="7"/>
      <c r="R3285" s="1"/>
      <c r="S3285" s="1"/>
      <c r="T3285" s="1"/>
      <c r="U3285" s="15" t="s">
        <v>816</v>
      </c>
      <c r="V3285" s="52"/>
      <c r="W3285" s="14" t="s">
        <v>815</v>
      </c>
      <c r="X3285" s="20">
        <v>0</v>
      </c>
      <c r="Y3285" s="7" t="s">
        <v>12056</v>
      </c>
      <c r="Z3285" s="11" t="s">
        <v>4442</v>
      </c>
      <c r="AA3285" s="7">
        <v>0</v>
      </c>
      <c r="AB3285" s="1" t="s">
        <v>15753</v>
      </c>
      <c r="AC3285" s="7" t="s">
        <v>14870</v>
      </c>
      <c r="AD3285" s="1" t="s">
        <v>16269</v>
      </c>
    </row>
    <row r="3286" spans="1:30">
      <c r="A3286" s="6">
        <v>43941</v>
      </c>
      <c r="B3286" s="7" t="s">
        <v>15</v>
      </c>
      <c r="C3286" s="7" t="s">
        <v>4645</v>
      </c>
      <c r="D3286" s="7" t="s">
        <v>692</v>
      </c>
      <c r="E3286" s="7" t="s">
        <v>16</v>
      </c>
      <c r="F3286" s="7"/>
      <c r="G3286" s="7" t="s">
        <v>17</v>
      </c>
      <c r="H3286" s="7" t="s">
        <v>6557</v>
      </c>
      <c r="I3286" s="7" t="s">
        <v>8719</v>
      </c>
      <c r="J3286" s="7"/>
      <c r="K3286" s="7" t="s">
        <v>8720</v>
      </c>
      <c r="L3286" s="7" t="s">
        <v>9612</v>
      </c>
      <c r="M3286" s="7" t="s">
        <v>9613</v>
      </c>
      <c r="N3286" s="7">
        <v>10773</v>
      </c>
      <c r="O3286" s="7">
        <v>5670</v>
      </c>
      <c r="P3286" s="7">
        <v>1.9</v>
      </c>
      <c r="Q3286" s="7"/>
      <c r="R3286" s="1"/>
      <c r="S3286" s="1"/>
      <c r="T3286" s="1"/>
      <c r="U3286" s="15" t="s">
        <v>816</v>
      </c>
      <c r="V3286" s="52"/>
      <c r="W3286" s="14" t="s">
        <v>815</v>
      </c>
      <c r="X3286" s="20">
        <v>0</v>
      </c>
      <c r="Y3286" s="7" t="s">
        <v>12057</v>
      </c>
      <c r="Z3286" s="11" t="s">
        <v>4442</v>
      </c>
      <c r="AA3286" s="7">
        <v>12000000</v>
      </c>
      <c r="AB3286" s="1" t="s">
        <v>16036</v>
      </c>
      <c r="AC3286" s="7" t="s">
        <v>14869</v>
      </c>
      <c r="AD3286" s="1" t="s">
        <v>16269</v>
      </c>
    </row>
    <row r="3287" spans="1:30">
      <c r="A3287" s="6">
        <v>43943</v>
      </c>
      <c r="B3287" s="7" t="s">
        <v>21</v>
      </c>
      <c r="C3287" s="7"/>
      <c r="D3287" s="7" t="s">
        <v>818</v>
      </c>
      <c r="E3287" s="7" t="s">
        <v>16</v>
      </c>
      <c r="F3287" s="7" t="s">
        <v>845</v>
      </c>
      <c r="G3287" s="7" t="s">
        <v>17</v>
      </c>
      <c r="H3287" s="7" t="s">
        <v>6558</v>
      </c>
      <c r="I3287" s="7" t="s">
        <v>8229</v>
      </c>
      <c r="J3287" s="7"/>
      <c r="K3287" s="7" t="s">
        <v>863</v>
      </c>
      <c r="L3287" s="7" t="s">
        <v>14281</v>
      </c>
      <c r="M3287" s="7" t="s">
        <v>14280</v>
      </c>
      <c r="N3287" s="7">
        <v>10757.24</v>
      </c>
      <c r="O3287" s="7">
        <v>7124</v>
      </c>
      <c r="P3287" s="7">
        <v>1.51</v>
      </c>
      <c r="Q3287" s="7"/>
      <c r="R3287" s="1"/>
      <c r="S3287" s="1"/>
      <c r="T3287" s="1"/>
      <c r="U3287" s="15" t="s">
        <v>816</v>
      </c>
      <c r="V3287" s="52"/>
      <c r="W3287" s="14" t="s">
        <v>815</v>
      </c>
      <c r="X3287" s="20">
        <v>0</v>
      </c>
      <c r="Y3287" s="7" t="s">
        <v>12058</v>
      </c>
      <c r="Z3287" s="11" t="s">
        <v>4442</v>
      </c>
      <c r="AA3287" s="7">
        <v>160000</v>
      </c>
      <c r="AB3287" s="1" t="s">
        <v>15653</v>
      </c>
      <c r="AC3287" s="7" t="s">
        <v>14870</v>
      </c>
      <c r="AD3287" s="1" t="s">
        <v>16269</v>
      </c>
    </row>
    <row r="3288" spans="1:30">
      <c r="A3288" s="6" t="s">
        <v>815</v>
      </c>
      <c r="B3288" s="7" t="s">
        <v>15</v>
      </c>
      <c r="C3288" s="7" t="s">
        <v>4458</v>
      </c>
      <c r="D3288" s="11" t="s">
        <v>904</v>
      </c>
      <c r="E3288" s="7" t="s">
        <v>16</v>
      </c>
      <c r="F3288" s="7" t="s">
        <v>4459</v>
      </c>
      <c r="G3288" s="7" t="s">
        <v>17</v>
      </c>
      <c r="H3288" s="7" t="s">
        <v>6559</v>
      </c>
      <c r="I3288" s="7" t="s">
        <v>4846</v>
      </c>
      <c r="J3288" s="7"/>
      <c r="K3288" s="7" t="s">
        <v>4517</v>
      </c>
      <c r="L3288" s="7" t="s">
        <v>9071</v>
      </c>
      <c r="M3288" s="7" t="s">
        <v>10346</v>
      </c>
      <c r="N3288" s="7">
        <v>10737.9</v>
      </c>
      <c r="O3288" s="7"/>
      <c r="P3288" s="7"/>
      <c r="Q3288" s="7"/>
      <c r="R3288" s="1"/>
      <c r="S3288" s="1"/>
      <c r="T3288" s="1"/>
      <c r="U3288" s="15" t="s">
        <v>816</v>
      </c>
      <c r="V3288" s="52"/>
      <c r="W3288" s="14" t="s">
        <v>815</v>
      </c>
      <c r="X3288" s="20">
        <v>0</v>
      </c>
      <c r="Y3288" s="7" t="s">
        <v>12059</v>
      </c>
      <c r="Z3288" s="11" t="s">
        <v>4442</v>
      </c>
      <c r="AA3288" s="7">
        <v>1000000</v>
      </c>
      <c r="AB3288" s="1" t="s">
        <v>15881</v>
      </c>
      <c r="AC3288" s="7" t="s">
        <v>14869</v>
      </c>
      <c r="AD3288" s="1" t="s">
        <v>16269</v>
      </c>
    </row>
    <row r="3289" spans="1:30">
      <c r="A3289" s="6">
        <v>43930</v>
      </c>
      <c r="B3289" s="7" t="s">
        <v>1385</v>
      </c>
      <c r="C3289" s="7" t="s">
        <v>4444</v>
      </c>
      <c r="D3289" s="7" t="s">
        <v>1387</v>
      </c>
      <c r="E3289" s="7" t="s">
        <v>1499</v>
      </c>
      <c r="F3289" s="7" t="s">
        <v>4467</v>
      </c>
      <c r="G3289" s="7" t="s">
        <v>17</v>
      </c>
      <c r="H3289" s="7" t="s">
        <v>6560</v>
      </c>
      <c r="I3289" s="7" t="s">
        <v>9655</v>
      </c>
      <c r="J3289" s="7"/>
      <c r="K3289" s="7"/>
      <c r="L3289" s="7" t="s">
        <v>8355</v>
      </c>
      <c r="M3289" s="7" t="s">
        <v>2620</v>
      </c>
      <c r="N3289" s="7">
        <v>10734</v>
      </c>
      <c r="O3289" s="7"/>
      <c r="P3289" s="7"/>
      <c r="Q3289" s="7"/>
      <c r="R3289" s="1"/>
      <c r="S3289" s="1"/>
      <c r="T3289" s="1"/>
      <c r="U3289" s="15" t="s">
        <v>816</v>
      </c>
      <c r="V3289" s="52"/>
      <c r="W3289" s="14" t="s">
        <v>815</v>
      </c>
      <c r="X3289" s="20">
        <v>0</v>
      </c>
      <c r="Y3289" s="7" t="s">
        <v>12060</v>
      </c>
      <c r="Z3289" s="11" t="s">
        <v>4442</v>
      </c>
      <c r="AA3289" s="7">
        <v>40000000</v>
      </c>
      <c r="AB3289" s="1" t="s">
        <v>15276</v>
      </c>
      <c r="AC3289" s="7" t="s">
        <v>14869</v>
      </c>
      <c r="AD3289" s="1" t="s">
        <v>16269</v>
      </c>
    </row>
    <row r="3290" spans="1:30">
      <c r="A3290" s="6">
        <v>43941</v>
      </c>
      <c r="B3290" s="7" t="s">
        <v>15</v>
      </c>
      <c r="C3290" s="7" t="s">
        <v>4645</v>
      </c>
      <c r="D3290" s="7" t="s">
        <v>692</v>
      </c>
      <c r="E3290" s="7" t="s">
        <v>16</v>
      </c>
      <c r="F3290" s="7"/>
      <c r="G3290" s="7" t="s">
        <v>17</v>
      </c>
      <c r="H3290" s="7" t="s">
        <v>6561</v>
      </c>
      <c r="I3290" s="7" t="s">
        <v>8390</v>
      </c>
      <c r="J3290" s="7"/>
      <c r="K3290" s="7" t="s">
        <v>8391</v>
      </c>
      <c r="L3290" s="7" t="s">
        <v>14314</v>
      </c>
      <c r="M3290" s="7" t="s">
        <v>8392</v>
      </c>
      <c r="N3290" s="7">
        <v>10725</v>
      </c>
      <c r="O3290" s="7">
        <v>15</v>
      </c>
      <c r="P3290" s="7">
        <v>715</v>
      </c>
      <c r="Q3290" s="7"/>
      <c r="R3290" s="1"/>
      <c r="S3290" s="1"/>
      <c r="T3290" s="1"/>
      <c r="U3290" s="15" t="s">
        <v>816</v>
      </c>
      <c r="V3290" s="52"/>
      <c r="W3290" s="14" t="s">
        <v>815</v>
      </c>
      <c r="X3290" s="20">
        <v>0</v>
      </c>
      <c r="Y3290" s="7" t="s">
        <v>12061</v>
      </c>
      <c r="Z3290" s="11" t="s">
        <v>4442</v>
      </c>
      <c r="AA3290" s="7">
        <v>95400</v>
      </c>
      <c r="AB3290" s="1" t="s">
        <v>15698</v>
      </c>
      <c r="AC3290" s="7" t="s">
        <v>14868</v>
      </c>
      <c r="AD3290" s="1" t="s">
        <v>16269</v>
      </c>
    </row>
    <row r="3291" spans="1:30">
      <c r="A3291" s="6">
        <v>43930</v>
      </c>
      <c r="B3291" s="7" t="s">
        <v>21</v>
      </c>
      <c r="C3291" s="7" t="s">
        <v>4297</v>
      </c>
      <c r="D3291" s="7" t="s">
        <v>309</v>
      </c>
      <c r="E3291" s="7" t="s">
        <v>16</v>
      </c>
      <c r="F3291" s="7" t="s">
        <v>363</v>
      </c>
      <c r="G3291" s="7" t="s">
        <v>37</v>
      </c>
      <c r="H3291" s="7" t="s">
        <v>6562</v>
      </c>
      <c r="I3291" s="7" t="s">
        <v>9656</v>
      </c>
      <c r="J3291" s="7" t="s">
        <v>314</v>
      </c>
      <c r="K3291" s="7" t="s">
        <v>930</v>
      </c>
      <c r="L3291" s="7" t="s">
        <v>14644</v>
      </c>
      <c r="M3291" s="7" t="s">
        <v>14643</v>
      </c>
      <c r="N3291" s="7">
        <v>10720</v>
      </c>
      <c r="O3291" s="7">
        <v>4</v>
      </c>
      <c r="P3291" s="7">
        <v>2680</v>
      </c>
      <c r="Q3291" s="7"/>
      <c r="R3291" s="1"/>
      <c r="S3291" s="1"/>
      <c r="T3291" s="1"/>
      <c r="U3291" s="15" t="s">
        <v>816</v>
      </c>
      <c r="V3291" s="52"/>
      <c r="W3291" s="14" t="s">
        <v>815</v>
      </c>
      <c r="X3291" s="20">
        <v>0</v>
      </c>
      <c r="Y3291" s="7" t="s">
        <v>12062</v>
      </c>
      <c r="Z3291" s="11" t="s">
        <v>4442</v>
      </c>
      <c r="AA3291" s="7">
        <v>94000</v>
      </c>
      <c r="AB3291" s="1" t="s">
        <v>16050</v>
      </c>
      <c r="AC3291" s="7" t="s">
        <v>14868</v>
      </c>
      <c r="AD3291" s="1" t="s">
        <v>16269</v>
      </c>
    </row>
    <row r="3292" spans="1:30">
      <c r="A3292" s="6" t="s">
        <v>815</v>
      </c>
      <c r="B3292" s="7" t="s">
        <v>15</v>
      </c>
      <c r="C3292" s="7" t="s">
        <v>4458</v>
      </c>
      <c r="D3292" s="11" t="s">
        <v>904</v>
      </c>
      <c r="E3292" s="7" t="s">
        <v>16</v>
      </c>
      <c r="F3292" s="7" t="s">
        <v>4459</v>
      </c>
      <c r="G3292" s="7" t="s">
        <v>17</v>
      </c>
      <c r="H3292" s="7" t="s">
        <v>6563</v>
      </c>
      <c r="I3292" s="7" t="s">
        <v>4843</v>
      </c>
      <c r="J3292" s="7"/>
      <c r="K3292" s="7" t="s">
        <v>4517</v>
      </c>
      <c r="L3292" s="7" t="s">
        <v>9119</v>
      </c>
      <c r="M3292" s="7" t="s">
        <v>9126</v>
      </c>
      <c r="N3292" s="7">
        <v>10588.67</v>
      </c>
      <c r="O3292" s="7"/>
      <c r="P3292" s="7"/>
      <c r="Q3292" s="7"/>
      <c r="R3292" s="1"/>
      <c r="S3292" s="1"/>
      <c r="T3292" s="1"/>
      <c r="U3292" s="15" t="s">
        <v>816</v>
      </c>
      <c r="V3292" s="52"/>
      <c r="W3292" s="14" t="s">
        <v>815</v>
      </c>
      <c r="X3292" s="20">
        <v>0</v>
      </c>
      <c r="Y3292" s="7" t="s">
        <v>12063</v>
      </c>
      <c r="Z3292" s="11" t="s">
        <v>4442</v>
      </c>
      <c r="AA3292" s="7">
        <v>200000</v>
      </c>
      <c r="AB3292" s="1" t="s">
        <v>15900</v>
      </c>
      <c r="AC3292" s="7" t="s">
        <v>14869</v>
      </c>
      <c r="AD3292" s="1" t="s">
        <v>16269</v>
      </c>
    </row>
    <row r="3293" spans="1:30">
      <c r="A3293" s="6">
        <v>43938</v>
      </c>
      <c r="B3293" s="7" t="s">
        <v>15</v>
      </c>
      <c r="C3293" s="7" t="s">
        <v>4244</v>
      </c>
      <c r="D3293" s="11" t="s">
        <v>3155</v>
      </c>
      <c r="E3293" s="7" t="s">
        <v>16</v>
      </c>
      <c r="F3293" s="7" t="s">
        <v>3156</v>
      </c>
      <c r="G3293" s="7" t="s">
        <v>34</v>
      </c>
      <c r="H3293" s="7" t="s">
        <v>6564</v>
      </c>
      <c r="I3293" s="7" t="s">
        <v>3207</v>
      </c>
      <c r="J3293" s="7" t="s">
        <v>3208</v>
      </c>
      <c r="K3293" s="7" t="s">
        <v>3209</v>
      </c>
      <c r="L3293" s="7" t="s">
        <v>13959</v>
      </c>
      <c r="M3293" s="7" t="s">
        <v>3210</v>
      </c>
      <c r="N3293" s="7">
        <v>10500</v>
      </c>
      <c r="O3293" s="7">
        <v>15</v>
      </c>
      <c r="P3293" s="7">
        <v>700</v>
      </c>
      <c r="Q3293" s="7"/>
      <c r="R3293" s="1"/>
      <c r="S3293" s="1"/>
      <c r="T3293" s="1"/>
      <c r="U3293" s="15" t="s">
        <v>816</v>
      </c>
      <c r="V3293" s="52"/>
      <c r="W3293" s="14" t="s">
        <v>815</v>
      </c>
      <c r="X3293" s="20">
        <v>0</v>
      </c>
      <c r="Y3293" s="7" t="s">
        <v>12064</v>
      </c>
      <c r="Z3293" s="11" t="s">
        <v>4442</v>
      </c>
      <c r="AA3293" s="7">
        <v>100000</v>
      </c>
      <c r="AB3293" s="1" t="s">
        <v>15344</v>
      </c>
      <c r="AC3293" s="7" t="s">
        <v>14868</v>
      </c>
      <c r="AD3293" s="1" t="s">
        <v>16269</v>
      </c>
    </row>
    <row r="3294" spans="1:30">
      <c r="A3294" s="6">
        <v>43916</v>
      </c>
      <c r="B3294" s="7" t="s">
        <v>15</v>
      </c>
      <c r="C3294" s="7" t="s">
        <v>4632</v>
      </c>
      <c r="D3294" s="7" t="s">
        <v>3512</v>
      </c>
      <c r="E3294" s="7" t="s">
        <v>16</v>
      </c>
      <c r="F3294" s="7"/>
      <c r="G3294" s="7" t="s">
        <v>17</v>
      </c>
      <c r="H3294" s="7" t="s">
        <v>6565</v>
      </c>
      <c r="I3294" s="7" t="s">
        <v>9657</v>
      </c>
      <c r="J3294" s="7" t="s">
        <v>9658</v>
      </c>
      <c r="K3294" s="7" t="s">
        <v>9658</v>
      </c>
      <c r="L3294" s="7" t="s">
        <v>14646</v>
      </c>
      <c r="M3294" s="7" t="s">
        <v>14645</v>
      </c>
      <c r="N3294" s="7">
        <v>10500</v>
      </c>
      <c r="O3294" s="7">
        <v>50000</v>
      </c>
      <c r="P3294" s="7">
        <v>0.21</v>
      </c>
      <c r="Q3294" s="7"/>
      <c r="R3294" s="1"/>
      <c r="S3294" s="1"/>
      <c r="T3294" s="1"/>
      <c r="U3294" s="15" t="s">
        <v>816</v>
      </c>
      <c r="V3294" s="52"/>
      <c r="W3294" s="14" t="s">
        <v>815</v>
      </c>
      <c r="X3294" s="20">
        <v>0</v>
      </c>
      <c r="Y3294" s="7" t="s">
        <v>12065</v>
      </c>
      <c r="Z3294" s="11" t="s">
        <v>4442</v>
      </c>
      <c r="AA3294" s="7">
        <v>5957196</v>
      </c>
      <c r="AB3294" s="1" t="s">
        <v>16051</v>
      </c>
      <c r="AC3294" s="7" t="s">
        <v>14869</v>
      </c>
      <c r="AD3294" s="1" t="s">
        <v>16269</v>
      </c>
    </row>
    <row r="3295" spans="1:30">
      <c r="A3295" s="6">
        <v>43934</v>
      </c>
      <c r="B3295" s="7" t="s">
        <v>15</v>
      </c>
      <c r="C3295" s="7" t="s">
        <v>4632</v>
      </c>
      <c r="D3295" s="7" t="s">
        <v>3512</v>
      </c>
      <c r="E3295" s="7" t="s">
        <v>16</v>
      </c>
      <c r="F3295" s="7"/>
      <c r="G3295" s="7" t="s">
        <v>17</v>
      </c>
      <c r="H3295" s="7" t="s">
        <v>6566</v>
      </c>
      <c r="I3295" s="7" t="s">
        <v>3747</v>
      </c>
      <c r="J3295" s="7" t="s">
        <v>9659</v>
      </c>
      <c r="K3295" s="7" t="s">
        <v>9659</v>
      </c>
      <c r="L3295" s="7" t="s">
        <v>1722</v>
      </c>
      <c r="M3295" s="7" t="s">
        <v>1723</v>
      </c>
      <c r="N3295" s="7">
        <v>10500</v>
      </c>
      <c r="O3295" s="7">
        <v>50</v>
      </c>
      <c r="P3295" s="7">
        <v>210</v>
      </c>
      <c r="Q3295" s="7"/>
      <c r="R3295" s="1"/>
      <c r="S3295" s="1"/>
      <c r="T3295" s="1"/>
      <c r="U3295" s="15" t="s">
        <v>816</v>
      </c>
      <c r="V3295" s="52"/>
      <c r="W3295" s="14" t="s">
        <v>815</v>
      </c>
      <c r="X3295" s="20">
        <v>0</v>
      </c>
      <c r="Y3295" s="7" t="s">
        <v>12066</v>
      </c>
      <c r="Z3295" s="11" t="s">
        <v>4442</v>
      </c>
      <c r="AA3295" s="7">
        <v>1500000</v>
      </c>
      <c r="AB3295" s="1" t="s">
        <v>15148</v>
      </c>
      <c r="AC3295" s="7" t="s">
        <v>14869</v>
      </c>
      <c r="AD3295" s="1" t="s">
        <v>16269</v>
      </c>
    </row>
    <row r="3296" spans="1:30">
      <c r="A3296" s="6">
        <v>43936</v>
      </c>
      <c r="B3296" s="7" t="s">
        <v>15</v>
      </c>
      <c r="C3296" s="7" t="s">
        <v>4632</v>
      </c>
      <c r="D3296" s="7" t="s">
        <v>3512</v>
      </c>
      <c r="E3296" s="7" t="s">
        <v>16</v>
      </c>
      <c r="F3296" s="7"/>
      <c r="G3296" s="7" t="s">
        <v>17</v>
      </c>
      <c r="H3296" s="7" t="s">
        <v>6567</v>
      </c>
      <c r="I3296" s="7" t="s">
        <v>3776</v>
      </c>
      <c r="J3296" s="7" t="s">
        <v>2294</v>
      </c>
      <c r="K3296" s="7" t="s">
        <v>2294</v>
      </c>
      <c r="L3296" s="7" t="s">
        <v>8355</v>
      </c>
      <c r="M3296" s="7" t="s">
        <v>2620</v>
      </c>
      <c r="N3296" s="7">
        <v>10500</v>
      </c>
      <c r="O3296" s="7">
        <v>600</v>
      </c>
      <c r="P3296" s="7">
        <v>17.5</v>
      </c>
      <c r="Q3296" s="7"/>
      <c r="R3296" s="1"/>
      <c r="S3296" s="1"/>
      <c r="T3296" s="1"/>
      <c r="U3296" s="15" t="s">
        <v>816</v>
      </c>
      <c r="V3296" s="52"/>
      <c r="W3296" s="14" t="s">
        <v>815</v>
      </c>
      <c r="X3296" s="20">
        <v>0</v>
      </c>
      <c r="Y3296" s="7" t="s">
        <v>12067</v>
      </c>
      <c r="Z3296" s="11" t="s">
        <v>4442</v>
      </c>
      <c r="AA3296" s="7">
        <v>40000000</v>
      </c>
      <c r="AB3296" s="1" t="s">
        <v>15276</v>
      </c>
      <c r="AC3296" s="7" t="s">
        <v>14869</v>
      </c>
      <c r="AD3296" s="1" t="s">
        <v>16269</v>
      </c>
    </row>
    <row r="3297" spans="1:30">
      <c r="A3297" s="6">
        <v>43942</v>
      </c>
      <c r="B3297" s="7" t="s">
        <v>15</v>
      </c>
      <c r="C3297" s="7" t="s">
        <v>4659</v>
      </c>
      <c r="D3297" s="7" t="s">
        <v>2349</v>
      </c>
      <c r="E3297" s="7" t="s">
        <v>16</v>
      </c>
      <c r="F3297" s="7" t="s">
        <v>2386</v>
      </c>
      <c r="G3297" s="7" t="s">
        <v>37</v>
      </c>
      <c r="H3297" s="7" t="s">
        <v>6568</v>
      </c>
      <c r="I3297" s="7" t="s">
        <v>9023</v>
      </c>
      <c r="J3297" s="7" t="s">
        <v>264</v>
      </c>
      <c r="K3297" s="7" t="s">
        <v>9024</v>
      </c>
      <c r="L3297" s="7" t="s">
        <v>14471</v>
      </c>
      <c r="M3297" s="7" t="s">
        <v>9025</v>
      </c>
      <c r="N3297" s="7">
        <v>10500</v>
      </c>
      <c r="O3297" s="7">
        <v>5</v>
      </c>
      <c r="P3297" s="7">
        <v>2100</v>
      </c>
      <c r="Q3297" s="7"/>
      <c r="R3297" s="1"/>
      <c r="S3297" s="1"/>
      <c r="T3297" s="1"/>
      <c r="U3297" s="15" t="s">
        <v>816</v>
      </c>
      <c r="V3297" s="52"/>
      <c r="W3297" s="14" t="s">
        <v>815</v>
      </c>
      <c r="X3297" s="20">
        <v>0</v>
      </c>
      <c r="Y3297" s="7" t="s">
        <v>12068</v>
      </c>
      <c r="Z3297" s="11" t="s">
        <v>4442</v>
      </c>
      <c r="AA3297" s="7">
        <v>250000</v>
      </c>
      <c r="AB3297" s="1" t="s">
        <v>15870</v>
      </c>
      <c r="AC3297" s="7" t="s">
        <v>14868</v>
      </c>
      <c r="AD3297" s="1" t="s">
        <v>16269</v>
      </c>
    </row>
    <row r="3298" spans="1:30">
      <c r="A3298" s="6">
        <v>43943</v>
      </c>
      <c r="B3298" s="7" t="s">
        <v>15</v>
      </c>
      <c r="C3298" s="7" t="s">
        <v>4642</v>
      </c>
      <c r="D3298" s="7" t="s">
        <v>2046</v>
      </c>
      <c r="E3298" s="7" t="s">
        <v>16</v>
      </c>
      <c r="F3298" s="7"/>
      <c r="G3298" s="7" t="s">
        <v>17</v>
      </c>
      <c r="H3298" s="7" t="s">
        <v>6569</v>
      </c>
      <c r="I3298" s="7" t="s">
        <v>2093</v>
      </c>
      <c r="J3298" s="7"/>
      <c r="K3298" s="7" t="s">
        <v>2094</v>
      </c>
      <c r="L3298" s="7" t="s">
        <v>13865</v>
      </c>
      <c r="M3298" s="7" t="s">
        <v>2055</v>
      </c>
      <c r="N3298" s="7">
        <v>10498.5</v>
      </c>
      <c r="O3298" s="7">
        <v>150</v>
      </c>
      <c r="P3298" s="7">
        <v>69.989999999999995</v>
      </c>
      <c r="Q3298" s="7"/>
      <c r="R3298" s="1"/>
      <c r="S3298" s="1"/>
      <c r="T3298" s="1"/>
      <c r="U3298" s="15" t="s">
        <v>816</v>
      </c>
      <c r="V3298" s="52"/>
      <c r="W3298" s="14" t="s">
        <v>815</v>
      </c>
      <c r="X3298" s="20">
        <v>0</v>
      </c>
      <c r="Y3298" s="7" t="s">
        <v>12069</v>
      </c>
      <c r="Z3298" s="11" t="s">
        <v>4442</v>
      </c>
      <c r="AA3298" s="7">
        <v>2000000</v>
      </c>
      <c r="AB3298" s="1" t="s">
        <v>15207</v>
      </c>
      <c r="AC3298" s="7" t="s">
        <v>14869</v>
      </c>
      <c r="AD3298" s="1" t="s">
        <v>16269</v>
      </c>
    </row>
    <row r="3299" spans="1:30">
      <c r="A3299" s="6">
        <v>43949</v>
      </c>
      <c r="B3299" s="7" t="s">
        <v>1385</v>
      </c>
      <c r="C3299" s="7" t="s">
        <v>4499</v>
      </c>
      <c r="D3299" s="7" t="s">
        <v>2194</v>
      </c>
      <c r="E3299" s="7" t="s">
        <v>36</v>
      </c>
      <c r="F3299" s="7" t="s">
        <v>2319</v>
      </c>
      <c r="G3299" s="7" t="s">
        <v>17</v>
      </c>
      <c r="H3299" s="7" t="s">
        <v>6570</v>
      </c>
      <c r="I3299" s="7" t="s">
        <v>2321</v>
      </c>
      <c r="J3299" s="7" t="s">
        <v>2321</v>
      </c>
      <c r="K3299" s="7" t="s">
        <v>2321</v>
      </c>
      <c r="L3299" s="7" t="s">
        <v>14647</v>
      </c>
      <c r="M3299" s="7" t="s">
        <v>9660</v>
      </c>
      <c r="N3299" s="7">
        <v>10476</v>
      </c>
      <c r="O3299" s="7">
        <v>1</v>
      </c>
      <c r="P3299" s="7">
        <v>10476</v>
      </c>
      <c r="Q3299" s="7"/>
      <c r="R3299" s="1"/>
      <c r="S3299" s="1"/>
      <c r="T3299" s="1"/>
      <c r="U3299" s="15" t="s">
        <v>816</v>
      </c>
      <c r="V3299" s="52"/>
      <c r="W3299" s="14" t="s">
        <v>815</v>
      </c>
      <c r="X3299" s="20">
        <v>0</v>
      </c>
      <c r="Y3299" s="7" t="s">
        <v>12070</v>
      </c>
      <c r="Z3299" s="11" t="s">
        <v>4442</v>
      </c>
      <c r="AA3299" s="7">
        <v>60000</v>
      </c>
      <c r="AB3299" s="1" t="s">
        <v>16052</v>
      </c>
      <c r="AC3299" s="7" t="s">
        <v>14870</v>
      </c>
      <c r="AD3299" s="1" t="s">
        <v>16269</v>
      </c>
    </row>
    <row r="3300" spans="1:30">
      <c r="A3300" s="6" t="s">
        <v>815</v>
      </c>
      <c r="B3300" s="7" t="s">
        <v>15</v>
      </c>
      <c r="C3300" s="7" t="s">
        <v>4458</v>
      </c>
      <c r="D3300" s="11" t="s">
        <v>904</v>
      </c>
      <c r="E3300" s="7" t="s">
        <v>16</v>
      </c>
      <c r="F3300" s="7" t="s">
        <v>4459</v>
      </c>
      <c r="G3300" s="7" t="s">
        <v>17</v>
      </c>
      <c r="H3300" s="7" t="s">
        <v>6571</v>
      </c>
      <c r="I3300" s="7" t="s">
        <v>9661</v>
      </c>
      <c r="J3300" s="7"/>
      <c r="K3300" s="7" t="s">
        <v>4517</v>
      </c>
      <c r="L3300" s="7" t="s">
        <v>9662</v>
      </c>
      <c r="M3300" s="7" t="s">
        <v>14648</v>
      </c>
      <c r="N3300" s="7">
        <v>10465</v>
      </c>
      <c r="O3300" s="7"/>
      <c r="P3300" s="7"/>
      <c r="Q3300" s="7"/>
      <c r="R3300" s="1"/>
      <c r="S3300" s="1"/>
      <c r="T3300" s="1"/>
      <c r="U3300" s="15" t="s">
        <v>816</v>
      </c>
      <c r="V3300" s="52"/>
      <c r="W3300" s="14" t="s">
        <v>815</v>
      </c>
      <c r="X3300" s="20">
        <v>0</v>
      </c>
      <c r="Y3300" s="7" t="s">
        <v>12071</v>
      </c>
      <c r="Z3300" s="11" t="s">
        <v>4442</v>
      </c>
      <c r="AA3300" s="7">
        <v>3500000</v>
      </c>
      <c r="AB3300" s="1" t="s">
        <v>16053</v>
      </c>
      <c r="AC3300" s="7" t="s">
        <v>14869</v>
      </c>
      <c r="AD3300" s="1" t="s">
        <v>16269</v>
      </c>
    </row>
    <row r="3301" spans="1:30">
      <c r="A3301" s="6">
        <v>43941</v>
      </c>
      <c r="B3301" s="7" t="s">
        <v>21</v>
      </c>
      <c r="C3301" s="7" t="s">
        <v>4659</v>
      </c>
      <c r="D3301" s="7" t="s">
        <v>2349</v>
      </c>
      <c r="E3301" s="7" t="s">
        <v>16</v>
      </c>
      <c r="F3301" s="7" t="s">
        <v>2350</v>
      </c>
      <c r="G3301" s="7" t="s">
        <v>37</v>
      </c>
      <c r="H3301" s="7" t="s">
        <v>6572</v>
      </c>
      <c r="I3301" s="7" t="s">
        <v>8480</v>
      </c>
      <c r="J3301" s="7"/>
      <c r="K3301" s="7" t="s">
        <v>8481</v>
      </c>
      <c r="L3301" s="7" t="s">
        <v>14332</v>
      </c>
      <c r="M3301" s="7" t="s">
        <v>8482</v>
      </c>
      <c r="N3301" s="7">
        <v>10400</v>
      </c>
      <c r="O3301" s="7">
        <v>20</v>
      </c>
      <c r="P3301" s="7">
        <v>520</v>
      </c>
      <c r="Q3301" s="7"/>
      <c r="R3301" s="1"/>
      <c r="S3301" s="1"/>
      <c r="T3301" s="1"/>
      <c r="U3301" s="15" t="s">
        <v>816</v>
      </c>
      <c r="V3301" s="52"/>
      <c r="W3301" s="14" t="s">
        <v>815</v>
      </c>
      <c r="X3301" s="20">
        <v>0</v>
      </c>
      <c r="Y3301" s="7" t="s">
        <v>12072</v>
      </c>
      <c r="Z3301" s="11" t="s">
        <v>4442</v>
      </c>
      <c r="AA3301" s="7">
        <v>20000</v>
      </c>
      <c r="AB3301" s="1" t="s">
        <v>15720</v>
      </c>
      <c r="AC3301" s="7" t="s">
        <v>14870</v>
      </c>
      <c r="AD3301" s="1" t="s">
        <v>16269</v>
      </c>
    </row>
    <row r="3302" spans="1:30">
      <c r="A3302" s="6">
        <v>43937</v>
      </c>
      <c r="B3302" s="7" t="s">
        <v>15</v>
      </c>
      <c r="C3302" s="7" t="s">
        <v>4632</v>
      </c>
      <c r="D3302" s="7" t="s">
        <v>3512</v>
      </c>
      <c r="E3302" s="7" t="s">
        <v>16</v>
      </c>
      <c r="F3302" s="7"/>
      <c r="G3302" s="7" t="s">
        <v>37</v>
      </c>
      <c r="H3302" s="7" t="s">
        <v>6573</v>
      </c>
      <c r="I3302" s="7" t="s">
        <v>9000</v>
      </c>
      <c r="J3302" s="7" t="s">
        <v>9001</v>
      </c>
      <c r="K3302" s="7" t="s">
        <v>9001</v>
      </c>
      <c r="L3302" s="7" t="s">
        <v>14467</v>
      </c>
      <c r="M3302" s="7" t="s">
        <v>9002</v>
      </c>
      <c r="N3302" s="7">
        <v>10392</v>
      </c>
      <c r="O3302" s="7">
        <v>3</v>
      </c>
      <c r="P3302" s="7">
        <v>3464</v>
      </c>
      <c r="Q3302" s="7"/>
      <c r="R3302" s="1"/>
      <c r="S3302" s="1"/>
      <c r="T3302" s="1"/>
      <c r="U3302" s="15" t="s">
        <v>816</v>
      </c>
      <c r="V3302" s="52"/>
      <c r="W3302" s="14" t="s">
        <v>815</v>
      </c>
      <c r="X3302" s="20">
        <v>0</v>
      </c>
      <c r="Y3302" s="7" t="s">
        <v>12073</v>
      </c>
      <c r="Z3302" s="11" t="s">
        <v>4442</v>
      </c>
      <c r="AA3302" s="7">
        <v>300000</v>
      </c>
      <c r="AB3302" s="1" t="s">
        <v>15865</v>
      </c>
      <c r="AC3302" s="7" t="s">
        <v>14869</v>
      </c>
      <c r="AD3302" s="1" t="s">
        <v>16269</v>
      </c>
    </row>
    <row r="3303" spans="1:30">
      <c r="A3303" s="6">
        <v>43918</v>
      </c>
      <c r="B3303" s="7" t="s">
        <v>15</v>
      </c>
      <c r="C3303" s="7" t="s">
        <v>4632</v>
      </c>
      <c r="D3303" s="7" t="s">
        <v>3512</v>
      </c>
      <c r="E3303" s="7" t="s">
        <v>16</v>
      </c>
      <c r="F3303" s="7"/>
      <c r="G3303" s="7" t="s">
        <v>17</v>
      </c>
      <c r="H3303" s="7" t="s">
        <v>6574</v>
      </c>
      <c r="I3303" s="7" t="s">
        <v>9663</v>
      </c>
      <c r="J3303" s="7" t="s">
        <v>9664</v>
      </c>
      <c r="K3303" s="7" t="s">
        <v>9664</v>
      </c>
      <c r="L3303" s="7" t="s">
        <v>14649</v>
      </c>
      <c r="M3303" s="7" t="s">
        <v>9665</v>
      </c>
      <c r="N3303" s="7">
        <v>10387.6</v>
      </c>
      <c r="O3303" s="7">
        <v>40</v>
      </c>
      <c r="P3303" s="7">
        <v>259.69</v>
      </c>
      <c r="Q3303" s="7"/>
      <c r="R3303" s="1"/>
      <c r="S3303" s="1"/>
      <c r="T3303" s="1"/>
      <c r="U3303" s="15" t="s">
        <v>816</v>
      </c>
      <c r="V3303" s="52"/>
      <c r="W3303" s="14" t="s">
        <v>815</v>
      </c>
      <c r="X3303" s="20">
        <v>0</v>
      </c>
      <c r="Y3303" s="7" t="s">
        <v>12074</v>
      </c>
      <c r="Z3303" s="11" t="s">
        <v>4442</v>
      </c>
      <c r="AA3303" s="7">
        <v>0</v>
      </c>
      <c r="AB3303" s="1" t="s">
        <v>16054</v>
      </c>
      <c r="AC3303" s="7" t="s">
        <v>14869</v>
      </c>
      <c r="AD3303" s="1" t="s">
        <v>16269</v>
      </c>
    </row>
    <row r="3304" spans="1:30">
      <c r="A3304" s="6">
        <v>43949</v>
      </c>
      <c r="B3304" s="7" t="s">
        <v>1385</v>
      </c>
      <c r="C3304" s="7" t="s">
        <v>4499</v>
      </c>
      <c r="D3304" s="7" t="s">
        <v>2194</v>
      </c>
      <c r="E3304" s="7" t="s">
        <v>36</v>
      </c>
      <c r="F3304" s="7" t="s">
        <v>2319</v>
      </c>
      <c r="G3304" s="7" t="s">
        <v>17</v>
      </c>
      <c r="H3304" s="7" t="s">
        <v>5365</v>
      </c>
      <c r="I3304" s="7" t="s">
        <v>2321</v>
      </c>
      <c r="J3304" s="7" t="s">
        <v>2321</v>
      </c>
      <c r="K3304" s="7" t="s">
        <v>2321</v>
      </c>
      <c r="L3304" s="7" t="s">
        <v>8302</v>
      </c>
      <c r="M3304" s="7" t="s">
        <v>8303</v>
      </c>
      <c r="N3304" s="7">
        <v>10360</v>
      </c>
      <c r="O3304" s="7">
        <v>7</v>
      </c>
      <c r="P3304" s="7">
        <v>1480</v>
      </c>
      <c r="Q3304" s="7"/>
      <c r="R3304" s="1"/>
      <c r="S3304" s="1"/>
      <c r="T3304" s="1"/>
      <c r="U3304" s="15" t="s">
        <v>816</v>
      </c>
      <c r="V3304" s="52"/>
      <c r="W3304" s="14" t="s">
        <v>815</v>
      </c>
      <c r="X3304" s="20">
        <v>0</v>
      </c>
      <c r="Y3304" s="7" t="s">
        <v>12075</v>
      </c>
      <c r="Z3304" s="11" t="s">
        <v>4442</v>
      </c>
      <c r="AA3304" s="7">
        <v>96791092</v>
      </c>
      <c r="AB3304" s="1" t="s">
        <v>15674</v>
      </c>
      <c r="AC3304" s="7" t="s">
        <v>14869</v>
      </c>
      <c r="AD3304" s="1" t="s">
        <v>16269</v>
      </c>
    </row>
    <row r="3305" spans="1:30">
      <c r="A3305" s="6">
        <v>43927</v>
      </c>
      <c r="B3305" s="7" t="s">
        <v>1385</v>
      </c>
      <c r="C3305" s="7" t="s">
        <v>4444</v>
      </c>
      <c r="D3305" s="7" t="s">
        <v>1387</v>
      </c>
      <c r="E3305" s="7" t="s">
        <v>1499</v>
      </c>
      <c r="F3305" s="7" t="s">
        <v>1520</v>
      </c>
      <c r="G3305" s="7" t="s">
        <v>37</v>
      </c>
      <c r="H3305" s="7" t="s">
        <v>6177</v>
      </c>
      <c r="I3305" s="7" t="s">
        <v>9282</v>
      </c>
      <c r="J3305" s="7"/>
      <c r="K3305" s="7"/>
      <c r="L3305" s="7" t="s">
        <v>14544</v>
      </c>
      <c r="M3305" s="7" t="s">
        <v>9285</v>
      </c>
      <c r="N3305" s="7">
        <v>10350</v>
      </c>
      <c r="O3305" s="7"/>
      <c r="P3305" s="7"/>
      <c r="Q3305" s="7"/>
      <c r="R3305" s="1"/>
      <c r="S3305" s="1"/>
      <c r="T3305" s="1"/>
      <c r="U3305" s="15" t="s">
        <v>816</v>
      </c>
      <c r="V3305" s="52"/>
      <c r="W3305" s="14" t="s">
        <v>815</v>
      </c>
      <c r="X3305" s="20">
        <v>0</v>
      </c>
      <c r="Y3305" s="7" t="s">
        <v>12076</v>
      </c>
      <c r="Z3305" s="11" t="s">
        <v>4442</v>
      </c>
      <c r="AA3305" s="7">
        <v>300000</v>
      </c>
      <c r="AB3305" s="1" t="s">
        <v>15950</v>
      </c>
      <c r="AC3305" s="7" t="s">
        <v>14870</v>
      </c>
      <c r="AD3305" s="1" t="s">
        <v>16269</v>
      </c>
    </row>
    <row r="3306" spans="1:30">
      <c r="A3306" s="6">
        <v>43942</v>
      </c>
      <c r="B3306" s="7" t="s">
        <v>15</v>
      </c>
      <c r="C3306" s="7" t="s">
        <v>4452</v>
      </c>
      <c r="D3306" s="7" t="s">
        <v>3804</v>
      </c>
      <c r="E3306" s="7" t="s">
        <v>16</v>
      </c>
      <c r="F3306" s="7" t="s">
        <v>2462</v>
      </c>
      <c r="G3306" s="7" t="s">
        <v>37</v>
      </c>
      <c r="H3306" s="7" t="s">
        <v>6575</v>
      </c>
      <c r="I3306" s="7" t="s">
        <v>3879</v>
      </c>
      <c r="J3306" s="7"/>
      <c r="K3306" s="7" t="s">
        <v>70</v>
      </c>
      <c r="L3306" s="7" t="s">
        <v>3880</v>
      </c>
      <c r="M3306" s="7" t="s">
        <v>3881</v>
      </c>
      <c r="N3306" s="7">
        <v>10318</v>
      </c>
      <c r="O3306" s="7">
        <v>22</v>
      </c>
      <c r="P3306" s="7">
        <v>469</v>
      </c>
      <c r="Q3306" s="7"/>
      <c r="R3306" s="1"/>
      <c r="S3306" s="1"/>
      <c r="T3306" s="1"/>
      <c r="U3306" s="15" t="s">
        <v>816</v>
      </c>
      <c r="V3306" s="52"/>
      <c r="W3306" s="14" t="s">
        <v>815</v>
      </c>
      <c r="X3306" s="20">
        <v>0</v>
      </c>
      <c r="Y3306" s="7" t="s">
        <v>12077</v>
      </c>
      <c r="Z3306" s="11" t="s">
        <v>4442</v>
      </c>
      <c r="AA3306" s="7">
        <v>450000</v>
      </c>
      <c r="AB3306" s="1" t="s">
        <v>15170</v>
      </c>
      <c r="AC3306" s="7" t="s">
        <v>14869</v>
      </c>
      <c r="AD3306" s="1" t="s">
        <v>16269</v>
      </c>
    </row>
    <row r="3307" spans="1:30">
      <c r="A3307" s="6" t="s">
        <v>815</v>
      </c>
      <c r="B3307" s="7" t="s">
        <v>15</v>
      </c>
      <c r="C3307" s="7" t="s">
        <v>4458</v>
      </c>
      <c r="D3307" s="11" t="s">
        <v>904</v>
      </c>
      <c r="E3307" s="7" t="s">
        <v>16</v>
      </c>
      <c r="F3307" s="7" t="s">
        <v>4459</v>
      </c>
      <c r="G3307" s="7" t="s">
        <v>17</v>
      </c>
      <c r="H3307" s="7" t="s">
        <v>6576</v>
      </c>
      <c r="I3307" s="7" t="s">
        <v>4843</v>
      </c>
      <c r="J3307" s="7"/>
      <c r="K3307" s="7" t="s">
        <v>4517</v>
      </c>
      <c r="L3307" s="7" t="s">
        <v>3602</v>
      </c>
      <c r="M3307" s="7" t="s">
        <v>435</v>
      </c>
      <c r="N3307" s="7">
        <v>10292</v>
      </c>
      <c r="O3307" s="7"/>
      <c r="P3307" s="7"/>
      <c r="Q3307" s="7"/>
      <c r="R3307" s="1"/>
      <c r="S3307" s="1"/>
      <c r="T3307" s="1"/>
      <c r="U3307" s="15" t="s">
        <v>816</v>
      </c>
      <c r="V3307" s="52"/>
      <c r="W3307" s="14" t="s">
        <v>815</v>
      </c>
      <c r="X3307" s="20">
        <v>0</v>
      </c>
      <c r="Y3307" s="7" t="s">
        <v>12078</v>
      </c>
      <c r="Z3307" s="11" t="s">
        <v>4442</v>
      </c>
      <c r="AA3307" s="7">
        <v>1944620</v>
      </c>
      <c r="AB3307" s="1" t="s">
        <v>14891</v>
      </c>
      <c r="AC3307" s="7" t="s">
        <v>14869</v>
      </c>
      <c r="AD3307" s="1" t="s">
        <v>16269</v>
      </c>
    </row>
    <row r="3308" spans="1:30">
      <c r="A3308" s="6">
        <v>43941</v>
      </c>
      <c r="B3308" s="7" t="s">
        <v>15</v>
      </c>
      <c r="C3308" s="7" t="s">
        <v>4645</v>
      </c>
      <c r="D3308" s="7" t="s">
        <v>692</v>
      </c>
      <c r="E3308" s="7" t="s">
        <v>16</v>
      </c>
      <c r="F3308" s="7"/>
      <c r="G3308" s="7" t="s">
        <v>17</v>
      </c>
      <c r="H3308" s="7" t="s">
        <v>6577</v>
      </c>
      <c r="I3308" s="7" t="s">
        <v>8719</v>
      </c>
      <c r="J3308" s="7"/>
      <c r="K3308" s="7" t="s">
        <v>8720</v>
      </c>
      <c r="L3308" s="7" t="s">
        <v>8855</v>
      </c>
      <c r="M3308" s="7" t="s">
        <v>8856</v>
      </c>
      <c r="N3308" s="7">
        <v>10250</v>
      </c>
      <c r="O3308" s="7">
        <v>500</v>
      </c>
      <c r="P3308" s="7">
        <v>20.5</v>
      </c>
      <c r="Q3308" s="7"/>
      <c r="R3308" s="1"/>
      <c r="S3308" s="1"/>
      <c r="T3308" s="1"/>
      <c r="U3308" s="15" t="s">
        <v>816</v>
      </c>
      <c r="V3308" s="52"/>
      <c r="W3308" s="14" t="s">
        <v>815</v>
      </c>
      <c r="X3308" s="20">
        <v>0</v>
      </c>
      <c r="Y3308" s="7" t="s">
        <v>12079</v>
      </c>
      <c r="Z3308" s="11" t="s">
        <v>4442</v>
      </c>
      <c r="AA3308" s="7">
        <v>0</v>
      </c>
      <c r="AB3308" s="1" t="s">
        <v>15823</v>
      </c>
      <c r="AC3308" s="7" t="s">
        <v>14869</v>
      </c>
      <c r="AD3308" s="1" t="s">
        <v>16269</v>
      </c>
    </row>
    <row r="3309" spans="1:30">
      <c r="A3309" s="6">
        <v>43949</v>
      </c>
      <c r="B3309" s="7" t="s">
        <v>1385</v>
      </c>
      <c r="C3309" s="7" t="s">
        <v>4499</v>
      </c>
      <c r="D3309" s="7" t="s">
        <v>2194</v>
      </c>
      <c r="E3309" s="7" t="s">
        <v>36</v>
      </c>
      <c r="F3309" s="7" t="s">
        <v>2319</v>
      </c>
      <c r="G3309" s="7" t="s">
        <v>17</v>
      </c>
      <c r="H3309" s="7" t="s">
        <v>5339</v>
      </c>
      <c r="I3309" s="7" t="s">
        <v>2321</v>
      </c>
      <c r="J3309" s="7" t="s">
        <v>2321</v>
      </c>
      <c r="K3309" s="7" t="s">
        <v>2321</v>
      </c>
      <c r="L3309" s="7" t="s">
        <v>14463</v>
      </c>
      <c r="M3309" s="7" t="s">
        <v>8987</v>
      </c>
      <c r="N3309" s="7">
        <v>10202.469999999999</v>
      </c>
      <c r="O3309" s="7">
        <v>265</v>
      </c>
      <c r="P3309" s="7">
        <v>38.499899999999997</v>
      </c>
      <c r="Q3309" s="7"/>
      <c r="R3309" s="1"/>
      <c r="S3309" s="1"/>
      <c r="T3309" s="1"/>
      <c r="U3309" s="15" t="s">
        <v>816</v>
      </c>
      <c r="V3309" s="52"/>
      <c r="W3309" s="14" t="s">
        <v>815</v>
      </c>
      <c r="X3309" s="20">
        <v>0</v>
      </c>
      <c r="Y3309" s="7" t="s">
        <v>12080</v>
      </c>
      <c r="Z3309" s="11" t="s">
        <v>4442</v>
      </c>
      <c r="AA3309" s="7">
        <v>80000</v>
      </c>
      <c r="AB3309" s="1" t="s">
        <v>15861</v>
      </c>
      <c r="AC3309" s="7" t="s">
        <v>14869</v>
      </c>
      <c r="AD3309" s="1" t="s">
        <v>16269</v>
      </c>
    </row>
    <row r="3310" spans="1:30">
      <c r="A3310" s="6">
        <v>43941</v>
      </c>
      <c r="B3310" s="7" t="s">
        <v>21</v>
      </c>
      <c r="C3310" s="7" t="s">
        <v>2648</v>
      </c>
      <c r="D3310" s="11" t="s">
        <v>3952</v>
      </c>
      <c r="E3310" s="7" t="s">
        <v>16</v>
      </c>
      <c r="F3310" s="7" t="s">
        <v>4101</v>
      </c>
      <c r="G3310" s="7" t="s">
        <v>17</v>
      </c>
      <c r="H3310" s="7" t="s">
        <v>6578</v>
      </c>
      <c r="I3310" s="7" t="s">
        <v>9666</v>
      </c>
      <c r="J3310" s="7"/>
      <c r="K3310" s="7"/>
      <c r="L3310" s="7" t="s">
        <v>8851</v>
      </c>
      <c r="M3310" s="7" t="s">
        <v>8344</v>
      </c>
      <c r="N3310" s="7">
        <v>10200</v>
      </c>
      <c r="O3310" s="7"/>
      <c r="P3310" s="7"/>
      <c r="Q3310" s="7"/>
      <c r="R3310" s="1"/>
      <c r="S3310" s="1"/>
      <c r="T3310" s="1"/>
      <c r="U3310" s="15" t="s">
        <v>816</v>
      </c>
      <c r="V3310" s="52"/>
      <c r="W3310" s="14" t="s">
        <v>815</v>
      </c>
      <c r="X3310" s="20">
        <v>0</v>
      </c>
      <c r="Y3310" s="7" t="s">
        <v>12081</v>
      </c>
      <c r="Z3310" s="11" t="s">
        <v>4442</v>
      </c>
      <c r="AA3310" s="7">
        <v>300000</v>
      </c>
      <c r="AB3310" s="1" t="s">
        <v>15687</v>
      </c>
      <c r="AC3310" s="7" t="s">
        <v>14868</v>
      </c>
      <c r="AD3310" s="1" t="s">
        <v>16269</v>
      </c>
    </row>
    <row r="3311" spans="1:30">
      <c r="A3311" s="6">
        <v>43936</v>
      </c>
      <c r="B3311" s="7" t="s">
        <v>21</v>
      </c>
      <c r="C3311" s="7" t="s">
        <v>4657</v>
      </c>
      <c r="D3311" s="7" t="s">
        <v>3952</v>
      </c>
      <c r="E3311" s="7" t="s">
        <v>16</v>
      </c>
      <c r="F3311" s="7" t="s">
        <v>4086</v>
      </c>
      <c r="G3311" s="7" t="s">
        <v>34</v>
      </c>
      <c r="H3311" s="7" t="s">
        <v>6579</v>
      </c>
      <c r="I3311" s="7" t="s">
        <v>9667</v>
      </c>
      <c r="J3311" s="7"/>
      <c r="K3311" s="7"/>
      <c r="L3311" s="7" t="s">
        <v>14650</v>
      </c>
      <c r="M3311" s="7" t="s">
        <v>9668</v>
      </c>
      <c r="N3311" s="7">
        <v>10200</v>
      </c>
      <c r="O3311" s="7"/>
      <c r="P3311" s="7"/>
      <c r="Q3311" s="7"/>
      <c r="R3311" s="1"/>
      <c r="S3311" s="1"/>
      <c r="T3311" s="1"/>
      <c r="U3311" s="15" t="s">
        <v>816</v>
      </c>
      <c r="V3311" s="52"/>
      <c r="W3311" s="14" t="s">
        <v>815</v>
      </c>
      <c r="X3311" s="20">
        <v>0</v>
      </c>
      <c r="Y3311" s="7" t="s">
        <v>12082</v>
      </c>
      <c r="Z3311" s="11" t="s">
        <v>4442</v>
      </c>
      <c r="AA3311" s="7">
        <v>100000</v>
      </c>
      <c r="AB3311" s="1" t="s">
        <v>16055</v>
      </c>
      <c r="AC3311" s="7" t="s">
        <v>14868</v>
      </c>
      <c r="AD3311" s="1" t="s">
        <v>16269</v>
      </c>
    </row>
    <row r="3312" spans="1:30">
      <c r="A3312" s="6" t="s">
        <v>815</v>
      </c>
      <c r="B3312" s="7" t="s">
        <v>15</v>
      </c>
      <c r="C3312" s="7" t="s">
        <v>4458</v>
      </c>
      <c r="D3312" s="11" t="s">
        <v>904</v>
      </c>
      <c r="E3312" s="7" t="s">
        <v>16</v>
      </c>
      <c r="F3312" s="7" t="s">
        <v>4459</v>
      </c>
      <c r="G3312" s="7" t="s">
        <v>17</v>
      </c>
      <c r="H3312" s="7" t="s">
        <v>6287</v>
      </c>
      <c r="I3312" s="7" t="s">
        <v>9661</v>
      </c>
      <c r="J3312" s="7"/>
      <c r="K3312" s="7" t="s">
        <v>4517</v>
      </c>
      <c r="L3312" s="7" t="s">
        <v>8468</v>
      </c>
      <c r="M3312" s="7" t="s">
        <v>8243</v>
      </c>
      <c r="N3312" s="7">
        <v>10200</v>
      </c>
      <c r="O3312" s="7"/>
      <c r="P3312" s="7"/>
      <c r="Q3312" s="7"/>
      <c r="R3312" s="1"/>
      <c r="S3312" s="1"/>
      <c r="T3312" s="1"/>
      <c r="U3312" s="15" t="s">
        <v>816</v>
      </c>
      <c r="V3312" s="52"/>
      <c r="W3312" s="14" t="s">
        <v>815</v>
      </c>
      <c r="X3312" s="20">
        <v>0</v>
      </c>
      <c r="Y3312" s="7" t="s">
        <v>12083</v>
      </c>
      <c r="Z3312" s="11" t="s">
        <v>4442</v>
      </c>
      <c r="AA3312" s="7">
        <v>900000000</v>
      </c>
      <c r="AB3312" s="1" t="s">
        <v>15657</v>
      </c>
      <c r="AC3312" s="7" t="s">
        <v>14869</v>
      </c>
      <c r="AD3312" s="1" t="s">
        <v>16269</v>
      </c>
    </row>
    <row r="3313" spans="1:30">
      <c r="A3313" s="6">
        <v>43943</v>
      </c>
      <c r="B3313" s="7" t="s">
        <v>15</v>
      </c>
      <c r="C3313" s="7" t="s">
        <v>4244</v>
      </c>
      <c r="D3313" s="11" t="s">
        <v>3155</v>
      </c>
      <c r="E3313" s="7" t="s">
        <v>16</v>
      </c>
      <c r="F3313" s="7" t="s">
        <v>4591</v>
      </c>
      <c r="G3313" s="7" t="s">
        <v>34</v>
      </c>
      <c r="H3313" s="7" t="s">
        <v>6580</v>
      </c>
      <c r="I3313" s="7" t="s">
        <v>8608</v>
      </c>
      <c r="J3313" s="7"/>
      <c r="K3313" s="7"/>
      <c r="L3313" s="7" t="s">
        <v>8609</v>
      </c>
      <c r="M3313" s="7" t="s">
        <v>14359</v>
      </c>
      <c r="N3313" s="7">
        <v>10120</v>
      </c>
      <c r="O3313" s="7">
        <v>1</v>
      </c>
      <c r="P3313" s="7">
        <v>10120</v>
      </c>
      <c r="Q3313" s="7"/>
      <c r="R3313" s="1"/>
      <c r="S3313" s="1"/>
      <c r="T3313" s="1"/>
      <c r="U3313" s="15" t="s">
        <v>816</v>
      </c>
      <c r="V3313" s="52"/>
      <c r="W3313" s="14" t="s">
        <v>815</v>
      </c>
      <c r="X3313" s="20">
        <v>0</v>
      </c>
      <c r="Y3313" s="7" t="s">
        <v>12084</v>
      </c>
      <c r="Z3313" s="11" t="s">
        <v>4442</v>
      </c>
      <c r="AA3313" s="7">
        <v>600000</v>
      </c>
      <c r="AB3313" s="1" t="s">
        <v>15752</v>
      </c>
      <c r="AC3313" s="7" t="s">
        <v>14870</v>
      </c>
      <c r="AD3313" s="1" t="s">
        <v>16269</v>
      </c>
    </row>
    <row r="3314" spans="1:30">
      <c r="A3314" s="6">
        <v>43948</v>
      </c>
      <c r="B3314" s="7" t="s">
        <v>21</v>
      </c>
      <c r="C3314" s="7" t="s">
        <v>4474</v>
      </c>
      <c r="D3314" s="7" t="s">
        <v>2414</v>
      </c>
      <c r="E3314" s="7" t="s">
        <v>16</v>
      </c>
      <c r="F3314" s="7" t="s">
        <v>363</v>
      </c>
      <c r="G3314" s="7" t="s">
        <v>17</v>
      </c>
      <c r="H3314" s="7" t="s">
        <v>2446</v>
      </c>
      <c r="I3314" s="7" t="s">
        <v>2428</v>
      </c>
      <c r="J3314" s="7" t="s">
        <v>2438</v>
      </c>
      <c r="K3314" s="7" t="s">
        <v>2430</v>
      </c>
      <c r="L3314" s="7" t="s">
        <v>1461</v>
      </c>
      <c r="M3314" s="7" t="s">
        <v>1462</v>
      </c>
      <c r="N3314" s="7">
        <v>10080</v>
      </c>
      <c r="O3314" s="7">
        <v>36000</v>
      </c>
      <c r="P3314" s="7">
        <v>0.28000000000000003</v>
      </c>
      <c r="Q3314" s="7"/>
      <c r="R3314" s="1"/>
      <c r="S3314" s="1"/>
      <c r="T3314" s="1"/>
      <c r="U3314" s="15" t="s">
        <v>816</v>
      </c>
      <c r="V3314" s="52"/>
      <c r="W3314" s="14" t="s">
        <v>815</v>
      </c>
      <c r="X3314" s="20">
        <v>0</v>
      </c>
      <c r="Y3314" s="7" t="s">
        <v>12085</v>
      </c>
      <c r="Z3314" s="11" t="s">
        <v>4442</v>
      </c>
      <c r="AA3314" s="7">
        <v>200000</v>
      </c>
      <c r="AB3314" s="1" t="s">
        <v>15103</v>
      </c>
      <c r="AC3314" s="7" t="s">
        <v>14868</v>
      </c>
      <c r="AD3314" s="1" t="s">
        <v>16269</v>
      </c>
    </row>
    <row r="3315" spans="1:30">
      <c r="A3315" s="6" t="s">
        <v>815</v>
      </c>
      <c r="B3315" s="7" t="s">
        <v>15</v>
      </c>
      <c r="C3315" s="7" t="s">
        <v>4458</v>
      </c>
      <c r="D3315" s="11" t="s">
        <v>904</v>
      </c>
      <c r="E3315" s="7" t="s">
        <v>16</v>
      </c>
      <c r="F3315" s="7" t="s">
        <v>4459</v>
      </c>
      <c r="G3315" s="7" t="s">
        <v>17</v>
      </c>
      <c r="H3315" s="7" t="s">
        <v>6581</v>
      </c>
      <c r="I3315" s="7" t="s">
        <v>8267</v>
      </c>
      <c r="J3315" s="7"/>
      <c r="K3315" s="7" t="s">
        <v>4517</v>
      </c>
      <c r="L3315" s="7" t="s">
        <v>1080</v>
      </c>
      <c r="M3315" s="7" t="s">
        <v>979</v>
      </c>
      <c r="N3315" s="7">
        <v>10080</v>
      </c>
      <c r="O3315" s="7"/>
      <c r="P3315" s="7"/>
      <c r="Q3315" s="7"/>
      <c r="R3315" s="1"/>
      <c r="S3315" s="1"/>
      <c r="T3315" s="1"/>
      <c r="U3315" s="15" t="s">
        <v>816</v>
      </c>
      <c r="V3315" s="52"/>
      <c r="W3315" s="14" t="s">
        <v>815</v>
      </c>
      <c r="X3315" s="20">
        <v>0</v>
      </c>
      <c r="Y3315" s="7" t="s">
        <v>12086</v>
      </c>
      <c r="Z3315" s="11" t="s">
        <v>4442</v>
      </c>
      <c r="AA3315" s="7">
        <v>3500000</v>
      </c>
      <c r="AB3315" s="1" t="s">
        <v>15030</v>
      </c>
      <c r="AC3315" s="7" t="s">
        <v>14869</v>
      </c>
      <c r="AD3315" s="1" t="s">
        <v>16269</v>
      </c>
    </row>
    <row r="3316" spans="1:30">
      <c r="A3316" s="6">
        <v>43921</v>
      </c>
      <c r="B3316" s="7" t="s">
        <v>15</v>
      </c>
      <c r="C3316" s="7" t="s">
        <v>4632</v>
      </c>
      <c r="D3316" s="7" t="s">
        <v>3512</v>
      </c>
      <c r="E3316" s="7" t="s">
        <v>16</v>
      </c>
      <c r="F3316" s="7"/>
      <c r="G3316" s="7" t="s">
        <v>17</v>
      </c>
      <c r="H3316" s="7" t="s">
        <v>6582</v>
      </c>
      <c r="I3316" s="7" t="s">
        <v>9669</v>
      </c>
      <c r="J3316" s="7" t="s">
        <v>9670</v>
      </c>
      <c r="K3316" s="7" t="s">
        <v>9670</v>
      </c>
      <c r="L3316" s="7" t="s">
        <v>14652</v>
      </c>
      <c r="M3316" s="7" t="s">
        <v>14651</v>
      </c>
      <c r="N3316" s="7">
        <v>10065.6</v>
      </c>
      <c r="O3316" s="7">
        <v>480</v>
      </c>
      <c r="P3316" s="7">
        <v>20.97</v>
      </c>
      <c r="Q3316" s="7"/>
      <c r="R3316" s="1"/>
      <c r="S3316" s="1"/>
      <c r="T3316" s="1"/>
      <c r="U3316" s="15" t="s">
        <v>816</v>
      </c>
      <c r="V3316" s="52"/>
      <c r="W3316" s="14" t="s">
        <v>815</v>
      </c>
      <c r="X3316" s="20">
        <v>0</v>
      </c>
      <c r="Y3316" s="7" t="s">
        <v>12087</v>
      </c>
      <c r="Z3316" s="11" t="s">
        <v>4442</v>
      </c>
      <c r="AA3316" s="7">
        <v>0</v>
      </c>
      <c r="AB3316" s="1" t="s">
        <v>15928</v>
      </c>
      <c r="AC3316" s="7" t="s">
        <v>14869</v>
      </c>
      <c r="AD3316" s="1" t="s">
        <v>16269</v>
      </c>
    </row>
    <row r="3317" spans="1:30">
      <c r="A3317" s="6">
        <v>43948</v>
      </c>
      <c r="B3317" s="7" t="s">
        <v>21</v>
      </c>
      <c r="C3317" s="7" t="s">
        <v>5627</v>
      </c>
      <c r="D3317" s="7" t="s">
        <v>773</v>
      </c>
      <c r="E3317" s="7" t="s">
        <v>117</v>
      </c>
      <c r="F3317" s="7" t="s">
        <v>791</v>
      </c>
      <c r="G3317" s="7" t="s">
        <v>17</v>
      </c>
      <c r="H3317" s="7" t="s">
        <v>782</v>
      </c>
      <c r="I3317" s="7"/>
      <c r="J3317" s="7"/>
      <c r="K3317" s="7" t="s">
        <v>792</v>
      </c>
      <c r="L3317" s="7" t="s">
        <v>13732</v>
      </c>
      <c r="M3317" s="7" t="s">
        <v>793</v>
      </c>
      <c r="N3317" s="7">
        <v>10059.459999999999</v>
      </c>
      <c r="O3317" s="7">
        <v>150</v>
      </c>
      <c r="P3317" s="7">
        <v>48.3</v>
      </c>
      <c r="Q3317" s="7" t="s">
        <v>4402</v>
      </c>
      <c r="R3317" s="1"/>
      <c r="S3317" s="1"/>
      <c r="T3317" s="1"/>
      <c r="U3317" s="15" t="s">
        <v>816</v>
      </c>
      <c r="V3317" s="52"/>
      <c r="W3317" s="14" t="s">
        <v>815</v>
      </c>
      <c r="X3317" s="20">
        <v>0</v>
      </c>
      <c r="Y3317" s="7" t="s">
        <v>12088</v>
      </c>
      <c r="Z3317" s="11" t="s">
        <v>4442</v>
      </c>
      <c r="AA3317" s="7">
        <v>300000</v>
      </c>
      <c r="AB3317" s="1" t="s">
        <v>15003</v>
      </c>
      <c r="AC3317" s="7" t="s">
        <v>14868</v>
      </c>
      <c r="AD3317" s="1" t="s">
        <v>16269</v>
      </c>
    </row>
    <row r="3318" spans="1:30">
      <c r="A3318" s="6">
        <v>43948</v>
      </c>
      <c r="B3318" s="7" t="s">
        <v>21</v>
      </c>
      <c r="C3318" s="7" t="s">
        <v>5627</v>
      </c>
      <c r="D3318" s="7" t="s">
        <v>773</v>
      </c>
      <c r="E3318" s="7" t="s">
        <v>117</v>
      </c>
      <c r="F3318" s="7" t="s">
        <v>791</v>
      </c>
      <c r="G3318" s="7" t="s">
        <v>17</v>
      </c>
      <c r="H3318" s="7" t="s">
        <v>6583</v>
      </c>
      <c r="I3318" s="7"/>
      <c r="J3318" s="7"/>
      <c r="K3318" s="7" t="s">
        <v>792</v>
      </c>
      <c r="L3318" s="7" t="s">
        <v>13732</v>
      </c>
      <c r="M3318" s="7" t="s">
        <v>793</v>
      </c>
      <c r="N3318" s="7">
        <v>10059.459999999999</v>
      </c>
      <c r="O3318" s="7">
        <v>5</v>
      </c>
      <c r="P3318" s="7">
        <v>88</v>
      </c>
      <c r="Q3318" s="7"/>
      <c r="R3318" s="1"/>
      <c r="S3318" s="1"/>
      <c r="T3318" s="1"/>
      <c r="U3318" s="15" t="s">
        <v>816</v>
      </c>
      <c r="V3318" s="52"/>
      <c r="W3318" s="14" t="s">
        <v>815</v>
      </c>
      <c r="X3318" s="20">
        <v>0</v>
      </c>
      <c r="Y3318" s="7" t="s">
        <v>12089</v>
      </c>
      <c r="Z3318" s="11" t="s">
        <v>4442</v>
      </c>
      <c r="AA3318" s="7">
        <v>300000</v>
      </c>
      <c r="AB3318" s="1" t="s">
        <v>15003</v>
      </c>
      <c r="AC3318" s="7" t="s">
        <v>14868</v>
      </c>
      <c r="AD3318" s="1" t="s">
        <v>16269</v>
      </c>
    </row>
    <row r="3319" spans="1:30">
      <c r="A3319" s="6">
        <v>43948</v>
      </c>
      <c r="B3319" s="7" t="s">
        <v>21</v>
      </c>
      <c r="C3319" s="7" t="s">
        <v>5627</v>
      </c>
      <c r="D3319" s="7" t="s">
        <v>773</v>
      </c>
      <c r="E3319" s="7" t="s">
        <v>117</v>
      </c>
      <c r="F3319" s="7" t="s">
        <v>791</v>
      </c>
      <c r="G3319" s="7" t="s">
        <v>17</v>
      </c>
      <c r="H3319" s="7" t="s">
        <v>5629</v>
      </c>
      <c r="I3319" s="7"/>
      <c r="J3319" s="7"/>
      <c r="K3319" s="7" t="s">
        <v>792</v>
      </c>
      <c r="L3319" s="7" t="s">
        <v>13732</v>
      </c>
      <c r="M3319" s="7" t="s">
        <v>793</v>
      </c>
      <c r="N3319" s="7">
        <v>10059.459999999999</v>
      </c>
      <c r="O3319" s="7">
        <v>204</v>
      </c>
      <c r="P3319" s="7">
        <v>4.99</v>
      </c>
      <c r="Q3319" s="7" t="s">
        <v>4400</v>
      </c>
      <c r="R3319" s="1"/>
      <c r="S3319" s="1"/>
      <c r="T3319" s="1"/>
      <c r="U3319" s="15" t="s">
        <v>816</v>
      </c>
      <c r="V3319" s="52"/>
      <c r="W3319" s="14" t="s">
        <v>815</v>
      </c>
      <c r="X3319" s="20">
        <v>0</v>
      </c>
      <c r="Y3319" s="7" t="s">
        <v>12090</v>
      </c>
      <c r="Z3319" s="11" t="s">
        <v>4442</v>
      </c>
      <c r="AA3319" s="7">
        <v>300000</v>
      </c>
      <c r="AB3319" s="1" t="s">
        <v>15003</v>
      </c>
      <c r="AC3319" s="7" t="s">
        <v>14868</v>
      </c>
      <c r="AD3319" s="1" t="s">
        <v>16269</v>
      </c>
    </row>
    <row r="3320" spans="1:30">
      <c r="A3320" s="6">
        <v>43948</v>
      </c>
      <c r="B3320" s="7" t="s">
        <v>21</v>
      </c>
      <c r="C3320" s="7" t="s">
        <v>5627</v>
      </c>
      <c r="D3320" s="7" t="s">
        <v>773</v>
      </c>
      <c r="E3320" s="7" t="s">
        <v>117</v>
      </c>
      <c r="F3320" s="7" t="s">
        <v>791</v>
      </c>
      <c r="G3320" s="7" t="s">
        <v>17</v>
      </c>
      <c r="H3320" s="7" t="s">
        <v>6584</v>
      </c>
      <c r="I3320" s="7"/>
      <c r="J3320" s="7"/>
      <c r="K3320" s="7" t="s">
        <v>792</v>
      </c>
      <c r="L3320" s="7" t="s">
        <v>13732</v>
      </c>
      <c r="M3320" s="7" t="s">
        <v>793</v>
      </c>
      <c r="N3320" s="7">
        <v>10059.459999999999</v>
      </c>
      <c r="O3320" s="7">
        <v>4</v>
      </c>
      <c r="P3320" s="7">
        <v>91.5</v>
      </c>
      <c r="Q3320" s="7"/>
      <c r="R3320" s="1"/>
      <c r="S3320" s="1"/>
      <c r="T3320" s="1"/>
      <c r="U3320" s="15" t="s">
        <v>816</v>
      </c>
      <c r="V3320" s="52"/>
      <c r="W3320" s="14" t="s">
        <v>815</v>
      </c>
      <c r="X3320" s="20">
        <v>0</v>
      </c>
      <c r="Y3320" s="7" t="s">
        <v>12091</v>
      </c>
      <c r="Z3320" s="11" t="s">
        <v>4442</v>
      </c>
      <c r="AA3320" s="7">
        <v>300000</v>
      </c>
      <c r="AB3320" s="1" t="s">
        <v>15003</v>
      </c>
      <c r="AC3320" s="7" t="s">
        <v>14868</v>
      </c>
      <c r="AD3320" s="1" t="s">
        <v>16269</v>
      </c>
    </row>
    <row r="3321" spans="1:30">
      <c r="A3321" s="6">
        <v>43950</v>
      </c>
      <c r="B3321" s="7" t="s">
        <v>21</v>
      </c>
      <c r="C3321" s="7" t="s">
        <v>4257</v>
      </c>
      <c r="D3321" s="7" t="s">
        <v>309</v>
      </c>
      <c r="E3321" s="7" t="s">
        <v>16</v>
      </c>
      <c r="F3321" s="7" t="s">
        <v>363</v>
      </c>
      <c r="G3321" s="7" t="s">
        <v>37</v>
      </c>
      <c r="H3321" s="7" t="s">
        <v>6585</v>
      </c>
      <c r="I3321" s="7" t="s">
        <v>9671</v>
      </c>
      <c r="J3321" s="7" t="s">
        <v>314</v>
      </c>
      <c r="K3321" s="7" t="s">
        <v>314</v>
      </c>
      <c r="L3321" s="7" t="s">
        <v>14653</v>
      </c>
      <c r="M3321" s="7" t="s">
        <v>9672</v>
      </c>
      <c r="N3321" s="7">
        <v>10024.200000000001</v>
      </c>
      <c r="O3321" s="7">
        <v>180</v>
      </c>
      <c r="P3321" s="7">
        <v>55.69</v>
      </c>
      <c r="Q3321" s="7"/>
      <c r="R3321" s="1"/>
      <c r="S3321" s="1"/>
      <c r="T3321" s="1"/>
      <c r="U3321" s="15" t="s">
        <v>816</v>
      </c>
      <c r="V3321" s="52"/>
      <c r="W3321" s="14" t="s">
        <v>815</v>
      </c>
      <c r="X3321" s="20">
        <v>0</v>
      </c>
      <c r="Y3321" s="7" t="s">
        <v>12092</v>
      </c>
      <c r="Z3321" s="11" t="s">
        <v>4442</v>
      </c>
      <c r="AA3321" s="7">
        <v>532973000</v>
      </c>
      <c r="AB3321" s="1" t="s">
        <v>16056</v>
      </c>
      <c r="AC3321" s="7" t="s">
        <v>14869</v>
      </c>
      <c r="AD3321" s="1" t="s">
        <v>16269</v>
      </c>
    </row>
    <row r="3322" spans="1:30">
      <c r="A3322" s="6">
        <v>43938</v>
      </c>
      <c r="B3322" s="7" t="s">
        <v>15</v>
      </c>
      <c r="C3322" s="7" t="s">
        <v>4458</v>
      </c>
      <c r="D3322" s="11" t="s">
        <v>904</v>
      </c>
      <c r="E3322" s="7" t="s">
        <v>16</v>
      </c>
      <c r="F3322" s="7" t="s">
        <v>4459</v>
      </c>
      <c r="G3322" s="7" t="s">
        <v>17</v>
      </c>
      <c r="H3322" s="7" t="s">
        <v>6586</v>
      </c>
      <c r="I3322" s="7" t="s">
        <v>9673</v>
      </c>
      <c r="J3322" s="7"/>
      <c r="K3322" s="7" t="s">
        <v>4517</v>
      </c>
      <c r="L3322" s="7" t="s">
        <v>8294</v>
      </c>
      <c r="M3322" s="7" t="s">
        <v>1846</v>
      </c>
      <c r="N3322" s="7">
        <v>10016</v>
      </c>
      <c r="O3322" s="7">
        <v>1600</v>
      </c>
      <c r="P3322" s="7">
        <v>6.26</v>
      </c>
      <c r="Q3322" s="7"/>
      <c r="R3322" s="1"/>
      <c r="S3322" s="1"/>
      <c r="T3322" s="1"/>
      <c r="U3322" s="15" t="s">
        <v>816</v>
      </c>
      <c r="V3322" s="52"/>
      <c r="W3322" s="14" t="s">
        <v>815</v>
      </c>
      <c r="X3322" s="20">
        <v>0</v>
      </c>
      <c r="Y3322" s="7" t="s">
        <v>12093</v>
      </c>
      <c r="Z3322" s="11" t="s">
        <v>4442</v>
      </c>
      <c r="AA3322" s="7">
        <v>16528194</v>
      </c>
      <c r="AB3322" s="1" t="s">
        <v>15168</v>
      </c>
      <c r="AC3322" s="7" t="s">
        <v>14869</v>
      </c>
      <c r="AD3322" s="1" t="s">
        <v>16269</v>
      </c>
    </row>
    <row r="3323" spans="1:30">
      <c r="A3323" s="6">
        <v>43913</v>
      </c>
      <c r="B3323" s="7" t="s">
        <v>21</v>
      </c>
      <c r="C3323" s="7" t="s">
        <v>4247</v>
      </c>
      <c r="D3323" s="7" t="s">
        <v>309</v>
      </c>
      <c r="E3323" s="7" t="s">
        <v>117</v>
      </c>
      <c r="F3323" s="7" t="s">
        <v>410</v>
      </c>
      <c r="G3323" s="7" t="s">
        <v>34</v>
      </c>
      <c r="H3323" s="7" t="s">
        <v>6587</v>
      </c>
      <c r="I3323" s="7" t="s">
        <v>9674</v>
      </c>
      <c r="J3323" s="7" t="s">
        <v>314</v>
      </c>
      <c r="K3323" s="7" t="s">
        <v>215</v>
      </c>
      <c r="L3323" s="7" t="s">
        <v>14654</v>
      </c>
      <c r="M3323" s="7" t="s">
        <v>9675</v>
      </c>
      <c r="N3323" s="7">
        <v>10000</v>
      </c>
      <c r="O3323" s="7">
        <v>300</v>
      </c>
      <c r="P3323" s="7">
        <v>33.33</v>
      </c>
      <c r="Q3323" s="7"/>
      <c r="R3323" s="1"/>
      <c r="S3323" s="1"/>
      <c r="T3323" s="1"/>
      <c r="U3323" s="15" t="s">
        <v>816</v>
      </c>
      <c r="V3323" s="52"/>
      <c r="W3323" s="14" t="s">
        <v>815</v>
      </c>
      <c r="X3323" s="20">
        <v>0</v>
      </c>
      <c r="Y3323" s="7" t="s">
        <v>12094</v>
      </c>
      <c r="Z3323" s="11" t="s">
        <v>4442</v>
      </c>
      <c r="AA3323" s="7">
        <v>1</v>
      </c>
      <c r="AB3323" s="1" t="s">
        <v>16057</v>
      </c>
      <c r="AC3323" s="7" t="s">
        <v>14868</v>
      </c>
      <c r="AD3323" s="1" t="s">
        <v>16269</v>
      </c>
    </row>
    <row r="3324" spans="1:30">
      <c r="A3324" s="6">
        <v>43922</v>
      </c>
      <c r="B3324" s="7" t="s">
        <v>1385</v>
      </c>
      <c r="C3324" s="7" t="s">
        <v>4444</v>
      </c>
      <c r="D3324" s="7" t="s">
        <v>1387</v>
      </c>
      <c r="E3324" s="7" t="s">
        <v>4456</v>
      </c>
      <c r="F3324" s="7" t="s">
        <v>4469</v>
      </c>
      <c r="G3324" s="7" t="s">
        <v>17</v>
      </c>
      <c r="H3324" s="7" t="s">
        <v>6588</v>
      </c>
      <c r="I3324" s="7" t="s">
        <v>9676</v>
      </c>
      <c r="J3324" s="7"/>
      <c r="K3324" s="7"/>
      <c r="L3324" s="7" t="s">
        <v>13818</v>
      </c>
      <c r="M3324" s="7" t="s">
        <v>1514</v>
      </c>
      <c r="N3324" s="7">
        <v>10000</v>
      </c>
      <c r="O3324" s="7"/>
      <c r="P3324" s="7"/>
      <c r="Q3324" s="7"/>
      <c r="R3324" s="1"/>
      <c r="S3324" s="1"/>
      <c r="T3324" s="1"/>
      <c r="U3324" s="15" t="s">
        <v>816</v>
      </c>
      <c r="V3324" s="52"/>
      <c r="W3324" s="14" t="s">
        <v>815</v>
      </c>
      <c r="X3324" s="20">
        <v>0</v>
      </c>
      <c r="Y3324" s="7" t="s">
        <v>12095</v>
      </c>
      <c r="Z3324" s="11" t="s">
        <v>4442</v>
      </c>
      <c r="AA3324" s="7">
        <v>70000</v>
      </c>
      <c r="AB3324" s="1" t="s">
        <v>15110</v>
      </c>
      <c r="AC3324" s="7" t="s">
        <v>14868</v>
      </c>
      <c r="AD3324" s="1" t="s">
        <v>16269</v>
      </c>
    </row>
    <row r="3325" spans="1:30">
      <c r="A3325" s="6">
        <v>43943</v>
      </c>
      <c r="B3325" s="7" t="s">
        <v>21</v>
      </c>
      <c r="C3325" s="7" t="s">
        <v>5234</v>
      </c>
      <c r="D3325" s="7" t="s">
        <v>2877</v>
      </c>
      <c r="E3325" s="7" t="s">
        <v>117</v>
      </c>
      <c r="F3325" s="7" t="s">
        <v>6212</v>
      </c>
      <c r="G3325" s="7" t="s">
        <v>17</v>
      </c>
      <c r="H3325" s="7" t="s">
        <v>6213</v>
      </c>
      <c r="I3325" s="7"/>
      <c r="J3325" s="7"/>
      <c r="K3325" s="7" t="s">
        <v>9677</v>
      </c>
      <c r="L3325" s="7" t="s">
        <v>14553</v>
      </c>
      <c r="M3325" s="7" t="s">
        <v>9322</v>
      </c>
      <c r="N3325" s="7">
        <v>9973.9500000000007</v>
      </c>
      <c r="O3325" s="7"/>
      <c r="P3325" s="7"/>
      <c r="Q3325" s="7"/>
      <c r="R3325" s="1"/>
      <c r="S3325" s="1"/>
      <c r="T3325" s="1"/>
      <c r="U3325" s="15" t="s">
        <v>816</v>
      </c>
      <c r="V3325" s="52"/>
      <c r="W3325" s="14" t="s">
        <v>815</v>
      </c>
      <c r="X3325" s="20">
        <v>0</v>
      </c>
      <c r="Y3325" s="7" t="s">
        <v>12096</v>
      </c>
      <c r="Z3325" s="11" t="s">
        <v>4442</v>
      </c>
      <c r="AA3325" s="7">
        <v>200000</v>
      </c>
      <c r="AB3325" s="1" t="s">
        <v>15961</v>
      </c>
      <c r="AC3325" s="7" t="s">
        <v>14870</v>
      </c>
      <c r="AD3325" s="1" t="s">
        <v>16269</v>
      </c>
    </row>
    <row r="3326" spans="1:30">
      <c r="A3326" s="6">
        <v>43934</v>
      </c>
      <c r="B3326" s="7" t="s">
        <v>1385</v>
      </c>
      <c r="C3326" s="7" t="s">
        <v>4444</v>
      </c>
      <c r="D3326" s="7" t="s">
        <v>1387</v>
      </c>
      <c r="E3326" s="7" t="s">
        <v>4456</v>
      </c>
      <c r="F3326" s="7" t="s">
        <v>1811</v>
      </c>
      <c r="G3326" s="7" t="s">
        <v>17</v>
      </c>
      <c r="H3326" s="7" t="s">
        <v>5389</v>
      </c>
      <c r="I3326" s="7" t="s">
        <v>8342</v>
      </c>
      <c r="J3326" s="7"/>
      <c r="K3326" s="7"/>
      <c r="L3326" s="7" t="s">
        <v>9678</v>
      </c>
      <c r="M3326" s="7" t="s">
        <v>9679</v>
      </c>
      <c r="N3326" s="7">
        <v>9950</v>
      </c>
      <c r="O3326" s="7"/>
      <c r="P3326" s="7"/>
      <c r="Q3326" s="7"/>
      <c r="R3326" s="1"/>
      <c r="S3326" s="1"/>
      <c r="T3326" s="1"/>
      <c r="U3326" s="15" t="s">
        <v>816</v>
      </c>
      <c r="V3326" s="52"/>
      <c r="W3326" s="14" t="s">
        <v>815</v>
      </c>
      <c r="X3326" s="20">
        <v>0</v>
      </c>
      <c r="Y3326" s="7" t="s">
        <v>12097</v>
      </c>
      <c r="Z3326" s="11" t="s">
        <v>4442</v>
      </c>
      <c r="AA3326" s="7">
        <v>30000</v>
      </c>
      <c r="AB3326" s="1" t="s">
        <v>16058</v>
      </c>
      <c r="AC3326" s="7" t="s">
        <v>14870</v>
      </c>
      <c r="AD3326" s="1" t="s">
        <v>16269</v>
      </c>
    </row>
    <row r="3327" spans="1:30">
      <c r="A3327" s="6">
        <v>43942</v>
      </c>
      <c r="B3327" s="7" t="s">
        <v>15</v>
      </c>
      <c r="C3327" s="7" t="s">
        <v>4452</v>
      </c>
      <c r="D3327" s="7" t="s">
        <v>3804</v>
      </c>
      <c r="E3327" s="7" t="s">
        <v>16</v>
      </c>
      <c r="F3327" s="7" t="s">
        <v>2462</v>
      </c>
      <c r="G3327" s="7" t="s">
        <v>37</v>
      </c>
      <c r="H3327" s="7" t="s">
        <v>6589</v>
      </c>
      <c r="I3327" s="7" t="s">
        <v>3879</v>
      </c>
      <c r="J3327" s="7"/>
      <c r="K3327" s="7" t="s">
        <v>70</v>
      </c>
      <c r="L3327" s="7" t="s">
        <v>3880</v>
      </c>
      <c r="M3327" s="7" t="s">
        <v>3881</v>
      </c>
      <c r="N3327" s="7">
        <v>9944</v>
      </c>
      <c r="O3327" s="7">
        <v>44</v>
      </c>
      <c r="P3327" s="7">
        <v>226</v>
      </c>
      <c r="Q3327" s="7"/>
      <c r="R3327" s="1"/>
      <c r="S3327" s="1"/>
      <c r="T3327" s="1"/>
      <c r="U3327" s="15" t="s">
        <v>816</v>
      </c>
      <c r="V3327" s="52"/>
      <c r="W3327" s="14" t="s">
        <v>815</v>
      </c>
      <c r="X3327" s="20">
        <v>0</v>
      </c>
      <c r="Y3327" s="7" t="s">
        <v>12098</v>
      </c>
      <c r="Z3327" s="11" t="s">
        <v>4442</v>
      </c>
      <c r="AA3327" s="7">
        <v>450000</v>
      </c>
      <c r="AB3327" s="1" t="s">
        <v>15170</v>
      </c>
      <c r="AC3327" s="7" t="s">
        <v>14869</v>
      </c>
      <c r="AD3327" s="1" t="s">
        <v>16269</v>
      </c>
    </row>
    <row r="3328" spans="1:30">
      <c r="A3328" s="6">
        <v>43918</v>
      </c>
      <c r="B3328" s="7" t="s">
        <v>15</v>
      </c>
      <c r="C3328" s="7" t="s">
        <v>4632</v>
      </c>
      <c r="D3328" s="7" t="s">
        <v>3512</v>
      </c>
      <c r="E3328" s="7" t="s">
        <v>16</v>
      </c>
      <c r="F3328" s="7"/>
      <c r="G3328" s="7" t="s">
        <v>17</v>
      </c>
      <c r="H3328" s="7" t="s">
        <v>6590</v>
      </c>
      <c r="I3328" s="7" t="s">
        <v>9351</v>
      </c>
      <c r="J3328" s="7" t="s">
        <v>9352</v>
      </c>
      <c r="K3328" s="7" t="s">
        <v>9352</v>
      </c>
      <c r="L3328" s="7" t="s">
        <v>8316</v>
      </c>
      <c r="M3328" s="7" t="s">
        <v>8820</v>
      </c>
      <c r="N3328" s="7">
        <v>9940</v>
      </c>
      <c r="O3328" s="7">
        <v>14000</v>
      </c>
      <c r="P3328" s="7">
        <v>0.71</v>
      </c>
      <c r="Q3328" s="7"/>
      <c r="R3328" s="1"/>
      <c r="S3328" s="1"/>
      <c r="T3328" s="1"/>
      <c r="U3328" s="15" t="s">
        <v>816</v>
      </c>
      <c r="V3328" s="52"/>
      <c r="W3328" s="14" t="s">
        <v>815</v>
      </c>
      <c r="X3328" s="20">
        <v>0</v>
      </c>
      <c r="Y3328" s="7" t="s">
        <v>12099</v>
      </c>
      <c r="Z3328" s="11" t="s">
        <v>4442</v>
      </c>
      <c r="AA3328" s="7">
        <v>0</v>
      </c>
      <c r="AB3328" s="1" t="s">
        <v>15812</v>
      </c>
      <c r="AC3328" s="7" t="s">
        <v>14869</v>
      </c>
      <c r="AD3328" s="1" t="s">
        <v>16269</v>
      </c>
    </row>
    <row r="3329" spans="1:30">
      <c r="A3329" s="6">
        <v>43930</v>
      </c>
      <c r="B3329" s="7" t="s">
        <v>15</v>
      </c>
      <c r="C3329" s="7" t="s">
        <v>4632</v>
      </c>
      <c r="D3329" s="7" t="s">
        <v>3512</v>
      </c>
      <c r="E3329" s="7" t="s">
        <v>16</v>
      </c>
      <c r="F3329" s="7"/>
      <c r="G3329" s="7" t="s">
        <v>17</v>
      </c>
      <c r="H3329" s="7" t="s">
        <v>6591</v>
      </c>
      <c r="I3329" s="7" t="s">
        <v>3733</v>
      </c>
      <c r="J3329" s="7" t="s">
        <v>9325</v>
      </c>
      <c r="K3329" s="7" t="s">
        <v>9325</v>
      </c>
      <c r="L3329" s="7" t="s">
        <v>14012</v>
      </c>
      <c r="M3329" s="7" t="s">
        <v>3734</v>
      </c>
      <c r="N3329" s="7">
        <v>9936</v>
      </c>
      <c r="O3329" s="7">
        <v>10</v>
      </c>
      <c r="P3329" s="7">
        <v>993.6</v>
      </c>
      <c r="Q3329" s="7"/>
      <c r="R3329" s="1"/>
      <c r="S3329" s="1"/>
      <c r="T3329" s="1"/>
      <c r="U3329" s="15" t="s">
        <v>816</v>
      </c>
      <c r="V3329" s="52"/>
      <c r="W3329" s="14" t="s">
        <v>815</v>
      </c>
      <c r="X3329" s="20">
        <v>0</v>
      </c>
      <c r="Y3329" s="7" t="s">
        <v>12100</v>
      </c>
      <c r="Z3329" s="11" t="s">
        <v>4442</v>
      </c>
      <c r="AA3329" s="7">
        <v>50000</v>
      </c>
      <c r="AB3329" s="1" t="s">
        <v>15399</v>
      </c>
      <c r="AC3329" s="7" t="s">
        <v>14868</v>
      </c>
      <c r="AD3329" s="1" t="s">
        <v>16269</v>
      </c>
    </row>
    <row r="3330" spans="1:30">
      <c r="A3330" s="6">
        <v>43921</v>
      </c>
      <c r="B3330" s="7" t="s">
        <v>15</v>
      </c>
      <c r="C3330" s="7" t="s">
        <v>4632</v>
      </c>
      <c r="D3330" s="7" t="s">
        <v>3512</v>
      </c>
      <c r="E3330" s="7" t="s">
        <v>16</v>
      </c>
      <c r="F3330" s="7"/>
      <c r="G3330" s="7" t="s">
        <v>17</v>
      </c>
      <c r="H3330" s="7" t="s">
        <v>6592</v>
      </c>
      <c r="I3330" s="7" t="s">
        <v>9680</v>
      </c>
      <c r="J3330" s="7" t="s">
        <v>9681</v>
      </c>
      <c r="K3330" s="7" t="s">
        <v>9681</v>
      </c>
      <c r="L3330" s="7" t="s">
        <v>1722</v>
      </c>
      <c r="M3330" s="7" t="s">
        <v>1723</v>
      </c>
      <c r="N3330" s="7">
        <v>9906</v>
      </c>
      <c r="O3330" s="7">
        <v>200</v>
      </c>
      <c r="P3330" s="7">
        <v>49.53</v>
      </c>
      <c r="Q3330" s="7"/>
      <c r="R3330" s="1"/>
      <c r="S3330" s="1"/>
      <c r="T3330" s="1"/>
      <c r="U3330" s="15" t="s">
        <v>816</v>
      </c>
      <c r="V3330" s="52"/>
      <c r="W3330" s="14" t="s">
        <v>815</v>
      </c>
      <c r="X3330" s="20">
        <v>0</v>
      </c>
      <c r="Y3330" s="7" t="s">
        <v>12101</v>
      </c>
      <c r="Z3330" s="11" t="s">
        <v>4442</v>
      </c>
      <c r="AA3330" s="7">
        <v>1500000</v>
      </c>
      <c r="AB3330" s="1" t="s">
        <v>15148</v>
      </c>
      <c r="AC3330" s="7" t="s">
        <v>14869</v>
      </c>
      <c r="AD3330" s="1" t="s">
        <v>16269</v>
      </c>
    </row>
    <row r="3331" spans="1:30">
      <c r="A3331" s="6">
        <v>43918</v>
      </c>
      <c r="B3331" s="7" t="s">
        <v>15</v>
      </c>
      <c r="C3331" s="7" t="s">
        <v>4632</v>
      </c>
      <c r="D3331" s="7" t="s">
        <v>3512</v>
      </c>
      <c r="E3331" s="7" t="s">
        <v>16</v>
      </c>
      <c r="F3331" s="7"/>
      <c r="G3331" s="7" t="s">
        <v>17</v>
      </c>
      <c r="H3331" s="7" t="s">
        <v>6593</v>
      </c>
      <c r="I3331" s="7" t="s">
        <v>9351</v>
      </c>
      <c r="J3331" s="7" t="s">
        <v>9352</v>
      </c>
      <c r="K3331" s="7" t="s">
        <v>9352</v>
      </c>
      <c r="L3331" s="7" t="s">
        <v>8316</v>
      </c>
      <c r="M3331" s="7" t="s">
        <v>8820</v>
      </c>
      <c r="N3331" s="7">
        <v>9900</v>
      </c>
      <c r="O3331" s="7">
        <v>15000</v>
      </c>
      <c r="P3331" s="7">
        <v>0.66</v>
      </c>
      <c r="Q3331" s="7"/>
      <c r="R3331" s="1"/>
      <c r="S3331" s="1"/>
      <c r="T3331" s="1"/>
      <c r="U3331" s="15" t="s">
        <v>816</v>
      </c>
      <c r="V3331" s="52"/>
      <c r="W3331" s="14" t="s">
        <v>815</v>
      </c>
      <c r="X3331" s="20">
        <v>0</v>
      </c>
      <c r="Y3331" s="7" t="s">
        <v>12102</v>
      </c>
      <c r="Z3331" s="11" t="s">
        <v>4442</v>
      </c>
      <c r="AA3331" s="7">
        <v>0</v>
      </c>
      <c r="AB3331" s="1" t="s">
        <v>15812</v>
      </c>
      <c r="AC3331" s="7" t="s">
        <v>14869</v>
      </c>
      <c r="AD3331" s="1" t="s">
        <v>16269</v>
      </c>
    </row>
    <row r="3332" spans="1:30">
      <c r="A3332" s="6" t="s">
        <v>815</v>
      </c>
      <c r="B3332" s="7" t="s">
        <v>15</v>
      </c>
      <c r="C3332" s="7" t="s">
        <v>4251</v>
      </c>
      <c r="D3332" s="7" t="s">
        <v>3925</v>
      </c>
      <c r="E3332" s="7" t="s">
        <v>16</v>
      </c>
      <c r="F3332" s="7" t="s">
        <v>4252</v>
      </c>
      <c r="G3332" s="7" t="s">
        <v>37</v>
      </c>
      <c r="H3332" s="7" t="s">
        <v>6594</v>
      </c>
      <c r="I3332" s="7" t="s">
        <v>4318</v>
      </c>
      <c r="J3332" s="7" t="s">
        <v>9682</v>
      </c>
      <c r="K3332" s="7" t="s">
        <v>215</v>
      </c>
      <c r="L3332" s="7" t="s">
        <v>643</v>
      </c>
      <c r="M3332" s="7" t="s">
        <v>644</v>
      </c>
      <c r="N3332" s="7">
        <v>9900</v>
      </c>
      <c r="O3332" s="7">
        <v>1</v>
      </c>
      <c r="P3332" s="7">
        <v>9900</v>
      </c>
      <c r="Q3332" s="7"/>
      <c r="R3332" s="1"/>
      <c r="S3332" s="1"/>
      <c r="T3332" s="1"/>
      <c r="U3332" s="15" t="s">
        <v>816</v>
      </c>
      <c r="V3332" s="52"/>
      <c r="W3332" s="14" t="s">
        <v>815</v>
      </c>
      <c r="X3332" s="20">
        <v>0</v>
      </c>
      <c r="Y3332" s="7" t="s">
        <v>12103</v>
      </c>
      <c r="Z3332" s="11" t="s">
        <v>4442</v>
      </c>
      <c r="AA3332" s="7">
        <v>9000000</v>
      </c>
      <c r="AB3332" s="1" t="s">
        <v>14983</v>
      </c>
      <c r="AC3332" s="7" t="s">
        <v>14869</v>
      </c>
      <c r="AD3332" s="1" t="s">
        <v>16269</v>
      </c>
    </row>
    <row r="3333" spans="1:30">
      <c r="A3333" s="6">
        <v>43941</v>
      </c>
      <c r="B3333" s="7" t="s">
        <v>21</v>
      </c>
      <c r="C3333" s="7" t="s">
        <v>2648</v>
      </c>
      <c r="D3333" s="11" t="s">
        <v>3952</v>
      </c>
      <c r="E3333" s="7" t="s">
        <v>16</v>
      </c>
      <c r="F3333" s="7" t="s">
        <v>4728</v>
      </c>
      <c r="G3333" s="7" t="s">
        <v>17</v>
      </c>
      <c r="H3333" s="7" t="s">
        <v>6595</v>
      </c>
      <c r="I3333" s="7" t="s">
        <v>8727</v>
      </c>
      <c r="J3333" s="7"/>
      <c r="K3333" s="7"/>
      <c r="L3333" s="7" t="s">
        <v>14369</v>
      </c>
      <c r="M3333" s="7" t="s">
        <v>14368</v>
      </c>
      <c r="N3333" s="7">
        <v>9900</v>
      </c>
      <c r="O3333" s="7"/>
      <c r="P3333" s="7"/>
      <c r="Q3333" s="7"/>
      <c r="R3333" s="1"/>
      <c r="S3333" s="1"/>
      <c r="T3333" s="1"/>
      <c r="U3333" s="15" t="s">
        <v>816</v>
      </c>
      <c r="V3333" s="52"/>
      <c r="W3333" s="14" t="s">
        <v>815</v>
      </c>
      <c r="X3333" s="20">
        <v>0</v>
      </c>
      <c r="Y3333" s="7" t="s">
        <v>12104</v>
      </c>
      <c r="Z3333" s="11" t="s">
        <v>4442</v>
      </c>
      <c r="AA3333" s="7">
        <v>50000</v>
      </c>
      <c r="AB3333" s="1" t="s">
        <v>15761</v>
      </c>
      <c r="AC3333" s="7" t="s">
        <v>14868</v>
      </c>
      <c r="AD3333" s="1" t="s">
        <v>16269</v>
      </c>
    </row>
    <row r="3334" spans="1:30">
      <c r="A3334" s="6">
        <v>43941</v>
      </c>
      <c r="B3334" s="7" t="s">
        <v>21</v>
      </c>
      <c r="C3334" s="7" t="s">
        <v>2648</v>
      </c>
      <c r="D3334" s="11" t="s">
        <v>3952</v>
      </c>
      <c r="E3334" s="7" t="s">
        <v>16</v>
      </c>
      <c r="F3334" s="7" t="s">
        <v>6186</v>
      </c>
      <c r="G3334" s="7" t="s">
        <v>17</v>
      </c>
      <c r="H3334" s="7" t="s">
        <v>6596</v>
      </c>
      <c r="I3334" s="7" t="s">
        <v>9296</v>
      </c>
      <c r="J3334" s="7"/>
      <c r="K3334" s="7"/>
      <c r="L3334" s="7" t="s">
        <v>14369</v>
      </c>
      <c r="M3334" s="7" t="s">
        <v>14368</v>
      </c>
      <c r="N3334" s="7">
        <v>9900</v>
      </c>
      <c r="O3334" s="7"/>
      <c r="P3334" s="7"/>
      <c r="Q3334" s="7"/>
      <c r="R3334" s="1"/>
      <c r="S3334" s="1"/>
      <c r="T3334" s="1"/>
      <c r="U3334" s="15" t="s">
        <v>816</v>
      </c>
      <c r="V3334" s="52"/>
      <c r="W3334" s="14" t="s">
        <v>815</v>
      </c>
      <c r="X3334" s="20">
        <v>0</v>
      </c>
      <c r="Y3334" s="7" t="s">
        <v>12105</v>
      </c>
      <c r="Z3334" s="11" t="s">
        <v>4442</v>
      </c>
      <c r="AA3334" s="7">
        <v>50000</v>
      </c>
      <c r="AB3334" s="1" t="s">
        <v>15761</v>
      </c>
      <c r="AC3334" s="7" t="s">
        <v>14868</v>
      </c>
      <c r="AD3334" s="1" t="s">
        <v>16269</v>
      </c>
    </row>
    <row r="3335" spans="1:30">
      <c r="A3335" s="6">
        <v>43941</v>
      </c>
      <c r="B3335" s="7" t="s">
        <v>21</v>
      </c>
      <c r="C3335" s="7" t="s">
        <v>2648</v>
      </c>
      <c r="D3335" s="11" t="s">
        <v>3952</v>
      </c>
      <c r="E3335" s="7" t="s">
        <v>16</v>
      </c>
      <c r="F3335" s="7" t="s">
        <v>5302</v>
      </c>
      <c r="G3335" s="7" t="s">
        <v>17</v>
      </c>
      <c r="H3335" s="7" t="s">
        <v>6597</v>
      </c>
      <c r="I3335" s="7" t="s">
        <v>8217</v>
      </c>
      <c r="J3335" s="7"/>
      <c r="K3335" s="7"/>
      <c r="L3335" s="7" t="s">
        <v>14369</v>
      </c>
      <c r="M3335" s="7" t="s">
        <v>14368</v>
      </c>
      <c r="N3335" s="7">
        <v>9900</v>
      </c>
      <c r="O3335" s="7"/>
      <c r="P3335" s="7"/>
      <c r="Q3335" s="7"/>
      <c r="R3335" s="1"/>
      <c r="S3335" s="1"/>
      <c r="T3335" s="1"/>
      <c r="U3335" s="15" t="s">
        <v>816</v>
      </c>
      <c r="V3335" s="52"/>
      <c r="W3335" s="14" t="s">
        <v>815</v>
      </c>
      <c r="X3335" s="20">
        <v>0</v>
      </c>
      <c r="Y3335" s="7" t="s">
        <v>12106</v>
      </c>
      <c r="Z3335" s="11" t="s">
        <v>4442</v>
      </c>
      <c r="AA3335" s="7">
        <v>50000</v>
      </c>
      <c r="AB3335" s="1" t="s">
        <v>15761</v>
      </c>
      <c r="AC3335" s="7" t="s">
        <v>14868</v>
      </c>
      <c r="AD3335" s="1" t="s">
        <v>16269</v>
      </c>
    </row>
    <row r="3336" spans="1:30">
      <c r="A3336" s="6">
        <v>43941</v>
      </c>
      <c r="B3336" s="7" t="s">
        <v>21</v>
      </c>
      <c r="C3336" s="7" t="s">
        <v>2648</v>
      </c>
      <c r="D3336" s="11" t="s">
        <v>3952</v>
      </c>
      <c r="E3336" s="7" t="s">
        <v>16</v>
      </c>
      <c r="F3336" s="7" t="s">
        <v>5520</v>
      </c>
      <c r="G3336" s="7" t="s">
        <v>17</v>
      </c>
      <c r="H3336" s="7" t="s">
        <v>6598</v>
      </c>
      <c r="I3336" s="7" t="s">
        <v>8621</v>
      </c>
      <c r="J3336" s="7"/>
      <c r="K3336" s="7"/>
      <c r="L3336" s="7" t="s">
        <v>14369</v>
      </c>
      <c r="M3336" s="7" t="s">
        <v>14368</v>
      </c>
      <c r="N3336" s="7">
        <v>9900</v>
      </c>
      <c r="O3336" s="7"/>
      <c r="P3336" s="7"/>
      <c r="Q3336" s="7"/>
      <c r="R3336" s="1"/>
      <c r="S3336" s="1"/>
      <c r="T3336" s="1"/>
      <c r="U3336" s="15" t="s">
        <v>816</v>
      </c>
      <c r="V3336" s="52"/>
      <c r="W3336" s="14" t="s">
        <v>815</v>
      </c>
      <c r="X3336" s="20">
        <v>0</v>
      </c>
      <c r="Y3336" s="7" t="s">
        <v>12107</v>
      </c>
      <c r="Z3336" s="11" t="s">
        <v>4442</v>
      </c>
      <c r="AA3336" s="7">
        <v>50000</v>
      </c>
      <c r="AB3336" s="1" t="s">
        <v>15761</v>
      </c>
      <c r="AC3336" s="7" t="s">
        <v>14868</v>
      </c>
      <c r="AD3336" s="1" t="s">
        <v>16269</v>
      </c>
    </row>
    <row r="3337" spans="1:30">
      <c r="A3337" s="6">
        <v>43951</v>
      </c>
      <c r="B3337" s="7" t="s">
        <v>15</v>
      </c>
      <c r="C3337" s="7" t="s">
        <v>4452</v>
      </c>
      <c r="D3337" s="7" t="s">
        <v>3804</v>
      </c>
      <c r="E3337" s="7" t="s">
        <v>117</v>
      </c>
      <c r="F3337" s="7" t="s">
        <v>5299</v>
      </c>
      <c r="G3337" s="7" t="s">
        <v>37</v>
      </c>
      <c r="H3337" s="7" t="s">
        <v>6599</v>
      </c>
      <c r="I3337" s="7" t="s">
        <v>8688</v>
      </c>
      <c r="J3337" s="7"/>
      <c r="K3337" s="7" t="s">
        <v>8689</v>
      </c>
      <c r="L3337" s="7" t="s">
        <v>14379</v>
      </c>
      <c r="M3337" s="7" t="s">
        <v>8690</v>
      </c>
      <c r="N3337" s="7">
        <v>9830</v>
      </c>
      <c r="O3337" s="7">
        <v>2</v>
      </c>
      <c r="P3337" s="7">
        <v>4915</v>
      </c>
      <c r="Q3337" s="7"/>
      <c r="R3337" s="1"/>
      <c r="S3337" s="1"/>
      <c r="T3337" s="1"/>
      <c r="U3337" s="15" t="s">
        <v>816</v>
      </c>
      <c r="V3337" s="52"/>
      <c r="W3337" s="14" t="s">
        <v>815</v>
      </c>
      <c r="X3337" s="20">
        <v>0</v>
      </c>
      <c r="Y3337" s="7" t="s">
        <v>12108</v>
      </c>
      <c r="Z3337" s="11" t="s">
        <v>4442</v>
      </c>
      <c r="AA3337" s="7">
        <v>50000</v>
      </c>
      <c r="AB3337" s="1" t="s">
        <v>15773</v>
      </c>
      <c r="AC3337" s="7" t="s">
        <v>14868</v>
      </c>
      <c r="AD3337" s="1" t="s">
        <v>16269</v>
      </c>
    </row>
    <row r="3338" spans="1:30">
      <c r="A3338" s="6">
        <v>43944</v>
      </c>
      <c r="B3338" s="7" t="s">
        <v>15</v>
      </c>
      <c r="C3338" s="7" t="s">
        <v>4656</v>
      </c>
      <c r="D3338" s="7" t="s">
        <v>39</v>
      </c>
      <c r="E3338" s="7" t="s">
        <v>16</v>
      </c>
      <c r="F3338" s="7" t="s">
        <v>129</v>
      </c>
      <c r="G3338" s="7" t="s">
        <v>37</v>
      </c>
      <c r="H3338" s="7" t="s">
        <v>6600</v>
      </c>
      <c r="I3338" s="7" t="s">
        <v>8270</v>
      </c>
      <c r="J3338" s="7"/>
      <c r="K3338" s="7" t="s">
        <v>8684</v>
      </c>
      <c r="L3338" s="7" t="s">
        <v>8476</v>
      </c>
      <c r="M3338" s="7" t="s">
        <v>9383</v>
      </c>
      <c r="N3338" s="7">
        <v>9816</v>
      </c>
      <c r="O3338" s="7">
        <v>409</v>
      </c>
      <c r="P3338" s="7">
        <v>24</v>
      </c>
      <c r="Q3338" s="7"/>
      <c r="R3338" s="1"/>
      <c r="S3338" s="1"/>
      <c r="T3338" s="1"/>
      <c r="U3338" s="15" t="s">
        <v>816</v>
      </c>
      <c r="V3338" s="52"/>
      <c r="W3338" s="14" t="s">
        <v>815</v>
      </c>
      <c r="X3338" s="20">
        <v>0</v>
      </c>
      <c r="Y3338" s="7" t="s">
        <v>12109</v>
      </c>
      <c r="Z3338" s="11" t="s">
        <v>4442</v>
      </c>
      <c r="AA3338" s="7">
        <v>2000000</v>
      </c>
      <c r="AB3338" s="1" t="s">
        <v>15718</v>
      </c>
      <c r="AC3338" s="7" t="s">
        <v>14869</v>
      </c>
      <c r="AD3338" s="1" t="s">
        <v>16269</v>
      </c>
    </row>
    <row r="3339" spans="1:30">
      <c r="A3339" s="6">
        <v>43921</v>
      </c>
      <c r="B3339" s="7" t="s">
        <v>15</v>
      </c>
      <c r="C3339" s="7" t="s">
        <v>4632</v>
      </c>
      <c r="D3339" s="7" t="s">
        <v>3512</v>
      </c>
      <c r="E3339" s="7" t="s">
        <v>16</v>
      </c>
      <c r="F3339" s="7"/>
      <c r="G3339" s="7" t="s">
        <v>17</v>
      </c>
      <c r="H3339" s="7" t="s">
        <v>6601</v>
      </c>
      <c r="I3339" s="7" t="s">
        <v>9683</v>
      </c>
      <c r="J3339" s="7" t="s">
        <v>9684</v>
      </c>
      <c r="K3339" s="7" t="s">
        <v>9684</v>
      </c>
      <c r="L3339" s="7" t="s">
        <v>8355</v>
      </c>
      <c r="M3339" s="7" t="s">
        <v>2620</v>
      </c>
      <c r="N3339" s="7">
        <v>9815.5</v>
      </c>
      <c r="O3339" s="7">
        <v>586</v>
      </c>
      <c r="P3339" s="7">
        <v>16.75</v>
      </c>
      <c r="Q3339" s="7"/>
      <c r="R3339" s="1"/>
      <c r="S3339" s="1"/>
      <c r="T3339" s="1"/>
      <c r="U3339" s="15" t="s">
        <v>816</v>
      </c>
      <c r="V3339" s="52"/>
      <c r="W3339" s="14" t="s">
        <v>815</v>
      </c>
      <c r="X3339" s="20">
        <v>0</v>
      </c>
      <c r="Y3339" s="7" t="s">
        <v>12110</v>
      </c>
      <c r="Z3339" s="11" t="s">
        <v>4442</v>
      </c>
      <c r="AA3339" s="7">
        <v>40000000</v>
      </c>
      <c r="AB3339" s="1" t="s">
        <v>15276</v>
      </c>
      <c r="AC3339" s="7" t="s">
        <v>14869</v>
      </c>
      <c r="AD3339" s="1" t="s">
        <v>16269</v>
      </c>
    </row>
    <row r="3340" spans="1:30">
      <c r="A3340" s="6">
        <v>43949</v>
      </c>
      <c r="B3340" s="7" t="s">
        <v>1385</v>
      </c>
      <c r="C3340" s="7" t="s">
        <v>4499</v>
      </c>
      <c r="D3340" s="7" t="s">
        <v>2194</v>
      </c>
      <c r="E3340" s="7" t="s">
        <v>36</v>
      </c>
      <c r="F3340" s="7" t="s">
        <v>2319</v>
      </c>
      <c r="G3340" s="7" t="s">
        <v>17</v>
      </c>
      <c r="H3340" s="7" t="s">
        <v>6602</v>
      </c>
      <c r="I3340" s="7" t="s">
        <v>2321</v>
      </c>
      <c r="J3340" s="7" t="s">
        <v>2321</v>
      </c>
      <c r="K3340" s="7" t="s">
        <v>2321</v>
      </c>
      <c r="L3340" s="7" t="s">
        <v>9685</v>
      </c>
      <c r="M3340" s="7" t="s">
        <v>9686</v>
      </c>
      <c r="N3340" s="7">
        <v>9792</v>
      </c>
      <c r="O3340" s="7">
        <v>14400</v>
      </c>
      <c r="P3340" s="7">
        <v>0.68</v>
      </c>
      <c r="Q3340" s="7"/>
      <c r="R3340" s="1"/>
      <c r="S3340" s="1"/>
      <c r="T3340" s="1"/>
      <c r="U3340" s="15" t="s">
        <v>816</v>
      </c>
      <c r="V3340" s="52"/>
      <c r="W3340" s="14" t="s">
        <v>815</v>
      </c>
      <c r="X3340" s="20">
        <v>0</v>
      </c>
      <c r="Y3340" s="7" t="s">
        <v>12111</v>
      </c>
      <c r="Z3340" s="11" t="s">
        <v>4442</v>
      </c>
      <c r="AA3340" s="7">
        <v>0</v>
      </c>
      <c r="AB3340" s="1" t="s">
        <v>16059</v>
      </c>
      <c r="AC3340" s="7" t="s">
        <v>14869</v>
      </c>
      <c r="AD3340" s="1" t="s">
        <v>16269</v>
      </c>
    </row>
    <row r="3341" spans="1:30">
      <c r="A3341" s="6">
        <v>43949</v>
      </c>
      <c r="B3341" s="7" t="s">
        <v>1385</v>
      </c>
      <c r="C3341" s="7" t="s">
        <v>4499</v>
      </c>
      <c r="D3341" s="7" t="s">
        <v>2194</v>
      </c>
      <c r="E3341" s="7" t="s">
        <v>36</v>
      </c>
      <c r="F3341" s="7" t="s">
        <v>2319</v>
      </c>
      <c r="G3341" s="7" t="s">
        <v>17</v>
      </c>
      <c r="H3341" s="7" t="s">
        <v>6603</v>
      </c>
      <c r="I3341" s="7" t="s">
        <v>2321</v>
      </c>
      <c r="J3341" s="7" t="s">
        <v>2321</v>
      </c>
      <c r="K3341" s="7" t="s">
        <v>2321</v>
      </c>
      <c r="L3341" s="7" t="s">
        <v>14636</v>
      </c>
      <c r="M3341" s="7" t="s">
        <v>9634</v>
      </c>
      <c r="N3341" s="7">
        <v>9760</v>
      </c>
      <c r="O3341" s="7">
        <v>16</v>
      </c>
      <c r="P3341" s="7">
        <v>610</v>
      </c>
      <c r="Q3341" s="7"/>
      <c r="R3341" s="1"/>
      <c r="S3341" s="1"/>
      <c r="T3341" s="1"/>
      <c r="U3341" s="15" t="s">
        <v>816</v>
      </c>
      <c r="V3341" s="52"/>
      <c r="W3341" s="14" t="s">
        <v>815</v>
      </c>
      <c r="X3341" s="20">
        <v>0</v>
      </c>
      <c r="Y3341" s="7" t="s">
        <v>12112</v>
      </c>
      <c r="Z3341" s="11" t="s">
        <v>4442</v>
      </c>
      <c r="AA3341" s="7">
        <v>70000</v>
      </c>
      <c r="AB3341" s="1" t="s">
        <v>16045</v>
      </c>
      <c r="AC3341" s="7" t="s">
        <v>14870</v>
      </c>
      <c r="AD3341" s="1" t="s">
        <v>16269</v>
      </c>
    </row>
    <row r="3342" spans="1:30">
      <c r="A3342" s="6">
        <v>43913</v>
      </c>
      <c r="B3342" s="7" t="s">
        <v>21</v>
      </c>
      <c r="C3342" s="7" t="s">
        <v>4269</v>
      </c>
      <c r="D3342" s="7" t="s">
        <v>3952</v>
      </c>
      <c r="E3342" s="7" t="s">
        <v>16</v>
      </c>
      <c r="F3342" s="7" t="s">
        <v>4270</v>
      </c>
      <c r="G3342" s="7" t="s">
        <v>17</v>
      </c>
      <c r="H3342" s="7" t="s">
        <v>6604</v>
      </c>
      <c r="I3342" s="7" t="s">
        <v>4396</v>
      </c>
      <c r="J3342" s="7"/>
      <c r="K3342" s="7"/>
      <c r="L3342" s="7" t="s">
        <v>14476</v>
      </c>
      <c r="M3342" s="7" t="s">
        <v>14475</v>
      </c>
      <c r="N3342" s="7">
        <v>9720</v>
      </c>
      <c r="O3342" s="7">
        <v>3600</v>
      </c>
      <c r="P3342" s="7">
        <v>0.27</v>
      </c>
      <c r="Q3342" s="7" t="s">
        <v>20</v>
      </c>
      <c r="R3342" s="1"/>
      <c r="S3342" s="1"/>
      <c r="T3342" s="1"/>
      <c r="U3342" s="15" t="s">
        <v>816</v>
      </c>
      <c r="V3342" s="52"/>
      <c r="W3342" s="14" t="s">
        <v>815</v>
      </c>
      <c r="X3342" s="20">
        <v>0</v>
      </c>
      <c r="Y3342" s="7" t="s">
        <v>12113</v>
      </c>
      <c r="Z3342" s="11" t="s">
        <v>4442</v>
      </c>
      <c r="AA3342" s="7">
        <v>1000000</v>
      </c>
      <c r="AB3342" s="1" t="s">
        <v>15000</v>
      </c>
      <c r="AC3342" s="7" t="s">
        <v>14870</v>
      </c>
      <c r="AD3342" s="1" t="s">
        <v>16269</v>
      </c>
    </row>
    <row r="3343" spans="1:30">
      <c r="A3343" s="6" t="s">
        <v>815</v>
      </c>
      <c r="B3343" s="7" t="s">
        <v>15</v>
      </c>
      <c r="C3343" s="7" t="s">
        <v>4458</v>
      </c>
      <c r="D3343" s="11" t="s">
        <v>904</v>
      </c>
      <c r="E3343" s="7" t="s">
        <v>16</v>
      </c>
      <c r="F3343" s="7" t="s">
        <v>4461</v>
      </c>
      <c r="G3343" s="7" t="s">
        <v>17</v>
      </c>
      <c r="H3343" s="7" t="s">
        <v>6605</v>
      </c>
      <c r="I3343" s="7" t="s">
        <v>9687</v>
      </c>
      <c r="J3343" s="7"/>
      <c r="K3343" s="7" t="s">
        <v>4517</v>
      </c>
      <c r="L3343" s="7"/>
      <c r="M3343" s="7"/>
      <c r="N3343" s="7">
        <v>9720</v>
      </c>
      <c r="O3343" s="7"/>
      <c r="P3343" s="7"/>
      <c r="Q3343" s="7"/>
      <c r="R3343" s="1"/>
      <c r="S3343" s="1"/>
      <c r="T3343" s="1"/>
      <c r="U3343" s="15" t="s">
        <v>816</v>
      </c>
      <c r="V3343" s="52"/>
      <c r="W3343" s="14" t="s">
        <v>815</v>
      </c>
      <c r="X3343" s="20">
        <v>0</v>
      </c>
      <c r="Y3343" s="7" t="s">
        <v>12114</v>
      </c>
      <c r="Z3343" s="11" t="s">
        <v>4442</v>
      </c>
      <c r="AA3343" s="7"/>
      <c r="AB3343" s="1" t="s">
        <v>14871</v>
      </c>
      <c r="AC3343" s="7"/>
      <c r="AD3343" s="1" t="s">
        <v>16269</v>
      </c>
    </row>
    <row r="3344" spans="1:30">
      <c r="A3344" s="6" t="s">
        <v>815</v>
      </c>
      <c r="B3344" s="7" t="s">
        <v>15</v>
      </c>
      <c r="C3344" s="7" t="s">
        <v>4458</v>
      </c>
      <c r="D3344" s="11" t="s">
        <v>904</v>
      </c>
      <c r="E3344" s="7" t="s">
        <v>16</v>
      </c>
      <c r="F3344" s="7" t="s">
        <v>4459</v>
      </c>
      <c r="G3344" s="7" t="s">
        <v>17</v>
      </c>
      <c r="H3344" s="7" t="s">
        <v>6606</v>
      </c>
      <c r="I3344" s="7" t="s">
        <v>4843</v>
      </c>
      <c r="J3344" s="7"/>
      <c r="K3344" s="7" t="s">
        <v>4517</v>
      </c>
      <c r="L3344" s="7" t="s">
        <v>1080</v>
      </c>
      <c r="M3344" s="7" t="s">
        <v>979</v>
      </c>
      <c r="N3344" s="7">
        <v>9672</v>
      </c>
      <c r="O3344" s="7"/>
      <c r="P3344" s="7"/>
      <c r="Q3344" s="7"/>
      <c r="R3344" s="1"/>
      <c r="S3344" s="1"/>
      <c r="T3344" s="1"/>
      <c r="U3344" s="15" t="s">
        <v>816</v>
      </c>
      <c r="V3344" s="52"/>
      <c r="W3344" s="14" t="s">
        <v>815</v>
      </c>
      <c r="X3344" s="20">
        <v>0</v>
      </c>
      <c r="Y3344" s="7" t="s">
        <v>12115</v>
      </c>
      <c r="Z3344" s="11" t="s">
        <v>4442</v>
      </c>
      <c r="AA3344" s="7">
        <v>3500000</v>
      </c>
      <c r="AB3344" s="1" t="s">
        <v>15030</v>
      </c>
      <c r="AC3344" s="7" t="s">
        <v>14869</v>
      </c>
      <c r="AD3344" s="1" t="s">
        <v>16269</v>
      </c>
    </row>
    <row r="3345" spans="1:30">
      <c r="A3345" s="6">
        <v>43911</v>
      </c>
      <c r="B3345" s="7" t="s">
        <v>15</v>
      </c>
      <c r="C3345" s="7" t="s">
        <v>4632</v>
      </c>
      <c r="D3345" s="7" t="s">
        <v>3512</v>
      </c>
      <c r="E3345" s="7" t="s">
        <v>16</v>
      </c>
      <c r="F3345" s="7"/>
      <c r="G3345" s="7" t="s">
        <v>17</v>
      </c>
      <c r="H3345" s="7" t="s">
        <v>6607</v>
      </c>
      <c r="I3345" s="7" t="s">
        <v>3517</v>
      </c>
      <c r="J3345" s="7" t="s">
        <v>3518</v>
      </c>
      <c r="K3345" s="7" t="s">
        <v>3518</v>
      </c>
      <c r="L3345" s="7" t="s">
        <v>3519</v>
      </c>
      <c r="M3345" s="7" t="s">
        <v>2431</v>
      </c>
      <c r="N3345" s="7">
        <v>9633</v>
      </c>
      <c r="O3345" s="7">
        <v>1235</v>
      </c>
      <c r="P3345" s="7">
        <v>7.8</v>
      </c>
      <c r="Q3345" s="7"/>
      <c r="R3345" s="1"/>
      <c r="S3345" s="1"/>
      <c r="T3345" s="1"/>
      <c r="U3345" s="15" t="s">
        <v>816</v>
      </c>
      <c r="V3345" s="52"/>
      <c r="W3345" s="14" t="s">
        <v>815</v>
      </c>
      <c r="X3345" s="20">
        <v>0</v>
      </c>
      <c r="Y3345" s="7" t="s">
        <v>12116</v>
      </c>
      <c r="Z3345" s="11" t="s">
        <v>4442</v>
      </c>
      <c r="AA3345" s="7">
        <v>2500000</v>
      </c>
      <c r="AB3345" s="1" t="s">
        <v>15251</v>
      </c>
      <c r="AC3345" s="7" t="s">
        <v>14869</v>
      </c>
      <c r="AD3345" s="1" t="s">
        <v>16269</v>
      </c>
    </row>
    <row r="3346" spans="1:30">
      <c r="A3346" s="6" t="s">
        <v>815</v>
      </c>
      <c r="B3346" s="7" t="s">
        <v>15</v>
      </c>
      <c r="C3346" s="7" t="s">
        <v>4458</v>
      </c>
      <c r="D3346" s="11" t="s">
        <v>904</v>
      </c>
      <c r="E3346" s="7" t="s">
        <v>16</v>
      </c>
      <c r="F3346" s="7" t="s">
        <v>4459</v>
      </c>
      <c r="G3346" s="7" t="s">
        <v>17</v>
      </c>
      <c r="H3346" s="7" t="s">
        <v>6608</v>
      </c>
      <c r="I3346" s="7" t="s">
        <v>8267</v>
      </c>
      <c r="J3346" s="7"/>
      <c r="K3346" s="7" t="s">
        <v>4517</v>
      </c>
      <c r="L3346" s="7" t="s">
        <v>8388</v>
      </c>
      <c r="M3346" s="7" t="s">
        <v>8389</v>
      </c>
      <c r="N3346" s="7">
        <v>9607.5</v>
      </c>
      <c r="O3346" s="7"/>
      <c r="P3346" s="7"/>
      <c r="Q3346" s="7"/>
      <c r="R3346" s="1"/>
      <c r="S3346" s="1"/>
      <c r="T3346" s="1"/>
      <c r="U3346" s="15" t="s">
        <v>816</v>
      </c>
      <c r="V3346" s="52"/>
      <c r="W3346" s="14" t="s">
        <v>815</v>
      </c>
      <c r="X3346" s="20">
        <v>0</v>
      </c>
      <c r="Y3346" s="7" t="s">
        <v>12117</v>
      </c>
      <c r="Z3346" s="11" t="s">
        <v>4442</v>
      </c>
      <c r="AA3346" s="7">
        <v>1000000</v>
      </c>
      <c r="AB3346" s="1" t="s">
        <v>15697</v>
      </c>
      <c r="AC3346" s="7" t="s">
        <v>14869</v>
      </c>
      <c r="AD3346" s="1" t="s">
        <v>16269</v>
      </c>
    </row>
    <row r="3347" spans="1:30">
      <c r="A3347" s="6">
        <v>43930</v>
      </c>
      <c r="B3347" s="7" t="s">
        <v>21</v>
      </c>
      <c r="C3347" s="7" t="s">
        <v>6127</v>
      </c>
      <c r="D3347" s="11" t="s">
        <v>904</v>
      </c>
      <c r="E3347" s="7" t="s">
        <v>16</v>
      </c>
      <c r="F3347" s="7"/>
      <c r="G3347" s="7" t="s">
        <v>17</v>
      </c>
      <c r="H3347" s="7" t="s">
        <v>6609</v>
      </c>
      <c r="I3347" s="7" t="s">
        <v>9688</v>
      </c>
      <c r="J3347" s="7"/>
      <c r="K3347" s="7"/>
      <c r="L3347" s="7"/>
      <c r="M3347" s="7"/>
      <c r="N3347" s="7">
        <v>9600</v>
      </c>
      <c r="O3347" s="7"/>
      <c r="P3347" s="7"/>
      <c r="Q3347" s="7"/>
      <c r="R3347" s="1"/>
      <c r="S3347" s="1"/>
      <c r="T3347" s="1"/>
      <c r="U3347" s="15" t="s">
        <v>816</v>
      </c>
      <c r="V3347" s="52"/>
      <c r="W3347" s="14" t="s">
        <v>815</v>
      </c>
      <c r="X3347" s="20">
        <v>0</v>
      </c>
      <c r="Y3347" s="7" t="s">
        <v>12118</v>
      </c>
      <c r="Z3347" s="11" t="s">
        <v>4442</v>
      </c>
      <c r="AA3347" s="7"/>
      <c r="AB3347" s="1" t="s">
        <v>14871</v>
      </c>
      <c r="AC3347" s="7"/>
      <c r="AD3347" s="1" t="s">
        <v>16269</v>
      </c>
    </row>
    <row r="3348" spans="1:30">
      <c r="A3348" s="6">
        <v>43930</v>
      </c>
      <c r="B3348" s="7" t="s">
        <v>21</v>
      </c>
      <c r="C3348" s="7" t="s">
        <v>6419</v>
      </c>
      <c r="D3348" s="11" t="s">
        <v>904</v>
      </c>
      <c r="E3348" s="7" t="s">
        <v>117</v>
      </c>
      <c r="F3348" s="7"/>
      <c r="G3348" s="7" t="s">
        <v>34</v>
      </c>
      <c r="H3348" s="7" t="s">
        <v>6420</v>
      </c>
      <c r="I3348" s="7" t="s">
        <v>9533</v>
      </c>
      <c r="J3348" s="7"/>
      <c r="K3348" s="7" t="s">
        <v>9534</v>
      </c>
      <c r="L3348" s="7"/>
      <c r="M3348" s="7" t="s">
        <v>9689</v>
      </c>
      <c r="N3348" s="7">
        <v>9600</v>
      </c>
      <c r="O3348" s="7"/>
      <c r="P3348" s="7"/>
      <c r="Q3348" s="7"/>
      <c r="R3348" s="1"/>
      <c r="S3348" s="1"/>
      <c r="T3348" s="1"/>
      <c r="U3348" s="15" t="s">
        <v>816</v>
      </c>
      <c r="V3348" s="52"/>
      <c r="W3348" s="14" t="s">
        <v>815</v>
      </c>
      <c r="X3348" s="20">
        <v>0</v>
      </c>
      <c r="Y3348" s="7" t="s">
        <v>12119</v>
      </c>
      <c r="Z3348" s="11" t="s">
        <v>4442</v>
      </c>
      <c r="AA3348" s="7"/>
      <c r="AB3348" s="71" t="s">
        <v>16263</v>
      </c>
      <c r="AC3348" s="7"/>
      <c r="AD3348" s="1" t="s">
        <v>16269</v>
      </c>
    </row>
    <row r="3349" spans="1:30">
      <c r="A3349" s="6">
        <v>43949</v>
      </c>
      <c r="B3349" s="7" t="s">
        <v>21</v>
      </c>
      <c r="C3349" s="7" t="s">
        <v>5327</v>
      </c>
      <c r="D3349" s="11" t="s">
        <v>904</v>
      </c>
      <c r="E3349" s="7" t="s">
        <v>36</v>
      </c>
      <c r="F3349" s="7" t="s">
        <v>3478</v>
      </c>
      <c r="G3349" s="7" t="s">
        <v>17</v>
      </c>
      <c r="H3349" s="7" t="s">
        <v>3491</v>
      </c>
      <c r="I3349" s="7"/>
      <c r="J3349" s="7" t="s">
        <v>3480</v>
      </c>
      <c r="K3349" s="7" t="s">
        <v>3481</v>
      </c>
      <c r="L3349" s="7" t="s">
        <v>13991</v>
      </c>
      <c r="M3349" s="7" t="s">
        <v>3482</v>
      </c>
      <c r="N3349" s="7">
        <v>9600</v>
      </c>
      <c r="O3349" s="7">
        <v>300</v>
      </c>
      <c r="P3349" s="7">
        <v>32</v>
      </c>
      <c r="Q3349" s="7"/>
      <c r="R3349" s="1"/>
      <c r="S3349" s="1"/>
      <c r="T3349" s="1"/>
      <c r="U3349" s="15" t="s">
        <v>816</v>
      </c>
      <c r="V3349" s="52"/>
      <c r="W3349" s="14" t="s">
        <v>815</v>
      </c>
      <c r="X3349" s="20">
        <v>0</v>
      </c>
      <c r="Y3349" s="7" t="s">
        <v>12120</v>
      </c>
      <c r="Z3349" s="11" t="s">
        <v>4442</v>
      </c>
      <c r="AA3349" s="7">
        <v>50000</v>
      </c>
      <c r="AB3349" s="1" t="s">
        <v>15378</v>
      </c>
      <c r="AC3349" s="7" t="s">
        <v>14868</v>
      </c>
      <c r="AD3349" s="1" t="s">
        <v>16269</v>
      </c>
    </row>
    <row r="3350" spans="1:30">
      <c r="A3350" s="6" t="s">
        <v>815</v>
      </c>
      <c r="B3350" s="7" t="s">
        <v>15</v>
      </c>
      <c r="C3350" s="7" t="s">
        <v>4458</v>
      </c>
      <c r="D3350" s="11" t="s">
        <v>904</v>
      </c>
      <c r="E3350" s="7" t="s">
        <v>16</v>
      </c>
      <c r="F3350" s="7" t="s">
        <v>5492</v>
      </c>
      <c r="G3350" s="7" t="s">
        <v>17</v>
      </c>
      <c r="H3350" s="7" t="s">
        <v>6240</v>
      </c>
      <c r="I3350" s="7" t="s">
        <v>9496</v>
      </c>
      <c r="J3350" s="7"/>
      <c r="K3350" s="7" t="s">
        <v>4525</v>
      </c>
      <c r="L3350" s="7" t="s">
        <v>4811</v>
      </c>
      <c r="M3350" s="7" t="s">
        <v>4812</v>
      </c>
      <c r="N3350" s="7">
        <v>9600</v>
      </c>
      <c r="O3350" s="7"/>
      <c r="P3350" s="7"/>
      <c r="Q3350" s="7"/>
      <c r="R3350" s="1"/>
      <c r="S3350" s="1"/>
      <c r="T3350" s="1"/>
      <c r="U3350" s="15" t="s">
        <v>816</v>
      </c>
      <c r="V3350" s="52"/>
      <c r="W3350" s="14" t="s">
        <v>815</v>
      </c>
      <c r="X3350" s="20">
        <v>0</v>
      </c>
      <c r="Y3350" s="7" t="s">
        <v>12121</v>
      </c>
      <c r="Z3350" s="11" t="s">
        <v>4442</v>
      </c>
      <c r="AA3350" s="7">
        <v>5000000</v>
      </c>
      <c r="AB3350" s="1" t="s">
        <v>15529</v>
      </c>
      <c r="AC3350" s="7" t="s">
        <v>14869</v>
      </c>
      <c r="AD3350" s="1" t="s">
        <v>16269</v>
      </c>
    </row>
    <row r="3351" spans="1:30">
      <c r="A3351" s="6">
        <v>43938</v>
      </c>
      <c r="B3351" s="7" t="s">
        <v>21</v>
      </c>
      <c r="C3351" s="7" t="s">
        <v>4589</v>
      </c>
      <c r="D3351" s="7" t="s">
        <v>2170</v>
      </c>
      <c r="E3351" s="7" t="s">
        <v>16</v>
      </c>
      <c r="F3351" s="7"/>
      <c r="G3351" s="7" t="s">
        <v>17</v>
      </c>
      <c r="H3351" s="7" t="s">
        <v>6610</v>
      </c>
      <c r="I3351" s="7" t="s">
        <v>5081</v>
      </c>
      <c r="J3351" s="7"/>
      <c r="K3351" s="7"/>
      <c r="L3351" s="7" t="s">
        <v>13872</v>
      </c>
      <c r="M3351" s="7" t="s">
        <v>2172</v>
      </c>
      <c r="N3351" s="7">
        <v>9587.7800000000007</v>
      </c>
      <c r="O3351" s="7">
        <v>25231</v>
      </c>
      <c r="P3351" s="7">
        <v>0.38</v>
      </c>
      <c r="Q3351" s="7"/>
      <c r="R3351" s="1"/>
      <c r="S3351" s="1"/>
      <c r="T3351" s="1"/>
      <c r="U3351" s="15" t="s">
        <v>816</v>
      </c>
      <c r="V3351" s="52"/>
      <c r="W3351" s="14" t="s">
        <v>815</v>
      </c>
      <c r="X3351" s="20">
        <v>0</v>
      </c>
      <c r="Y3351" s="7" t="s">
        <v>12122</v>
      </c>
      <c r="Z3351" s="11" t="s">
        <v>4442</v>
      </c>
      <c r="AA3351" s="7">
        <v>500000</v>
      </c>
      <c r="AB3351" s="1" t="s">
        <v>15215</v>
      </c>
      <c r="AC3351" s="7" t="s">
        <v>14869</v>
      </c>
      <c r="AD3351" s="1" t="s">
        <v>16269</v>
      </c>
    </row>
    <row r="3352" spans="1:30">
      <c r="A3352" s="6">
        <v>43936</v>
      </c>
      <c r="B3352" s="7" t="s">
        <v>21</v>
      </c>
      <c r="C3352" s="7" t="s">
        <v>4269</v>
      </c>
      <c r="D3352" s="7" t="s">
        <v>3952</v>
      </c>
      <c r="E3352" s="7" t="s">
        <v>16</v>
      </c>
      <c r="F3352" s="7" t="s">
        <v>4270</v>
      </c>
      <c r="G3352" s="7" t="s">
        <v>17</v>
      </c>
      <c r="H3352" s="7" t="s">
        <v>6611</v>
      </c>
      <c r="I3352" s="7" t="s">
        <v>9690</v>
      </c>
      <c r="J3352" s="7"/>
      <c r="K3352" s="7"/>
      <c r="L3352" s="7" t="s">
        <v>14655</v>
      </c>
      <c r="M3352" s="7" t="s">
        <v>9691</v>
      </c>
      <c r="N3352" s="7">
        <v>9566.25</v>
      </c>
      <c r="O3352" s="7"/>
      <c r="P3352" s="7"/>
      <c r="Q3352" s="7"/>
      <c r="R3352" s="1"/>
      <c r="S3352" s="1"/>
      <c r="T3352" s="1"/>
      <c r="U3352" s="15" t="s">
        <v>816</v>
      </c>
      <c r="V3352" s="52"/>
      <c r="W3352" s="14" t="s">
        <v>815</v>
      </c>
      <c r="X3352" s="20">
        <v>0</v>
      </c>
      <c r="Y3352" s="7" t="s">
        <v>12123</v>
      </c>
      <c r="Z3352" s="11" t="s">
        <v>4442</v>
      </c>
      <c r="AA3352" s="7">
        <v>700000</v>
      </c>
      <c r="AB3352" s="1" t="s">
        <v>16060</v>
      </c>
      <c r="AC3352" s="7" t="s">
        <v>14868</v>
      </c>
      <c r="AD3352" s="1" t="s">
        <v>16269</v>
      </c>
    </row>
    <row r="3353" spans="1:30">
      <c r="A3353" s="6">
        <v>43930</v>
      </c>
      <c r="B3353" s="7" t="s">
        <v>1385</v>
      </c>
      <c r="C3353" s="7" t="s">
        <v>4444</v>
      </c>
      <c r="D3353" s="7" t="s">
        <v>1387</v>
      </c>
      <c r="E3353" s="7" t="s">
        <v>4456</v>
      </c>
      <c r="F3353" s="7" t="s">
        <v>4469</v>
      </c>
      <c r="G3353" s="7" t="s">
        <v>17</v>
      </c>
      <c r="H3353" s="7" t="s">
        <v>5823</v>
      </c>
      <c r="I3353" s="7" t="s">
        <v>8902</v>
      </c>
      <c r="J3353" s="7"/>
      <c r="K3353" s="7"/>
      <c r="L3353" s="7" t="s">
        <v>8420</v>
      </c>
      <c r="M3353" s="7" t="s">
        <v>8421</v>
      </c>
      <c r="N3353" s="7">
        <v>9515</v>
      </c>
      <c r="O3353" s="7"/>
      <c r="P3353" s="7"/>
      <c r="Q3353" s="7"/>
      <c r="R3353" s="1"/>
      <c r="S3353" s="1"/>
      <c r="T3353" s="1"/>
      <c r="U3353" s="15" t="s">
        <v>816</v>
      </c>
      <c r="V3353" s="52"/>
      <c r="W3353" s="14" t="s">
        <v>815</v>
      </c>
      <c r="X3353" s="20">
        <v>0</v>
      </c>
      <c r="Y3353" s="7" t="s">
        <v>12124</v>
      </c>
      <c r="Z3353" s="11" t="s">
        <v>4442</v>
      </c>
      <c r="AA3353" s="7">
        <v>0</v>
      </c>
      <c r="AB3353" s="1" t="s">
        <v>15706</v>
      </c>
      <c r="AC3353" s="7" t="s">
        <v>14869</v>
      </c>
      <c r="AD3353" s="1" t="s">
        <v>16269</v>
      </c>
    </row>
    <row r="3354" spans="1:30">
      <c r="A3354" s="6">
        <v>43949</v>
      </c>
      <c r="B3354" s="7" t="s">
        <v>1385</v>
      </c>
      <c r="C3354" s="7" t="s">
        <v>4499</v>
      </c>
      <c r="D3354" s="7" t="s">
        <v>2194</v>
      </c>
      <c r="E3354" s="7" t="s">
        <v>36</v>
      </c>
      <c r="F3354" s="7" t="s">
        <v>2319</v>
      </c>
      <c r="G3354" s="7" t="s">
        <v>17</v>
      </c>
      <c r="H3354" s="7" t="s">
        <v>6612</v>
      </c>
      <c r="I3354" s="7" t="s">
        <v>2321</v>
      </c>
      <c r="J3354" s="7" t="s">
        <v>2321</v>
      </c>
      <c r="K3354" s="7" t="s">
        <v>2321</v>
      </c>
      <c r="L3354" s="7" t="s">
        <v>8616</v>
      </c>
      <c r="M3354" s="7" t="s">
        <v>8617</v>
      </c>
      <c r="N3354" s="7">
        <v>9512</v>
      </c>
      <c r="O3354" s="7">
        <v>328</v>
      </c>
      <c r="P3354" s="7">
        <v>29</v>
      </c>
      <c r="Q3354" s="7"/>
      <c r="R3354" s="1"/>
      <c r="S3354" s="1"/>
      <c r="T3354" s="1"/>
      <c r="U3354" s="15" t="s">
        <v>816</v>
      </c>
      <c r="V3354" s="52"/>
      <c r="W3354" s="14" t="s">
        <v>815</v>
      </c>
      <c r="X3354" s="20">
        <v>0</v>
      </c>
      <c r="Y3354" s="7" t="s">
        <v>12125</v>
      </c>
      <c r="Z3354" s="11" t="s">
        <v>4442</v>
      </c>
      <c r="AA3354" s="7">
        <v>0</v>
      </c>
      <c r="AB3354" s="1" t="s">
        <v>15753</v>
      </c>
      <c r="AC3354" s="7" t="s">
        <v>14870</v>
      </c>
      <c r="AD3354" s="1" t="s">
        <v>16269</v>
      </c>
    </row>
    <row r="3355" spans="1:30">
      <c r="A3355" s="6">
        <v>43941</v>
      </c>
      <c r="B3355" s="7" t="s">
        <v>21</v>
      </c>
      <c r="C3355" s="7" t="s">
        <v>2648</v>
      </c>
      <c r="D3355" s="11" t="s">
        <v>3952</v>
      </c>
      <c r="E3355" s="7" t="s">
        <v>16</v>
      </c>
      <c r="F3355" s="7" t="s">
        <v>5801</v>
      </c>
      <c r="G3355" s="7" t="s">
        <v>17</v>
      </c>
      <c r="H3355" s="7" t="s">
        <v>6613</v>
      </c>
      <c r="I3355" s="7" t="s">
        <v>9234</v>
      </c>
      <c r="J3355" s="7"/>
      <c r="K3355" s="7"/>
      <c r="L3355" s="7" t="s">
        <v>14369</v>
      </c>
      <c r="M3355" s="7" t="s">
        <v>14368</v>
      </c>
      <c r="N3355" s="7">
        <v>9504</v>
      </c>
      <c r="O3355" s="7"/>
      <c r="P3355" s="7"/>
      <c r="Q3355" s="7"/>
      <c r="R3355" s="1"/>
      <c r="S3355" s="1"/>
      <c r="T3355" s="1"/>
      <c r="U3355" s="15" t="s">
        <v>816</v>
      </c>
      <c r="V3355" s="52"/>
      <c r="W3355" s="14" t="s">
        <v>815</v>
      </c>
      <c r="X3355" s="20">
        <v>0</v>
      </c>
      <c r="Y3355" s="7" t="s">
        <v>12126</v>
      </c>
      <c r="Z3355" s="11" t="s">
        <v>4442</v>
      </c>
      <c r="AA3355" s="7">
        <v>50000</v>
      </c>
      <c r="AB3355" s="1" t="s">
        <v>15761</v>
      </c>
      <c r="AC3355" s="7" t="s">
        <v>14868</v>
      </c>
      <c r="AD3355" s="1" t="s">
        <v>16269</v>
      </c>
    </row>
    <row r="3356" spans="1:30">
      <c r="A3356" s="6">
        <v>43945</v>
      </c>
      <c r="B3356" s="7" t="s">
        <v>15</v>
      </c>
      <c r="C3356" s="7" t="s">
        <v>4238</v>
      </c>
      <c r="D3356" s="7" t="s">
        <v>309</v>
      </c>
      <c r="E3356" s="7" t="s">
        <v>16</v>
      </c>
      <c r="F3356" s="7" t="s">
        <v>417</v>
      </c>
      <c r="G3356" s="7" t="s">
        <v>37</v>
      </c>
      <c r="H3356" s="7" t="s">
        <v>6614</v>
      </c>
      <c r="I3356" s="7" t="s">
        <v>9692</v>
      </c>
      <c r="J3356" s="7" t="s">
        <v>314</v>
      </c>
      <c r="K3356" s="7" t="s">
        <v>235</v>
      </c>
      <c r="L3356" s="7" t="s">
        <v>13653</v>
      </c>
      <c r="M3356" s="7" t="s">
        <v>421</v>
      </c>
      <c r="N3356" s="7">
        <v>9500</v>
      </c>
      <c r="O3356" s="7">
        <v>100000</v>
      </c>
      <c r="P3356" s="7">
        <v>0.1</v>
      </c>
      <c r="Q3356" s="7"/>
      <c r="R3356" s="1"/>
      <c r="S3356" s="1"/>
      <c r="T3356" s="1"/>
      <c r="U3356" s="15" t="s">
        <v>816</v>
      </c>
      <c r="V3356" s="52"/>
      <c r="W3356" s="14" t="s">
        <v>815</v>
      </c>
      <c r="X3356" s="20">
        <v>0</v>
      </c>
      <c r="Y3356" s="7" t="s">
        <v>12127</v>
      </c>
      <c r="Z3356" s="11" t="s">
        <v>4442</v>
      </c>
      <c r="AA3356" s="7">
        <v>30000</v>
      </c>
      <c r="AB3356" s="1" t="s">
        <v>14889</v>
      </c>
      <c r="AC3356" s="7" t="s">
        <v>14870</v>
      </c>
      <c r="AD3356" s="1" t="s">
        <v>16269</v>
      </c>
    </row>
    <row r="3357" spans="1:30">
      <c r="A3357" s="6">
        <v>43943</v>
      </c>
      <c r="B3357" s="7" t="s">
        <v>15</v>
      </c>
      <c r="C3357" s="7" t="s">
        <v>4244</v>
      </c>
      <c r="D3357" s="11" t="s">
        <v>3155</v>
      </c>
      <c r="E3357" s="7" t="s">
        <v>16</v>
      </c>
      <c r="F3357" s="7" t="s">
        <v>4591</v>
      </c>
      <c r="G3357" s="7" t="s">
        <v>34</v>
      </c>
      <c r="H3357" s="7" t="s">
        <v>6615</v>
      </c>
      <c r="I3357" s="7" t="s">
        <v>8608</v>
      </c>
      <c r="J3357" s="7"/>
      <c r="K3357" s="7"/>
      <c r="L3357" s="7" t="s">
        <v>8609</v>
      </c>
      <c r="M3357" s="7" t="s">
        <v>14359</v>
      </c>
      <c r="N3357" s="7">
        <v>9470.25</v>
      </c>
      <c r="O3357" s="7">
        <v>1</v>
      </c>
      <c r="P3357" s="7">
        <v>9470.25</v>
      </c>
      <c r="Q3357" s="7"/>
      <c r="R3357" s="1"/>
      <c r="S3357" s="1"/>
      <c r="T3357" s="1"/>
      <c r="U3357" s="15" t="s">
        <v>816</v>
      </c>
      <c r="V3357" s="52"/>
      <c r="W3357" s="14" t="s">
        <v>815</v>
      </c>
      <c r="X3357" s="20">
        <v>0</v>
      </c>
      <c r="Y3357" s="7" t="s">
        <v>12128</v>
      </c>
      <c r="Z3357" s="11" t="s">
        <v>4442</v>
      </c>
      <c r="AA3357" s="7">
        <v>600000</v>
      </c>
      <c r="AB3357" s="1" t="s">
        <v>15752</v>
      </c>
      <c r="AC3357" s="7" t="s">
        <v>14870</v>
      </c>
      <c r="AD3357" s="1" t="s">
        <v>16269</v>
      </c>
    </row>
    <row r="3358" spans="1:30">
      <c r="A3358" s="6">
        <v>43941</v>
      </c>
      <c r="B3358" s="7" t="s">
        <v>21</v>
      </c>
      <c r="C3358" s="7" t="s">
        <v>2648</v>
      </c>
      <c r="D3358" s="11" t="s">
        <v>3952</v>
      </c>
      <c r="E3358" s="7" t="s">
        <v>117</v>
      </c>
      <c r="F3358" s="7" t="s">
        <v>6616</v>
      </c>
      <c r="G3358" s="7" t="s">
        <v>34</v>
      </c>
      <c r="H3358" s="7" t="s">
        <v>6617</v>
      </c>
      <c r="I3358" s="7" t="s">
        <v>9693</v>
      </c>
      <c r="J3358" s="7"/>
      <c r="K3358" s="7"/>
      <c r="L3358" s="7" t="s">
        <v>14657</v>
      </c>
      <c r="M3358" s="7" t="s">
        <v>14656</v>
      </c>
      <c r="N3358" s="7">
        <v>9450</v>
      </c>
      <c r="O3358" s="7"/>
      <c r="P3358" s="7"/>
      <c r="Q3358" s="7"/>
      <c r="R3358" s="1"/>
      <c r="S3358" s="1"/>
      <c r="T3358" s="1"/>
      <c r="U3358" s="15" t="s">
        <v>816</v>
      </c>
      <c r="V3358" s="52"/>
      <c r="W3358" s="14" t="s">
        <v>815</v>
      </c>
      <c r="X3358" s="20">
        <v>0</v>
      </c>
      <c r="Y3358" s="7" t="s">
        <v>12129</v>
      </c>
      <c r="Z3358" s="11" t="s">
        <v>4442</v>
      </c>
      <c r="AA3358" s="7">
        <v>0</v>
      </c>
      <c r="AB3358" s="1" t="s">
        <v>15069</v>
      </c>
      <c r="AC3358" s="7" t="s">
        <v>14869</v>
      </c>
      <c r="AD3358" s="1" t="s">
        <v>16269</v>
      </c>
    </row>
    <row r="3359" spans="1:30">
      <c r="A3359" s="6">
        <v>43944</v>
      </c>
      <c r="B3359" s="7" t="s">
        <v>15</v>
      </c>
      <c r="C3359" s="7" t="s">
        <v>4645</v>
      </c>
      <c r="D3359" s="7" t="s">
        <v>692</v>
      </c>
      <c r="E3359" s="7" t="s">
        <v>16</v>
      </c>
      <c r="F3359" s="7"/>
      <c r="G3359" s="7" t="s">
        <v>37</v>
      </c>
      <c r="H3359" s="7" t="s">
        <v>6618</v>
      </c>
      <c r="I3359" s="7" t="s">
        <v>9694</v>
      </c>
      <c r="J3359" s="7"/>
      <c r="K3359" s="7" t="s">
        <v>9695</v>
      </c>
      <c r="L3359" s="7" t="s">
        <v>14658</v>
      </c>
      <c r="M3359" s="7" t="s">
        <v>9696</v>
      </c>
      <c r="N3359" s="7">
        <v>9428</v>
      </c>
      <c r="O3359" s="7">
        <v>2</v>
      </c>
      <c r="P3359" s="7">
        <v>4714</v>
      </c>
      <c r="Q3359" s="7"/>
      <c r="R3359" s="1"/>
      <c r="S3359" s="1"/>
      <c r="T3359" s="1"/>
      <c r="U3359" s="15" t="s">
        <v>816</v>
      </c>
      <c r="V3359" s="52"/>
      <c r="W3359" s="14" t="s">
        <v>815</v>
      </c>
      <c r="X3359" s="20">
        <v>0</v>
      </c>
      <c r="Y3359" s="7" t="s">
        <v>12130</v>
      </c>
      <c r="Z3359" s="11" t="s">
        <v>4442</v>
      </c>
      <c r="AA3359" s="7">
        <v>5000</v>
      </c>
      <c r="AB3359" s="1" t="s">
        <v>15354</v>
      </c>
      <c r="AC3359" s="7" t="s">
        <v>14870</v>
      </c>
      <c r="AD3359" s="1" t="s">
        <v>16269</v>
      </c>
    </row>
    <row r="3360" spans="1:30">
      <c r="A3360" s="6">
        <v>43927</v>
      </c>
      <c r="B3360" s="7" t="s">
        <v>21</v>
      </c>
      <c r="C3360" s="7" t="s">
        <v>4269</v>
      </c>
      <c r="D3360" s="7" t="s">
        <v>3952</v>
      </c>
      <c r="E3360" s="7" t="s">
        <v>16</v>
      </c>
      <c r="F3360" s="7" t="s">
        <v>4270</v>
      </c>
      <c r="G3360" s="7" t="s">
        <v>37</v>
      </c>
      <c r="H3360" s="7" t="s">
        <v>6619</v>
      </c>
      <c r="I3360" s="7" t="s">
        <v>9114</v>
      </c>
      <c r="J3360" s="7"/>
      <c r="K3360" s="7"/>
      <c r="L3360" s="7" t="s">
        <v>14496</v>
      </c>
      <c r="M3360" s="7" t="s">
        <v>9115</v>
      </c>
      <c r="N3360" s="7">
        <v>9394</v>
      </c>
      <c r="O3360" s="7">
        <v>2</v>
      </c>
      <c r="P3360" s="7">
        <v>4697</v>
      </c>
      <c r="Q3360" s="7"/>
      <c r="R3360" s="1"/>
      <c r="S3360" s="1"/>
      <c r="T3360" s="1"/>
      <c r="U3360" s="15" t="s">
        <v>816</v>
      </c>
      <c r="V3360" s="52"/>
      <c r="W3360" s="14" t="s">
        <v>815</v>
      </c>
      <c r="X3360" s="20">
        <v>0</v>
      </c>
      <c r="Y3360" s="7" t="s">
        <v>12131</v>
      </c>
      <c r="Z3360" s="11" t="s">
        <v>4442</v>
      </c>
      <c r="AA3360" s="7">
        <v>100000</v>
      </c>
      <c r="AB3360" s="1" t="s">
        <v>15899</v>
      </c>
      <c r="AC3360" s="7" t="s">
        <v>14868</v>
      </c>
      <c r="AD3360" s="1" t="s">
        <v>16269</v>
      </c>
    </row>
    <row r="3361" spans="1:30">
      <c r="A3361" s="6">
        <v>43938</v>
      </c>
      <c r="B3361" s="7" t="s">
        <v>15</v>
      </c>
      <c r="C3361" s="7" t="s">
        <v>4244</v>
      </c>
      <c r="D3361" s="11" t="s">
        <v>3155</v>
      </c>
      <c r="E3361" s="7" t="s">
        <v>16</v>
      </c>
      <c r="F3361" s="7" t="s">
        <v>3156</v>
      </c>
      <c r="G3361" s="7" t="s">
        <v>17</v>
      </c>
      <c r="H3361" s="7" t="s">
        <v>6620</v>
      </c>
      <c r="I3361" s="7" t="s">
        <v>3162</v>
      </c>
      <c r="J3361" s="7" t="s">
        <v>9208</v>
      </c>
      <c r="K3361" s="7"/>
      <c r="L3361" s="7" t="s">
        <v>9209</v>
      </c>
      <c r="M3361" s="7" t="s">
        <v>14520</v>
      </c>
      <c r="N3361" s="7">
        <v>9360</v>
      </c>
      <c r="O3361" s="7">
        <v>36</v>
      </c>
      <c r="P3361" s="7">
        <v>260</v>
      </c>
      <c r="Q3361" s="7"/>
      <c r="R3361" s="1"/>
      <c r="S3361" s="1"/>
      <c r="T3361" s="1"/>
      <c r="U3361" s="15" t="s">
        <v>816</v>
      </c>
      <c r="V3361" s="52"/>
      <c r="W3361" s="14" t="s">
        <v>815</v>
      </c>
      <c r="X3361" s="20">
        <v>0</v>
      </c>
      <c r="Y3361" s="7" t="s">
        <v>12132</v>
      </c>
      <c r="Z3361" s="11" t="s">
        <v>4442</v>
      </c>
      <c r="AA3361" s="7">
        <v>600000</v>
      </c>
      <c r="AB3361" s="1" t="s">
        <v>15923</v>
      </c>
      <c r="AC3361" s="7" t="s">
        <v>14870</v>
      </c>
      <c r="AD3361" s="1" t="s">
        <v>16269</v>
      </c>
    </row>
    <row r="3362" spans="1:30">
      <c r="A3362" s="6">
        <v>43913</v>
      </c>
      <c r="B3362" s="7" t="s">
        <v>21</v>
      </c>
      <c r="C3362" s="7" t="s">
        <v>4269</v>
      </c>
      <c r="D3362" s="7" t="s">
        <v>3952</v>
      </c>
      <c r="E3362" s="7" t="s">
        <v>16</v>
      </c>
      <c r="F3362" s="7" t="s">
        <v>4270</v>
      </c>
      <c r="G3362" s="7" t="s">
        <v>17</v>
      </c>
      <c r="H3362" s="7" t="s">
        <v>6621</v>
      </c>
      <c r="I3362" s="7" t="s">
        <v>4396</v>
      </c>
      <c r="J3362" s="7"/>
      <c r="K3362" s="7"/>
      <c r="L3362" s="7" t="s">
        <v>8531</v>
      </c>
      <c r="M3362" s="7" t="s">
        <v>14344</v>
      </c>
      <c r="N3362" s="7">
        <v>9324</v>
      </c>
      <c r="O3362" s="7">
        <v>3600</v>
      </c>
      <c r="P3362" s="7">
        <v>2.59</v>
      </c>
      <c r="Q3362" s="7" t="s">
        <v>20</v>
      </c>
      <c r="R3362" s="1"/>
      <c r="S3362" s="1"/>
      <c r="T3362" s="1"/>
      <c r="U3362" s="15" t="s">
        <v>816</v>
      </c>
      <c r="V3362" s="52"/>
      <c r="W3362" s="14" t="s">
        <v>815</v>
      </c>
      <c r="X3362" s="20">
        <v>0</v>
      </c>
      <c r="Y3362" s="7" t="s">
        <v>12133</v>
      </c>
      <c r="Z3362" s="11" t="s">
        <v>4442</v>
      </c>
      <c r="AA3362" s="7">
        <v>1500000</v>
      </c>
      <c r="AB3362" s="1" t="s">
        <v>15733</v>
      </c>
      <c r="AC3362" s="7" t="s">
        <v>14869</v>
      </c>
      <c r="AD3362" s="1" t="s">
        <v>16269</v>
      </c>
    </row>
    <row r="3363" spans="1:30">
      <c r="A3363" s="6" t="s">
        <v>815</v>
      </c>
      <c r="B3363" s="7" t="s">
        <v>15</v>
      </c>
      <c r="C3363" s="7" t="s">
        <v>4458</v>
      </c>
      <c r="D3363" s="11" t="s">
        <v>904</v>
      </c>
      <c r="E3363" s="7" t="s">
        <v>16</v>
      </c>
      <c r="F3363" s="7" t="s">
        <v>4459</v>
      </c>
      <c r="G3363" s="7" t="s">
        <v>17</v>
      </c>
      <c r="H3363" s="7" t="s">
        <v>6622</v>
      </c>
      <c r="I3363" s="7" t="s">
        <v>8267</v>
      </c>
      <c r="J3363" s="7"/>
      <c r="K3363" s="7" t="s">
        <v>4517</v>
      </c>
      <c r="L3363" s="7" t="s">
        <v>8254</v>
      </c>
      <c r="M3363" s="7" t="s">
        <v>8538</v>
      </c>
      <c r="N3363" s="7">
        <v>9324</v>
      </c>
      <c r="O3363" s="7"/>
      <c r="P3363" s="7"/>
      <c r="Q3363" s="7"/>
      <c r="R3363" s="1"/>
      <c r="S3363" s="1"/>
      <c r="T3363" s="1"/>
      <c r="U3363" s="15" t="s">
        <v>816</v>
      </c>
      <c r="V3363" s="52"/>
      <c r="W3363" s="14" t="s">
        <v>815</v>
      </c>
      <c r="X3363" s="20">
        <v>0</v>
      </c>
      <c r="Y3363" s="7" t="s">
        <v>12134</v>
      </c>
      <c r="Z3363" s="11" t="s">
        <v>4442</v>
      </c>
      <c r="AA3363" s="7">
        <v>3600000</v>
      </c>
      <c r="AB3363" s="1" t="s">
        <v>15660</v>
      </c>
      <c r="AC3363" s="7" t="s">
        <v>14869</v>
      </c>
      <c r="AD3363" s="1" t="s">
        <v>16269</v>
      </c>
    </row>
    <row r="3364" spans="1:30">
      <c r="A3364" s="6">
        <v>43923</v>
      </c>
      <c r="B3364" s="7" t="s">
        <v>15</v>
      </c>
      <c r="C3364" s="7" t="s">
        <v>4632</v>
      </c>
      <c r="D3364" s="7" t="s">
        <v>3512</v>
      </c>
      <c r="E3364" s="7" t="s">
        <v>16</v>
      </c>
      <c r="F3364" s="7"/>
      <c r="G3364" s="7" t="s">
        <v>17</v>
      </c>
      <c r="H3364" s="7" t="s">
        <v>6623</v>
      </c>
      <c r="I3364" s="7" t="s">
        <v>9697</v>
      </c>
      <c r="J3364" s="7" t="s">
        <v>9698</v>
      </c>
      <c r="K3364" s="7" t="s">
        <v>9698</v>
      </c>
      <c r="L3364" s="7" t="s">
        <v>14660</v>
      </c>
      <c r="M3364" s="7" t="s">
        <v>14659</v>
      </c>
      <c r="N3364" s="7">
        <v>9320</v>
      </c>
      <c r="O3364" s="7">
        <v>400</v>
      </c>
      <c r="P3364" s="7">
        <v>23.3</v>
      </c>
      <c r="Q3364" s="7"/>
      <c r="R3364" s="1"/>
      <c r="S3364" s="1"/>
      <c r="T3364" s="1"/>
      <c r="U3364" s="15" t="s">
        <v>816</v>
      </c>
      <c r="V3364" s="52"/>
      <c r="W3364" s="14" t="s">
        <v>815</v>
      </c>
      <c r="X3364" s="20">
        <v>0</v>
      </c>
      <c r="Y3364" s="7" t="s">
        <v>12135</v>
      </c>
      <c r="Z3364" s="11" t="s">
        <v>4442</v>
      </c>
      <c r="AA3364" s="7">
        <v>0</v>
      </c>
      <c r="AB3364" s="1" t="s">
        <v>16061</v>
      </c>
      <c r="AC3364" s="7" t="s">
        <v>14869</v>
      </c>
      <c r="AD3364" s="1" t="s">
        <v>16269</v>
      </c>
    </row>
    <row r="3365" spans="1:30">
      <c r="A3365" s="6">
        <v>43914</v>
      </c>
      <c r="B3365" s="7" t="s">
        <v>21</v>
      </c>
      <c r="C3365" s="7" t="s">
        <v>4657</v>
      </c>
      <c r="D3365" s="7" t="s">
        <v>3952</v>
      </c>
      <c r="E3365" s="7" t="s">
        <v>16</v>
      </c>
      <c r="F3365" s="7" t="s">
        <v>4086</v>
      </c>
      <c r="G3365" s="7" t="s">
        <v>17</v>
      </c>
      <c r="H3365" s="7" t="s">
        <v>6624</v>
      </c>
      <c r="I3365" s="7" t="s">
        <v>9699</v>
      </c>
      <c r="J3365" s="7"/>
      <c r="K3365" s="7"/>
      <c r="L3365" s="7" t="s">
        <v>14661</v>
      </c>
      <c r="M3365" s="7" t="s">
        <v>9700</v>
      </c>
      <c r="N3365" s="7">
        <v>9300</v>
      </c>
      <c r="O3365" s="7"/>
      <c r="P3365" s="7"/>
      <c r="Q3365" s="7"/>
      <c r="R3365" s="1"/>
      <c r="S3365" s="1"/>
      <c r="T3365" s="1"/>
      <c r="U3365" s="15" t="s">
        <v>816</v>
      </c>
      <c r="V3365" s="52"/>
      <c r="W3365" s="14" t="s">
        <v>815</v>
      </c>
      <c r="X3365" s="20">
        <v>0</v>
      </c>
      <c r="Y3365" s="7" t="s">
        <v>12136</v>
      </c>
      <c r="Z3365" s="11" t="s">
        <v>4442</v>
      </c>
      <c r="AA3365" s="7">
        <v>275000</v>
      </c>
      <c r="AB3365" s="1" t="s">
        <v>16062</v>
      </c>
      <c r="AC3365" s="7" t="s">
        <v>14869</v>
      </c>
      <c r="AD3365" s="1" t="s">
        <v>16269</v>
      </c>
    </row>
    <row r="3366" spans="1:30">
      <c r="A3366" s="6" t="s">
        <v>815</v>
      </c>
      <c r="B3366" s="7" t="s">
        <v>15</v>
      </c>
      <c r="C3366" s="7" t="s">
        <v>4458</v>
      </c>
      <c r="D3366" s="11" t="s">
        <v>904</v>
      </c>
      <c r="E3366" s="7" t="s">
        <v>16</v>
      </c>
      <c r="F3366" s="7" t="s">
        <v>4459</v>
      </c>
      <c r="G3366" s="7" t="s">
        <v>17</v>
      </c>
      <c r="H3366" s="7" t="s">
        <v>6625</v>
      </c>
      <c r="I3366" s="7" t="s">
        <v>4846</v>
      </c>
      <c r="J3366" s="7"/>
      <c r="K3366" s="7" t="s">
        <v>4517</v>
      </c>
      <c r="L3366" s="7"/>
      <c r="M3366" s="7"/>
      <c r="N3366" s="7">
        <v>9288</v>
      </c>
      <c r="O3366" s="7"/>
      <c r="P3366" s="7"/>
      <c r="Q3366" s="7"/>
      <c r="R3366" s="1"/>
      <c r="S3366" s="1"/>
      <c r="T3366" s="1"/>
      <c r="U3366" s="15" t="s">
        <v>816</v>
      </c>
      <c r="V3366" s="52"/>
      <c r="W3366" s="14" t="s">
        <v>815</v>
      </c>
      <c r="X3366" s="20">
        <v>0</v>
      </c>
      <c r="Y3366" s="7" t="s">
        <v>12137</v>
      </c>
      <c r="Z3366" s="11" t="s">
        <v>4442</v>
      </c>
      <c r="AA3366" s="7"/>
      <c r="AB3366" s="1" t="s">
        <v>14871</v>
      </c>
      <c r="AC3366" s="7"/>
      <c r="AD3366" s="1" t="s">
        <v>16269</v>
      </c>
    </row>
    <row r="3367" spans="1:30">
      <c r="A3367" s="6">
        <v>43929</v>
      </c>
      <c r="B3367" s="7" t="s">
        <v>21</v>
      </c>
      <c r="C3367" s="7" t="s">
        <v>4238</v>
      </c>
      <c r="D3367" s="7" t="s">
        <v>309</v>
      </c>
      <c r="E3367" s="7" t="s">
        <v>16</v>
      </c>
      <c r="F3367" s="7" t="s">
        <v>4249</v>
      </c>
      <c r="G3367" s="7" t="s">
        <v>37</v>
      </c>
      <c r="H3367" s="7" t="s">
        <v>6626</v>
      </c>
      <c r="I3367" s="7" t="s">
        <v>9701</v>
      </c>
      <c r="J3367" s="7" t="s">
        <v>314</v>
      </c>
      <c r="K3367" s="7" t="s">
        <v>351</v>
      </c>
      <c r="L3367" s="7" t="s">
        <v>13654</v>
      </c>
      <c r="M3367" s="7" t="s">
        <v>429</v>
      </c>
      <c r="N3367" s="7">
        <v>9250</v>
      </c>
      <c r="O3367" s="7">
        <v>100</v>
      </c>
      <c r="P3367" s="7">
        <v>92.5</v>
      </c>
      <c r="Q3367" s="7"/>
      <c r="R3367" s="1"/>
      <c r="S3367" s="1"/>
      <c r="T3367" s="1"/>
      <c r="U3367" s="15" t="s">
        <v>816</v>
      </c>
      <c r="V3367" s="52"/>
      <c r="W3367" s="14" t="s">
        <v>815</v>
      </c>
      <c r="X3367" s="20">
        <v>0</v>
      </c>
      <c r="Y3367" s="7" t="s">
        <v>12138</v>
      </c>
      <c r="Z3367" s="11" t="s">
        <v>4442</v>
      </c>
      <c r="AA3367" s="7">
        <v>94000</v>
      </c>
      <c r="AB3367" s="1" t="s">
        <v>14890</v>
      </c>
      <c r="AC3367" s="7" t="s">
        <v>14869</v>
      </c>
      <c r="AD3367" s="1" t="s">
        <v>16269</v>
      </c>
    </row>
    <row r="3368" spans="1:30">
      <c r="A3368" s="6">
        <v>43943</v>
      </c>
      <c r="B3368" s="7" t="s">
        <v>21</v>
      </c>
      <c r="C3368" s="7" t="s">
        <v>6073</v>
      </c>
      <c r="D3368" s="7" t="s">
        <v>3804</v>
      </c>
      <c r="E3368" s="7" t="s">
        <v>16</v>
      </c>
      <c r="F3368" s="7" t="s">
        <v>3896</v>
      </c>
      <c r="G3368" s="7" t="s">
        <v>17</v>
      </c>
      <c r="H3368" s="7" t="s">
        <v>6627</v>
      </c>
      <c r="I3368" s="7" t="s">
        <v>9371</v>
      </c>
      <c r="J3368" s="7"/>
      <c r="K3368" s="7" t="s">
        <v>9372</v>
      </c>
      <c r="L3368" s="7" t="s">
        <v>14566</v>
      </c>
      <c r="M3368" s="7" t="s">
        <v>14565</v>
      </c>
      <c r="N3368" s="7">
        <v>9200</v>
      </c>
      <c r="O3368" s="7">
        <v>400</v>
      </c>
      <c r="P3368" s="7">
        <v>23</v>
      </c>
      <c r="Q3368" s="7"/>
      <c r="R3368" s="1"/>
      <c r="S3368" s="1"/>
      <c r="T3368" s="1"/>
      <c r="U3368" s="15" t="s">
        <v>816</v>
      </c>
      <c r="V3368" s="52"/>
      <c r="W3368" s="14" t="s">
        <v>815</v>
      </c>
      <c r="X3368" s="20">
        <v>0</v>
      </c>
      <c r="Y3368" s="7" t="s">
        <v>12139</v>
      </c>
      <c r="Z3368" s="11" t="s">
        <v>4442</v>
      </c>
      <c r="AA3368" s="7">
        <v>20000</v>
      </c>
      <c r="AB3368" s="1" t="s">
        <v>15975</v>
      </c>
      <c r="AC3368" s="7" t="s">
        <v>14870</v>
      </c>
      <c r="AD3368" s="1" t="s">
        <v>16269</v>
      </c>
    </row>
    <row r="3369" spans="1:30">
      <c r="A3369" s="6">
        <v>43944</v>
      </c>
      <c r="B3369" s="7" t="s">
        <v>1385</v>
      </c>
      <c r="C3369" s="7" t="s">
        <v>4444</v>
      </c>
      <c r="D3369" s="7" t="s">
        <v>1387</v>
      </c>
      <c r="E3369" s="7" t="s">
        <v>4456</v>
      </c>
      <c r="F3369" s="7" t="s">
        <v>4469</v>
      </c>
      <c r="G3369" s="7" t="s">
        <v>17</v>
      </c>
      <c r="H3369" s="7" t="s">
        <v>5736</v>
      </c>
      <c r="I3369" s="7" t="s">
        <v>8808</v>
      </c>
      <c r="J3369" s="7"/>
      <c r="K3369" s="7"/>
      <c r="L3369" s="7"/>
      <c r="M3369" s="7" t="s">
        <v>9702</v>
      </c>
      <c r="N3369" s="7">
        <v>9189.99</v>
      </c>
      <c r="O3369" s="7"/>
      <c r="P3369" s="7"/>
      <c r="Q3369" s="7"/>
      <c r="R3369" s="1"/>
      <c r="S3369" s="1"/>
      <c r="T3369" s="1"/>
      <c r="U3369" s="15" t="s">
        <v>816</v>
      </c>
      <c r="V3369" s="52"/>
      <c r="W3369" s="14" t="s">
        <v>815</v>
      </c>
      <c r="X3369" s="20">
        <v>0</v>
      </c>
      <c r="Y3369" s="7" t="s">
        <v>12140</v>
      </c>
      <c r="Z3369" s="11" t="s">
        <v>4442</v>
      </c>
      <c r="AA3369" s="7"/>
      <c r="AB3369" s="71" t="s">
        <v>16263</v>
      </c>
      <c r="AC3369" s="7"/>
      <c r="AD3369" s="1" t="s">
        <v>16269</v>
      </c>
    </row>
    <row r="3370" spans="1:30">
      <c r="A3370" s="6">
        <v>43955</v>
      </c>
      <c r="B3370" s="7" t="s">
        <v>1385</v>
      </c>
      <c r="C3370" s="7" t="s">
        <v>4444</v>
      </c>
      <c r="D3370" s="7" t="s">
        <v>1387</v>
      </c>
      <c r="E3370" s="7" t="s">
        <v>4456</v>
      </c>
      <c r="F3370" s="7" t="s">
        <v>4469</v>
      </c>
      <c r="G3370" s="7" t="s">
        <v>17</v>
      </c>
      <c r="H3370" s="7" t="s">
        <v>5736</v>
      </c>
      <c r="I3370" s="7" t="s">
        <v>8808</v>
      </c>
      <c r="J3370" s="7"/>
      <c r="K3370" s="7"/>
      <c r="L3370" s="7"/>
      <c r="M3370" s="7" t="s">
        <v>9702</v>
      </c>
      <c r="N3370" s="7">
        <v>9189.99</v>
      </c>
      <c r="O3370" s="7"/>
      <c r="P3370" s="7"/>
      <c r="Q3370" s="7"/>
      <c r="R3370" s="1"/>
      <c r="S3370" s="1"/>
      <c r="T3370" s="1"/>
      <c r="U3370" s="15" t="s">
        <v>816</v>
      </c>
      <c r="V3370" s="52"/>
      <c r="W3370" s="14" t="s">
        <v>815</v>
      </c>
      <c r="X3370" s="20">
        <v>0</v>
      </c>
      <c r="Y3370" s="7" t="s">
        <v>12141</v>
      </c>
      <c r="Z3370" s="11" t="s">
        <v>4442</v>
      </c>
      <c r="AA3370" s="7"/>
      <c r="AB3370" s="71" t="s">
        <v>16263</v>
      </c>
      <c r="AC3370" s="7"/>
      <c r="AD3370" s="1" t="s">
        <v>16269</v>
      </c>
    </row>
    <row r="3371" spans="1:30">
      <c r="A3371" s="6">
        <v>43944</v>
      </c>
      <c r="B3371" s="7" t="s">
        <v>15</v>
      </c>
      <c r="C3371" s="7" t="s">
        <v>4656</v>
      </c>
      <c r="D3371" s="7" t="s">
        <v>39</v>
      </c>
      <c r="E3371" s="7" t="s">
        <v>16</v>
      </c>
      <c r="F3371" s="7" t="s">
        <v>129</v>
      </c>
      <c r="G3371" s="7" t="s">
        <v>37</v>
      </c>
      <c r="H3371" s="7" t="s">
        <v>6628</v>
      </c>
      <c r="I3371" s="7" t="s">
        <v>8474</v>
      </c>
      <c r="J3371" s="7"/>
      <c r="K3371" s="7" t="s">
        <v>9703</v>
      </c>
      <c r="L3371" s="7" t="s">
        <v>1994</v>
      </c>
      <c r="M3371" s="7" t="s">
        <v>1995</v>
      </c>
      <c r="N3371" s="7">
        <v>9180</v>
      </c>
      <c r="O3371" s="7">
        <v>3000</v>
      </c>
      <c r="P3371" s="7">
        <v>3.06</v>
      </c>
      <c r="Q3371" s="7"/>
      <c r="R3371" s="1"/>
      <c r="S3371" s="1"/>
      <c r="T3371" s="1"/>
      <c r="U3371" s="15" t="s">
        <v>816</v>
      </c>
      <c r="V3371" s="52"/>
      <c r="W3371" s="14" t="s">
        <v>815</v>
      </c>
      <c r="X3371" s="20">
        <v>0</v>
      </c>
      <c r="Y3371" s="7" t="s">
        <v>12142</v>
      </c>
      <c r="Z3371" s="11" t="s">
        <v>4442</v>
      </c>
      <c r="AA3371" s="7">
        <v>2276219</v>
      </c>
      <c r="AB3371" s="1" t="s">
        <v>15197</v>
      </c>
      <c r="AC3371" s="7" t="s">
        <v>14869</v>
      </c>
      <c r="AD3371" s="1" t="s">
        <v>16269</v>
      </c>
    </row>
    <row r="3372" spans="1:30">
      <c r="A3372" s="6">
        <v>43944</v>
      </c>
      <c r="B3372" s="7" t="s">
        <v>15</v>
      </c>
      <c r="C3372" s="7" t="s">
        <v>4642</v>
      </c>
      <c r="D3372" s="7" t="s">
        <v>2046</v>
      </c>
      <c r="E3372" s="7" t="s">
        <v>16</v>
      </c>
      <c r="F3372" s="7" t="s">
        <v>6263</v>
      </c>
      <c r="G3372" s="7" t="s">
        <v>37</v>
      </c>
      <c r="H3372" s="7" t="s">
        <v>6629</v>
      </c>
      <c r="I3372" s="7" t="s">
        <v>9367</v>
      </c>
      <c r="J3372" s="7"/>
      <c r="K3372" s="7"/>
      <c r="L3372" s="7" t="s">
        <v>14564</v>
      </c>
      <c r="M3372" s="7" t="s">
        <v>9368</v>
      </c>
      <c r="N3372" s="7">
        <v>9150</v>
      </c>
      <c r="O3372" s="7">
        <v>1</v>
      </c>
      <c r="P3372" s="7">
        <v>9150</v>
      </c>
      <c r="Q3372" s="7"/>
      <c r="R3372" s="1"/>
      <c r="S3372" s="1"/>
      <c r="T3372" s="1"/>
      <c r="U3372" s="15" t="s">
        <v>816</v>
      </c>
      <c r="V3372" s="52"/>
      <c r="W3372" s="14" t="s">
        <v>815</v>
      </c>
      <c r="X3372" s="20">
        <v>0</v>
      </c>
      <c r="Y3372" s="7" t="s">
        <v>12143</v>
      </c>
      <c r="Z3372" s="11" t="s">
        <v>4442</v>
      </c>
      <c r="AA3372" s="7">
        <v>500000</v>
      </c>
      <c r="AB3372" s="1" t="s">
        <v>15974</v>
      </c>
      <c r="AC3372" s="7" t="s">
        <v>14870</v>
      </c>
      <c r="AD3372" s="1" t="s">
        <v>16269</v>
      </c>
    </row>
    <row r="3373" spans="1:30">
      <c r="A3373" s="6">
        <v>43943</v>
      </c>
      <c r="B3373" s="7" t="s">
        <v>15</v>
      </c>
      <c r="C3373" s="7" t="s">
        <v>5184</v>
      </c>
      <c r="D3373" s="7" t="s">
        <v>474</v>
      </c>
      <c r="E3373" s="7" t="s">
        <v>16</v>
      </c>
      <c r="F3373" s="7"/>
      <c r="G3373" s="7" t="s">
        <v>37</v>
      </c>
      <c r="H3373" s="7" t="s">
        <v>6630</v>
      </c>
      <c r="I3373" s="7" t="s">
        <v>8250</v>
      </c>
      <c r="J3373" s="7"/>
      <c r="K3373" s="7" t="s">
        <v>8251</v>
      </c>
      <c r="L3373" s="7" t="s">
        <v>14286</v>
      </c>
      <c r="M3373" s="7" t="s">
        <v>8252</v>
      </c>
      <c r="N3373" s="7">
        <v>9116.85</v>
      </c>
      <c r="O3373" s="7">
        <v>3</v>
      </c>
      <c r="P3373" s="7">
        <v>3038.95</v>
      </c>
      <c r="Q3373" s="7"/>
      <c r="R3373" s="1"/>
      <c r="S3373" s="1"/>
      <c r="T3373" s="1"/>
      <c r="U3373" s="15" t="s">
        <v>816</v>
      </c>
      <c r="V3373" s="52"/>
      <c r="W3373" s="14" t="s">
        <v>815</v>
      </c>
      <c r="X3373" s="20">
        <v>0</v>
      </c>
      <c r="Y3373" s="7" t="s">
        <v>12144</v>
      </c>
      <c r="Z3373" s="11" t="s">
        <v>4442</v>
      </c>
      <c r="AA3373" s="7">
        <v>200000</v>
      </c>
      <c r="AB3373" s="1" t="s">
        <v>15659</v>
      </c>
      <c r="AC3373" s="7" t="s">
        <v>14870</v>
      </c>
      <c r="AD3373" s="1" t="s">
        <v>16269</v>
      </c>
    </row>
    <row r="3374" spans="1:30">
      <c r="A3374" s="6">
        <v>43950</v>
      </c>
      <c r="B3374" s="7" t="s">
        <v>1385</v>
      </c>
      <c r="C3374" s="7" t="s">
        <v>4444</v>
      </c>
      <c r="D3374" s="7" t="s">
        <v>1387</v>
      </c>
      <c r="E3374" s="7" t="s">
        <v>4456</v>
      </c>
      <c r="F3374" s="7" t="s">
        <v>4498</v>
      </c>
      <c r="G3374" s="7" t="s">
        <v>17</v>
      </c>
      <c r="H3374" s="7" t="s">
        <v>6631</v>
      </c>
      <c r="I3374" s="7" t="s">
        <v>9704</v>
      </c>
      <c r="J3374" s="7"/>
      <c r="K3374" s="7"/>
      <c r="L3374" s="7" t="s">
        <v>14662</v>
      </c>
      <c r="M3374" s="7" t="s">
        <v>9705</v>
      </c>
      <c r="N3374" s="7">
        <v>9100</v>
      </c>
      <c r="O3374" s="7"/>
      <c r="P3374" s="7"/>
      <c r="Q3374" s="7"/>
      <c r="R3374" s="1"/>
      <c r="S3374" s="1"/>
      <c r="T3374" s="1"/>
      <c r="U3374" s="15" t="s">
        <v>816</v>
      </c>
      <c r="V3374" s="52"/>
      <c r="W3374" s="14" t="s">
        <v>815</v>
      </c>
      <c r="X3374" s="20">
        <v>0</v>
      </c>
      <c r="Y3374" s="7" t="s">
        <v>12145</v>
      </c>
      <c r="Z3374" s="11" t="s">
        <v>4442</v>
      </c>
      <c r="AA3374" s="7">
        <v>98000</v>
      </c>
      <c r="AB3374" s="1" t="s">
        <v>16063</v>
      </c>
      <c r="AC3374" s="7" t="s">
        <v>14868</v>
      </c>
      <c r="AD3374" s="1" t="s">
        <v>16269</v>
      </c>
    </row>
    <row r="3375" spans="1:30">
      <c r="A3375" s="6">
        <v>43929</v>
      </c>
      <c r="B3375" s="7" t="s">
        <v>1385</v>
      </c>
      <c r="C3375" s="7" t="s">
        <v>4444</v>
      </c>
      <c r="D3375" s="7" t="s">
        <v>1387</v>
      </c>
      <c r="E3375" s="7" t="s">
        <v>1499</v>
      </c>
      <c r="F3375" s="7" t="s">
        <v>4467</v>
      </c>
      <c r="G3375" s="7" t="s">
        <v>17</v>
      </c>
      <c r="H3375" s="7" t="s">
        <v>5970</v>
      </c>
      <c r="I3375" s="7" t="s">
        <v>9072</v>
      </c>
      <c r="J3375" s="7"/>
      <c r="K3375" s="7"/>
      <c r="L3375" s="7" t="s">
        <v>8316</v>
      </c>
      <c r="M3375" s="7" t="s">
        <v>8820</v>
      </c>
      <c r="N3375" s="7">
        <v>9080</v>
      </c>
      <c r="O3375" s="7"/>
      <c r="P3375" s="7"/>
      <c r="Q3375" s="7"/>
      <c r="R3375" s="1"/>
      <c r="S3375" s="1"/>
      <c r="T3375" s="1"/>
      <c r="U3375" s="15" t="s">
        <v>816</v>
      </c>
      <c r="V3375" s="52"/>
      <c r="W3375" s="14" t="s">
        <v>815</v>
      </c>
      <c r="X3375" s="20">
        <v>0</v>
      </c>
      <c r="Y3375" s="7" t="s">
        <v>12146</v>
      </c>
      <c r="Z3375" s="11" t="s">
        <v>4442</v>
      </c>
      <c r="AA3375" s="7">
        <v>0</v>
      </c>
      <c r="AB3375" s="1" t="s">
        <v>15812</v>
      </c>
      <c r="AC3375" s="7" t="s">
        <v>14869</v>
      </c>
      <c r="AD3375" s="1" t="s">
        <v>16269</v>
      </c>
    </row>
    <row r="3376" spans="1:30">
      <c r="A3376" s="6" t="s">
        <v>815</v>
      </c>
      <c r="B3376" s="7" t="s">
        <v>15</v>
      </c>
      <c r="C3376" s="7" t="s">
        <v>4458</v>
      </c>
      <c r="D3376" s="11" t="s">
        <v>904</v>
      </c>
      <c r="E3376" s="7" t="s">
        <v>16</v>
      </c>
      <c r="F3376" s="7" t="s">
        <v>4459</v>
      </c>
      <c r="G3376" s="7" t="s">
        <v>17</v>
      </c>
      <c r="H3376" s="7" t="s">
        <v>6632</v>
      </c>
      <c r="I3376" s="7" t="s">
        <v>8267</v>
      </c>
      <c r="J3376" s="7"/>
      <c r="K3376" s="7" t="s">
        <v>4517</v>
      </c>
      <c r="L3376" s="7" t="s">
        <v>8597</v>
      </c>
      <c r="M3376" s="7" t="s">
        <v>14357</v>
      </c>
      <c r="N3376" s="7">
        <v>9065</v>
      </c>
      <c r="O3376" s="7"/>
      <c r="P3376" s="7"/>
      <c r="Q3376" s="7"/>
      <c r="R3376" s="1"/>
      <c r="S3376" s="1"/>
      <c r="T3376" s="1"/>
      <c r="U3376" s="15" t="s">
        <v>816</v>
      </c>
      <c r="V3376" s="52"/>
      <c r="W3376" s="14" t="s">
        <v>815</v>
      </c>
      <c r="X3376" s="20">
        <v>0</v>
      </c>
      <c r="Y3376" s="7" t="s">
        <v>12147</v>
      </c>
      <c r="Z3376" s="11" t="s">
        <v>4442</v>
      </c>
      <c r="AA3376" s="7">
        <v>87620530</v>
      </c>
      <c r="AB3376" s="1" t="s">
        <v>15616</v>
      </c>
      <c r="AC3376" s="7" t="s">
        <v>14869</v>
      </c>
      <c r="AD3376" s="1" t="s">
        <v>16269</v>
      </c>
    </row>
    <row r="3377" spans="1:30">
      <c r="A3377" s="6">
        <v>43951</v>
      </c>
      <c r="B3377" s="7" t="s">
        <v>1385</v>
      </c>
      <c r="C3377" s="7" t="s">
        <v>4444</v>
      </c>
      <c r="D3377" s="7" t="s">
        <v>1387</v>
      </c>
      <c r="E3377" s="7" t="s">
        <v>1499</v>
      </c>
      <c r="F3377" s="7" t="s">
        <v>5242</v>
      </c>
      <c r="G3377" s="7" t="s">
        <v>17</v>
      </c>
      <c r="H3377" s="7" t="s">
        <v>6030</v>
      </c>
      <c r="I3377" s="7" t="s">
        <v>9133</v>
      </c>
      <c r="J3377" s="7"/>
      <c r="K3377" s="7"/>
      <c r="L3377" s="7" t="s">
        <v>9706</v>
      </c>
      <c r="M3377" s="7" t="s">
        <v>14663</v>
      </c>
      <c r="N3377" s="7">
        <v>9064</v>
      </c>
      <c r="O3377" s="7"/>
      <c r="P3377" s="7"/>
      <c r="Q3377" s="7"/>
      <c r="R3377" s="1"/>
      <c r="S3377" s="1"/>
      <c r="T3377" s="1"/>
      <c r="U3377" s="15" t="s">
        <v>816</v>
      </c>
      <c r="V3377" s="52"/>
      <c r="W3377" s="14" t="s">
        <v>815</v>
      </c>
      <c r="X3377" s="20">
        <v>0</v>
      </c>
      <c r="Y3377" s="7" t="s">
        <v>12148</v>
      </c>
      <c r="Z3377" s="11" t="s">
        <v>4442</v>
      </c>
      <c r="AA3377" s="7">
        <v>78600000</v>
      </c>
      <c r="AB3377" s="1" t="s">
        <v>16064</v>
      </c>
      <c r="AC3377" s="7" t="s">
        <v>14869</v>
      </c>
      <c r="AD3377" s="1" t="s">
        <v>16269</v>
      </c>
    </row>
    <row r="3378" spans="1:30">
      <c r="A3378" s="6">
        <v>43949</v>
      </c>
      <c r="B3378" s="7" t="s">
        <v>1385</v>
      </c>
      <c r="C3378" s="7" t="s">
        <v>4499</v>
      </c>
      <c r="D3378" s="7" t="s">
        <v>2194</v>
      </c>
      <c r="E3378" s="7" t="s">
        <v>36</v>
      </c>
      <c r="F3378" s="7" t="s">
        <v>2319</v>
      </c>
      <c r="G3378" s="7" t="s">
        <v>17</v>
      </c>
      <c r="H3378" s="7" t="s">
        <v>6633</v>
      </c>
      <c r="I3378" s="7" t="s">
        <v>2321</v>
      </c>
      <c r="J3378" s="7" t="s">
        <v>2321</v>
      </c>
      <c r="K3378" s="7" t="s">
        <v>2321</v>
      </c>
      <c r="L3378" s="7" t="s">
        <v>14427</v>
      </c>
      <c r="M3378" s="7" t="s">
        <v>8859</v>
      </c>
      <c r="N3378" s="7">
        <v>9060</v>
      </c>
      <c r="O3378" s="7">
        <v>30</v>
      </c>
      <c r="P3378" s="7">
        <v>302</v>
      </c>
      <c r="Q3378" s="7"/>
      <c r="R3378" s="1"/>
      <c r="S3378" s="1"/>
      <c r="T3378" s="1"/>
      <c r="U3378" s="15" t="s">
        <v>816</v>
      </c>
      <c r="V3378" s="52"/>
      <c r="W3378" s="14" t="s">
        <v>815</v>
      </c>
      <c r="X3378" s="20">
        <v>0</v>
      </c>
      <c r="Y3378" s="7" t="s">
        <v>12149</v>
      </c>
      <c r="Z3378" s="11" t="s">
        <v>4442</v>
      </c>
      <c r="AA3378" s="7">
        <v>40000</v>
      </c>
      <c r="AB3378" s="1" t="s">
        <v>15815</v>
      </c>
      <c r="AC3378" s="7" t="s">
        <v>14868</v>
      </c>
      <c r="AD3378" s="1" t="s">
        <v>16269</v>
      </c>
    </row>
    <row r="3379" spans="1:30">
      <c r="A3379" s="6">
        <v>43949</v>
      </c>
      <c r="B3379" s="7" t="s">
        <v>1385</v>
      </c>
      <c r="C3379" s="7" t="s">
        <v>4499</v>
      </c>
      <c r="D3379" s="7" t="s">
        <v>2194</v>
      </c>
      <c r="E3379" s="7" t="s">
        <v>36</v>
      </c>
      <c r="F3379" s="7" t="s">
        <v>2319</v>
      </c>
      <c r="G3379" s="7" t="s">
        <v>17</v>
      </c>
      <c r="H3379" s="7" t="s">
        <v>6274</v>
      </c>
      <c r="I3379" s="7" t="s">
        <v>2321</v>
      </c>
      <c r="J3379" s="7" t="s">
        <v>2321</v>
      </c>
      <c r="K3379" s="7" t="s">
        <v>2321</v>
      </c>
      <c r="L3379" s="7" t="s">
        <v>14427</v>
      </c>
      <c r="M3379" s="7" t="s">
        <v>8859</v>
      </c>
      <c r="N3379" s="7">
        <v>9060</v>
      </c>
      <c r="O3379" s="7">
        <v>30</v>
      </c>
      <c r="P3379" s="7">
        <v>302</v>
      </c>
      <c r="Q3379" s="7"/>
      <c r="R3379" s="1"/>
      <c r="S3379" s="1"/>
      <c r="T3379" s="1"/>
      <c r="U3379" s="15" t="s">
        <v>816</v>
      </c>
      <c r="V3379" s="52"/>
      <c r="W3379" s="14" t="s">
        <v>815</v>
      </c>
      <c r="X3379" s="20">
        <v>0</v>
      </c>
      <c r="Y3379" s="7" t="s">
        <v>12150</v>
      </c>
      <c r="Z3379" s="11" t="s">
        <v>4442</v>
      </c>
      <c r="AA3379" s="7">
        <v>40000</v>
      </c>
      <c r="AB3379" s="1" t="s">
        <v>15815</v>
      </c>
      <c r="AC3379" s="7" t="s">
        <v>14868</v>
      </c>
      <c r="AD3379" s="1" t="s">
        <v>16269</v>
      </c>
    </row>
    <row r="3380" spans="1:30">
      <c r="A3380" s="6" t="s">
        <v>815</v>
      </c>
      <c r="B3380" s="7" t="s">
        <v>15</v>
      </c>
      <c r="C3380" s="7" t="s">
        <v>4458</v>
      </c>
      <c r="D3380" s="11" t="s">
        <v>904</v>
      </c>
      <c r="E3380" s="7" t="s">
        <v>16</v>
      </c>
      <c r="F3380" s="7" t="s">
        <v>4459</v>
      </c>
      <c r="G3380" s="7" t="s">
        <v>17</v>
      </c>
      <c r="H3380" s="7" t="s">
        <v>6634</v>
      </c>
      <c r="I3380" s="7" t="s">
        <v>8267</v>
      </c>
      <c r="J3380" s="7"/>
      <c r="K3380" s="7" t="s">
        <v>4517</v>
      </c>
      <c r="L3380" s="7" t="s">
        <v>8597</v>
      </c>
      <c r="M3380" s="7" t="s">
        <v>14357</v>
      </c>
      <c r="N3380" s="7">
        <v>9030</v>
      </c>
      <c r="O3380" s="7"/>
      <c r="P3380" s="7"/>
      <c r="Q3380" s="7"/>
      <c r="R3380" s="1"/>
      <c r="S3380" s="1"/>
      <c r="T3380" s="1"/>
      <c r="U3380" s="15" t="s">
        <v>816</v>
      </c>
      <c r="V3380" s="52"/>
      <c r="W3380" s="14" t="s">
        <v>815</v>
      </c>
      <c r="X3380" s="20">
        <v>0</v>
      </c>
      <c r="Y3380" s="7" t="s">
        <v>12151</v>
      </c>
      <c r="Z3380" s="11" t="s">
        <v>4442</v>
      </c>
      <c r="AA3380" s="7">
        <v>87620530</v>
      </c>
      <c r="AB3380" s="1" t="s">
        <v>15616</v>
      </c>
      <c r="AC3380" s="7" t="s">
        <v>14869</v>
      </c>
      <c r="AD3380" s="1" t="s">
        <v>16269</v>
      </c>
    </row>
    <row r="3381" spans="1:30">
      <c r="A3381" s="6">
        <v>43928</v>
      </c>
      <c r="B3381" s="7" t="s">
        <v>1385</v>
      </c>
      <c r="C3381" s="7" t="s">
        <v>4444</v>
      </c>
      <c r="D3381" s="7" t="s">
        <v>1387</v>
      </c>
      <c r="E3381" s="7" t="s">
        <v>4456</v>
      </c>
      <c r="F3381" s="7" t="s">
        <v>4469</v>
      </c>
      <c r="G3381" s="7" t="s">
        <v>37</v>
      </c>
      <c r="H3381" s="7" t="s">
        <v>6250</v>
      </c>
      <c r="I3381" s="7" t="s">
        <v>9356</v>
      </c>
      <c r="J3381" s="7"/>
      <c r="K3381" s="7"/>
      <c r="L3381" s="7" t="s">
        <v>8851</v>
      </c>
      <c r="M3381" s="7" t="s">
        <v>8344</v>
      </c>
      <c r="N3381" s="7">
        <v>9028.32</v>
      </c>
      <c r="O3381" s="7"/>
      <c r="P3381" s="7"/>
      <c r="Q3381" s="7"/>
      <c r="R3381" s="1"/>
      <c r="S3381" s="1"/>
      <c r="T3381" s="1"/>
      <c r="U3381" s="15" t="s">
        <v>816</v>
      </c>
      <c r="V3381" s="52"/>
      <c r="W3381" s="14" t="s">
        <v>815</v>
      </c>
      <c r="X3381" s="20">
        <v>0</v>
      </c>
      <c r="Y3381" s="7" t="s">
        <v>12152</v>
      </c>
      <c r="Z3381" s="11" t="s">
        <v>4442</v>
      </c>
      <c r="AA3381" s="7">
        <v>300000</v>
      </c>
      <c r="AB3381" s="1" t="s">
        <v>15687</v>
      </c>
      <c r="AC3381" s="7" t="s">
        <v>14868</v>
      </c>
      <c r="AD3381" s="1" t="s">
        <v>16269</v>
      </c>
    </row>
    <row r="3382" spans="1:30">
      <c r="A3382" s="6">
        <v>43938</v>
      </c>
      <c r="B3382" s="7" t="s">
        <v>15</v>
      </c>
      <c r="C3382" s="7" t="s">
        <v>4244</v>
      </c>
      <c r="D3382" s="11" t="s">
        <v>3155</v>
      </c>
      <c r="E3382" s="7" t="s">
        <v>16</v>
      </c>
      <c r="F3382" s="7" t="s">
        <v>3156</v>
      </c>
      <c r="G3382" s="7" t="s">
        <v>34</v>
      </c>
      <c r="H3382" s="7" t="s">
        <v>6635</v>
      </c>
      <c r="I3382" s="7" t="s">
        <v>3207</v>
      </c>
      <c r="J3382" s="7" t="s">
        <v>3208</v>
      </c>
      <c r="K3382" s="7" t="s">
        <v>3209</v>
      </c>
      <c r="L3382" s="7" t="s">
        <v>13959</v>
      </c>
      <c r="M3382" s="7" t="s">
        <v>3210</v>
      </c>
      <c r="N3382" s="7">
        <v>9000</v>
      </c>
      <c r="O3382" s="7">
        <v>15</v>
      </c>
      <c r="P3382" s="7">
        <v>600</v>
      </c>
      <c r="Q3382" s="7"/>
      <c r="R3382" s="1"/>
      <c r="S3382" s="1"/>
      <c r="T3382" s="1"/>
      <c r="U3382" s="15" t="s">
        <v>816</v>
      </c>
      <c r="V3382" s="52"/>
      <c r="W3382" s="14" t="s">
        <v>815</v>
      </c>
      <c r="X3382" s="20">
        <v>0</v>
      </c>
      <c r="Y3382" s="7" t="s">
        <v>12153</v>
      </c>
      <c r="Z3382" s="11" t="s">
        <v>4442</v>
      </c>
      <c r="AA3382" s="7">
        <v>100000</v>
      </c>
      <c r="AB3382" s="1" t="s">
        <v>15344</v>
      </c>
      <c r="AC3382" s="7" t="s">
        <v>14868</v>
      </c>
      <c r="AD3382" s="1" t="s">
        <v>16269</v>
      </c>
    </row>
    <row r="3383" spans="1:30">
      <c r="A3383" s="6">
        <v>43942</v>
      </c>
      <c r="B3383" s="7" t="s">
        <v>15</v>
      </c>
      <c r="C3383" s="7" t="s">
        <v>5184</v>
      </c>
      <c r="D3383" s="7" t="s">
        <v>474</v>
      </c>
      <c r="E3383" s="7" t="s">
        <v>16</v>
      </c>
      <c r="F3383" s="7"/>
      <c r="G3383" s="7" t="s">
        <v>34</v>
      </c>
      <c r="H3383" s="7" t="s">
        <v>6636</v>
      </c>
      <c r="I3383" s="7" t="s">
        <v>9707</v>
      </c>
      <c r="J3383" s="7"/>
      <c r="K3383" s="7" t="s">
        <v>9708</v>
      </c>
      <c r="L3383" s="7" t="s">
        <v>9709</v>
      </c>
      <c r="M3383" s="7" t="s">
        <v>9710</v>
      </c>
      <c r="N3383" s="7">
        <v>9000</v>
      </c>
      <c r="O3383" s="7">
        <v>1</v>
      </c>
      <c r="P3383" s="7">
        <v>9000</v>
      </c>
      <c r="Q3383" s="7"/>
      <c r="R3383" s="1"/>
      <c r="S3383" s="1"/>
      <c r="T3383" s="1"/>
      <c r="U3383" s="15" t="s">
        <v>816</v>
      </c>
      <c r="V3383" s="52"/>
      <c r="W3383" s="14" t="s">
        <v>815</v>
      </c>
      <c r="X3383" s="20">
        <v>0</v>
      </c>
      <c r="Y3383" s="7" t="s">
        <v>12154</v>
      </c>
      <c r="Z3383" s="11" t="s">
        <v>4442</v>
      </c>
      <c r="AA3383" s="7">
        <v>300000</v>
      </c>
      <c r="AB3383" s="1" t="s">
        <v>16065</v>
      </c>
      <c r="AC3383" s="7" t="s">
        <v>14870</v>
      </c>
      <c r="AD3383" s="1" t="s">
        <v>16269</v>
      </c>
    </row>
    <row r="3384" spans="1:30">
      <c r="A3384" s="6">
        <v>43941</v>
      </c>
      <c r="B3384" s="7" t="s">
        <v>21</v>
      </c>
      <c r="C3384" s="7" t="s">
        <v>2648</v>
      </c>
      <c r="D3384" s="11" t="s">
        <v>3952</v>
      </c>
      <c r="E3384" s="7" t="s">
        <v>16</v>
      </c>
      <c r="F3384" s="7" t="s">
        <v>6257</v>
      </c>
      <c r="G3384" s="7" t="s">
        <v>17</v>
      </c>
      <c r="H3384" s="7" t="s">
        <v>6340</v>
      </c>
      <c r="I3384" s="7" t="s">
        <v>9364</v>
      </c>
      <c r="J3384" s="7"/>
      <c r="K3384" s="7"/>
      <c r="L3384" s="7" t="s">
        <v>1854</v>
      </c>
      <c r="M3384" s="7" t="s">
        <v>1855</v>
      </c>
      <c r="N3384" s="7">
        <v>9000</v>
      </c>
      <c r="O3384" s="7"/>
      <c r="P3384" s="7"/>
      <c r="Q3384" s="7"/>
      <c r="R3384" s="1"/>
      <c r="S3384" s="1"/>
      <c r="T3384" s="1"/>
      <c r="U3384" s="15" t="s">
        <v>816</v>
      </c>
      <c r="V3384" s="52"/>
      <c r="W3384" s="14" t="s">
        <v>815</v>
      </c>
      <c r="X3384" s="20">
        <v>0</v>
      </c>
      <c r="Y3384" s="7" t="s">
        <v>12155</v>
      </c>
      <c r="Z3384" s="11" t="s">
        <v>4442</v>
      </c>
      <c r="AA3384" s="7">
        <v>50000</v>
      </c>
      <c r="AB3384" s="1" t="s">
        <v>15169</v>
      </c>
      <c r="AC3384" s="7" t="s">
        <v>14868</v>
      </c>
      <c r="AD3384" s="1" t="s">
        <v>16269</v>
      </c>
    </row>
    <row r="3385" spans="1:30">
      <c r="A3385" s="6">
        <v>43941</v>
      </c>
      <c r="B3385" s="7" t="s">
        <v>15</v>
      </c>
      <c r="C3385" s="7" t="s">
        <v>4645</v>
      </c>
      <c r="D3385" s="7" t="s">
        <v>692</v>
      </c>
      <c r="E3385" s="7" t="s">
        <v>16</v>
      </c>
      <c r="F3385" s="7"/>
      <c r="G3385" s="7" t="s">
        <v>17</v>
      </c>
      <c r="H3385" s="7" t="s">
        <v>6637</v>
      </c>
      <c r="I3385" s="7" t="s">
        <v>8719</v>
      </c>
      <c r="J3385" s="7"/>
      <c r="K3385" s="7" t="s">
        <v>8720</v>
      </c>
      <c r="L3385" s="7" t="s">
        <v>8721</v>
      </c>
      <c r="M3385" s="7" t="s">
        <v>8722</v>
      </c>
      <c r="N3385" s="7">
        <v>9000</v>
      </c>
      <c r="O3385" s="7">
        <v>200</v>
      </c>
      <c r="P3385" s="7">
        <v>45</v>
      </c>
      <c r="Q3385" s="7"/>
      <c r="R3385" s="1"/>
      <c r="S3385" s="1"/>
      <c r="T3385" s="1"/>
      <c r="U3385" s="15" t="s">
        <v>816</v>
      </c>
      <c r="V3385" s="52"/>
      <c r="W3385" s="14" t="s">
        <v>815</v>
      </c>
      <c r="X3385" s="20">
        <v>0</v>
      </c>
      <c r="Y3385" s="7" t="s">
        <v>12156</v>
      </c>
      <c r="Z3385" s="11" t="s">
        <v>4442</v>
      </c>
      <c r="AA3385" s="7">
        <v>3000000</v>
      </c>
      <c r="AB3385" s="1" t="s">
        <v>15783</v>
      </c>
      <c r="AC3385" s="7" t="s">
        <v>14869</v>
      </c>
      <c r="AD3385" s="1" t="s">
        <v>16269</v>
      </c>
    </row>
    <row r="3386" spans="1:30">
      <c r="A3386" s="6">
        <v>43944</v>
      </c>
      <c r="B3386" s="7" t="s">
        <v>15</v>
      </c>
      <c r="C3386" s="7" t="s">
        <v>4645</v>
      </c>
      <c r="D3386" s="7" t="s">
        <v>692</v>
      </c>
      <c r="E3386" s="7" t="s">
        <v>16</v>
      </c>
      <c r="F3386" s="7"/>
      <c r="G3386" s="7" t="s">
        <v>34</v>
      </c>
      <c r="H3386" s="7" t="s">
        <v>6638</v>
      </c>
      <c r="I3386" s="7" t="s">
        <v>8712</v>
      </c>
      <c r="J3386" s="7"/>
      <c r="K3386" s="7" t="s">
        <v>8713</v>
      </c>
      <c r="L3386" s="7" t="s">
        <v>14386</v>
      </c>
      <c r="M3386" s="7" t="s">
        <v>8714</v>
      </c>
      <c r="N3386" s="7">
        <v>9000</v>
      </c>
      <c r="O3386" s="7">
        <v>1</v>
      </c>
      <c r="P3386" s="7">
        <v>9000</v>
      </c>
      <c r="Q3386" s="7"/>
      <c r="R3386" s="1"/>
      <c r="S3386" s="1"/>
      <c r="T3386" s="1"/>
      <c r="U3386" s="15" t="s">
        <v>816</v>
      </c>
      <c r="V3386" s="52"/>
      <c r="W3386" s="14" t="s">
        <v>815</v>
      </c>
      <c r="X3386" s="20">
        <v>0</v>
      </c>
      <c r="Y3386" s="7" t="s">
        <v>12157</v>
      </c>
      <c r="Z3386" s="11" t="s">
        <v>4442</v>
      </c>
      <c r="AA3386" s="7">
        <v>1600000</v>
      </c>
      <c r="AB3386" s="1" t="s">
        <v>15780</v>
      </c>
      <c r="AC3386" s="7" t="s">
        <v>14870</v>
      </c>
      <c r="AD3386" s="1" t="s">
        <v>16269</v>
      </c>
    </row>
    <row r="3387" spans="1:30">
      <c r="A3387" s="6">
        <v>43955</v>
      </c>
      <c r="B3387" s="7" t="s">
        <v>15</v>
      </c>
      <c r="C3387" s="7" t="s">
        <v>2194</v>
      </c>
      <c r="D3387" s="7" t="s">
        <v>2194</v>
      </c>
      <c r="E3387" s="7" t="s">
        <v>128</v>
      </c>
      <c r="F3387" s="7" t="s">
        <v>6639</v>
      </c>
      <c r="G3387" s="7" t="s">
        <v>17</v>
      </c>
      <c r="H3387" s="7" t="s">
        <v>6640</v>
      </c>
      <c r="I3387" s="7" t="s">
        <v>9711</v>
      </c>
      <c r="J3387" s="7" t="s">
        <v>2207</v>
      </c>
      <c r="K3387" s="7" t="s">
        <v>9712</v>
      </c>
      <c r="L3387" s="7" t="s">
        <v>1982</v>
      </c>
      <c r="M3387" s="7" t="s">
        <v>1983</v>
      </c>
      <c r="N3387" s="7">
        <v>9000</v>
      </c>
      <c r="O3387" s="7">
        <v>500</v>
      </c>
      <c r="P3387" s="7">
        <v>18</v>
      </c>
      <c r="Q3387" s="7"/>
      <c r="R3387" s="1"/>
      <c r="S3387" s="1"/>
      <c r="T3387" s="1"/>
      <c r="U3387" s="15" t="s">
        <v>816</v>
      </c>
      <c r="V3387" s="52"/>
      <c r="W3387" s="14" t="s">
        <v>815</v>
      </c>
      <c r="X3387" s="20">
        <v>0</v>
      </c>
      <c r="Y3387" s="7" t="s">
        <v>12158</v>
      </c>
      <c r="Z3387" s="11" t="s">
        <v>4442</v>
      </c>
      <c r="AA3387" s="7">
        <v>62200</v>
      </c>
      <c r="AB3387" s="1" t="s">
        <v>15196</v>
      </c>
      <c r="AC3387" s="7" t="s">
        <v>14870</v>
      </c>
      <c r="AD3387" s="1" t="s">
        <v>16269</v>
      </c>
    </row>
    <row r="3388" spans="1:30">
      <c r="A3388" s="6">
        <v>43949</v>
      </c>
      <c r="B3388" s="7" t="s">
        <v>1385</v>
      </c>
      <c r="C3388" s="7" t="s">
        <v>4499</v>
      </c>
      <c r="D3388" s="7" t="s">
        <v>2194</v>
      </c>
      <c r="E3388" s="7" t="s">
        <v>36</v>
      </c>
      <c r="F3388" s="7" t="s">
        <v>2319</v>
      </c>
      <c r="G3388" s="7" t="s">
        <v>17</v>
      </c>
      <c r="H3388" s="7" t="s">
        <v>6641</v>
      </c>
      <c r="I3388" s="7" t="s">
        <v>2321</v>
      </c>
      <c r="J3388" s="7" t="s">
        <v>2321</v>
      </c>
      <c r="K3388" s="7" t="s">
        <v>2321</v>
      </c>
      <c r="L3388" s="7" t="s">
        <v>9713</v>
      </c>
      <c r="M3388" s="7" t="s">
        <v>9714</v>
      </c>
      <c r="N3388" s="7">
        <v>9000</v>
      </c>
      <c r="O3388" s="7">
        <v>20</v>
      </c>
      <c r="P3388" s="7">
        <v>450</v>
      </c>
      <c r="Q3388" s="7"/>
      <c r="R3388" s="1"/>
      <c r="S3388" s="1"/>
      <c r="T3388" s="1"/>
      <c r="U3388" s="15" t="s">
        <v>816</v>
      </c>
      <c r="V3388" s="52"/>
      <c r="W3388" s="14" t="s">
        <v>815</v>
      </c>
      <c r="X3388" s="20">
        <v>0</v>
      </c>
      <c r="Y3388" s="7" t="s">
        <v>12159</v>
      </c>
      <c r="Z3388" s="11" t="s">
        <v>4442</v>
      </c>
      <c r="AA3388" s="7">
        <v>0</v>
      </c>
      <c r="AB3388" s="1" t="s">
        <v>16066</v>
      </c>
      <c r="AC3388" s="7" t="s">
        <v>14869</v>
      </c>
      <c r="AD3388" s="1" t="s">
        <v>16269</v>
      </c>
    </row>
    <row r="3389" spans="1:30">
      <c r="A3389" s="6">
        <v>43950</v>
      </c>
      <c r="B3389" s="7" t="s">
        <v>21</v>
      </c>
      <c r="C3389" s="7" t="s">
        <v>4297</v>
      </c>
      <c r="D3389" s="7" t="s">
        <v>309</v>
      </c>
      <c r="E3389" s="7" t="s">
        <v>16</v>
      </c>
      <c r="F3389" s="7" t="s">
        <v>363</v>
      </c>
      <c r="G3389" s="7" t="s">
        <v>37</v>
      </c>
      <c r="H3389" s="7" t="s">
        <v>6642</v>
      </c>
      <c r="I3389" s="7" t="s">
        <v>9715</v>
      </c>
      <c r="J3389" s="7" t="s">
        <v>314</v>
      </c>
      <c r="K3389" s="7" t="s">
        <v>9716</v>
      </c>
      <c r="L3389" s="7" t="s">
        <v>14665</v>
      </c>
      <c r="M3389" s="7" t="s">
        <v>14664</v>
      </c>
      <c r="N3389" s="7">
        <v>8994</v>
      </c>
      <c r="O3389" s="7">
        <v>600</v>
      </c>
      <c r="P3389" s="7">
        <v>14.99</v>
      </c>
      <c r="Q3389" s="7" t="s">
        <v>4400</v>
      </c>
      <c r="R3389" s="1"/>
      <c r="S3389" s="1"/>
      <c r="T3389" s="1"/>
      <c r="U3389" s="15" t="s">
        <v>816</v>
      </c>
      <c r="V3389" s="52"/>
      <c r="W3389" s="14" t="s">
        <v>815</v>
      </c>
      <c r="X3389" s="20">
        <v>0</v>
      </c>
      <c r="Y3389" s="7" t="s">
        <v>12160</v>
      </c>
      <c r="Z3389" s="11" t="s">
        <v>4442</v>
      </c>
      <c r="AA3389" s="7">
        <v>6000</v>
      </c>
      <c r="AB3389" s="1" t="s">
        <v>16067</v>
      </c>
      <c r="AC3389" s="7" t="s">
        <v>14868</v>
      </c>
      <c r="AD3389" s="1" t="s">
        <v>16269</v>
      </c>
    </row>
    <row r="3390" spans="1:30">
      <c r="A3390" s="6">
        <v>43944</v>
      </c>
      <c r="B3390" s="7" t="s">
        <v>21</v>
      </c>
      <c r="C3390" s="7" t="s">
        <v>4656</v>
      </c>
      <c r="D3390" s="7" t="s">
        <v>39</v>
      </c>
      <c r="E3390" s="7" t="s">
        <v>36</v>
      </c>
      <c r="F3390" s="7" t="s">
        <v>297</v>
      </c>
      <c r="G3390" s="7" t="s">
        <v>17</v>
      </c>
      <c r="H3390" s="7" t="s">
        <v>6643</v>
      </c>
      <c r="I3390" s="7" t="s">
        <v>298</v>
      </c>
      <c r="J3390" s="7"/>
      <c r="K3390" s="7" t="s">
        <v>299</v>
      </c>
      <c r="L3390" s="7" t="s">
        <v>13672</v>
      </c>
      <c r="M3390" s="7" t="s">
        <v>251</v>
      </c>
      <c r="N3390" s="7">
        <v>8960</v>
      </c>
      <c r="O3390" s="7">
        <v>5600</v>
      </c>
      <c r="P3390" s="7">
        <v>1.6</v>
      </c>
      <c r="Q3390" s="7"/>
      <c r="R3390" s="1"/>
      <c r="S3390" s="1"/>
      <c r="T3390" s="1"/>
      <c r="U3390" s="15" t="s">
        <v>816</v>
      </c>
      <c r="V3390" s="52"/>
      <c r="W3390" s="14" t="s">
        <v>815</v>
      </c>
      <c r="X3390" s="20">
        <v>0</v>
      </c>
      <c r="Y3390" s="7" t="s">
        <v>12161</v>
      </c>
      <c r="Z3390" s="11" t="s">
        <v>4442</v>
      </c>
      <c r="AA3390" s="7">
        <v>93700</v>
      </c>
      <c r="AB3390" s="1" t="s">
        <v>14916</v>
      </c>
      <c r="AC3390" s="7" t="s">
        <v>14870</v>
      </c>
      <c r="AD3390" s="1" t="s">
        <v>16269</v>
      </c>
    </row>
    <row r="3391" spans="1:30">
      <c r="A3391" s="6">
        <v>43938</v>
      </c>
      <c r="B3391" s="7" t="s">
        <v>21</v>
      </c>
      <c r="C3391" s="7" t="s">
        <v>5366</v>
      </c>
      <c r="D3391" s="11" t="s">
        <v>904</v>
      </c>
      <c r="E3391" s="7" t="s">
        <v>16</v>
      </c>
      <c r="F3391" s="7"/>
      <c r="G3391" s="7" t="s">
        <v>17</v>
      </c>
      <c r="H3391" s="7" t="s">
        <v>6644</v>
      </c>
      <c r="I3391" s="7"/>
      <c r="J3391" s="7"/>
      <c r="K3391" s="7" t="s">
        <v>9717</v>
      </c>
      <c r="L3391" s="7" t="s">
        <v>13806</v>
      </c>
      <c r="M3391" s="7" t="s">
        <v>1300</v>
      </c>
      <c r="N3391" s="7">
        <v>8940</v>
      </c>
      <c r="O3391" s="7"/>
      <c r="P3391" s="7"/>
      <c r="Q3391" s="7"/>
      <c r="R3391" s="1"/>
      <c r="S3391" s="1"/>
      <c r="T3391" s="1"/>
      <c r="U3391" s="15" t="s">
        <v>816</v>
      </c>
      <c r="V3391" s="52"/>
      <c r="W3391" s="14" t="s">
        <v>815</v>
      </c>
      <c r="X3391" s="20">
        <v>0</v>
      </c>
      <c r="Y3391" s="7" t="s">
        <v>12162</v>
      </c>
      <c r="Z3391" s="11" t="s">
        <v>4442</v>
      </c>
      <c r="AA3391" s="7">
        <v>10000</v>
      </c>
      <c r="AB3391" s="1" t="s">
        <v>15084</v>
      </c>
      <c r="AC3391" s="7" t="s">
        <v>14868</v>
      </c>
      <c r="AD3391" s="1" t="s">
        <v>16269</v>
      </c>
    </row>
    <row r="3392" spans="1:30">
      <c r="A3392" s="6">
        <v>43938</v>
      </c>
      <c r="B3392" s="7" t="s">
        <v>21</v>
      </c>
      <c r="C3392" s="7" t="s">
        <v>5366</v>
      </c>
      <c r="D3392" s="11" t="s">
        <v>904</v>
      </c>
      <c r="E3392" s="7" t="s">
        <v>16</v>
      </c>
      <c r="F3392" s="7" t="s">
        <v>1350</v>
      </c>
      <c r="G3392" s="7" t="s">
        <v>17</v>
      </c>
      <c r="H3392" s="7" t="s">
        <v>6645</v>
      </c>
      <c r="I3392" s="7"/>
      <c r="J3392" s="7"/>
      <c r="K3392" s="7" t="s">
        <v>2801</v>
      </c>
      <c r="L3392" s="7" t="s">
        <v>13806</v>
      </c>
      <c r="M3392" s="7" t="s">
        <v>1300</v>
      </c>
      <c r="N3392" s="7">
        <v>8940</v>
      </c>
      <c r="O3392" s="7"/>
      <c r="P3392" s="7">
        <v>44.7</v>
      </c>
      <c r="Q3392" s="7"/>
      <c r="R3392" s="1"/>
      <c r="S3392" s="1"/>
      <c r="T3392" s="1"/>
      <c r="U3392" s="15" t="s">
        <v>816</v>
      </c>
      <c r="V3392" s="52"/>
      <c r="W3392" s="14" t="s">
        <v>815</v>
      </c>
      <c r="X3392" s="20">
        <v>0</v>
      </c>
      <c r="Y3392" s="7" t="s">
        <v>12163</v>
      </c>
      <c r="Z3392" s="11" t="s">
        <v>4442</v>
      </c>
      <c r="AA3392" s="7">
        <v>10000</v>
      </c>
      <c r="AB3392" s="1" t="s">
        <v>15084</v>
      </c>
      <c r="AC3392" s="7" t="s">
        <v>14868</v>
      </c>
      <c r="AD3392" s="1" t="s">
        <v>16269</v>
      </c>
    </row>
    <row r="3393" spans="1:30">
      <c r="A3393" s="6">
        <v>43938</v>
      </c>
      <c r="B3393" s="7" t="s">
        <v>21</v>
      </c>
      <c r="C3393" s="7" t="s">
        <v>5366</v>
      </c>
      <c r="D3393" s="11" t="s">
        <v>904</v>
      </c>
      <c r="E3393" s="7" t="s">
        <v>16</v>
      </c>
      <c r="F3393" s="7" t="s">
        <v>176</v>
      </c>
      <c r="G3393" s="7" t="s">
        <v>17</v>
      </c>
      <c r="H3393" s="7" t="s">
        <v>6646</v>
      </c>
      <c r="I3393" s="7"/>
      <c r="J3393" s="7"/>
      <c r="K3393" s="7" t="s">
        <v>2801</v>
      </c>
      <c r="L3393" s="7" t="s">
        <v>13806</v>
      </c>
      <c r="M3393" s="7" t="s">
        <v>1300</v>
      </c>
      <c r="N3393" s="7">
        <v>8940</v>
      </c>
      <c r="O3393" s="7"/>
      <c r="P3393" s="7">
        <v>44.7</v>
      </c>
      <c r="Q3393" s="7"/>
      <c r="R3393" s="1"/>
      <c r="S3393" s="1"/>
      <c r="T3393" s="1"/>
      <c r="U3393" s="15" t="s">
        <v>816</v>
      </c>
      <c r="V3393" s="52"/>
      <c r="W3393" s="14" t="s">
        <v>815</v>
      </c>
      <c r="X3393" s="20">
        <v>0</v>
      </c>
      <c r="Y3393" s="7" t="s">
        <v>12164</v>
      </c>
      <c r="Z3393" s="11" t="s">
        <v>4442</v>
      </c>
      <c r="AA3393" s="7">
        <v>10000</v>
      </c>
      <c r="AB3393" s="1" t="s">
        <v>15084</v>
      </c>
      <c r="AC3393" s="7" t="s">
        <v>14868</v>
      </c>
      <c r="AD3393" s="1" t="s">
        <v>16269</v>
      </c>
    </row>
    <row r="3394" spans="1:30">
      <c r="A3394" s="6">
        <v>43943</v>
      </c>
      <c r="B3394" s="7" t="s">
        <v>21</v>
      </c>
      <c r="C3394" s="7" t="s">
        <v>6343</v>
      </c>
      <c r="D3394" s="11" t="s">
        <v>904</v>
      </c>
      <c r="E3394" s="7" t="s">
        <v>16</v>
      </c>
      <c r="F3394" s="7" t="s">
        <v>1303</v>
      </c>
      <c r="G3394" s="7" t="s">
        <v>17</v>
      </c>
      <c r="H3394" s="7" t="s">
        <v>6647</v>
      </c>
      <c r="I3394" s="7"/>
      <c r="J3394" s="7"/>
      <c r="K3394" s="7" t="s">
        <v>9718</v>
      </c>
      <c r="L3394" s="7" t="s">
        <v>13754</v>
      </c>
      <c r="M3394" s="7" t="s">
        <v>955</v>
      </c>
      <c r="N3394" s="7">
        <v>8935.4</v>
      </c>
      <c r="O3394" s="7"/>
      <c r="P3394" s="7"/>
      <c r="Q3394" s="7"/>
      <c r="R3394" s="1"/>
      <c r="S3394" s="1"/>
      <c r="T3394" s="1"/>
      <c r="U3394" s="15" t="s">
        <v>816</v>
      </c>
      <c r="V3394" s="52"/>
      <c r="W3394" s="14" t="s">
        <v>815</v>
      </c>
      <c r="X3394" s="20">
        <v>0</v>
      </c>
      <c r="Y3394" s="7" t="s">
        <v>12165</v>
      </c>
      <c r="Z3394" s="11" t="s">
        <v>4442</v>
      </c>
      <c r="AA3394" s="7">
        <v>0</v>
      </c>
      <c r="AB3394" s="1" t="s">
        <v>15026</v>
      </c>
      <c r="AC3394" s="7" t="s">
        <v>14869</v>
      </c>
      <c r="AD3394" s="1" t="s">
        <v>16269</v>
      </c>
    </row>
    <row r="3395" spans="1:30">
      <c r="A3395" s="6">
        <v>43937</v>
      </c>
      <c r="B3395" s="7" t="s">
        <v>15</v>
      </c>
      <c r="C3395" s="7" t="s">
        <v>4632</v>
      </c>
      <c r="D3395" s="7" t="s">
        <v>3512</v>
      </c>
      <c r="E3395" s="7" t="s">
        <v>16</v>
      </c>
      <c r="F3395" s="7"/>
      <c r="G3395" s="7" t="s">
        <v>37</v>
      </c>
      <c r="H3395" s="7" t="s">
        <v>6648</v>
      </c>
      <c r="I3395" s="7" t="s">
        <v>9000</v>
      </c>
      <c r="J3395" s="7" t="s">
        <v>9001</v>
      </c>
      <c r="K3395" s="7" t="s">
        <v>9001</v>
      </c>
      <c r="L3395" s="7" t="s">
        <v>14467</v>
      </c>
      <c r="M3395" s="7" t="s">
        <v>9002</v>
      </c>
      <c r="N3395" s="7">
        <v>8925</v>
      </c>
      <c r="O3395" s="7">
        <v>3</v>
      </c>
      <c r="P3395" s="7">
        <v>2975</v>
      </c>
      <c r="Q3395" s="7"/>
      <c r="R3395" s="1"/>
      <c r="S3395" s="1"/>
      <c r="T3395" s="1"/>
      <c r="U3395" s="15" t="s">
        <v>816</v>
      </c>
      <c r="V3395" s="52"/>
      <c r="W3395" s="14" t="s">
        <v>815</v>
      </c>
      <c r="X3395" s="20">
        <v>0</v>
      </c>
      <c r="Y3395" s="7" t="s">
        <v>12166</v>
      </c>
      <c r="Z3395" s="11" t="s">
        <v>4442</v>
      </c>
      <c r="AA3395" s="7">
        <v>300000</v>
      </c>
      <c r="AB3395" s="1" t="s">
        <v>15865</v>
      </c>
      <c r="AC3395" s="7" t="s">
        <v>14869</v>
      </c>
      <c r="AD3395" s="1" t="s">
        <v>16269</v>
      </c>
    </row>
    <row r="3396" spans="1:30">
      <c r="A3396" s="6">
        <v>43942</v>
      </c>
      <c r="B3396" s="7" t="s">
        <v>15</v>
      </c>
      <c r="C3396" s="7" t="s">
        <v>5184</v>
      </c>
      <c r="D3396" s="7" t="s">
        <v>474</v>
      </c>
      <c r="E3396" s="7" t="s">
        <v>16</v>
      </c>
      <c r="F3396" s="7"/>
      <c r="G3396" s="7" t="s">
        <v>37</v>
      </c>
      <c r="H3396" s="7" t="s">
        <v>6649</v>
      </c>
      <c r="I3396" s="7" t="s">
        <v>489</v>
      </c>
      <c r="J3396" s="7"/>
      <c r="K3396" s="7" t="s">
        <v>490</v>
      </c>
      <c r="L3396" s="7" t="s">
        <v>578</v>
      </c>
      <c r="M3396" s="7" t="s">
        <v>491</v>
      </c>
      <c r="N3396" s="7">
        <v>8890</v>
      </c>
      <c r="O3396" s="7">
        <v>50</v>
      </c>
      <c r="P3396" s="7">
        <v>177.8</v>
      </c>
      <c r="Q3396" s="7"/>
      <c r="R3396" s="1"/>
      <c r="S3396" s="1"/>
      <c r="T3396" s="1"/>
      <c r="U3396" s="15" t="s">
        <v>816</v>
      </c>
      <c r="V3396" s="52"/>
      <c r="W3396" s="14" t="s">
        <v>815</v>
      </c>
      <c r="X3396" s="20">
        <v>0</v>
      </c>
      <c r="Y3396" s="7" t="s">
        <v>12167</v>
      </c>
      <c r="Z3396" s="11" t="s">
        <v>4442</v>
      </c>
      <c r="AA3396" s="7">
        <v>15000</v>
      </c>
      <c r="AB3396" s="1" t="s">
        <v>14952</v>
      </c>
      <c r="AC3396" s="7" t="s">
        <v>14868</v>
      </c>
      <c r="AD3396" s="1" t="s">
        <v>16269</v>
      </c>
    </row>
    <row r="3397" spans="1:30">
      <c r="A3397" s="6">
        <v>43938</v>
      </c>
      <c r="B3397" s="7" t="s">
        <v>21</v>
      </c>
      <c r="C3397" s="7" t="s">
        <v>4589</v>
      </c>
      <c r="D3397" s="7" t="s">
        <v>2170</v>
      </c>
      <c r="E3397" s="7" t="s">
        <v>16</v>
      </c>
      <c r="F3397" s="7"/>
      <c r="G3397" s="7" t="s">
        <v>17</v>
      </c>
      <c r="H3397" s="7" t="s">
        <v>5729</v>
      </c>
      <c r="I3397" s="7" t="s">
        <v>5081</v>
      </c>
      <c r="J3397" s="7"/>
      <c r="K3397" s="7"/>
      <c r="L3397" s="7" t="s">
        <v>13872</v>
      </c>
      <c r="M3397" s="7" t="s">
        <v>2172</v>
      </c>
      <c r="N3397" s="7">
        <v>8870.4</v>
      </c>
      <c r="O3397" s="7">
        <v>18480</v>
      </c>
      <c r="P3397" s="7">
        <v>0.48</v>
      </c>
      <c r="Q3397" s="7"/>
      <c r="R3397" s="1"/>
      <c r="S3397" s="1"/>
      <c r="T3397" s="1"/>
      <c r="U3397" s="15" t="s">
        <v>816</v>
      </c>
      <c r="V3397" s="52"/>
      <c r="W3397" s="14" t="s">
        <v>815</v>
      </c>
      <c r="X3397" s="20">
        <v>0</v>
      </c>
      <c r="Y3397" s="7" t="s">
        <v>12168</v>
      </c>
      <c r="Z3397" s="11" t="s">
        <v>4442</v>
      </c>
      <c r="AA3397" s="7">
        <v>500000</v>
      </c>
      <c r="AB3397" s="1" t="s">
        <v>15215</v>
      </c>
      <c r="AC3397" s="7" t="s">
        <v>14869</v>
      </c>
      <c r="AD3397" s="1" t="s">
        <v>16269</v>
      </c>
    </row>
    <row r="3398" spans="1:30">
      <c r="A3398" s="6">
        <v>43944</v>
      </c>
      <c r="B3398" s="7" t="s">
        <v>15</v>
      </c>
      <c r="C3398" s="7" t="s">
        <v>5184</v>
      </c>
      <c r="D3398" s="7" t="s">
        <v>474</v>
      </c>
      <c r="E3398" s="7" t="s">
        <v>16</v>
      </c>
      <c r="F3398" s="7" t="s">
        <v>646</v>
      </c>
      <c r="G3398" s="7" t="s">
        <v>37</v>
      </c>
      <c r="H3398" s="7" t="s">
        <v>6650</v>
      </c>
      <c r="I3398" s="7" t="s">
        <v>9719</v>
      </c>
      <c r="J3398" s="7"/>
      <c r="K3398" s="7" t="s">
        <v>9720</v>
      </c>
      <c r="L3398" s="7" t="s">
        <v>14666</v>
      </c>
      <c r="M3398" s="7" t="s">
        <v>9721</v>
      </c>
      <c r="N3398" s="7">
        <v>8820</v>
      </c>
      <c r="O3398" s="7">
        <v>280</v>
      </c>
      <c r="P3398" s="7">
        <v>31.5</v>
      </c>
      <c r="Q3398" s="7"/>
      <c r="R3398" s="1"/>
      <c r="S3398" s="1"/>
      <c r="T3398" s="1"/>
      <c r="U3398" s="15" t="s">
        <v>816</v>
      </c>
      <c r="V3398" s="52"/>
      <c r="W3398" s="14" t="s">
        <v>815</v>
      </c>
      <c r="X3398" s="20">
        <v>0</v>
      </c>
      <c r="Y3398" s="7" t="s">
        <v>12169</v>
      </c>
      <c r="Z3398" s="11" t="s">
        <v>4442</v>
      </c>
      <c r="AA3398" s="7">
        <v>200000</v>
      </c>
      <c r="AB3398" s="1" t="s">
        <v>16068</v>
      </c>
      <c r="AC3398" s="7" t="s">
        <v>14868</v>
      </c>
      <c r="AD3398" s="1" t="s">
        <v>16269</v>
      </c>
    </row>
    <row r="3399" spans="1:30">
      <c r="A3399" s="6">
        <v>43913</v>
      </c>
      <c r="B3399" s="7" t="s">
        <v>21</v>
      </c>
      <c r="C3399" s="7" t="s">
        <v>4269</v>
      </c>
      <c r="D3399" s="7" t="s">
        <v>3952</v>
      </c>
      <c r="E3399" s="7" t="s">
        <v>16</v>
      </c>
      <c r="F3399" s="7" t="s">
        <v>4270</v>
      </c>
      <c r="G3399" s="7" t="s">
        <v>17</v>
      </c>
      <c r="H3399" s="7" t="s">
        <v>6651</v>
      </c>
      <c r="I3399" s="7" t="s">
        <v>4396</v>
      </c>
      <c r="J3399" s="7"/>
      <c r="K3399" s="7"/>
      <c r="L3399" s="7" t="s">
        <v>14054</v>
      </c>
      <c r="M3399" s="7" t="s">
        <v>4073</v>
      </c>
      <c r="N3399" s="7">
        <v>8808</v>
      </c>
      <c r="O3399" s="7">
        <v>120</v>
      </c>
      <c r="P3399" s="7">
        <v>73.400000000000006</v>
      </c>
      <c r="Q3399" s="7" t="s">
        <v>20</v>
      </c>
      <c r="R3399" s="1"/>
      <c r="S3399" s="1"/>
      <c r="T3399" s="1"/>
      <c r="U3399" s="15" t="s">
        <v>816</v>
      </c>
      <c r="V3399" s="52"/>
      <c r="W3399" s="14" t="s">
        <v>815</v>
      </c>
      <c r="X3399" s="20">
        <v>0</v>
      </c>
      <c r="Y3399" s="7" t="s">
        <v>12170</v>
      </c>
      <c r="Z3399" s="11" t="s">
        <v>4442</v>
      </c>
      <c r="AA3399" s="7">
        <v>2000000</v>
      </c>
      <c r="AB3399" s="1" t="s">
        <v>15443</v>
      </c>
      <c r="AC3399" s="7" t="s">
        <v>14868</v>
      </c>
      <c r="AD3399" s="1" t="s">
        <v>16269</v>
      </c>
    </row>
    <row r="3400" spans="1:30">
      <c r="A3400" s="6" t="s">
        <v>815</v>
      </c>
      <c r="B3400" s="7" t="s">
        <v>15</v>
      </c>
      <c r="C3400" s="7" t="s">
        <v>4458</v>
      </c>
      <c r="D3400" s="11" t="s">
        <v>904</v>
      </c>
      <c r="E3400" s="7" t="s">
        <v>16</v>
      </c>
      <c r="F3400" s="7" t="s">
        <v>4459</v>
      </c>
      <c r="G3400" s="7" t="s">
        <v>17</v>
      </c>
      <c r="H3400" s="7" t="s">
        <v>6458</v>
      </c>
      <c r="I3400" s="7" t="s">
        <v>4845</v>
      </c>
      <c r="J3400" s="7"/>
      <c r="K3400" s="7" t="s">
        <v>4517</v>
      </c>
      <c r="L3400" s="7"/>
      <c r="M3400" s="7"/>
      <c r="N3400" s="7">
        <v>8797.5</v>
      </c>
      <c r="O3400" s="7"/>
      <c r="P3400" s="7"/>
      <c r="Q3400" s="7"/>
      <c r="R3400" s="1"/>
      <c r="S3400" s="1"/>
      <c r="T3400" s="1"/>
      <c r="U3400" s="15" t="s">
        <v>816</v>
      </c>
      <c r="V3400" s="52"/>
      <c r="W3400" s="14" t="s">
        <v>815</v>
      </c>
      <c r="X3400" s="20">
        <v>0</v>
      </c>
      <c r="Y3400" s="7" t="s">
        <v>12171</v>
      </c>
      <c r="Z3400" s="11" t="s">
        <v>4442</v>
      </c>
      <c r="AA3400" s="7"/>
      <c r="AB3400" s="1" t="s">
        <v>14871</v>
      </c>
      <c r="AC3400" s="7"/>
      <c r="AD3400" s="1" t="s">
        <v>16269</v>
      </c>
    </row>
    <row r="3401" spans="1:30">
      <c r="A3401" s="6">
        <v>43927</v>
      </c>
      <c r="B3401" s="7" t="s">
        <v>21</v>
      </c>
      <c r="C3401" s="7" t="s">
        <v>4269</v>
      </c>
      <c r="D3401" s="7" t="s">
        <v>3952</v>
      </c>
      <c r="E3401" s="7" t="s">
        <v>16</v>
      </c>
      <c r="F3401" s="7" t="s">
        <v>4270</v>
      </c>
      <c r="G3401" s="7" t="s">
        <v>37</v>
      </c>
      <c r="H3401" s="7" t="s">
        <v>6652</v>
      </c>
      <c r="I3401" s="7" t="s">
        <v>9114</v>
      </c>
      <c r="J3401" s="7"/>
      <c r="K3401" s="7"/>
      <c r="L3401" s="7" t="s">
        <v>14496</v>
      </c>
      <c r="M3401" s="7" t="s">
        <v>9115</v>
      </c>
      <c r="N3401" s="7">
        <v>8790</v>
      </c>
      <c r="O3401" s="7">
        <v>2</v>
      </c>
      <c r="P3401" s="7">
        <v>4395</v>
      </c>
      <c r="Q3401" s="7"/>
      <c r="R3401" s="1"/>
      <c r="S3401" s="1"/>
      <c r="T3401" s="1"/>
      <c r="U3401" s="15" t="s">
        <v>816</v>
      </c>
      <c r="V3401" s="52"/>
      <c r="W3401" s="14" t="s">
        <v>815</v>
      </c>
      <c r="X3401" s="20">
        <v>0</v>
      </c>
      <c r="Y3401" s="7" t="s">
        <v>12172</v>
      </c>
      <c r="Z3401" s="11" t="s">
        <v>4442</v>
      </c>
      <c r="AA3401" s="7">
        <v>100000</v>
      </c>
      <c r="AB3401" s="1" t="s">
        <v>15899</v>
      </c>
      <c r="AC3401" s="7" t="s">
        <v>14868</v>
      </c>
      <c r="AD3401" s="1" t="s">
        <v>16269</v>
      </c>
    </row>
    <row r="3402" spans="1:30">
      <c r="A3402" s="6">
        <v>43936</v>
      </c>
      <c r="B3402" s="7" t="s">
        <v>15</v>
      </c>
      <c r="C3402" s="7" t="s">
        <v>4632</v>
      </c>
      <c r="D3402" s="7" t="s">
        <v>3512</v>
      </c>
      <c r="E3402" s="7" t="s">
        <v>16</v>
      </c>
      <c r="F3402" s="7"/>
      <c r="G3402" s="7" t="s">
        <v>17</v>
      </c>
      <c r="H3402" s="7" t="s">
        <v>6653</v>
      </c>
      <c r="I3402" s="7" t="s">
        <v>3776</v>
      </c>
      <c r="J3402" s="7" t="s">
        <v>2294</v>
      </c>
      <c r="K3402" s="7" t="s">
        <v>2294</v>
      </c>
      <c r="L3402" s="7" t="s">
        <v>8355</v>
      </c>
      <c r="M3402" s="7" t="s">
        <v>2620</v>
      </c>
      <c r="N3402" s="7">
        <v>8750</v>
      </c>
      <c r="O3402" s="7">
        <v>500</v>
      </c>
      <c r="P3402" s="7">
        <v>17.5</v>
      </c>
      <c r="Q3402" s="7"/>
      <c r="R3402" s="1"/>
      <c r="S3402" s="1"/>
      <c r="T3402" s="1"/>
      <c r="U3402" s="15" t="s">
        <v>816</v>
      </c>
      <c r="V3402" s="52"/>
      <c r="W3402" s="14" t="s">
        <v>815</v>
      </c>
      <c r="X3402" s="20">
        <v>0</v>
      </c>
      <c r="Y3402" s="7" t="s">
        <v>12173</v>
      </c>
      <c r="Z3402" s="11" t="s">
        <v>4442</v>
      </c>
      <c r="AA3402" s="7">
        <v>40000000</v>
      </c>
      <c r="AB3402" s="1" t="s">
        <v>15276</v>
      </c>
      <c r="AC3402" s="7" t="s">
        <v>14869</v>
      </c>
      <c r="AD3402" s="1" t="s">
        <v>16269</v>
      </c>
    </row>
    <row r="3403" spans="1:30">
      <c r="A3403" s="6" t="s">
        <v>815</v>
      </c>
      <c r="B3403" s="7" t="s">
        <v>15</v>
      </c>
      <c r="C3403" s="7" t="s">
        <v>4458</v>
      </c>
      <c r="D3403" s="11" t="s">
        <v>904</v>
      </c>
      <c r="E3403" s="7" t="s">
        <v>16</v>
      </c>
      <c r="F3403" s="7" t="s">
        <v>4459</v>
      </c>
      <c r="G3403" s="7" t="s">
        <v>17</v>
      </c>
      <c r="H3403" s="7" t="s">
        <v>6654</v>
      </c>
      <c r="I3403" s="7" t="s">
        <v>4846</v>
      </c>
      <c r="J3403" s="7"/>
      <c r="K3403" s="7" t="s">
        <v>4517</v>
      </c>
      <c r="L3403" s="7" t="s">
        <v>8268</v>
      </c>
      <c r="M3403" s="7" t="s">
        <v>1216</v>
      </c>
      <c r="N3403" s="7">
        <v>8748</v>
      </c>
      <c r="O3403" s="7"/>
      <c r="P3403" s="7"/>
      <c r="Q3403" s="7"/>
      <c r="R3403" s="1"/>
      <c r="S3403" s="1"/>
      <c r="T3403" s="1"/>
      <c r="U3403" s="15" t="s">
        <v>816</v>
      </c>
      <c r="V3403" s="52"/>
      <c r="W3403" s="14" t="s">
        <v>815</v>
      </c>
      <c r="X3403" s="20">
        <v>0</v>
      </c>
      <c r="Y3403" s="7" t="s">
        <v>12174</v>
      </c>
      <c r="Z3403" s="11" t="s">
        <v>4442</v>
      </c>
      <c r="AA3403" s="7">
        <v>2000000</v>
      </c>
      <c r="AB3403" s="1" t="s">
        <v>15070</v>
      </c>
      <c r="AC3403" s="7" t="s">
        <v>14869</v>
      </c>
      <c r="AD3403" s="1" t="s">
        <v>16269</v>
      </c>
    </row>
    <row r="3404" spans="1:30">
      <c r="A3404" s="6" t="s">
        <v>815</v>
      </c>
      <c r="B3404" s="7" t="s">
        <v>15</v>
      </c>
      <c r="C3404" s="7" t="s">
        <v>4458</v>
      </c>
      <c r="D3404" s="11" t="s">
        <v>904</v>
      </c>
      <c r="E3404" s="7" t="s">
        <v>16</v>
      </c>
      <c r="F3404" s="7" t="s">
        <v>4461</v>
      </c>
      <c r="G3404" s="7" t="s">
        <v>17</v>
      </c>
      <c r="H3404" s="7" t="s">
        <v>5311</v>
      </c>
      <c r="I3404" s="7" t="s">
        <v>4521</v>
      </c>
      <c r="J3404" s="7"/>
      <c r="K3404" s="7" t="s">
        <v>4517</v>
      </c>
      <c r="L3404" s="7" t="s">
        <v>1838</v>
      </c>
      <c r="M3404" s="7" t="s">
        <v>8433</v>
      </c>
      <c r="N3404" s="7">
        <v>8730</v>
      </c>
      <c r="O3404" s="7"/>
      <c r="P3404" s="7"/>
      <c r="Q3404" s="7"/>
      <c r="R3404" s="1"/>
      <c r="S3404" s="1"/>
      <c r="T3404" s="1"/>
      <c r="U3404" s="15" t="s">
        <v>816</v>
      </c>
      <c r="V3404" s="52"/>
      <c r="W3404" s="14" t="s">
        <v>815</v>
      </c>
      <c r="X3404" s="20">
        <v>0</v>
      </c>
      <c r="Y3404" s="7" t="s">
        <v>12175</v>
      </c>
      <c r="Z3404" s="11" t="s">
        <v>4442</v>
      </c>
      <c r="AA3404" s="7">
        <v>16500000</v>
      </c>
      <c r="AB3404" s="1" t="s">
        <v>15167</v>
      </c>
      <c r="AC3404" s="7" t="s">
        <v>14869</v>
      </c>
      <c r="AD3404" s="1" t="s">
        <v>16269</v>
      </c>
    </row>
    <row r="3405" spans="1:30">
      <c r="A3405" s="6">
        <v>43944</v>
      </c>
      <c r="B3405" s="7" t="s">
        <v>15</v>
      </c>
      <c r="C3405" s="7" t="s">
        <v>5184</v>
      </c>
      <c r="D3405" s="7" t="s">
        <v>474</v>
      </c>
      <c r="E3405" s="7" t="s">
        <v>16</v>
      </c>
      <c r="F3405" s="7" t="s">
        <v>646</v>
      </c>
      <c r="G3405" s="7" t="s">
        <v>37</v>
      </c>
      <c r="H3405" s="7" t="s">
        <v>6655</v>
      </c>
      <c r="I3405" s="7" t="s">
        <v>9719</v>
      </c>
      <c r="J3405" s="7"/>
      <c r="K3405" s="7" t="s">
        <v>9720</v>
      </c>
      <c r="L3405" s="7" t="s">
        <v>14666</v>
      </c>
      <c r="M3405" s="7" t="s">
        <v>9721</v>
      </c>
      <c r="N3405" s="7">
        <v>8680</v>
      </c>
      <c r="O3405" s="7">
        <v>280</v>
      </c>
      <c r="P3405" s="7">
        <v>31</v>
      </c>
      <c r="Q3405" s="7"/>
      <c r="R3405" s="1"/>
      <c r="S3405" s="1"/>
      <c r="T3405" s="1"/>
      <c r="U3405" s="15" t="s">
        <v>816</v>
      </c>
      <c r="V3405" s="52"/>
      <c r="W3405" s="14" t="s">
        <v>815</v>
      </c>
      <c r="X3405" s="20">
        <v>0</v>
      </c>
      <c r="Y3405" s="7" t="s">
        <v>12176</v>
      </c>
      <c r="Z3405" s="11" t="s">
        <v>4442</v>
      </c>
      <c r="AA3405" s="7">
        <v>200000</v>
      </c>
      <c r="AB3405" s="1" t="s">
        <v>16068</v>
      </c>
      <c r="AC3405" s="7" t="s">
        <v>14868</v>
      </c>
      <c r="AD3405" s="1" t="s">
        <v>16269</v>
      </c>
    </row>
    <row r="3406" spans="1:30">
      <c r="A3406" s="6">
        <v>43927</v>
      </c>
      <c r="B3406" s="7" t="s">
        <v>1385</v>
      </c>
      <c r="C3406" s="7" t="s">
        <v>4444</v>
      </c>
      <c r="D3406" s="7" t="s">
        <v>1387</v>
      </c>
      <c r="E3406" s="7" t="s">
        <v>4456</v>
      </c>
      <c r="F3406" s="7" t="s">
        <v>6656</v>
      </c>
      <c r="G3406" s="7" t="s">
        <v>17</v>
      </c>
      <c r="H3406" s="7" t="s">
        <v>6657</v>
      </c>
      <c r="I3406" s="7" t="s">
        <v>9722</v>
      </c>
      <c r="J3406" s="7"/>
      <c r="K3406" s="7"/>
      <c r="L3406" s="7" t="s">
        <v>3304</v>
      </c>
      <c r="M3406" s="7" t="s">
        <v>3305</v>
      </c>
      <c r="N3406" s="7">
        <v>8619.36</v>
      </c>
      <c r="O3406" s="7"/>
      <c r="P3406" s="7"/>
      <c r="Q3406" s="7"/>
      <c r="R3406" s="1"/>
      <c r="S3406" s="1"/>
      <c r="T3406" s="1"/>
      <c r="U3406" s="15" t="s">
        <v>816</v>
      </c>
      <c r="V3406" s="52"/>
      <c r="W3406" s="14" t="s">
        <v>815</v>
      </c>
      <c r="X3406" s="20">
        <v>0</v>
      </c>
      <c r="Y3406" s="7" t="s">
        <v>12177</v>
      </c>
      <c r="Z3406" s="11" t="s">
        <v>4442</v>
      </c>
      <c r="AA3406" s="7">
        <v>93700</v>
      </c>
      <c r="AB3406" s="1" t="s">
        <v>15353</v>
      </c>
      <c r="AC3406" s="7" t="s">
        <v>14868</v>
      </c>
      <c r="AD3406" s="1" t="s">
        <v>16269</v>
      </c>
    </row>
    <row r="3407" spans="1:30">
      <c r="A3407" s="6">
        <v>43916</v>
      </c>
      <c r="B3407" s="7" t="s">
        <v>15</v>
      </c>
      <c r="C3407" s="7" t="s">
        <v>4632</v>
      </c>
      <c r="D3407" s="7" t="s">
        <v>3512</v>
      </c>
      <c r="E3407" s="7" t="s">
        <v>16</v>
      </c>
      <c r="F3407" s="7"/>
      <c r="G3407" s="7" t="s">
        <v>17</v>
      </c>
      <c r="H3407" s="7" t="s">
        <v>6658</v>
      </c>
      <c r="I3407" s="7" t="s">
        <v>8952</v>
      </c>
      <c r="J3407" s="7" t="s">
        <v>3561</v>
      </c>
      <c r="K3407" s="7" t="s">
        <v>3561</v>
      </c>
      <c r="L3407" s="7" t="s">
        <v>1722</v>
      </c>
      <c r="M3407" s="7" t="s">
        <v>1723</v>
      </c>
      <c r="N3407" s="7">
        <v>8589</v>
      </c>
      <c r="O3407" s="7">
        <v>2100</v>
      </c>
      <c r="P3407" s="7">
        <v>4.09</v>
      </c>
      <c r="Q3407" s="7"/>
      <c r="R3407" s="1"/>
      <c r="S3407" s="1"/>
      <c r="T3407" s="1"/>
      <c r="U3407" s="15" t="s">
        <v>816</v>
      </c>
      <c r="V3407" s="52"/>
      <c r="W3407" s="14" t="s">
        <v>815</v>
      </c>
      <c r="X3407" s="20">
        <v>0</v>
      </c>
      <c r="Y3407" s="7" t="s">
        <v>12178</v>
      </c>
      <c r="Z3407" s="11" t="s">
        <v>4442</v>
      </c>
      <c r="AA3407" s="7">
        <v>1500000</v>
      </c>
      <c r="AB3407" s="1" t="s">
        <v>15148</v>
      </c>
      <c r="AC3407" s="7" t="s">
        <v>14869</v>
      </c>
      <c r="AD3407" s="1" t="s">
        <v>16269</v>
      </c>
    </row>
    <row r="3408" spans="1:30">
      <c r="A3408" s="6">
        <v>43929</v>
      </c>
      <c r="B3408" s="7" t="s">
        <v>15</v>
      </c>
      <c r="C3408" s="7"/>
      <c r="D3408" s="7" t="s">
        <v>2480</v>
      </c>
      <c r="E3408" s="7" t="s">
        <v>16</v>
      </c>
      <c r="F3408" s="7" t="s">
        <v>2566</v>
      </c>
      <c r="G3408" s="7" t="s">
        <v>17</v>
      </c>
      <c r="H3408" s="7" t="s">
        <v>6659</v>
      </c>
      <c r="I3408" s="7" t="s">
        <v>8407</v>
      </c>
      <c r="J3408" s="7" t="s">
        <v>9723</v>
      </c>
      <c r="K3408" s="7" t="s">
        <v>2590</v>
      </c>
      <c r="L3408" s="7" t="s">
        <v>8595</v>
      </c>
      <c r="M3408" s="7" t="s">
        <v>8409</v>
      </c>
      <c r="N3408" s="7">
        <v>8560.6</v>
      </c>
      <c r="O3408" s="7">
        <v>10</v>
      </c>
      <c r="P3408" s="7">
        <v>856</v>
      </c>
      <c r="Q3408" s="7"/>
      <c r="R3408" s="1"/>
      <c r="S3408" s="1"/>
      <c r="T3408" s="1"/>
      <c r="U3408" s="15" t="s">
        <v>816</v>
      </c>
      <c r="V3408" s="52"/>
      <c r="W3408" s="14" t="s">
        <v>815</v>
      </c>
      <c r="X3408" s="20">
        <v>0</v>
      </c>
      <c r="Y3408" s="7" t="s">
        <v>12179</v>
      </c>
      <c r="Z3408" s="11" t="s">
        <v>4442</v>
      </c>
      <c r="AA3408" s="7">
        <v>10000000</v>
      </c>
      <c r="AB3408" s="1" t="s">
        <v>15703</v>
      </c>
      <c r="AC3408" s="7" t="s">
        <v>14869</v>
      </c>
      <c r="AD3408" s="1" t="s">
        <v>16269</v>
      </c>
    </row>
    <row r="3409" spans="1:30">
      <c r="A3409" s="6">
        <v>43949</v>
      </c>
      <c r="B3409" s="7" t="s">
        <v>1385</v>
      </c>
      <c r="C3409" s="7" t="s">
        <v>4499</v>
      </c>
      <c r="D3409" s="7" t="s">
        <v>2194</v>
      </c>
      <c r="E3409" s="7" t="s">
        <v>36</v>
      </c>
      <c r="F3409" s="7" t="s">
        <v>2319</v>
      </c>
      <c r="G3409" s="7" t="s">
        <v>17</v>
      </c>
      <c r="H3409" s="7" t="s">
        <v>6509</v>
      </c>
      <c r="I3409" s="7" t="s">
        <v>2321</v>
      </c>
      <c r="J3409" s="7" t="s">
        <v>2321</v>
      </c>
      <c r="K3409" s="7" t="s">
        <v>2321</v>
      </c>
      <c r="L3409" s="7" t="s">
        <v>8355</v>
      </c>
      <c r="M3409" s="7" t="s">
        <v>2620</v>
      </c>
      <c r="N3409" s="7">
        <v>8557.1200000000008</v>
      </c>
      <c r="O3409" s="7">
        <v>352</v>
      </c>
      <c r="P3409" s="7">
        <v>24.31</v>
      </c>
      <c r="Q3409" s="7"/>
      <c r="R3409" s="1"/>
      <c r="S3409" s="1"/>
      <c r="T3409" s="1"/>
      <c r="U3409" s="15" t="s">
        <v>816</v>
      </c>
      <c r="V3409" s="52"/>
      <c r="W3409" s="14" t="s">
        <v>815</v>
      </c>
      <c r="X3409" s="20">
        <v>0</v>
      </c>
      <c r="Y3409" s="7" t="s">
        <v>12180</v>
      </c>
      <c r="Z3409" s="11" t="s">
        <v>4442</v>
      </c>
      <c r="AA3409" s="7">
        <v>40000000</v>
      </c>
      <c r="AB3409" s="1" t="s">
        <v>15276</v>
      </c>
      <c r="AC3409" s="7" t="s">
        <v>14869</v>
      </c>
      <c r="AD3409" s="1" t="s">
        <v>16269</v>
      </c>
    </row>
    <row r="3410" spans="1:30">
      <c r="A3410" s="6">
        <v>43924</v>
      </c>
      <c r="B3410" s="7" t="s">
        <v>21</v>
      </c>
      <c r="C3410" s="7" t="s">
        <v>4269</v>
      </c>
      <c r="D3410" s="7" t="s">
        <v>3952</v>
      </c>
      <c r="E3410" s="7" t="s">
        <v>16</v>
      </c>
      <c r="F3410" s="7" t="s">
        <v>4270</v>
      </c>
      <c r="G3410" s="7" t="s">
        <v>17</v>
      </c>
      <c r="H3410" s="7" t="s">
        <v>6660</v>
      </c>
      <c r="I3410" s="7" t="s">
        <v>8274</v>
      </c>
      <c r="J3410" s="7"/>
      <c r="K3410" s="7"/>
      <c r="L3410" s="7" t="s">
        <v>14054</v>
      </c>
      <c r="M3410" s="7" t="s">
        <v>4073</v>
      </c>
      <c r="N3410" s="7">
        <v>8508</v>
      </c>
      <c r="O3410" s="7">
        <v>1200</v>
      </c>
      <c r="P3410" s="7">
        <v>7.09</v>
      </c>
      <c r="Q3410" s="7"/>
      <c r="R3410" s="1"/>
      <c r="S3410" s="1"/>
      <c r="T3410" s="1"/>
      <c r="U3410" s="15" t="s">
        <v>816</v>
      </c>
      <c r="V3410" s="52"/>
      <c r="W3410" s="14" t="s">
        <v>815</v>
      </c>
      <c r="X3410" s="20">
        <v>0</v>
      </c>
      <c r="Y3410" s="7" t="s">
        <v>12181</v>
      </c>
      <c r="Z3410" s="11" t="s">
        <v>4442</v>
      </c>
      <c r="AA3410" s="7">
        <v>2000000</v>
      </c>
      <c r="AB3410" s="1" t="s">
        <v>15443</v>
      </c>
      <c r="AC3410" s="7" t="s">
        <v>14868</v>
      </c>
      <c r="AD3410" s="1" t="s">
        <v>16269</v>
      </c>
    </row>
    <row r="3411" spans="1:30">
      <c r="A3411" s="6">
        <v>43941</v>
      </c>
      <c r="B3411" s="7" t="s">
        <v>21</v>
      </c>
      <c r="C3411" s="7" t="s">
        <v>2648</v>
      </c>
      <c r="D3411" s="11" t="s">
        <v>3952</v>
      </c>
      <c r="E3411" s="7" t="s">
        <v>16</v>
      </c>
      <c r="F3411" s="7" t="s">
        <v>5615</v>
      </c>
      <c r="G3411" s="7" t="s">
        <v>17</v>
      </c>
      <c r="H3411" s="7" t="s">
        <v>5661</v>
      </c>
      <c r="I3411" s="7" t="s">
        <v>8661</v>
      </c>
      <c r="J3411" s="7"/>
      <c r="K3411" s="7"/>
      <c r="L3411" s="7" t="s">
        <v>4108</v>
      </c>
      <c r="M3411" s="7" t="s">
        <v>14061</v>
      </c>
      <c r="N3411" s="7">
        <v>8500</v>
      </c>
      <c r="O3411" s="7"/>
      <c r="P3411" s="7"/>
      <c r="Q3411" s="7"/>
      <c r="R3411" s="1"/>
      <c r="S3411" s="1"/>
      <c r="T3411" s="1"/>
      <c r="U3411" s="15" t="s">
        <v>816</v>
      </c>
      <c r="V3411" s="52"/>
      <c r="W3411" s="14" t="s">
        <v>815</v>
      </c>
      <c r="X3411" s="20">
        <v>0</v>
      </c>
      <c r="Y3411" s="7" t="s">
        <v>12182</v>
      </c>
      <c r="Z3411" s="11" t="s">
        <v>4442</v>
      </c>
      <c r="AA3411" s="7">
        <v>450000</v>
      </c>
      <c r="AB3411" s="1" t="s">
        <v>15450</v>
      </c>
      <c r="AC3411" s="7" t="s">
        <v>14869</v>
      </c>
      <c r="AD3411" s="1" t="s">
        <v>16269</v>
      </c>
    </row>
    <row r="3412" spans="1:30">
      <c r="A3412" s="6" t="s">
        <v>815</v>
      </c>
      <c r="B3412" s="7" t="s">
        <v>15</v>
      </c>
      <c r="C3412" s="7" t="s">
        <v>4458</v>
      </c>
      <c r="D3412" s="11" t="s">
        <v>904</v>
      </c>
      <c r="E3412" s="7" t="s">
        <v>16</v>
      </c>
      <c r="F3412" s="7" t="s">
        <v>4459</v>
      </c>
      <c r="G3412" s="7" t="s">
        <v>17</v>
      </c>
      <c r="H3412" s="7" t="s">
        <v>6661</v>
      </c>
      <c r="I3412" s="7" t="s">
        <v>4843</v>
      </c>
      <c r="J3412" s="7"/>
      <c r="K3412" s="7" t="s">
        <v>4517</v>
      </c>
      <c r="L3412" s="7" t="s">
        <v>9210</v>
      </c>
      <c r="M3412" s="7" t="s">
        <v>14521</v>
      </c>
      <c r="N3412" s="7">
        <v>8494</v>
      </c>
      <c r="O3412" s="7"/>
      <c r="P3412" s="7"/>
      <c r="Q3412" s="7"/>
      <c r="R3412" s="1"/>
      <c r="S3412" s="1"/>
      <c r="T3412" s="1"/>
      <c r="U3412" s="15" t="s">
        <v>816</v>
      </c>
      <c r="V3412" s="52"/>
      <c r="W3412" s="14" t="s">
        <v>815</v>
      </c>
      <c r="X3412" s="20">
        <v>0</v>
      </c>
      <c r="Y3412" s="7" t="s">
        <v>12183</v>
      </c>
      <c r="Z3412" s="11" t="s">
        <v>4442</v>
      </c>
      <c r="AA3412" s="7">
        <v>363115743</v>
      </c>
      <c r="AB3412" s="1" t="s">
        <v>15924</v>
      </c>
      <c r="AC3412" s="7" t="s">
        <v>14869</v>
      </c>
      <c r="AD3412" s="1" t="s">
        <v>16269</v>
      </c>
    </row>
    <row r="3413" spans="1:30">
      <c r="A3413" s="6">
        <v>43934</v>
      </c>
      <c r="B3413" s="7" t="s">
        <v>21</v>
      </c>
      <c r="C3413" s="7" t="s">
        <v>6662</v>
      </c>
      <c r="D3413" s="11" t="s">
        <v>904</v>
      </c>
      <c r="E3413" s="7" t="s">
        <v>117</v>
      </c>
      <c r="F3413" s="7"/>
      <c r="G3413" s="7" t="s">
        <v>34</v>
      </c>
      <c r="H3413" s="7" t="s">
        <v>6663</v>
      </c>
      <c r="I3413" s="7" t="s">
        <v>9724</v>
      </c>
      <c r="J3413" s="7"/>
      <c r="K3413" s="7" t="s">
        <v>9725</v>
      </c>
      <c r="L3413" s="7"/>
      <c r="M3413" s="7"/>
      <c r="N3413" s="7">
        <v>8482.2000000000007</v>
      </c>
      <c r="O3413" s="7"/>
      <c r="P3413" s="7"/>
      <c r="Q3413" s="7"/>
      <c r="R3413" s="1"/>
      <c r="S3413" s="1"/>
      <c r="T3413" s="1"/>
      <c r="U3413" s="15" t="s">
        <v>816</v>
      </c>
      <c r="V3413" s="52"/>
      <c r="W3413" s="14" t="s">
        <v>815</v>
      </c>
      <c r="X3413" s="20">
        <v>0</v>
      </c>
      <c r="Y3413" s="7" t="s">
        <v>12184</v>
      </c>
      <c r="Z3413" s="11" t="s">
        <v>4442</v>
      </c>
      <c r="AA3413" s="7"/>
      <c r="AB3413" s="1" t="s">
        <v>14871</v>
      </c>
      <c r="AC3413" s="7"/>
      <c r="AD3413" s="1" t="s">
        <v>16269</v>
      </c>
    </row>
    <row r="3414" spans="1:30">
      <c r="A3414" s="6">
        <v>43951</v>
      </c>
      <c r="B3414" s="7" t="s">
        <v>15</v>
      </c>
      <c r="C3414" s="7" t="s">
        <v>4452</v>
      </c>
      <c r="D3414" s="7" t="s">
        <v>3804</v>
      </c>
      <c r="E3414" s="7" t="s">
        <v>117</v>
      </c>
      <c r="F3414" s="7" t="s">
        <v>5299</v>
      </c>
      <c r="G3414" s="7" t="s">
        <v>17</v>
      </c>
      <c r="H3414" s="7" t="s">
        <v>6664</v>
      </c>
      <c r="I3414" s="7" t="s">
        <v>8214</v>
      </c>
      <c r="J3414" s="7"/>
      <c r="K3414" s="7" t="s">
        <v>8215</v>
      </c>
      <c r="L3414" s="7" t="s">
        <v>14275</v>
      </c>
      <c r="M3414" s="7" t="s">
        <v>8216</v>
      </c>
      <c r="N3414" s="7">
        <v>8457.48</v>
      </c>
      <c r="O3414" s="7">
        <v>36</v>
      </c>
      <c r="P3414" s="7">
        <v>234.93</v>
      </c>
      <c r="Q3414" s="7"/>
      <c r="R3414" s="1"/>
      <c r="S3414" s="1"/>
      <c r="T3414" s="1"/>
      <c r="U3414" s="15" t="s">
        <v>816</v>
      </c>
      <c r="V3414" s="52"/>
      <c r="W3414" s="14" t="s">
        <v>815</v>
      </c>
      <c r="X3414" s="20">
        <v>0</v>
      </c>
      <c r="Y3414" s="7" t="s">
        <v>12185</v>
      </c>
      <c r="Z3414" s="11" t="s">
        <v>4442</v>
      </c>
      <c r="AA3414" s="7">
        <v>4000000</v>
      </c>
      <c r="AB3414" s="1" t="s">
        <v>15649</v>
      </c>
      <c r="AC3414" s="7" t="s">
        <v>14869</v>
      </c>
      <c r="AD3414" s="1" t="s">
        <v>16269</v>
      </c>
    </row>
    <row r="3415" spans="1:30">
      <c r="A3415" s="6">
        <v>43941</v>
      </c>
      <c r="B3415" s="7" t="s">
        <v>15</v>
      </c>
      <c r="C3415" s="7" t="s">
        <v>4645</v>
      </c>
      <c r="D3415" s="7" t="s">
        <v>692</v>
      </c>
      <c r="E3415" s="7" t="s">
        <v>16</v>
      </c>
      <c r="F3415" s="7"/>
      <c r="G3415" s="7" t="s">
        <v>17</v>
      </c>
      <c r="H3415" s="7" t="s">
        <v>6665</v>
      </c>
      <c r="I3415" s="7" t="s">
        <v>8719</v>
      </c>
      <c r="J3415" s="7"/>
      <c r="K3415" s="7" t="s">
        <v>8720</v>
      </c>
      <c r="L3415" s="7" t="s">
        <v>8721</v>
      </c>
      <c r="M3415" s="7" t="s">
        <v>8722</v>
      </c>
      <c r="N3415" s="7">
        <v>8442</v>
      </c>
      <c r="O3415" s="7">
        <v>900</v>
      </c>
      <c r="P3415" s="7">
        <v>9.3800000000000008</v>
      </c>
      <c r="Q3415" s="7"/>
      <c r="R3415" s="1"/>
      <c r="S3415" s="1"/>
      <c r="T3415" s="1"/>
      <c r="U3415" s="15" t="s">
        <v>816</v>
      </c>
      <c r="V3415" s="52"/>
      <c r="W3415" s="14" t="s">
        <v>815</v>
      </c>
      <c r="X3415" s="20">
        <v>0</v>
      </c>
      <c r="Y3415" s="7" t="s">
        <v>12186</v>
      </c>
      <c r="Z3415" s="11" t="s">
        <v>4442</v>
      </c>
      <c r="AA3415" s="7">
        <v>3000000</v>
      </c>
      <c r="AB3415" s="1" t="s">
        <v>15783</v>
      </c>
      <c r="AC3415" s="7" t="s">
        <v>14869</v>
      </c>
      <c r="AD3415" s="1" t="s">
        <v>16269</v>
      </c>
    </row>
    <row r="3416" spans="1:30">
      <c r="A3416" s="6">
        <v>43950</v>
      </c>
      <c r="B3416" s="7" t="s">
        <v>21</v>
      </c>
      <c r="C3416" s="7" t="s">
        <v>4483</v>
      </c>
      <c r="D3416" s="7" t="s">
        <v>39</v>
      </c>
      <c r="E3416" s="7" t="s">
        <v>117</v>
      </c>
      <c r="F3416" s="7" t="s">
        <v>5312</v>
      </c>
      <c r="G3416" s="7" t="s">
        <v>37</v>
      </c>
      <c r="H3416" s="7" t="s">
        <v>6666</v>
      </c>
      <c r="I3416" s="7" t="s">
        <v>9726</v>
      </c>
      <c r="J3416" s="7" t="s">
        <v>9727</v>
      </c>
      <c r="K3416" s="7" t="s">
        <v>9728</v>
      </c>
      <c r="L3416" s="7" t="s">
        <v>14668</v>
      </c>
      <c r="M3416" s="7" t="s">
        <v>14667</v>
      </c>
      <c r="N3416" s="7">
        <v>8424</v>
      </c>
      <c r="O3416" s="7">
        <v>3240</v>
      </c>
      <c r="P3416" s="7">
        <v>2.6</v>
      </c>
      <c r="Q3416" s="7"/>
      <c r="R3416" s="1"/>
      <c r="S3416" s="1"/>
      <c r="T3416" s="1"/>
      <c r="U3416" s="15" t="s">
        <v>816</v>
      </c>
      <c r="V3416" s="52"/>
      <c r="W3416" s="14" t="s">
        <v>815</v>
      </c>
      <c r="X3416" s="20">
        <v>0</v>
      </c>
      <c r="Y3416" s="7" t="s">
        <v>12187</v>
      </c>
      <c r="Z3416" s="11" t="s">
        <v>4442</v>
      </c>
      <c r="AA3416" s="7">
        <v>20000</v>
      </c>
      <c r="AB3416" s="1" t="s">
        <v>16069</v>
      </c>
      <c r="AC3416" s="7" t="s">
        <v>14870</v>
      </c>
      <c r="AD3416" s="1" t="s">
        <v>16269</v>
      </c>
    </row>
    <row r="3417" spans="1:30">
      <c r="A3417" s="6">
        <v>43930</v>
      </c>
      <c r="B3417" s="7" t="s">
        <v>1385</v>
      </c>
      <c r="C3417" s="7" t="s">
        <v>4444</v>
      </c>
      <c r="D3417" s="7" t="s">
        <v>1387</v>
      </c>
      <c r="E3417" s="7" t="s">
        <v>4456</v>
      </c>
      <c r="F3417" s="7" t="s">
        <v>4498</v>
      </c>
      <c r="G3417" s="7" t="s">
        <v>17</v>
      </c>
      <c r="H3417" s="7" t="s">
        <v>6667</v>
      </c>
      <c r="I3417" s="7" t="s">
        <v>9729</v>
      </c>
      <c r="J3417" s="7"/>
      <c r="K3417" s="7"/>
      <c r="L3417" s="7"/>
      <c r="M3417" s="7" t="s">
        <v>9730</v>
      </c>
      <c r="N3417" s="7">
        <v>8400</v>
      </c>
      <c r="O3417" s="7"/>
      <c r="P3417" s="7"/>
      <c r="Q3417" s="7"/>
      <c r="R3417" s="1"/>
      <c r="S3417" s="1"/>
      <c r="T3417" s="1"/>
      <c r="U3417" s="15" t="s">
        <v>816</v>
      </c>
      <c r="V3417" s="52"/>
      <c r="W3417" s="14" t="s">
        <v>815</v>
      </c>
      <c r="X3417" s="20">
        <v>0</v>
      </c>
      <c r="Y3417" s="7" t="s">
        <v>12188</v>
      </c>
      <c r="Z3417" s="11" t="s">
        <v>4442</v>
      </c>
      <c r="AA3417" s="7"/>
      <c r="AB3417" s="71" t="s">
        <v>16263</v>
      </c>
      <c r="AC3417" s="7"/>
      <c r="AD3417" s="1" t="s">
        <v>16269</v>
      </c>
    </row>
    <row r="3418" spans="1:30">
      <c r="A3418" s="6">
        <v>43949</v>
      </c>
      <c r="B3418" s="7" t="s">
        <v>1385</v>
      </c>
      <c r="C3418" s="7" t="s">
        <v>4499</v>
      </c>
      <c r="D3418" s="7" t="s">
        <v>2194</v>
      </c>
      <c r="E3418" s="7" t="s">
        <v>36</v>
      </c>
      <c r="F3418" s="7" t="s">
        <v>2319</v>
      </c>
      <c r="G3418" s="7" t="s">
        <v>17</v>
      </c>
      <c r="H3418" s="7" t="s">
        <v>6668</v>
      </c>
      <c r="I3418" s="7" t="s">
        <v>2321</v>
      </c>
      <c r="J3418" s="7" t="s">
        <v>2321</v>
      </c>
      <c r="K3418" s="7" t="s">
        <v>2321</v>
      </c>
      <c r="L3418" s="7" t="s">
        <v>14669</v>
      </c>
      <c r="M3418" s="7" t="s">
        <v>9731</v>
      </c>
      <c r="N3418" s="7">
        <v>8399.4</v>
      </c>
      <c r="O3418" s="7">
        <v>60</v>
      </c>
      <c r="P3418" s="7">
        <v>139.99</v>
      </c>
      <c r="Q3418" s="7"/>
      <c r="R3418" s="1"/>
      <c r="S3418" s="1"/>
      <c r="T3418" s="1"/>
      <c r="U3418" s="15" t="s">
        <v>816</v>
      </c>
      <c r="V3418" s="52"/>
      <c r="W3418" s="14" t="s">
        <v>815</v>
      </c>
      <c r="X3418" s="20">
        <v>0</v>
      </c>
      <c r="Y3418" s="7" t="s">
        <v>12189</v>
      </c>
      <c r="Z3418" s="11" t="s">
        <v>4442</v>
      </c>
      <c r="AA3418" s="7">
        <v>20000</v>
      </c>
      <c r="AB3418" s="1" t="s">
        <v>16070</v>
      </c>
      <c r="AC3418" s="7" t="s">
        <v>14869</v>
      </c>
      <c r="AD3418" s="1" t="s">
        <v>16269</v>
      </c>
    </row>
    <row r="3419" spans="1:30">
      <c r="A3419" s="6">
        <v>43949</v>
      </c>
      <c r="B3419" s="7" t="s">
        <v>1385</v>
      </c>
      <c r="C3419" s="7" t="s">
        <v>4499</v>
      </c>
      <c r="D3419" s="7" t="s">
        <v>2194</v>
      </c>
      <c r="E3419" s="7" t="s">
        <v>36</v>
      </c>
      <c r="F3419" s="7" t="s">
        <v>2319</v>
      </c>
      <c r="G3419" s="7" t="s">
        <v>17</v>
      </c>
      <c r="H3419" s="7" t="s">
        <v>6669</v>
      </c>
      <c r="I3419" s="7" t="s">
        <v>2321</v>
      </c>
      <c r="J3419" s="7" t="s">
        <v>2321</v>
      </c>
      <c r="K3419" s="7" t="s">
        <v>2321</v>
      </c>
      <c r="L3419" s="7" t="s">
        <v>14669</v>
      </c>
      <c r="M3419" s="7" t="s">
        <v>9731</v>
      </c>
      <c r="N3419" s="7">
        <v>8399.4</v>
      </c>
      <c r="O3419" s="7">
        <v>60</v>
      </c>
      <c r="P3419" s="7">
        <v>139.99</v>
      </c>
      <c r="Q3419" s="7"/>
      <c r="R3419" s="1"/>
      <c r="S3419" s="1"/>
      <c r="T3419" s="1"/>
      <c r="U3419" s="15" t="s">
        <v>816</v>
      </c>
      <c r="V3419" s="52"/>
      <c r="W3419" s="14" t="s">
        <v>815</v>
      </c>
      <c r="X3419" s="20">
        <v>0</v>
      </c>
      <c r="Y3419" s="7" t="s">
        <v>12190</v>
      </c>
      <c r="Z3419" s="11" t="s">
        <v>4442</v>
      </c>
      <c r="AA3419" s="7">
        <v>20000</v>
      </c>
      <c r="AB3419" s="1" t="s">
        <v>16070</v>
      </c>
      <c r="AC3419" s="7" t="s">
        <v>14869</v>
      </c>
      <c r="AD3419" s="1" t="s">
        <v>16269</v>
      </c>
    </row>
    <row r="3420" spans="1:30">
      <c r="A3420" s="6" t="s">
        <v>815</v>
      </c>
      <c r="B3420" s="7" t="s">
        <v>15</v>
      </c>
      <c r="C3420" s="7" t="s">
        <v>4458</v>
      </c>
      <c r="D3420" s="11" t="s">
        <v>904</v>
      </c>
      <c r="E3420" s="7" t="s">
        <v>16</v>
      </c>
      <c r="F3420" s="7" t="s">
        <v>5403</v>
      </c>
      <c r="G3420" s="7" t="s">
        <v>17</v>
      </c>
      <c r="H3420" s="7" t="s">
        <v>6670</v>
      </c>
      <c r="I3420" s="7" t="s">
        <v>8367</v>
      </c>
      <c r="J3420" s="7"/>
      <c r="K3420" s="7" t="s">
        <v>4525</v>
      </c>
      <c r="L3420" s="7" t="s">
        <v>9732</v>
      </c>
      <c r="M3420" s="7" t="s">
        <v>14670</v>
      </c>
      <c r="N3420" s="7">
        <v>8378</v>
      </c>
      <c r="O3420" s="7"/>
      <c r="P3420" s="7"/>
      <c r="Q3420" s="7"/>
      <c r="R3420" s="1"/>
      <c r="S3420" s="1"/>
      <c r="T3420" s="1"/>
      <c r="U3420" s="15" t="s">
        <v>816</v>
      </c>
      <c r="V3420" s="52"/>
      <c r="W3420" s="14" t="s">
        <v>815</v>
      </c>
      <c r="X3420" s="20">
        <v>0</v>
      </c>
      <c r="Y3420" s="7" t="s">
        <v>12191</v>
      </c>
      <c r="Z3420" s="11" t="s">
        <v>4442</v>
      </c>
      <c r="AA3420" s="7">
        <v>59374527</v>
      </c>
      <c r="AB3420" s="1" t="s">
        <v>16071</v>
      </c>
      <c r="AC3420" s="7" t="s">
        <v>14869</v>
      </c>
      <c r="AD3420" s="1" t="s">
        <v>16269</v>
      </c>
    </row>
    <row r="3421" spans="1:30">
      <c r="A3421" s="6">
        <v>43943</v>
      </c>
      <c r="B3421" s="7" t="s">
        <v>15</v>
      </c>
      <c r="C3421" s="7" t="s">
        <v>4642</v>
      </c>
      <c r="D3421" s="7" t="s">
        <v>2046</v>
      </c>
      <c r="E3421" s="7" t="s">
        <v>16</v>
      </c>
      <c r="F3421" s="7"/>
      <c r="G3421" s="7" t="s">
        <v>17</v>
      </c>
      <c r="H3421" s="7" t="s">
        <v>6671</v>
      </c>
      <c r="I3421" s="7" t="s">
        <v>2093</v>
      </c>
      <c r="J3421" s="7"/>
      <c r="K3421" s="7" t="s">
        <v>2094</v>
      </c>
      <c r="L3421" s="7" t="s">
        <v>13865</v>
      </c>
      <c r="M3421" s="7" t="s">
        <v>2055</v>
      </c>
      <c r="N3421" s="7">
        <v>8372</v>
      </c>
      <c r="O3421" s="7">
        <v>2800</v>
      </c>
      <c r="P3421" s="7">
        <v>2.99</v>
      </c>
      <c r="Q3421" s="7"/>
      <c r="R3421" s="1"/>
      <c r="S3421" s="1"/>
      <c r="T3421" s="1"/>
      <c r="U3421" s="15" t="s">
        <v>816</v>
      </c>
      <c r="V3421" s="52"/>
      <c r="W3421" s="14" t="s">
        <v>815</v>
      </c>
      <c r="X3421" s="20">
        <v>0</v>
      </c>
      <c r="Y3421" s="7" t="s">
        <v>12192</v>
      </c>
      <c r="Z3421" s="11" t="s">
        <v>4442</v>
      </c>
      <c r="AA3421" s="7">
        <v>2000000</v>
      </c>
      <c r="AB3421" s="1" t="s">
        <v>15207</v>
      </c>
      <c r="AC3421" s="7" t="s">
        <v>14869</v>
      </c>
      <c r="AD3421" s="1" t="s">
        <v>16269</v>
      </c>
    </row>
    <row r="3422" spans="1:30">
      <c r="A3422" s="6" t="s">
        <v>815</v>
      </c>
      <c r="B3422" s="7" t="s">
        <v>15</v>
      </c>
      <c r="C3422" s="7" t="s">
        <v>4458</v>
      </c>
      <c r="D3422" s="11" t="s">
        <v>904</v>
      </c>
      <c r="E3422" s="7" t="s">
        <v>16</v>
      </c>
      <c r="F3422" s="7" t="s">
        <v>4459</v>
      </c>
      <c r="G3422" s="7" t="s">
        <v>17</v>
      </c>
      <c r="H3422" s="7" t="s">
        <v>6654</v>
      </c>
      <c r="I3422" s="7" t="s">
        <v>4843</v>
      </c>
      <c r="J3422" s="7"/>
      <c r="K3422" s="7" t="s">
        <v>4517</v>
      </c>
      <c r="L3422" s="7" t="s">
        <v>8268</v>
      </c>
      <c r="M3422" s="7" t="s">
        <v>1216</v>
      </c>
      <c r="N3422" s="7">
        <v>8370</v>
      </c>
      <c r="O3422" s="7"/>
      <c r="P3422" s="7"/>
      <c r="Q3422" s="7"/>
      <c r="R3422" s="1"/>
      <c r="S3422" s="1"/>
      <c r="T3422" s="1"/>
      <c r="U3422" s="15" t="s">
        <v>816</v>
      </c>
      <c r="V3422" s="52"/>
      <c r="W3422" s="14" t="s">
        <v>815</v>
      </c>
      <c r="X3422" s="20">
        <v>0</v>
      </c>
      <c r="Y3422" s="7" t="s">
        <v>12193</v>
      </c>
      <c r="Z3422" s="11" t="s">
        <v>4442</v>
      </c>
      <c r="AA3422" s="7">
        <v>2000000</v>
      </c>
      <c r="AB3422" s="1" t="s">
        <v>15070</v>
      </c>
      <c r="AC3422" s="7" t="s">
        <v>14869</v>
      </c>
      <c r="AD3422" s="1" t="s">
        <v>16269</v>
      </c>
    </row>
    <row r="3423" spans="1:30">
      <c r="A3423" s="6" t="s">
        <v>815</v>
      </c>
      <c r="B3423" s="7" t="s">
        <v>15</v>
      </c>
      <c r="C3423" s="7" t="s">
        <v>4458</v>
      </c>
      <c r="D3423" s="11" t="s">
        <v>904</v>
      </c>
      <c r="E3423" s="7" t="s">
        <v>16</v>
      </c>
      <c r="F3423" s="7" t="s">
        <v>4459</v>
      </c>
      <c r="G3423" s="7" t="s">
        <v>17</v>
      </c>
      <c r="H3423" s="7" t="s">
        <v>6672</v>
      </c>
      <c r="I3423" s="7" t="s">
        <v>4843</v>
      </c>
      <c r="J3423" s="7"/>
      <c r="K3423" s="7" t="s">
        <v>4517</v>
      </c>
      <c r="L3423" s="7" t="s">
        <v>8315</v>
      </c>
      <c r="M3423" s="7" t="s">
        <v>14304</v>
      </c>
      <c r="N3423" s="7">
        <v>8370</v>
      </c>
      <c r="O3423" s="7"/>
      <c r="P3423" s="7"/>
      <c r="Q3423" s="7"/>
      <c r="R3423" s="1"/>
      <c r="S3423" s="1"/>
      <c r="T3423" s="1"/>
      <c r="U3423" s="15" t="s">
        <v>816</v>
      </c>
      <c r="V3423" s="52"/>
      <c r="W3423" s="14" t="s">
        <v>815</v>
      </c>
      <c r="X3423" s="20">
        <v>0</v>
      </c>
      <c r="Y3423" s="7" t="s">
        <v>12194</v>
      </c>
      <c r="Z3423" s="11" t="s">
        <v>4442</v>
      </c>
      <c r="AA3423" s="7">
        <v>133333.32999999999</v>
      </c>
      <c r="AB3423" s="1" t="s">
        <v>15678</v>
      </c>
      <c r="AC3423" s="7" t="s">
        <v>14869</v>
      </c>
      <c r="AD3423" s="1" t="s">
        <v>16269</v>
      </c>
    </row>
    <row r="3424" spans="1:30">
      <c r="A3424" s="6">
        <v>43943</v>
      </c>
      <c r="B3424" s="7" t="s">
        <v>1385</v>
      </c>
      <c r="C3424" s="7" t="s">
        <v>4444</v>
      </c>
      <c r="D3424" s="7" t="s">
        <v>1387</v>
      </c>
      <c r="E3424" s="7" t="s">
        <v>4456</v>
      </c>
      <c r="F3424" s="7" t="s">
        <v>4469</v>
      </c>
      <c r="G3424" s="7" t="s">
        <v>17</v>
      </c>
      <c r="H3424" s="7" t="s">
        <v>6673</v>
      </c>
      <c r="I3424" s="7" t="s">
        <v>9733</v>
      </c>
      <c r="J3424" s="7"/>
      <c r="K3424" s="7"/>
      <c r="L3424" s="7" t="s">
        <v>14551</v>
      </c>
      <c r="M3424" s="7" t="s">
        <v>9307</v>
      </c>
      <c r="N3424" s="7">
        <v>8351</v>
      </c>
      <c r="O3424" s="7"/>
      <c r="P3424" s="7"/>
      <c r="Q3424" s="7"/>
      <c r="R3424" s="1"/>
      <c r="S3424" s="1"/>
      <c r="T3424" s="1"/>
      <c r="U3424" s="15" t="s">
        <v>816</v>
      </c>
      <c r="V3424" s="52"/>
      <c r="W3424" s="14" t="s">
        <v>815</v>
      </c>
      <c r="X3424" s="20">
        <v>0</v>
      </c>
      <c r="Y3424" s="7" t="s">
        <v>12195</v>
      </c>
      <c r="Z3424" s="11" t="s">
        <v>4442</v>
      </c>
      <c r="AA3424" s="7">
        <v>88000</v>
      </c>
      <c r="AB3424" s="1" t="s">
        <v>15957</v>
      </c>
      <c r="AC3424" s="7" t="s">
        <v>14870</v>
      </c>
      <c r="AD3424" s="1" t="s">
        <v>16269</v>
      </c>
    </row>
    <row r="3425" spans="1:30">
      <c r="A3425" s="6">
        <v>43942</v>
      </c>
      <c r="B3425" s="7" t="s">
        <v>15</v>
      </c>
      <c r="C3425" s="7" t="s">
        <v>4452</v>
      </c>
      <c r="D3425" s="7" t="s">
        <v>3804</v>
      </c>
      <c r="E3425" s="7" t="s">
        <v>16</v>
      </c>
      <c r="F3425" s="7" t="s">
        <v>2462</v>
      </c>
      <c r="G3425" s="7" t="s">
        <v>37</v>
      </c>
      <c r="H3425" s="7" t="s">
        <v>6674</v>
      </c>
      <c r="I3425" s="7" t="s">
        <v>3879</v>
      </c>
      <c r="J3425" s="7"/>
      <c r="K3425" s="7" t="s">
        <v>70</v>
      </c>
      <c r="L3425" s="7" t="s">
        <v>3880</v>
      </c>
      <c r="M3425" s="7" t="s">
        <v>3881</v>
      </c>
      <c r="N3425" s="7">
        <v>8338</v>
      </c>
      <c r="O3425" s="7">
        <v>22</v>
      </c>
      <c r="P3425" s="7">
        <v>379</v>
      </c>
      <c r="Q3425" s="7"/>
      <c r="R3425" s="1"/>
      <c r="S3425" s="1"/>
      <c r="T3425" s="1"/>
      <c r="U3425" s="15" t="s">
        <v>816</v>
      </c>
      <c r="V3425" s="52"/>
      <c r="W3425" s="14" t="s">
        <v>815</v>
      </c>
      <c r="X3425" s="20">
        <v>0</v>
      </c>
      <c r="Y3425" s="7" t="s">
        <v>12196</v>
      </c>
      <c r="Z3425" s="11" t="s">
        <v>4442</v>
      </c>
      <c r="AA3425" s="7">
        <v>450000</v>
      </c>
      <c r="AB3425" s="1" t="s">
        <v>15170</v>
      </c>
      <c r="AC3425" s="7" t="s">
        <v>14869</v>
      </c>
      <c r="AD3425" s="1" t="s">
        <v>16269</v>
      </c>
    </row>
    <row r="3426" spans="1:30">
      <c r="A3426" s="6">
        <v>43941</v>
      </c>
      <c r="B3426" s="7" t="s">
        <v>15</v>
      </c>
      <c r="C3426" s="7" t="s">
        <v>4645</v>
      </c>
      <c r="D3426" s="7" t="s">
        <v>692</v>
      </c>
      <c r="E3426" s="7" t="s">
        <v>16</v>
      </c>
      <c r="F3426" s="7"/>
      <c r="G3426" s="7" t="s">
        <v>17</v>
      </c>
      <c r="H3426" s="7" t="s">
        <v>6675</v>
      </c>
      <c r="I3426" s="7" t="s">
        <v>9156</v>
      </c>
      <c r="J3426" s="7"/>
      <c r="K3426" s="7" t="s">
        <v>9157</v>
      </c>
      <c r="L3426" s="7" t="s">
        <v>9734</v>
      </c>
      <c r="M3426" s="7" t="s">
        <v>9735</v>
      </c>
      <c r="N3426" s="7">
        <v>8320</v>
      </c>
      <c r="O3426" s="7">
        <v>52</v>
      </c>
      <c r="P3426" s="7">
        <v>160</v>
      </c>
      <c r="Q3426" s="7"/>
      <c r="R3426" s="1"/>
      <c r="S3426" s="1"/>
      <c r="T3426" s="1"/>
      <c r="U3426" s="15" t="s">
        <v>816</v>
      </c>
      <c r="V3426" s="52"/>
      <c r="W3426" s="14" t="s">
        <v>815</v>
      </c>
      <c r="X3426" s="20">
        <v>0</v>
      </c>
      <c r="Y3426" s="7" t="s">
        <v>12197</v>
      </c>
      <c r="Z3426" s="11" t="s">
        <v>4442</v>
      </c>
      <c r="AA3426" s="7">
        <v>100000</v>
      </c>
      <c r="AB3426" s="1" t="s">
        <v>16072</v>
      </c>
      <c r="AC3426" s="7" t="s">
        <v>14870</v>
      </c>
      <c r="AD3426" s="1" t="s">
        <v>16269</v>
      </c>
    </row>
    <row r="3427" spans="1:30">
      <c r="A3427" s="6">
        <v>43948</v>
      </c>
      <c r="B3427" s="7" t="s">
        <v>21</v>
      </c>
      <c r="C3427" s="7" t="s">
        <v>4474</v>
      </c>
      <c r="D3427" s="7" t="s">
        <v>2414</v>
      </c>
      <c r="E3427" s="7" t="s">
        <v>117</v>
      </c>
      <c r="F3427" s="7" t="s">
        <v>2423</v>
      </c>
      <c r="G3427" s="7" t="s">
        <v>17</v>
      </c>
      <c r="H3427" s="7" t="s">
        <v>6676</v>
      </c>
      <c r="I3427" s="7" t="s">
        <v>2425</v>
      </c>
      <c r="J3427" s="7" t="s">
        <v>811</v>
      </c>
      <c r="K3427" s="7" t="s">
        <v>811</v>
      </c>
      <c r="L3427" s="7" t="s">
        <v>14539</v>
      </c>
      <c r="M3427" s="7" t="s">
        <v>9273</v>
      </c>
      <c r="N3427" s="7">
        <v>8316</v>
      </c>
      <c r="O3427" s="7">
        <v>44</v>
      </c>
      <c r="P3427" s="7">
        <v>189</v>
      </c>
      <c r="Q3427" s="7"/>
      <c r="R3427" s="1"/>
      <c r="S3427" s="1"/>
      <c r="T3427" s="1"/>
      <c r="U3427" s="15" t="s">
        <v>816</v>
      </c>
      <c r="V3427" s="52"/>
      <c r="W3427" s="14" t="s">
        <v>815</v>
      </c>
      <c r="X3427" s="20">
        <v>0</v>
      </c>
      <c r="Y3427" s="7" t="s">
        <v>12198</v>
      </c>
      <c r="Z3427" s="11" t="s">
        <v>4442</v>
      </c>
      <c r="AA3427" s="7">
        <v>115000</v>
      </c>
      <c r="AB3427" s="1" t="s">
        <v>15945</v>
      </c>
      <c r="AC3427" s="7" t="s">
        <v>14869</v>
      </c>
      <c r="AD3427" s="1" t="s">
        <v>16269</v>
      </c>
    </row>
    <row r="3428" spans="1:30">
      <c r="A3428" s="6">
        <v>43934</v>
      </c>
      <c r="B3428" s="7" t="s">
        <v>21</v>
      </c>
      <c r="C3428" s="7" t="s">
        <v>5199</v>
      </c>
      <c r="D3428" s="11" t="s">
        <v>904</v>
      </c>
      <c r="E3428" s="7" t="s">
        <v>16</v>
      </c>
      <c r="F3428" s="7"/>
      <c r="G3428" s="7" t="s">
        <v>37</v>
      </c>
      <c r="H3428" s="7" t="s">
        <v>5967</v>
      </c>
      <c r="I3428" s="7" t="s">
        <v>9067</v>
      </c>
      <c r="J3428" s="7"/>
      <c r="K3428" s="7" t="s">
        <v>9068</v>
      </c>
      <c r="L3428" s="7"/>
      <c r="M3428" s="7"/>
      <c r="N3428" s="7">
        <v>8300</v>
      </c>
      <c r="O3428" s="7"/>
      <c r="P3428" s="7"/>
      <c r="Q3428" s="7"/>
      <c r="R3428" s="1"/>
      <c r="S3428" s="1"/>
      <c r="T3428" s="1"/>
      <c r="U3428" s="15" t="s">
        <v>816</v>
      </c>
      <c r="V3428" s="52"/>
      <c r="W3428" s="14" t="s">
        <v>815</v>
      </c>
      <c r="X3428" s="20">
        <v>0</v>
      </c>
      <c r="Y3428" s="7" t="s">
        <v>12199</v>
      </c>
      <c r="Z3428" s="11" t="s">
        <v>4442</v>
      </c>
      <c r="AA3428" s="7"/>
      <c r="AB3428" s="1" t="s">
        <v>14871</v>
      </c>
      <c r="AC3428" s="7"/>
      <c r="AD3428" s="1" t="s">
        <v>16269</v>
      </c>
    </row>
    <row r="3429" spans="1:30">
      <c r="A3429" s="6">
        <v>43928</v>
      </c>
      <c r="B3429" s="7" t="s">
        <v>21</v>
      </c>
      <c r="C3429" s="7" t="s">
        <v>6677</v>
      </c>
      <c r="D3429" s="11" t="s">
        <v>904</v>
      </c>
      <c r="E3429" s="7" t="s">
        <v>16</v>
      </c>
      <c r="F3429" s="7" t="s">
        <v>3431</v>
      </c>
      <c r="G3429" s="7" t="s">
        <v>17</v>
      </c>
      <c r="H3429" s="7" t="s">
        <v>6311</v>
      </c>
      <c r="I3429" s="7" t="s">
        <v>9736</v>
      </c>
      <c r="J3429" s="7"/>
      <c r="K3429" s="7" t="s">
        <v>9737</v>
      </c>
      <c r="L3429" s="7" t="s">
        <v>13761</v>
      </c>
      <c r="M3429" s="7" t="s">
        <v>1012</v>
      </c>
      <c r="N3429" s="7">
        <v>8300</v>
      </c>
      <c r="O3429" s="7"/>
      <c r="P3429" s="7"/>
      <c r="Q3429" s="7"/>
      <c r="R3429" s="1"/>
      <c r="S3429" s="1"/>
      <c r="T3429" s="1"/>
      <c r="U3429" s="15" t="s">
        <v>816</v>
      </c>
      <c r="V3429" s="52"/>
      <c r="W3429" s="14" t="s">
        <v>815</v>
      </c>
      <c r="X3429" s="20">
        <v>0</v>
      </c>
      <c r="Y3429" s="7" t="s">
        <v>12200</v>
      </c>
      <c r="Z3429" s="11" t="s">
        <v>4442</v>
      </c>
      <c r="AA3429" s="7">
        <v>50000</v>
      </c>
      <c r="AB3429" s="1" t="s">
        <v>15035</v>
      </c>
      <c r="AC3429" s="7" t="s">
        <v>14870</v>
      </c>
      <c r="AD3429" s="1" t="s">
        <v>16269</v>
      </c>
    </row>
    <row r="3430" spans="1:30">
      <c r="A3430" s="6">
        <v>43951</v>
      </c>
      <c r="B3430" s="7" t="s">
        <v>15</v>
      </c>
      <c r="C3430" s="7" t="s">
        <v>4452</v>
      </c>
      <c r="D3430" s="7" t="s">
        <v>3804</v>
      </c>
      <c r="E3430" s="7" t="s">
        <v>16</v>
      </c>
      <c r="F3430" s="7" t="s">
        <v>5701</v>
      </c>
      <c r="G3430" s="7" t="s">
        <v>17</v>
      </c>
      <c r="H3430" s="7" t="s">
        <v>6678</v>
      </c>
      <c r="I3430" s="7" t="s">
        <v>9589</v>
      </c>
      <c r="J3430" s="7" t="s">
        <v>807</v>
      </c>
      <c r="K3430" s="7"/>
      <c r="L3430" s="7" t="s">
        <v>14671</v>
      </c>
      <c r="M3430" s="7" t="s">
        <v>9738</v>
      </c>
      <c r="N3430" s="7">
        <v>8292.5</v>
      </c>
      <c r="O3430" s="7">
        <v>155</v>
      </c>
      <c r="P3430" s="7">
        <v>53.5</v>
      </c>
      <c r="Q3430" s="7"/>
      <c r="R3430" s="1"/>
      <c r="S3430" s="1"/>
      <c r="T3430" s="1"/>
      <c r="U3430" s="15" t="s">
        <v>816</v>
      </c>
      <c r="V3430" s="52"/>
      <c r="W3430" s="14" t="s">
        <v>815</v>
      </c>
      <c r="X3430" s="20">
        <v>0</v>
      </c>
      <c r="Y3430" s="7" t="s">
        <v>12201</v>
      </c>
      <c r="Z3430" s="11" t="s">
        <v>4442</v>
      </c>
      <c r="AA3430" s="7">
        <v>200000</v>
      </c>
      <c r="AB3430" s="1" t="s">
        <v>16073</v>
      </c>
      <c r="AC3430" s="7" t="s">
        <v>14870</v>
      </c>
      <c r="AD3430" s="1" t="s">
        <v>16269</v>
      </c>
    </row>
    <row r="3431" spans="1:30">
      <c r="A3431" s="6">
        <v>43913</v>
      </c>
      <c r="B3431" s="7" t="s">
        <v>21</v>
      </c>
      <c r="C3431" s="7" t="s">
        <v>4269</v>
      </c>
      <c r="D3431" s="7" t="s">
        <v>3952</v>
      </c>
      <c r="E3431" s="7" t="s">
        <v>16</v>
      </c>
      <c r="F3431" s="7" t="s">
        <v>4270</v>
      </c>
      <c r="G3431" s="7" t="s">
        <v>17</v>
      </c>
      <c r="H3431" s="7" t="s">
        <v>6679</v>
      </c>
      <c r="I3431" s="7" t="s">
        <v>4396</v>
      </c>
      <c r="J3431" s="7"/>
      <c r="K3431" s="7"/>
      <c r="L3431" s="7" t="s">
        <v>9328</v>
      </c>
      <c r="M3431" s="7" t="s">
        <v>14406</v>
      </c>
      <c r="N3431" s="7">
        <v>8280</v>
      </c>
      <c r="O3431" s="7">
        <v>24</v>
      </c>
      <c r="P3431" s="7">
        <v>345</v>
      </c>
      <c r="Q3431" s="7" t="s">
        <v>20</v>
      </c>
      <c r="R3431" s="1"/>
      <c r="S3431" s="1"/>
      <c r="T3431" s="1"/>
      <c r="U3431" s="15" t="s">
        <v>816</v>
      </c>
      <c r="V3431" s="52"/>
      <c r="W3431" s="14" t="s">
        <v>815</v>
      </c>
      <c r="X3431" s="20">
        <v>0</v>
      </c>
      <c r="Y3431" s="7" t="s">
        <v>12202</v>
      </c>
      <c r="Z3431" s="11" t="s">
        <v>4442</v>
      </c>
      <c r="AA3431" s="7">
        <v>500000</v>
      </c>
      <c r="AB3431" s="1" t="s">
        <v>15802</v>
      </c>
      <c r="AC3431" s="7" t="s">
        <v>14869</v>
      </c>
      <c r="AD3431" s="1" t="s">
        <v>16269</v>
      </c>
    </row>
    <row r="3432" spans="1:30">
      <c r="A3432" s="6">
        <v>43938</v>
      </c>
      <c r="B3432" s="7" t="s">
        <v>15</v>
      </c>
      <c r="C3432" s="7" t="s">
        <v>4244</v>
      </c>
      <c r="D3432" s="11" t="s">
        <v>3155</v>
      </c>
      <c r="E3432" s="7" t="s">
        <v>16</v>
      </c>
      <c r="F3432" s="7" t="s">
        <v>3156</v>
      </c>
      <c r="G3432" s="7" t="s">
        <v>34</v>
      </c>
      <c r="H3432" s="7" t="s">
        <v>6680</v>
      </c>
      <c r="I3432" s="7" t="s">
        <v>3207</v>
      </c>
      <c r="J3432" s="7" t="s">
        <v>3208</v>
      </c>
      <c r="K3432" s="7" t="s">
        <v>3209</v>
      </c>
      <c r="L3432" s="7" t="s">
        <v>13959</v>
      </c>
      <c r="M3432" s="7" t="s">
        <v>3210</v>
      </c>
      <c r="N3432" s="7">
        <v>8250</v>
      </c>
      <c r="O3432" s="7">
        <v>15</v>
      </c>
      <c r="P3432" s="7">
        <v>550</v>
      </c>
      <c r="Q3432" s="7"/>
      <c r="R3432" s="1"/>
      <c r="S3432" s="1"/>
      <c r="T3432" s="1"/>
      <c r="U3432" s="15" t="s">
        <v>816</v>
      </c>
      <c r="V3432" s="52"/>
      <c r="W3432" s="14" t="s">
        <v>815</v>
      </c>
      <c r="X3432" s="20">
        <v>0</v>
      </c>
      <c r="Y3432" s="7" t="s">
        <v>12203</v>
      </c>
      <c r="Z3432" s="11" t="s">
        <v>4442</v>
      </c>
      <c r="AA3432" s="7">
        <v>100000</v>
      </c>
      <c r="AB3432" s="1" t="s">
        <v>15344</v>
      </c>
      <c r="AC3432" s="7" t="s">
        <v>14868</v>
      </c>
      <c r="AD3432" s="1" t="s">
        <v>16269</v>
      </c>
    </row>
    <row r="3433" spans="1:30">
      <c r="A3433" s="6">
        <v>43949</v>
      </c>
      <c r="B3433" s="7" t="s">
        <v>1385</v>
      </c>
      <c r="C3433" s="7" t="s">
        <v>4499</v>
      </c>
      <c r="D3433" s="7" t="s">
        <v>2194</v>
      </c>
      <c r="E3433" s="7" t="s">
        <v>36</v>
      </c>
      <c r="F3433" s="7" t="s">
        <v>2319</v>
      </c>
      <c r="G3433" s="7" t="s">
        <v>17</v>
      </c>
      <c r="H3433" s="7" t="s">
        <v>6681</v>
      </c>
      <c r="I3433" s="7" t="s">
        <v>2321</v>
      </c>
      <c r="J3433" s="7" t="s">
        <v>2321</v>
      </c>
      <c r="K3433" s="7" t="s">
        <v>2321</v>
      </c>
      <c r="L3433" s="7" t="s">
        <v>9739</v>
      </c>
      <c r="M3433" s="7" t="s">
        <v>9740</v>
      </c>
      <c r="N3433" s="7">
        <v>8250</v>
      </c>
      <c r="O3433" s="7">
        <v>220</v>
      </c>
      <c r="P3433" s="7">
        <v>37.5</v>
      </c>
      <c r="Q3433" s="7"/>
      <c r="R3433" s="1"/>
      <c r="S3433" s="1"/>
      <c r="T3433" s="1"/>
      <c r="U3433" s="15" t="s">
        <v>816</v>
      </c>
      <c r="V3433" s="52"/>
      <c r="W3433" s="14" t="s">
        <v>815</v>
      </c>
      <c r="X3433" s="20">
        <v>0</v>
      </c>
      <c r="Y3433" s="7" t="s">
        <v>12204</v>
      </c>
      <c r="Z3433" s="11" t="s">
        <v>4442</v>
      </c>
      <c r="AA3433" s="7">
        <v>0</v>
      </c>
      <c r="AB3433" s="1" t="s">
        <v>16074</v>
      </c>
      <c r="AC3433" s="7" t="s">
        <v>14868</v>
      </c>
      <c r="AD3433" s="1" t="s">
        <v>16269</v>
      </c>
    </row>
    <row r="3434" spans="1:30">
      <c r="A3434" s="6">
        <v>43956</v>
      </c>
      <c r="B3434" s="7" t="s">
        <v>1385</v>
      </c>
      <c r="C3434" s="7" t="s">
        <v>4444</v>
      </c>
      <c r="D3434" s="7" t="s">
        <v>1387</v>
      </c>
      <c r="E3434" s="7" t="s">
        <v>4456</v>
      </c>
      <c r="F3434" s="7" t="s">
        <v>4469</v>
      </c>
      <c r="G3434" s="7"/>
      <c r="H3434" s="7" t="s">
        <v>5355</v>
      </c>
      <c r="I3434" s="7" t="s">
        <v>8288</v>
      </c>
      <c r="J3434" s="7"/>
      <c r="K3434" s="7"/>
      <c r="L3434" s="7" t="s">
        <v>3552</v>
      </c>
      <c r="M3434" s="7" t="s">
        <v>3127</v>
      </c>
      <c r="N3434" s="7">
        <v>8248.52</v>
      </c>
      <c r="O3434" s="7"/>
      <c r="P3434" s="7"/>
      <c r="Q3434" s="7"/>
      <c r="R3434" s="1"/>
      <c r="S3434" s="1"/>
      <c r="T3434" s="1"/>
      <c r="U3434" s="15" t="s">
        <v>816</v>
      </c>
      <c r="V3434" s="52"/>
      <c r="W3434" s="14" t="s">
        <v>815</v>
      </c>
      <c r="X3434" s="20">
        <v>0</v>
      </c>
      <c r="Y3434" s="7" t="s">
        <v>12205</v>
      </c>
      <c r="Z3434" s="11" t="s">
        <v>4442</v>
      </c>
      <c r="AA3434" s="7">
        <v>400000</v>
      </c>
      <c r="AB3434" s="1" t="s">
        <v>15332</v>
      </c>
      <c r="AC3434" s="7" t="s">
        <v>14869</v>
      </c>
      <c r="AD3434" s="1" t="s">
        <v>16269</v>
      </c>
    </row>
    <row r="3435" spans="1:30">
      <c r="A3435" s="6">
        <v>43934</v>
      </c>
      <c r="B3435" s="7" t="s">
        <v>15</v>
      </c>
      <c r="C3435" s="7" t="s">
        <v>4632</v>
      </c>
      <c r="D3435" s="7" t="s">
        <v>3512</v>
      </c>
      <c r="E3435" s="7" t="s">
        <v>16</v>
      </c>
      <c r="F3435" s="7"/>
      <c r="G3435" s="7" t="s">
        <v>17</v>
      </c>
      <c r="H3435" s="7" t="s">
        <v>6682</v>
      </c>
      <c r="I3435" s="7" t="s">
        <v>9741</v>
      </c>
      <c r="J3435" s="7" t="s">
        <v>9742</v>
      </c>
      <c r="K3435" s="7" t="s">
        <v>9742</v>
      </c>
      <c r="L3435" s="7" t="s">
        <v>3573</v>
      </c>
      <c r="M3435" s="7" t="s">
        <v>8603</v>
      </c>
      <c r="N3435" s="7">
        <v>8241.48</v>
      </c>
      <c r="O3435" s="7">
        <v>4680</v>
      </c>
      <c r="P3435" s="7">
        <v>1.7609999999999999</v>
      </c>
      <c r="Q3435" s="7"/>
      <c r="R3435" s="1"/>
      <c r="S3435" s="1"/>
      <c r="T3435" s="1"/>
      <c r="U3435" s="15" t="s">
        <v>816</v>
      </c>
      <c r="V3435" s="52"/>
      <c r="W3435" s="14" t="s">
        <v>815</v>
      </c>
      <c r="X3435" s="20">
        <v>0</v>
      </c>
      <c r="Y3435" s="7" t="s">
        <v>12206</v>
      </c>
      <c r="Z3435" s="11" t="s">
        <v>4442</v>
      </c>
      <c r="AA3435" s="7">
        <v>450000</v>
      </c>
      <c r="AB3435" s="1" t="s">
        <v>15385</v>
      </c>
      <c r="AC3435" s="7" t="s">
        <v>14869</v>
      </c>
      <c r="AD3435" s="1" t="s">
        <v>16269</v>
      </c>
    </row>
    <row r="3436" spans="1:30">
      <c r="A3436" s="6">
        <v>43923</v>
      </c>
      <c r="B3436" s="7" t="s">
        <v>21</v>
      </c>
      <c r="C3436" s="7" t="s">
        <v>5366</v>
      </c>
      <c r="D3436" s="11" t="s">
        <v>904</v>
      </c>
      <c r="E3436" s="7" t="s">
        <v>16</v>
      </c>
      <c r="F3436" s="7" t="s">
        <v>1350</v>
      </c>
      <c r="G3436" s="7" t="s">
        <v>17</v>
      </c>
      <c r="H3436" s="7" t="s">
        <v>1353</v>
      </c>
      <c r="I3436" s="7"/>
      <c r="J3436" s="7"/>
      <c r="K3436" s="7" t="s">
        <v>978</v>
      </c>
      <c r="L3436" s="7" t="s">
        <v>13748</v>
      </c>
      <c r="M3436" s="7" t="s">
        <v>907</v>
      </c>
      <c r="N3436" s="7">
        <v>8202.43</v>
      </c>
      <c r="O3436" s="7"/>
      <c r="P3436" s="7"/>
      <c r="Q3436" s="7"/>
      <c r="R3436" s="1"/>
      <c r="S3436" s="1"/>
      <c r="T3436" s="1"/>
      <c r="U3436" s="15" t="s">
        <v>816</v>
      </c>
      <c r="V3436" s="52"/>
      <c r="W3436" s="14" t="s">
        <v>815</v>
      </c>
      <c r="X3436" s="20">
        <v>0</v>
      </c>
      <c r="Y3436" s="7" t="s">
        <v>12207</v>
      </c>
      <c r="Z3436" s="11" t="s">
        <v>4442</v>
      </c>
      <c r="AA3436" s="7">
        <v>6000000</v>
      </c>
      <c r="AB3436" s="1" t="s">
        <v>15020</v>
      </c>
      <c r="AC3436" s="7" t="s">
        <v>14869</v>
      </c>
      <c r="AD3436" s="1" t="s">
        <v>16269</v>
      </c>
    </row>
    <row r="3437" spans="1:30">
      <c r="A3437" s="6" t="s">
        <v>815</v>
      </c>
      <c r="B3437" s="7" t="s">
        <v>15</v>
      </c>
      <c r="C3437" s="7" t="s">
        <v>4458</v>
      </c>
      <c r="D3437" s="11" t="s">
        <v>904</v>
      </c>
      <c r="E3437" s="7" t="s">
        <v>16</v>
      </c>
      <c r="F3437" s="7" t="s">
        <v>4459</v>
      </c>
      <c r="G3437" s="7" t="s">
        <v>17</v>
      </c>
      <c r="H3437" s="7" t="s">
        <v>6427</v>
      </c>
      <c r="I3437" s="7" t="s">
        <v>4843</v>
      </c>
      <c r="J3437" s="7"/>
      <c r="K3437" s="7" t="s">
        <v>4517</v>
      </c>
      <c r="L3437" s="7" t="s">
        <v>8316</v>
      </c>
      <c r="M3437" s="7" t="s">
        <v>14305</v>
      </c>
      <c r="N3437" s="7">
        <v>8184</v>
      </c>
      <c r="O3437" s="7"/>
      <c r="P3437" s="7"/>
      <c r="Q3437" s="7"/>
      <c r="R3437" s="1"/>
      <c r="S3437" s="1"/>
      <c r="T3437" s="1"/>
      <c r="U3437" s="15" t="s">
        <v>816</v>
      </c>
      <c r="V3437" s="52"/>
      <c r="W3437" s="14" t="s">
        <v>815</v>
      </c>
      <c r="X3437" s="20">
        <v>0</v>
      </c>
      <c r="Y3437" s="7" t="s">
        <v>12208</v>
      </c>
      <c r="Z3437" s="11" t="s">
        <v>4442</v>
      </c>
      <c r="AA3437" s="7">
        <v>103730196.44</v>
      </c>
      <c r="AB3437" s="1" t="s">
        <v>15679</v>
      </c>
      <c r="AC3437" s="7" t="s">
        <v>14869</v>
      </c>
      <c r="AD3437" s="1" t="s">
        <v>16269</v>
      </c>
    </row>
    <row r="3438" spans="1:30">
      <c r="A3438" s="6">
        <v>43949</v>
      </c>
      <c r="B3438" s="7" t="s">
        <v>1385</v>
      </c>
      <c r="C3438" s="7" t="s">
        <v>4499</v>
      </c>
      <c r="D3438" s="7" t="s">
        <v>2194</v>
      </c>
      <c r="E3438" s="7" t="s">
        <v>36</v>
      </c>
      <c r="F3438" s="7" t="s">
        <v>2319</v>
      </c>
      <c r="G3438" s="7" t="s">
        <v>17</v>
      </c>
      <c r="H3438" s="7" t="s">
        <v>6683</v>
      </c>
      <c r="I3438" s="7" t="s">
        <v>2321</v>
      </c>
      <c r="J3438" s="7" t="s">
        <v>2321</v>
      </c>
      <c r="K3438" s="7" t="s">
        <v>2321</v>
      </c>
      <c r="L3438" s="7" t="s">
        <v>9203</v>
      </c>
      <c r="M3438" s="7" t="s">
        <v>9204</v>
      </c>
      <c r="N3438" s="7">
        <v>8139.63</v>
      </c>
      <c r="O3438" s="7">
        <v>111</v>
      </c>
      <c r="P3438" s="7">
        <v>73.33</v>
      </c>
      <c r="Q3438" s="7"/>
      <c r="R3438" s="1"/>
      <c r="S3438" s="1"/>
      <c r="T3438" s="1"/>
      <c r="U3438" s="15" t="s">
        <v>816</v>
      </c>
      <c r="V3438" s="52"/>
      <c r="W3438" s="14" t="s">
        <v>815</v>
      </c>
      <c r="X3438" s="20">
        <v>0</v>
      </c>
      <c r="Y3438" s="7" t="s">
        <v>12209</v>
      </c>
      <c r="Z3438" s="11" t="s">
        <v>4442</v>
      </c>
      <c r="AA3438" s="7">
        <v>2419500</v>
      </c>
      <c r="AB3438" s="1" t="s">
        <v>15922</v>
      </c>
      <c r="AC3438" s="7" t="s">
        <v>14869</v>
      </c>
      <c r="AD3438" s="1" t="s">
        <v>16269</v>
      </c>
    </row>
    <row r="3439" spans="1:30">
      <c r="A3439" s="6">
        <v>43949</v>
      </c>
      <c r="B3439" s="7" t="s">
        <v>1385</v>
      </c>
      <c r="C3439" s="7" t="s">
        <v>4499</v>
      </c>
      <c r="D3439" s="7" t="s">
        <v>2194</v>
      </c>
      <c r="E3439" s="7" t="s">
        <v>36</v>
      </c>
      <c r="F3439" s="7" t="s">
        <v>2319</v>
      </c>
      <c r="G3439" s="7" t="s">
        <v>17</v>
      </c>
      <c r="H3439" s="7" t="s">
        <v>5975</v>
      </c>
      <c r="I3439" s="7" t="s">
        <v>2321</v>
      </c>
      <c r="J3439" s="7" t="s">
        <v>2321</v>
      </c>
      <c r="K3439" s="7" t="s">
        <v>2321</v>
      </c>
      <c r="L3439" s="7" t="s">
        <v>8355</v>
      </c>
      <c r="M3439" s="7" t="s">
        <v>2620</v>
      </c>
      <c r="N3439" s="7">
        <v>8128</v>
      </c>
      <c r="O3439" s="7">
        <v>64</v>
      </c>
      <c r="P3439" s="7">
        <v>127</v>
      </c>
      <c r="Q3439" s="7"/>
      <c r="R3439" s="1"/>
      <c r="S3439" s="1"/>
      <c r="T3439" s="1"/>
      <c r="U3439" s="15" t="s">
        <v>816</v>
      </c>
      <c r="V3439" s="52"/>
      <c r="W3439" s="14" t="s">
        <v>815</v>
      </c>
      <c r="X3439" s="20">
        <v>0</v>
      </c>
      <c r="Y3439" s="7" t="s">
        <v>12210</v>
      </c>
      <c r="Z3439" s="11" t="s">
        <v>4442</v>
      </c>
      <c r="AA3439" s="7">
        <v>40000000</v>
      </c>
      <c r="AB3439" s="1" t="s">
        <v>15276</v>
      </c>
      <c r="AC3439" s="7" t="s">
        <v>14869</v>
      </c>
      <c r="AD3439" s="1" t="s">
        <v>16269</v>
      </c>
    </row>
    <row r="3440" spans="1:30">
      <c r="A3440" s="6">
        <v>43922</v>
      </c>
      <c r="B3440" s="7" t="s">
        <v>1385</v>
      </c>
      <c r="C3440" s="7" t="s">
        <v>4444</v>
      </c>
      <c r="D3440" s="7" t="s">
        <v>1387</v>
      </c>
      <c r="E3440" s="7" t="s">
        <v>4456</v>
      </c>
      <c r="F3440" s="7" t="s">
        <v>4469</v>
      </c>
      <c r="G3440" s="7" t="s">
        <v>37</v>
      </c>
      <c r="H3440" s="7" t="s">
        <v>6588</v>
      </c>
      <c r="I3440" s="7" t="s">
        <v>9676</v>
      </c>
      <c r="J3440" s="7"/>
      <c r="K3440" s="7"/>
      <c r="L3440" s="7" t="s">
        <v>14672</v>
      </c>
      <c r="M3440" s="7" t="s">
        <v>9743</v>
      </c>
      <c r="N3440" s="7">
        <v>8097.6</v>
      </c>
      <c r="O3440" s="7"/>
      <c r="P3440" s="7"/>
      <c r="Q3440" s="7"/>
      <c r="R3440" s="1"/>
      <c r="S3440" s="1"/>
      <c r="T3440" s="1"/>
      <c r="U3440" s="15" t="s">
        <v>816</v>
      </c>
      <c r="V3440" s="52"/>
      <c r="W3440" s="14" t="s">
        <v>815</v>
      </c>
      <c r="X3440" s="20">
        <v>0</v>
      </c>
      <c r="Y3440" s="7" t="s">
        <v>12211</v>
      </c>
      <c r="Z3440" s="11" t="s">
        <v>4442</v>
      </c>
      <c r="AA3440" s="7">
        <v>30000</v>
      </c>
      <c r="AB3440" s="1" t="s">
        <v>16075</v>
      </c>
      <c r="AC3440" s="7" t="s">
        <v>14868</v>
      </c>
      <c r="AD3440" s="1" t="s">
        <v>16269</v>
      </c>
    </row>
    <row r="3441" spans="1:30">
      <c r="A3441" s="6">
        <v>43949</v>
      </c>
      <c r="B3441" s="7" t="s">
        <v>1385</v>
      </c>
      <c r="C3441" s="7" t="s">
        <v>4499</v>
      </c>
      <c r="D3441" s="7" t="s">
        <v>2194</v>
      </c>
      <c r="E3441" s="7" t="s">
        <v>36</v>
      </c>
      <c r="F3441" s="7" t="s">
        <v>2319</v>
      </c>
      <c r="G3441" s="7" t="s">
        <v>17</v>
      </c>
      <c r="H3441" s="7" t="s">
        <v>6684</v>
      </c>
      <c r="I3441" s="7" t="s">
        <v>2321</v>
      </c>
      <c r="J3441" s="7" t="s">
        <v>2321</v>
      </c>
      <c r="K3441" s="7" t="s">
        <v>2321</v>
      </c>
      <c r="L3441" s="7" t="s">
        <v>4766</v>
      </c>
      <c r="M3441" s="7" t="s">
        <v>4767</v>
      </c>
      <c r="N3441" s="7">
        <v>8040</v>
      </c>
      <c r="O3441" s="7">
        <v>400</v>
      </c>
      <c r="P3441" s="7">
        <v>20.100000000000001</v>
      </c>
      <c r="Q3441" s="7"/>
      <c r="R3441" s="1"/>
      <c r="S3441" s="1"/>
      <c r="T3441" s="1"/>
      <c r="U3441" s="15" t="s">
        <v>816</v>
      </c>
      <c r="V3441" s="52"/>
      <c r="W3441" s="14" t="s">
        <v>815</v>
      </c>
      <c r="X3441" s="20">
        <v>0</v>
      </c>
      <c r="Y3441" s="7" t="s">
        <v>12212</v>
      </c>
      <c r="Z3441" s="11" t="s">
        <v>4442</v>
      </c>
      <c r="AA3441" s="7">
        <v>0</v>
      </c>
      <c r="AB3441" s="1" t="s">
        <v>15521</v>
      </c>
      <c r="AC3441" s="7" t="s">
        <v>14869</v>
      </c>
      <c r="AD3441" s="1" t="s">
        <v>16269</v>
      </c>
    </row>
    <row r="3442" spans="1:30">
      <c r="A3442" s="6" t="s">
        <v>815</v>
      </c>
      <c r="B3442" s="7" t="s">
        <v>15</v>
      </c>
      <c r="C3442" s="7" t="s">
        <v>4458</v>
      </c>
      <c r="D3442" s="11" t="s">
        <v>904</v>
      </c>
      <c r="E3442" s="7" t="s">
        <v>16</v>
      </c>
      <c r="F3442" s="7" t="s">
        <v>4459</v>
      </c>
      <c r="G3442" s="7" t="s">
        <v>17</v>
      </c>
      <c r="H3442" s="7" t="s">
        <v>6685</v>
      </c>
      <c r="I3442" s="7" t="s">
        <v>8267</v>
      </c>
      <c r="J3442" s="7"/>
      <c r="K3442" s="7" t="s">
        <v>4517</v>
      </c>
      <c r="L3442" s="7"/>
      <c r="M3442" s="7"/>
      <c r="N3442" s="7">
        <v>8022</v>
      </c>
      <c r="O3442" s="7"/>
      <c r="P3442" s="7"/>
      <c r="Q3442" s="7"/>
      <c r="R3442" s="1"/>
      <c r="S3442" s="1"/>
      <c r="T3442" s="1"/>
      <c r="U3442" s="15" t="s">
        <v>816</v>
      </c>
      <c r="V3442" s="52"/>
      <c r="W3442" s="14" t="s">
        <v>815</v>
      </c>
      <c r="X3442" s="20">
        <v>0</v>
      </c>
      <c r="Y3442" s="7" t="s">
        <v>12213</v>
      </c>
      <c r="Z3442" s="11" t="s">
        <v>4442</v>
      </c>
      <c r="AA3442" s="7"/>
      <c r="AB3442" s="1" t="s">
        <v>14871</v>
      </c>
      <c r="AC3442" s="7"/>
      <c r="AD3442" s="1" t="s">
        <v>16269</v>
      </c>
    </row>
    <row r="3443" spans="1:30">
      <c r="A3443" s="6">
        <v>43943</v>
      </c>
      <c r="B3443" s="7" t="s">
        <v>21</v>
      </c>
      <c r="C3443" s="7" t="s">
        <v>6073</v>
      </c>
      <c r="D3443" s="7" t="s">
        <v>3804</v>
      </c>
      <c r="E3443" s="7" t="s">
        <v>16</v>
      </c>
      <c r="F3443" s="7" t="s">
        <v>3896</v>
      </c>
      <c r="G3443" s="7" t="s">
        <v>17</v>
      </c>
      <c r="H3443" s="7" t="s">
        <v>6686</v>
      </c>
      <c r="I3443" s="7" t="s">
        <v>9421</v>
      </c>
      <c r="J3443" s="7"/>
      <c r="K3443" s="7" t="s">
        <v>9422</v>
      </c>
      <c r="L3443" s="7" t="s">
        <v>14581</v>
      </c>
      <c r="M3443" s="7" t="s">
        <v>14580</v>
      </c>
      <c r="N3443" s="7">
        <v>8010</v>
      </c>
      <c r="O3443" s="7">
        <v>900</v>
      </c>
      <c r="P3443" s="7">
        <v>8.9</v>
      </c>
      <c r="Q3443" s="7"/>
      <c r="R3443" s="1"/>
      <c r="S3443" s="1"/>
      <c r="T3443" s="1"/>
      <c r="U3443" s="15" t="s">
        <v>816</v>
      </c>
      <c r="V3443" s="52"/>
      <c r="W3443" s="14" t="s">
        <v>815</v>
      </c>
      <c r="X3443" s="20">
        <v>0</v>
      </c>
      <c r="Y3443" s="7" t="s">
        <v>12214</v>
      </c>
      <c r="Z3443" s="11" t="s">
        <v>4442</v>
      </c>
      <c r="AA3443" s="7">
        <v>10000</v>
      </c>
      <c r="AB3443" s="1" t="s">
        <v>15605</v>
      </c>
      <c r="AC3443" s="7" t="s">
        <v>14870</v>
      </c>
      <c r="AD3443" s="1" t="s">
        <v>16269</v>
      </c>
    </row>
    <row r="3444" spans="1:30">
      <c r="A3444" s="6">
        <v>43920</v>
      </c>
      <c r="B3444" s="7" t="s">
        <v>21</v>
      </c>
      <c r="C3444" s="7" t="s">
        <v>6136</v>
      </c>
      <c r="D3444" s="11" t="s">
        <v>904</v>
      </c>
      <c r="E3444" s="7" t="s">
        <v>16</v>
      </c>
      <c r="F3444" s="7" t="s">
        <v>3376</v>
      </c>
      <c r="G3444" s="7" t="s">
        <v>34</v>
      </c>
      <c r="H3444" s="7" t="s">
        <v>6687</v>
      </c>
      <c r="I3444" s="7" t="s">
        <v>2279</v>
      </c>
      <c r="J3444" s="7"/>
      <c r="K3444" s="7"/>
      <c r="L3444" s="7" t="s">
        <v>14548</v>
      </c>
      <c r="M3444" s="7" t="s">
        <v>14547</v>
      </c>
      <c r="N3444" s="7">
        <v>8000</v>
      </c>
      <c r="O3444" s="7">
        <v>1</v>
      </c>
      <c r="P3444" s="7">
        <v>8000</v>
      </c>
      <c r="Q3444" s="7"/>
      <c r="R3444" s="1"/>
      <c r="S3444" s="1"/>
      <c r="T3444" s="1"/>
      <c r="U3444" s="15" t="s">
        <v>816</v>
      </c>
      <c r="V3444" s="52"/>
      <c r="W3444" s="14" t="s">
        <v>815</v>
      </c>
      <c r="X3444" s="20">
        <v>0</v>
      </c>
      <c r="Y3444" s="7" t="s">
        <v>12215</v>
      </c>
      <c r="Z3444" s="11" t="s">
        <v>4442</v>
      </c>
      <c r="AA3444" s="7">
        <v>100000</v>
      </c>
      <c r="AB3444" s="1" t="s">
        <v>15954</v>
      </c>
      <c r="AC3444" s="7" t="s">
        <v>14868</v>
      </c>
      <c r="AD3444" s="1" t="s">
        <v>16269</v>
      </c>
    </row>
    <row r="3445" spans="1:30">
      <c r="A3445" s="6">
        <v>43951</v>
      </c>
      <c r="B3445" s="7" t="s">
        <v>15</v>
      </c>
      <c r="C3445" s="7" t="s">
        <v>4452</v>
      </c>
      <c r="D3445" s="7" t="s">
        <v>3804</v>
      </c>
      <c r="E3445" s="7" t="s">
        <v>117</v>
      </c>
      <c r="F3445" s="7" t="s">
        <v>5299</v>
      </c>
      <c r="G3445" s="7" t="s">
        <v>37</v>
      </c>
      <c r="H3445" s="7" t="s">
        <v>6688</v>
      </c>
      <c r="I3445" s="7" t="s">
        <v>8688</v>
      </c>
      <c r="J3445" s="7"/>
      <c r="K3445" s="7" t="s">
        <v>8689</v>
      </c>
      <c r="L3445" s="7" t="s">
        <v>14379</v>
      </c>
      <c r="M3445" s="7" t="s">
        <v>8690</v>
      </c>
      <c r="N3445" s="7">
        <v>7980</v>
      </c>
      <c r="O3445" s="7">
        <v>20</v>
      </c>
      <c r="P3445" s="7">
        <v>399</v>
      </c>
      <c r="Q3445" s="7"/>
      <c r="R3445" s="1"/>
      <c r="S3445" s="1"/>
      <c r="T3445" s="1"/>
      <c r="U3445" s="15" t="s">
        <v>816</v>
      </c>
      <c r="V3445" s="52"/>
      <c r="W3445" s="14" t="s">
        <v>815</v>
      </c>
      <c r="X3445" s="20">
        <v>0</v>
      </c>
      <c r="Y3445" s="7" t="s">
        <v>12216</v>
      </c>
      <c r="Z3445" s="11" t="s">
        <v>4442</v>
      </c>
      <c r="AA3445" s="7">
        <v>50000</v>
      </c>
      <c r="AB3445" s="1" t="s">
        <v>15773</v>
      </c>
      <c r="AC3445" s="7" t="s">
        <v>14868</v>
      </c>
      <c r="AD3445" s="1" t="s">
        <v>16269</v>
      </c>
    </row>
    <row r="3446" spans="1:30">
      <c r="A3446" s="6">
        <v>43949</v>
      </c>
      <c r="B3446" s="7" t="s">
        <v>1385</v>
      </c>
      <c r="C3446" s="7" t="s">
        <v>4499</v>
      </c>
      <c r="D3446" s="7" t="s">
        <v>2194</v>
      </c>
      <c r="E3446" s="7" t="s">
        <v>36</v>
      </c>
      <c r="F3446" s="7" t="s">
        <v>2319</v>
      </c>
      <c r="G3446" s="7" t="s">
        <v>17</v>
      </c>
      <c r="H3446" s="7" t="s">
        <v>6689</v>
      </c>
      <c r="I3446" s="7" t="s">
        <v>2321</v>
      </c>
      <c r="J3446" s="7" t="s">
        <v>2321</v>
      </c>
      <c r="K3446" s="7" t="s">
        <v>2321</v>
      </c>
      <c r="L3446" s="7" t="s">
        <v>14673</v>
      </c>
      <c r="M3446" s="7" t="s">
        <v>9744</v>
      </c>
      <c r="N3446" s="7">
        <v>7980</v>
      </c>
      <c r="O3446" s="7">
        <v>105</v>
      </c>
      <c r="P3446" s="7">
        <v>76</v>
      </c>
      <c r="Q3446" s="7"/>
      <c r="R3446" s="1"/>
      <c r="S3446" s="1"/>
      <c r="T3446" s="1"/>
      <c r="U3446" s="15" t="s">
        <v>816</v>
      </c>
      <c r="V3446" s="52"/>
      <c r="W3446" s="14" t="s">
        <v>815</v>
      </c>
      <c r="X3446" s="20">
        <v>0</v>
      </c>
      <c r="Y3446" s="7" t="s">
        <v>12217</v>
      </c>
      <c r="Z3446" s="11" t="s">
        <v>4442</v>
      </c>
      <c r="AA3446" s="7">
        <v>95000</v>
      </c>
      <c r="AB3446" s="1" t="s">
        <v>16076</v>
      </c>
      <c r="AC3446" s="7" t="s">
        <v>14870</v>
      </c>
      <c r="AD3446" s="1" t="s">
        <v>16269</v>
      </c>
    </row>
    <row r="3447" spans="1:30">
      <c r="A3447" s="6" t="s">
        <v>815</v>
      </c>
      <c r="B3447" s="7" t="s">
        <v>15</v>
      </c>
      <c r="C3447" s="7" t="s">
        <v>4458</v>
      </c>
      <c r="D3447" s="11" t="s">
        <v>904</v>
      </c>
      <c r="E3447" s="7" t="s">
        <v>16</v>
      </c>
      <c r="F3447" s="7" t="s">
        <v>4459</v>
      </c>
      <c r="G3447" s="7" t="s">
        <v>17</v>
      </c>
      <c r="H3447" s="7" t="s">
        <v>6690</v>
      </c>
      <c r="I3447" s="7" t="s">
        <v>8267</v>
      </c>
      <c r="J3447" s="7"/>
      <c r="K3447" s="7" t="s">
        <v>4517</v>
      </c>
      <c r="L3447" s="7" t="s">
        <v>8254</v>
      </c>
      <c r="M3447" s="7" t="s">
        <v>8538</v>
      </c>
      <c r="N3447" s="7">
        <v>7980</v>
      </c>
      <c r="O3447" s="7"/>
      <c r="P3447" s="7"/>
      <c r="Q3447" s="7"/>
      <c r="R3447" s="1"/>
      <c r="S3447" s="1"/>
      <c r="T3447" s="1"/>
      <c r="U3447" s="15" t="s">
        <v>816</v>
      </c>
      <c r="V3447" s="52"/>
      <c r="W3447" s="14" t="s">
        <v>815</v>
      </c>
      <c r="X3447" s="20">
        <v>0</v>
      </c>
      <c r="Y3447" s="7" t="s">
        <v>12218</v>
      </c>
      <c r="Z3447" s="11" t="s">
        <v>4442</v>
      </c>
      <c r="AA3447" s="7">
        <v>3600000</v>
      </c>
      <c r="AB3447" s="1" t="s">
        <v>15660</v>
      </c>
      <c r="AC3447" s="7" t="s">
        <v>14869</v>
      </c>
      <c r="AD3447" s="1" t="s">
        <v>16269</v>
      </c>
    </row>
    <row r="3448" spans="1:30">
      <c r="A3448" s="6">
        <v>43913</v>
      </c>
      <c r="B3448" s="7" t="s">
        <v>21</v>
      </c>
      <c r="C3448" s="7" t="s">
        <v>4269</v>
      </c>
      <c r="D3448" s="7" t="s">
        <v>3952</v>
      </c>
      <c r="E3448" s="7" t="s">
        <v>16</v>
      </c>
      <c r="F3448" s="7" t="s">
        <v>4270</v>
      </c>
      <c r="G3448" s="7" t="s">
        <v>17</v>
      </c>
      <c r="H3448" s="7" t="s">
        <v>6691</v>
      </c>
      <c r="I3448" s="7" t="s">
        <v>4396</v>
      </c>
      <c r="J3448" s="7"/>
      <c r="K3448" s="7"/>
      <c r="L3448" s="7" t="s">
        <v>9328</v>
      </c>
      <c r="M3448" s="7" t="s">
        <v>14406</v>
      </c>
      <c r="N3448" s="7">
        <v>7920</v>
      </c>
      <c r="O3448" s="7">
        <v>24</v>
      </c>
      <c r="P3448" s="7">
        <v>330</v>
      </c>
      <c r="Q3448" s="7" t="s">
        <v>20</v>
      </c>
      <c r="R3448" s="1"/>
      <c r="S3448" s="1"/>
      <c r="T3448" s="1"/>
      <c r="U3448" s="15" t="s">
        <v>816</v>
      </c>
      <c r="V3448" s="52"/>
      <c r="W3448" s="14" t="s">
        <v>815</v>
      </c>
      <c r="X3448" s="20">
        <v>0</v>
      </c>
      <c r="Y3448" s="7" t="s">
        <v>12219</v>
      </c>
      <c r="Z3448" s="11" t="s">
        <v>4442</v>
      </c>
      <c r="AA3448" s="7">
        <v>500000</v>
      </c>
      <c r="AB3448" s="1" t="s">
        <v>15802</v>
      </c>
      <c r="AC3448" s="7" t="s">
        <v>14869</v>
      </c>
      <c r="AD3448" s="1" t="s">
        <v>16269</v>
      </c>
    </row>
    <row r="3449" spans="1:30">
      <c r="A3449" s="6">
        <v>43943</v>
      </c>
      <c r="B3449" s="7" t="s">
        <v>21</v>
      </c>
      <c r="C3449" s="7" t="s">
        <v>6073</v>
      </c>
      <c r="D3449" s="7" t="s">
        <v>3804</v>
      </c>
      <c r="E3449" s="7" t="s">
        <v>16</v>
      </c>
      <c r="F3449" s="7" t="s">
        <v>3896</v>
      </c>
      <c r="G3449" s="7" t="s">
        <v>17</v>
      </c>
      <c r="H3449" s="7" t="s">
        <v>6692</v>
      </c>
      <c r="I3449" s="7" t="s">
        <v>9421</v>
      </c>
      <c r="J3449" s="7"/>
      <c r="K3449" s="7" t="s">
        <v>9422</v>
      </c>
      <c r="L3449" s="7" t="s">
        <v>14581</v>
      </c>
      <c r="M3449" s="7" t="s">
        <v>14580</v>
      </c>
      <c r="N3449" s="7">
        <v>7854</v>
      </c>
      <c r="O3449" s="7">
        <v>1020</v>
      </c>
      <c r="P3449" s="7">
        <v>7.7</v>
      </c>
      <c r="Q3449" s="7"/>
      <c r="R3449" s="1"/>
      <c r="S3449" s="1"/>
      <c r="T3449" s="1"/>
      <c r="U3449" s="15" t="s">
        <v>816</v>
      </c>
      <c r="V3449" s="52"/>
      <c r="W3449" s="14" t="s">
        <v>815</v>
      </c>
      <c r="X3449" s="20">
        <v>0</v>
      </c>
      <c r="Y3449" s="7" t="s">
        <v>12220</v>
      </c>
      <c r="Z3449" s="11" t="s">
        <v>4442</v>
      </c>
      <c r="AA3449" s="7">
        <v>10000</v>
      </c>
      <c r="AB3449" s="1" t="s">
        <v>15605</v>
      </c>
      <c r="AC3449" s="7" t="s">
        <v>14870</v>
      </c>
      <c r="AD3449" s="1" t="s">
        <v>16269</v>
      </c>
    </row>
    <row r="3450" spans="1:30">
      <c r="A3450" s="6">
        <v>43942</v>
      </c>
      <c r="B3450" s="7" t="s">
        <v>15</v>
      </c>
      <c r="C3450" s="7" t="s">
        <v>4659</v>
      </c>
      <c r="D3450" s="7" t="s">
        <v>2349</v>
      </c>
      <c r="E3450" s="7" t="s">
        <v>16</v>
      </c>
      <c r="F3450" s="7" t="s">
        <v>2386</v>
      </c>
      <c r="G3450" s="7" t="s">
        <v>37</v>
      </c>
      <c r="H3450" s="7" t="s">
        <v>6693</v>
      </c>
      <c r="I3450" s="7" t="s">
        <v>9745</v>
      </c>
      <c r="J3450" s="7"/>
      <c r="K3450" s="7" t="s">
        <v>9746</v>
      </c>
      <c r="L3450" s="7" t="s">
        <v>14674</v>
      </c>
      <c r="M3450" s="7" t="s">
        <v>9747</v>
      </c>
      <c r="N3450" s="7">
        <v>7800</v>
      </c>
      <c r="O3450" s="7">
        <v>4</v>
      </c>
      <c r="P3450" s="7">
        <v>1950</v>
      </c>
      <c r="Q3450" s="7"/>
      <c r="R3450" s="1"/>
      <c r="S3450" s="1"/>
      <c r="T3450" s="1"/>
      <c r="U3450" s="15" t="s">
        <v>816</v>
      </c>
      <c r="V3450" s="52"/>
      <c r="W3450" s="14" t="s">
        <v>815</v>
      </c>
      <c r="X3450" s="20">
        <v>0</v>
      </c>
      <c r="Y3450" s="7" t="s">
        <v>12221</v>
      </c>
      <c r="Z3450" s="11" t="s">
        <v>4442</v>
      </c>
      <c r="AA3450" s="7">
        <v>100000</v>
      </c>
      <c r="AB3450" s="1" t="s">
        <v>16077</v>
      </c>
      <c r="AC3450" s="7" t="s">
        <v>14870</v>
      </c>
      <c r="AD3450" s="1" t="s">
        <v>16269</v>
      </c>
    </row>
    <row r="3451" spans="1:30">
      <c r="A3451" s="6">
        <v>43941</v>
      </c>
      <c r="B3451" s="7" t="s">
        <v>21</v>
      </c>
      <c r="C3451" s="7" t="s">
        <v>2648</v>
      </c>
      <c r="D3451" s="11" t="s">
        <v>3952</v>
      </c>
      <c r="E3451" s="7" t="s">
        <v>16</v>
      </c>
      <c r="F3451" s="7" t="s">
        <v>363</v>
      </c>
      <c r="G3451" s="7" t="s">
        <v>17</v>
      </c>
      <c r="H3451" s="7" t="s">
        <v>6694</v>
      </c>
      <c r="I3451" s="7" t="s">
        <v>9748</v>
      </c>
      <c r="J3451" s="7"/>
      <c r="K3451" s="7"/>
      <c r="L3451" s="7" t="s">
        <v>14676</v>
      </c>
      <c r="M3451" s="7" t="s">
        <v>14675</v>
      </c>
      <c r="N3451" s="7">
        <v>7780.2</v>
      </c>
      <c r="O3451" s="7"/>
      <c r="P3451" s="7"/>
      <c r="Q3451" s="7"/>
      <c r="R3451" s="1"/>
      <c r="S3451" s="1"/>
      <c r="T3451" s="1"/>
      <c r="U3451" s="15" t="s">
        <v>816</v>
      </c>
      <c r="V3451" s="52"/>
      <c r="W3451" s="14" t="s">
        <v>815</v>
      </c>
      <c r="X3451" s="20">
        <v>0</v>
      </c>
      <c r="Y3451" s="7" t="s">
        <v>12222</v>
      </c>
      <c r="Z3451" s="11" t="s">
        <v>4442</v>
      </c>
      <c r="AA3451" s="7">
        <v>170000</v>
      </c>
      <c r="AB3451" s="1" t="s">
        <v>15416</v>
      </c>
      <c r="AC3451" s="7" t="s">
        <v>14868</v>
      </c>
      <c r="AD3451" s="1" t="s">
        <v>16269</v>
      </c>
    </row>
    <row r="3452" spans="1:30">
      <c r="A3452" s="6" t="s">
        <v>815</v>
      </c>
      <c r="B3452" s="7" t="s">
        <v>15</v>
      </c>
      <c r="C3452" s="7" t="s">
        <v>4458</v>
      </c>
      <c r="D3452" s="11" t="s">
        <v>904</v>
      </c>
      <c r="E3452" s="7" t="s">
        <v>16</v>
      </c>
      <c r="F3452" s="7" t="s">
        <v>4459</v>
      </c>
      <c r="G3452" s="7" t="s">
        <v>17</v>
      </c>
      <c r="H3452" s="7" t="s">
        <v>6695</v>
      </c>
      <c r="I3452" s="7" t="s">
        <v>9673</v>
      </c>
      <c r="J3452" s="7"/>
      <c r="K3452" s="7" t="s">
        <v>4517</v>
      </c>
      <c r="L3452" s="7" t="s">
        <v>8294</v>
      </c>
      <c r="M3452" s="7" t="s">
        <v>1846</v>
      </c>
      <c r="N3452" s="7">
        <v>7756.12</v>
      </c>
      <c r="O3452" s="7">
        <v>4</v>
      </c>
      <c r="P3452" s="7">
        <v>1939.03</v>
      </c>
      <c r="Q3452" s="7"/>
      <c r="R3452" s="1"/>
      <c r="S3452" s="1"/>
      <c r="T3452" s="1"/>
      <c r="U3452" s="15" t="s">
        <v>816</v>
      </c>
      <c r="V3452" s="52"/>
      <c r="W3452" s="14" t="s">
        <v>815</v>
      </c>
      <c r="X3452" s="20">
        <v>0</v>
      </c>
      <c r="Y3452" s="7" t="s">
        <v>12223</v>
      </c>
      <c r="Z3452" s="11" t="s">
        <v>4442</v>
      </c>
      <c r="AA3452" s="7">
        <v>16528194</v>
      </c>
      <c r="AB3452" s="1" t="s">
        <v>15168</v>
      </c>
      <c r="AC3452" s="7" t="s">
        <v>14869</v>
      </c>
      <c r="AD3452" s="1" t="s">
        <v>16269</v>
      </c>
    </row>
    <row r="3453" spans="1:30">
      <c r="A3453" s="6" t="s">
        <v>815</v>
      </c>
      <c r="B3453" s="7" t="s">
        <v>15</v>
      </c>
      <c r="C3453" s="7" t="s">
        <v>4458</v>
      </c>
      <c r="D3453" s="11" t="s">
        <v>904</v>
      </c>
      <c r="E3453" s="7" t="s">
        <v>16</v>
      </c>
      <c r="F3453" s="7" t="s">
        <v>4459</v>
      </c>
      <c r="G3453" s="7" t="s">
        <v>17</v>
      </c>
      <c r="H3453" s="7" t="s">
        <v>6696</v>
      </c>
      <c r="I3453" s="7" t="s">
        <v>4843</v>
      </c>
      <c r="J3453" s="7"/>
      <c r="K3453" s="7" t="s">
        <v>4517</v>
      </c>
      <c r="L3453" s="7" t="s">
        <v>9035</v>
      </c>
      <c r="M3453" s="7" t="s">
        <v>14474</v>
      </c>
      <c r="N3453" s="7">
        <v>7750</v>
      </c>
      <c r="O3453" s="7"/>
      <c r="P3453" s="7"/>
      <c r="Q3453" s="7"/>
      <c r="R3453" s="1"/>
      <c r="S3453" s="1"/>
      <c r="T3453" s="1"/>
      <c r="U3453" s="15" t="s">
        <v>816</v>
      </c>
      <c r="V3453" s="52"/>
      <c r="W3453" s="14" t="s">
        <v>815</v>
      </c>
      <c r="X3453" s="20">
        <v>0</v>
      </c>
      <c r="Y3453" s="7" t="s">
        <v>12224</v>
      </c>
      <c r="Z3453" s="11" t="s">
        <v>4442</v>
      </c>
      <c r="AA3453" s="7">
        <v>5000</v>
      </c>
      <c r="AB3453" s="1" t="s">
        <v>15874</v>
      </c>
      <c r="AC3453" s="7" t="s">
        <v>14869</v>
      </c>
      <c r="AD3453" s="1" t="s">
        <v>16269</v>
      </c>
    </row>
    <row r="3454" spans="1:30">
      <c r="A3454" s="6" t="s">
        <v>815</v>
      </c>
      <c r="B3454" s="7" t="s">
        <v>15</v>
      </c>
      <c r="C3454" s="7" t="s">
        <v>4458</v>
      </c>
      <c r="D3454" s="11" t="s">
        <v>904</v>
      </c>
      <c r="E3454" s="7" t="s">
        <v>16</v>
      </c>
      <c r="F3454" s="7" t="s">
        <v>4459</v>
      </c>
      <c r="G3454" s="7" t="s">
        <v>17</v>
      </c>
      <c r="H3454" s="7" t="s">
        <v>6697</v>
      </c>
      <c r="I3454" s="7" t="s">
        <v>4843</v>
      </c>
      <c r="J3454" s="7"/>
      <c r="K3454" s="7" t="s">
        <v>4517</v>
      </c>
      <c r="L3454" s="7" t="s">
        <v>9035</v>
      </c>
      <c r="M3454" s="7" t="s">
        <v>14474</v>
      </c>
      <c r="N3454" s="7">
        <v>7750</v>
      </c>
      <c r="O3454" s="7"/>
      <c r="P3454" s="7"/>
      <c r="Q3454" s="7"/>
      <c r="R3454" s="1"/>
      <c r="S3454" s="1"/>
      <c r="T3454" s="1"/>
      <c r="U3454" s="15" t="s">
        <v>816</v>
      </c>
      <c r="V3454" s="52"/>
      <c r="W3454" s="14" t="s">
        <v>815</v>
      </c>
      <c r="X3454" s="20">
        <v>0</v>
      </c>
      <c r="Y3454" s="7" t="s">
        <v>12225</v>
      </c>
      <c r="Z3454" s="11" t="s">
        <v>4442</v>
      </c>
      <c r="AA3454" s="7">
        <v>5000</v>
      </c>
      <c r="AB3454" s="1" t="s">
        <v>15874</v>
      </c>
      <c r="AC3454" s="7" t="s">
        <v>14869</v>
      </c>
      <c r="AD3454" s="1" t="s">
        <v>16269</v>
      </c>
    </row>
    <row r="3455" spans="1:30">
      <c r="A3455" s="6" t="s">
        <v>815</v>
      </c>
      <c r="B3455" s="7" t="s">
        <v>15</v>
      </c>
      <c r="C3455" s="7" t="s">
        <v>4458</v>
      </c>
      <c r="D3455" s="11" t="s">
        <v>904</v>
      </c>
      <c r="E3455" s="7" t="s">
        <v>16</v>
      </c>
      <c r="F3455" s="7" t="s">
        <v>4459</v>
      </c>
      <c r="G3455" s="7" t="s">
        <v>17</v>
      </c>
      <c r="H3455" s="7" t="s">
        <v>6698</v>
      </c>
      <c r="I3455" s="7" t="s">
        <v>4843</v>
      </c>
      <c r="J3455" s="7"/>
      <c r="K3455" s="7" t="s">
        <v>4517</v>
      </c>
      <c r="L3455" s="7" t="s">
        <v>9035</v>
      </c>
      <c r="M3455" s="7" t="s">
        <v>14474</v>
      </c>
      <c r="N3455" s="7">
        <v>7750</v>
      </c>
      <c r="O3455" s="7"/>
      <c r="P3455" s="7"/>
      <c r="Q3455" s="7"/>
      <c r="R3455" s="1"/>
      <c r="S3455" s="1"/>
      <c r="T3455" s="1"/>
      <c r="U3455" s="15" t="s">
        <v>816</v>
      </c>
      <c r="V3455" s="52"/>
      <c r="W3455" s="14" t="s">
        <v>815</v>
      </c>
      <c r="X3455" s="20">
        <v>0</v>
      </c>
      <c r="Y3455" s="7" t="s">
        <v>12226</v>
      </c>
      <c r="Z3455" s="11" t="s">
        <v>4442</v>
      </c>
      <c r="AA3455" s="7">
        <v>5000</v>
      </c>
      <c r="AB3455" s="1" t="s">
        <v>15874</v>
      </c>
      <c r="AC3455" s="7" t="s">
        <v>14869</v>
      </c>
      <c r="AD3455" s="1" t="s">
        <v>16269</v>
      </c>
    </row>
    <row r="3456" spans="1:30">
      <c r="A3456" s="6">
        <v>43941</v>
      </c>
      <c r="B3456" s="7" t="s">
        <v>15</v>
      </c>
      <c r="C3456" s="7" t="s">
        <v>4645</v>
      </c>
      <c r="D3456" s="7" t="s">
        <v>692</v>
      </c>
      <c r="E3456" s="7" t="s">
        <v>16</v>
      </c>
      <c r="F3456" s="7"/>
      <c r="G3456" s="7" t="s">
        <v>37</v>
      </c>
      <c r="H3456" s="7" t="s">
        <v>6699</v>
      </c>
      <c r="I3456" s="7" t="s">
        <v>9749</v>
      </c>
      <c r="J3456" s="7"/>
      <c r="K3456" s="7" t="s">
        <v>9750</v>
      </c>
      <c r="L3456" s="7" t="s">
        <v>14677</v>
      </c>
      <c r="M3456" s="7" t="s">
        <v>9751</v>
      </c>
      <c r="N3456" s="7">
        <v>7747.2</v>
      </c>
      <c r="O3456" s="7">
        <v>30</v>
      </c>
      <c r="P3456" s="7">
        <v>258.24</v>
      </c>
      <c r="Q3456" s="7"/>
      <c r="R3456" s="1"/>
      <c r="S3456" s="1"/>
      <c r="T3456" s="1"/>
      <c r="U3456" s="15" t="s">
        <v>816</v>
      </c>
      <c r="V3456" s="52"/>
      <c r="W3456" s="14" t="s">
        <v>815</v>
      </c>
      <c r="X3456" s="20">
        <v>0</v>
      </c>
      <c r="Y3456" s="7" t="s">
        <v>12227</v>
      </c>
      <c r="Z3456" s="11" t="s">
        <v>4442</v>
      </c>
      <c r="AA3456" s="7">
        <v>94000</v>
      </c>
      <c r="AB3456" s="1" t="s">
        <v>16078</v>
      </c>
      <c r="AC3456" s="7" t="s">
        <v>14870</v>
      </c>
      <c r="AD3456" s="1" t="s">
        <v>16269</v>
      </c>
    </row>
    <row r="3457" spans="1:30">
      <c r="A3457" s="6">
        <v>43941</v>
      </c>
      <c r="B3457" s="7" t="s">
        <v>21</v>
      </c>
      <c r="C3457" s="7" t="s">
        <v>2648</v>
      </c>
      <c r="D3457" s="11" t="s">
        <v>3952</v>
      </c>
      <c r="E3457" s="7" t="s">
        <v>16</v>
      </c>
      <c r="F3457" s="7" t="s">
        <v>4730</v>
      </c>
      <c r="G3457" s="7" t="s">
        <v>17</v>
      </c>
      <c r="H3457" s="7" t="s">
        <v>6700</v>
      </c>
      <c r="I3457" s="7" t="s">
        <v>9752</v>
      </c>
      <c r="J3457" s="7"/>
      <c r="K3457" s="7"/>
      <c r="L3457" s="7" t="s">
        <v>14035</v>
      </c>
      <c r="M3457" s="7" t="s">
        <v>3960</v>
      </c>
      <c r="N3457" s="7">
        <v>7735</v>
      </c>
      <c r="O3457" s="7"/>
      <c r="P3457" s="7"/>
      <c r="Q3457" s="7"/>
      <c r="R3457" s="1"/>
      <c r="S3457" s="1"/>
      <c r="T3457" s="1"/>
      <c r="U3457" s="15" t="s">
        <v>816</v>
      </c>
      <c r="V3457" s="52"/>
      <c r="W3457" s="14" t="s">
        <v>815</v>
      </c>
      <c r="X3457" s="20">
        <v>0</v>
      </c>
      <c r="Y3457" s="7" t="s">
        <v>12228</v>
      </c>
      <c r="Z3457" s="11" t="s">
        <v>4442</v>
      </c>
      <c r="AA3457" s="7">
        <v>100000</v>
      </c>
      <c r="AB3457" s="1" t="s">
        <v>15011</v>
      </c>
      <c r="AC3457" s="7" t="s">
        <v>14868</v>
      </c>
      <c r="AD3457" s="1" t="s">
        <v>16269</v>
      </c>
    </row>
    <row r="3458" spans="1:30">
      <c r="A3458" s="6">
        <v>43941</v>
      </c>
      <c r="B3458" s="7" t="s">
        <v>21</v>
      </c>
      <c r="C3458" s="7" t="s">
        <v>2648</v>
      </c>
      <c r="D3458" s="11" t="s">
        <v>3952</v>
      </c>
      <c r="E3458" s="7" t="s">
        <v>16</v>
      </c>
      <c r="F3458" s="7" t="s">
        <v>4730</v>
      </c>
      <c r="G3458" s="7" t="s">
        <v>17</v>
      </c>
      <c r="H3458" s="7" t="s">
        <v>6701</v>
      </c>
      <c r="I3458" s="7" t="s">
        <v>9752</v>
      </c>
      <c r="J3458" s="7"/>
      <c r="K3458" s="7"/>
      <c r="L3458" s="7" t="s">
        <v>14035</v>
      </c>
      <c r="M3458" s="7" t="s">
        <v>3960</v>
      </c>
      <c r="N3458" s="7">
        <v>7735</v>
      </c>
      <c r="O3458" s="7"/>
      <c r="P3458" s="7"/>
      <c r="Q3458" s="7"/>
      <c r="R3458" s="1"/>
      <c r="S3458" s="1"/>
      <c r="T3458" s="1"/>
      <c r="U3458" s="15" t="s">
        <v>816</v>
      </c>
      <c r="V3458" s="52"/>
      <c r="W3458" s="14" t="s">
        <v>815</v>
      </c>
      <c r="X3458" s="20">
        <v>0</v>
      </c>
      <c r="Y3458" s="7" t="s">
        <v>12229</v>
      </c>
      <c r="Z3458" s="11" t="s">
        <v>4442</v>
      </c>
      <c r="AA3458" s="7">
        <v>100000</v>
      </c>
      <c r="AB3458" s="1" t="s">
        <v>15011</v>
      </c>
      <c r="AC3458" s="7" t="s">
        <v>14868</v>
      </c>
      <c r="AD3458" s="1" t="s">
        <v>16269</v>
      </c>
    </row>
    <row r="3459" spans="1:30">
      <c r="A3459" s="6">
        <v>43949</v>
      </c>
      <c r="B3459" s="7" t="s">
        <v>1385</v>
      </c>
      <c r="C3459" s="7" t="s">
        <v>4499</v>
      </c>
      <c r="D3459" s="7" t="s">
        <v>2194</v>
      </c>
      <c r="E3459" s="7" t="s">
        <v>36</v>
      </c>
      <c r="F3459" s="7" t="s">
        <v>2319</v>
      </c>
      <c r="G3459" s="7" t="s">
        <v>17</v>
      </c>
      <c r="H3459" s="7" t="s">
        <v>6702</v>
      </c>
      <c r="I3459" s="7" t="s">
        <v>2321</v>
      </c>
      <c r="J3459" s="7" t="s">
        <v>2321</v>
      </c>
      <c r="K3459" s="7" t="s">
        <v>2321</v>
      </c>
      <c r="L3459" s="7" t="s">
        <v>8616</v>
      </c>
      <c r="M3459" s="7" t="s">
        <v>8617</v>
      </c>
      <c r="N3459" s="7">
        <v>7708</v>
      </c>
      <c r="O3459" s="7">
        <v>205</v>
      </c>
      <c r="P3459" s="7">
        <v>37.6</v>
      </c>
      <c r="Q3459" s="7"/>
      <c r="R3459" s="1"/>
      <c r="S3459" s="1"/>
      <c r="T3459" s="1"/>
      <c r="U3459" s="15" t="s">
        <v>816</v>
      </c>
      <c r="V3459" s="52"/>
      <c r="W3459" s="14" t="s">
        <v>815</v>
      </c>
      <c r="X3459" s="20">
        <v>0</v>
      </c>
      <c r="Y3459" s="7" t="s">
        <v>12230</v>
      </c>
      <c r="Z3459" s="11" t="s">
        <v>4442</v>
      </c>
      <c r="AA3459" s="7">
        <v>0</v>
      </c>
      <c r="AB3459" s="1" t="s">
        <v>15753</v>
      </c>
      <c r="AC3459" s="7" t="s">
        <v>14870</v>
      </c>
      <c r="AD3459" s="1" t="s">
        <v>16269</v>
      </c>
    </row>
    <row r="3460" spans="1:30">
      <c r="A3460" s="6">
        <v>43944</v>
      </c>
      <c r="B3460" s="7" t="s">
        <v>15</v>
      </c>
      <c r="C3460" s="7" t="s">
        <v>5184</v>
      </c>
      <c r="D3460" s="7" t="s">
        <v>474</v>
      </c>
      <c r="E3460" s="7" t="s">
        <v>16</v>
      </c>
      <c r="F3460" s="7" t="s">
        <v>646</v>
      </c>
      <c r="G3460" s="7" t="s">
        <v>37</v>
      </c>
      <c r="H3460" s="7" t="s">
        <v>6703</v>
      </c>
      <c r="I3460" s="7" t="s">
        <v>9753</v>
      </c>
      <c r="J3460" s="7"/>
      <c r="K3460" s="7" t="s">
        <v>9754</v>
      </c>
      <c r="L3460" s="7" t="s">
        <v>14317</v>
      </c>
      <c r="M3460" s="7" t="s">
        <v>9755</v>
      </c>
      <c r="N3460" s="7">
        <v>7700</v>
      </c>
      <c r="O3460" s="7">
        <v>7</v>
      </c>
      <c r="P3460" s="7">
        <v>1100</v>
      </c>
      <c r="Q3460" s="7"/>
      <c r="R3460" s="1"/>
      <c r="S3460" s="1"/>
      <c r="T3460" s="1"/>
      <c r="U3460" s="15" t="s">
        <v>816</v>
      </c>
      <c r="V3460" s="52"/>
      <c r="W3460" s="14" t="s">
        <v>815</v>
      </c>
      <c r="X3460" s="20">
        <v>0</v>
      </c>
      <c r="Y3460" s="7" t="s">
        <v>12231</v>
      </c>
      <c r="Z3460" s="11" t="s">
        <v>4442</v>
      </c>
      <c r="AA3460" s="7">
        <v>0</v>
      </c>
      <c r="AB3460" s="1" t="s">
        <v>16079</v>
      </c>
      <c r="AC3460" s="7" t="s">
        <v>14869</v>
      </c>
      <c r="AD3460" s="1" t="s">
        <v>16269</v>
      </c>
    </row>
    <row r="3461" spans="1:30">
      <c r="A3461" s="6" t="s">
        <v>815</v>
      </c>
      <c r="B3461" s="7" t="s">
        <v>15</v>
      </c>
      <c r="C3461" s="7" t="s">
        <v>4458</v>
      </c>
      <c r="D3461" s="11" t="s">
        <v>904</v>
      </c>
      <c r="E3461" s="7" t="s">
        <v>16</v>
      </c>
      <c r="F3461" s="7" t="s">
        <v>4459</v>
      </c>
      <c r="G3461" s="7" t="s">
        <v>17</v>
      </c>
      <c r="H3461" s="7" t="s">
        <v>6704</v>
      </c>
      <c r="I3461" s="7" t="s">
        <v>8267</v>
      </c>
      <c r="J3461" s="7"/>
      <c r="K3461" s="7" t="s">
        <v>4517</v>
      </c>
      <c r="L3461" s="7" t="s">
        <v>8315</v>
      </c>
      <c r="M3461" s="7" t="s">
        <v>14304</v>
      </c>
      <c r="N3461" s="7">
        <v>7700</v>
      </c>
      <c r="O3461" s="7"/>
      <c r="P3461" s="7"/>
      <c r="Q3461" s="7"/>
      <c r="R3461" s="1"/>
      <c r="S3461" s="1"/>
      <c r="T3461" s="1"/>
      <c r="U3461" s="15" t="s">
        <v>816</v>
      </c>
      <c r="V3461" s="52"/>
      <c r="W3461" s="14" t="s">
        <v>815</v>
      </c>
      <c r="X3461" s="20">
        <v>0</v>
      </c>
      <c r="Y3461" s="7" t="s">
        <v>12232</v>
      </c>
      <c r="Z3461" s="11" t="s">
        <v>4442</v>
      </c>
      <c r="AA3461" s="7">
        <v>133333.32999999999</v>
      </c>
      <c r="AB3461" s="1" t="s">
        <v>15678</v>
      </c>
      <c r="AC3461" s="7" t="s">
        <v>14869</v>
      </c>
      <c r="AD3461" s="1" t="s">
        <v>16269</v>
      </c>
    </row>
    <row r="3462" spans="1:30">
      <c r="A3462" s="6">
        <v>43922</v>
      </c>
      <c r="B3462" s="7" t="s">
        <v>1385</v>
      </c>
      <c r="C3462" s="7" t="s">
        <v>4444</v>
      </c>
      <c r="D3462" s="7" t="s">
        <v>1387</v>
      </c>
      <c r="E3462" s="7" t="s">
        <v>4456</v>
      </c>
      <c r="F3462" s="7" t="s">
        <v>1442</v>
      </c>
      <c r="G3462" s="7" t="s">
        <v>17</v>
      </c>
      <c r="H3462" s="7" t="s">
        <v>6267</v>
      </c>
      <c r="I3462" s="7" t="s">
        <v>9370</v>
      </c>
      <c r="J3462" s="7"/>
      <c r="K3462" s="7"/>
      <c r="L3462" s="7" t="s">
        <v>9756</v>
      </c>
      <c r="M3462" s="7" t="s">
        <v>9757</v>
      </c>
      <c r="N3462" s="7">
        <v>7630</v>
      </c>
      <c r="O3462" s="7"/>
      <c r="P3462" s="7"/>
      <c r="Q3462" s="7"/>
      <c r="R3462" s="1"/>
      <c r="S3462" s="1"/>
      <c r="T3462" s="1"/>
      <c r="U3462" s="15" t="s">
        <v>816</v>
      </c>
      <c r="V3462" s="52"/>
      <c r="W3462" s="14" t="s">
        <v>815</v>
      </c>
      <c r="X3462" s="20">
        <v>0</v>
      </c>
      <c r="Y3462" s="7" t="s">
        <v>12233</v>
      </c>
      <c r="Z3462" s="11" t="s">
        <v>4442</v>
      </c>
      <c r="AA3462" s="7">
        <v>11615000</v>
      </c>
      <c r="AB3462" s="1" t="s">
        <v>16080</v>
      </c>
      <c r="AC3462" s="7" t="s">
        <v>14869</v>
      </c>
      <c r="AD3462" s="1" t="s">
        <v>16269</v>
      </c>
    </row>
    <row r="3463" spans="1:30">
      <c r="A3463" s="6">
        <v>43942</v>
      </c>
      <c r="B3463" s="7" t="s">
        <v>15</v>
      </c>
      <c r="C3463" s="7" t="s">
        <v>4659</v>
      </c>
      <c r="D3463" s="7" t="s">
        <v>2349</v>
      </c>
      <c r="E3463" s="7" t="s">
        <v>16</v>
      </c>
      <c r="F3463" s="7" t="s">
        <v>2386</v>
      </c>
      <c r="G3463" s="7" t="s">
        <v>37</v>
      </c>
      <c r="H3463" s="7" t="s">
        <v>6705</v>
      </c>
      <c r="I3463" s="7" t="s">
        <v>9023</v>
      </c>
      <c r="J3463" s="7" t="s">
        <v>264</v>
      </c>
      <c r="K3463" s="7" t="s">
        <v>9024</v>
      </c>
      <c r="L3463" s="7" t="s">
        <v>14471</v>
      </c>
      <c r="M3463" s="7" t="s">
        <v>9025</v>
      </c>
      <c r="N3463" s="7">
        <v>7600</v>
      </c>
      <c r="O3463" s="7">
        <v>4</v>
      </c>
      <c r="P3463" s="7">
        <v>1900</v>
      </c>
      <c r="Q3463" s="7"/>
      <c r="R3463" s="1"/>
      <c r="S3463" s="1"/>
      <c r="T3463" s="1"/>
      <c r="U3463" s="15" t="s">
        <v>816</v>
      </c>
      <c r="V3463" s="52"/>
      <c r="W3463" s="14" t="s">
        <v>815</v>
      </c>
      <c r="X3463" s="20">
        <v>0</v>
      </c>
      <c r="Y3463" s="7" t="s">
        <v>12234</v>
      </c>
      <c r="Z3463" s="11" t="s">
        <v>4442</v>
      </c>
      <c r="AA3463" s="7">
        <v>250000</v>
      </c>
      <c r="AB3463" s="1" t="s">
        <v>15870</v>
      </c>
      <c r="AC3463" s="7" t="s">
        <v>14868</v>
      </c>
      <c r="AD3463" s="1" t="s">
        <v>16269</v>
      </c>
    </row>
    <row r="3464" spans="1:30">
      <c r="A3464" s="6">
        <v>43941</v>
      </c>
      <c r="B3464" s="7" t="s">
        <v>21</v>
      </c>
      <c r="C3464" s="7" t="s">
        <v>2648</v>
      </c>
      <c r="D3464" s="11" t="s">
        <v>3952</v>
      </c>
      <c r="E3464" s="7" t="s">
        <v>16</v>
      </c>
      <c r="F3464" s="7" t="s">
        <v>6186</v>
      </c>
      <c r="G3464" s="7" t="s">
        <v>17</v>
      </c>
      <c r="H3464" s="7" t="s">
        <v>6706</v>
      </c>
      <c r="I3464" s="7" t="s">
        <v>9758</v>
      </c>
      <c r="J3464" s="7"/>
      <c r="K3464" s="7"/>
      <c r="L3464" s="7" t="s">
        <v>14676</v>
      </c>
      <c r="M3464" s="7" t="s">
        <v>14675</v>
      </c>
      <c r="N3464" s="7">
        <v>7575</v>
      </c>
      <c r="O3464" s="7"/>
      <c r="P3464" s="7"/>
      <c r="Q3464" s="7"/>
      <c r="R3464" s="1"/>
      <c r="S3464" s="1"/>
      <c r="T3464" s="1"/>
      <c r="U3464" s="15" t="s">
        <v>816</v>
      </c>
      <c r="V3464" s="52"/>
      <c r="W3464" s="14" t="s">
        <v>815</v>
      </c>
      <c r="X3464" s="20">
        <v>0</v>
      </c>
      <c r="Y3464" s="7" t="s">
        <v>12235</v>
      </c>
      <c r="Z3464" s="11" t="s">
        <v>4442</v>
      </c>
      <c r="AA3464" s="7">
        <v>170000</v>
      </c>
      <c r="AB3464" s="1" t="s">
        <v>15416</v>
      </c>
      <c r="AC3464" s="7" t="s">
        <v>14868</v>
      </c>
      <c r="AD3464" s="1" t="s">
        <v>16269</v>
      </c>
    </row>
    <row r="3465" spans="1:30">
      <c r="A3465" s="6" t="s">
        <v>815</v>
      </c>
      <c r="B3465" s="7" t="s">
        <v>15</v>
      </c>
      <c r="C3465" s="7" t="s">
        <v>4458</v>
      </c>
      <c r="D3465" s="11" t="s">
        <v>904</v>
      </c>
      <c r="E3465" s="7" t="s">
        <v>16</v>
      </c>
      <c r="F3465" s="7" t="s">
        <v>4459</v>
      </c>
      <c r="G3465" s="7" t="s">
        <v>17</v>
      </c>
      <c r="H3465" s="7" t="s">
        <v>6707</v>
      </c>
      <c r="I3465" s="7" t="s">
        <v>8267</v>
      </c>
      <c r="J3465" s="7"/>
      <c r="K3465" s="7" t="s">
        <v>4517</v>
      </c>
      <c r="L3465" s="7" t="s">
        <v>9759</v>
      </c>
      <c r="M3465" s="7" t="s">
        <v>14678</v>
      </c>
      <c r="N3465" s="7">
        <v>7574</v>
      </c>
      <c r="O3465" s="7"/>
      <c r="P3465" s="7"/>
      <c r="Q3465" s="7"/>
      <c r="R3465" s="1"/>
      <c r="S3465" s="1"/>
      <c r="T3465" s="1"/>
      <c r="U3465" s="15" t="s">
        <v>816</v>
      </c>
      <c r="V3465" s="52"/>
      <c r="W3465" s="14" t="s">
        <v>815</v>
      </c>
      <c r="X3465" s="20">
        <v>0</v>
      </c>
      <c r="Y3465" s="7" t="s">
        <v>12236</v>
      </c>
      <c r="Z3465" s="11" t="s">
        <v>4442</v>
      </c>
      <c r="AA3465" s="7">
        <v>850000</v>
      </c>
      <c r="AB3465" s="1" t="s">
        <v>16081</v>
      </c>
      <c r="AC3465" s="7" t="s">
        <v>14869</v>
      </c>
      <c r="AD3465" s="1" t="s">
        <v>16269</v>
      </c>
    </row>
    <row r="3466" spans="1:30">
      <c r="A3466" s="6">
        <v>43913</v>
      </c>
      <c r="B3466" s="7" t="s">
        <v>21</v>
      </c>
      <c r="C3466" s="7" t="s">
        <v>4269</v>
      </c>
      <c r="D3466" s="7" t="s">
        <v>3952</v>
      </c>
      <c r="E3466" s="7" t="s">
        <v>16</v>
      </c>
      <c r="F3466" s="7" t="s">
        <v>4270</v>
      </c>
      <c r="G3466" s="7" t="s">
        <v>17</v>
      </c>
      <c r="H3466" s="7" t="s">
        <v>6708</v>
      </c>
      <c r="I3466" s="7" t="s">
        <v>4396</v>
      </c>
      <c r="J3466" s="7"/>
      <c r="K3466" s="7"/>
      <c r="L3466" s="7" t="s">
        <v>14054</v>
      </c>
      <c r="M3466" s="7" t="s">
        <v>4073</v>
      </c>
      <c r="N3466" s="7">
        <v>7569</v>
      </c>
      <c r="O3466" s="7">
        <v>180</v>
      </c>
      <c r="P3466" s="7">
        <v>42.05</v>
      </c>
      <c r="Q3466" s="7" t="s">
        <v>10522</v>
      </c>
      <c r="R3466" s="1"/>
      <c r="S3466" s="1"/>
      <c r="T3466" s="1"/>
      <c r="U3466" s="15" t="s">
        <v>816</v>
      </c>
      <c r="V3466" s="52"/>
      <c r="W3466" s="14" t="s">
        <v>815</v>
      </c>
      <c r="X3466" s="20">
        <v>0</v>
      </c>
      <c r="Y3466" s="7" t="s">
        <v>12237</v>
      </c>
      <c r="Z3466" s="11" t="s">
        <v>4442</v>
      </c>
      <c r="AA3466" s="7">
        <v>2000000</v>
      </c>
      <c r="AB3466" s="1" t="s">
        <v>15443</v>
      </c>
      <c r="AC3466" s="7" t="s">
        <v>14868</v>
      </c>
      <c r="AD3466" s="1" t="s">
        <v>16269</v>
      </c>
    </row>
    <row r="3467" spans="1:30">
      <c r="A3467" s="6">
        <v>43950</v>
      </c>
      <c r="B3467" s="7" t="s">
        <v>21</v>
      </c>
      <c r="C3467" s="7" t="s">
        <v>4483</v>
      </c>
      <c r="D3467" s="7" t="s">
        <v>39</v>
      </c>
      <c r="E3467" s="7" t="s">
        <v>16</v>
      </c>
      <c r="F3467" s="7" t="s">
        <v>40</v>
      </c>
      <c r="G3467" s="7" t="s">
        <v>37</v>
      </c>
      <c r="H3467" s="7" t="s">
        <v>6709</v>
      </c>
      <c r="I3467" s="7" t="s">
        <v>9760</v>
      </c>
      <c r="J3467" s="7" t="s">
        <v>4548</v>
      </c>
      <c r="K3467" s="7" t="s">
        <v>9761</v>
      </c>
      <c r="L3467" s="7" t="s">
        <v>14680</v>
      </c>
      <c r="M3467" s="7" t="s">
        <v>14679</v>
      </c>
      <c r="N3467" s="7">
        <v>7560</v>
      </c>
      <c r="O3467" s="7">
        <v>600</v>
      </c>
      <c r="P3467" s="7">
        <v>12.6</v>
      </c>
      <c r="Q3467" s="7"/>
      <c r="R3467" s="1"/>
      <c r="S3467" s="1"/>
      <c r="T3467" s="1"/>
      <c r="U3467" s="15" t="s">
        <v>816</v>
      </c>
      <c r="V3467" s="52"/>
      <c r="W3467" s="14" t="s">
        <v>815</v>
      </c>
      <c r="X3467" s="20">
        <v>0</v>
      </c>
      <c r="Y3467" s="7" t="s">
        <v>12238</v>
      </c>
      <c r="Z3467" s="11" t="s">
        <v>4442</v>
      </c>
      <c r="AA3467" s="7">
        <v>95400</v>
      </c>
      <c r="AB3467" s="1" t="s">
        <v>15786</v>
      </c>
      <c r="AC3467" s="7" t="s">
        <v>14870</v>
      </c>
      <c r="AD3467" s="1" t="s">
        <v>16269</v>
      </c>
    </row>
    <row r="3468" spans="1:30">
      <c r="A3468" s="6" t="s">
        <v>815</v>
      </c>
      <c r="B3468" s="7" t="s">
        <v>15</v>
      </c>
      <c r="C3468" s="7" t="s">
        <v>4458</v>
      </c>
      <c r="D3468" s="11" t="s">
        <v>904</v>
      </c>
      <c r="E3468" s="7" t="s">
        <v>16</v>
      </c>
      <c r="F3468" s="7" t="s">
        <v>4459</v>
      </c>
      <c r="G3468" s="7" t="s">
        <v>17</v>
      </c>
      <c r="H3468" s="7" t="s">
        <v>6710</v>
      </c>
      <c r="I3468" s="7" t="s">
        <v>8267</v>
      </c>
      <c r="J3468" s="7"/>
      <c r="K3468" s="7" t="s">
        <v>4517</v>
      </c>
      <c r="L3468" s="7" t="s">
        <v>8468</v>
      </c>
      <c r="M3468" s="7" t="s">
        <v>8243</v>
      </c>
      <c r="N3468" s="7">
        <v>7549.5</v>
      </c>
      <c r="O3468" s="7"/>
      <c r="P3468" s="7"/>
      <c r="Q3468" s="7"/>
      <c r="R3468" s="1"/>
      <c r="S3468" s="1"/>
      <c r="T3468" s="1"/>
      <c r="U3468" s="15" t="s">
        <v>816</v>
      </c>
      <c r="V3468" s="52"/>
      <c r="W3468" s="14" t="s">
        <v>815</v>
      </c>
      <c r="X3468" s="20">
        <v>0</v>
      </c>
      <c r="Y3468" s="7" t="s">
        <v>12239</v>
      </c>
      <c r="Z3468" s="11" t="s">
        <v>4442</v>
      </c>
      <c r="AA3468" s="7">
        <v>900000000</v>
      </c>
      <c r="AB3468" s="1" t="s">
        <v>15657</v>
      </c>
      <c r="AC3468" s="7" t="s">
        <v>14869</v>
      </c>
      <c r="AD3468" s="1" t="s">
        <v>16269</v>
      </c>
    </row>
    <row r="3469" spans="1:30">
      <c r="A3469" s="6" t="s">
        <v>815</v>
      </c>
      <c r="B3469" s="7" t="s">
        <v>15</v>
      </c>
      <c r="C3469" s="7" t="s">
        <v>4458</v>
      </c>
      <c r="D3469" s="11" t="s">
        <v>904</v>
      </c>
      <c r="E3469" s="7" t="s">
        <v>16</v>
      </c>
      <c r="F3469" s="7" t="s">
        <v>4459</v>
      </c>
      <c r="G3469" s="7" t="s">
        <v>17</v>
      </c>
      <c r="H3469" s="7" t="s">
        <v>6711</v>
      </c>
      <c r="I3469" s="7" t="s">
        <v>4843</v>
      </c>
      <c r="J3469" s="7"/>
      <c r="K3469" s="7" t="s">
        <v>4517</v>
      </c>
      <c r="L3469" s="7"/>
      <c r="M3469" s="7"/>
      <c r="N3469" s="7">
        <v>7541.06</v>
      </c>
      <c r="O3469" s="7"/>
      <c r="P3469" s="7"/>
      <c r="Q3469" s="7"/>
      <c r="R3469" s="1"/>
      <c r="S3469" s="1"/>
      <c r="T3469" s="1"/>
      <c r="U3469" s="15" t="s">
        <v>816</v>
      </c>
      <c r="V3469" s="52"/>
      <c r="W3469" s="14" t="s">
        <v>815</v>
      </c>
      <c r="X3469" s="20">
        <v>0</v>
      </c>
      <c r="Y3469" s="7" t="s">
        <v>12240</v>
      </c>
      <c r="Z3469" s="11" t="s">
        <v>4442</v>
      </c>
      <c r="AA3469" s="7"/>
      <c r="AB3469" s="1" t="s">
        <v>14871</v>
      </c>
      <c r="AC3469" s="7"/>
      <c r="AD3469" s="1" t="s">
        <v>16269</v>
      </c>
    </row>
    <row r="3470" spans="1:30">
      <c r="A3470" s="6">
        <v>43938</v>
      </c>
      <c r="B3470" s="7" t="s">
        <v>15</v>
      </c>
      <c r="C3470" s="7" t="s">
        <v>4244</v>
      </c>
      <c r="D3470" s="11" t="s">
        <v>3155</v>
      </c>
      <c r="E3470" s="7" t="s">
        <v>16</v>
      </c>
      <c r="F3470" s="7" t="s">
        <v>3156</v>
      </c>
      <c r="G3470" s="7" t="s">
        <v>34</v>
      </c>
      <c r="H3470" s="7" t="s">
        <v>6712</v>
      </c>
      <c r="I3470" s="7" t="s">
        <v>3207</v>
      </c>
      <c r="J3470" s="7" t="s">
        <v>3208</v>
      </c>
      <c r="K3470" s="7" t="s">
        <v>3209</v>
      </c>
      <c r="L3470" s="7" t="s">
        <v>13959</v>
      </c>
      <c r="M3470" s="7" t="s">
        <v>3210</v>
      </c>
      <c r="N3470" s="7">
        <v>7500</v>
      </c>
      <c r="O3470" s="7">
        <v>15</v>
      </c>
      <c r="P3470" s="7">
        <v>500</v>
      </c>
      <c r="Q3470" s="7"/>
      <c r="R3470" s="1"/>
      <c r="S3470" s="1"/>
      <c r="T3470" s="1"/>
      <c r="U3470" s="15" t="s">
        <v>816</v>
      </c>
      <c r="V3470" s="52"/>
      <c r="W3470" s="14" t="s">
        <v>815</v>
      </c>
      <c r="X3470" s="20">
        <v>0</v>
      </c>
      <c r="Y3470" s="7" t="s">
        <v>12241</v>
      </c>
      <c r="Z3470" s="11" t="s">
        <v>4442</v>
      </c>
      <c r="AA3470" s="7">
        <v>100000</v>
      </c>
      <c r="AB3470" s="1" t="s">
        <v>15344</v>
      </c>
      <c r="AC3470" s="7" t="s">
        <v>14868</v>
      </c>
      <c r="AD3470" s="1" t="s">
        <v>16269</v>
      </c>
    </row>
    <row r="3471" spans="1:30">
      <c r="A3471" s="6">
        <v>43941</v>
      </c>
      <c r="B3471" s="7" t="s">
        <v>21</v>
      </c>
      <c r="C3471" s="7" t="s">
        <v>2648</v>
      </c>
      <c r="D3471" s="11" t="s">
        <v>3952</v>
      </c>
      <c r="E3471" s="7" t="s">
        <v>16</v>
      </c>
      <c r="F3471" s="7" t="s">
        <v>6153</v>
      </c>
      <c r="G3471" s="7" t="s">
        <v>17</v>
      </c>
      <c r="H3471" s="7" t="s">
        <v>6713</v>
      </c>
      <c r="I3471" s="7" t="s">
        <v>9266</v>
      </c>
      <c r="J3471" s="7"/>
      <c r="K3471" s="7"/>
      <c r="L3471" s="7" t="s">
        <v>4108</v>
      </c>
      <c r="M3471" s="7" t="s">
        <v>14061</v>
      </c>
      <c r="N3471" s="7">
        <v>7500</v>
      </c>
      <c r="O3471" s="7"/>
      <c r="P3471" s="7"/>
      <c r="Q3471" s="7"/>
      <c r="R3471" s="1"/>
      <c r="S3471" s="1"/>
      <c r="T3471" s="1"/>
      <c r="U3471" s="15" t="s">
        <v>816</v>
      </c>
      <c r="V3471" s="52"/>
      <c r="W3471" s="14" t="s">
        <v>815</v>
      </c>
      <c r="X3471" s="20">
        <v>0</v>
      </c>
      <c r="Y3471" s="7" t="s">
        <v>12242</v>
      </c>
      <c r="Z3471" s="11" t="s">
        <v>4442</v>
      </c>
      <c r="AA3471" s="7">
        <v>450000</v>
      </c>
      <c r="AB3471" s="1" t="s">
        <v>15450</v>
      </c>
      <c r="AC3471" s="7" t="s">
        <v>14869</v>
      </c>
      <c r="AD3471" s="1" t="s">
        <v>16269</v>
      </c>
    </row>
    <row r="3472" spans="1:30">
      <c r="A3472" s="6">
        <v>43941</v>
      </c>
      <c r="B3472" s="7" t="s">
        <v>21</v>
      </c>
      <c r="C3472" s="7" t="s">
        <v>2648</v>
      </c>
      <c r="D3472" s="11" t="s">
        <v>3952</v>
      </c>
      <c r="E3472" s="7" t="s">
        <v>16</v>
      </c>
      <c r="F3472" s="7" t="s">
        <v>5650</v>
      </c>
      <c r="G3472" s="7" t="s">
        <v>17</v>
      </c>
      <c r="H3472" s="7" t="s">
        <v>6714</v>
      </c>
      <c r="I3472" s="7" t="s">
        <v>8692</v>
      </c>
      <c r="J3472" s="7"/>
      <c r="K3472" s="7"/>
      <c r="L3472" s="7" t="s">
        <v>4108</v>
      </c>
      <c r="M3472" s="7" t="s">
        <v>14061</v>
      </c>
      <c r="N3472" s="7">
        <v>7500</v>
      </c>
      <c r="O3472" s="7"/>
      <c r="P3472" s="7"/>
      <c r="Q3472" s="7"/>
      <c r="R3472" s="1"/>
      <c r="S3472" s="1"/>
      <c r="T3472" s="1"/>
      <c r="U3472" s="15" t="s">
        <v>816</v>
      </c>
      <c r="V3472" s="52"/>
      <c r="W3472" s="14" t="s">
        <v>815</v>
      </c>
      <c r="X3472" s="20">
        <v>0</v>
      </c>
      <c r="Y3472" s="7" t="s">
        <v>12243</v>
      </c>
      <c r="Z3472" s="11" t="s">
        <v>4442</v>
      </c>
      <c r="AA3472" s="7">
        <v>450000</v>
      </c>
      <c r="AB3472" s="1" t="s">
        <v>15450</v>
      </c>
      <c r="AC3472" s="7" t="s">
        <v>14869</v>
      </c>
      <c r="AD3472" s="1" t="s">
        <v>16269</v>
      </c>
    </row>
    <row r="3473" spans="1:30">
      <c r="A3473" s="6">
        <v>43955</v>
      </c>
      <c r="B3473" s="7" t="s">
        <v>15</v>
      </c>
      <c r="C3473" s="7" t="s">
        <v>2194</v>
      </c>
      <c r="D3473" s="7" t="s">
        <v>2194</v>
      </c>
      <c r="E3473" s="7" t="s">
        <v>128</v>
      </c>
      <c r="F3473" s="7" t="s">
        <v>6639</v>
      </c>
      <c r="G3473" s="7" t="s">
        <v>17</v>
      </c>
      <c r="H3473" s="7" t="s">
        <v>6715</v>
      </c>
      <c r="I3473" s="7" t="s">
        <v>9711</v>
      </c>
      <c r="J3473" s="7" t="s">
        <v>2207</v>
      </c>
      <c r="K3473" s="7" t="s">
        <v>9712</v>
      </c>
      <c r="L3473" s="7" t="s">
        <v>1982</v>
      </c>
      <c r="M3473" s="7" t="s">
        <v>1983</v>
      </c>
      <c r="N3473" s="7">
        <v>7500</v>
      </c>
      <c r="O3473" s="7">
        <v>500</v>
      </c>
      <c r="P3473" s="7">
        <v>15</v>
      </c>
      <c r="Q3473" s="7"/>
      <c r="R3473" s="1"/>
      <c r="S3473" s="1"/>
      <c r="T3473" s="1"/>
      <c r="U3473" s="15" t="s">
        <v>816</v>
      </c>
      <c r="V3473" s="52"/>
      <c r="W3473" s="14" t="s">
        <v>815</v>
      </c>
      <c r="X3473" s="20">
        <v>0</v>
      </c>
      <c r="Y3473" s="7" t="s">
        <v>12244</v>
      </c>
      <c r="Z3473" s="11" t="s">
        <v>4442</v>
      </c>
      <c r="AA3473" s="7">
        <v>62200</v>
      </c>
      <c r="AB3473" s="1" t="s">
        <v>15196</v>
      </c>
      <c r="AC3473" s="7" t="s">
        <v>14870</v>
      </c>
      <c r="AD3473" s="1" t="s">
        <v>16269</v>
      </c>
    </row>
    <row r="3474" spans="1:30">
      <c r="A3474" s="6">
        <v>43949</v>
      </c>
      <c r="B3474" s="7" t="s">
        <v>1385</v>
      </c>
      <c r="C3474" s="7" t="s">
        <v>4499</v>
      </c>
      <c r="D3474" s="7" t="s">
        <v>2194</v>
      </c>
      <c r="E3474" s="7" t="s">
        <v>36</v>
      </c>
      <c r="F3474" s="7" t="s">
        <v>2319</v>
      </c>
      <c r="G3474" s="7" t="s">
        <v>17</v>
      </c>
      <c r="H3474" s="7" t="s">
        <v>6681</v>
      </c>
      <c r="I3474" s="7" t="s">
        <v>2321</v>
      </c>
      <c r="J3474" s="7" t="s">
        <v>2321</v>
      </c>
      <c r="K3474" s="7" t="s">
        <v>2321</v>
      </c>
      <c r="L3474" s="7" t="s">
        <v>9739</v>
      </c>
      <c r="M3474" s="7" t="s">
        <v>9740</v>
      </c>
      <c r="N3474" s="7">
        <v>7500</v>
      </c>
      <c r="O3474" s="7">
        <v>200</v>
      </c>
      <c r="P3474" s="7">
        <v>37.5</v>
      </c>
      <c r="Q3474" s="7"/>
      <c r="R3474" s="1"/>
      <c r="S3474" s="1"/>
      <c r="T3474" s="1"/>
      <c r="U3474" s="15" t="s">
        <v>816</v>
      </c>
      <c r="V3474" s="52"/>
      <c r="W3474" s="14" t="s">
        <v>815</v>
      </c>
      <c r="X3474" s="20">
        <v>0</v>
      </c>
      <c r="Y3474" s="7" t="s">
        <v>12245</v>
      </c>
      <c r="Z3474" s="11" t="s">
        <v>4442</v>
      </c>
      <c r="AA3474" s="7">
        <v>0</v>
      </c>
      <c r="AB3474" s="1" t="s">
        <v>16074</v>
      </c>
      <c r="AC3474" s="7" t="s">
        <v>14868</v>
      </c>
      <c r="AD3474" s="1" t="s">
        <v>16269</v>
      </c>
    </row>
    <row r="3475" spans="1:30">
      <c r="A3475" s="6">
        <v>43922</v>
      </c>
      <c r="B3475" s="7" t="s">
        <v>1385</v>
      </c>
      <c r="C3475" s="7" t="s">
        <v>4444</v>
      </c>
      <c r="D3475" s="7" t="s">
        <v>1387</v>
      </c>
      <c r="E3475" s="7" t="s">
        <v>4456</v>
      </c>
      <c r="F3475" s="7" t="s">
        <v>1471</v>
      </c>
      <c r="G3475" s="7" t="s">
        <v>17</v>
      </c>
      <c r="H3475" s="7" t="s">
        <v>6716</v>
      </c>
      <c r="I3475" s="7" t="s">
        <v>9762</v>
      </c>
      <c r="J3475" s="7"/>
      <c r="K3475" s="7"/>
      <c r="L3475" s="7" t="s">
        <v>14681</v>
      </c>
      <c r="M3475" s="7" t="s">
        <v>9763</v>
      </c>
      <c r="N3475" s="7">
        <v>7500</v>
      </c>
      <c r="O3475" s="7"/>
      <c r="P3475" s="7"/>
      <c r="Q3475" s="7"/>
      <c r="R3475" s="1"/>
      <c r="S3475" s="1"/>
      <c r="T3475" s="1"/>
      <c r="U3475" s="15" t="s">
        <v>816</v>
      </c>
      <c r="V3475" s="52"/>
      <c r="W3475" s="14" t="s">
        <v>815</v>
      </c>
      <c r="X3475" s="20">
        <v>0</v>
      </c>
      <c r="Y3475" s="7" t="s">
        <v>12246</v>
      </c>
      <c r="Z3475" s="11" t="s">
        <v>4442</v>
      </c>
      <c r="AA3475" s="7">
        <v>100000</v>
      </c>
      <c r="AB3475" s="1" t="s">
        <v>16002</v>
      </c>
      <c r="AC3475" s="7" t="s">
        <v>14868</v>
      </c>
      <c r="AD3475" s="1" t="s">
        <v>16269</v>
      </c>
    </row>
    <row r="3476" spans="1:30">
      <c r="A3476" s="6">
        <v>43941</v>
      </c>
      <c r="B3476" s="7" t="s">
        <v>21</v>
      </c>
      <c r="C3476" s="7" t="s">
        <v>2648</v>
      </c>
      <c r="D3476" s="11" t="s">
        <v>3952</v>
      </c>
      <c r="E3476" s="7" t="s">
        <v>16</v>
      </c>
      <c r="F3476" s="7" t="s">
        <v>5633</v>
      </c>
      <c r="G3476" s="7" t="s">
        <v>17</v>
      </c>
      <c r="H3476" s="7" t="s">
        <v>6717</v>
      </c>
      <c r="I3476" s="7" t="s">
        <v>9764</v>
      </c>
      <c r="J3476" s="7"/>
      <c r="K3476" s="7"/>
      <c r="L3476" s="7" t="s">
        <v>14683</v>
      </c>
      <c r="M3476" s="7" t="s">
        <v>14682</v>
      </c>
      <c r="N3476" s="7">
        <v>7475</v>
      </c>
      <c r="O3476" s="7"/>
      <c r="P3476" s="7"/>
      <c r="Q3476" s="7"/>
      <c r="R3476" s="1"/>
      <c r="S3476" s="1"/>
      <c r="T3476" s="1"/>
      <c r="U3476" s="15" t="s">
        <v>816</v>
      </c>
      <c r="V3476" s="52"/>
      <c r="W3476" s="14" t="s">
        <v>815</v>
      </c>
      <c r="X3476" s="20">
        <v>0</v>
      </c>
      <c r="Y3476" s="7" t="s">
        <v>12247</v>
      </c>
      <c r="Z3476" s="11" t="s">
        <v>4442</v>
      </c>
      <c r="AA3476" s="7">
        <v>0</v>
      </c>
      <c r="AB3476" s="1" t="s">
        <v>16082</v>
      </c>
      <c r="AC3476" s="7" t="s">
        <v>14868</v>
      </c>
      <c r="AD3476" s="1" t="s">
        <v>16269</v>
      </c>
    </row>
    <row r="3477" spans="1:30">
      <c r="A3477" s="6">
        <v>43928</v>
      </c>
      <c r="B3477" s="7" t="s">
        <v>21</v>
      </c>
      <c r="C3477" s="7" t="s">
        <v>6718</v>
      </c>
      <c r="D3477" s="11" t="s">
        <v>904</v>
      </c>
      <c r="E3477" s="7" t="s">
        <v>117</v>
      </c>
      <c r="F3477" s="7" t="s">
        <v>3431</v>
      </c>
      <c r="G3477" s="7" t="s">
        <v>17</v>
      </c>
      <c r="H3477" s="7" t="s">
        <v>6551</v>
      </c>
      <c r="I3477" s="7"/>
      <c r="J3477" s="7"/>
      <c r="K3477" s="7" t="s">
        <v>9765</v>
      </c>
      <c r="L3477" s="7" t="s">
        <v>13761</v>
      </c>
      <c r="M3477" s="7" t="s">
        <v>1012</v>
      </c>
      <c r="N3477" s="7">
        <v>7440</v>
      </c>
      <c r="O3477" s="7"/>
      <c r="P3477" s="7"/>
      <c r="Q3477" s="7"/>
      <c r="R3477" s="1"/>
      <c r="S3477" s="1"/>
      <c r="T3477" s="1"/>
      <c r="U3477" s="15" t="s">
        <v>816</v>
      </c>
      <c r="V3477" s="52"/>
      <c r="W3477" s="14" t="s">
        <v>815</v>
      </c>
      <c r="X3477" s="20">
        <v>0</v>
      </c>
      <c r="Y3477" s="7" t="s">
        <v>12248</v>
      </c>
      <c r="Z3477" s="11" t="s">
        <v>4442</v>
      </c>
      <c r="AA3477" s="7">
        <v>50000</v>
      </c>
      <c r="AB3477" s="1" t="s">
        <v>15035</v>
      </c>
      <c r="AC3477" s="7" t="s">
        <v>14870</v>
      </c>
      <c r="AD3477" s="1" t="s">
        <v>16269</v>
      </c>
    </row>
    <row r="3478" spans="1:30">
      <c r="A3478" s="6">
        <v>43941</v>
      </c>
      <c r="B3478" s="7" t="s">
        <v>21</v>
      </c>
      <c r="C3478" s="7" t="s">
        <v>2648</v>
      </c>
      <c r="D3478" s="11" t="s">
        <v>3952</v>
      </c>
      <c r="E3478" s="7" t="s">
        <v>16</v>
      </c>
      <c r="F3478" s="7" t="s">
        <v>5520</v>
      </c>
      <c r="G3478" s="7" t="s">
        <v>17</v>
      </c>
      <c r="H3478" s="7" t="s">
        <v>6719</v>
      </c>
      <c r="I3478" s="7" t="s">
        <v>8534</v>
      </c>
      <c r="J3478" s="7"/>
      <c r="K3478" s="7"/>
      <c r="L3478" s="7" t="s">
        <v>14369</v>
      </c>
      <c r="M3478" s="7" t="s">
        <v>14368</v>
      </c>
      <c r="N3478" s="7">
        <v>7425</v>
      </c>
      <c r="O3478" s="7"/>
      <c r="P3478" s="7"/>
      <c r="Q3478" s="7"/>
      <c r="R3478" s="1"/>
      <c r="S3478" s="1"/>
      <c r="T3478" s="1"/>
      <c r="U3478" s="15" t="s">
        <v>816</v>
      </c>
      <c r="V3478" s="52"/>
      <c r="W3478" s="14" t="s">
        <v>815</v>
      </c>
      <c r="X3478" s="20">
        <v>0</v>
      </c>
      <c r="Y3478" s="7" t="s">
        <v>12249</v>
      </c>
      <c r="Z3478" s="11" t="s">
        <v>4442</v>
      </c>
      <c r="AA3478" s="7">
        <v>50000</v>
      </c>
      <c r="AB3478" s="1" t="s">
        <v>15761</v>
      </c>
      <c r="AC3478" s="7" t="s">
        <v>14868</v>
      </c>
      <c r="AD3478" s="1" t="s">
        <v>16269</v>
      </c>
    </row>
    <row r="3479" spans="1:30">
      <c r="A3479" s="6">
        <v>43949</v>
      </c>
      <c r="B3479" s="7" t="s">
        <v>1385</v>
      </c>
      <c r="C3479" s="7" t="s">
        <v>4499</v>
      </c>
      <c r="D3479" s="7" t="s">
        <v>2194</v>
      </c>
      <c r="E3479" s="7" t="s">
        <v>36</v>
      </c>
      <c r="F3479" s="7" t="s">
        <v>2319</v>
      </c>
      <c r="G3479" s="7" t="s">
        <v>17</v>
      </c>
      <c r="H3479" s="7" t="s">
        <v>6720</v>
      </c>
      <c r="I3479" s="7" t="s">
        <v>2321</v>
      </c>
      <c r="J3479" s="7" t="s">
        <v>2321</v>
      </c>
      <c r="K3479" s="7" t="s">
        <v>2321</v>
      </c>
      <c r="L3479" s="7" t="s">
        <v>8616</v>
      </c>
      <c r="M3479" s="7" t="s">
        <v>8617</v>
      </c>
      <c r="N3479" s="7">
        <v>7400</v>
      </c>
      <c r="O3479" s="7">
        <v>500</v>
      </c>
      <c r="P3479" s="7">
        <v>14.8</v>
      </c>
      <c r="Q3479" s="7"/>
      <c r="R3479" s="1"/>
      <c r="S3479" s="1"/>
      <c r="T3479" s="1"/>
      <c r="U3479" s="15" t="s">
        <v>816</v>
      </c>
      <c r="V3479" s="52"/>
      <c r="W3479" s="14" t="s">
        <v>815</v>
      </c>
      <c r="X3479" s="20">
        <v>0</v>
      </c>
      <c r="Y3479" s="7" t="s">
        <v>12250</v>
      </c>
      <c r="Z3479" s="11" t="s">
        <v>4442</v>
      </c>
      <c r="AA3479" s="7">
        <v>0</v>
      </c>
      <c r="AB3479" s="1" t="s">
        <v>15753</v>
      </c>
      <c r="AC3479" s="7" t="s">
        <v>14870</v>
      </c>
      <c r="AD3479" s="1" t="s">
        <v>16269</v>
      </c>
    </row>
    <row r="3480" spans="1:30">
      <c r="A3480" s="6">
        <v>43943</v>
      </c>
      <c r="B3480" s="7" t="s">
        <v>15</v>
      </c>
      <c r="C3480" s="7" t="s">
        <v>4642</v>
      </c>
      <c r="D3480" s="7" t="s">
        <v>2046</v>
      </c>
      <c r="E3480" s="7" t="s">
        <v>16</v>
      </c>
      <c r="F3480" s="7"/>
      <c r="G3480" s="7" t="s">
        <v>17</v>
      </c>
      <c r="H3480" s="7" t="s">
        <v>6721</v>
      </c>
      <c r="I3480" s="7" t="s">
        <v>2093</v>
      </c>
      <c r="J3480" s="7"/>
      <c r="K3480" s="7" t="s">
        <v>2094</v>
      </c>
      <c r="L3480" s="7" t="s">
        <v>13865</v>
      </c>
      <c r="M3480" s="7" t="s">
        <v>2055</v>
      </c>
      <c r="N3480" s="7">
        <v>7375.9</v>
      </c>
      <c r="O3480" s="7">
        <v>410</v>
      </c>
      <c r="P3480" s="7">
        <v>17.989999999999998</v>
      </c>
      <c r="Q3480" s="7"/>
      <c r="R3480" s="1"/>
      <c r="S3480" s="1"/>
      <c r="T3480" s="1"/>
      <c r="U3480" s="15" t="s">
        <v>816</v>
      </c>
      <c r="V3480" s="52"/>
      <c r="W3480" s="14" t="s">
        <v>815</v>
      </c>
      <c r="X3480" s="20">
        <v>0</v>
      </c>
      <c r="Y3480" s="7" t="s">
        <v>12251</v>
      </c>
      <c r="Z3480" s="11" t="s">
        <v>4442</v>
      </c>
      <c r="AA3480" s="7">
        <v>2000000</v>
      </c>
      <c r="AB3480" s="1" t="s">
        <v>15207</v>
      </c>
      <c r="AC3480" s="7" t="s">
        <v>14869</v>
      </c>
      <c r="AD3480" s="1" t="s">
        <v>16269</v>
      </c>
    </row>
    <row r="3481" spans="1:30">
      <c r="A3481" s="6">
        <v>43944</v>
      </c>
      <c r="B3481" s="7"/>
      <c r="C3481" s="7" t="s">
        <v>6722</v>
      </c>
      <c r="D3481" s="11" t="s">
        <v>904</v>
      </c>
      <c r="E3481" s="7" t="s">
        <v>36</v>
      </c>
      <c r="F3481" s="7" t="s">
        <v>1273</v>
      </c>
      <c r="G3481" s="7" t="s">
        <v>17</v>
      </c>
      <c r="H3481" s="7" t="s">
        <v>6723</v>
      </c>
      <c r="I3481" s="7" t="s">
        <v>797</v>
      </c>
      <c r="J3481" s="7"/>
      <c r="K3481" s="7" t="s">
        <v>9766</v>
      </c>
      <c r="L3481" s="7" t="s">
        <v>14684</v>
      </c>
      <c r="M3481" s="7" t="s">
        <v>9767</v>
      </c>
      <c r="N3481" s="7">
        <v>7372</v>
      </c>
      <c r="O3481" s="7"/>
      <c r="P3481" s="7"/>
      <c r="Q3481" s="7"/>
      <c r="R3481" s="1"/>
      <c r="S3481" s="1"/>
      <c r="T3481" s="1"/>
      <c r="U3481" s="15" t="s">
        <v>816</v>
      </c>
      <c r="V3481" s="52"/>
      <c r="W3481" s="14" t="s">
        <v>815</v>
      </c>
      <c r="X3481" s="20">
        <v>0</v>
      </c>
      <c r="Y3481" s="7" t="s">
        <v>12252</v>
      </c>
      <c r="Z3481" s="11" t="s">
        <v>4442</v>
      </c>
      <c r="AA3481" s="7">
        <v>0</v>
      </c>
      <c r="AB3481" s="1" t="s">
        <v>16083</v>
      </c>
      <c r="AC3481" s="7" t="s">
        <v>14869</v>
      </c>
      <c r="AD3481" s="1" t="s">
        <v>16269</v>
      </c>
    </row>
    <row r="3482" spans="1:30">
      <c r="A3482" s="6">
        <v>43944</v>
      </c>
      <c r="B3482" s="7" t="s">
        <v>21</v>
      </c>
      <c r="C3482" s="7" t="s">
        <v>6724</v>
      </c>
      <c r="D3482" s="11" t="s">
        <v>904</v>
      </c>
      <c r="E3482" s="7" t="s">
        <v>36</v>
      </c>
      <c r="F3482" s="7" t="s">
        <v>6725</v>
      </c>
      <c r="G3482" s="7" t="s">
        <v>17</v>
      </c>
      <c r="H3482" s="7" t="s">
        <v>6723</v>
      </c>
      <c r="I3482" s="7"/>
      <c r="J3482" s="7"/>
      <c r="K3482" s="7" t="s">
        <v>1112</v>
      </c>
      <c r="L3482" s="7" t="s">
        <v>14684</v>
      </c>
      <c r="M3482" s="7" t="s">
        <v>9767</v>
      </c>
      <c r="N3482" s="7">
        <v>7372</v>
      </c>
      <c r="O3482" s="7"/>
      <c r="P3482" s="7"/>
      <c r="Q3482" s="7"/>
      <c r="R3482" s="1"/>
      <c r="S3482" s="1"/>
      <c r="T3482" s="1"/>
      <c r="U3482" s="15" t="s">
        <v>816</v>
      </c>
      <c r="V3482" s="52"/>
      <c r="W3482" s="14" t="s">
        <v>815</v>
      </c>
      <c r="X3482" s="20">
        <v>0</v>
      </c>
      <c r="Y3482" s="7" t="s">
        <v>12253</v>
      </c>
      <c r="Z3482" s="11" t="s">
        <v>4442</v>
      </c>
      <c r="AA3482" s="7">
        <v>0</v>
      </c>
      <c r="AB3482" s="1" t="s">
        <v>16083</v>
      </c>
      <c r="AC3482" s="7" t="s">
        <v>14869</v>
      </c>
      <c r="AD3482" s="1" t="s">
        <v>16269</v>
      </c>
    </row>
    <row r="3483" spans="1:30">
      <c r="A3483" s="6" t="s">
        <v>815</v>
      </c>
      <c r="B3483" s="7" t="s">
        <v>15</v>
      </c>
      <c r="C3483" s="7" t="s">
        <v>4458</v>
      </c>
      <c r="D3483" s="11" t="s">
        <v>904</v>
      </c>
      <c r="E3483" s="7" t="s">
        <v>16</v>
      </c>
      <c r="F3483" s="7" t="s">
        <v>4459</v>
      </c>
      <c r="G3483" s="7" t="s">
        <v>17</v>
      </c>
      <c r="H3483" s="7" t="s">
        <v>6726</v>
      </c>
      <c r="I3483" s="7" t="s">
        <v>8267</v>
      </c>
      <c r="J3483" s="7"/>
      <c r="K3483" s="7" t="s">
        <v>4517</v>
      </c>
      <c r="L3483" s="7" t="s">
        <v>1623</v>
      </c>
      <c r="M3483" s="7" t="s">
        <v>1624</v>
      </c>
      <c r="N3483" s="7">
        <v>7350</v>
      </c>
      <c r="O3483" s="7"/>
      <c r="P3483" s="7"/>
      <c r="Q3483" s="7"/>
      <c r="R3483" s="1"/>
      <c r="S3483" s="1"/>
      <c r="T3483" s="1"/>
      <c r="U3483" s="15" t="s">
        <v>816</v>
      </c>
      <c r="V3483" s="52"/>
      <c r="W3483" s="14" t="s">
        <v>815</v>
      </c>
      <c r="X3483" s="20">
        <v>0</v>
      </c>
      <c r="Y3483" s="7" t="s">
        <v>12254</v>
      </c>
      <c r="Z3483" s="11" t="s">
        <v>4442</v>
      </c>
      <c r="AA3483" s="7">
        <v>7200000</v>
      </c>
      <c r="AB3483" s="1" t="s">
        <v>15128</v>
      </c>
      <c r="AC3483" s="7" t="s">
        <v>14869</v>
      </c>
      <c r="AD3483" s="1" t="s">
        <v>16269</v>
      </c>
    </row>
    <row r="3484" spans="1:30">
      <c r="A3484" s="6" t="s">
        <v>815</v>
      </c>
      <c r="B3484" s="7" t="s">
        <v>15</v>
      </c>
      <c r="C3484" s="7" t="s">
        <v>4458</v>
      </c>
      <c r="D3484" s="11" t="s">
        <v>904</v>
      </c>
      <c r="E3484" s="7" t="s">
        <v>16</v>
      </c>
      <c r="F3484" s="7" t="s">
        <v>4459</v>
      </c>
      <c r="G3484" s="7" t="s">
        <v>17</v>
      </c>
      <c r="H3484" s="7" t="s">
        <v>6727</v>
      </c>
      <c r="I3484" s="7" t="s">
        <v>8267</v>
      </c>
      <c r="J3484" s="7"/>
      <c r="K3484" s="7" t="s">
        <v>4517</v>
      </c>
      <c r="L3484" s="7" t="s">
        <v>8468</v>
      </c>
      <c r="M3484" s="7" t="s">
        <v>8243</v>
      </c>
      <c r="N3484" s="7">
        <v>7350</v>
      </c>
      <c r="O3484" s="7"/>
      <c r="P3484" s="7"/>
      <c r="Q3484" s="7"/>
      <c r="R3484" s="1"/>
      <c r="S3484" s="1"/>
      <c r="T3484" s="1"/>
      <c r="U3484" s="15" t="s">
        <v>816</v>
      </c>
      <c r="V3484" s="52"/>
      <c r="W3484" s="14" t="s">
        <v>815</v>
      </c>
      <c r="X3484" s="20">
        <v>0</v>
      </c>
      <c r="Y3484" s="7" t="s">
        <v>12255</v>
      </c>
      <c r="Z3484" s="11" t="s">
        <v>4442</v>
      </c>
      <c r="AA3484" s="7">
        <v>900000000</v>
      </c>
      <c r="AB3484" s="1" t="s">
        <v>15657</v>
      </c>
      <c r="AC3484" s="7" t="s">
        <v>14869</v>
      </c>
      <c r="AD3484" s="1" t="s">
        <v>16269</v>
      </c>
    </row>
    <row r="3485" spans="1:30">
      <c r="A3485" s="6">
        <v>43938</v>
      </c>
      <c r="B3485" s="7" t="s">
        <v>21</v>
      </c>
      <c r="C3485" s="7" t="s">
        <v>4589</v>
      </c>
      <c r="D3485" s="7" t="s">
        <v>2170</v>
      </c>
      <c r="E3485" s="7" t="s">
        <v>16</v>
      </c>
      <c r="F3485" s="7"/>
      <c r="G3485" s="7" t="s">
        <v>17</v>
      </c>
      <c r="H3485" s="7" t="s">
        <v>6728</v>
      </c>
      <c r="I3485" s="7" t="s">
        <v>5081</v>
      </c>
      <c r="J3485" s="7"/>
      <c r="K3485" s="7"/>
      <c r="L3485" s="7" t="s">
        <v>13872</v>
      </c>
      <c r="M3485" s="7" t="s">
        <v>2172</v>
      </c>
      <c r="N3485" s="7">
        <v>7344.4</v>
      </c>
      <c r="O3485" s="7">
        <v>2408</v>
      </c>
      <c r="P3485" s="7">
        <v>3.05</v>
      </c>
      <c r="Q3485" s="7"/>
      <c r="R3485" s="1"/>
      <c r="S3485" s="1"/>
      <c r="T3485" s="1"/>
      <c r="U3485" s="15" t="s">
        <v>816</v>
      </c>
      <c r="V3485" s="52"/>
      <c r="W3485" s="14" t="s">
        <v>815</v>
      </c>
      <c r="X3485" s="20">
        <v>0</v>
      </c>
      <c r="Y3485" s="7" t="s">
        <v>12256</v>
      </c>
      <c r="Z3485" s="11" t="s">
        <v>4442</v>
      </c>
      <c r="AA3485" s="7">
        <v>500000</v>
      </c>
      <c r="AB3485" s="1" t="s">
        <v>15215</v>
      </c>
      <c r="AC3485" s="7" t="s">
        <v>14869</v>
      </c>
      <c r="AD3485" s="1" t="s">
        <v>16269</v>
      </c>
    </row>
    <row r="3486" spans="1:30">
      <c r="A3486" s="6">
        <v>43941</v>
      </c>
      <c r="B3486" s="7" t="s">
        <v>21</v>
      </c>
      <c r="C3486" s="7" t="s">
        <v>4589</v>
      </c>
      <c r="D3486" s="7" t="s">
        <v>2170</v>
      </c>
      <c r="E3486" s="7" t="s">
        <v>16</v>
      </c>
      <c r="F3486" s="7"/>
      <c r="G3486" s="7" t="s">
        <v>17</v>
      </c>
      <c r="H3486" s="7" t="s">
        <v>6729</v>
      </c>
      <c r="I3486" s="7" t="s">
        <v>5081</v>
      </c>
      <c r="J3486" s="7"/>
      <c r="K3486" s="7"/>
      <c r="L3486" s="7"/>
      <c r="M3486" s="7"/>
      <c r="N3486" s="7">
        <v>7320</v>
      </c>
      <c r="O3486" s="7">
        <v>4000</v>
      </c>
      <c r="P3486" s="7">
        <v>1.83</v>
      </c>
      <c r="Q3486" s="7"/>
      <c r="R3486" s="1"/>
      <c r="S3486" s="1"/>
      <c r="T3486" s="1"/>
      <c r="U3486" s="15" t="s">
        <v>816</v>
      </c>
      <c r="V3486" s="52"/>
      <c r="W3486" s="14" t="s">
        <v>815</v>
      </c>
      <c r="X3486" s="20">
        <v>0</v>
      </c>
      <c r="Y3486" s="7" t="s">
        <v>12257</v>
      </c>
      <c r="Z3486" s="11" t="s">
        <v>4442</v>
      </c>
      <c r="AA3486" s="7"/>
      <c r="AB3486" s="1" t="s">
        <v>14871</v>
      </c>
      <c r="AC3486" s="7"/>
      <c r="AD3486" s="1" t="s">
        <v>16269</v>
      </c>
    </row>
    <row r="3487" spans="1:30">
      <c r="A3487" s="6">
        <v>43937</v>
      </c>
      <c r="B3487" s="7" t="s">
        <v>21</v>
      </c>
      <c r="C3487" s="7" t="s">
        <v>5224</v>
      </c>
      <c r="D3487" s="11" t="s">
        <v>904</v>
      </c>
      <c r="E3487" s="7" t="s">
        <v>16</v>
      </c>
      <c r="F3487" s="7" t="s">
        <v>4193</v>
      </c>
      <c r="G3487" s="7" t="s">
        <v>17</v>
      </c>
      <c r="H3487" s="7" t="s">
        <v>6730</v>
      </c>
      <c r="I3487" s="7" t="s">
        <v>4195</v>
      </c>
      <c r="J3487" s="7"/>
      <c r="K3487" s="7"/>
      <c r="L3487" s="7" t="s">
        <v>8337</v>
      </c>
      <c r="M3487" s="7" t="s">
        <v>8338</v>
      </c>
      <c r="N3487" s="7">
        <v>7310</v>
      </c>
      <c r="O3487" s="7">
        <v>850</v>
      </c>
      <c r="P3487" s="7">
        <v>8.6</v>
      </c>
      <c r="Q3487" s="7"/>
      <c r="R3487" s="1"/>
      <c r="S3487" s="1"/>
      <c r="T3487" s="1"/>
      <c r="U3487" s="15" t="s">
        <v>816</v>
      </c>
      <c r="V3487" s="52"/>
      <c r="W3487" s="14" t="s">
        <v>815</v>
      </c>
      <c r="X3487" s="20">
        <v>0</v>
      </c>
      <c r="Y3487" s="7" t="s">
        <v>12258</v>
      </c>
      <c r="Z3487" s="11" t="s">
        <v>4442</v>
      </c>
      <c r="AA3487" s="7">
        <v>200000</v>
      </c>
      <c r="AB3487" s="1" t="s">
        <v>15685</v>
      </c>
      <c r="AC3487" s="7" t="s">
        <v>14870</v>
      </c>
      <c r="AD3487" s="1" t="s">
        <v>16269</v>
      </c>
    </row>
    <row r="3488" spans="1:30">
      <c r="A3488" s="6">
        <v>43941</v>
      </c>
      <c r="B3488" s="7" t="s">
        <v>21</v>
      </c>
      <c r="C3488" s="7" t="s">
        <v>4659</v>
      </c>
      <c r="D3488" s="7" t="s">
        <v>2349</v>
      </c>
      <c r="E3488" s="7" t="s">
        <v>16</v>
      </c>
      <c r="F3488" s="7" t="s">
        <v>2350</v>
      </c>
      <c r="G3488" s="7" t="s">
        <v>37</v>
      </c>
      <c r="H3488" s="7" t="s">
        <v>6731</v>
      </c>
      <c r="I3488" s="7" t="s">
        <v>8480</v>
      </c>
      <c r="J3488" s="7"/>
      <c r="K3488" s="7" t="s">
        <v>8481</v>
      </c>
      <c r="L3488" s="7" t="s">
        <v>14332</v>
      </c>
      <c r="M3488" s="7" t="s">
        <v>8482</v>
      </c>
      <c r="N3488" s="7">
        <v>7310</v>
      </c>
      <c r="O3488" s="7">
        <v>10</v>
      </c>
      <c r="P3488" s="7">
        <v>731</v>
      </c>
      <c r="Q3488" s="7"/>
      <c r="R3488" s="1"/>
      <c r="S3488" s="1"/>
      <c r="T3488" s="1"/>
      <c r="U3488" s="15" t="s">
        <v>816</v>
      </c>
      <c r="V3488" s="52"/>
      <c r="W3488" s="14" t="s">
        <v>815</v>
      </c>
      <c r="X3488" s="20">
        <v>0</v>
      </c>
      <c r="Y3488" s="7" t="s">
        <v>12259</v>
      </c>
      <c r="Z3488" s="11" t="s">
        <v>4442</v>
      </c>
      <c r="AA3488" s="7">
        <v>20000</v>
      </c>
      <c r="AB3488" s="1" t="s">
        <v>15720</v>
      </c>
      <c r="AC3488" s="7" t="s">
        <v>14870</v>
      </c>
      <c r="AD3488" s="1" t="s">
        <v>16269</v>
      </c>
    </row>
    <row r="3489" spans="1:30">
      <c r="A3489" s="6">
        <v>43944</v>
      </c>
      <c r="B3489" s="7" t="s">
        <v>1385</v>
      </c>
      <c r="C3489" s="7" t="s">
        <v>4444</v>
      </c>
      <c r="D3489" s="7" t="s">
        <v>1387</v>
      </c>
      <c r="E3489" s="7" t="s">
        <v>4456</v>
      </c>
      <c r="F3489" s="7" t="s">
        <v>4498</v>
      </c>
      <c r="G3489" s="7" t="s">
        <v>17</v>
      </c>
      <c r="H3489" s="7" t="s">
        <v>6732</v>
      </c>
      <c r="I3489" s="7" t="s">
        <v>9768</v>
      </c>
      <c r="J3489" s="7"/>
      <c r="K3489" s="7"/>
      <c r="L3489" s="7" t="s">
        <v>8380</v>
      </c>
      <c r="M3489" s="7" t="s">
        <v>9769</v>
      </c>
      <c r="N3489" s="7">
        <v>7230</v>
      </c>
      <c r="O3489" s="7"/>
      <c r="P3489" s="7"/>
      <c r="Q3489" s="7"/>
      <c r="R3489" s="1"/>
      <c r="S3489" s="1"/>
      <c r="T3489" s="1"/>
      <c r="U3489" s="15" t="s">
        <v>816</v>
      </c>
      <c r="V3489" s="52"/>
      <c r="W3489" s="14" t="s">
        <v>815</v>
      </c>
      <c r="X3489" s="20">
        <v>0</v>
      </c>
      <c r="Y3489" s="7" t="s">
        <v>12260</v>
      </c>
      <c r="Z3489" s="11" t="s">
        <v>4442</v>
      </c>
      <c r="AA3489" s="7">
        <v>0</v>
      </c>
      <c r="AB3489" s="1" t="s">
        <v>15826</v>
      </c>
      <c r="AC3489" s="7" t="s">
        <v>14869</v>
      </c>
      <c r="AD3489" s="1" t="s">
        <v>16269</v>
      </c>
    </row>
    <row r="3490" spans="1:30">
      <c r="A3490" s="6">
        <v>43935</v>
      </c>
      <c r="B3490" s="7" t="s">
        <v>21</v>
      </c>
      <c r="C3490" s="7" t="s">
        <v>6733</v>
      </c>
      <c r="D3490" s="11" t="s">
        <v>904</v>
      </c>
      <c r="E3490" s="7" t="s">
        <v>117</v>
      </c>
      <c r="F3490" s="7"/>
      <c r="G3490" s="7" t="s">
        <v>34</v>
      </c>
      <c r="H3490" s="7" t="s">
        <v>6734</v>
      </c>
      <c r="I3490" s="7" t="s">
        <v>9770</v>
      </c>
      <c r="J3490" s="7"/>
      <c r="K3490" s="7" t="s">
        <v>9771</v>
      </c>
      <c r="L3490" s="7" t="s">
        <v>9772</v>
      </c>
      <c r="M3490" s="7" t="s">
        <v>9773</v>
      </c>
      <c r="N3490" s="7">
        <v>7222</v>
      </c>
      <c r="O3490" s="7"/>
      <c r="P3490" s="7"/>
      <c r="Q3490" s="7"/>
      <c r="R3490" s="1"/>
      <c r="S3490" s="1"/>
      <c r="T3490" s="1"/>
      <c r="U3490" s="15" t="s">
        <v>816</v>
      </c>
      <c r="V3490" s="52"/>
      <c r="W3490" s="14" t="s">
        <v>815</v>
      </c>
      <c r="X3490" s="20">
        <v>0</v>
      </c>
      <c r="Y3490" s="7" t="s">
        <v>12261</v>
      </c>
      <c r="Z3490" s="11" t="s">
        <v>4442</v>
      </c>
      <c r="AA3490" s="7">
        <v>60</v>
      </c>
      <c r="AB3490" s="1" t="s">
        <v>16084</v>
      </c>
      <c r="AC3490" s="7" t="s">
        <v>14868</v>
      </c>
      <c r="AD3490" s="1" t="s">
        <v>16269</v>
      </c>
    </row>
    <row r="3491" spans="1:30">
      <c r="A3491" s="6">
        <v>43944</v>
      </c>
      <c r="B3491" s="7" t="s">
        <v>21</v>
      </c>
      <c r="C3491" s="7" t="s">
        <v>4594</v>
      </c>
      <c r="D3491" s="11" t="s">
        <v>904</v>
      </c>
      <c r="E3491" s="7" t="s">
        <v>117</v>
      </c>
      <c r="F3491" s="7" t="s">
        <v>1191</v>
      </c>
      <c r="G3491" s="7" t="s">
        <v>17</v>
      </c>
      <c r="H3491" s="7" t="s">
        <v>6735</v>
      </c>
      <c r="I3491" s="7" t="s">
        <v>9774</v>
      </c>
      <c r="J3491" s="7"/>
      <c r="K3491" s="7"/>
      <c r="L3491" s="7" t="s">
        <v>14685</v>
      </c>
      <c r="M3491" s="7" t="s">
        <v>9775</v>
      </c>
      <c r="N3491" s="7">
        <v>7200</v>
      </c>
      <c r="O3491" s="7"/>
      <c r="P3491" s="7"/>
      <c r="Q3491" s="7"/>
      <c r="R3491" s="1"/>
      <c r="S3491" s="1"/>
      <c r="T3491" s="1"/>
      <c r="U3491" s="15" t="s">
        <v>816</v>
      </c>
      <c r="V3491" s="52"/>
      <c r="W3491" s="14" t="s">
        <v>815</v>
      </c>
      <c r="X3491" s="20">
        <v>0</v>
      </c>
      <c r="Y3491" s="7" t="s">
        <v>12262</v>
      </c>
      <c r="Z3491" s="11" t="s">
        <v>4442</v>
      </c>
      <c r="AA3491" s="7">
        <v>5000</v>
      </c>
      <c r="AB3491" s="1" t="s">
        <v>16085</v>
      </c>
      <c r="AC3491" s="7" t="s">
        <v>14870</v>
      </c>
      <c r="AD3491" s="1" t="s">
        <v>16269</v>
      </c>
    </row>
    <row r="3492" spans="1:30">
      <c r="A3492" s="6">
        <v>43940</v>
      </c>
      <c r="B3492" s="7" t="s">
        <v>21</v>
      </c>
      <c r="C3492" s="7" t="s">
        <v>6026</v>
      </c>
      <c r="D3492" s="11" t="s">
        <v>904</v>
      </c>
      <c r="E3492" s="7" t="s">
        <v>36</v>
      </c>
      <c r="F3492" s="7" t="s">
        <v>6027</v>
      </c>
      <c r="G3492" s="7" t="s">
        <v>17</v>
      </c>
      <c r="H3492" s="7" t="s">
        <v>5620</v>
      </c>
      <c r="I3492" s="7" t="s">
        <v>291</v>
      </c>
      <c r="J3492" s="7" t="s">
        <v>188</v>
      </c>
      <c r="K3492" s="7" t="s">
        <v>987</v>
      </c>
      <c r="L3492" s="7"/>
      <c r="M3492" s="7"/>
      <c r="N3492" s="7">
        <v>7200</v>
      </c>
      <c r="O3492" s="7"/>
      <c r="P3492" s="7"/>
      <c r="Q3492" s="7"/>
      <c r="R3492" s="1"/>
      <c r="S3492" s="1"/>
      <c r="T3492" s="1"/>
      <c r="U3492" s="15" t="s">
        <v>816</v>
      </c>
      <c r="V3492" s="52"/>
      <c r="W3492" s="14" t="s">
        <v>815</v>
      </c>
      <c r="X3492" s="20">
        <v>0</v>
      </c>
      <c r="Y3492" s="7" t="s">
        <v>12263</v>
      </c>
      <c r="Z3492" s="11" t="s">
        <v>4442</v>
      </c>
      <c r="AA3492" s="7"/>
      <c r="AB3492" s="1" t="s">
        <v>14871</v>
      </c>
      <c r="AC3492" s="7"/>
      <c r="AD3492" s="1" t="s">
        <v>16269</v>
      </c>
    </row>
    <row r="3493" spans="1:30">
      <c r="A3493" s="6">
        <v>43944</v>
      </c>
      <c r="B3493" s="7" t="s">
        <v>1385</v>
      </c>
      <c r="C3493" s="7" t="s">
        <v>4444</v>
      </c>
      <c r="D3493" s="7" t="s">
        <v>1387</v>
      </c>
      <c r="E3493" s="7" t="s">
        <v>1499</v>
      </c>
      <c r="F3493" s="7" t="s">
        <v>4467</v>
      </c>
      <c r="G3493" s="7" t="s">
        <v>17</v>
      </c>
      <c r="H3493" s="7" t="s">
        <v>6524</v>
      </c>
      <c r="I3493" s="7" t="s">
        <v>9625</v>
      </c>
      <c r="J3493" s="7"/>
      <c r="K3493" s="7"/>
      <c r="L3493" s="7" t="s">
        <v>14686</v>
      </c>
      <c r="M3493" s="7" t="s">
        <v>9776</v>
      </c>
      <c r="N3493" s="7">
        <v>7200</v>
      </c>
      <c r="O3493" s="7"/>
      <c r="P3493" s="7"/>
      <c r="Q3493" s="7"/>
      <c r="R3493" s="1"/>
      <c r="S3493" s="1"/>
      <c r="T3493" s="1"/>
      <c r="U3493" s="15" t="s">
        <v>816</v>
      </c>
      <c r="V3493" s="52"/>
      <c r="W3493" s="14" t="s">
        <v>815</v>
      </c>
      <c r="X3493" s="20">
        <v>0</v>
      </c>
      <c r="Y3493" s="7" t="s">
        <v>12264</v>
      </c>
      <c r="Z3493" s="11" t="s">
        <v>4442</v>
      </c>
      <c r="AA3493" s="7">
        <v>120000</v>
      </c>
      <c r="AB3493" s="1" t="s">
        <v>16086</v>
      </c>
      <c r="AC3493" s="7" t="s">
        <v>14870</v>
      </c>
      <c r="AD3493" s="1" t="s">
        <v>16269</v>
      </c>
    </row>
    <row r="3494" spans="1:30">
      <c r="A3494" s="6">
        <v>43941</v>
      </c>
      <c r="B3494" s="7" t="s">
        <v>15</v>
      </c>
      <c r="C3494" s="7" t="s">
        <v>4645</v>
      </c>
      <c r="D3494" s="7" t="s">
        <v>692</v>
      </c>
      <c r="E3494" s="7" t="s">
        <v>16</v>
      </c>
      <c r="F3494" s="7"/>
      <c r="G3494" s="7" t="s">
        <v>17</v>
      </c>
      <c r="H3494" s="7" t="s">
        <v>6736</v>
      </c>
      <c r="I3494" s="7" t="s">
        <v>9156</v>
      </c>
      <c r="J3494" s="7"/>
      <c r="K3494" s="7" t="s">
        <v>9157</v>
      </c>
      <c r="L3494" s="7" t="s">
        <v>9734</v>
      </c>
      <c r="M3494" s="7" t="s">
        <v>9735</v>
      </c>
      <c r="N3494" s="7">
        <v>7150</v>
      </c>
      <c r="O3494" s="7">
        <v>65</v>
      </c>
      <c r="P3494" s="7">
        <v>110</v>
      </c>
      <c r="Q3494" s="7"/>
      <c r="R3494" s="1"/>
      <c r="S3494" s="1"/>
      <c r="T3494" s="1"/>
      <c r="U3494" s="15" t="s">
        <v>816</v>
      </c>
      <c r="V3494" s="52"/>
      <c r="W3494" s="14" t="s">
        <v>815</v>
      </c>
      <c r="X3494" s="20">
        <v>0</v>
      </c>
      <c r="Y3494" s="7" t="s">
        <v>12265</v>
      </c>
      <c r="Z3494" s="11" t="s">
        <v>4442</v>
      </c>
      <c r="AA3494" s="7">
        <v>100000</v>
      </c>
      <c r="AB3494" s="1" t="s">
        <v>16072</v>
      </c>
      <c r="AC3494" s="7" t="s">
        <v>14870</v>
      </c>
      <c r="AD3494" s="1" t="s">
        <v>16269</v>
      </c>
    </row>
    <row r="3495" spans="1:30">
      <c r="A3495" s="6">
        <v>43924</v>
      </c>
      <c r="B3495" s="7" t="s">
        <v>1385</v>
      </c>
      <c r="C3495" s="7" t="s">
        <v>4444</v>
      </c>
      <c r="D3495" s="7" t="s">
        <v>1387</v>
      </c>
      <c r="E3495" s="7" t="s">
        <v>5308</v>
      </c>
      <c r="F3495" s="7" t="s">
        <v>1413</v>
      </c>
      <c r="G3495" s="7" t="s">
        <v>17</v>
      </c>
      <c r="H3495" s="7" t="s">
        <v>6737</v>
      </c>
      <c r="I3495" s="7" t="s">
        <v>9777</v>
      </c>
      <c r="J3495" s="7"/>
      <c r="K3495" s="7"/>
      <c r="L3495" s="7" t="s">
        <v>9778</v>
      </c>
      <c r="M3495" s="7" t="s">
        <v>9779</v>
      </c>
      <c r="N3495" s="7">
        <v>7150</v>
      </c>
      <c r="O3495" s="7"/>
      <c r="P3495" s="7"/>
      <c r="Q3495" s="7"/>
      <c r="R3495" s="1"/>
      <c r="S3495" s="1"/>
      <c r="T3495" s="1"/>
      <c r="U3495" s="15" t="s">
        <v>816</v>
      </c>
      <c r="V3495" s="52"/>
      <c r="W3495" s="14" t="s">
        <v>815</v>
      </c>
      <c r="X3495" s="20">
        <v>0</v>
      </c>
      <c r="Y3495" s="7" t="s">
        <v>12266</v>
      </c>
      <c r="Z3495" s="11" t="s">
        <v>4442</v>
      </c>
      <c r="AA3495" s="7">
        <v>200000</v>
      </c>
      <c r="AB3495" s="1" t="s">
        <v>15829</v>
      </c>
      <c r="AC3495" s="7" t="s">
        <v>14870</v>
      </c>
      <c r="AD3495" s="1" t="s">
        <v>16269</v>
      </c>
    </row>
    <row r="3496" spans="1:30">
      <c r="A3496" s="6">
        <v>43914</v>
      </c>
      <c r="B3496" s="7" t="s">
        <v>21</v>
      </c>
      <c r="C3496" s="7" t="s">
        <v>5366</v>
      </c>
      <c r="D3496" s="11" t="s">
        <v>904</v>
      </c>
      <c r="E3496" s="7" t="s">
        <v>16</v>
      </c>
      <c r="F3496" s="7" t="s">
        <v>1288</v>
      </c>
      <c r="G3496" s="7" t="s">
        <v>17</v>
      </c>
      <c r="H3496" s="7" t="s">
        <v>6738</v>
      </c>
      <c r="I3496" s="7" t="s">
        <v>2831</v>
      </c>
      <c r="J3496" s="7"/>
      <c r="K3496" s="7" t="s">
        <v>2789</v>
      </c>
      <c r="L3496" s="7" t="s">
        <v>14687</v>
      </c>
      <c r="M3496" s="7" t="s">
        <v>9780</v>
      </c>
      <c r="N3496" s="7">
        <v>7144</v>
      </c>
      <c r="O3496" s="7"/>
      <c r="P3496" s="7"/>
      <c r="Q3496" s="7"/>
      <c r="R3496" s="1"/>
      <c r="S3496" s="1"/>
      <c r="T3496" s="1"/>
      <c r="U3496" s="15" t="s">
        <v>816</v>
      </c>
      <c r="V3496" s="52"/>
      <c r="W3496" s="14" t="s">
        <v>815</v>
      </c>
      <c r="X3496" s="20">
        <v>0</v>
      </c>
      <c r="Y3496" s="7" t="s">
        <v>12267</v>
      </c>
      <c r="Z3496" s="11" t="s">
        <v>4442</v>
      </c>
      <c r="AA3496" s="7">
        <v>680000</v>
      </c>
      <c r="AB3496" s="1" t="s">
        <v>16087</v>
      </c>
      <c r="AC3496" s="7" t="s">
        <v>14868</v>
      </c>
      <c r="AD3496" s="1" t="s">
        <v>16269</v>
      </c>
    </row>
    <row r="3497" spans="1:30">
      <c r="A3497" s="6">
        <v>43929</v>
      </c>
      <c r="B3497" s="7" t="s">
        <v>21</v>
      </c>
      <c r="C3497" s="7" t="s">
        <v>4657</v>
      </c>
      <c r="D3497" s="7" t="s">
        <v>3952</v>
      </c>
      <c r="E3497" s="7" t="s">
        <v>16</v>
      </c>
      <c r="F3497" s="7" t="s">
        <v>4086</v>
      </c>
      <c r="G3497" s="7" t="s">
        <v>17</v>
      </c>
      <c r="H3497" s="7" t="s">
        <v>5357</v>
      </c>
      <c r="I3497" s="7" t="s">
        <v>4088</v>
      </c>
      <c r="J3497" s="7"/>
      <c r="K3497" s="7"/>
      <c r="L3497" s="7" t="s">
        <v>2507</v>
      </c>
      <c r="M3497" s="7" t="s">
        <v>2508</v>
      </c>
      <c r="N3497" s="7">
        <v>7128.6</v>
      </c>
      <c r="O3497" s="7"/>
      <c r="P3497" s="7"/>
      <c r="Q3497" s="7"/>
      <c r="R3497" s="1"/>
      <c r="S3497" s="1"/>
      <c r="T3497" s="1"/>
      <c r="U3497" s="15" t="s">
        <v>816</v>
      </c>
      <c r="V3497" s="52"/>
      <c r="W3497" s="14" t="s">
        <v>815</v>
      </c>
      <c r="X3497" s="20">
        <v>0</v>
      </c>
      <c r="Y3497" s="7" t="s">
        <v>12268</v>
      </c>
      <c r="Z3497" s="11" t="s">
        <v>4442</v>
      </c>
      <c r="AA3497" s="7">
        <v>20000</v>
      </c>
      <c r="AB3497" s="1" t="s">
        <v>15260</v>
      </c>
      <c r="AC3497" s="7" t="s">
        <v>14868</v>
      </c>
      <c r="AD3497" s="1" t="s">
        <v>16269</v>
      </c>
    </row>
    <row r="3498" spans="1:30">
      <c r="A3498" s="6">
        <v>43945</v>
      </c>
      <c r="B3498" s="7" t="s">
        <v>15</v>
      </c>
      <c r="C3498" s="7" t="s">
        <v>4472</v>
      </c>
      <c r="D3498" s="7" t="s">
        <v>3952</v>
      </c>
      <c r="E3498" s="7" t="s">
        <v>128</v>
      </c>
      <c r="F3498" s="7" t="s">
        <v>3975</v>
      </c>
      <c r="G3498" s="7" t="s">
        <v>17</v>
      </c>
      <c r="H3498" s="7" t="s">
        <v>6739</v>
      </c>
      <c r="I3498" s="7" t="s">
        <v>4005</v>
      </c>
      <c r="J3498" s="7"/>
      <c r="K3498" s="7" t="s">
        <v>9781</v>
      </c>
      <c r="L3498" s="7" t="s">
        <v>8380</v>
      </c>
      <c r="M3498" s="7" t="s">
        <v>8381</v>
      </c>
      <c r="N3498" s="7">
        <v>7123.68</v>
      </c>
      <c r="O3498" s="7"/>
      <c r="P3498" s="7">
        <v>65.959999999999994</v>
      </c>
      <c r="Q3498" s="7"/>
      <c r="R3498" s="1"/>
      <c r="S3498" s="1"/>
      <c r="T3498" s="1"/>
      <c r="U3498" s="15" t="s">
        <v>816</v>
      </c>
      <c r="V3498" s="52"/>
      <c r="W3498" s="14" t="s">
        <v>815</v>
      </c>
      <c r="X3498" s="20">
        <v>0</v>
      </c>
      <c r="Y3498" s="7" t="s">
        <v>12269</v>
      </c>
      <c r="Z3498" s="11" t="s">
        <v>4442</v>
      </c>
      <c r="AA3498" s="7">
        <v>0</v>
      </c>
      <c r="AB3498" s="1" t="s">
        <v>15694</v>
      </c>
      <c r="AC3498" s="7" t="s">
        <v>14869</v>
      </c>
      <c r="AD3498" s="1" t="s">
        <v>16269</v>
      </c>
    </row>
    <row r="3499" spans="1:30">
      <c r="A3499" s="6">
        <v>43920</v>
      </c>
      <c r="B3499" s="7" t="s">
        <v>15</v>
      </c>
      <c r="C3499" s="7" t="s">
        <v>4632</v>
      </c>
      <c r="D3499" s="7" t="s">
        <v>3512</v>
      </c>
      <c r="E3499" s="7" t="s">
        <v>16</v>
      </c>
      <c r="F3499" s="7"/>
      <c r="G3499" s="7" t="s">
        <v>17</v>
      </c>
      <c r="H3499" s="7" t="s">
        <v>6740</v>
      </c>
      <c r="I3499" s="7" t="s">
        <v>9638</v>
      </c>
      <c r="J3499" s="7" t="s">
        <v>9639</v>
      </c>
      <c r="K3499" s="7" t="s">
        <v>9639</v>
      </c>
      <c r="L3499" s="7" t="s">
        <v>8468</v>
      </c>
      <c r="M3499" s="7" t="s">
        <v>8243</v>
      </c>
      <c r="N3499" s="7">
        <v>7104</v>
      </c>
      <c r="O3499" s="7">
        <v>48</v>
      </c>
      <c r="P3499" s="7">
        <v>148</v>
      </c>
      <c r="Q3499" s="7"/>
      <c r="R3499" s="1"/>
      <c r="S3499" s="1"/>
      <c r="T3499" s="1"/>
      <c r="U3499" s="15" t="s">
        <v>816</v>
      </c>
      <c r="V3499" s="52"/>
      <c r="W3499" s="14" t="s">
        <v>815</v>
      </c>
      <c r="X3499" s="20">
        <v>0</v>
      </c>
      <c r="Y3499" s="7" t="s">
        <v>12270</v>
      </c>
      <c r="Z3499" s="11" t="s">
        <v>4442</v>
      </c>
      <c r="AA3499" s="7">
        <v>900000000</v>
      </c>
      <c r="AB3499" s="1" t="s">
        <v>15657</v>
      </c>
      <c r="AC3499" s="7" t="s">
        <v>14869</v>
      </c>
      <c r="AD3499" s="1" t="s">
        <v>16269</v>
      </c>
    </row>
    <row r="3500" spans="1:30">
      <c r="A3500" s="6">
        <v>43935</v>
      </c>
      <c r="B3500" s="7" t="s">
        <v>15</v>
      </c>
      <c r="C3500" s="7" t="s">
        <v>4632</v>
      </c>
      <c r="D3500" s="7" t="s">
        <v>3512</v>
      </c>
      <c r="E3500" s="7" t="s">
        <v>16</v>
      </c>
      <c r="F3500" s="7"/>
      <c r="G3500" s="7" t="s">
        <v>17</v>
      </c>
      <c r="H3500" s="7" t="s">
        <v>6741</v>
      </c>
      <c r="I3500" s="7" t="s">
        <v>8784</v>
      </c>
      <c r="J3500" s="7" t="s">
        <v>1343</v>
      </c>
      <c r="K3500" s="7" t="s">
        <v>1343</v>
      </c>
      <c r="L3500" s="7" t="s">
        <v>3519</v>
      </c>
      <c r="M3500" s="7" t="s">
        <v>2431</v>
      </c>
      <c r="N3500" s="7">
        <v>7095</v>
      </c>
      <c r="O3500" s="7">
        <v>4300</v>
      </c>
      <c r="P3500" s="7">
        <v>1.65</v>
      </c>
      <c r="Q3500" s="7"/>
      <c r="R3500" s="1"/>
      <c r="S3500" s="1"/>
      <c r="T3500" s="1"/>
      <c r="U3500" s="15" t="s">
        <v>816</v>
      </c>
      <c r="V3500" s="52"/>
      <c r="W3500" s="14" t="s">
        <v>815</v>
      </c>
      <c r="X3500" s="20">
        <v>0</v>
      </c>
      <c r="Y3500" s="7" t="s">
        <v>12271</v>
      </c>
      <c r="Z3500" s="11" t="s">
        <v>4442</v>
      </c>
      <c r="AA3500" s="7">
        <v>2500000</v>
      </c>
      <c r="AB3500" s="1" t="s">
        <v>15251</v>
      </c>
      <c r="AC3500" s="7" t="s">
        <v>14869</v>
      </c>
      <c r="AD3500" s="1" t="s">
        <v>16269</v>
      </c>
    </row>
    <row r="3501" spans="1:30">
      <c r="A3501" s="6">
        <v>43941</v>
      </c>
      <c r="B3501" s="7" t="s">
        <v>21</v>
      </c>
      <c r="C3501" s="7" t="s">
        <v>2648</v>
      </c>
      <c r="D3501" s="11" t="s">
        <v>3952</v>
      </c>
      <c r="E3501" s="7" t="s">
        <v>16</v>
      </c>
      <c r="F3501" s="7" t="s">
        <v>6742</v>
      </c>
      <c r="G3501" s="7" t="s">
        <v>17</v>
      </c>
      <c r="H3501" s="7" t="s">
        <v>6743</v>
      </c>
      <c r="I3501" s="7" t="s">
        <v>9782</v>
      </c>
      <c r="J3501" s="7"/>
      <c r="K3501" s="7"/>
      <c r="L3501" s="7" t="s">
        <v>1880</v>
      </c>
      <c r="M3501" s="7" t="s">
        <v>1881</v>
      </c>
      <c r="N3501" s="7">
        <v>7060</v>
      </c>
      <c r="O3501" s="7"/>
      <c r="P3501" s="7"/>
      <c r="Q3501" s="7"/>
      <c r="R3501" s="1"/>
      <c r="S3501" s="1"/>
      <c r="T3501" s="1"/>
      <c r="U3501" s="15" t="s">
        <v>816</v>
      </c>
      <c r="V3501" s="52"/>
      <c r="W3501" s="14" t="s">
        <v>815</v>
      </c>
      <c r="X3501" s="20">
        <v>0</v>
      </c>
      <c r="Y3501" s="7" t="s">
        <v>12272</v>
      </c>
      <c r="Z3501" s="11" t="s">
        <v>4442</v>
      </c>
      <c r="AA3501" s="7">
        <v>1150000</v>
      </c>
      <c r="AB3501" s="1" t="s">
        <v>15175</v>
      </c>
      <c r="AC3501" s="7" t="s">
        <v>14870</v>
      </c>
      <c r="AD3501" s="1" t="s">
        <v>16269</v>
      </c>
    </row>
    <row r="3502" spans="1:30">
      <c r="A3502" s="6">
        <v>43938</v>
      </c>
      <c r="B3502" s="7" t="s">
        <v>1385</v>
      </c>
      <c r="C3502" s="7" t="s">
        <v>4444</v>
      </c>
      <c r="D3502" s="7" t="s">
        <v>1387</v>
      </c>
      <c r="E3502" s="7" t="s">
        <v>4456</v>
      </c>
      <c r="F3502" s="7" t="s">
        <v>4498</v>
      </c>
      <c r="G3502" s="7" t="s">
        <v>17</v>
      </c>
      <c r="H3502" s="7" t="s">
        <v>6744</v>
      </c>
      <c r="I3502" s="7" t="s">
        <v>9783</v>
      </c>
      <c r="J3502" s="7"/>
      <c r="K3502" s="7"/>
      <c r="L3502" s="7" t="s">
        <v>14544</v>
      </c>
      <c r="M3502" s="7" t="s">
        <v>9285</v>
      </c>
      <c r="N3502" s="7">
        <v>7050</v>
      </c>
      <c r="O3502" s="7"/>
      <c r="P3502" s="7"/>
      <c r="Q3502" s="7"/>
      <c r="R3502" s="1"/>
      <c r="S3502" s="1"/>
      <c r="T3502" s="1"/>
      <c r="U3502" s="15" t="s">
        <v>816</v>
      </c>
      <c r="V3502" s="52"/>
      <c r="W3502" s="14" t="s">
        <v>815</v>
      </c>
      <c r="X3502" s="20">
        <v>0</v>
      </c>
      <c r="Y3502" s="7" t="s">
        <v>12273</v>
      </c>
      <c r="Z3502" s="11" t="s">
        <v>4442</v>
      </c>
      <c r="AA3502" s="7">
        <v>300000</v>
      </c>
      <c r="AB3502" s="1" t="s">
        <v>15950</v>
      </c>
      <c r="AC3502" s="7" t="s">
        <v>14870</v>
      </c>
      <c r="AD3502" s="1" t="s">
        <v>16269</v>
      </c>
    </row>
    <row r="3503" spans="1:30">
      <c r="A3503" s="6">
        <v>43955</v>
      </c>
      <c r="B3503" s="7" t="s">
        <v>15</v>
      </c>
      <c r="C3503" s="7" t="s">
        <v>2194</v>
      </c>
      <c r="D3503" s="7" t="s">
        <v>2194</v>
      </c>
      <c r="E3503" s="7" t="s">
        <v>16</v>
      </c>
      <c r="F3503" s="7" t="s">
        <v>2195</v>
      </c>
      <c r="G3503" s="7" t="s">
        <v>37</v>
      </c>
      <c r="H3503" s="7" t="s">
        <v>6745</v>
      </c>
      <c r="I3503" s="7" t="s">
        <v>8738</v>
      </c>
      <c r="J3503" s="7" t="s">
        <v>2207</v>
      </c>
      <c r="K3503" s="7" t="s">
        <v>8739</v>
      </c>
      <c r="L3503" s="7" t="s">
        <v>14688</v>
      </c>
      <c r="M3503" s="7" t="s">
        <v>9784</v>
      </c>
      <c r="N3503" s="7">
        <v>7005</v>
      </c>
      <c r="O3503" s="7">
        <v>6</v>
      </c>
      <c r="P3503" s="7">
        <v>1167.5</v>
      </c>
      <c r="Q3503" s="7"/>
      <c r="R3503" s="1"/>
      <c r="S3503" s="1"/>
      <c r="T3503" s="1"/>
      <c r="U3503" s="15" t="s">
        <v>816</v>
      </c>
      <c r="V3503" s="52"/>
      <c r="W3503" s="14" t="s">
        <v>815</v>
      </c>
      <c r="X3503" s="20">
        <v>0</v>
      </c>
      <c r="Y3503" s="7" t="s">
        <v>12274</v>
      </c>
      <c r="Z3503" s="11" t="s">
        <v>4442</v>
      </c>
      <c r="AA3503" s="7">
        <v>100000</v>
      </c>
      <c r="AB3503" s="1" t="s">
        <v>16088</v>
      </c>
      <c r="AC3503" s="7" t="s">
        <v>14870</v>
      </c>
      <c r="AD3503" s="1" t="s">
        <v>16269</v>
      </c>
    </row>
    <row r="3504" spans="1:30">
      <c r="A3504" s="6">
        <v>43924</v>
      </c>
      <c r="B3504" s="7" t="s">
        <v>21</v>
      </c>
      <c r="C3504" s="7" t="s">
        <v>4297</v>
      </c>
      <c r="D3504" s="7" t="s">
        <v>309</v>
      </c>
      <c r="E3504" s="7" t="s">
        <v>16</v>
      </c>
      <c r="F3504" s="7" t="s">
        <v>363</v>
      </c>
      <c r="G3504" s="7" t="s">
        <v>34</v>
      </c>
      <c r="H3504" s="7" t="s">
        <v>6746</v>
      </c>
      <c r="I3504" s="7" t="s">
        <v>9785</v>
      </c>
      <c r="J3504" s="7" t="s">
        <v>314</v>
      </c>
      <c r="K3504" s="7" t="s">
        <v>8108</v>
      </c>
      <c r="L3504" s="7" t="s">
        <v>14690</v>
      </c>
      <c r="M3504" s="7" t="s">
        <v>14689</v>
      </c>
      <c r="N3504" s="7">
        <v>7000.5</v>
      </c>
      <c r="O3504" s="7">
        <v>1500</v>
      </c>
      <c r="P3504" s="7">
        <v>4.67</v>
      </c>
      <c r="Q3504" s="7"/>
      <c r="R3504" s="1"/>
      <c r="S3504" s="1"/>
      <c r="T3504" s="1"/>
      <c r="U3504" s="15" t="s">
        <v>816</v>
      </c>
      <c r="V3504" s="52"/>
      <c r="W3504" s="14" t="s">
        <v>815</v>
      </c>
      <c r="X3504" s="20">
        <v>0</v>
      </c>
      <c r="Y3504" s="7" t="s">
        <v>12275</v>
      </c>
      <c r="Z3504" s="11" t="s">
        <v>4442</v>
      </c>
      <c r="AA3504" s="7">
        <v>18000</v>
      </c>
      <c r="AB3504" s="1" t="s">
        <v>16089</v>
      </c>
      <c r="AC3504" s="7" t="s">
        <v>14868</v>
      </c>
      <c r="AD3504" s="1" t="s">
        <v>16269</v>
      </c>
    </row>
    <row r="3505" spans="1:30">
      <c r="A3505" s="6">
        <v>43922</v>
      </c>
      <c r="B3505" s="7" t="s">
        <v>15</v>
      </c>
      <c r="C3505" s="7" t="s">
        <v>4632</v>
      </c>
      <c r="D3505" s="7" t="s">
        <v>3512</v>
      </c>
      <c r="E3505" s="7" t="s">
        <v>117</v>
      </c>
      <c r="F3505" s="7"/>
      <c r="G3505" s="7" t="s">
        <v>17</v>
      </c>
      <c r="H3505" s="7" t="s">
        <v>6747</v>
      </c>
      <c r="I3505" s="7" t="s">
        <v>9786</v>
      </c>
      <c r="J3505" s="7" t="s">
        <v>3683</v>
      </c>
      <c r="K3505" s="7" t="s">
        <v>3683</v>
      </c>
      <c r="L3505" s="7" t="s">
        <v>3684</v>
      </c>
      <c r="M3505" s="7" t="s">
        <v>10075</v>
      </c>
      <c r="N3505" s="7">
        <v>7000</v>
      </c>
      <c r="O3505" s="7">
        <v>10000</v>
      </c>
      <c r="P3505" s="7">
        <v>0.7</v>
      </c>
      <c r="Q3505" s="7"/>
      <c r="R3505" s="1"/>
      <c r="S3505" s="1"/>
      <c r="T3505" s="1"/>
      <c r="U3505" s="15" t="s">
        <v>816</v>
      </c>
      <c r="V3505" s="52"/>
      <c r="W3505" s="14" t="s">
        <v>815</v>
      </c>
      <c r="X3505" s="20">
        <v>0</v>
      </c>
      <c r="Y3505" s="7" t="s">
        <v>12276</v>
      </c>
      <c r="Z3505" s="11" t="s">
        <v>4442</v>
      </c>
      <c r="AA3505" s="7">
        <v>24000</v>
      </c>
      <c r="AB3505" s="1" t="s">
        <v>15396</v>
      </c>
      <c r="AC3505" s="7" t="s">
        <v>14868</v>
      </c>
      <c r="AD3505" s="1" t="s">
        <v>16269</v>
      </c>
    </row>
    <row r="3506" spans="1:30">
      <c r="A3506" s="6">
        <v>43951</v>
      </c>
      <c r="B3506" s="7" t="s">
        <v>15</v>
      </c>
      <c r="C3506" s="7" t="s">
        <v>4452</v>
      </c>
      <c r="D3506" s="7" t="s">
        <v>3804</v>
      </c>
      <c r="E3506" s="7" t="s">
        <v>117</v>
      </c>
      <c r="F3506" s="7" t="s">
        <v>5299</v>
      </c>
      <c r="G3506" s="7" t="s">
        <v>37</v>
      </c>
      <c r="H3506" s="7" t="s">
        <v>6748</v>
      </c>
      <c r="I3506" s="7" t="s">
        <v>8688</v>
      </c>
      <c r="J3506" s="7"/>
      <c r="K3506" s="7" t="s">
        <v>8689</v>
      </c>
      <c r="L3506" s="7" t="s">
        <v>14379</v>
      </c>
      <c r="M3506" s="7" t="s">
        <v>8690</v>
      </c>
      <c r="N3506" s="7">
        <v>7000</v>
      </c>
      <c r="O3506" s="7">
        <v>1</v>
      </c>
      <c r="P3506" s="7">
        <v>7000</v>
      </c>
      <c r="Q3506" s="7"/>
      <c r="R3506" s="1"/>
      <c r="S3506" s="1"/>
      <c r="T3506" s="1"/>
      <c r="U3506" s="15" t="s">
        <v>816</v>
      </c>
      <c r="V3506" s="52"/>
      <c r="W3506" s="14" t="s">
        <v>815</v>
      </c>
      <c r="X3506" s="20">
        <v>0</v>
      </c>
      <c r="Y3506" s="7" t="s">
        <v>12277</v>
      </c>
      <c r="Z3506" s="11" t="s">
        <v>4442</v>
      </c>
      <c r="AA3506" s="7">
        <v>50000</v>
      </c>
      <c r="AB3506" s="1" t="s">
        <v>15773</v>
      </c>
      <c r="AC3506" s="7" t="s">
        <v>14868</v>
      </c>
      <c r="AD3506" s="1" t="s">
        <v>16269</v>
      </c>
    </row>
    <row r="3507" spans="1:30">
      <c r="A3507" s="6">
        <v>43938</v>
      </c>
      <c r="B3507" s="7" t="s">
        <v>21</v>
      </c>
      <c r="C3507" s="7" t="s">
        <v>4670</v>
      </c>
      <c r="D3507" s="7" t="s">
        <v>2695</v>
      </c>
      <c r="E3507" s="7" t="s">
        <v>16</v>
      </c>
      <c r="F3507" s="7" t="s">
        <v>2696</v>
      </c>
      <c r="G3507" s="7" t="s">
        <v>17</v>
      </c>
      <c r="H3507" s="7" t="s">
        <v>6749</v>
      </c>
      <c r="I3507" s="7" t="s">
        <v>2698</v>
      </c>
      <c r="J3507" s="7" t="s">
        <v>2699</v>
      </c>
      <c r="K3507" s="7" t="s">
        <v>2700</v>
      </c>
      <c r="L3507" s="7" t="s">
        <v>13910</v>
      </c>
      <c r="M3507" s="7" t="s">
        <v>2701</v>
      </c>
      <c r="N3507" s="7">
        <v>7000</v>
      </c>
      <c r="O3507" s="7">
        <v>200</v>
      </c>
      <c r="P3507" s="7">
        <v>35</v>
      </c>
      <c r="Q3507" s="7"/>
      <c r="R3507" s="1"/>
      <c r="S3507" s="1"/>
      <c r="T3507" s="1"/>
      <c r="U3507" s="15" t="s">
        <v>816</v>
      </c>
      <c r="V3507" s="52"/>
      <c r="W3507" s="14" t="s">
        <v>815</v>
      </c>
      <c r="X3507" s="20">
        <v>0</v>
      </c>
      <c r="Y3507" s="7" t="s">
        <v>12278</v>
      </c>
      <c r="Z3507" s="11" t="s">
        <v>4442</v>
      </c>
      <c r="AA3507" s="7">
        <v>100000</v>
      </c>
      <c r="AB3507" s="1" t="s">
        <v>15280</v>
      </c>
      <c r="AC3507" s="7" t="s">
        <v>14870</v>
      </c>
      <c r="AD3507" s="1" t="s">
        <v>16269</v>
      </c>
    </row>
    <row r="3508" spans="1:30">
      <c r="A3508" s="6">
        <v>43941</v>
      </c>
      <c r="B3508" s="7" t="s">
        <v>21</v>
      </c>
      <c r="C3508" s="7" t="s">
        <v>2648</v>
      </c>
      <c r="D3508" s="11" t="s">
        <v>3952</v>
      </c>
      <c r="E3508" s="7" t="s">
        <v>16</v>
      </c>
      <c r="F3508" s="7" t="s">
        <v>2666</v>
      </c>
      <c r="G3508" s="7" t="s">
        <v>17</v>
      </c>
      <c r="H3508" s="7" t="s">
        <v>2684</v>
      </c>
      <c r="I3508" s="7" t="s">
        <v>9787</v>
      </c>
      <c r="J3508" s="7"/>
      <c r="K3508" s="7"/>
      <c r="L3508" s="7" t="s">
        <v>14035</v>
      </c>
      <c r="M3508" s="7" t="s">
        <v>3960</v>
      </c>
      <c r="N3508" s="7">
        <v>7000</v>
      </c>
      <c r="O3508" s="7"/>
      <c r="P3508" s="7"/>
      <c r="Q3508" s="7"/>
      <c r="R3508" s="1"/>
      <c r="S3508" s="1"/>
      <c r="T3508" s="1"/>
      <c r="U3508" s="15" t="s">
        <v>816</v>
      </c>
      <c r="V3508" s="52"/>
      <c r="W3508" s="14" t="s">
        <v>815</v>
      </c>
      <c r="X3508" s="20">
        <v>0</v>
      </c>
      <c r="Y3508" s="7" t="s">
        <v>12279</v>
      </c>
      <c r="Z3508" s="11" t="s">
        <v>4442</v>
      </c>
      <c r="AA3508" s="7">
        <v>100000</v>
      </c>
      <c r="AB3508" s="1" t="s">
        <v>15011</v>
      </c>
      <c r="AC3508" s="7" t="s">
        <v>14868</v>
      </c>
      <c r="AD3508" s="1" t="s">
        <v>16269</v>
      </c>
    </row>
    <row r="3509" spans="1:30">
      <c r="A3509" s="6">
        <v>43927</v>
      </c>
      <c r="B3509" s="7" t="s">
        <v>21</v>
      </c>
      <c r="C3509" s="7" t="s">
        <v>4269</v>
      </c>
      <c r="D3509" s="7" t="s">
        <v>3952</v>
      </c>
      <c r="E3509" s="7" t="s">
        <v>16</v>
      </c>
      <c r="F3509" s="7" t="s">
        <v>4270</v>
      </c>
      <c r="G3509" s="7" t="s">
        <v>37</v>
      </c>
      <c r="H3509" s="7" t="s">
        <v>6750</v>
      </c>
      <c r="I3509" s="7" t="s">
        <v>9114</v>
      </c>
      <c r="J3509" s="7"/>
      <c r="K3509" s="7"/>
      <c r="L3509" s="7" t="s">
        <v>14496</v>
      </c>
      <c r="M3509" s="7" t="s">
        <v>9115</v>
      </c>
      <c r="N3509" s="7">
        <v>7000</v>
      </c>
      <c r="O3509" s="7">
        <v>3</v>
      </c>
      <c r="P3509" s="7">
        <v>2333.33</v>
      </c>
      <c r="Q3509" s="7"/>
      <c r="R3509" s="1"/>
      <c r="S3509" s="1"/>
      <c r="T3509" s="1"/>
      <c r="U3509" s="15" t="s">
        <v>816</v>
      </c>
      <c r="V3509" s="52"/>
      <c r="W3509" s="14" t="s">
        <v>815</v>
      </c>
      <c r="X3509" s="20">
        <v>0</v>
      </c>
      <c r="Y3509" s="7" t="s">
        <v>12280</v>
      </c>
      <c r="Z3509" s="11" t="s">
        <v>4442</v>
      </c>
      <c r="AA3509" s="7">
        <v>100000</v>
      </c>
      <c r="AB3509" s="1" t="s">
        <v>15899</v>
      </c>
      <c r="AC3509" s="7" t="s">
        <v>14868</v>
      </c>
      <c r="AD3509" s="1" t="s">
        <v>16269</v>
      </c>
    </row>
    <row r="3510" spans="1:30">
      <c r="A3510" s="6">
        <v>43924</v>
      </c>
      <c r="B3510" s="7" t="s">
        <v>21</v>
      </c>
      <c r="C3510" s="7" t="s">
        <v>4676</v>
      </c>
      <c r="D3510" s="11" t="s">
        <v>904</v>
      </c>
      <c r="E3510" s="7" t="s">
        <v>16</v>
      </c>
      <c r="F3510" s="7" t="s">
        <v>1303</v>
      </c>
      <c r="G3510" s="7" t="s">
        <v>37</v>
      </c>
      <c r="H3510" s="7" t="s">
        <v>6751</v>
      </c>
      <c r="I3510" s="7" t="s">
        <v>3387</v>
      </c>
      <c r="J3510" s="7"/>
      <c r="K3510" s="7" t="s">
        <v>3387</v>
      </c>
      <c r="L3510" s="7" t="s">
        <v>3388</v>
      </c>
      <c r="M3510" s="7" t="s">
        <v>13978</v>
      </c>
      <c r="N3510" s="7">
        <v>7000</v>
      </c>
      <c r="O3510" s="7">
        <v>1</v>
      </c>
      <c r="P3510" s="7">
        <v>7000</v>
      </c>
      <c r="Q3510" s="7"/>
      <c r="R3510" s="1"/>
      <c r="S3510" s="1"/>
      <c r="T3510" s="1"/>
      <c r="U3510" s="15" t="s">
        <v>816</v>
      </c>
      <c r="V3510" s="52"/>
      <c r="W3510" s="14" t="s">
        <v>815</v>
      </c>
      <c r="X3510" s="20">
        <v>0</v>
      </c>
      <c r="Y3510" s="7" t="s">
        <v>12281</v>
      </c>
      <c r="Z3510" s="11" t="s">
        <v>4442</v>
      </c>
      <c r="AA3510" s="7">
        <v>2500</v>
      </c>
      <c r="AB3510" s="1" t="s">
        <v>15364</v>
      </c>
      <c r="AC3510" s="7" t="s">
        <v>14868</v>
      </c>
      <c r="AD3510" s="1" t="s">
        <v>16269</v>
      </c>
    </row>
    <row r="3511" spans="1:30">
      <c r="A3511" s="6">
        <v>43955</v>
      </c>
      <c r="B3511" s="7" t="s">
        <v>1385</v>
      </c>
      <c r="C3511" s="7" t="s">
        <v>4444</v>
      </c>
      <c r="D3511" s="7" t="s">
        <v>1387</v>
      </c>
      <c r="E3511" s="7" t="s">
        <v>4456</v>
      </c>
      <c r="F3511" s="7" t="s">
        <v>4498</v>
      </c>
      <c r="G3511" s="7" t="s">
        <v>17</v>
      </c>
      <c r="H3511" s="7" t="s">
        <v>6752</v>
      </c>
      <c r="I3511" s="7" t="s">
        <v>9788</v>
      </c>
      <c r="J3511" s="7"/>
      <c r="K3511" s="7"/>
      <c r="L3511" s="7" t="s">
        <v>1574</v>
      </c>
      <c r="M3511" s="7" t="s">
        <v>1575</v>
      </c>
      <c r="N3511" s="7">
        <v>7000</v>
      </c>
      <c r="O3511" s="7"/>
      <c r="P3511" s="7"/>
      <c r="Q3511" s="7"/>
      <c r="R3511" s="1"/>
      <c r="S3511" s="1"/>
      <c r="T3511" s="1"/>
      <c r="U3511" s="15" t="s">
        <v>816</v>
      </c>
      <c r="V3511" s="52"/>
      <c r="W3511" s="14" t="s">
        <v>815</v>
      </c>
      <c r="X3511" s="20">
        <v>0</v>
      </c>
      <c r="Y3511" s="7" t="s">
        <v>12282</v>
      </c>
      <c r="Z3511" s="11" t="s">
        <v>4442</v>
      </c>
      <c r="AA3511" s="7">
        <v>0</v>
      </c>
      <c r="AB3511" s="1" t="s">
        <v>15118</v>
      </c>
      <c r="AC3511" s="7" t="s">
        <v>14870</v>
      </c>
      <c r="AD3511" s="1" t="s">
        <v>16269</v>
      </c>
    </row>
    <row r="3512" spans="1:30">
      <c r="A3512" s="6">
        <v>43913</v>
      </c>
      <c r="B3512" s="7" t="s">
        <v>21</v>
      </c>
      <c r="C3512" s="7" t="s">
        <v>4269</v>
      </c>
      <c r="D3512" s="7" t="s">
        <v>3952</v>
      </c>
      <c r="E3512" s="7" t="s">
        <v>16</v>
      </c>
      <c r="F3512" s="7" t="s">
        <v>4270</v>
      </c>
      <c r="G3512" s="7" t="s">
        <v>17</v>
      </c>
      <c r="H3512" s="7" t="s">
        <v>6753</v>
      </c>
      <c r="I3512" s="7" t="s">
        <v>4396</v>
      </c>
      <c r="J3512" s="7"/>
      <c r="K3512" s="7"/>
      <c r="L3512" s="7" t="s">
        <v>8531</v>
      </c>
      <c r="M3512" s="7" t="s">
        <v>14344</v>
      </c>
      <c r="N3512" s="7">
        <v>6984</v>
      </c>
      <c r="O3512" s="7">
        <v>7200</v>
      </c>
      <c r="P3512" s="7">
        <v>0.97</v>
      </c>
      <c r="Q3512" s="7" t="s">
        <v>20</v>
      </c>
      <c r="R3512" s="1"/>
      <c r="S3512" s="1"/>
      <c r="T3512" s="1"/>
      <c r="U3512" s="15" t="s">
        <v>816</v>
      </c>
      <c r="V3512" s="52"/>
      <c r="W3512" s="14" t="s">
        <v>815</v>
      </c>
      <c r="X3512" s="20">
        <v>0</v>
      </c>
      <c r="Y3512" s="7" t="s">
        <v>12283</v>
      </c>
      <c r="Z3512" s="11" t="s">
        <v>4442</v>
      </c>
      <c r="AA3512" s="7">
        <v>1500000</v>
      </c>
      <c r="AB3512" s="1" t="s">
        <v>15733</v>
      </c>
      <c r="AC3512" s="7" t="s">
        <v>14869</v>
      </c>
      <c r="AD3512" s="1" t="s">
        <v>16269</v>
      </c>
    </row>
    <row r="3513" spans="1:30">
      <c r="A3513" s="6">
        <v>43941</v>
      </c>
      <c r="B3513" s="7" t="s">
        <v>15</v>
      </c>
      <c r="C3513" s="7" t="s">
        <v>4645</v>
      </c>
      <c r="D3513" s="7" t="s">
        <v>692</v>
      </c>
      <c r="E3513" s="7" t="s">
        <v>16</v>
      </c>
      <c r="F3513" s="7"/>
      <c r="G3513" s="7" t="s">
        <v>17</v>
      </c>
      <c r="H3513" s="7" t="s">
        <v>6754</v>
      </c>
      <c r="I3513" s="7" t="s">
        <v>9156</v>
      </c>
      <c r="J3513" s="7"/>
      <c r="K3513" s="7" t="s">
        <v>9157</v>
      </c>
      <c r="L3513" s="7" t="s">
        <v>9734</v>
      </c>
      <c r="M3513" s="7" t="s">
        <v>9735</v>
      </c>
      <c r="N3513" s="7">
        <v>6942</v>
      </c>
      <c r="O3513" s="7">
        <v>78</v>
      </c>
      <c r="P3513" s="7">
        <v>89</v>
      </c>
      <c r="Q3513" s="7"/>
      <c r="R3513" s="1"/>
      <c r="S3513" s="1"/>
      <c r="T3513" s="1"/>
      <c r="U3513" s="15" t="s">
        <v>816</v>
      </c>
      <c r="V3513" s="52"/>
      <c r="W3513" s="14" t="s">
        <v>815</v>
      </c>
      <c r="X3513" s="20">
        <v>0</v>
      </c>
      <c r="Y3513" s="7" t="s">
        <v>12284</v>
      </c>
      <c r="Z3513" s="11" t="s">
        <v>4442</v>
      </c>
      <c r="AA3513" s="7">
        <v>100000</v>
      </c>
      <c r="AB3513" s="1" t="s">
        <v>16072</v>
      </c>
      <c r="AC3513" s="7" t="s">
        <v>14870</v>
      </c>
      <c r="AD3513" s="1" t="s">
        <v>16269</v>
      </c>
    </row>
    <row r="3514" spans="1:30">
      <c r="A3514" s="6">
        <v>43949</v>
      </c>
      <c r="B3514" s="7" t="s">
        <v>1385</v>
      </c>
      <c r="C3514" s="7" t="s">
        <v>4499</v>
      </c>
      <c r="D3514" s="7" t="s">
        <v>2194</v>
      </c>
      <c r="E3514" s="7" t="s">
        <v>36</v>
      </c>
      <c r="F3514" s="7" t="s">
        <v>2319</v>
      </c>
      <c r="G3514" s="7" t="s">
        <v>17</v>
      </c>
      <c r="H3514" s="7" t="s">
        <v>6755</v>
      </c>
      <c r="I3514" s="7" t="s">
        <v>2321</v>
      </c>
      <c r="J3514" s="7" t="s">
        <v>2321</v>
      </c>
      <c r="K3514" s="7" t="s">
        <v>2321</v>
      </c>
      <c r="L3514" s="7" t="s">
        <v>14691</v>
      </c>
      <c r="M3514" s="7" t="s">
        <v>9789</v>
      </c>
      <c r="N3514" s="7">
        <v>6930</v>
      </c>
      <c r="O3514" s="7">
        <v>7</v>
      </c>
      <c r="P3514" s="7">
        <v>990</v>
      </c>
      <c r="Q3514" s="7"/>
      <c r="R3514" s="1"/>
      <c r="S3514" s="1"/>
      <c r="T3514" s="1"/>
      <c r="U3514" s="15" t="s">
        <v>816</v>
      </c>
      <c r="V3514" s="52"/>
      <c r="W3514" s="14" t="s">
        <v>815</v>
      </c>
      <c r="X3514" s="20">
        <v>0</v>
      </c>
      <c r="Y3514" s="7" t="s">
        <v>12285</v>
      </c>
      <c r="Z3514" s="11" t="s">
        <v>4442</v>
      </c>
      <c r="AA3514" s="7">
        <v>150000</v>
      </c>
      <c r="AB3514" s="1" t="s">
        <v>16090</v>
      </c>
      <c r="AC3514" s="7" t="s">
        <v>14869</v>
      </c>
      <c r="AD3514" s="1" t="s">
        <v>16269</v>
      </c>
    </row>
    <row r="3515" spans="1:30">
      <c r="A3515" s="6">
        <v>43942</v>
      </c>
      <c r="B3515" s="7" t="s">
        <v>15</v>
      </c>
      <c r="C3515" s="7" t="s">
        <v>5184</v>
      </c>
      <c r="D3515" s="7" t="s">
        <v>474</v>
      </c>
      <c r="E3515" s="7" t="s">
        <v>16</v>
      </c>
      <c r="F3515" s="7"/>
      <c r="G3515" s="7" t="s">
        <v>37</v>
      </c>
      <c r="H3515" s="7" t="s">
        <v>6756</v>
      </c>
      <c r="I3515" s="7" t="s">
        <v>489</v>
      </c>
      <c r="J3515" s="7"/>
      <c r="K3515" s="7" t="s">
        <v>490</v>
      </c>
      <c r="L3515" s="7" t="s">
        <v>578</v>
      </c>
      <c r="M3515" s="7" t="s">
        <v>491</v>
      </c>
      <c r="N3515" s="7">
        <v>6900</v>
      </c>
      <c r="O3515" s="7">
        <v>3000</v>
      </c>
      <c r="P3515" s="7">
        <v>2.2999999999999998</v>
      </c>
      <c r="Q3515" s="7"/>
      <c r="R3515" s="1"/>
      <c r="S3515" s="1"/>
      <c r="T3515" s="1"/>
      <c r="U3515" s="15" t="s">
        <v>816</v>
      </c>
      <c r="V3515" s="52"/>
      <c r="W3515" s="14" t="s">
        <v>815</v>
      </c>
      <c r="X3515" s="20">
        <v>0</v>
      </c>
      <c r="Y3515" s="7" t="s">
        <v>12286</v>
      </c>
      <c r="Z3515" s="11" t="s">
        <v>4442</v>
      </c>
      <c r="AA3515" s="7">
        <v>15000</v>
      </c>
      <c r="AB3515" s="1" t="s">
        <v>14952</v>
      </c>
      <c r="AC3515" s="7" t="s">
        <v>14868</v>
      </c>
      <c r="AD3515" s="1" t="s">
        <v>16269</v>
      </c>
    </row>
    <row r="3516" spans="1:30">
      <c r="A3516" s="6">
        <v>43918</v>
      </c>
      <c r="B3516" s="7" t="s">
        <v>15</v>
      </c>
      <c r="C3516" s="7" t="s">
        <v>4632</v>
      </c>
      <c r="D3516" s="7" t="s">
        <v>3512</v>
      </c>
      <c r="E3516" s="7" t="s">
        <v>16</v>
      </c>
      <c r="F3516" s="7"/>
      <c r="G3516" s="7" t="s">
        <v>17</v>
      </c>
      <c r="H3516" s="7" t="s">
        <v>3635</v>
      </c>
      <c r="I3516" s="7" t="s">
        <v>3636</v>
      </c>
      <c r="J3516" s="7" t="s">
        <v>9790</v>
      </c>
      <c r="K3516" s="7" t="s">
        <v>9790</v>
      </c>
      <c r="L3516" s="7" t="s">
        <v>3637</v>
      </c>
      <c r="M3516" s="7" t="s">
        <v>3638</v>
      </c>
      <c r="N3516" s="7">
        <v>6900</v>
      </c>
      <c r="O3516" s="7">
        <v>30000</v>
      </c>
      <c r="P3516" s="7">
        <v>0.23</v>
      </c>
      <c r="Q3516" s="7"/>
      <c r="R3516" s="1"/>
      <c r="S3516" s="1"/>
      <c r="T3516" s="1"/>
      <c r="U3516" s="15" t="s">
        <v>816</v>
      </c>
      <c r="V3516" s="52"/>
      <c r="W3516" s="14" t="s">
        <v>815</v>
      </c>
      <c r="X3516" s="20">
        <v>0</v>
      </c>
      <c r="Y3516" s="7" t="s">
        <v>12287</v>
      </c>
      <c r="Z3516" s="11" t="s">
        <v>4442</v>
      </c>
      <c r="AA3516" s="7">
        <v>600000</v>
      </c>
      <c r="AB3516" s="1" t="s">
        <v>15390</v>
      </c>
      <c r="AC3516" s="7" t="s">
        <v>14868</v>
      </c>
      <c r="AD3516" s="1" t="s">
        <v>16269</v>
      </c>
    </row>
    <row r="3517" spans="1:30">
      <c r="A3517" s="6">
        <v>43942</v>
      </c>
      <c r="B3517" s="7" t="s">
        <v>15</v>
      </c>
      <c r="C3517" s="7" t="s">
        <v>4452</v>
      </c>
      <c r="D3517" s="7" t="s">
        <v>3804</v>
      </c>
      <c r="E3517" s="7" t="s">
        <v>16</v>
      </c>
      <c r="F3517" s="7" t="s">
        <v>2462</v>
      </c>
      <c r="G3517" s="7" t="s">
        <v>17</v>
      </c>
      <c r="H3517" s="7" t="s">
        <v>6757</v>
      </c>
      <c r="I3517" s="7" t="s">
        <v>8382</v>
      </c>
      <c r="J3517" s="7" t="s">
        <v>8976</v>
      </c>
      <c r="K3517" s="7"/>
      <c r="L3517" s="7" t="s">
        <v>8977</v>
      </c>
      <c r="M3517" s="7" t="s">
        <v>8978</v>
      </c>
      <c r="N3517" s="7">
        <v>6900</v>
      </c>
      <c r="O3517" s="7">
        <v>30</v>
      </c>
      <c r="P3517" s="7">
        <v>230</v>
      </c>
      <c r="Q3517" s="7"/>
      <c r="R3517" s="1"/>
      <c r="S3517" s="1"/>
      <c r="T3517" s="1"/>
      <c r="U3517" s="15" t="s">
        <v>816</v>
      </c>
      <c r="V3517" s="52"/>
      <c r="W3517" s="14" t="s">
        <v>815</v>
      </c>
      <c r="X3517" s="20">
        <v>0</v>
      </c>
      <c r="Y3517" s="7" t="s">
        <v>12288</v>
      </c>
      <c r="Z3517" s="11" t="s">
        <v>4442</v>
      </c>
      <c r="AA3517" s="7">
        <v>150000</v>
      </c>
      <c r="AB3517" s="1" t="s">
        <v>15858</v>
      </c>
      <c r="AC3517" s="7" t="s">
        <v>14870</v>
      </c>
      <c r="AD3517" s="1" t="s">
        <v>16269</v>
      </c>
    </row>
    <row r="3518" spans="1:30">
      <c r="A3518" s="6">
        <v>43929</v>
      </c>
      <c r="B3518" s="7" t="s">
        <v>21</v>
      </c>
      <c r="C3518" s="7" t="s">
        <v>4657</v>
      </c>
      <c r="D3518" s="7" t="s">
        <v>3952</v>
      </c>
      <c r="E3518" s="7" t="s">
        <v>16</v>
      </c>
      <c r="F3518" s="7" t="s">
        <v>4086</v>
      </c>
      <c r="G3518" s="7" t="s">
        <v>17</v>
      </c>
      <c r="H3518" s="7" t="s">
        <v>5357</v>
      </c>
      <c r="I3518" s="7" t="s">
        <v>9791</v>
      </c>
      <c r="J3518" s="7"/>
      <c r="K3518" s="7"/>
      <c r="L3518" s="7" t="s">
        <v>14692</v>
      </c>
      <c r="M3518" s="7" t="s">
        <v>9792</v>
      </c>
      <c r="N3518" s="7">
        <v>6900</v>
      </c>
      <c r="O3518" s="7"/>
      <c r="P3518" s="7"/>
      <c r="Q3518" s="7"/>
      <c r="R3518" s="1"/>
      <c r="S3518" s="1"/>
      <c r="T3518" s="1"/>
      <c r="U3518" s="15" t="s">
        <v>816</v>
      </c>
      <c r="V3518" s="52"/>
      <c r="W3518" s="14" t="s">
        <v>815</v>
      </c>
      <c r="X3518" s="20">
        <v>0</v>
      </c>
      <c r="Y3518" s="7" t="s">
        <v>12289</v>
      </c>
      <c r="Z3518" s="11" t="s">
        <v>4442</v>
      </c>
      <c r="AA3518" s="7">
        <v>60000</v>
      </c>
      <c r="AB3518" s="1" t="s">
        <v>16091</v>
      </c>
      <c r="AC3518" s="7" t="s">
        <v>14868</v>
      </c>
      <c r="AD3518" s="1" t="s">
        <v>16269</v>
      </c>
    </row>
    <row r="3519" spans="1:30">
      <c r="A3519" s="6">
        <v>43949</v>
      </c>
      <c r="B3519" s="7" t="s">
        <v>1385</v>
      </c>
      <c r="C3519" s="7" t="s">
        <v>4499</v>
      </c>
      <c r="D3519" s="7" t="s">
        <v>2194</v>
      </c>
      <c r="E3519" s="7" t="s">
        <v>36</v>
      </c>
      <c r="F3519" s="7" t="s">
        <v>2319</v>
      </c>
      <c r="G3519" s="7" t="s">
        <v>17</v>
      </c>
      <c r="H3519" s="7" t="s">
        <v>6758</v>
      </c>
      <c r="I3519" s="7" t="s">
        <v>2321</v>
      </c>
      <c r="J3519" s="7" t="s">
        <v>2321</v>
      </c>
      <c r="K3519" s="7" t="s">
        <v>2321</v>
      </c>
      <c r="L3519" s="7" t="s">
        <v>8355</v>
      </c>
      <c r="M3519" s="7" t="s">
        <v>2620</v>
      </c>
      <c r="N3519" s="7">
        <v>6889.01</v>
      </c>
      <c r="O3519" s="7">
        <v>246</v>
      </c>
      <c r="P3519" s="7">
        <v>28.004100000000001</v>
      </c>
      <c r="Q3519" s="7"/>
      <c r="R3519" s="1"/>
      <c r="S3519" s="1"/>
      <c r="T3519" s="1"/>
      <c r="U3519" s="15" t="s">
        <v>816</v>
      </c>
      <c r="V3519" s="52"/>
      <c r="W3519" s="14" t="s">
        <v>815</v>
      </c>
      <c r="X3519" s="20">
        <v>0</v>
      </c>
      <c r="Y3519" s="7" t="s">
        <v>12290</v>
      </c>
      <c r="Z3519" s="11" t="s">
        <v>4442</v>
      </c>
      <c r="AA3519" s="7">
        <v>40000000</v>
      </c>
      <c r="AB3519" s="1" t="s">
        <v>15276</v>
      </c>
      <c r="AC3519" s="7" t="s">
        <v>14869</v>
      </c>
      <c r="AD3519" s="1" t="s">
        <v>16269</v>
      </c>
    </row>
    <row r="3520" spans="1:30">
      <c r="A3520" s="6" t="s">
        <v>815</v>
      </c>
      <c r="B3520" s="7" t="s">
        <v>15</v>
      </c>
      <c r="C3520" s="7" t="s">
        <v>4458</v>
      </c>
      <c r="D3520" s="11" t="s">
        <v>904</v>
      </c>
      <c r="E3520" s="7" t="s">
        <v>16</v>
      </c>
      <c r="F3520" s="7" t="s">
        <v>4459</v>
      </c>
      <c r="G3520" s="7" t="s">
        <v>17</v>
      </c>
      <c r="H3520" s="7" t="s">
        <v>6759</v>
      </c>
      <c r="I3520" s="7" t="s">
        <v>8267</v>
      </c>
      <c r="J3520" s="7"/>
      <c r="K3520" s="7" t="s">
        <v>4517</v>
      </c>
      <c r="L3520" s="7" t="s">
        <v>8316</v>
      </c>
      <c r="M3520" s="7" t="s">
        <v>14305</v>
      </c>
      <c r="N3520" s="7">
        <v>6888</v>
      </c>
      <c r="O3520" s="7"/>
      <c r="P3520" s="7"/>
      <c r="Q3520" s="7"/>
      <c r="R3520" s="1"/>
      <c r="S3520" s="1"/>
      <c r="T3520" s="1"/>
      <c r="U3520" s="15" t="s">
        <v>816</v>
      </c>
      <c r="V3520" s="52"/>
      <c r="W3520" s="14" t="s">
        <v>815</v>
      </c>
      <c r="X3520" s="20">
        <v>0</v>
      </c>
      <c r="Y3520" s="7" t="s">
        <v>12291</v>
      </c>
      <c r="Z3520" s="11" t="s">
        <v>4442</v>
      </c>
      <c r="AA3520" s="7">
        <v>103730196.44</v>
      </c>
      <c r="AB3520" s="1" t="s">
        <v>15679</v>
      </c>
      <c r="AC3520" s="7" t="s">
        <v>14869</v>
      </c>
      <c r="AD3520" s="1" t="s">
        <v>16269</v>
      </c>
    </row>
    <row r="3521" spans="1:30">
      <c r="A3521" s="6" t="s">
        <v>815</v>
      </c>
      <c r="B3521" s="7" t="s">
        <v>15</v>
      </c>
      <c r="C3521" s="7" t="s">
        <v>4458</v>
      </c>
      <c r="D3521" s="11" t="s">
        <v>904</v>
      </c>
      <c r="E3521" s="7" t="s">
        <v>16</v>
      </c>
      <c r="F3521" s="7" t="s">
        <v>4459</v>
      </c>
      <c r="G3521" s="7" t="s">
        <v>17</v>
      </c>
      <c r="H3521" s="7" t="s">
        <v>5977</v>
      </c>
      <c r="I3521" s="7" t="s">
        <v>4846</v>
      </c>
      <c r="J3521" s="7"/>
      <c r="K3521" s="7" t="s">
        <v>4517</v>
      </c>
      <c r="L3521" s="7" t="s">
        <v>8355</v>
      </c>
      <c r="M3521" s="7" t="s">
        <v>2620</v>
      </c>
      <c r="N3521" s="7">
        <v>6885</v>
      </c>
      <c r="O3521" s="7"/>
      <c r="P3521" s="7"/>
      <c r="Q3521" s="7"/>
      <c r="R3521" s="1"/>
      <c r="S3521" s="1"/>
      <c r="T3521" s="1"/>
      <c r="U3521" s="15" t="s">
        <v>816</v>
      </c>
      <c r="V3521" s="52"/>
      <c r="W3521" s="14" t="s">
        <v>815</v>
      </c>
      <c r="X3521" s="20">
        <v>0</v>
      </c>
      <c r="Y3521" s="7" t="s">
        <v>12292</v>
      </c>
      <c r="Z3521" s="11" t="s">
        <v>4442</v>
      </c>
      <c r="AA3521" s="7">
        <v>40000000</v>
      </c>
      <c r="AB3521" s="1" t="s">
        <v>15276</v>
      </c>
      <c r="AC3521" s="7" t="s">
        <v>14869</v>
      </c>
      <c r="AD3521" s="1" t="s">
        <v>16269</v>
      </c>
    </row>
    <row r="3522" spans="1:30">
      <c r="A3522" s="6">
        <v>43913</v>
      </c>
      <c r="B3522" s="7" t="s">
        <v>21</v>
      </c>
      <c r="C3522" s="7" t="s">
        <v>4269</v>
      </c>
      <c r="D3522" s="7" t="s">
        <v>3952</v>
      </c>
      <c r="E3522" s="7" t="s">
        <v>16</v>
      </c>
      <c r="F3522" s="7" t="s">
        <v>4270</v>
      </c>
      <c r="G3522" s="7" t="s">
        <v>17</v>
      </c>
      <c r="H3522" s="7" t="s">
        <v>6760</v>
      </c>
      <c r="I3522" s="7" t="s">
        <v>4396</v>
      </c>
      <c r="J3522" s="7"/>
      <c r="K3522" s="7"/>
      <c r="L3522" s="7" t="s">
        <v>14054</v>
      </c>
      <c r="M3522" s="7" t="s">
        <v>4073</v>
      </c>
      <c r="N3522" s="7">
        <v>6877.8</v>
      </c>
      <c r="O3522" s="7">
        <v>180</v>
      </c>
      <c r="P3522" s="7">
        <v>38.21</v>
      </c>
      <c r="Q3522" s="7" t="s">
        <v>10522</v>
      </c>
      <c r="R3522" s="1"/>
      <c r="S3522" s="1"/>
      <c r="T3522" s="1"/>
      <c r="U3522" s="15" t="s">
        <v>816</v>
      </c>
      <c r="V3522" s="52"/>
      <c r="W3522" s="14" t="s">
        <v>815</v>
      </c>
      <c r="X3522" s="20">
        <v>0</v>
      </c>
      <c r="Y3522" s="7" t="s">
        <v>12293</v>
      </c>
      <c r="Z3522" s="11" t="s">
        <v>4442</v>
      </c>
      <c r="AA3522" s="7">
        <v>2000000</v>
      </c>
      <c r="AB3522" s="1" t="s">
        <v>15443</v>
      </c>
      <c r="AC3522" s="7" t="s">
        <v>14868</v>
      </c>
      <c r="AD3522" s="1" t="s">
        <v>16269</v>
      </c>
    </row>
    <row r="3523" spans="1:30">
      <c r="A3523" s="6">
        <v>43955</v>
      </c>
      <c r="B3523" s="7" t="s">
        <v>15</v>
      </c>
      <c r="C3523" s="7" t="s">
        <v>2194</v>
      </c>
      <c r="D3523" s="7" t="s">
        <v>2194</v>
      </c>
      <c r="E3523" s="7" t="s">
        <v>16</v>
      </c>
      <c r="F3523" s="7" t="s">
        <v>2195</v>
      </c>
      <c r="G3523" s="7" t="s">
        <v>37</v>
      </c>
      <c r="H3523" s="7" t="s">
        <v>6761</v>
      </c>
      <c r="I3523" s="7" t="s">
        <v>8738</v>
      </c>
      <c r="J3523" s="7" t="s">
        <v>2207</v>
      </c>
      <c r="K3523" s="7" t="s">
        <v>8739</v>
      </c>
      <c r="L3523" s="7" t="s">
        <v>14688</v>
      </c>
      <c r="M3523" s="7" t="s">
        <v>9784</v>
      </c>
      <c r="N3523" s="7">
        <v>6840</v>
      </c>
      <c r="O3523" s="7">
        <v>12</v>
      </c>
      <c r="P3523" s="7">
        <v>570</v>
      </c>
      <c r="Q3523" s="7"/>
      <c r="R3523" s="1"/>
      <c r="S3523" s="1"/>
      <c r="T3523" s="1"/>
      <c r="U3523" s="15" t="s">
        <v>816</v>
      </c>
      <c r="V3523" s="52"/>
      <c r="W3523" s="14" t="s">
        <v>815</v>
      </c>
      <c r="X3523" s="20">
        <v>0</v>
      </c>
      <c r="Y3523" s="7" t="s">
        <v>12294</v>
      </c>
      <c r="Z3523" s="11" t="s">
        <v>4442</v>
      </c>
      <c r="AA3523" s="7">
        <v>100000</v>
      </c>
      <c r="AB3523" s="1" t="s">
        <v>16088</v>
      </c>
      <c r="AC3523" s="7" t="s">
        <v>14870</v>
      </c>
      <c r="AD3523" s="1" t="s">
        <v>16269</v>
      </c>
    </row>
    <row r="3524" spans="1:30">
      <c r="A3524" s="6">
        <v>43924</v>
      </c>
      <c r="B3524" s="7" t="s">
        <v>1385</v>
      </c>
      <c r="C3524" s="7" t="s">
        <v>4444</v>
      </c>
      <c r="D3524" s="7" t="s">
        <v>1387</v>
      </c>
      <c r="E3524" s="7" t="s">
        <v>4456</v>
      </c>
      <c r="F3524" s="7" t="s">
        <v>4469</v>
      </c>
      <c r="G3524" s="7" t="s">
        <v>37</v>
      </c>
      <c r="H3524" s="7" t="s">
        <v>6762</v>
      </c>
      <c r="I3524" s="7" t="s">
        <v>9793</v>
      </c>
      <c r="J3524" s="7"/>
      <c r="K3524" s="7"/>
      <c r="L3524" s="7" t="s">
        <v>9794</v>
      </c>
      <c r="M3524" s="7" t="s">
        <v>9795</v>
      </c>
      <c r="N3524" s="7">
        <v>6840</v>
      </c>
      <c r="O3524" s="7"/>
      <c r="P3524" s="7"/>
      <c r="Q3524" s="7"/>
      <c r="R3524" s="1"/>
      <c r="S3524" s="1"/>
      <c r="T3524" s="1"/>
      <c r="U3524" s="15" t="s">
        <v>816</v>
      </c>
      <c r="V3524" s="52"/>
      <c r="W3524" s="14" t="s">
        <v>815</v>
      </c>
      <c r="X3524" s="20">
        <v>0</v>
      </c>
      <c r="Y3524" s="7" t="s">
        <v>12295</v>
      </c>
      <c r="Z3524" s="11" t="s">
        <v>4442</v>
      </c>
      <c r="AA3524" s="7">
        <v>110000</v>
      </c>
      <c r="AB3524" s="1" t="s">
        <v>16092</v>
      </c>
      <c r="AC3524" s="7" t="s">
        <v>14868</v>
      </c>
      <c r="AD3524" s="1" t="s">
        <v>16269</v>
      </c>
    </row>
    <row r="3525" spans="1:30">
      <c r="A3525" s="6" t="s">
        <v>815</v>
      </c>
      <c r="B3525" s="7" t="s">
        <v>15</v>
      </c>
      <c r="C3525" s="7" t="s">
        <v>4458</v>
      </c>
      <c r="D3525" s="11" t="s">
        <v>904</v>
      </c>
      <c r="E3525" s="7" t="s">
        <v>16</v>
      </c>
      <c r="F3525" s="7" t="s">
        <v>4459</v>
      </c>
      <c r="G3525" s="7" t="s">
        <v>17</v>
      </c>
      <c r="H3525" s="7" t="s">
        <v>6704</v>
      </c>
      <c r="I3525" s="7" t="s">
        <v>4843</v>
      </c>
      <c r="J3525" s="7"/>
      <c r="K3525" s="7" t="s">
        <v>4517</v>
      </c>
      <c r="L3525" s="7" t="s">
        <v>8315</v>
      </c>
      <c r="M3525" s="7" t="s">
        <v>14304</v>
      </c>
      <c r="N3525" s="7">
        <v>6820</v>
      </c>
      <c r="O3525" s="7"/>
      <c r="P3525" s="7"/>
      <c r="Q3525" s="7"/>
      <c r="R3525" s="1"/>
      <c r="S3525" s="1"/>
      <c r="T3525" s="1"/>
      <c r="U3525" s="15" t="s">
        <v>816</v>
      </c>
      <c r="V3525" s="52"/>
      <c r="W3525" s="14" t="s">
        <v>815</v>
      </c>
      <c r="X3525" s="20">
        <v>0</v>
      </c>
      <c r="Y3525" s="7" t="s">
        <v>12296</v>
      </c>
      <c r="Z3525" s="11" t="s">
        <v>4442</v>
      </c>
      <c r="AA3525" s="7">
        <v>133333.32999999999</v>
      </c>
      <c r="AB3525" s="1" t="s">
        <v>15678</v>
      </c>
      <c r="AC3525" s="7" t="s">
        <v>14869</v>
      </c>
      <c r="AD3525" s="1" t="s">
        <v>16269</v>
      </c>
    </row>
    <row r="3526" spans="1:30">
      <c r="A3526" s="6">
        <v>43941</v>
      </c>
      <c r="B3526" s="7" t="s">
        <v>15</v>
      </c>
      <c r="C3526" s="7" t="s">
        <v>4645</v>
      </c>
      <c r="D3526" s="7" t="s">
        <v>692</v>
      </c>
      <c r="E3526" s="7" t="s">
        <v>16</v>
      </c>
      <c r="F3526" s="7"/>
      <c r="G3526" s="7" t="s">
        <v>37</v>
      </c>
      <c r="H3526" s="7" t="s">
        <v>6763</v>
      </c>
      <c r="I3526" s="7" t="s">
        <v>716</v>
      </c>
      <c r="J3526" s="7"/>
      <c r="K3526" s="7" t="s">
        <v>717</v>
      </c>
      <c r="L3526" s="7" t="s">
        <v>8357</v>
      </c>
      <c r="M3526" s="7" t="s">
        <v>632</v>
      </c>
      <c r="N3526" s="7">
        <v>6800</v>
      </c>
      <c r="O3526" s="7">
        <v>17</v>
      </c>
      <c r="P3526" s="7">
        <v>400</v>
      </c>
      <c r="Q3526" s="7"/>
      <c r="R3526" s="1"/>
      <c r="S3526" s="1"/>
      <c r="T3526" s="1"/>
      <c r="U3526" s="15" t="s">
        <v>816</v>
      </c>
      <c r="V3526" s="52"/>
      <c r="W3526" s="14" t="s">
        <v>815</v>
      </c>
      <c r="X3526" s="20">
        <v>0</v>
      </c>
      <c r="Y3526" s="7" t="s">
        <v>12297</v>
      </c>
      <c r="Z3526" s="11" t="s">
        <v>4442</v>
      </c>
      <c r="AA3526" s="7">
        <v>720000</v>
      </c>
      <c r="AB3526" s="1" t="s">
        <v>14981</v>
      </c>
      <c r="AC3526" s="7" t="s">
        <v>14870</v>
      </c>
      <c r="AD3526" s="1" t="s">
        <v>16269</v>
      </c>
    </row>
    <row r="3527" spans="1:30">
      <c r="A3527" s="6">
        <v>43941</v>
      </c>
      <c r="B3527" s="7" t="s">
        <v>21</v>
      </c>
      <c r="C3527" s="7" t="s">
        <v>4589</v>
      </c>
      <c r="D3527" s="7" t="s">
        <v>2170</v>
      </c>
      <c r="E3527" s="7" t="s">
        <v>16</v>
      </c>
      <c r="F3527" s="7"/>
      <c r="G3527" s="7" t="s">
        <v>17</v>
      </c>
      <c r="H3527" s="7" t="s">
        <v>6764</v>
      </c>
      <c r="I3527" s="7" t="s">
        <v>5081</v>
      </c>
      <c r="J3527" s="7"/>
      <c r="K3527" s="7"/>
      <c r="L3527" s="7"/>
      <c r="M3527" s="7"/>
      <c r="N3527" s="7">
        <v>6771.6</v>
      </c>
      <c r="O3527" s="7">
        <v>57</v>
      </c>
      <c r="P3527" s="7">
        <v>118.8</v>
      </c>
      <c r="Q3527" s="7" t="s">
        <v>4402</v>
      </c>
      <c r="R3527" s="1"/>
      <c r="S3527" s="1"/>
      <c r="T3527" s="1"/>
      <c r="U3527" s="15" t="s">
        <v>816</v>
      </c>
      <c r="V3527" s="52"/>
      <c r="W3527" s="14" t="s">
        <v>815</v>
      </c>
      <c r="X3527" s="20">
        <v>0</v>
      </c>
      <c r="Y3527" s="7" t="s">
        <v>12298</v>
      </c>
      <c r="Z3527" s="11" t="s">
        <v>4442</v>
      </c>
      <c r="AA3527" s="7"/>
      <c r="AB3527" s="1" t="s">
        <v>14871</v>
      </c>
      <c r="AC3527" s="7"/>
      <c r="AD3527" s="1" t="s">
        <v>16269</v>
      </c>
    </row>
    <row r="3528" spans="1:30">
      <c r="A3528" s="6" t="s">
        <v>815</v>
      </c>
      <c r="B3528" s="7" t="s">
        <v>15</v>
      </c>
      <c r="C3528" s="7" t="s">
        <v>4458</v>
      </c>
      <c r="D3528" s="11" t="s">
        <v>904</v>
      </c>
      <c r="E3528" s="7" t="s">
        <v>16</v>
      </c>
      <c r="F3528" s="7" t="s">
        <v>5403</v>
      </c>
      <c r="G3528" s="7" t="s">
        <v>17</v>
      </c>
      <c r="H3528" s="7" t="s">
        <v>5933</v>
      </c>
      <c r="I3528" s="7" t="s">
        <v>8367</v>
      </c>
      <c r="J3528" s="7"/>
      <c r="K3528" s="7" t="s">
        <v>4525</v>
      </c>
      <c r="L3528" s="7" t="s">
        <v>9034</v>
      </c>
      <c r="M3528" s="7" t="s">
        <v>8839</v>
      </c>
      <c r="N3528" s="7">
        <v>6760</v>
      </c>
      <c r="O3528" s="7"/>
      <c r="P3528" s="7"/>
      <c r="Q3528" s="7"/>
      <c r="R3528" s="1"/>
      <c r="S3528" s="1"/>
      <c r="T3528" s="1"/>
      <c r="U3528" s="15" t="s">
        <v>816</v>
      </c>
      <c r="V3528" s="52"/>
      <c r="W3528" s="14" t="s">
        <v>815</v>
      </c>
      <c r="X3528" s="20">
        <v>0</v>
      </c>
      <c r="Y3528" s="7" t="s">
        <v>12299</v>
      </c>
      <c r="Z3528" s="11" t="s">
        <v>4442</v>
      </c>
      <c r="AA3528" s="7">
        <v>50000</v>
      </c>
      <c r="AB3528" s="1" t="s">
        <v>15817</v>
      </c>
      <c r="AC3528" s="7" t="s">
        <v>14869</v>
      </c>
      <c r="AD3528" s="1" t="s">
        <v>16269</v>
      </c>
    </row>
    <row r="3529" spans="1:30">
      <c r="A3529" s="6">
        <v>43941</v>
      </c>
      <c r="B3529" s="7" t="s">
        <v>21</v>
      </c>
      <c r="C3529" s="7" t="s">
        <v>2648</v>
      </c>
      <c r="D3529" s="11" t="s">
        <v>3952</v>
      </c>
      <c r="E3529" s="7" t="s">
        <v>16</v>
      </c>
      <c r="F3529" s="7" t="s">
        <v>4101</v>
      </c>
      <c r="G3529" s="7" t="s">
        <v>17</v>
      </c>
      <c r="H3529" s="7" t="s">
        <v>5998</v>
      </c>
      <c r="I3529" s="7" t="s">
        <v>9095</v>
      </c>
      <c r="J3529" s="7"/>
      <c r="K3529" s="7"/>
      <c r="L3529" s="7" t="s">
        <v>9796</v>
      </c>
      <c r="M3529" s="7" t="s">
        <v>14693</v>
      </c>
      <c r="N3529" s="7">
        <v>6758</v>
      </c>
      <c r="O3529" s="7"/>
      <c r="P3529" s="7"/>
      <c r="Q3529" s="7"/>
      <c r="R3529" s="1"/>
      <c r="S3529" s="1"/>
      <c r="T3529" s="1"/>
      <c r="U3529" s="15" t="s">
        <v>816</v>
      </c>
      <c r="V3529" s="52"/>
      <c r="W3529" s="14" t="s">
        <v>815</v>
      </c>
      <c r="X3529" s="20">
        <v>0</v>
      </c>
      <c r="Y3529" s="7" t="s">
        <v>12300</v>
      </c>
      <c r="Z3529" s="11" t="s">
        <v>4442</v>
      </c>
      <c r="AA3529" s="7">
        <v>3000000</v>
      </c>
      <c r="AB3529" s="1" t="s">
        <v>16093</v>
      </c>
      <c r="AC3529" s="7" t="s">
        <v>14870</v>
      </c>
      <c r="AD3529" s="1" t="s">
        <v>16269</v>
      </c>
    </row>
    <row r="3530" spans="1:30">
      <c r="A3530" s="6" t="s">
        <v>815</v>
      </c>
      <c r="B3530" s="7" t="s">
        <v>15</v>
      </c>
      <c r="C3530" s="7" t="s">
        <v>4458</v>
      </c>
      <c r="D3530" s="11" t="s">
        <v>904</v>
      </c>
      <c r="E3530" s="7" t="s">
        <v>16</v>
      </c>
      <c r="F3530" s="7" t="s">
        <v>4459</v>
      </c>
      <c r="G3530" s="7" t="s">
        <v>17</v>
      </c>
      <c r="H3530" s="7" t="s">
        <v>6765</v>
      </c>
      <c r="I3530" s="7" t="s">
        <v>4846</v>
      </c>
      <c r="J3530" s="7"/>
      <c r="K3530" s="7" t="s">
        <v>4517</v>
      </c>
      <c r="L3530" s="7" t="s">
        <v>8355</v>
      </c>
      <c r="M3530" s="7" t="s">
        <v>2620</v>
      </c>
      <c r="N3530" s="7">
        <v>6755.4</v>
      </c>
      <c r="O3530" s="7"/>
      <c r="P3530" s="7"/>
      <c r="Q3530" s="7"/>
      <c r="R3530" s="1"/>
      <c r="S3530" s="1"/>
      <c r="T3530" s="1"/>
      <c r="U3530" s="15" t="s">
        <v>816</v>
      </c>
      <c r="V3530" s="52"/>
      <c r="W3530" s="14" t="s">
        <v>815</v>
      </c>
      <c r="X3530" s="20">
        <v>0</v>
      </c>
      <c r="Y3530" s="7" t="s">
        <v>12301</v>
      </c>
      <c r="Z3530" s="11" t="s">
        <v>4442</v>
      </c>
      <c r="AA3530" s="7">
        <v>40000000</v>
      </c>
      <c r="AB3530" s="1" t="s">
        <v>15276</v>
      </c>
      <c r="AC3530" s="7" t="s">
        <v>14869</v>
      </c>
      <c r="AD3530" s="1" t="s">
        <v>16269</v>
      </c>
    </row>
    <row r="3531" spans="1:30">
      <c r="A3531" s="6">
        <v>43934</v>
      </c>
      <c r="B3531" s="7" t="s">
        <v>15</v>
      </c>
      <c r="C3531" s="7" t="s">
        <v>4458</v>
      </c>
      <c r="D3531" s="11" t="s">
        <v>904</v>
      </c>
      <c r="E3531" s="7" t="s">
        <v>16</v>
      </c>
      <c r="F3531" s="7" t="s">
        <v>4459</v>
      </c>
      <c r="G3531" s="7" t="s">
        <v>17</v>
      </c>
      <c r="H3531" s="7" t="s">
        <v>6766</v>
      </c>
      <c r="I3531" s="7" t="s">
        <v>8253</v>
      </c>
      <c r="J3531" s="7"/>
      <c r="K3531" s="7" t="s">
        <v>4517</v>
      </c>
      <c r="L3531" s="7" t="s">
        <v>8294</v>
      </c>
      <c r="M3531" s="7" t="s">
        <v>1846</v>
      </c>
      <c r="N3531" s="7">
        <v>6646.4</v>
      </c>
      <c r="O3531" s="7"/>
      <c r="P3531" s="7">
        <v>20.77</v>
      </c>
      <c r="Q3531" s="7"/>
      <c r="R3531" s="1"/>
      <c r="S3531" s="1"/>
      <c r="T3531" s="1"/>
      <c r="U3531" s="15" t="s">
        <v>816</v>
      </c>
      <c r="V3531" s="52"/>
      <c r="W3531" s="14" t="s">
        <v>815</v>
      </c>
      <c r="X3531" s="20">
        <v>0</v>
      </c>
      <c r="Y3531" s="7" t="s">
        <v>12302</v>
      </c>
      <c r="Z3531" s="11" t="s">
        <v>4442</v>
      </c>
      <c r="AA3531" s="7">
        <v>16528194</v>
      </c>
      <c r="AB3531" s="1" t="s">
        <v>15168</v>
      </c>
      <c r="AC3531" s="7" t="s">
        <v>14869</v>
      </c>
      <c r="AD3531" s="1" t="s">
        <v>16269</v>
      </c>
    </row>
    <row r="3532" spans="1:30">
      <c r="A3532" s="6">
        <v>43949</v>
      </c>
      <c r="B3532" s="7" t="s">
        <v>1385</v>
      </c>
      <c r="C3532" s="7" t="s">
        <v>4499</v>
      </c>
      <c r="D3532" s="7" t="s">
        <v>2194</v>
      </c>
      <c r="E3532" s="7" t="s">
        <v>36</v>
      </c>
      <c r="F3532" s="7" t="s">
        <v>2319</v>
      </c>
      <c r="G3532" s="7" t="s">
        <v>17</v>
      </c>
      <c r="H3532" s="7" t="s">
        <v>6767</v>
      </c>
      <c r="I3532" s="7" t="s">
        <v>2321</v>
      </c>
      <c r="J3532" s="7" t="s">
        <v>2321</v>
      </c>
      <c r="K3532" s="7" t="s">
        <v>2321</v>
      </c>
      <c r="L3532" s="7" t="s">
        <v>13887</v>
      </c>
      <c r="M3532" s="7" t="s">
        <v>2335</v>
      </c>
      <c r="N3532" s="7">
        <v>6615</v>
      </c>
      <c r="O3532" s="7">
        <v>105</v>
      </c>
      <c r="P3532" s="7">
        <v>63</v>
      </c>
      <c r="Q3532" s="7"/>
      <c r="R3532" s="1"/>
      <c r="S3532" s="1"/>
      <c r="T3532" s="1"/>
      <c r="U3532" s="15" t="s">
        <v>816</v>
      </c>
      <c r="V3532" s="52"/>
      <c r="W3532" s="14" t="s">
        <v>815</v>
      </c>
      <c r="X3532" s="20">
        <v>0</v>
      </c>
      <c r="Y3532" s="7" t="s">
        <v>12303</v>
      </c>
      <c r="Z3532" s="11" t="s">
        <v>4442</v>
      </c>
      <c r="AA3532" s="7">
        <v>20000</v>
      </c>
      <c r="AB3532" s="1" t="s">
        <v>15238</v>
      </c>
      <c r="AC3532" s="7" t="s">
        <v>14868</v>
      </c>
      <c r="AD3532" s="1" t="s">
        <v>16269</v>
      </c>
    </row>
    <row r="3533" spans="1:30">
      <c r="A3533" s="6">
        <v>43938</v>
      </c>
      <c r="B3533" s="7" t="s">
        <v>15</v>
      </c>
      <c r="C3533" s="7" t="s">
        <v>4458</v>
      </c>
      <c r="D3533" s="11" t="s">
        <v>904</v>
      </c>
      <c r="E3533" s="7" t="s">
        <v>16</v>
      </c>
      <c r="F3533" s="7" t="s">
        <v>4459</v>
      </c>
      <c r="G3533" s="7" t="s">
        <v>17</v>
      </c>
      <c r="H3533" s="7" t="s">
        <v>6768</v>
      </c>
      <c r="I3533" s="7" t="s">
        <v>4844</v>
      </c>
      <c r="J3533" s="7"/>
      <c r="K3533" s="7" t="s">
        <v>4517</v>
      </c>
      <c r="L3533" s="7" t="s">
        <v>8639</v>
      </c>
      <c r="M3533" s="7" t="s">
        <v>8640</v>
      </c>
      <c r="N3533" s="7">
        <v>6600</v>
      </c>
      <c r="O3533" s="7"/>
      <c r="P3533" s="7">
        <v>16</v>
      </c>
      <c r="Q3533" s="7"/>
      <c r="R3533" s="1"/>
      <c r="S3533" s="1"/>
      <c r="T3533" s="1"/>
      <c r="U3533" s="15" t="s">
        <v>816</v>
      </c>
      <c r="V3533" s="52"/>
      <c r="W3533" s="14" t="s">
        <v>815</v>
      </c>
      <c r="X3533" s="20">
        <v>0</v>
      </c>
      <c r="Y3533" s="7" t="s">
        <v>12304</v>
      </c>
      <c r="Z3533" s="11" t="s">
        <v>4442</v>
      </c>
      <c r="AA3533" s="7">
        <v>200000</v>
      </c>
      <c r="AB3533" s="1" t="s">
        <v>15762</v>
      </c>
      <c r="AC3533" s="7" t="s">
        <v>14870</v>
      </c>
      <c r="AD3533" s="1" t="s">
        <v>16269</v>
      </c>
    </row>
    <row r="3534" spans="1:30">
      <c r="A3534" s="6">
        <v>43941</v>
      </c>
      <c r="B3534" s="7" t="s">
        <v>15</v>
      </c>
      <c r="C3534" s="7" t="s">
        <v>4645</v>
      </c>
      <c r="D3534" s="7" t="s">
        <v>692</v>
      </c>
      <c r="E3534" s="7" t="s">
        <v>16</v>
      </c>
      <c r="F3534" s="7"/>
      <c r="G3534" s="7" t="s">
        <v>17</v>
      </c>
      <c r="H3534" s="7" t="s">
        <v>6769</v>
      </c>
      <c r="I3534" s="7" t="s">
        <v>8719</v>
      </c>
      <c r="J3534" s="7"/>
      <c r="K3534" s="7" t="s">
        <v>8720</v>
      </c>
      <c r="L3534" s="7" t="s">
        <v>8721</v>
      </c>
      <c r="M3534" s="7" t="s">
        <v>8722</v>
      </c>
      <c r="N3534" s="7">
        <v>6590</v>
      </c>
      <c r="O3534" s="7">
        <v>1000</v>
      </c>
      <c r="P3534" s="7">
        <v>6.59</v>
      </c>
      <c r="Q3534" s="7"/>
      <c r="R3534" s="1"/>
      <c r="S3534" s="1"/>
      <c r="T3534" s="1"/>
      <c r="U3534" s="15" t="s">
        <v>816</v>
      </c>
      <c r="V3534" s="52"/>
      <c r="W3534" s="14" t="s">
        <v>815</v>
      </c>
      <c r="X3534" s="20">
        <v>0</v>
      </c>
      <c r="Y3534" s="7" t="s">
        <v>12305</v>
      </c>
      <c r="Z3534" s="11" t="s">
        <v>4442</v>
      </c>
      <c r="AA3534" s="7">
        <v>3000000</v>
      </c>
      <c r="AB3534" s="1" t="s">
        <v>15783</v>
      </c>
      <c r="AC3534" s="7" t="s">
        <v>14869</v>
      </c>
      <c r="AD3534" s="1" t="s">
        <v>16269</v>
      </c>
    </row>
    <row r="3535" spans="1:30">
      <c r="A3535" s="6">
        <v>43949</v>
      </c>
      <c r="B3535" s="7" t="s">
        <v>1385</v>
      </c>
      <c r="C3535" s="7" t="s">
        <v>4499</v>
      </c>
      <c r="D3535" s="7" t="s">
        <v>2194</v>
      </c>
      <c r="E3535" s="7" t="s">
        <v>36</v>
      </c>
      <c r="F3535" s="7" t="s">
        <v>2319</v>
      </c>
      <c r="G3535" s="7" t="s">
        <v>17</v>
      </c>
      <c r="H3535" s="7" t="s">
        <v>6770</v>
      </c>
      <c r="I3535" s="7" t="s">
        <v>2321</v>
      </c>
      <c r="J3535" s="7" t="s">
        <v>2321</v>
      </c>
      <c r="K3535" s="7" t="s">
        <v>2321</v>
      </c>
      <c r="L3535" s="7" t="s">
        <v>13889</v>
      </c>
      <c r="M3535" s="7" t="s">
        <v>2341</v>
      </c>
      <c r="N3535" s="7">
        <v>6588</v>
      </c>
      <c r="O3535" s="7">
        <v>120</v>
      </c>
      <c r="P3535" s="7">
        <v>54.9</v>
      </c>
      <c r="Q3535" s="7"/>
      <c r="R3535" s="1"/>
      <c r="S3535" s="1"/>
      <c r="T3535" s="1"/>
      <c r="U3535" s="15" t="s">
        <v>816</v>
      </c>
      <c r="V3535" s="52"/>
      <c r="W3535" s="14" t="s">
        <v>815</v>
      </c>
      <c r="X3535" s="20">
        <v>0</v>
      </c>
      <c r="Y3535" s="7" t="s">
        <v>12306</v>
      </c>
      <c r="Z3535" s="11" t="s">
        <v>4442</v>
      </c>
      <c r="AA3535" s="7">
        <v>30000</v>
      </c>
      <c r="AB3535" s="1" t="s">
        <v>15240</v>
      </c>
      <c r="AC3535" s="7" t="s">
        <v>14868</v>
      </c>
      <c r="AD3535" s="1" t="s">
        <v>16269</v>
      </c>
    </row>
    <row r="3536" spans="1:30">
      <c r="A3536" s="6" t="s">
        <v>815</v>
      </c>
      <c r="B3536" s="7" t="s">
        <v>15</v>
      </c>
      <c r="C3536" s="7" t="s">
        <v>4458</v>
      </c>
      <c r="D3536" s="11" t="s">
        <v>904</v>
      </c>
      <c r="E3536" s="7" t="s">
        <v>16</v>
      </c>
      <c r="F3536" s="7" t="s">
        <v>4459</v>
      </c>
      <c r="G3536" s="7" t="s">
        <v>17</v>
      </c>
      <c r="H3536" s="7" t="s">
        <v>6771</v>
      </c>
      <c r="I3536" s="7" t="s">
        <v>4845</v>
      </c>
      <c r="J3536" s="7"/>
      <c r="K3536" s="7" t="s">
        <v>4517</v>
      </c>
      <c r="L3536" s="7" t="s">
        <v>8355</v>
      </c>
      <c r="M3536" s="7" t="s">
        <v>2620</v>
      </c>
      <c r="N3536" s="7">
        <v>6555</v>
      </c>
      <c r="O3536" s="7"/>
      <c r="P3536" s="7"/>
      <c r="Q3536" s="7"/>
      <c r="R3536" s="1"/>
      <c r="S3536" s="1"/>
      <c r="T3536" s="1"/>
      <c r="U3536" s="15" t="s">
        <v>816</v>
      </c>
      <c r="V3536" s="52"/>
      <c r="W3536" s="14" t="s">
        <v>815</v>
      </c>
      <c r="X3536" s="20">
        <v>0</v>
      </c>
      <c r="Y3536" s="7" t="s">
        <v>12307</v>
      </c>
      <c r="Z3536" s="11" t="s">
        <v>4442</v>
      </c>
      <c r="AA3536" s="7">
        <v>40000000</v>
      </c>
      <c r="AB3536" s="1" t="s">
        <v>15276</v>
      </c>
      <c r="AC3536" s="7" t="s">
        <v>14869</v>
      </c>
      <c r="AD3536" s="1" t="s">
        <v>16269</v>
      </c>
    </row>
    <row r="3537" spans="1:30">
      <c r="A3537" s="6">
        <v>43918</v>
      </c>
      <c r="B3537" s="7" t="s">
        <v>15</v>
      </c>
      <c r="C3537" s="7" t="s">
        <v>4632</v>
      </c>
      <c r="D3537" s="7" t="s">
        <v>3512</v>
      </c>
      <c r="E3537" s="7" t="s">
        <v>16</v>
      </c>
      <c r="F3537" s="7"/>
      <c r="G3537" s="7" t="s">
        <v>17</v>
      </c>
      <c r="H3537" s="7" t="s">
        <v>6772</v>
      </c>
      <c r="I3537" s="7" t="s">
        <v>9797</v>
      </c>
      <c r="J3537" s="7" t="s">
        <v>9798</v>
      </c>
      <c r="K3537" s="7" t="s">
        <v>9798</v>
      </c>
      <c r="L3537" s="7" t="s">
        <v>3573</v>
      </c>
      <c r="M3537" s="7" t="s">
        <v>8603</v>
      </c>
      <c r="N3537" s="7">
        <v>6538</v>
      </c>
      <c r="O3537" s="7">
        <v>200</v>
      </c>
      <c r="P3537" s="7">
        <v>32.69</v>
      </c>
      <c r="Q3537" s="7"/>
      <c r="R3537" s="1"/>
      <c r="S3537" s="1"/>
      <c r="T3537" s="1"/>
      <c r="U3537" s="15" t="s">
        <v>816</v>
      </c>
      <c r="V3537" s="52"/>
      <c r="W3537" s="14" t="s">
        <v>815</v>
      </c>
      <c r="X3537" s="20">
        <v>0</v>
      </c>
      <c r="Y3537" s="7" t="s">
        <v>12308</v>
      </c>
      <c r="Z3537" s="11" t="s">
        <v>4442</v>
      </c>
      <c r="AA3537" s="7">
        <v>450000</v>
      </c>
      <c r="AB3537" s="1" t="s">
        <v>15385</v>
      </c>
      <c r="AC3537" s="7" t="s">
        <v>14869</v>
      </c>
      <c r="AD3537" s="1" t="s">
        <v>16269</v>
      </c>
    </row>
    <row r="3538" spans="1:30">
      <c r="A3538" s="6">
        <v>43943</v>
      </c>
      <c r="B3538" s="7" t="s">
        <v>15</v>
      </c>
      <c r="C3538" s="7" t="s">
        <v>4642</v>
      </c>
      <c r="D3538" s="7" t="s">
        <v>2046</v>
      </c>
      <c r="E3538" s="7" t="s">
        <v>16</v>
      </c>
      <c r="F3538" s="7"/>
      <c r="G3538" s="7" t="s">
        <v>17</v>
      </c>
      <c r="H3538" s="7" t="s">
        <v>6773</v>
      </c>
      <c r="I3538" s="7" t="s">
        <v>2093</v>
      </c>
      <c r="J3538" s="7"/>
      <c r="K3538" s="7" t="s">
        <v>2094</v>
      </c>
      <c r="L3538" s="7" t="s">
        <v>13865</v>
      </c>
      <c r="M3538" s="7" t="s">
        <v>2055</v>
      </c>
      <c r="N3538" s="7">
        <v>6520.65</v>
      </c>
      <c r="O3538" s="7">
        <v>435</v>
      </c>
      <c r="P3538" s="7">
        <v>14.99</v>
      </c>
      <c r="Q3538" s="7"/>
      <c r="R3538" s="1"/>
      <c r="S3538" s="1"/>
      <c r="T3538" s="1"/>
      <c r="U3538" s="15" t="s">
        <v>816</v>
      </c>
      <c r="V3538" s="52"/>
      <c r="W3538" s="14" t="s">
        <v>815</v>
      </c>
      <c r="X3538" s="20">
        <v>0</v>
      </c>
      <c r="Y3538" s="7" t="s">
        <v>12309</v>
      </c>
      <c r="Z3538" s="11" t="s">
        <v>4442</v>
      </c>
      <c r="AA3538" s="7">
        <v>2000000</v>
      </c>
      <c r="AB3538" s="1" t="s">
        <v>15207</v>
      </c>
      <c r="AC3538" s="7" t="s">
        <v>14869</v>
      </c>
      <c r="AD3538" s="1" t="s">
        <v>16269</v>
      </c>
    </row>
    <row r="3539" spans="1:30">
      <c r="A3539" s="6">
        <v>43955</v>
      </c>
      <c r="B3539" s="7" t="s">
        <v>15</v>
      </c>
      <c r="C3539" s="7" t="s">
        <v>2194</v>
      </c>
      <c r="D3539" s="7" t="s">
        <v>2194</v>
      </c>
      <c r="E3539" s="7" t="s">
        <v>128</v>
      </c>
      <c r="F3539" s="7" t="s">
        <v>6639</v>
      </c>
      <c r="G3539" s="7" t="s">
        <v>17</v>
      </c>
      <c r="H3539" s="7" t="s">
        <v>6774</v>
      </c>
      <c r="I3539" s="7" t="s">
        <v>9711</v>
      </c>
      <c r="J3539" s="7" t="s">
        <v>2207</v>
      </c>
      <c r="K3539" s="7" t="s">
        <v>9712</v>
      </c>
      <c r="L3539" s="7" t="s">
        <v>1982</v>
      </c>
      <c r="M3539" s="7" t="s">
        <v>1983</v>
      </c>
      <c r="N3539" s="7">
        <v>6500</v>
      </c>
      <c r="O3539" s="7">
        <v>500</v>
      </c>
      <c r="P3539" s="7">
        <v>13</v>
      </c>
      <c r="Q3539" s="7" t="s">
        <v>10523</v>
      </c>
      <c r="R3539" s="1"/>
      <c r="S3539" s="1"/>
      <c r="T3539" s="1"/>
      <c r="U3539" s="15" t="s">
        <v>816</v>
      </c>
      <c r="V3539" s="52"/>
      <c r="W3539" s="14" t="s">
        <v>815</v>
      </c>
      <c r="X3539" s="20">
        <v>0</v>
      </c>
      <c r="Y3539" s="7" t="s">
        <v>12310</v>
      </c>
      <c r="Z3539" s="11" t="s">
        <v>4442</v>
      </c>
      <c r="AA3539" s="7">
        <v>62200</v>
      </c>
      <c r="AB3539" s="1" t="s">
        <v>15196</v>
      </c>
      <c r="AC3539" s="7" t="s">
        <v>14870</v>
      </c>
      <c r="AD3539" s="1" t="s">
        <v>16269</v>
      </c>
    </row>
    <row r="3540" spans="1:30">
      <c r="A3540" s="6">
        <v>43924</v>
      </c>
      <c r="B3540" s="7" t="s">
        <v>21</v>
      </c>
      <c r="C3540" s="7" t="s">
        <v>5590</v>
      </c>
      <c r="D3540" s="11" t="s">
        <v>904</v>
      </c>
      <c r="E3540" s="7" t="s">
        <v>16</v>
      </c>
      <c r="F3540" s="7" t="s">
        <v>176</v>
      </c>
      <c r="G3540" s="7" t="s">
        <v>34</v>
      </c>
      <c r="H3540" s="7" t="s">
        <v>6775</v>
      </c>
      <c r="I3540" s="7" t="s">
        <v>8276</v>
      </c>
      <c r="J3540" s="7"/>
      <c r="K3540" s="7" t="s">
        <v>920</v>
      </c>
      <c r="L3540" s="7"/>
      <c r="M3540" s="7" t="s">
        <v>9799</v>
      </c>
      <c r="N3540" s="7">
        <v>6495.82</v>
      </c>
      <c r="O3540" s="7"/>
      <c r="P3540" s="7"/>
      <c r="Q3540" s="7"/>
      <c r="R3540" s="1"/>
      <c r="S3540" s="1"/>
      <c r="T3540" s="1"/>
      <c r="U3540" s="15" t="s">
        <v>816</v>
      </c>
      <c r="V3540" s="52"/>
      <c r="W3540" s="14" t="s">
        <v>815</v>
      </c>
      <c r="X3540" s="20">
        <v>0</v>
      </c>
      <c r="Y3540" s="7" t="s">
        <v>12311</v>
      </c>
      <c r="Z3540" s="11" t="s">
        <v>4442</v>
      </c>
      <c r="AA3540" s="7"/>
      <c r="AB3540" s="1" t="s">
        <v>14871</v>
      </c>
      <c r="AC3540" s="7"/>
      <c r="AD3540" s="1" t="s">
        <v>16269</v>
      </c>
    </row>
    <row r="3541" spans="1:30">
      <c r="A3541" s="6">
        <v>43950</v>
      </c>
      <c r="B3541" s="7" t="s">
        <v>21</v>
      </c>
      <c r="C3541" s="7" t="s">
        <v>4483</v>
      </c>
      <c r="D3541" s="7" t="s">
        <v>39</v>
      </c>
      <c r="E3541" s="7" t="s">
        <v>117</v>
      </c>
      <c r="F3541" s="7" t="s">
        <v>5312</v>
      </c>
      <c r="G3541" s="7" t="s">
        <v>37</v>
      </c>
      <c r="H3541" s="7" t="s">
        <v>6776</v>
      </c>
      <c r="I3541" s="7" t="s">
        <v>9726</v>
      </c>
      <c r="J3541" s="7" t="s">
        <v>9727</v>
      </c>
      <c r="K3541" s="7" t="s">
        <v>9728</v>
      </c>
      <c r="L3541" s="7" t="s">
        <v>14668</v>
      </c>
      <c r="M3541" s="7" t="s">
        <v>14667</v>
      </c>
      <c r="N3541" s="7">
        <v>6480</v>
      </c>
      <c r="O3541" s="7">
        <v>360</v>
      </c>
      <c r="P3541" s="7">
        <v>18</v>
      </c>
      <c r="Q3541" s="7"/>
      <c r="R3541" s="1"/>
      <c r="S3541" s="1"/>
      <c r="T3541" s="1"/>
      <c r="U3541" s="15" t="s">
        <v>816</v>
      </c>
      <c r="V3541" s="52"/>
      <c r="W3541" s="14" t="s">
        <v>815</v>
      </c>
      <c r="X3541" s="20">
        <v>0</v>
      </c>
      <c r="Y3541" s="7" t="s">
        <v>12312</v>
      </c>
      <c r="Z3541" s="11" t="s">
        <v>4442</v>
      </c>
      <c r="AA3541" s="7">
        <v>20000</v>
      </c>
      <c r="AB3541" s="1" t="s">
        <v>16069</v>
      </c>
      <c r="AC3541" s="7" t="s">
        <v>14870</v>
      </c>
      <c r="AD3541" s="1" t="s">
        <v>16269</v>
      </c>
    </row>
    <row r="3542" spans="1:30">
      <c r="A3542" s="6">
        <v>43949</v>
      </c>
      <c r="B3542" s="7" t="s">
        <v>1385</v>
      </c>
      <c r="C3542" s="7" t="s">
        <v>4499</v>
      </c>
      <c r="D3542" s="7" t="s">
        <v>2194</v>
      </c>
      <c r="E3542" s="7" t="s">
        <v>36</v>
      </c>
      <c r="F3542" s="7" t="s">
        <v>2319</v>
      </c>
      <c r="G3542" s="7" t="s">
        <v>17</v>
      </c>
      <c r="H3542" s="7" t="s">
        <v>6683</v>
      </c>
      <c r="I3542" s="7" t="s">
        <v>2321</v>
      </c>
      <c r="J3542" s="7" t="s">
        <v>2321</v>
      </c>
      <c r="K3542" s="7" t="s">
        <v>2321</v>
      </c>
      <c r="L3542" s="7" t="s">
        <v>9203</v>
      </c>
      <c r="M3542" s="7" t="s">
        <v>9204</v>
      </c>
      <c r="N3542" s="7">
        <v>6453.04</v>
      </c>
      <c r="O3542" s="7">
        <v>88</v>
      </c>
      <c r="P3542" s="7">
        <v>73.33</v>
      </c>
      <c r="Q3542" s="7"/>
      <c r="R3542" s="1"/>
      <c r="S3542" s="1"/>
      <c r="T3542" s="1"/>
      <c r="U3542" s="15" t="s">
        <v>816</v>
      </c>
      <c r="V3542" s="52"/>
      <c r="W3542" s="14" t="s">
        <v>815</v>
      </c>
      <c r="X3542" s="20">
        <v>0</v>
      </c>
      <c r="Y3542" s="7" t="s">
        <v>12313</v>
      </c>
      <c r="Z3542" s="11" t="s">
        <v>4442</v>
      </c>
      <c r="AA3542" s="7">
        <v>2419500</v>
      </c>
      <c r="AB3542" s="1" t="s">
        <v>15922</v>
      </c>
      <c r="AC3542" s="7" t="s">
        <v>14869</v>
      </c>
      <c r="AD3542" s="1" t="s">
        <v>16269</v>
      </c>
    </row>
    <row r="3543" spans="1:30">
      <c r="A3543" s="6">
        <v>43921</v>
      </c>
      <c r="B3543" s="7" t="s">
        <v>15</v>
      </c>
      <c r="C3543" s="7" t="s">
        <v>4632</v>
      </c>
      <c r="D3543" s="7" t="s">
        <v>3512</v>
      </c>
      <c r="E3543" s="7" t="s">
        <v>16</v>
      </c>
      <c r="F3543" s="7"/>
      <c r="G3543" s="7" t="s">
        <v>17</v>
      </c>
      <c r="H3543" s="7" t="s">
        <v>6777</v>
      </c>
      <c r="I3543" s="7" t="s">
        <v>9800</v>
      </c>
      <c r="J3543" s="7" t="s">
        <v>9801</v>
      </c>
      <c r="K3543" s="7" t="s">
        <v>9801</v>
      </c>
      <c r="L3543" s="7" t="s">
        <v>14652</v>
      </c>
      <c r="M3543" s="7" t="s">
        <v>14651</v>
      </c>
      <c r="N3543" s="7">
        <v>6432</v>
      </c>
      <c r="O3543" s="7">
        <v>240</v>
      </c>
      <c r="P3543" s="7">
        <v>26.8</v>
      </c>
      <c r="Q3543" s="7"/>
      <c r="R3543" s="1"/>
      <c r="S3543" s="1"/>
      <c r="T3543" s="1"/>
      <c r="U3543" s="15" t="s">
        <v>816</v>
      </c>
      <c r="V3543" s="52"/>
      <c r="W3543" s="14" t="s">
        <v>815</v>
      </c>
      <c r="X3543" s="20">
        <v>0</v>
      </c>
      <c r="Y3543" s="7" t="s">
        <v>12314</v>
      </c>
      <c r="Z3543" s="11" t="s">
        <v>4442</v>
      </c>
      <c r="AA3543" s="7">
        <v>0</v>
      </c>
      <c r="AB3543" s="1" t="s">
        <v>15928</v>
      </c>
      <c r="AC3543" s="7" t="s">
        <v>14869</v>
      </c>
      <c r="AD3543" s="1" t="s">
        <v>16269</v>
      </c>
    </row>
    <row r="3544" spans="1:30">
      <c r="A3544" s="6">
        <v>43938</v>
      </c>
      <c r="B3544" s="7" t="s">
        <v>15</v>
      </c>
      <c r="C3544" s="7" t="s">
        <v>4670</v>
      </c>
      <c r="D3544" s="7" t="s">
        <v>2695</v>
      </c>
      <c r="E3544" s="7" t="s">
        <v>16</v>
      </c>
      <c r="F3544" s="7" t="s">
        <v>2725</v>
      </c>
      <c r="G3544" s="7" t="s">
        <v>17</v>
      </c>
      <c r="H3544" s="7" t="s">
        <v>6778</v>
      </c>
      <c r="I3544" s="7" t="s">
        <v>2734</v>
      </c>
      <c r="J3544" s="7" t="s">
        <v>9394</v>
      </c>
      <c r="K3544" s="7" t="s">
        <v>2700</v>
      </c>
      <c r="L3544" s="7" t="s">
        <v>14694</v>
      </c>
      <c r="M3544" s="7" t="s">
        <v>9802</v>
      </c>
      <c r="N3544" s="7">
        <v>6414</v>
      </c>
      <c r="O3544" s="7">
        <v>1</v>
      </c>
      <c r="P3544" s="7">
        <v>6414</v>
      </c>
      <c r="Q3544" s="7"/>
      <c r="R3544" s="1"/>
      <c r="S3544" s="1"/>
      <c r="T3544" s="1"/>
      <c r="U3544" s="15" t="s">
        <v>816</v>
      </c>
      <c r="V3544" s="52"/>
      <c r="W3544" s="14" t="s">
        <v>815</v>
      </c>
      <c r="X3544" s="20">
        <v>0</v>
      </c>
      <c r="Y3544" s="7" t="s">
        <v>12315</v>
      </c>
      <c r="Z3544" s="11" t="s">
        <v>4442</v>
      </c>
      <c r="AA3544" s="7">
        <v>250000</v>
      </c>
      <c r="AB3544" s="1" t="s">
        <v>16094</v>
      </c>
      <c r="AC3544" s="7" t="s">
        <v>14870</v>
      </c>
      <c r="AD3544" s="1" t="s">
        <v>16269</v>
      </c>
    </row>
    <row r="3545" spans="1:30">
      <c r="A3545" s="6">
        <v>43951</v>
      </c>
      <c r="B3545" s="7" t="s">
        <v>15</v>
      </c>
      <c r="C3545" s="7" t="s">
        <v>2194</v>
      </c>
      <c r="D3545" s="7" t="s">
        <v>2194</v>
      </c>
      <c r="E3545" s="7" t="s">
        <v>16</v>
      </c>
      <c r="F3545" s="7" t="s">
        <v>2195</v>
      </c>
      <c r="G3545" s="7" t="s">
        <v>37</v>
      </c>
      <c r="H3545" s="7" t="s">
        <v>6779</v>
      </c>
      <c r="I3545" s="7" t="s">
        <v>8792</v>
      </c>
      <c r="J3545" s="7" t="s">
        <v>2207</v>
      </c>
      <c r="K3545" s="7" t="s">
        <v>8793</v>
      </c>
      <c r="L3545" s="7" t="s">
        <v>8849</v>
      </c>
      <c r="M3545" s="7" t="s">
        <v>2208</v>
      </c>
      <c r="N3545" s="7">
        <v>6410</v>
      </c>
      <c r="O3545" s="7">
        <v>5</v>
      </c>
      <c r="P3545" s="7">
        <v>1282</v>
      </c>
      <c r="Q3545" s="7"/>
      <c r="R3545" s="1"/>
      <c r="S3545" s="1"/>
      <c r="T3545" s="1"/>
      <c r="U3545" s="15" t="s">
        <v>816</v>
      </c>
      <c r="V3545" s="52"/>
      <c r="W3545" s="14" t="s">
        <v>815</v>
      </c>
      <c r="X3545" s="20">
        <v>0</v>
      </c>
      <c r="Y3545" s="7" t="s">
        <v>12316</v>
      </c>
      <c r="Z3545" s="11" t="s">
        <v>4442</v>
      </c>
      <c r="AA3545" s="7">
        <v>200000</v>
      </c>
      <c r="AB3545" s="1" t="s">
        <v>15218</v>
      </c>
      <c r="AC3545" s="7" t="s">
        <v>14870</v>
      </c>
      <c r="AD3545" s="1" t="s">
        <v>16269</v>
      </c>
    </row>
    <row r="3546" spans="1:30">
      <c r="A3546" s="6">
        <v>43929</v>
      </c>
      <c r="B3546" s="7" t="s">
        <v>21</v>
      </c>
      <c r="C3546" s="7" t="s">
        <v>4657</v>
      </c>
      <c r="D3546" s="7" t="s">
        <v>3952</v>
      </c>
      <c r="E3546" s="7" t="s">
        <v>16</v>
      </c>
      <c r="F3546" s="7" t="s">
        <v>4086</v>
      </c>
      <c r="G3546" s="7" t="s">
        <v>17</v>
      </c>
      <c r="H3546" s="7" t="s">
        <v>5357</v>
      </c>
      <c r="I3546" s="7" t="s">
        <v>9803</v>
      </c>
      <c r="J3546" s="7"/>
      <c r="K3546" s="7"/>
      <c r="L3546" s="7" t="s">
        <v>14695</v>
      </c>
      <c r="M3546" s="7" t="s">
        <v>9804</v>
      </c>
      <c r="N3546" s="7">
        <v>6400</v>
      </c>
      <c r="O3546" s="7"/>
      <c r="P3546" s="7"/>
      <c r="Q3546" s="7"/>
      <c r="R3546" s="1"/>
      <c r="S3546" s="1"/>
      <c r="T3546" s="1"/>
      <c r="U3546" s="15" t="s">
        <v>816</v>
      </c>
      <c r="V3546" s="52"/>
      <c r="W3546" s="14" t="s">
        <v>815</v>
      </c>
      <c r="X3546" s="20">
        <v>0</v>
      </c>
      <c r="Y3546" s="7" t="s">
        <v>12317</v>
      </c>
      <c r="Z3546" s="11" t="s">
        <v>4442</v>
      </c>
      <c r="AA3546" s="7">
        <v>80000</v>
      </c>
      <c r="AB3546" s="1" t="s">
        <v>16095</v>
      </c>
      <c r="AC3546" s="7" t="s">
        <v>14870</v>
      </c>
      <c r="AD3546" s="1" t="s">
        <v>16269</v>
      </c>
    </row>
    <row r="3547" spans="1:30">
      <c r="A3547" s="6">
        <v>43924</v>
      </c>
      <c r="B3547" s="7" t="s">
        <v>21</v>
      </c>
      <c r="C3547" s="7" t="s">
        <v>5366</v>
      </c>
      <c r="D3547" s="11" t="s">
        <v>904</v>
      </c>
      <c r="E3547" s="7" t="s">
        <v>16</v>
      </c>
      <c r="F3547" s="7" t="s">
        <v>1350</v>
      </c>
      <c r="G3547" s="7" t="s">
        <v>17</v>
      </c>
      <c r="H3547" s="7" t="s">
        <v>1351</v>
      </c>
      <c r="I3547" s="7"/>
      <c r="J3547" s="7"/>
      <c r="K3547" s="7" t="s">
        <v>978</v>
      </c>
      <c r="L3547" s="7" t="s">
        <v>13748</v>
      </c>
      <c r="M3547" s="7" t="s">
        <v>907</v>
      </c>
      <c r="N3547" s="7">
        <v>6382.44</v>
      </c>
      <c r="O3547" s="7"/>
      <c r="P3547" s="7"/>
      <c r="Q3547" s="7"/>
      <c r="R3547" s="1"/>
      <c r="S3547" s="1"/>
      <c r="T3547" s="1"/>
      <c r="U3547" s="15" t="s">
        <v>816</v>
      </c>
      <c r="V3547" s="52"/>
      <c r="W3547" s="14" t="s">
        <v>815</v>
      </c>
      <c r="X3547" s="20">
        <v>0</v>
      </c>
      <c r="Y3547" s="7" t="s">
        <v>12318</v>
      </c>
      <c r="Z3547" s="11" t="s">
        <v>4442</v>
      </c>
      <c r="AA3547" s="7">
        <v>6000000</v>
      </c>
      <c r="AB3547" s="1" t="s">
        <v>15020</v>
      </c>
      <c r="AC3547" s="7" t="s">
        <v>14869</v>
      </c>
      <c r="AD3547" s="1" t="s">
        <v>16269</v>
      </c>
    </row>
    <row r="3548" spans="1:30">
      <c r="A3548" s="6">
        <v>43927</v>
      </c>
      <c r="B3548" s="7" t="s">
        <v>21</v>
      </c>
      <c r="C3548" s="7" t="s">
        <v>4269</v>
      </c>
      <c r="D3548" s="7" t="s">
        <v>3952</v>
      </c>
      <c r="E3548" s="7" t="s">
        <v>16</v>
      </c>
      <c r="F3548" s="7" t="s">
        <v>4270</v>
      </c>
      <c r="G3548" s="7" t="s">
        <v>37</v>
      </c>
      <c r="H3548" s="7" t="s">
        <v>6780</v>
      </c>
      <c r="I3548" s="7" t="s">
        <v>9114</v>
      </c>
      <c r="J3548" s="7"/>
      <c r="K3548" s="7"/>
      <c r="L3548" s="7" t="s">
        <v>14496</v>
      </c>
      <c r="M3548" s="7" t="s">
        <v>9115</v>
      </c>
      <c r="N3548" s="7">
        <v>6335</v>
      </c>
      <c r="O3548" s="7">
        <v>1</v>
      </c>
      <c r="P3548" s="7">
        <v>6335</v>
      </c>
      <c r="Q3548" s="7"/>
      <c r="R3548" s="1"/>
      <c r="S3548" s="1"/>
      <c r="T3548" s="1"/>
      <c r="U3548" s="15" t="s">
        <v>816</v>
      </c>
      <c r="V3548" s="52"/>
      <c r="W3548" s="14" t="s">
        <v>815</v>
      </c>
      <c r="X3548" s="20">
        <v>0</v>
      </c>
      <c r="Y3548" s="7" t="s">
        <v>12319</v>
      </c>
      <c r="Z3548" s="11" t="s">
        <v>4442</v>
      </c>
      <c r="AA3548" s="7">
        <v>100000</v>
      </c>
      <c r="AB3548" s="1" t="s">
        <v>15899</v>
      </c>
      <c r="AC3548" s="7" t="s">
        <v>14868</v>
      </c>
      <c r="AD3548" s="1" t="s">
        <v>16269</v>
      </c>
    </row>
    <row r="3549" spans="1:30">
      <c r="A3549" s="6">
        <v>43943</v>
      </c>
      <c r="B3549" s="7" t="s">
        <v>15</v>
      </c>
      <c r="C3549" s="7" t="s">
        <v>4642</v>
      </c>
      <c r="D3549" s="7" t="s">
        <v>2046</v>
      </c>
      <c r="E3549" s="7" t="s">
        <v>16</v>
      </c>
      <c r="F3549" s="7"/>
      <c r="G3549" s="7" t="s">
        <v>17</v>
      </c>
      <c r="H3549" s="7" t="s">
        <v>6781</v>
      </c>
      <c r="I3549" s="7" t="s">
        <v>2093</v>
      </c>
      <c r="J3549" s="7"/>
      <c r="K3549" s="7" t="s">
        <v>2094</v>
      </c>
      <c r="L3549" s="7" t="s">
        <v>13865</v>
      </c>
      <c r="M3549" s="7" t="s">
        <v>2055</v>
      </c>
      <c r="N3549" s="7">
        <v>6314.49</v>
      </c>
      <c r="O3549" s="7">
        <v>351</v>
      </c>
      <c r="P3549" s="7">
        <v>17.989999999999998</v>
      </c>
      <c r="Q3549" s="7"/>
      <c r="R3549" s="1"/>
      <c r="S3549" s="1"/>
      <c r="T3549" s="1"/>
      <c r="U3549" s="15" t="s">
        <v>816</v>
      </c>
      <c r="V3549" s="52"/>
      <c r="W3549" s="14" t="s">
        <v>815</v>
      </c>
      <c r="X3549" s="20">
        <v>0</v>
      </c>
      <c r="Y3549" s="7" t="s">
        <v>12320</v>
      </c>
      <c r="Z3549" s="11" t="s">
        <v>4442</v>
      </c>
      <c r="AA3549" s="7">
        <v>2000000</v>
      </c>
      <c r="AB3549" s="1" t="s">
        <v>15207</v>
      </c>
      <c r="AC3549" s="7" t="s">
        <v>14869</v>
      </c>
      <c r="AD3549" s="1" t="s">
        <v>16269</v>
      </c>
    </row>
    <row r="3550" spans="1:30">
      <c r="A3550" s="6" t="s">
        <v>815</v>
      </c>
      <c r="B3550" s="7" t="s">
        <v>15</v>
      </c>
      <c r="C3550" s="7" t="s">
        <v>4458</v>
      </c>
      <c r="D3550" s="11" t="s">
        <v>904</v>
      </c>
      <c r="E3550" s="7" t="s">
        <v>16</v>
      </c>
      <c r="F3550" s="7" t="s">
        <v>4459</v>
      </c>
      <c r="G3550" s="7" t="s">
        <v>17</v>
      </c>
      <c r="H3550" s="7" t="s">
        <v>6782</v>
      </c>
      <c r="I3550" s="7" t="s">
        <v>8267</v>
      </c>
      <c r="J3550" s="7"/>
      <c r="K3550" s="7" t="s">
        <v>4517</v>
      </c>
      <c r="L3550" s="7"/>
      <c r="M3550" s="7"/>
      <c r="N3550" s="7">
        <v>6300</v>
      </c>
      <c r="O3550" s="7"/>
      <c r="P3550" s="7"/>
      <c r="Q3550" s="7"/>
      <c r="R3550" s="1"/>
      <c r="S3550" s="1"/>
      <c r="T3550" s="1"/>
      <c r="U3550" s="15" t="s">
        <v>816</v>
      </c>
      <c r="V3550" s="52"/>
      <c r="W3550" s="14" t="s">
        <v>815</v>
      </c>
      <c r="X3550" s="20">
        <v>0</v>
      </c>
      <c r="Y3550" s="7" t="s">
        <v>12321</v>
      </c>
      <c r="Z3550" s="11" t="s">
        <v>4442</v>
      </c>
      <c r="AA3550" s="7"/>
      <c r="AB3550" s="1" t="s">
        <v>14871</v>
      </c>
      <c r="AC3550" s="7"/>
      <c r="AD3550" s="1" t="s">
        <v>16269</v>
      </c>
    </row>
    <row r="3551" spans="1:30">
      <c r="A3551" s="6">
        <v>43938</v>
      </c>
      <c r="B3551" s="7" t="s">
        <v>21</v>
      </c>
      <c r="C3551" s="7" t="s">
        <v>4589</v>
      </c>
      <c r="D3551" s="7" t="s">
        <v>2170</v>
      </c>
      <c r="E3551" s="7" t="s">
        <v>16</v>
      </c>
      <c r="F3551" s="7"/>
      <c r="G3551" s="7" t="s">
        <v>17</v>
      </c>
      <c r="H3551" s="7" t="s">
        <v>6783</v>
      </c>
      <c r="I3551" s="7" t="s">
        <v>5081</v>
      </c>
      <c r="J3551" s="7"/>
      <c r="K3551" s="7"/>
      <c r="L3551" s="7" t="s">
        <v>13872</v>
      </c>
      <c r="M3551" s="7" t="s">
        <v>2172</v>
      </c>
      <c r="N3551" s="7">
        <v>6299.7</v>
      </c>
      <c r="O3551" s="7">
        <v>5727</v>
      </c>
      <c r="P3551" s="7">
        <v>1.1000000000000001</v>
      </c>
      <c r="Q3551" s="7"/>
      <c r="R3551" s="1"/>
      <c r="S3551" s="1"/>
      <c r="T3551" s="1"/>
      <c r="U3551" s="15" t="s">
        <v>816</v>
      </c>
      <c r="V3551" s="52"/>
      <c r="W3551" s="14" t="s">
        <v>815</v>
      </c>
      <c r="X3551" s="20">
        <v>0</v>
      </c>
      <c r="Y3551" s="7" t="s">
        <v>12322</v>
      </c>
      <c r="Z3551" s="11" t="s">
        <v>4442</v>
      </c>
      <c r="AA3551" s="7">
        <v>500000</v>
      </c>
      <c r="AB3551" s="1" t="s">
        <v>15215</v>
      </c>
      <c r="AC3551" s="7" t="s">
        <v>14869</v>
      </c>
      <c r="AD3551" s="1" t="s">
        <v>16269</v>
      </c>
    </row>
    <row r="3552" spans="1:30">
      <c r="A3552" s="6">
        <v>43920</v>
      </c>
      <c r="B3552" s="7" t="s">
        <v>15</v>
      </c>
      <c r="C3552" s="7" t="s">
        <v>4632</v>
      </c>
      <c r="D3552" s="7" t="s">
        <v>3512</v>
      </c>
      <c r="E3552" s="7" t="s">
        <v>16</v>
      </c>
      <c r="F3552" s="7"/>
      <c r="G3552" s="7" t="s">
        <v>17</v>
      </c>
      <c r="H3552" s="7" t="s">
        <v>6784</v>
      </c>
      <c r="I3552" s="7" t="s">
        <v>8867</v>
      </c>
      <c r="J3552" s="7" t="s">
        <v>3464</v>
      </c>
      <c r="K3552" s="7" t="s">
        <v>3464</v>
      </c>
      <c r="L3552" s="7" t="s">
        <v>14014</v>
      </c>
      <c r="M3552" s="7" t="s">
        <v>3751</v>
      </c>
      <c r="N3552" s="7">
        <v>6298</v>
      </c>
      <c r="O3552" s="7">
        <v>100</v>
      </c>
      <c r="P3552" s="7">
        <v>62.98</v>
      </c>
      <c r="Q3552" s="7"/>
      <c r="R3552" s="1"/>
      <c r="S3552" s="1"/>
      <c r="T3552" s="1"/>
      <c r="U3552" s="15" t="s">
        <v>816</v>
      </c>
      <c r="V3552" s="52"/>
      <c r="W3552" s="14" t="s">
        <v>815</v>
      </c>
      <c r="X3552" s="20">
        <v>0</v>
      </c>
      <c r="Y3552" s="7" t="s">
        <v>12323</v>
      </c>
      <c r="Z3552" s="11" t="s">
        <v>4442</v>
      </c>
      <c r="AA3552" s="7">
        <v>100000</v>
      </c>
      <c r="AB3552" s="1" t="s">
        <v>15400</v>
      </c>
      <c r="AC3552" s="7" t="s">
        <v>14870</v>
      </c>
      <c r="AD3552" s="1" t="s">
        <v>16269</v>
      </c>
    </row>
    <row r="3553" spans="1:30">
      <c r="A3553" s="6">
        <v>43920</v>
      </c>
      <c r="B3553" s="7" t="s">
        <v>15</v>
      </c>
      <c r="C3553" s="7" t="s">
        <v>4632</v>
      </c>
      <c r="D3553" s="7" t="s">
        <v>3512</v>
      </c>
      <c r="E3553" s="7" t="s">
        <v>16</v>
      </c>
      <c r="F3553" s="7"/>
      <c r="G3553" s="7" t="s">
        <v>17</v>
      </c>
      <c r="H3553" s="7" t="s">
        <v>6785</v>
      </c>
      <c r="I3553" s="7" t="s">
        <v>8867</v>
      </c>
      <c r="J3553" s="7" t="s">
        <v>3464</v>
      </c>
      <c r="K3553" s="7" t="s">
        <v>3464</v>
      </c>
      <c r="L3553" s="7" t="s">
        <v>14014</v>
      </c>
      <c r="M3553" s="7" t="s">
        <v>3751</v>
      </c>
      <c r="N3553" s="7">
        <v>6298</v>
      </c>
      <c r="O3553" s="7">
        <v>100</v>
      </c>
      <c r="P3553" s="7">
        <v>62.98</v>
      </c>
      <c r="Q3553" s="7"/>
      <c r="R3553" s="1"/>
      <c r="S3553" s="1"/>
      <c r="T3553" s="1"/>
      <c r="U3553" s="15" t="s">
        <v>816</v>
      </c>
      <c r="V3553" s="52"/>
      <c r="W3553" s="14" t="s">
        <v>815</v>
      </c>
      <c r="X3553" s="20">
        <v>0</v>
      </c>
      <c r="Y3553" s="7" t="s">
        <v>12324</v>
      </c>
      <c r="Z3553" s="11" t="s">
        <v>4442</v>
      </c>
      <c r="AA3553" s="7">
        <v>100000</v>
      </c>
      <c r="AB3553" s="1" t="s">
        <v>15400</v>
      </c>
      <c r="AC3553" s="7" t="s">
        <v>14870</v>
      </c>
      <c r="AD3553" s="1" t="s">
        <v>16269</v>
      </c>
    </row>
    <row r="3554" spans="1:30">
      <c r="A3554" s="6">
        <v>43921</v>
      </c>
      <c r="B3554" s="7" t="s">
        <v>15</v>
      </c>
      <c r="C3554" s="7" t="s">
        <v>4632</v>
      </c>
      <c r="D3554" s="7" t="s">
        <v>3512</v>
      </c>
      <c r="E3554" s="7" t="s">
        <v>16</v>
      </c>
      <c r="F3554" s="7"/>
      <c r="G3554" s="7" t="s">
        <v>17</v>
      </c>
      <c r="H3554" s="7" t="s">
        <v>6786</v>
      </c>
      <c r="I3554" s="7" t="s">
        <v>8868</v>
      </c>
      <c r="J3554" s="7" t="s">
        <v>8869</v>
      </c>
      <c r="K3554" s="7" t="s">
        <v>8869</v>
      </c>
      <c r="L3554" s="7" t="s">
        <v>14014</v>
      </c>
      <c r="M3554" s="7" t="s">
        <v>3751</v>
      </c>
      <c r="N3554" s="7">
        <v>6298</v>
      </c>
      <c r="O3554" s="7">
        <v>100</v>
      </c>
      <c r="P3554" s="7">
        <v>62.98</v>
      </c>
      <c r="Q3554" s="7"/>
      <c r="R3554" s="1"/>
      <c r="S3554" s="1"/>
      <c r="T3554" s="1"/>
      <c r="U3554" s="15" t="s">
        <v>816</v>
      </c>
      <c r="V3554" s="52"/>
      <c r="W3554" s="14" t="s">
        <v>815</v>
      </c>
      <c r="X3554" s="20">
        <v>0</v>
      </c>
      <c r="Y3554" s="7" t="s">
        <v>12325</v>
      </c>
      <c r="Z3554" s="11" t="s">
        <v>4442</v>
      </c>
      <c r="AA3554" s="7">
        <v>100000</v>
      </c>
      <c r="AB3554" s="1" t="s">
        <v>15400</v>
      </c>
      <c r="AC3554" s="7" t="s">
        <v>14870</v>
      </c>
      <c r="AD3554" s="1" t="s">
        <v>16269</v>
      </c>
    </row>
    <row r="3555" spans="1:30">
      <c r="A3555" s="6">
        <v>43921</v>
      </c>
      <c r="B3555" s="7" t="s">
        <v>15</v>
      </c>
      <c r="C3555" s="7" t="s">
        <v>4632</v>
      </c>
      <c r="D3555" s="7" t="s">
        <v>3512</v>
      </c>
      <c r="E3555" s="7" t="s">
        <v>16</v>
      </c>
      <c r="F3555" s="7"/>
      <c r="G3555" s="7" t="s">
        <v>17</v>
      </c>
      <c r="H3555" s="7" t="s">
        <v>6784</v>
      </c>
      <c r="I3555" s="7" t="s">
        <v>8868</v>
      </c>
      <c r="J3555" s="7" t="s">
        <v>8869</v>
      </c>
      <c r="K3555" s="7" t="s">
        <v>8869</v>
      </c>
      <c r="L3555" s="7" t="s">
        <v>14014</v>
      </c>
      <c r="M3555" s="7" t="s">
        <v>3751</v>
      </c>
      <c r="N3555" s="7">
        <v>6298</v>
      </c>
      <c r="O3555" s="7">
        <v>100</v>
      </c>
      <c r="P3555" s="7">
        <v>62.98</v>
      </c>
      <c r="Q3555" s="7"/>
      <c r="R3555" s="1"/>
      <c r="S3555" s="1"/>
      <c r="T3555" s="1"/>
      <c r="U3555" s="15" t="s">
        <v>816</v>
      </c>
      <c r="V3555" s="52"/>
      <c r="W3555" s="14" t="s">
        <v>815</v>
      </c>
      <c r="X3555" s="20">
        <v>0</v>
      </c>
      <c r="Y3555" s="7" t="s">
        <v>12326</v>
      </c>
      <c r="Z3555" s="11" t="s">
        <v>4442</v>
      </c>
      <c r="AA3555" s="7">
        <v>100000</v>
      </c>
      <c r="AB3555" s="1" t="s">
        <v>15400</v>
      </c>
      <c r="AC3555" s="7" t="s">
        <v>14870</v>
      </c>
      <c r="AD3555" s="1" t="s">
        <v>16269</v>
      </c>
    </row>
    <row r="3556" spans="1:30">
      <c r="A3556" s="6">
        <v>43942</v>
      </c>
      <c r="B3556" s="7" t="s">
        <v>15</v>
      </c>
      <c r="C3556" s="7" t="s">
        <v>4452</v>
      </c>
      <c r="D3556" s="7" t="s">
        <v>3804</v>
      </c>
      <c r="E3556" s="7" t="s">
        <v>16</v>
      </c>
      <c r="F3556" s="7" t="s">
        <v>2462</v>
      </c>
      <c r="G3556" s="7" t="s">
        <v>37</v>
      </c>
      <c r="H3556" s="7" t="s">
        <v>6787</v>
      </c>
      <c r="I3556" s="7" t="s">
        <v>9579</v>
      </c>
      <c r="J3556" s="7" t="s">
        <v>9580</v>
      </c>
      <c r="K3556" s="7"/>
      <c r="L3556" s="7" t="s">
        <v>14622</v>
      </c>
      <c r="M3556" s="7" t="s">
        <v>9581</v>
      </c>
      <c r="N3556" s="7">
        <v>6285</v>
      </c>
      <c r="O3556" s="7">
        <v>3</v>
      </c>
      <c r="P3556" s="7">
        <v>2095</v>
      </c>
      <c r="Q3556" s="7"/>
      <c r="R3556" s="1"/>
      <c r="S3556" s="1"/>
      <c r="T3556" s="1"/>
      <c r="U3556" s="15" t="s">
        <v>816</v>
      </c>
      <c r="V3556" s="52"/>
      <c r="W3556" s="14" t="s">
        <v>815</v>
      </c>
      <c r="X3556" s="20">
        <v>0</v>
      </c>
      <c r="Y3556" s="7" t="s">
        <v>12327</v>
      </c>
      <c r="Z3556" s="11" t="s">
        <v>4442</v>
      </c>
      <c r="AA3556" s="7">
        <v>0</v>
      </c>
      <c r="AB3556" s="1" t="s">
        <v>16027</v>
      </c>
      <c r="AC3556" s="7" t="s">
        <v>14870</v>
      </c>
      <c r="AD3556" s="1" t="s">
        <v>16269</v>
      </c>
    </row>
    <row r="3557" spans="1:30">
      <c r="A3557" s="6">
        <v>43927</v>
      </c>
      <c r="B3557" s="7" t="s">
        <v>1385</v>
      </c>
      <c r="C3557" s="7" t="s">
        <v>4444</v>
      </c>
      <c r="D3557" s="7" t="s">
        <v>1387</v>
      </c>
      <c r="E3557" s="7" t="s">
        <v>4456</v>
      </c>
      <c r="F3557" s="7" t="s">
        <v>4469</v>
      </c>
      <c r="G3557" s="7" t="s">
        <v>17</v>
      </c>
      <c r="H3557" s="7" t="s">
        <v>6788</v>
      </c>
      <c r="I3557" s="7" t="s">
        <v>9805</v>
      </c>
      <c r="J3557" s="7"/>
      <c r="K3557" s="7"/>
      <c r="L3557" s="7" t="s">
        <v>8221</v>
      </c>
      <c r="M3557" s="7" t="s">
        <v>9601</v>
      </c>
      <c r="N3557" s="7">
        <v>6273</v>
      </c>
      <c r="O3557" s="7"/>
      <c r="P3557" s="7"/>
      <c r="Q3557" s="7"/>
      <c r="R3557" s="1"/>
      <c r="S3557" s="1"/>
      <c r="T3557" s="1"/>
      <c r="U3557" s="15" t="s">
        <v>816</v>
      </c>
      <c r="V3557" s="52"/>
      <c r="W3557" s="14" t="s">
        <v>815</v>
      </c>
      <c r="X3557" s="20">
        <v>0</v>
      </c>
      <c r="Y3557" s="7" t="s">
        <v>12328</v>
      </c>
      <c r="Z3557" s="11" t="s">
        <v>4442</v>
      </c>
      <c r="AA3557" s="7">
        <v>50000</v>
      </c>
      <c r="AB3557" s="1" t="s">
        <v>15650</v>
      </c>
      <c r="AC3557" s="7" t="s">
        <v>14870</v>
      </c>
      <c r="AD3557" s="1" t="s">
        <v>16269</v>
      </c>
    </row>
    <row r="3558" spans="1:30">
      <c r="A3558" s="6">
        <v>43943</v>
      </c>
      <c r="B3558" s="7" t="s">
        <v>15</v>
      </c>
      <c r="C3558" s="7" t="s">
        <v>5184</v>
      </c>
      <c r="D3558" s="7" t="s">
        <v>474</v>
      </c>
      <c r="E3558" s="7" t="s">
        <v>16</v>
      </c>
      <c r="F3558" s="7"/>
      <c r="G3558" s="7" t="s">
        <v>37</v>
      </c>
      <c r="H3558" s="7" t="s">
        <v>6789</v>
      </c>
      <c r="I3558" s="7" t="s">
        <v>9806</v>
      </c>
      <c r="J3558" s="7"/>
      <c r="K3558" s="7" t="s">
        <v>9807</v>
      </c>
      <c r="L3558" s="7" t="s">
        <v>13720</v>
      </c>
      <c r="M3558" s="7" t="s">
        <v>659</v>
      </c>
      <c r="N3558" s="7">
        <v>6270</v>
      </c>
      <c r="O3558" s="7">
        <v>200</v>
      </c>
      <c r="P3558" s="7">
        <v>31.35</v>
      </c>
      <c r="Q3558" s="7"/>
      <c r="R3558" s="1"/>
      <c r="S3558" s="1"/>
      <c r="T3558" s="1"/>
      <c r="U3558" s="15" t="s">
        <v>816</v>
      </c>
      <c r="V3558" s="52"/>
      <c r="W3558" s="14" t="s">
        <v>815</v>
      </c>
      <c r="X3558" s="20">
        <v>0</v>
      </c>
      <c r="Y3558" s="7" t="s">
        <v>12329</v>
      </c>
      <c r="Z3558" s="11" t="s">
        <v>4442</v>
      </c>
      <c r="AA3558" s="7">
        <v>500000</v>
      </c>
      <c r="AB3558" s="1" t="s">
        <v>14985</v>
      </c>
      <c r="AC3558" s="7" t="s">
        <v>14870</v>
      </c>
      <c r="AD3558" s="1" t="s">
        <v>16269</v>
      </c>
    </row>
    <row r="3559" spans="1:30">
      <c r="A3559" s="6">
        <v>43938</v>
      </c>
      <c r="B3559" s="7" t="s">
        <v>15</v>
      </c>
      <c r="C3559" s="7" t="s">
        <v>4670</v>
      </c>
      <c r="D3559" s="7" t="s">
        <v>2695</v>
      </c>
      <c r="E3559" s="7" t="s">
        <v>16</v>
      </c>
      <c r="F3559" s="7" t="s">
        <v>2725</v>
      </c>
      <c r="G3559" s="7" t="s">
        <v>17</v>
      </c>
      <c r="H3559" s="7" t="s">
        <v>6790</v>
      </c>
      <c r="I3559" s="7" t="s">
        <v>2734</v>
      </c>
      <c r="J3559" s="7" t="s">
        <v>2314</v>
      </c>
      <c r="K3559" s="7" t="s">
        <v>2700</v>
      </c>
      <c r="L3559" s="7" t="s">
        <v>14497</v>
      </c>
      <c r="M3559" s="7" t="s">
        <v>9124</v>
      </c>
      <c r="N3559" s="7">
        <v>6270</v>
      </c>
      <c r="O3559" s="7">
        <v>100</v>
      </c>
      <c r="P3559" s="7">
        <v>62.7</v>
      </c>
      <c r="Q3559" s="7"/>
      <c r="R3559" s="1"/>
      <c r="S3559" s="1"/>
      <c r="T3559" s="1"/>
      <c r="U3559" s="15" t="s">
        <v>816</v>
      </c>
      <c r="V3559" s="52"/>
      <c r="W3559" s="14" t="s">
        <v>815</v>
      </c>
      <c r="X3559" s="20">
        <v>0</v>
      </c>
      <c r="Y3559" s="7" t="s">
        <v>12330</v>
      </c>
      <c r="Z3559" s="11" t="s">
        <v>4442</v>
      </c>
      <c r="AA3559" s="7">
        <v>50000</v>
      </c>
      <c r="AB3559" s="1" t="s">
        <v>15901</v>
      </c>
      <c r="AC3559" s="7" t="s">
        <v>14868</v>
      </c>
      <c r="AD3559" s="1" t="s">
        <v>16269</v>
      </c>
    </row>
    <row r="3560" spans="1:30">
      <c r="A3560" s="6">
        <v>43938</v>
      </c>
      <c r="B3560" s="7" t="s">
        <v>21</v>
      </c>
      <c r="C3560" s="7" t="s">
        <v>4589</v>
      </c>
      <c r="D3560" s="7" t="s">
        <v>2170</v>
      </c>
      <c r="E3560" s="7" t="s">
        <v>16</v>
      </c>
      <c r="F3560" s="7"/>
      <c r="G3560" s="7" t="s">
        <v>17</v>
      </c>
      <c r="H3560" s="7" t="s">
        <v>6791</v>
      </c>
      <c r="I3560" s="7" t="s">
        <v>5081</v>
      </c>
      <c r="J3560" s="7"/>
      <c r="K3560" s="7"/>
      <c r="L3560" s="7" t="s">
        <v>13872</v>
      </c>
      <c r="M3560" s="7" t="s">
        <v>2172</v>
      </c>
      <c r="N3560" s="7">
        <v>6269.4</v>
      </c>
      <c r="O3560" s="7">
        <v>36</v>
      </c>
      <c r="P3560" s="7">
        <v>174.15</v>
      </c>
      <c r="Q3560" s="7"/>
      <c r="R3560" s="1"/>
      <c r="S3560" s="1"/>
      <c r="T3560" s="1"/>
      <c r="U3560" s="15" t="s">
        <v>816</v>
      </c>
      <c r="V3560" s="52"/>
      <c r="W3560" s="14" t="s">
        <v>815</v>
      </c>
      <c r="X3560" s="20">
        <v>0</v>
      </c>
      <c r="Y3560" s="7" t="s">
        <v>12331</v>
      </c>
      <c r="Z3560" s="11" t="s">
        <v>4442</v>
      </c>
      <c r="AA3560" s="7">
        <v>500000</v>
      </c>
      <c r="AB3560" s="1" t="s">
        <v>15215</v>
      </c>
      <c r="AC3560" s="7" t="s">
        <v>14869</v>
      </c>
      <c r="AD3560" s="1" t="s">
        <v>16269</v>
      </c>
    </row>
    <row r="3561" spans="1:30">
      <c r="A3561" s="6">
        <v>43934</v>
      </c>
      <c r="B3561" s="7" t="s">
        <v>21</v>
      </c>
      <c r="C3561" s="7" t="s">
        <v>5189</v>
      </c>
      <c r="D3561" s="11" t="s">
        <v>904</v>
      </c>
      <c r="E3561" s="7" t="s">
        <v>16</v>
      </c>
      <c r="F3561" s="7"/>
      <c r="G3561" s="7" t="s">
        <v>17</v>
      </c>
      <c r="H3561" s="7" t="s">
        <v>6792</v>
      </c>
      <c r="I3561" s="7"/>
      <c r="J3561" s="7"/>
      <c r="K3561" s="7" t="s">
        <v>9808</v>
      </c>
      <c r="L3561" s="7" t="s">
        <v>13792</v>
      </c>
      <c r="M3561" s="7" t="s">
        <v>1218</v>
      </c>
      <c r="N3561" s="7">
        <v>6250</v>
      </c>
      <c r="O3561" s="7"/>
      <c r="P3561" s="7"/>
      <c r="Q3561" s="7"/>
      <c r="R3561" s="1"/>
      <c r="S3561" s="1"/>
      <c r="T3561" s="1"/>
      <c r="U3561" s="15" t="s">
        <v>816</v>
      </c>
      <c r="V3561" s="52"/>
      <c r="W3561" s="14" t="s">
        <v>815</v>
      </c>
      <c r="X3561" s="20">
        <v>0</v>
      </c>
      <c r="Y3561" s="7" t="s">
        <v>12332</v>
      </c>
      <c r="Z3561" s="11" t="s">
        <v>4442</v>
      </c>
      <c r="AA3561" s="7">
        <v>200000</v>
      </c>
      <c r="AB3561" s="1" t="s">
        <v>15071</v>
      </c>
      <c r="AC3561" s="7" t="s">
        <v>14870</v>
      </c>
      <c r="AD3561" s="1" t="s">
        <v>16269</v>
      </c>
    </row>
    <row r="3562" spans="1:30">
      <c r="A3562" s="6">
        <v>43922</v>
      </c>
      <c r="B3562" s="7" t="s">
        <v>21</v>
      </c>
      <c r="C3562" s="7" t="s">
        <v>4297</v>
      </c>
      <c r="D3562" s="7" t="s">
        <v>309</v>
      </c>
      <c r="E3562" s="7" t="s">
        <v>16</v>
      </c>
      <c r="F3562" s="7" t="s">
        <v>363</v>
      </c>
      <c r="G3562" s="7" t="s">
        <v>37</v>
      </c>
      <c r="H3562" s="7" t="s">
        <v>6793</v>
      </c>
      <c r="I3562" s="7" t="s">
        <v>9132</v>
      </c>
      <c r="J3562" s="7" t="s">
        <v>314</v>
      </c>
      <c r="K3562" s="7" t="s">
        <v>282</v>
      </c>
      <c r="L3562" s="7" t="s">
        <v>14697</v>
      </c>
      <c r="M3562" s="7" t="s">
        <v>14696</v>
      </c>
      <c r="N3562" s="7">
        <v>6240</v>
      </c>
      <c r="O3562" s="7">
        <v>6000</v>
      </c>
      <c r="P3562" s="7">
        <v>1.04</v>
      </c>
      <c r="Q3562" s="7"/>
      <c r="R3562" s="1"/>
      <c r="S3562" s="1"/>
      <c r="T3562" s="1"/>
      <c r="U3562" s="15" t="s">
        <v>816</v>
      </c>
      <c r="V3562" s="52"/>
      <c r="W3562" s="14" t="s">
        <v>815</v>
      </c>
      <c r="X3562" s="20">
        <v>0</v>
      </c>
      <c r="Y3562" s="7" t="s">
        <v>12333</v>
      </c>
      <c r="Z3562" s="11" t="s">
        <v>4442</v>
      </c>
      <c r="AA3562" s="7">
        <v>150000</v>
      </c>
      <c r="AB3562" s="1" t="s">
        <v>16096</v>
      </c>
      <c r="AC3562" s="7" t="s">
        <v>14870</v>
      </c>
      <c r="AD3562" s="1" t="s">
        <v>16269</v>
      </c>
    </row>
    <row r="3563" spans="1:30">
      <c r="A3563" s="6">
        <v>43916</v>
      </c>
      <c r="B3563" s="7" t="s">
        <v>15</v>
      </c>
      <c r="C3563" s="7" t="s">
        <v>4632</v>
      </c>
      <c r="D3563" s="7" t="s">
        <v>3512</v>
      </c>
      <c r="E3563" s="7" t="s">
        <v>16</v>
      </c>
      <c r="F3563" s="7"/>
      <c r="G3563" s="7" t="s">
        <v>17</v>
      </c>
      <c r="H3563" s="7" t="s">
        <v>6794</v>
      </c>
      <c r="I3563" s="7" t="s">
        <v>8952</v>
      </c>
      <c r="J3563" s="7" t="s">
        <v>3561</v>
      </c>
      <c r="K3563" s="7" t="s">
        <v>3561</v>
      </c>
      <c r="L3563" s="7" t="s">
        <v>1722</v>
      </c>
      <c r="M3563" s="7" t="s">
        <v>1723</v>
      </c>
      <c r="N3563" s="7">
        <v>6236.56</v>
      </c>
      <c r="O3563" s="7">
        <v>4103</v>
      </c>
      <c r="P3563" s="7">
        <v>1.52</v>
      </c>
      <c r="Q3563" s="7"/>
      <c r="R3563" s="1"/>
      <c r="S3563" s="1"/>
      <c r="T3563" s="1"/>
      <c r="U3563" s="15" t="s">
        <v>816</v>
      </c>
      <c r="V3563" s="52"/>
      <c r="W3563" s="14" t="s">
        <v>815</v>
      </c>
      <c r="X3563" s="20">
        <v>0</v>
      </c>
      <c r="Y3563" s="7" t="s">
        <v>12334</v>
      </c>
      <c r="Z3563" s="11" t="s">
        <v>4442</v>
      </c>
      <c r="AA3563" s="7">
        <v>1500000</v>
      </c>
      <c r="AB3563" s="1" t="s">
        <v>15148</v>
      </c>
      <c r="AC3563" s="7" t="s">
        <v>14869</v>
      </c>
      <c r="AD3563" s="1" t="s">
        <v>16269</v>
      </c>
    </row>
    <row r="3564" spans="1:30">
      <c r="A3564" s="6">
        <v>43948</v>
      </c>
      <c r="B3564" s="7" t="s">
        <v>21</v>
      </c>
      <c r="C3564" s="7" t="s">
        <v>4451</v>
      </c>
      <c r="D3564" s="7" t="s">
        <v>2480</v>
      </c>
      <c r="E3564" s="7" t="s">
        <v>16</v>
      </c>
      <c r="F3564" s="7" t="s">
        <v>2481</v>
      </c>
      <c r="G3564" s="7" t="s">
        <v>17</v>
      </c>
      <c r="H3564" s="7" t="s">
        <v>6181</v>
      </c>
      <c r="I3564" s="7" t="s">
        <v>9286</v>
      </c>
      <c r="J3564" s="7" t="s">
        <v>2485</v>
      </c>
      <c r="K3564" s="7"/>
      <c r="L3564" s="7" t="s">
        <v>9809</v>
      </c>
      <c r="M3564" s="7" t="s">
        <v>9810</v>
      </c>
      <c r="N3564" s="7">
        <v>6234.15</v>
      </c>
      <c r="O3564" s="7"/>
      <c r="P3564" s="7"/>
      <c r="Q3564" s="7"/>
      <c r="R3564" s="1"/>
      <c r="S3564" s="1"/>
      <c r="T3564" s="1"/>
      <c r="U3564" s="15" t="s">
        <v>816</v>
      </c>
      <c r="V3564" s="52"/>
      <c r="W3564" s="14" t="s">
        <v>815</v>
      </c>
      <c r="X3564" s="20">
        <v>0</v>
      </c>
      <c r="Y3564" s="7" t="s">
        <v>12335</v>
      </c>
      <c r="Z3564" s="11" t="s">
        <v>4442</v>
      </c>
      <c r="AA3564" s="7">
        <v>20000</v>
      </c>
      <c r="AB3564" s="1" t="s">
        <v>16097</v>
      </c>
      <c r="AC3564" s="7" t="s">
        <v>14868</v>
      </c>
      <c r="AD3564" s="1" t="s">
        <v>16269</v>
      </c>
    </row>
    <row r="3565" spans="1:30">
      <c r="A3565" s="6">
        <v>43949</v>
      </c>
      <c r="B3565" s="7" t="s">
        <v>1385</v>
      </c>
      <c r="C3565" s="7" t="s">
        <v>4499</v>
      </c>
      <c r="D3565" s="7" t="s">
        <v>2194</v>
      </c>
      <c r="E3565" s="7" t="s">
        <v>36</v>
      </c>
      <c r="F3565" s="7" t="s">
        <v>2319</v>
      </c>
      <c r="G3565" s="7" t="s">
        <v>17</v>
      </c>
      <c r="H3565" s="7" t="s">
        <v>6795</v>
      </c>
      <c r="I3565" s="7" t="s">
        <v>2321</v>
      </c>
      <c r="J3565" s="7" t="s">
        <v>2321</v>
      </c>
      <c r="K3565" s="7" t="s">
        <v>2321</v>
      </c>
      <c r="L3565" s="7" t="s">
        <v>14463</v>
      </c>
      <c r="M3565" s="7" t="s">
        <v>8987</v>
      </c>
      <c r="N3565" s="7">
        <v>6230</v>
      </c>
      <c r="O3565" s="7">
        <v>140</v>
      </c>
      <c r="P3565" s="7">
        <v>44.5</v>
      </c>
      <c r="Q3565" s="7"/>
      <c r="R3565" s="1"/>
      <c r="S3565" s="1"/>
      <c r="T3565" s="1"/>
      <c r="U3565" s="15" t="s">
        <v>816</v>
      </c>
      <c r="V3565" s="52"/>
      <c r="W3565" s="14" t="s">
        <v>815</v>
      </c>
      <c r="X3565" s="20">
        <v>0</v>
      </c>
      <c r="Y3565" s="7" t="s">
        <v>12336</v>
      </c>
      <c r="Z3565" s="11" t="s">
        <v>4442</v>
      </c>
      <c r="AA3565" s="7">
        <v>80000</v>
      </c>
      <c r="AB3565" s="1" t="s">
        <v>15861</v>
      </c>
      <c r="AC3565" s="7" t="s">
        <v>14869</v>
      </c>
      <c r="AD3565" s="1" t="s">
        <v>16269</v>
      </c>
    </row>
    <row r="3566" spans="1:30">
      <c r="A3566" s="6">
        <v>43942</v>
      </c>
      <c r="B3566" s="7" t="s">
        <v>15</v>
      </c>
      <c r="C3566" s="7" t="s">
        <v>4659</v>
      </c>
      <c r="D3566" s="7" t="s">
        <v>2349</v>
      </c>
      <c r="E3566" s="7" t="s">
        <v>16</v>
      </c>
      <c r="F3566" s="7" t="s">
        <v>2386</v>
      </c>
      <c r="G3566" s="7" t="s">
        <v>37</v>
      </c>
      <c r="H3566" s="7" t="s">
        <v>6796</v>
      </c>
      <c r="I3566" s="7" t="s">
        <v>2398</v>
      </c>
      <c r="J3566" s="7" t="s">
        <v>2399</v>
      </c>
      <c r="K3566" s="7" t="s">
        <v>2400</v>
      </c>
      <c r="L3566" s="7" t="s">
        <v>13897</v>
      </c>
      <c r="M3566" s="7" t="s">
        <v>2401</v>
      </c>
      <c r="N3566" s="7">
        <v>6200</v>
      </c>
      <c r="O3566" s="7">
        <v>100</v>
      </c>
      <c r="P3566" s="7">
        <v>62</v>
      </c>
      <c r="Q3566" s="7"/>
      <c r="R3566" s="1"/>
      <c r="S3566" s="1"/>
      <c r="T3566" s="1"/>
      <c r="U3566" s="15" t="s">
        <v>816</v>
      </c>
      <c r="V3566" s="52"/>
      <c r="W3566" s="14" t="s">
        <v>815</v>
      </c>
      <c r="X3566" s="20">
        <v>0</v>
      </c>
      <c r="Y3566" s="7" t="s">
        <v>12337</v>
      </c>
      <c r="Z3566" s="11" t="s">
        <v>4442</v>
      </c>
      <c r="AA3566" s="7">
        <v>100000</v>
      </c>
      <c r="AB3566" s="1" t="s">
        <v>15249</v>
      </c>
      <c r="AC3566" s="7" t="s">
        <v>14868</v>
      </c>
      <c r="AD3566" s="1" t="s">
        <v>16269</v>
      </c>
    </row>
    <row r="3567" spans="1:30">
      <c r="A3567" s="6">
        <v>43929</v>
      </c>
      <c r="B3567" s="7" t="s">
        <v>1385</v>
      </c>
      <c r="C3567" s="7" t="s">
        <v>4444</v>
      </c>
      <c r="D3567" s="7" t="s">
        <v>1387</v>
      </c>
      <c r="E3567" s="7" t="s">
        <v>1499</v>
      </c>
      <c r="F3567" s="7" t="s">
        <v>1520</v>
      </c>
      <c r="G3567" s="7" t="s">
        <v>34</v>
      </c>
      <c r="H3567" s="7" t="s">
        <v>5770</v>
      </c>
      <c r="I3567" s="7" t="s">
        <v>8844</v>
      </c>
      <c r="J3567" s="7"/>
      <c r="K3567" s="7"/>
      <c r="L3567" s="7" t="s">
        <v>9811</v>
      </c>
      <c r="M3567" s="7" t="s">
        <v>14698</v>
      </c>
      <c r="N3567" s="7">
        <v>6166.25</v>
      </c>
      <c r="O3567" s="7"/>
      <c r="P3567" s="7"/>
      <c r="Q3567" s="7"/>
      <c r="R3567" s="1"/>
      <c r="S3567" s="1"/>
      <c r="T3567" s="1"/>
      <c r="U3567" s="15" t="s">
        <v>816</v>
      </c>
      <c r="V3567" s="52"/>
      <c r="W3567" s="14" t="s">
        <v>815</v>
      </c>
      <c r="X3567" s="20">
        <v>0</v>
      </c>
      <c r="Y3567" s="7" t="s">
        <v>12338</v>
      </c>
      <c r="Z3567" s="11" t="s">
        <v>4442</v>
      </c>
      <c r="AA3567" s="7">
        <v>93700</v>
      </c>
      <c r="AB3567" s="1" t="s">
        <v>16098</v>
      </c>
      <c r="AC3567" s="7" t="s">
        <v>14868</v>
      </c>
      <c r="AD3567" s="1" t="s">
        <v>16269</v>
      </c>
    </row>
    <row r="3568" spans="1:30">
      <c r="A3568" s="6" t="s">
        <v>815</v>
      </c>
      <c r="B3568" s="7" t="s">
        <v>15</v>
      </c>
      <c r="C3568" s="7" t="s">
        <v>4458</v>
      </c>
      <c r="D3568" s="11" t="s">
        <v>904</v>
      </c>
      <c r="E3568" s="7" t="s">
        <v>16</v>
      </c>
      <c r="F3568" s="7" t="s">
        <v>4459</v>
      </c>
      <c r="G3568" s="7" t="s">
        <v>17</v>
      </c>
      <c r="H3568" s="7" t="s">
        <v>6508</v>
      </c>
      <c r="I3568" s="7" t="s">
        <v>4846</v>
      </c>
      <c r="J3568" s="7"/>
      <c r="K3568" s="7" t="s">
        <v>4517</v>
      </c>
      <c r="L3568" s="7" t="s">
        <v>8254</v>
      </c>
      <c r="M3568" s="7" t="s">
        <v>8538</v>
      </c>
      <c r="N3568" s="7">
        <v>6156</v>
      </c>
      <c r="O3568" s="7"/>
      <c r="P3568" s="7"/>
      <c r="Q3568" s="7"/>
      <c r="R3568" s="1"/>
      <c r="S3568" s="1"/>
      <c r="T3568" s="1"/>
      <c r="U3568" s="15" t="s">
        <v>816</v>
      </c>
      <c r="V3568" s="52"/>
      <c r="W3568" s="14" t="s">
        <v>815</v>
      </c>
      <c r="X3568" s="20">
        <v>0</v>
      </c>
      <c r="Y3568" s="7" t="s">
        <v>12339</v>
      </c>
      <c r="Z3568" s="11" t="s">
        <v>4442</v>
      </c>
      <c r="AA3568" s="7">
        <v>3600000</v>
      </c>
      <c r="AB3568" s="1" t="s">
        <v>15660</v>
      </c>
      <c r="AC3568" s="7" t="s">
        <v>14869</v>
      </c>
      <c r="AD3568" s="1" t="s">
        <v>16269</v>
      </c>
    </row>
    <row r="3569" spans="1:30">
      <c r="A3569" s="6">
        <v>43949</v>
      </c>
      <c r="B3569" s="7" t="s">
        <v>1385</v>
      </c>
      <c r="C3569" s="7" t="s">
        <v>4499</v>
      </c>
      <c r="D3569" s="7" t="s">
        <v>2194</v>
      </c>
      <c r="E3569" s="7" t="s">
        <v>36</v>
      </c>
      <c r="F3569" s="7" t="s">
        <v>2319</v>
      </c>
      <c r="G3569" s="7" t="s">
        <v>17</v>
      </c>
      <c r="H3569" s="7" t="s">
        <v>6797</v>
      </c>
      <c r="I3569" s="7" t="s">
        <v>2321</v>
      </c>
      <c r="J3569" s="7" t="s">
        <v>2321</v>
      </c>
      <c r="K3569" s="7" t="s">
        <v>2321</v>
      </c>
      <c r="L3569" s="7" t="s">
        <v>14699</v>
      </c>
      <c r="M3569" s="7" t="s">
        <v>9812</v>
      </c>
      <c r="N3569" s="7">
        <v>6151.95</v>
      </c>
      <c r="O3569" s="7">
        <v>9</v>
      </c>
      <c r="P3569" s="7">
        <v>683.55</v>
      </c>
      <c r="Q3569" s="7"/>
      <c r="R3569" s="1"/>
      <c r="S3569" s="1"/>
      <c r="T3569" s="1"/>
      <c r="U3569" s="15" t="s">
        <v>816</v>
      </c>
      <c r="V3569" s="52"/>
      <c r="W3569" s="14" t="s">
        <v>815</v>
      </c>
      <c r="X3569" s="20">
        <v>0</v>
      </c>
      <c r="Y3569" s="7" t="s">
        <v>12340</v>
      </c>
      <c r="Z3569" s="11" t="s">
        <v>4442</v>
      </c>
      <c r="AA3569" s="7">
        <v>95400</v>
      </c>
      <c r="AB3569" s="1" t="s">
        <v>15016</v>
      </c>
      <c r="AC3569" s="7" t="s">
        <v>14868</v>
      </c>
      <c r="AD3569" s="1" t="s">
        <v>16269</v>
      </c>
    </row>
    <row r="3570" spans="1:30">
      <c r="A3570" s="6" t="s">
        <v>815</v>
      </c>
      <c r="B3570" s="7" t="s">
        <v>15</v>
      </c>
      <c r="C3570" s="7" t="s">
        <v>4458</v>
      </c>
      <c r="D3570" s="11" t="s">
        <v>904</v>
      </c>
      <c r="E3570" s="7" t="s">
        <v>16</v>
      </c>
      <c r="F3570" s="7" t="s">
        <v>4459</v>
      </c>
      <c r="G3570" s="7" t="s">
        <v>17</v>
      </c>
      <c r="H3570" s="7" t="s">
        <v>6526</v>
      </c>
      <c r="I3570" s="7" t="s">
        <v>4846</v>
      </c>
      <c r="J3570" s="7"/>
      <c r="K3570" s="7" t="s">
        <v>4517</v>
      </c>
      <c r="L3570" s="7" t="s">
        <v>8355</v>
      </c>
      <c r="M3570" s="7" t="s">
        <v>2620</v>
      </c>
      <c r="N3570" s="7">
        <v>6104.7</v>
      </c>
      <c r="O3570" s="7"/>
      <c r="P3570" s="7"/>
      <c r="Q3570" s="7"/>
      <c r="R3570" s="1"/>
      <c r="S3570" s="1"/>
      <c r="T3570" s="1"/>
      <c r="U3570" s="15" t="s">
        <v>816</v>
      </c>
      <c r="V3570" s="52"/>
      <c r="W3570" s="14" t="s">
        <v>815</v>
      </c>
      <c r="X3570" s="20">
        <v>0</v>
      </c>
      <c r="Y3570" s="7" t="s">
        <v>12341</v>
      </c>
      <c r="Z3570" s="11" t="s">
        <v>4442</v>
      </c>
      <c r="AA3570" s="7">
        <v>40000000</v>
      </c>
      <c r="AB3570" s="1" t="s">
        <v>15276</v>
      </c>
      <c r="AC3570" s="7" t="s">
        <v>14869</v>
      </c>
      <c r="AD3570" s="1" t="s">
        <v>16269</v>
      </c>
    </row>
    <row r="3571" spans="1:30">
      <c r="A3571" s="6">
        <v>43941</v>
      </c>
      <c r="B3571" s="7" t="s">
        <v>21</v>
      </c>
      <c r="C3571" s="7" t="s">
        <v>4659</v>
      </c>
      <c r="D3571" s="7" t="s">
        <v>2349</v>
      </c>
      <c r="E3571" s="7" t="s">
        <v>16</v>
      </c>
      <c r="F3571" s="7" t="s">
        <v>2350</v>
      </c>
      <c r="G3571" s="7" t="s">
        <v>37</v>
      </c>
      <c r="H3571" s="7" t="s">
        <v>6798</v>
      </c>
      <c r="I3571" s="7" t="s">
        <v>9813</v>
      </c>
      <c r="J3571" s="7"/>
      <c r="K3571" s="7" t="s">
        <v>9814</v>
      </c>
      <c r="L3571" s="7" t="s">
        <v>14490</v>
      </c>
      <c r="M3571" s="7" t="s">
        <v>9100</v>
      </c>
      <c r="N3571" s="7">
        <v>6102</v>
      </c>
      <c r="O3571" s="7">
        <v>18</v>
      </c>
      <c r="P3571" s="7">
        <v>339</v>
      </c>
      <c r="Q3571" s="7"/>
      <c r="R3571" s="1"/>
      <c r="S3571" s="1"/>
      <c r="T3571" s="1"/>
      <c r="U3571" s="15" t="s">
        <v>816</v>
      </c>
      <c r="V3571" s="52"/>
      <c r="W3571" s="14" t="s">
        <v>815</v>
      </c>
      <c r="X3571" s="20">
        <v>0</v>
      </c>
      <c r="Y3571" s="7" t="s">
        <v>12342</v>
      </c>
      <c r="Z3571" s="11" t="s">
        <v>4442</v>
      </c>
      <c r="AA3571" s="7">
        <v>95000</v>
      </c>
      <c r="AB3571" s="1" t="s">
        <v>15891</v>
      </c>
      <c r="AC3571" s="7" t="s">
        <v>14869</v>
      </c>
      <c r="AD3571" s="1" t="s">
        <v>16269</v>
      </c>
    </row>
    <row r="3572" spans="1:30">
      <c r="A3572" s="6">
        <v>43941</v>
      </c>
      <c r="B3572" s="7" t="s">
        <v>21</v>
      </c>
      <c r="C3572" s="7" t="s">
        <v>2648</v>
      </c>
      <c r="D3572" s="11" t="s">
        <v>3952</v>
      </c>
      <c r="E3572" s="7" t="s">
        <v>16</v>
      </c>
      <c r="F3572" s="7" t="s">
        <v>6257</v>
      </c>
      <c r="G3572" s="7" t="s">
        <v>17</v>
      </c>
      <c r="H3572" s="7" t="s">
        <v>6799</v>
      </c>
      <c r="I3572" s="7" t="s">
        <v>9815</v>
      </c>
      <c r="J3572" s="7"/>
      <c r="K3572" s="7"/>
      <c r="L3572" s="7" t="s">
        <v>1880</v>
      </c>
      <c r="M3572" s="7" t="s">
        <v>1881</v>
      </c>
      <c r="N3572" s="7">
        <v>6100</v>
      </c>
      <c r="O3572" s="7"/>
      <c r="P3572" s="7"/>
      <c r="Q3572" s="7"/>
      <c r="R3572" s="1"/>
      <c r="S3572" s="1"/>
      <c r="T3572" s="1"/>
      <c r="U3572" s="15" t="s">
        <v>816</v>
      </c>
      <c r="V3572" s="52"/>
      <c r="W3572" s="14" t="s">
        <v>815</v>
      </c>
      <c r="X3572" s="20">
        <v>0</v>
      </c>
      <c r="Y3572" s="7" t="s">
        <v>12343</v>
      </c>
      <c r="Z3572" s="11" t="s">
        <v>4442</v>
      </c>
      <c r="AA3572" s="7">
        <v>1150000</v>
      </c>
      <c r="AB3572" s="1" t="s">
        <v>15175</v>
      </c>
      <c r="AC3572" s="7" t="s">
        <v>14870</v>
      </c>
      <c r="AD3572" s="1" t="s">
        <v>16269</v>
      </c>
    </row>
    <row r="3573" spans="1:30">
      <c r="A3573" s="6">
        <v>43956</v>
      </c>
      <c r="B3573" s="7" t="s">
        <v>1385</v>
      </c>
      <c r="C3573" s="7" t="s">
        <v>4444</v>
      </c>
      <c r="D3573" s="7" t="s">
        <v>1387</v>
      </c>
      <c r="E3573" s="7" t="s">
        <v>4456</v>
      </c>
      <c r="F3573" s="7" t="s">
        <v>4469</v>
      </c>
      <c r="G3573" s="7"/>
      <c r="H3573" s="7" t="s">
        <v>5355</v>
      </c>
      <c r="I3573" s="7" t="s">
        <v>8288</v>
      </c>
      <c r="J3573" s="7"/>
      <c r="K3573" s="7"/>
      <c r="L3573" s="7" t="s">
        <v>14013</v>
      </c>
      <c r="M3573" s="7" t="s">
        <v>9816</v>
      </c>
      <c r="N3573" s="7">
        <v>6100</v>
      </c>
      <c r="O3573" s="7"/>
      <c r="P3573" s="7"/>
      <c r="Q3573" s="7"/>
      <c r="R3573" s="1"/>
      <c r="S3573" s="1"/>
      <c r="T3573" s="1"/>
      <c r="U3573" s="15" t="s">
        <v>816</v>
      </c>
      <c r="V3573" s="52"/>
      <c r="W3573" s="14" t="s">
        <v>815</v>
      </c>
      <c r="X3573" s="20">
        <v>0</v>
      </c>
      <c r="Y3573" s="7" t="s">
        <v>12344</v>
      </c>
      <c r="Z3573" s="11" t="s">
        <v>4442</v>
      </c>
      <c r="AA3573" s="7">
        <v>0</v>
      </c>
      <c r="AB3573" s="1" t="s">
        <v>15701</v>
      </c>
      <c r="AC3573" s="7" t="s">
        <v>14869</v>
      </c>
      <c r="AD3573" s="1" t="s">
        <v>16269</v>
      </c>
    </row>
    <row r="3574" spans="1:30">
      <c r="A3574" s="6" t="s">
        <v>815</v>
      </c>
      <c r="B3574" s="7" t="s">
        <v>15</v>
      </c>
      <c r="C3574" s="7" t="s">
        <v>4458</v>
      </c>
      <c r="D3574" s="11" t="s">
        <v>904</v>
      </c>
      <c r="E3574" s="7" t="s">
        <v>16</v>
      </c>
      <c r="F3574" s="7" t="s">
        <v>4459</v>
      </c>
      <c r="G3574" s="7" t="s">
        <v>17</v>
      </c>
      <c r="H3574" s="7" t="s">
        <v>6800</v>
      </c>
      <c r="I3574" s="7" t="s">
        <v>8267</v>
      </c>
      <c r="J3574" s="7"/>
      <c r="K3574" s="7" t="s">
        <v>4517</v>
      </c>
      <c r="L3574" s="7"/>
      <c r="M3574" s="7"/>
      <c r="N3574" s="7">
        <v>6085.8</v>
      </c>
      <c r="O3574" s="7"/>
      <c r="P3574" s="7"/>
      <c r="Q3574" s="7"/>
      <c r="R3574" s="1"/>
      <c r="S3574" s="1"/>
      <c r="T3574" s="1"/>
      <c r="U3574" s="15" t="s">
        <v>816</v>
      </c>
      <c r="V3574" s="52"/>
      <c r="W3574" s="14" t="s">
        <v>815</v>
      </c>
      <c r="X3574" s="20">
        <v>0</v>
      </c>
      <c r="Y3574" s="7" t="s">
        <v>12345</v>
      </c>
      <c r="Z3574" s="11" t="s">
        <v>4442</v>
      </c>
      <c r="AA3574" s="7"/>
      <c r="AB3574" s="1" t="s">
        <v>14871</v>
      </c>
      <c r="AC3574" s="7"/>
      <c r="AD3574" s="1" t="s">
        <v>16269</v>
      </c>
    </row>
    <row r="3575" spans="1:30">
      <c r="A3575" s="6">
        <v>43924</v>
      </c>
      <c r="B3575" s="7" t="s">
        <v>21</v>
      </c>
      <c r="C3575" s="7" t="s">
        <v>5590</v>
      </c>
      <c r="D3575" s="11" t="s">
        <v>904</v>
      </c>
      <c r="E3575" s="7" t="s">
        <v>16</v>
      </c>
      <c r="F3575" s="7" t="s">
        <v>176</v>
      </c>
      <c r="G3575" s="7" t="s">
        <v>34</v>
      </c>
      <c r="H3575" s="7" t="s">
        <v>6801</v>
      </c>
      <c r="I3575" s="7" t="s">
        <v>8276</v>
      </c>
      <c r="J3575" s="7"/>
      <c r="K3575" s="7" t="s">
        <v>920</v>
      </c>
      <c r="L3575" s="7"/>
      <c r="M3575" s="7" t="s">
        <v>9817</v>
      </c>
      <c r="N3575" s="7">
        <v>6072.48</v>
      </c>
      <c r="O3575" s="7"/>
      <c r="P3575" s="7"/>
      <c r="Q3575" s="7"/>
      <c r="R3575" s="1"/>
      <c r="S3575" s="1"/>
      <c r="T3575" s="1"/>
      <c r="U3575" s="15" t="s">
        <v>816</v>
      </c>
      <c r="V3575" s="52"/>
      <c r="W3575" s="14" t="s">
        <v>815</v>
      </c>
      <c r="X3575" s="20">
        <v>0</v>
      </c>
      <c r="Y3575" s="7" t="s">
        <v>12346</v>
      </c>
      <c r="Z3575" s="11" t="s">
        <v>4442</v>
      </c>
      <c r="AA3575" s="7"/>
      <c r="AB3575" s="1" t="s">
        <v>14871</v>
      </c>
      <c r="AC3575" s="7"/>
      <c r="AD3575" s="1" t="s">
        <v>16269</v>
      </c>
    </row>
    <row r="3576" spans="1:30">
      <c r="A3576" s="6">
        <v>43944</v>
      </c>
      <c r="B3576" s="7" t="s">
        <v>15</v>
      </c>
      <c r="C3576" s="7" t="s">
        <v>4656</v>
      </c>
      <c r="D3576" s="7" t="s">
        <v>39</v>
      </c>
      <c r="E3576" s="7" t="s">
        <v>16</v>
      </c>
      <c r="F3576" s="7" t="s">
        <v>129</v>
      </c>
      <c r="G3576" s="7" t="s">
        <v>37</v>
      </c>
      <c r="H3576" s="7" t="s">
        <v>6802</v>
      </c>
      <c r="I3576" s="7" t="s">
        <v>8474</v>
      </c>
      <c r="J3576" s="7"/>
      <c r="K3576" s="7" t="s">
        <v>9363</v>
      </c>
      <c r="L3576" s="7" t="s">
        <v>13920</v>
      </c>
      <c r="M3576" s="7" t="s">
        <v>2817</v>
      </c>
      <c r="N3576" s="7">
        <v>6069.7</v>
      </c>
      <c r="O3576" s="7">
        <v>2030</v>
      </c>
      <c r="P3576" s="7">
        <v>2.99</v>
      </c>
      <c r="Q3576" s="7"/>
      <c r="R3576" s="1"/>
      <c r="S3576" s="1"/>
      <c r="T3576" s="1"/>
      <c r="U3576" s="15" t="s">
        <v>816</v>
      </c>
      <c r="V3576" s="52"/>
      <c r="W3576" s="14" t="s">
        <v>815</v>
      </c>
      <c r="X3576" s="20">
        <v>0</v>
      </c>
      <c r="Y3576" s="7" t="s">
        <v>12347</v>
      </c>
      <c r="Z3576" s="11" t="s">
        <v>4442</v>
      </c>
      <c r="AA3576" s="7">
        <v>600000</v>
      </c>
      <c r="AB3576" s="1" t="s">
        <v>15293</v>
      </c>
      <c r="AC3576" s="7" t="s">
        <v>14869</v>
      </c>
      <c r="AD3576" s="1" t="s">
        <v>16269</v>
      </c>
    </row>
    <row r="3577" spans="1:30">
      <c r="A3577" s="6">
        <v>43949</v>
      </c>
      <c r="B3577" s="7" t="s">
        <v>1385</v>
      </c>
      <c r="C3577" s="7" t="s">
        <v>4499</v>
      </c>
      <c r="D3577" s="7" t="s">
        <v>2194</v>
      </c>
      <c r="E3577" s="7" t="s">
        <v>36</v>
      </c>
      <c r="F3577" s="7" t="s">
        <v>2319</v>
      </c>
      <c r="G3577" s="7" t="s">
        <v>17</v>
      </c>
      <c r="H3577" s="7" t="s">
        <v>6803</v>
      </c>
      <c r="I3577" s="7" t="s">
        <v>2321</v>
      </c>
      <c r="J3577" s="7" t="s">
        <v>2321</v>
      </c>
      <c r="K3577" s="7" t="s">
        <v>2321</v>
      </c>
      <c r="L3577" s="7" t="s">
        <v>9203</v>
      </c>
      <c r="M3577" s="7" t="s">
        <v>9204</v>
      </c>
      <c r="N3577" s="7">
        <v>6066.36</v>
      </c>
      <c r="O3577" s="7">
        <v>82</v>
      </c>
      <c r="P3577" s="7">
        <v>73.98</v>
      </c>
      <c r="Q3577" s="7"/>
      <c r="R3577" s="1"/>
      <c r="S3577" s="1"/>
      <c r="T3577" s="1"/>
      <c r="U3577" s="15" t="s">
        <v>816</v>
      </c>
      <c r="V3577" s="52"/>
      <c r="W3577" s="14" t="s">
        <v>815</v>
      </c>
      <c r="X3577" s="20">
        <v>0</v>
      </c>
      <c r="Y3577" s="7" t="s">
        <v>12348</v>
      </c>
      <c r="Z3577" s="11" t="s">
        <v>4442</v>
      </c>
      <c r="AA3577" s="7">
        <v>2419500</v>
      </c>
      <c r="AB3577" s="1" t="s">
        <v>15922</v>
      </c>
      <c r="AC3577" s="7" t="s">
        <v>14869</v>
      </c>
      <c r="AD3577" s="1" t="s">
        <v>16269</v>
      </c>
    </row>
    <row r="3578" spans="1:30">
      <c r="A3578" s="6" t="s">
        <v>815</v>
      </c>
      <c r="B3578" s="7" t="s">
        <v>15</v>
      </c>
      <c r="C3578" s="7" t="s">
        <v>4458</v>
      </c>
      <c r="D3578" s="11" t="s">
        <v>904</v>
      </c>
      <c r="E3578" s="7" t="s">
        <v>16</v>
      </c>
      <c r="F3578" s="7" t="s">
        <v>4459</v>
      </c>
      <c r="G3578" s="7" t="s">
        <v>17</v>
      </c>
      <c r="H3578" s="7" t="s">
        <v>6804</v>
      </c>
      <c r="I3578" s="7" t="s">
        <v>4843</v>
      </c>
      <c r="J3578" s="7"/>
      <c r="K3578" s="7" t="s">
        <v>4517</v>
      </c>
      <c r="L3578" s="7"/>
      <c r="M3578" s="7"/>
      <c r="N3578" s="7">
        <v>6009.04</v>
      </c>
      <c r="O3578" s="7"/>
      <c r="P3578" s="7"/>
      <c r="Q3578" s="7"/>
      <c r="R3578" s="1"/>
      <c r="S3578" s="1"/>
      <c r="T3578" s="1"/>
      <c r="U3578" s="15" t="s">
        <v>816</v>
      </c>
      <c r="V3578" s="52"/>
      <c r="W3578" s="14" t="s">
        <v>815</v>
      </c>
      <c r="X3578" s="20">
        <v>0</v>
      </c>
      <c r="Y3578" s="7" t="s">
        <v>12349</v>
      </c>
      <c r="Z3578" s="11" t="s">
        <v>4442</v>
      </c>
      <c r="AA3578" s="7"/>
      <c r="AB3578" s="1" t="s">
        <v>14871</v>
      </c>
      <c r="AC3578" s="7"/>
      <c r="AD3578" s="1" t="s">
        <v>16269</v>
      </c>
    </row>
    <row r="3579" spans="1:30">
      <c r="A3579" s="6">
        <v>43938</v>
      </c>
      <c r="B3579" s="7" t="s">
        <v>15</v>
      </c>
      <c r="C3579" s="7" t="s">
        <v>4244</v>
      </c>
      <c r="D3579" s="11" t="s">
        <v>3155</v>
      </c>
      <c r="E3579" s="7" t="s">
        <v>16</v>
      </c>
      <c r="F3579" s="7" t="s">
        <v>3156</v>
      </c>
      <c r="G3579" s="7" t="s">
        <v>34</v>
      </c>
      <c r="H3579" s="7" t="s">
        <v>6805</v>
      </c>
      <c r="I3579" s="7" t="s">
        <v>3207</v>
      </c>
      <c r="J3579" s="7" t="s">
        <v>3208</v>
      </c>
      <c r="K3579" s="7" t="s">
        <v>3209</v>
      </c>
      <c r="L3579" s="7" t="s">
        <v>13959</v>
      </c>
      <c r="M3579" s="7" t="s">
        <v>3210</v>
      </c>
      <c r="N3579" s="7">
        <v>6000</v>
      </c>
      <c r="O3579" s="7">
        <v>15</v>
      </c>
      <c r="P3579" s="7">
        <v>400</v>
      </c>
      <c r="Q3579" s="7"/>
      <c r="R3579" s="1"/>
      <c r="S3579" s="1"/>
      <c r="T3579" s="1"/>
      <c r="U3579" s="15" t="s">
        <v>816</v>
      </c>
      <c r="V3579" s="52"/>
      <c r="W3579" s="14" t="s">
        <v>815</v>
      </c>
      <c r="X3579" s="20">
        <v>0</v>
      </c>
      <c r="Y3579" s="7" t="s">
        <v>12350</v>
      </c>
      <c r="Z3579" s="11" t="s">
        <v>4442</v>
      </c>
      <c r="AA3579" s="7">
        <v>100000</v>
      </c>
      <c r="AB3579" s="1" t="s">
        <v>15344</v>
      </c>
      <c r="AC3579" s="7" t="s">
        <v>14868</v>
      </c>
      <c r="AD3579" s="1" t="s">
        <v>16269</v>
      </c>
    </row>
    <row r="3580" spans="1:30">
      <c r="A3580" s="6">
        <v>43938</v>
      </c>
      <c r="B3580" s="7" t="s">
        <v>15</v>
      </c>
      <c r="C3580" s="7" t="s">
        <v>4244</v>
      </c>
      <c r="D3580" s="11" t="s">
        <v>3155</v>
      </c>
      <c r="E3580" s="7" t="s">
        <v>16</v>
      </c>
      <c r="F3580" s="7" t="s">
        <v>3156</v>
      </c>
      <c r="G3580" s="7" t="s">
        <v>34</v>
      </c>
      <c r="H3580" s="7" t="s">
        <v>6806</v>
      </c>
      <c r="I3580" s="7" t="s">
        <v>3207</v>
      </c>
      <c r="J3580" s="7" t="s">
        <v>3208</v>
      </c>
      <c r="K3580" s="7" t="s">
        <v>3209</v>
      </c>
      <c r="L3580" s="7" t="s">
        <v>13959</v>
      </c>
      <c r="M3580" s="7" t="s">
        <v>3210</v>
      </c>
      <c r="N3580" s="7">
        <v>6000</v>
      </c>
      <c r="O3580" s="7">
        <v>10</v>
      </c>
      <c r="P3580" s="7">
        <v>600</v>
      </c>
      <c r="Q3580" s="7"/>
      <c r="R3580" s="1"/>
      <c r="S3580" s="1"/>
      <c r="T3580" s="1"/>
      <c r="U3580" s="15" t="s">
        <v>816</v>
      </c>
      <c r="V3580" s="52"/>
      <c r="W3580" s="14" t="s">
        <v>815</v>
      </c>
      <c r="X3580" s="20">
        <v>0</v>
      </c>
      <c r="Y3580" s="7" t="s">
        <v>12351</v>
      </c>
      <c r="Z3580" s="11" t="s">
        <v>4442</v>
      </c>
      <c r="AA3580" s="7">
        <v>100000</v>
      </c>
      <c r="AB3580" s="1" t="s">
        <v>15344</v>
      </c>
      <c r="AC3580" s="7" t="s">
        <v>14868</v>
      </c>
      <c r="AD3580" s="1" t="s">
        <v>16269</v>
      </c>
    </row>
    <row r="3581" spans="1:30">
      <c r="A3581" s="6">
        <v>43943</v>
      </c>
      <c r="B3581" s="7" t="s">
        <v>15</v>
      </c>
      <c r="C3581" s="7" t="s">
        <v>4244</v>
      </c>
      <c r="D3581" s="11" t="s">
        <v>3155</v>
      </c>
      <c r="E3581" s="7" t="s">
        <v>16</v>
      </c>
      <c r="F3581" s="7" t="s">
        <v>4591</v>
      </c>
      <c r="G3581" s="7" t="s">
        <v>34</v>
      </c>
      <c r="H3581" s="7" t="s">
        <v>6807</v>
      </c>
      <c r="I3581" s="7" t="s">
        <v>8608</v>
      </c>
      <c r="J3581" s="7"/>
      <c r="K3581" s="7"/>
      <c r="L3581" s="7" t="s">
        <v>8609</v>
      </c>
      <c r="M3581" s="7" t="s">
        <v>14359</v>
      </c>
      <c r="N3581" s="7">
        <v>6000</v>
      </c>
      <c r="O3581" s="7">
        <v>1</v>
      </c>
      <c r="P3581" s="7">
        <v>6000</v>
      </c>
      <c r="Q3581" s="7"/>
      <c r="R3581" s="1"/>
      <c r="S3581" s="1"/>
      <c r="T3581" s="1"/>
      <c r="U3581" s="15" t="s">
        <v>816</v>
      </c>
      <c r="V3581" s="52"/>
      <c r="W3581" s="14" t="s">
        <v>815</v>
      </c>
      <c r="X3581" s="20">
        <v>0</v>
      </c>
      <c r="Y3581" s="7" t="s">
        <v>12352</v>
      </c>
      <c r="Z3581" s="11" t="s">
        <v>4442</v>
      </c>
      <c r="AA3581" s="7">
        <v>600000</v>
      </c>
      <c r="AB3581" s="1" t="s">
        <v>15752</v>
      </c>
      <c r="AC3581" s="7" t="s">
        <v>14870</v>
      </c>
      <c r="AD3581" s="1" t="s">
        <v>16269</v>
      </c>
    </row>
    <row r="3582" spans="1:30">
      <c r="A3582" s="6">
        <v>43948</v>
      </c>
      <c r="B3582" s="7" t="s">
        <v>21</v>
      </c>
      <c r="C3582" s="7" t="s">
        <v>4451</v>
      </c>
      <c r="D3582" s="7" t="s">
        <v>2480</v>
      </c>
      <c r="E3582" s="7" t="s">
        <v>16</v>
      </c>
      <c r="F3582" s="7" t="s">
        <v>2481</v>
      </c>
      <c r="G3582" s="7" t="s">
        <v>17</v>
      </c>
      <c r="H3582" s="7" t="s">
        <v>6808</v>
      </c>
      <c r="I3582" s="7" t="s">
        <v>9818</v>
      </c>
      <c r="J3582" s="7" t="s">
        <v>2485</v>
      </c>
      <c r="K3582" s="7"/>
      <c r="L3582" s="7" t="s">
        <v>8631</v>
      </c>
      <c r="M3582" s="7" t="s">
        <v>8632</v>
      </c>
      <c r="N3582" s="7">
        <v>6000</v>
      </c>
      <c r="O3582" s="7"/>
      <c r="P3582" s="7"/>
      <c r="Q3582" s="7"/>
      <c r="R3582" s="1"/>
      <c r="S3582" s="1"/>
      <c r="T3582" s="1"/>
      <c r="U3582" s="15" t="s">
        <v>816</v>
      </c>
      <c r="V3582" s="52"/>
      <c r="W3582" s="14" t="s">
        <v>815</v>
      </c>
      <c r="X3582" s="20">
        <v>0</v>
      </c>
      <c r="Y3582" s="7" t="s">
        <v>12353</v>
      </c>
      <c r="Z3582" s="11" t="s">
        <v>4442</v>
      </c>
      <c r="AA3582" s="7">
        <v>500000</v>
      </c>
      <c r="AB3582" s="1" t="s">
        <v>15758</v>
      </c>
      <c r="AC3582" s="7" t="s">
        <v>14869</v>
      </c>
      <c r="AD3582" s="1" t="s">
        <v>16269</v>
      </c>
    </row>
    <row r="3583" spans="1:30">
      <c r="A3583" s="6">
        <v>43922</v>
      </c>
      <c r="B3583" s="7" t="s">
        <v>15</v>
      </c>
      <c r="C3583" s="7" t="s">
        <v>4632</v>
      </c>
      <c r="D3583" s="7" t="s">
        <v>3512</v>
      </c>
      <c r="E3583" s="7" t="s">
        <v>16</v>
      </c>
      <c r="F3583" s="7"/>
      <c r="G3583" s="7" t="s">
        <v>17</v>
      </c>
      <c r="H3583" s="7" t="s">
        <v>6809</v>
      </c>
      <c r="I3583" s="7" t="s">
        <v>9819</v>
      </c>
      <c r="J3583" s="7" t="s">
        <v>9820</v>
      </c>
      <c r="K3583" s="7" t="s">
        <v>9820</v>
      </c>
      <c r="L3583" s="7" t="s">
        <v>4811</v>
      </c>
      <c r="M3583" s="7" t="s">
        <v>4812</v>
      </c>
      <c r="N3583" s="7">
        <v>6000</v>
      </c>
      <c r="O3583" s="7">
        <v>1000</v>
      </c>
      <c r="P3583" s="7">
        <v>6</v>
      </c>
      <c r="Q3583" s="7"/>
      <c r="R3583" s="1"/>
      <c r="S3583" s="1"/>
      <c r="T3583" s="1"/>
      <c r="U3583" s="15" t="s">
        <v>816</v>
      </c>
      <c r="V3583" s="52"/>
      <c r="W3583" s="14" t="s">
        <v>815</v>
      </c>
      <c r="X3583" s="20">
        <v>0</v>
      </c>
      <c r="Y3583" s="7" t="s">
        <v>12354</v>
      </c>
      <c r="Z3583" s="11" t="s">
        <v>4442</v>
      </c>
      <c r="AA3583" s="7">
        <v>5000000</v>
      </c>
      <c r="AB3583" s="1" t="s">
        <v>15529</v>
      </c>
      <c r="AC3583" s="7" t="s">
        <v>14869</v>
      </c>
      <c r="AD3583" s="1" t="s">
        <v>16269</v>
      </c>
    </row>
    <row r="3584" spans="1:30">
      <c r="A3584" s="6">
        <v>43944</v>
      </c>
      <c r="B3584" s="7" t="s">
        <v>15</v>
      </c>
      <c r="C3584" s="7" t="s">
        <v>4656</v>
      </c>
      <c r="D3584" s="7" t="s">
        <v>39</v>
      </c>
      <c r="E3584" s="7" t="s">
        <v>16</v>
      </c>
      <c r="F3584" s="7" t="s">
        <v>129</v>
      </c>
      <c r="G3584" s="7" t="s">
        <v>37</v>
      </c>
      <c r="H3584" s="7" t="s">
        <v>6810</v>
      </c>
      <c r="I3584" s="7" t="s">
        <v>9821</v>
      </c>
      <c r="J3584" s="7"/>
      <c r="K3584" s="7" t="s">
        <v>9822</v>
      </c>
      <c r="L3584" s="7" t="s">
        <v>9823</v>
      </c>
      <c r="M3584" s="7" t="s">
        <v>14700</v>
      </c>
      <c r="N3584" s="7">
        <v>6000</v>
      </c>
      <c r="O3584" s="7">
        <v>20</v>
      </c>
      <c r="P3584" s="7">
        <v>300</v>
      </c>
      <c r="Q3584" s="7"/>
      <c r="R3584" s="1"/>
      <c r="S3584" s="1"/>
      <c r="T3584" s="1"/>
      <c r="U3584" s="15" t="s">
        <v>816</v>
      </c>
      <c r="V3584" s="52"/>
      <c r="W3584" s="14" t="s">
        <v>815</v>
      </c>
      <c r="X3584" s="20">
        <v>0</v>
      </c>
      <c r="Y3584" s="7" t="s">
        <v>12355</v>
      </c>
      <c r="Z3584" s="11" t="s">
        <v>4442</v>
      </c>
      <c r="AA3584" s="7">
        <v>300000</v>
      </c>
      <c r="AB3584" s="1" t="s">
        <v>16099</v>
      </c>
      <c r="AC3584" s="7" t="s">
        <v>14868</v>
      </c>
      <c r="AD3584" s="1" t="s">
        <v>16269</v>
      </c>
    </row>
    <row r="3585" spans="1:30">
      <c r="A3585" s="6">
        <v>43944</v>
      </c>
      <c r="B3585" s="7" t="s">
        <v>15</v>
      </c>
      <c r="C3585" s="7" t="s">
        <v>4656</v>
      </c>
      <c r="D3585" s="7" t="s">
        <v>39</v>
      </c>
      <c r="E3585" s="7" t="s">
        <v>16</v>
      </c>
      <c r="F3585" s="7" t="s">
        <v>129</v>
      </c>
      <c r="G3585" s="7" t="s">
        <v>37</v>
      </c>
      <c r="H3585" s="7" t="s">
        <v>6811</v>
      </c>
      <c r="I3585" s="7" t="s">
        <v>9821</v>
      </c>
      <c r="J3585" s="7"/>
      <c r="K3585" s="7" t="s">
        <v>9822</v>
      </c>
      <c r="L3585" s="7" t="s">
        <v>9823</v>
      </c>
      <c r="M3585" s="7" t="s">
        <v>14700</v>
      </c>
      <c r="N3585" s="7">
        <v>6000</v>
      </c>
      <c r="O3585" s="7">
        <v>20</v>
      </c>
      <c r="P3585" s="7">
        <v>300</v>
      </c>
      <c r="Q3585" s="7"/>
      <c r="R3585" s="1"/>
      <c r="S3585" s="1"/>
      <c r="T3585" s="1"/>
      <c r="U3585" s="15" t="s">
        <v>816</v>
      </c>
      <c r="V3585" s="52"/>
      <c r="W3585" s="14" t="s">
        <v>815</v>
      </c>
      <c r="X3585" s="20">
        <v>0</v>
      </c>
      <c r="Y3585" s="7" t="s">
        <v>12356</v>
      </c>
      <c r="Z3585" s="11" t="s">
        <v>4442</v>
      </c>
      <c r="AA3585" s="7">
        <v>300000</v>
      </c>
      <c r="AB3585" s="1" t="s">
        <v>16099</v>
      </c>
      <c r="AC3585" s="7" t="s">
        <v>14868</v>
      </c>
      <c r="AD3585" s="1" t="s">
        <v>16269</v>
      </c>
    </row>
    <row r="3586" spans="1:30">
      <c r="A3586" s="6">
        <v>43941</v>
      </c>
      <c r="B3586" s="7" t="s">
        <v>21</v>
      </c>
      <c r="C3586" s="7" t="s">
        <v>2648</v>
      </c>
      <c r="D3586" s="11" t="s">
        <v>3952</v>
      </c>
      <c r="E3586" s="7" t="s">
        <v>16</v>
      </c>
      <c r="F3586" s="7" t="s">
        <v>6186</v>
      </c>
      <c r="G3586" s="7" t="s">
        <v>17</v>
      </c>
      <c r="H3586" s="7" t="s">
        <v>6812</v>
      </c>
      <c r="I3586" s="7" t="s">
        <v>9758</v>
      </c>
      <c r="J3586" s="7"/>
      <c r="K3586" s="7"/>
      <c r="L3586" s="7" t="s">
        <v>14676</v>
      </c>
      <c r="M3586" s="7" t="s">
        <v>14675</v>
      </c>
      <c r="N3586" s="7">
        <v>6000</v>
      </c>
      <c r="O3586" s="7"/>
      <c r="P3586" s="7"/>
      <c r="Q3586" s="7"/>
      <c r="R3586" s="1"/>
      <c r="S3586" s="1"/>
      <c r="T3586" s="1"/>
      <c r="U3586" s="15" t="s">
        <v>816</v>
      </c>
      <c r="V3586" s="52"/>
      <c r="W3586" s="14" t="s">
        <v>815</v>
      </c>
      <c r="X3586" s="20">
        <v>0</v>
      </c>
      <c r="Y3586" s="7" t="s">
        <v>12357</v>
      </c>
      <c r="Z3586" s="11" t="s">
        <v>4442</v>
      </c>
      <c r="AA3586" s="7">
        <v>170000</v>
      </c>
      <c r="AB3586" s="1" t="s">
        <v>15416</v>
      </c>
      <c r="AC3586" s="7" t="s">
        <v>14868</v>
      </c>
      <c r="AD3586" s="1" t="s">
        <v>16269</v>
      </c>
    </row>
    <row r="3587" spans="1:30">
      <c r="A3587" s="6">
        <v>43955</v>
      </c>
      <c r="B3587" s="7" t="s">
        <v>15</v>
      </c>
      <c r="C3587" s="7" t="s">
        <v>2194</v>
      </c>
      <c r="D3587" s="7" t="s">
        <v>2194</v>
      </c>
      <c r="E3587" s="7" t="s">
        <v>128</v>
      </c>
      <c r="F3587" s="7" t="s">
        <v>6639</v>
      </c>
      <c r="G3587" s="7" t="s">
        <v>17</v>
      </c>
      <c r="H3587" s="7" t="s">
        <v>6813</v>
      </c>
      <c r="I3587" s="7" t="s">
        <v>9711</v>
      </c>
      <c r="J3587" s="7" t="s">
        <v>2207</v>
      </c>
      <c r="K3587" s="7" t="s">
        <v>9712</v>
      </c>
      <c r="L3587" s="7" t="s">
        <v>1982</v>
      </c>
      <c r="M3587" s="7" t="s">
        <v>1983</v>
      </c>
      <c r="N3587" s="7">
        <v>6000</v>
      </c>
      <c r="O3587" s="7">
        <v>500</v>
      </c>
      <c r="P3587" s="7">
        <v>12</v>
      </c>
      <c r="Q3587" s="7"/>
      <c r="R3587" s="1"/>
      <c r="S3587" s="1"/>
      <c r="T3587" s="1"/>
      <c r="U3587" s="15" t="s">
        <v>816</v>
      </c>
      <c r="V3587" s="52"/>
      <c r="W3587" s="14" t="s">
        <v>815</v>
      </c>
      <c r="X3587" s="20">
        <v>0</v>
      </c>
      <c r="Y3587" s="7" t="s">
        <v>12358</v>
      </c>
      <c r="Z3587" s="11" t="s">
        <v>4442</v>
      </c>
      <c r="AA3587" s="7">
        <v>62200</v>
      </c>
      <c r="AB3587" s="1" t="s">
        <v>15196</v>
      </c>
      <c r="AC3587" s="7" t="s">
        <v>14870</v>
      </c>
      <c r="AD3587" s="1" t="s">
        <v>16269</v>
      </c>
    </row>
    <row r="3588" spans="1:30">
      <c r="A3588" s="6">
        <v>43941</v>
      </c>
      <c r="B3588" s="7" t="s">
        <v>21</v>
      </c>
      <c r="C3588" s="7" t="s">
        <v>4659</v>
      </c>
      <c r="D3588" s="7" t="s">
        <v>2349</v>
      </c>
      <c r="E3588" s="7" t="s">
        <v>16</v>
      </c>
      <c r="F3588" s="7" t="s">
        <v>2350</v>
      </c>
      <c r="G3588" s="7" t="s">
        <v>34</v>
      </c>
      <c r="H3588" s="7" t="s">
        <v>6814</v>
      </c>
      <c r="I3588" s="7" t="s">
        <v>9824</v>
      </c>
      <c r="J3588" s="7"/>
      <c r="K3588" s="7" t="s">
        <v>9825</v>
      </c>
      <c r="L3588" s="7" t="s">
        <v>14701</v>
      </c>
      <c r="M3588" s="7" t="s">
        <v>9826</v>
      </c>
      <c r="N3588" s="7">
        <v>6000</v>
      </c>
      <c r="O3588" s="7">
        <v>6</v>
      </c>
      <c r="P3588" s="7">
        <v>1000</v>
      </c>
      <c r="Q3588" s="7"/>
      <c r="R3588" s="1"/>
      <c r="S3588" s="1"/>
      <c r="T3588" s="1"/>
      <c r="U3588" s="15" t="s">
        <v>816</v>
      </c>
      <c r="V3588" s="52"/>
      <c r="W3588" s="14" t="s">
        <v>815</v>
      </c>
      <c r="X3588" s="20">
        <v>0</v>
      </c>
      <c r="Y3588" s="7" t="s">
        <v>12359</v>
      </c>
      <c r="Z3588" s="11" t="s">
        <v>4442</v>
      </c>
      <c r="AA3588" s="7">
        <v>40000</v>
      </c>
      <c r="AB3588" s="1" t="s">
        <v>16100</v>
      </c>
      <c r="AC3588" s="7" t="s">
        <v>14870</v>
      </c>
      <c r="AD3588" s="1" t="s">
        <v>16269</v>
      </c>
    </row>
    <row r="3589" spans="1:30">
      <c r="A3589" s="6">
        <v>43920</v>
      </c>
      <c r="B3589" s="7" t="s">
        <v>21</v>
      </c>
      <c r="C3589" s="7" t="s">
        <v>6136</v>
      </c>
      <c r="D3589" s="11" t="s">
        <v>904</v>
      </c>
      <c r="E3589" s="7" t="s">
        <v>16</v>
      </c>
      <c r="F3589" s="7" t="s">
        <v>3376</v>
      </c>
      <c r="G3589" s="7" t="s">
        <v>34</v>
      </c>
      <c r="H3589" s="7" t="s">
        <v>6815</v>
      </c>
      <c r="I3589" s="7" t="s">
        <v>2279</v>
      </c>
      <c r="J3589" s="7"/>
      <c r="K3589" s="7"/>
      <c r="L3589" s="7" t="s">
        <v>14548</v>
      </c>
      <c r="M3589" s="7" t="s">
        <v>14547</v>
      </c>
      <c r="N3589" s="7">
        <v>6000</v>
      </c>
      <c r="O3589" s="7">
        <v>1</v>
      </c>
      <c r="P3589" s="7">
        <v>6000</v>
      </c>
      <c r="Q3589" s="7"/>
      <c r="R3589" s="1"/>
      <c r="S3589" s="1"/>
      <c r="T3589" s="1"/>
      <c r="U3589" s="15" t="s">
        <v>816</v>
      </c>
      <c r="V3589" s="52"/>
      <c r="W3589" s="14" t="s">
        <v>815</v>
      </c>
      <c r="X3589" s="20">
        <v>0</v>
      </c>
      <c r="Y3589" s="7" t="s">
        <v>12360</v>
      </c>
      <c r="Z3589" s="11" t="s">
        <v>4442</v>
      </c>
      <c r="AA3589" s="7">
        <v>100000</v>
      </c>
      <c r="AB3589" s="1" t="s">
        <v>15954</v>
      </c>
      <c r="AC3589" s="7" t="s">
        <v>14868</v>
      </c>
      <c r="AD3589" s="1" t="s">
        <v>16269</v>
      </c>
    </row>
    <row r="3590" spans="1:30">
      <c r="A3590" s="6">
        <v>43928</v>
      </c>
      <c r="B3590" s="7" t="s">
        <v>21</v>
      </c>
      <c r="C3590" s="7" t="s">
        <v>6677</v>
      </c>
      <c r="D3590" s="11" t="s">
        <v>904</v>
      </c>
      <c r="E3590" s="7" t="s">
        <v>16</v>
      </c>
      <c r="F3590" s="7" t="s">
        <v>3431</v>
      </c>
      <c r="G3590" s="7" t="s">
        <v>17</v>
      </c>
      <c r="H3590" s="7" t="s">
        <v>6311</v>
      </c>
      <c r="I3590" s="7" t="s">
        <v>9827</v>
      </c>
      <c r="J3590" s="7"/>
      <c r="K3590" s="7" t="s">
        <v>9828</v>
      </c>
      <c r="L3590" s="7" t="s">
        <v>14703</v>
      </c>
      <c r="M3590" s="7" t="s">
        <v>14702</v>
      </c>
      <c r="N3590" s="7">
        <v>6000</v>
      </c>
      <c r="O3590" s="7"/>
      <c r="P3590" s="7"/>
      <c r="Q3590" s="7"/>
      <c r="R3590" s="1"/>
      <c r="S3590" s="1"/>
      <c r="T3590" s="1"/>
      <c r="U3590" s="15" t="s">
        <v>816</v>
      </c>
      <c r="V3590" s="52"/>
      <c r="W3590" s="14" t="s">
        <v>815</v>
      </c>
      <c r="X3590" s="20">
        <v>0</v>
      </c>
      <c r="Y3590" s="7" t="s">
        <v>12361</v>
      </c>
      <c r="Z3590" s="11" t="s">
        <v>4442</v>
      </c>
      <c r="AA3590" s="7">
        <v>50000</v>
      </c>
      <c r="AB3590" s="1" t="s">
        <v>16101</v>
      </c>
      <c r="AC3590" s="7" t="s">
        <v>14868</v>
      </c>
      <c r="AD3590" s="1" t="s">
        <v>16269</v>
      </c>
    </row>
    <row r="3591" spans="1:30">
      <c r="A3591" s="6" t="s">
        <v>815</v>
      </c>
      <c r="B3591" s="7" t="s">
        <v>15</v>
      </c>
      <c r="C3591" s="7" t="s">
        <v>4458</v>
      </c>
      <c r="D3591" s="11" t="s">
        <v>904</v>
      </c>
      <c r="E3591" s="7" t="s">
        <v>16</v>
      </c>
      <c r="F3591" s="7" t="s">
        <v>4459</v>
      </c>
      <c r="G3591" s="7" t="s">
        <v>17</v>
      </c>
      <c r="H3591" s="7" t="s">
        <v>6536</v>
      </c>
      <c r="I3591" s="7" t="s">
        <v>4845</v>
      </c>
      <c r="J3591" s="7"/>
      <c r="K3591" s="7" t="s">
        <v>4517</v>
      </c>
      <c r="L3591" s="7" t="s">
        <v>1838</v>
      </c>
      <c r="M3591" s="7" t="s">
        <v>8433</v>
      </c>
      <c r="N3591" s="7">
        <v>6000</v>
      </c>
      <c r="O3591" s="7"/>
      <c r="P3591" s="7"/>
      <c r="Q3591" s="7"/>
      <c r="R3591" s="1"/>
      <c r="S3591" s="1"/>
      <c r="T3591" s="1"/>
      <c r="U3591" s="15" t="s">
        <v>816</v>
      </c>
      <c r="V3591" s="52"/>
      <c r="W3591" s="14" t="s">
        <v>815</v>
      </c>
      <c r="X3591" s="20">
        <v>0</v>
      </c>
      <c r="Y3591" s="7" t="s">
        <v>12362</v>
      </c>
      <c r="Z3591" s="11" t="s">
        <v>4442</v>
      </c>
      <c r="AA3591" s="7">
        <v>16500000</v>
      </c>
      <c r="AB3591" s="1" t="s">
        <v>15167</v>
      </c>
      <c r="AC3591" s="7" t="s">
        <v>14869</v>
      </c>
      <c r="AD3591" s="1" t="s">
        <v>16269</v>
      </c>
    </row>
    <row r="3592" spans="1:30">
      <c r="A3592" s="6">
        <v>43949</v>
      </c>
      <c r="B3592" s="7" t="s">
        <v>1385</v>
      </c>
      <c r="C3592" s="7" t="s">
        <v>4444</v>
      </c>
      <c r="D3592" s="7" t="s">
        <v>1387</v>
      </c>
      <c r="E3592" s="7" t="s">
        <v>4456</v>
      </c>
      <c r="F3592" s="7" t="s">
        <v>4482</v>
      </c>
      <c r="G3592" s="7" t="s">
        <v>17</v>
      </c>
      <c r="H3592" s="7" t="s">
        <v>6816</v>
      </c>
      <c r="I3592" s="7" t="s">
        <v>9829</v>
      </c>
      <c r="J3592" s="7"/>
      <c r="K3592" s="7"/>
      <c r="L3592" s="7" t="s">
        <v>9830</v>
      </c>
      <c r="M3592" s="7" t="s">
        <v>9831</v>
      </c>
      <c r="N3592" s="7">
        <v>6000</v>
      </c>
      <c r="O3592" s="7"/>
      <c r="P3592" s="7"/>
      <c r="Q3592" s="7"/>
      <c r="R3592" s="1"/>
      <c r="S3592" s="1"/>
      <c r="T3592" s="1"/>
      <c r="U3592" s="15" t="s">
        <v>816</v>
      </c>
      <c r="V3592" s="52"/>
      <c r="W3592" s="14" t="s">
        <v>815</v>
      </c>
      <c r="X3592" s="20">
        <v>0</v>
      </c>
      <c r="Y3592" s="7" t="s">
        <v>12363</v>
      </c>
      <c r="Z3592" s="11" t="s">
        <v>4442</v>
      </c>
      <c r="AA3592" s="7">
        <v>440000</v>
      </c>
      <c r="AB3592" s="1" t="s">
        <v>16102</v>
      </c>
      <c r="AC3592" s="7" t="s">
        <v>14870</v>
      </c>
      <c r="AD3592" s="1" t="s">
        <v>16269</v>
      </c>
    </row>
    <row r="3593" spans="1:30">
      <c r="A3593" s="6">
        <v>43943</v>
      </c>
      <c r="B3593" s="7" t="s">
        <v>15</v>
      </c>
      <c r="C3593" s="7" t="s">
        <v>4642</v>
      </c>
      <c r="D3593" s="7" t="s">
        <v>2046</v>
      </c>
      <c r="E3593" s="7" t="s">
        <v>16</v>
      </c>
      <c r="F3593" s="7"/>
      <c r="G3593" s="7" t="s">
        <v>17</v>
      </c>
      <c r="H3593" s="7" t="s">
        <v>6817</v>
      </c>
      <c r="I3593" s="7" t="s">
        <v>2093</v>
      </c>
      <c r="J3593" s="7"/>
      <c r="K3593" s="7" t="s">
        <v>2094</v>
      </c>
      <c r="L3593" s="7" t="s">
        <v>13865</v>
      </c>
      <c r="M3593" s="7" t="s">
        <v>2055</v>
      </c>
      <c r="N3593" s="7">
        <v>5999.8</v>
      </c>
      <c r="O3593" s="7">
        <v>20</v>
      </c>
      <c r="P3593" s="7">
        <v>299.99</v>
      </c>
      <c r="Q3593" s="7"/>
      <c r="R3593" s="1"/>
      <c r="S3593" s="1"/>
      <c r="T3593" s="1"/>
      <c r="U3593" s="15" t="s">
        <v>816</v>
      </c>
      <c r="V3593" s="52"/>
      <c r="W3593" s="14" t="s">
        <v>815</v>
      </c>
      <c r="X3593" s="20">
        <v>0</v>
      </c>
      <c r="Y3593" s="7" t="s">
        <v>12364</v>
      </c>
      <c r="Z3593" s="11" t="s">
        <v>4442</v>
      </c>
      <c r="AA3593" s="7">
        <v>2000000</v>
      </c>
      <c r="AB3593" s="1" t="s">
        <v>15207</v>
      </c>
      <c r="AC3593" s="7" t="s">
        <v>14869</v>
      </c>
      <c r="AD3593" s="1" t="s">
        <v>16269</v>
      </c>
    </row>
    <row r="3594" spans="1:30">
      <c r="A3594" s="6">
        <v>43943</v>
      </c>
      <c r="B3594" s="7" t="s">
        <v>15</v>
      </c>
      <c r="C3594" s="7" t="s">
        <v>4642</v>
      </c>
      <c r="D3594" s="7" t="s">
        <v>2046</v>
      </c>
      <c r="E3594" s="7" t="s">
        <v>16</v>
      </c>
      <c r="F3594" s="7"/>
      <c r="G3594" s="7" t="s">
        <v>17</v>
      </c>
      <c r="H3594" s="7" t="s">
        <v>6818</v>
      </c>
      <c r="I3594" s="7" t="s">
        <v>2093</v>
      </c>
      <c r="J3594" s="7"/>
      <c r="K3594" s="7" t="s">
        <v>2094</v>
      </c>
      <c r="L3594" s="7" t="s">
        <v>13865</v>
      </c>
      <c r="M3594" s="7" t="s">
        <v>2055</v>
      </c>
      <c r="N3594" s="7">
        <v>5997.6</v>
      </c>
      <c r="O3594" s="7">
        <v>240</v>
      </c>
      <c r="P3594" s="7">
        <v>24.99</v>
      </c>
      <c r="Q3594" s="7"/>
      <c r="R3594" s="1"/>
      <c r="S3594" s="1"/>
      <c r="T3594" s="1"/>
      <c r="U3594" s="15" t="s">
        <v>816</v>
      </c>
      <c r="V3594" s="52"/>
      <c r="W3594" s="14" t="s">
        <v>815</v>
      </c>
      <c r="X3594" s="20">
        <v>0</v>
      </c>
      <c r="Y3594" s="7" t="s">
        <v>12365</v>
      </c>
      <c r="Z3594" s="11" t="s">
        <v>4442</v>
      </c>
      <c r="AA3594" s="7">
        <v>2000000</v>
      </c>
      <c r="AB3594" s="1" t="s">
        <v>15207</v>
      </c>
      <c r="AC3594" s="7" t="s">
        <v>14869</v>
      </c>
      <c r="AD3594" s="1" t="s">
        <v>16269</v>
      </c>
    </row>
    <row r="3595" spans="1:30">
      <c r="A3595" s="6">
        <v>43956</v>
      </c>
      <c r="B3595" s="7" t="s">
        <v>1385</v>
      </c>
      <c r="C3595" s="7" t="s">
        <v>4444</v>
      </c>
      <c r="D3595" s="7" t="s">
        <v>1387</v>
      </c>
      <c r="E3595" s="7" t="s">
        <v>4456</v>
      </c>
      <c r="F3595" s="7" t="s">
        <v>4469</v>
      </c>
      <c r="G3595" s="7"/>
      <c r="H3595" s="7" t="s">
        <v>5355</v>
      </c>
      <c r="I3595" s="7" t="s">
        <v>8288</v>
      </c>
      <c r="J3595" s="7"/>
      <c r="K3595" s="7"/>
      <c r="L3595" s="7" t="s">
        <v>14149</v>
      </c>
      <c r="M3595" s="7" t="s">
        <v>4837</v>
      </c>
      <c r="N3595" s="7">
        <v>5994</v>
      </c>
      <c r="O3595" s="7"/>
      <c r="P3595" s="7"/>
      <c r="Q3595" s="7"/>
      <c r="R3595" s="1"/>
      <c r="S3595" s="1"/>
      <c r="T3595" s="1"/>
      <c r="U3595" s="15" t="s">
        <v>816</v>
      </c>
      <c r="V3595" s="52"/>
      <c r="W3595" s="14" t="s">
        <v>815</v>
      </c>
      <c r="X3595" s="20">
        <v>0</v>
      </c>
      <c r="Y3595" s="7" t="s">
        <v>12366</v>
      </c>
      <c r="Z3595" s="11" t="s">
        <v>4442</v>
      </c>
      <c r="AA3595" s="7">
        <v>50000</v>
      </c>
      <c r="AB3595" s="1" t="s">
        <v>15535</v>
      </c>
      <c r="AC3595" s="7" t="s">
        <v>14869</v>
      </c>
      <c r="AD3595" s="1" t="s">
        <v>16269</v>
      </c>
    </row>
    <row r="3596" spans="1:30">
      <c r="A3596" s="6" t="s">
        <v>815</v>
      </c>
      <c r="B3596" s="7" t="s">
        <v>15</v>
      </c>
      <c r="C3596" s="7" t="s">
        <v>4458</v>
      </c>
      <c r="D3596" s="11" t="s">
        <v>904</v>
      </c>
      <c r="E3596" s="7" t="s">
        <v>16</v>
      </c>
      <c r="F3596" s="7" t="s">
        <v>4459</v>
      </c>
      <c r="G3596" s="7" t="s">
        <v>17</v>
      </c>
      <c r="H3596" s="7" t="s">
        <v>6819</v>
      </c>
      <c r="I3596" s="7" t="s">
        <v>4843</v>
      </c>
      <c r="J3596" s="7"/>
      <c r="K3596" s="7" t="s">
        <v>4517</v>
      </c>
      <c r="L3596" s="7" t="s">
        <v>8316</v>
      </c>
      <c r="M3596" s="7" t="s">
        <v>14305</v>
      </c>
      <c r="N3596" s="7">
        <v>5989.2</v>
      </c>
      <c r="O3596" s="7"/>
      <c r="P3596" s="7"/>
      <c r="Q3596" s="7"/>
      <c r="R3596" s="1"/>
      <c r="S3596" s="1"/>
      <c r="T3596" s="1"/>
      <c r="U3596" s="15" t="s">
        <v>816</v>
      </c>
      <c r="V3596" s="52"/>
      <c r="W3596" s="14" t="s">
        <v>815</v>
      </c>
      <c r="X3596" s="20">
        <v>0</v>
      </c>
      <c r="Y3596" s="7" t="s">
        <v>12367</v>
      </c>
      <c r="Z3596" s="11" t="s">
        <v>4442</v>
      </c>
      <c r="AA3596" s="7">
        <v>103730196.44</v>
      </c>
      <c r="AB3596" s="1" t="s">
        <v>15679</v>
      </c>
      <c r="AC3596" s="7" t="s">
        <v>14869</v>
      </c>
      <c r="AD3596" s="1" t="s">
        <v>16269</v>
      </c>
    </row>
    <row r="3597" spans="1:30">
      <c r="A3597" s="6">
        <v>43938</v>
      </c>
      <c r="B3597" s="7" t="s">
        <v>15</v>
      </c>
      <c r="C3597" s="7" t="s">
        <v>4670</v>
      </c>
      <c r="D3597" s="7" t="s">
        <v>2695</v>
      </c>
      <c r="E3597" s="7" t="s">
        <v>16</v>
      </c>
      <c r="F3597" s="7" t="s">
        <v>2725</v>
      </c>
      <c r="G3597" s="7" t="s">
        <v>34</v>
      </c>
      <c r="H3597" s="7" t="s">
        <v>6820</v>
      </c>
      <c r="I3597" s="7" t="s">
        <v>9832</v>
      </c>
      <c r="J3597" s="7" t="s">
        <v>1123</v>
      </c>
      <c r="K3597" s="7" t="s">
        <v>2700</v>
      </c>
      <c r="L3597" s="7" t="s">
        <v>14704</v>
      </c>
      <c r="M3597" s="7" t="s">
        <v>9833</v>
      </c>
      <c r="N3597" s="7">
        <v>5986.14</v>
      </c>
      <c r="O3597" s="7">
        <v>1</v>
      </c>
      <c r="P3597" s="7">
        <v>5986.14</v>
      </c>
      <c r="Q3597" s="7"/>
      <c r="R3597" s="1"/>
      <c r="S3597" s="1"/>
      <c r="T3597" s="1"/>
      <c r="U3597" s="15" t="s">
        <v>816</v>
      </c>
      <c r="V3597" s="52"/>
      <c r="W3597" s="14" t="s">
        <v>815</v>
      </c>
      <c r="X3597" s="20">
        <v>0</v>
      </c>
      <c r="Y3597" s="7" t="s">
        <v>12368</v>
      </c>
      <c r="Z3597" s="11" t="s">
        <v>4442</v>
      </c>
      <c r="AA3597" s="7">
        <v>200000</v>
      </c>
      <c r="AB3597" s="1" t="s">
        <v>16103</v>
      </c>
      <c r="AC3597" s="7" t="s">
        <v>14868</v>
      </c>
      <c r="AD3597" s="1" t="s">
        <v>16269</v>
      </c>
    </row>
    <row r="3598" spans="1:30">
      <c r="A3598" s="6" t="s">
        <v>815</v>
      </c>
      <c r="B3598" s="7" t="s">
        <v>15</v>
      </c>
      <c r="C3598" s="7" t="s">
        <v>4458</v>
      </c>
      <c r="D3598" s="11" t="s">
        <v>904</v>
      </c>
      <c r="E3598" s="7" t="s">
        <v>16</v>
      </c>
      <c r="F3598" s="7" t="s">
        <v>4459</v>
      </c>
      <c r="G3598" s="7" t="s">
        <v>17</v>
      </c>
      <c r="H3598" s="7" t="s">
        <v>6180</v>
      </c>
      <c r="I3598" s="7" t="s">
        <v>4843</v>
      </c>
      <c r="J3598" s="7"/>
      <c r="K3598" s="7" t="s">
        <v>4517</v>
      </c>
      <c r="L3598" s="7" t="s">
        <v>8355</v>
      </c>
      <c r="M3598" s="7" t="s">
        <v>2620</v>
      </c>
      <c r="N3598" s="7">
        <v>5970.6</v>
      </c>
      <c r="O3598" s="7"/>
      <c r="P3598" s="7"/>
      <c r="Q3598" s="7"/>
      <c r="R3598" s="1"/>
      <c r="S3598" s="1"/>
      <c r="T3598" s="1"/>
      <c r="U3598" s="15" t="s">
        <v>816</v>
      </c>
      <c r="V3598" s="52"/>
      <c r="W3598" s="14" t="s">
        <v>815</v>
      </c>
      <c r="X3598" s="20">
        <v>0</v>
      </c>
      <c r="Y3598" s="7" t="s">
        <v>12369</v>
      </c>
      <c r="Z3598" s="11" t="s">
        <v>4442</v>
      </c>
      <c r="AA3598" s="7">
        <v>40000000</v>
      </c>
      <c r="AB3598" s="1" t="s">
        <v>15276</v>
      </c>
      <c r="AC3598" s="7" t="s">
        <v>14869</v>
      </c>
      <c r="AD3598" s="1" t="s">
        <v>16269</v>
      </c>
    </row>
    <row r="3599" spans="1:30">
      <c r="A3599" s="6" t="s">
        <v>815</v>
      </c>
      <c r="B3599" s="7" t="s">
        <v>15</v>
      </c>
      <c r="C3599" s="7" t="s">
        <v>4458</v>
      </c>
      <c r="D3599" s="11" t="s">
        <v>904</v>
      </c>
      <c r="E3599" s="7" t="s">
        <v>16</v>
      </c>
      <c r="F3599" s="7" t="s">
        <v>4461</v>
      </c>
      <c r="G3599" s="7" t="s">
        <v>17</v>
      </c>
      <c r="H3599" s="7" t="s">
        <v>6821</v>
      </c>
      <c r="I3599" s="7" t="s">
        <v>9274</v>
      </c>
      <c r="J3599" s="7"/>
      <c r="K3599" s="7" t="s">
        <v>4525</v>
      </c>
      <c r="L3599" s="7" t="s">
        <v>8203</v>
      </c>
      <c r="M3599" s="7" t="s">
        <v>14540</v>
      </c>
      <c r="N3599" s="7">
        <v>5970</v>
      </c>
      <c r="O3599" s="7"/>
      <c r="P3599" s="7"/>
      <c r="Q3599" s="7"/>
      <c r="R3599" s="1"/>
      <c r="S3599" s="1"/>
      <c r="T3599" s="1"/>
      <c r="U3599" s="15" t="s">
        <v>816</v>
      </c>
      <c r="V3599" s="52"/>
      <c r="W3599" s="14" t="s">
        <v>815</v>
      </c>
      <c r="X3599" s="20">
        <v>0</v>
      </c>
      <c r="Y3599" s="7" t="s">
        <v>12370</v>
      </c>
      <c r="Z3599" s="11" t="s">
        <v>4442</v>
      </c>
      <c r="AA3599" s="7">
        <v>1132743867.4400001</v>
      </c>
      <c r="AB3599" s="1" t="s">
        <v>15946</v>
      </c>
      <c r="AC3599" s="7" t="s">
        <v>14869</v>
      </c>
      <c r="AD3599" s="1" t="s">
        <v>16269</v>
      </c>
    </row>
    <row r="3600" spans="1:30">
      <c r="A3600" s="6">
        <v>43930</v>
      </c>
      <c r="B3600" s="7" t="s">
        <v>21</v>
      </c>
      <c r="C3600" s="7" t="s">
        <v>6127</v>
      </c>
      <c r="D3600" s="11" t="s">
        <v>904</v>
      </c>
      <c r="E3600" s="7" t="s">
        <v>16</v>
      </c>
      <c r="F3600" s="7"/>
      <c r="G3600" s="7" t="s">
        <v>17</v>
      </c>
      <c r="H3600" s="7" t="s">
        <v>6822</v>
      </c>
      <c r="I3600" s="7" t="s">
        <v>959</v>
      </c>
      <c r="J3600" s="7"/>
      <c r="K3600" s="7"/>
      <c r="L3600" s="7" t="s">
        <v>1197</v>
      </c>
      <c r="M3600" s="7" t="s">
        <v>1198</v>
      </c>
      <c r="N3600" s="7">
        <v>5969</v>
      </c>
      <c r="O3600" s="7"/>
      <c r="P3600" s="7"/>
      <c r="Q3600" s="7"/>
      <c r="R3600" s="1"/>
      <c r="S3600" s="1"/>
      <c r="T3600" s="1"/>
      <c r="U3600" s="15" t="s">
        <v>816</v>
      </c>
      <c r="V3600" s="52"/>
      <c r="W3600" s="14" t="s">
        <v>815</v>
      </c>
      <c r="X3600" s="20">
        <v>0</v>
      </c>
      <c r="Y3600" s="7" t="s">
        <v>12371</v>
      </c>
      <c r="Z3600" s="11" t="s">
        <v>4442</v>
      </c>
      <c r="AA3600" s="7">
        <v>100000</v>
      </c>
      <c r="AB3600" s="1" t="s">
        <v>15067</v>
      </c>
      <c r="AC3600" s="7" t="s">
        <v>14869</v>
      </c>
      <c r="AD3600" s="1" t="s">
        <v>16269</v>
      </c>
    </row>
    <row r="3601" spans="1:30">
      <c r="A3601" s="6">
        <v>43941</v>
      </c>
      <c r="B3601" s="7" t="s">
        <v>1385</v>
      </c>
      <c r="C3601" s="7" t="s">
        <v>4444</v>
      </c>
      <c r="D3601" s="7" t="s">
        <v>1387</v>
      </c>
      <c r="E3601" s="7" t="s">
        <v>4456</v>
      </c>
      <c r="F3601" s="7" t="s">
        <v>4457</v>
      </c>
      <c r="G3601" s="7" t="s">
        <v>17</v>
      </c>
      <c r="H3601" s="7" t="s">
        <v>5405</v>
      </c>
      <c r="I3601" s="7" t="s">
        <v>8369</v>
      </c>
      <c r="J3601" s="7"/>
      <c r="K3601" s="7"/>
      <c r="L3601" s="7" t="s">
        <v>14705</v>
      </c>
      <c r="M3601" s="7" t="s">
        <v>9834</v>
      </c>
      <c r="N3601" s="7">
        <v>5940</v>
      </c>
      <c r="O3601" s="7"/>
      <c r="P3601" s="7"/>
      <c r="Q3601" s="7"/>
      <c r="R3601" s="1"/>
      <c r="S3601" s="1"/>
      <c r="T3601" s="1"/>
      <c r="U3601" s="15" t="s">
        <v>816</v>
      </c>
      <c r="V3601" s="52"/>
      <c r="W3601" s="14" t="s">
        <v>815</v>
      </c>
      <c r="X3601" s="20">
        <v>0</v>
      </c>
      <c r="Y3601" s="7" t="s">
        <v>12372</v>
      </c>
      <c r="Z3601" s="11" t="s">
        <v>4442</v>
      </c>
      <c r="AA3601" s="7">
        <v>100000</v>
      </c>
      <c r="AB3601" s="1" t="s">
        <v>16104</v>
      </c>
      <c r="AC3601" s="7" t="s">
        <v>14870</v>
      </c>
      <c r="AD3601" s="1" t="s">
        <v>16269</v>
      </c>
    </row>
    <row r="3602" spans="1:30">
      <c r="A3602" s="6">
        <v>43934</v>
      </c>
      <c r="B3602" s="7" t="s">
        <v>15</v>
      </c>
      <c r="C3602" s="7" t="s">
        <v>4632</v>
      </c>
      <c r="D3602" s="7" t="s">
        <v>3512</v>
      </c>
      <c r="E3602" s="7" t="s">
        <v>16</v>
      </c>
      <c r="F3602" s="7"/>
      <c r="G3602" s="7" t="s">
        <v>17</v>
      </c>
      <c r="H3602" s="7" t="s">
        <v>6823</v>
      </c>
      <c r="I3602" s="7" t="s">
        <v>9835</v>
      </c>
      <c r="J3602" s="7" t="s">
        <v>9836</v>
      </c>
      <c r="K3602" s="7" t="s">
        <v>9836</v>
      </c>
      <c r="L3602" s="7" t="s">
        <v>13666</v>
      </c>
      <c r="M3602" s="7" t="s">
        <v>3646</v>
      </c>
      <c r="N3602" s="7">
        <v>5906.25</v>
      </c>
      <c r="O3602" s="7">
        <v>6250</v>
      </c>
      <c r="P3602" s="7">
        <v>0.95</v>
      </c>
      <c r="Q3602" s="7"/>
      <c r="R3602" s="1"/>
      <c r="S3602" s="1"/>
      <c r="T3602" s="1"/>
      <c r="U3602" s="15" t="s">
        <v>816</v>
      </c>
      <c r="V3602" s="52"/>
      <c r="W3602" s="14" t="s">
        <v>815</v>
      </c>
      <c r="X3602" s="20">
        <v>0</v>
      </c>
      <c r="Y3602" s="7" t="s">
        <v>12373</v>
      </c>
      <c r="Z3602" s="11" t="s">
        <v>4442</v>
      </c>
      <c r="AA3602" s="7">
        <v>1000000</v>
      </c>
      <c r="AB3602" s="1" t="s">
        <v>14906</v>
      </c>
      <c r="AC3602" s="7" t="s">
        <v>14868</v>
      </c>
      <c r="AD3602" s="1" t="s">
        <v>16269</v>
      </c>
    </row>
    <row r="3603" spans="1:30">
      <c r="A3603" s="6">
        <v>43918</v>
      </c>
      <c r="B3603" s="7" t="s">
        <v>15</v>
      </c>
      <c r="C3603" s="7" t="s">
        <v>4632</v>
      </c>
      <c r="D3603" s="7" t="s">
        <v>3512</v>
      </c>
      <c r="E3603" s="7" t="s">
        <v>16</v>
      </c>
      <c r="F3603" s="7"/>
      <c r="G3603" s="7" t="s">
        <v>17</v>
      </c>
      <c r="H3603" s="7" t="s">
        <v>6824</v>
      </c>
      <c r="I3603" s="7" t="s">
        <v>9837</v>
      </c>
      <c r="J3603" s="7" t="s">
        <v>9838</v>
      </c>
      <c r="K3603" s="7" t="s">
        <v>9838</v>
      </c>
      <c r="L3603" s="7" t="s">
        <v>8468</v>
      </c>
      <c r="M3603" s="7" t="s">
        <v>8243</v>
      </c>
      <c r="N3603" s="7">
        <v>5892</v>
      </c>
      <c r="O3603" s="7">
        <v>200</v>
      </c>
      <c r="P3603" s="7">
        <v>29.46</v>
      </c>
      <c r="Q3603" s="7"/>
      <c r="R3603" s="1"/>
      <c r="S3603" s="1"/>
      <c r="T3603" s="1"/>
      <c r="U3603" s="15" t="s">
        <v>816</v>
      </c>
      <c r="V3603" s="52"/>
      <c r="W3603" s="14" t="s">
        <v>815</v>
      </c>
      <c r="X3603" s="20">
        <v>0</v>
      </c>
      <c r="Y3603" s="7" t="s">
        <v>12374</v>
      </c>
      <c r="Z3603" s="11" t="s">
        <v>4442</v>
      </c>
      <c r="AA3603" s="7">
        <v>900000000</v>
      </c>
      <c r="AB3603" s="1" t="s">
        <v>15657</v>
      </c>
      <c r="AC3603" s="7" t="s">
        <v>14869</v>
      </c>
      <c r="AD3603" s="1" t="s">
        <v>16269</v>
      </c>
    </row>
    <row r="3604" spans="1:30">
      <c r="A3604" s="6">
        <v>43943</v>
      </c>
      <c r="B3604" s="7" t="s">
        <v>15</v>
      </c>
      <c r="C3604" s="7" t="s">
        <v>5184</v>
      </c>
      <c r="D3604" s="7" t="s">
        <v>474</v>
      </c>
      <c r="E3604" s="7" t="s">
        <v>16</v>
      </c>
      <c r="F3604" s="7"/>
      <c r="G3604" s="7" t="s">
        <v>37</v>
      </c>
      <c r="H3604" s="7" t="s">
        <v>6825</v>
      </c>
      <c r="I3604" s="7" t="s">
        <v>8250</v>
      </c>
      <c r="J3604" s="7"/>
      <c r="K3604" s="7" t="s">
        <v>8251</v>
      </c>
      <c r="L3604" s="7" t="s">
        <v>14286</v>
      </c>
      <c r="M3604" s="7" t="s">
        <v>8252</v>
      </c>
      <c r="N3604" s="7">
        <v>5885.29</v>
      </c>
      <c r="O3604" s="7">
        <v>1</v>
      </c>
      <c r="P3604" s="7">
        <v>5885.29</v>
      </c>
      <c r="Q3604" s="7"/>
      <c r="R3604" s="1"/>
      <c r="S3604" s="1"/>
      <c r="T3604" s="1"/>
      <c r="U3604" s="15" t="s">
        <v>816</v>
      </c>
      <c r="V3604" s="52"/>
      <c r="W3604" s="14" t="s">
        <v>815</v>
      </c>
      <c r="X3604" s="20">
        <v>0</v>
      </c>
      <c r="Y3604" s="7" t="s">
        <v>12375</v>
      </c>
      <c r="Z3604" s="11" t="s">
        <v>4442</v>
      </c>
      <c r="AA3604" s="7">
        <v>200000</v>
      </c>
      <c r="AB3604" s="1" t="s">
        <v>15659</v>
      </c>
      <c r="AC3604" s="7" t="s">
        <v>14870</v>
      </c>
      <c r="AD3604" s="1" t="s">
        <v>16269</v>
      </c>
    </row>
    <row r="3605" spans="1:30">
      <c r="A3605" s="6">
        <v>43943</v>
      </c>
      <c r="B3605" s="7" t="s">
        <v>21</v>
      </c>
      <c r="C3605" s="7" t="s">
        <v>4491</v>
      </c>
      <c r="D3605" s="7" t="s">
        <v>2194</v>
      </c>
      <c r="E3605" s="7" t="s">
        <v>16</v>
      </c>
      <c r="F3605" s="7" t="s">
        <v>2265</v>
      </c>
      <c r="G3605" s="7" t="s">
        <v>17</v>
      </c>
      <c r="H3605" s="7" t="s">
        <v>6826</v>
      </c>
      <c r="I3605" s="7" t="s">
        <v>9065</v>
      </c>
      <c r="J3605" s="7" t="s">
        <v>2207</v>
      </c>
      <c r="K3605" s="7" t="s">
        <v>9066</v>
      </c>
      <c r="L3605" s="7" t="s">
        <v>14461</v>
      </c>
      <c r="M3605" s="7" t="s">
        <v>8980</v>
      </c>
      <c r="N3605" s="7">
        <v>5880</v>
      </c>
      <c r="O3605" s="7">
        <v>1000</v>
      </c>
      <c r="P3605" s="7">
        <v>5.88</v>
      </c>
      <c r="Q3605" s="7"/>
      <c r="R3605" s="1"/>
      <c r="S3605" s="1"/>
      <c r="T3605" s="1"/>
      <c r="U3605" s="15" t="s">
        <v>816</v>
      </c>
      <c r="V3605" s="52"/>
      <c r="W3605" s="14" t="s">
        <v>815</v>
      </c>
      <c r="X3605" s="20">
        <v>0</v>
      </c>
      <c r="Y3605" s="7" t="s">
        <v>12376</v>
      </c>
      <c r="Z3605" s="11" t="s">
        <v>4442</v>
      </c>
      <c r="AA3605" s="7">
        <v>3000000</v>
      </c>
      <c r="AB3605" s="1" t="s">
        <v>15859</v>
      </c>
      <c r="AC3605" s="7" t="s">
        <v>14869</v>
      </c>
      <c r="AD3605" s="1" t="s">
        <v>16269</v>
      </c>
    </row>
    <row r="3606" spans="1:30">
      <c r="A3606" s="6">
        <v>43916</v>
      </c>
      <c r="B3606" s="7" t="s">
        <v>15</v>
      </c>
      <c r="C3606" s="7" t="s">
        <v>4632</v>
      </c>
      <c r="D3606" s="7" t="s">
        <v>3512</v>
      </c>
      <c r="E3606" s="7" t="s">
        <v>16</v>
      </c>
      <c r="F3606" s="7"/>
      <c r="G3606" s="7" t="s">
        <v>17</v>
      </c>
      <c r="H3606" s="7" t="s">
        <v>6827</v>
      </c>
      <c r="I3606" s="7" t="s">
        <v>9839</v>
      </c>
      <c r="J3606" s="7" t="s">
        <v>9840</v>
      </c>
      <c r="K3606" s="7" t="s">
        <v>9840</v>
      </c>
      <c r="L3606" s="7" t="s">
        <v>14014</v>
      </c>
      <c r="M3606" s="7" t="s">
        <v>3751</v>
      </c>
      <c r="N3606" s="7">
        <v>5871</v>
      </c>
      <c r="O3606" s="7">
        <v>100</v>
      </c>
      <c r="P3606" s="7">
        <v>58.71</v>
      </c>
      <c r="Q3606" s="7"/>
      <c r="R3606" s="1"/>
      <c r="S3606" s="1"/>
      <c r="T3606" s="1"/>
      <c r="U3606" s="15" t="s">
        <v>816</v>
      </c>
      <c r="V3606" s="52"/>
      <c r="W3606" s="14" t="s">
        <v>815</v>
      </c>
      <c r="X3606" s="20">
        <v>0</v>
      </c>
      <c r="Y3606" s="7" t="s">
        <v>12377</v>
      </c>
      <c r="Z3606" s="11" t="s">
        <v>4442</v>
      </c>
      <c r="AA3606" s="7">
        <v>100000</v>
      </c>
      <c r="AB3606" s="1" t="s">
        <v>15400</v>
      </c>
      <c r="AC3606" s="7" t="s">
        <v>14870</v>
      </c>
      <c r="AD3606" s="1" t="s">
        <v>16269</v>
      </c>
    </row>
    <row r="3607" spans="1:30">
      <c r="A3607" s="6">
        <v>43916</v>
      </c>
      <c r="B3607" s="7" t="s">
        <v>15</v>
      </c>
      <c r="C3607" s="7" t="s">
        <v>4632</v>
      </c>
      <c r="D3607" s="7" t="s">
        <v>3512</v>
      </c>
      <c r="E3607" s="7" t="s">
        <v>16</v>
      </c>
      <c r="F3607" s="7"/>
      <c r="G3607" s="7" t="s">
        <v>17</v>
      </c>
      <c r="H3607" s="7" t="s">
        <v>6828</v>
      </c>
      <c r="I3607" s="7" t="s">
        <v>9839</v>
      </c>
      <c r="J3607" s="7" t="s">
        <v>9840</v>
      </c>
      <c r="K3607" s="7" t="s">
        <v>9840</v>
      </c>
      <c r="L3607" s="7" t="s">
        <v>14014</v>
      </c>
      <c r="M3607" s="7" t="s">
        <v>3751</v>
      </c>
      <c r="N3607" s="7">
        <v>5870</v>
      </c>
      <c r="O3607" s="7">
        <v>100</v>
      </c>
      <c r="P3607" s="7">
        <v>58.7</v>
      </c>
      <c r="Q3607" s="7"/>
      <c r="R3607" s="1"/>
      <c r="S3607" s="1"/>
      <c r="T3607" s="1"/>
      <c r="U3607" s="15" t="s">
        <v>816</v>
      </c>
      <c r="V3607" s="52"/>
      <c r="W3607" s="14" t="s">
        <v>815</v>
      </c>
      <c r="X3607" s="20">
        <v>0</v>
      </c>
      <c r="Y3607" s="7" t="s">
        <v>12378</v>
      </c>
      <c r="Z3607" s="11" t="s">
        <v>4442</v>
      </c>
      <c r="AA3607" s="7">
        <v>100000</v>
      </c>
      <c r="AB3607" s="1" t="s">
        <v>15400</v>
      </c>
      <c r="AC3607" s="7" t="s">
        <v>14870</v>
      </c>
      <c r="AD3607" s="1" t="s">
        <v>16269</v>
      </c>
    </row>
    <row r="3608" spans="1:30">
      <c r="A3608" s="6">
        <v>43949</v>
      </c>
      <c r="B3608" s="7" t="s">
        <v>1385</v>
      </c>
      <c r="C3608" s="7" t="s">
        <v>4499</v>
      </c>
      <c r="D3608" s="7" t="s">
        <v>2194</v>
      </c>
      <c r="E3608" s="7" t="s">
        <v>36</v>
      </c>
      <c r="F3608" s="7" t="s">
        <v>2319</v>
      </c>
      <c r="G3608" s="7" t="s">
        <v>17</v>
      </c>
      <c r="H3608" s="7" t="s">
        <v>6829</v>
      </c>
      <c r="I3608" s="7" t="s">
        <v>2321</v>
      </c>
      <c r="J3608" s="7" t="s">
        <v>2321</v>
      </c>
      <c r="K3608" s="7" t="s">
        <v>2321</v>
      </c>
      <c r="L3608" s="7" t="s">
        <v>8616</v>
      </c>
      <c r="M3608" s="7" t="s">
        <v>8617</v>
      </c>
      <c r="N3608" s="7">
        <v>5863</v>
      </c>
      <c r="O3608" s="7">
        <v>451</v>
      </c>
      <c r="P3608" s="7">
        <v>13</v>
      </c>
      <c r="Q3608" s="7"/>
      <c r="R3608" s="1"/>
      <c r="S3608" s="1"/>
      <c r="T3608" s="1"/>
      <c r="U3608" s="15" t="s">
        <v>816</v>
      </c>
      <c r="V3608" s="52"/>
      <c r="W3608" s="14" t="s">
        <v>815</v>
      </c>
      <c r="X3608" s="20">
        <v>0</v>
      </c>
      <c r="Y3608" s="7" t="s">
        <v>12379</v>
      </c>
      <c r="Z3608" s="11" t="s">
        <v>4442</v>
      </c>
      <c r="AA3608" s="7">
        <v>0</v>
      </c>
      <c r="AB3608" s="1" t="s">
        <v>15753</v>
      </c>
      <c r="AC3608" s="7" t="s">
        <v>14870</v>
      </c>
      <c r="AD3608" s="1" t="s">
        <v>16269</v>
      </c>
    </row>
    <row r="3609" spans="1:30">
      <c r="A3609" s="6">
        <v>43938</v>
      </c>
      <c r="B3609" s="7" t="s">
        <v>21</v>
      </c>
      <c r="C3609" s="7" t="s">
        <v>4589</v>
      </c>
      <c r="D3609" s="7" t="s">
        <v>2170</v>
      </c>
      <c r="E3609" s="7" t="s">
        <v>16</v>
      </c>
      <c r="F3609" s="7"/>
      <c r="G3609" s="7" t="s">
        <v>17</v>
      </c>
      <c r="H3609" s="7" t="s">
        <v>6830</v>
      </c>
      <c r="I3609" s="7" t="s">
        <v>5081</v>
      </c>
      <c r="J3609" s="7"/>
      <c r="K3609" s="7"/>
      <c r="L3609" s="7" t="s">
        <v>13872</v>
      </c>
      <c r="M3609" s="7" t="s">
        <v>2172</v>
      </c>
      <c r="N3609" s="7">
        <v>5855.3</v>
      </c>
      <c r="O3609" s="7">
        <v>5323</v>
      </c>
      <c r="P3609" s="7">
        <v>1.1000000000000001</v>
      </c>
      <c r="Q3609" s="7"/>
      <c r="R3609" s="1"/>
      <c r="S3609" s="1"/>
      <c r="T3609" s="1"/>
      <c r="U3609" s="15" t="s">
        <v>816</v>
      </c>
      <c r="V3609" s="52"/>
      <c r="W3609" s="14" t="s">
        <v>815</v>
      </c>
      <c r="X3609" s="20">
        <v>0</v>
      </c>
      <c r="Y3609" s="7" t="s">
        <v>12380</v>
      </c>
      <c r="Z3609" s="11" t="s">
        <v>4442</v>
      </c>
      <c r="AA3609" s="7">
        <v>500000</v>
      </c>
      <c r="AB3609" s="1" t="s">
        <v>15215</v>
      </c>
      <c r="AC3609" s="7" t="s">
        <v>14869</v>
      </c>
      <c r="AD3609" s="1" t="s">
        <v>16269</v>
      </c>
    </row>
    <row r="3610" spans="1:30">
      <c r="A3610" s="6">
        <v>43944</v>
      </c>
      <c r="B3610" s="7" t="s">
        <v>15</v>
      </c>
      <c r="C3610" s="7" t="s">
        <v>4645</v>
      </c>
      <c r="D3610" s="7" t="s">
        <v>692</v>
      </c>
      <c r="E3610" s="7" t="s">
        <v>16</v>
      </c>
      <c r="F3610" s="7"/>
      <c r="G3610" s="7" t="s">
        <v>37</v>
      </c>
      <c r="H3610" s="7" t="s">
        <v>6831</v>
      </c>
      <c r="I3610" s="7" t="s">
        <v>9140</v>
      </c>
      <c r="J3610" s="7"/>
      <c r="K3610" s="7" t="s">
        <v>9141</v>
      </c>
      <c r="L3610" s="7" t="s">
        <v>9142</v>
      </c>
      <c r="M3610" s="7" t="s">
        <v>9143</v>
      </c>
      <c r="N3610" s="7">
        <v>5820</v>
      </c>
      <c r="O3610" s="7">
        <v>2</v>
      </c>
      <c r="P3610" s="7">
        <v>2910</v>
      </c>
      <c r="Q3610" s="7"/>
      <c r="R3610" s="1"/>
      <c r="S3610" s="1"/>
      <c r="T3610" s="1"/>
      <c r="U3610" s="15" t="s">
        <v>816</v>
      </c>
      <c r="V3610" s="52"/>
      <c r="W3610" s="14" t="s">
        <v>815</v>
      </c>
      <c r="X3610" s="20">
        <v>0</v>
      </c>
      <c r="Y3610" s="7" t="s">
        <v>12381</v>
      </c>
      <c r="Z3610" s="11" t="s">
        <v>4442</v>
      </c>
      <c r="AA3610" s="7">
        <v>395000</v>
      </c>
      <c r="AB3610" s="1" t="s">
        <v>15908</v>
      </c>
      <c r="AC3610" s="7" t="s">
        <v>14868</v>
      </c>
      <c r="AD3610" s="1" t="s">
        <v>16269</v>
      </c>
    </row>
    <row r="3611" spans="1:30">
      <c r="A3611" s="6">
        <v>43949</v>
      </c>
      <c r="B3611" s="7" t="s">
        <v>1385</v>
      </c>
      <c r="C3611" s="7" t="s">
        <v>4499</v>
      </c>
      <c r="D3611" s="7" t="s">
        <v>2194</v>
      </c>
      <c r="E3611" s="7" t="s">
        <v>36</v>
      </c>
      <c r="F3611" s="7" t="s">
        <v>2319</v>
      </c>
      <c r="G3611" s="7" t="s">
        <v>17</v>
      </c>
      <c r="H3611" s="7" t="s">
        <v>6832</v>
      </c>
      <c r="I3611" s="7" t="s">
        <v>2321</v>
      </c>
      <c r="J3611" s="7" t="s">
        <v>2321</v>
      </c>
      <c r="K3611" s="7" t="s">
        <v>2321</v>
      </c>
      <c r="L3611" s="7" t="s">
        <v>8721</v>
      </c>
      <c r="M3611" s="7" t="s">
        <v>8722</v>
      </c>
      <c r="N3611" s="7">
        <v>5815</v>
      </c>
      <c r="O3611" s="7">
        <v>500</v>
      </c>
      <c r="P3611" s="7">
        <v>11.63</v>
      </c>
      <c r="Q3611" s="7"/>
      <c r="R3611" s="1"/>
      <c r="S3611" s="1"/>
      <c r="T3611" s="1"/>
      <c r="U3611" s="15" t="s">
        <v>816</v>
      </c>
      <c r="V3611" s="52"/>
      <c r="W3611" s="14" t="s">
        <v>815</v>
      </c>
      <c r="X3611" s="20">
        <v>0</v>
      </c>
      <c r="Y3611" s="7" t="s">
        <v>12382</v>
      </c>
      <c r="Z3611" s="11" t="s">
        <v>4442</v>
      </c>
      <c r="AA3611" s="7">
        <v>3000000</v>
      </c>
      <c r="AB3611" s="1" t="s">
        <v>15783</v>
      </c>
      <c r="AC3611" s="7" t="s">
        <v>14869</v>
      </c>
      <c r="AD3611" s="1" t="s">
        <v>16269</v>
      </c>
    </row>
    <row r="3612" spans="1:30">
      <c r="A3612" s="6">
        <v>43949</v>
      </c>
      <c r="B3612" s="7" t="s">
        <v>21</v>
      </c>
      <c r="C3612" s="7" t="s">
        <v>5327</v>
      </c>
      <c r="D3612" s="11" t="s">
        <v>904</v>
      </c>
      <c r="E3612" s="7" t="s">
        <v>16</v>
      </c>
      <c r="F3612" s="7" t="s">
        <v>3478</v>
      </c>
      <c r="G3612" s="7" t="s">
        <v>17</v>
      </c>
      <c r="H3612" s="7" t="s">
        <v>6833</v>
      </c>
      <c r="I3612" s="7"/>
      <c r="J3612" s="7"/>
      <c r="K3612" s="7" t="s">
        <v>3509</v>
      </c>
      <c r="L3612" s="7" t="s">
        <v>13754</v>
      </c>
      <c r="M3612" s="7" t="s">
        <v>9841</v>
      </c>
      <c r="N3612" s="7">
        <v>5800</v>
      </c>
      <c r="O3612" s="7">
        <v>1000</v>
      </c>
      <c r="P3612" s="7">
        <v>5.8</v>
      </c>
      <c r="Q3612" s="7"/>
      <c r="R3612" s="1"/>
      <c r="S3612" s="1"/>
      <c r="T3612" s="1"/>
      <c r="U3612" s="15" t="s">
        <v>816</v>
      </c>
      <c r="V3612" s="52"/>
      <c r="W3612" s="14" t="s">
        <v>815</v>
      </c>
      <c r="X3612" s="20">
        <v>0</v>
      </c>
      <c r="Y3612" s="7" t="s">
        <v>12383</v>
      </c>
      <c r="Z3612" s="11" t="s">
        <v>4442</v>
      </c>
      <c r="AA3612" s="7">
        <v>757039208</v>
      </c>
      <c r="AB3612" s="1" t="s">
        <v>16105</v>
      </c>
      <c r="AC3612" s="7" t="s">
        <v>14869</v>
      </c>
      <c r="AD3612" s="1" t="s">
        <v>16269</v>
      </c>
    </row>
    <row r="3613" spans="1:30">
      <c r="A3613" s="6">
        <v>43949</v>
      </c>
      <c r="B3613" s="7" t="s">
        <v>1385</v>
      </c>
      <c r="C3613" s="7" t="s">
        <v>4444</v>
      </c>
      <c r="D3613" s="7" t="s">
        <v>1387</v>
      </c>
      <c r="E3613" s="7" t="s">
        <v>1499</v>
      </c>
      <c r="F3613" s="7" t="s">
        <v>4467</v>
      </c>
      <c r="G3613" s="7" t="s">
        <v>17</v>
      </c>
      <c r="H3613" s="7" t="s">
        <v>6834</v>
      </c>
      <c r="I3613" s="7" t="s">
        <v>9842</v>
      </c>
      <c r="J3613" s="7"/>
      <c r="K3613" s="7"/>
      <c r="L3613" s="7" t="s">
        <v>9843</v>
      </c>
      <c r="M3613" s="7" t="s">
        <v>9844</v>
      </c>
      <c r="N3613" s="7">
        <v>5800</v>
      </c>
      <c r="O3613" s="7"/>
      <c r="P3613" s="7"/>
      <c r="Q3613" s="7"/>
      <c r="R3613" s="1"/>
      <c r="S3613" s="1"/>
      <c r="T3613" s="1"/>
      <c r="U3613" s="15" t="s">
        <v>816</v>
      </c>
      <c r="V3613" s="52"/>
      <c r="W3613" s="14" t="s">
        <v>815</v>
      </c>
      <c r="X3613" s="20">
        <v>0</v>
      </c>
      <c r="Y3613" s="7" t="s">
        <v>12384</v>
      </c>
      <c r="Z3613" s="11" t="s">
        <v>4442</v>
      </c>
      <c r="AA3613" s="7">
        <v>300000</v>
      </c>
      <c r="AB3613" s="1" t="s">
        <v>16106</v>
      </c>
      <c r="AC3613" s="7" t="s">
        <v>14869</v>
      </c>
      <c r="AD3613" s="1" t="s">
        <v>16269</v>
      </c>
    </row>
    <row r="3614" spans="1:30">
      <c r="A3614" s="6">
        <v>43918</v>
      </c>
      <c r="B3614" s="7" t="s">
        <v>15</v>
      </c>
      <c r="C3614" s="7" t="s">
        <v>4632</v>
      </c>
      <c r="D3614" s="7" t="s">
        <v>3512</v>
      </c>
      <c r="E3614" s="7" t="s">
        <v>16</v>
      </c>
      <c r="F3614" s="7"/>
      <c r="G3614" s="7" t="s">
        <v>17</v>
      </c>
      <c r="H3614" s="7" t="s">
        <v>6835</v>
      </c>
      <c r="I3614" s="7" t="s">
        <v>9845</v>
      </c>
      <c r="J3614" s="7" t="s">
        <v>9846</v>
      </c>
      <c r="K3614" s="7" t="s">
        <v>9846</v>
      </c>
      <c r="L3614" s="7" t="s">
        <v>14706</v>
      </c>
      <c r="M3614" s="7" t="s">
        <v>9847</v>
      </c>
      <c r="N3614" s="7">
        <v>5775.64</v>
      </c>
      <c r="O3614" s="7">
        <v>400</v>
      </c>
      <c r="P3614" s="7">
        <v>14.4391</v>
      </c>
      <c r="Q3614" s="7"/>
      <c r="R3614" s="1"/>
      <c r="S3614" s="1"/>
      <c r="T3614" s="1"/>
      <c r="U3614" s="15" t="s">
        <v>816</v>
      </c>
      <c r="V3614" s="52"/>
      <c r="W3614" s="14" t="s">
        <v>815</v>
      </c>
      <c r="X3614" s="20">
        <v>0</v>
      </c>
      <c r="Y3614" s="7" t="s">
        <v>12385</v>
      </c>
      <c r="Z3614" s="11" t="s">
        <v>4442</v>
      </c>
      <c r="AA3614" s="7">
        <v>300000</v>
      </c>
      <c r="AB3614" s="1" t="s">
        <v>16107</v>
      </c>
      <c r="AC3614" s="7" t="s">
        <v>14869</v>
      </c>
      <c r="AD3614" s="1" t="s">
        <v>16269</v>
      </c>
    </row>
    <row r="3615" spans="1:30">
      <c r="A3615" s="6">
        <v>43950</v>
      </c>
      <c r="B3615" s="7" t="s">
        <v>21</v>
      </c>
      <c r="C3615" s="7" t="s">
        <v>4483</v>
      </c>
      <c r="D3615" s="7" t="s">
        <v>39</v>
      </c>
      <c r="E3615" s="7" t="s">
        <v>16</v>
      </c>
      <c r="F3615" s="7" t="s">
        <v>40</v>
      </c>
      <c r="G3615" s="7" t="s">
        <v>34</v>
      </c>
      <c r="H3615" s="7" t="s">
        <v>6836</v>
      </c>
      <c r="I3615" s="7" t="s">
        <v>9848</v>
      </c>
      <c r="J3615" s="7" t="s">
        <v>4548</v>
      </c>
      <c r="K3615" s="7" t="s">
        <v>9849</v>
      </c>
      <c r="L3615" s="7" t="s">
        <v>14708</v>
      </c>
      <c r="M3615" s="7" t="s">
        <v>14707</v>
      </c>
      <c r="N3615" s="7">
        <v>5775</v>
      </c>
      <c r="O3615" s="7">
        <v>3</v>
      </c>
      <c r="P3615" s="7">
        <v>1925</v>
      </c>
      <c r="Q3615" s="7" t="s">
        <v>4400</v>
      </c>
      <c r="R3615" s="1"/>
      <c r="S3615" s="1"/>
      <c r="T3615" s="1"/>
      <c r="U3615" s="15" t="s">
        <v>816</v>
      </c>
      <c r="V3615" s="52"/>
      <c r="W3615" s="14" t="s">
        <v>815</v>
      </c>
      <c r="X3615" s="20">
        <v>0</v>
      </c>
      <c r="Y3615" s="7" t="s">
        <v>12386</v>
      </c>
      <c r="Z3615" s="11" t="s">
        <v>4442</v>
      </c>
      <c r="AA3615" s="7">
        <v>0</v>
      </c>
      <c r="AB3615" s="1" t="s">
        <v>16108</v>
      </c>
      <c r="AC3615" s="7" t="s">
        <v>14870</v>
      </c>
      <c r="AD3615" s="1" t="s">
        <v>16269</v>
      </c>
    </row>
    <row r="3616" spans="1:30">
      <c r="A3616" s="6">
        <v>43918</v>
      </c>
      <c r="B3616" s="7" t="s">
        <v>15</v>
      </c>
      <c r="C3616" s="7" t="s">
        <v>4238</v>
      </c>
      <c r="D3616" s="7" t="s">
        <v>309</v>
      </c>
      <c r="E3616" s="7" t="s">
        <v>16</v>
      </c>
      <c r="F3616" s="7" t="s">
        <v>5572</v>
      </c>
      <c r="G3616" s="7" t="s">
        <v>37</v>
      </c>
      <c r="H3616" s="7" t="s">
        <v>6452</v>
      </c>
      <c r="I3616" s="7" t="s">
        <v>8598</v>
      </c>
      <c r="J3616" s="7" t="s">
        <v>314</v>
      </c>
      <c r="K3616" s="7" t="s">
        <v>8599</v>
      </c>
      <c r="L3616" s="7" t="s">
        <v>14358</v>
      </c>
      <c r="M3616" s="7" t="s">
        <v>8600</v>
      </c>
      <c r="N3616" s="7">
        <v>5775</v>
      </c>
      <c r="O3616" s="7">
        <v>15</v>
      </c>
      <c r="P3616" s="7">
        <v>385</v>
      </c>
      <c r="Q3616" s="7"/>
      <c r="R3616" s="1"/>
      <c r="S3616" s="1"/>
      <c r="T3616" s="1"/>
      <c r="U3616" s="15" t="s">
        <v>816</v>
      </c>
      <c r="V3616" s="52"/>
      <c r="W3616" s="14" t="s">
        <v>815</v>
      </c>
      <c r="X3616" s="20">
        <v>0</v>
      </c>
      <c r="Y3616" s="7" t="s">
        <v>12387</v>
      </c>
      <c r="Z3616" s="11" t="s">
        <v>4442</v>
      </c>
      <c r="AA3616" s="7">
        <v>300000</v>
      </c>
      <c r="AB3616" s="1" t="s">
        <v>15750</v>
      </c>
      <c r="AC3616" s="7" t="s">
        <v>14869</v>
      </c>
      <c r="AD3616" s="1" t="s">
        <v>16269</v>
      </c>
    </row>
    <row r="3617" spans="1:30">
      <c r="A3617" s="6">
        <v>43913</v>
      </c>
      <c r="B3617" s="7" t="s">
        <v>21</v>
      </c>
      <c r="C3617" s="7" t="s">
        <v>4269</v>
      </c>
      <c r="D3617" s="7" t="s">
        <v>3952</v>
      </c>
      <c r="E3617" s="7" t="s">
        <v>16</v>
      </c>
      <c r="F3617" s="7" t="s">
        <v>4270</v>
      </c>
      <c r="G3617" s="7" t="s">
        <v>17</v>
      </c>
      <c r="H3617" s="7" t="s">
        <v>6837</v>
      </c>
      <c r="I3617" s="7" t="s">
        <v>4396</v>
      </c>
      <c r="J3617" s="7"/>
      <c r="K3617" s="7"/>
      <c r="L3617" s="7" t="s">
        <v>14054</v>
      </c>
      <c r="M3617" s="7" t="s">
        <v>4073</v>
      </c>
      <c r="N3617" s="7">
        <v>5772</v>
      </c>
      <c r="O3617" s="7">
        <v>120</v>
      </c>
      <c r="P3617" s="7">
        <v>48.1</v>
      </c>
      <c r="Q3617" s="7" t="s">
        <v>20</v>
      </c>
      <c r="R3617" s="1"/>
      <c r="S3617" s="1"/>
      <c r="T3617" s="1"/>
      <c r="U3617" s="15" t="s">
        <v>816</v>
      </c>
      <c r="V3617" s="52"/>
      <c r="W3617" s="14" t="s">
        <v>815</v>
      </c>
      <c r="X3617" s="20">
        <v>0</v>
      </c>
      <c r="Y3617" s="7" t="s">
        <v>12388</v>
      </c>
      <c r="Z3617" s="11" t="s">
        <v>4442</v>
      </c>
      <c r="AA3617" s="7">
        <v>2000000</v>
      </c>
      <c r="AB3617" s="1" t="s">
        <v>15443</v>
      </c>
      <c r="AC3617" s="7" t="s">
        <v>14868</v>
      </c>
      <c r="AD3617" s="1" t="s">
        <v>16269</v>
      </c>
    </row>
    <row r="3618" spans="1:30">
      <c r="A3618" s="6">
        <v>43913</v>
      </c>
      <c r="B3618" s="7" t="s">
        <v>21</v>
      </c>
      <c r="C3618" s="7" t="s">
        <v>4269</v>
      </c>
      <c r="D3618" s="7" t="s">
        <v>3952</v>
      </c>
      <c r="E3618" s="7" t="s">
        <v>16</v>
      </c>
      <c r="F3618" s="7" t="s">
        <v>4270</v>
      </c>
      <c r="G3618" s="7" t="s">
        <v>17</v>
      </c>
      <c r="H3618" s="7" t="s">
        <v>6838</v>
      </c>
      <c r="I3618" s="7" t="s">
        <v>4396</v>
      </c>
      <c r="J3618" s="7"/>
      <c r="K3618" s="7"/>
      <c r="L3618" s="7" t="s">
        <v>8531</v>
      </c>
      <c r="M3618" s="7" t="s">
        <v>14344</v>
      </c>
      <c r="N3618" s="7">
        <v>5756.4</v>
      </c>
      <c r="O3618" s="7">
        <v>6396</v>
      </c>
      <c r="P3618" s="7">
        <v>0.9</v>
      </c>
      <c r="Q3618" s="7" t="s">
        <v>20</v>
      </c>
      <c r="R3618" s="1"/>
      <c r="S3618" s="1"/>
      <c r="T3618" s="1"/>
      <c r="U3618" s="15" t="s">
        <v>816</v>
      </c>
      <c r="V3618" s="52"/>
      <c r="W3618" s="14" t="s">
        <v>815</v>
      </c>
      <c r="X3618" s="20">
        <v>0</v>
      </c>
      <c r="Y3618" s="7" t="s">
        <v>12389</v>
      </c>
      <c r="Z3618" s="11" t="s">
        <v>4442</v>
      </c>
      <c r="AA3618" s="7">
        <v>1500000</v>
      </c>
      <c r="AB3618" s="1" t="s">
        <v>15733</v>
      </c>
      <c r="AC3618" s="7" t="s">
        <v>14869</v>
      </c>
      <c r="AD3618" s="1" t="s">
        <v>16269</v>
      </c>
    </row>
    <row r="3619" spans="1:30">
      <c r="A3619" s="6">
        <v>43950</v>
      </c>
      <c r="B3619" s="7" t="s">
        <v>21</v>
      </c>
      <c r="C3619" s="7" t="s">
        <v>4257</v>
      </c>
      <c r="D3619" s="7" t="s">
        <v>309</v>
      </c>
      <c r="E3619" s="7" t="s">
        <v>16</v>
      </c>
      <c r="F3619" s="7" t="s">
        <v>363</v>
      </c>
      <c r="G3619" s="7" t="s">
        <v>37</v>
      </c>
      <c r="H3619" s="7" t="s">
        <v>6839</v>
      </c>
      <c r="I3619" s="7" t="s">
        <v>9850</v>
      </c>
      <c r="J3619" s="7" t="s">
        <v>314</v>
      </c>
      <c r="K3619" s="7" t="s">
        <v>314</v>
      </c>
      <c r="L3619" s="7" t="s">
        <v>14709</v>
      </c>
      <c r="M3619" s="7" t="s">
        <v>9851</v>
      </c>
      <c r="N3619" s="7">
        <v>5750</v>
      </c>
      <c r="O3619" s="7">
        <v>500</v>
      </c>
      <c r="P3619" s="7">
        <v>11.5</v>
      </c>
      <c r="Q3619" s="7"/>
      <c r="R3619" s="1"/>
      <c r="S3619" s="1"/>
      <c r="T3619" s="1"/>
      <c r="U3619" s="15" t="s">
        <v>816</v>
      </c>
      <c r="V3619" s="52"/>
      <c r="W3619" s="14" t="s">
        <v>815</v>
      </c>
      <c r="X3619" s="20">
        <v>0</v>
      </c>
      <c r="Y3619" s="7" t="s">
        <v>12390</v>
      </c>
      <c r="Z3619" s="11" t="s">
        <v>4442</v>
      </c>
      <c r="AA3619" s="7">
        <v>10000</v>
      </c>
      <c r="AB3619" s="1" t="s">
        <v>15224</v>
      </c>
      <c r="AC3619" s="7" t="s">
        <v>14868</v>
      </c>
      <c r="AD3619" s="1" t="s">
        <v>16269</v>
      </c>
    </row>
    <row r="3620" spans="1:30">
      <c r="A3620" s="6">
        <v>43941</v>
      </c>
      <c r="B3620" s="7" t="s">
        <v>15</v>
      </c>
      <c r="C3620" s="7" t="s">
        <v>4645</v>
      </c>
      <c r="D3620" s="7" t="s">
        <v>692</v>
      </c>
      <c r="E3620" s="7" t="s">
        <v>16</v>
      </c>
      <c r="F3620" s="7"/>
      <c r="G3620" s="7" t="s">
        <v>17</v>
      </c>
      <c r="H3620" s="7" t="s">
        <v>6840</v>
      </c>
      <c r="I3620" s="7" t="s">
        <v>9156</v>
      </c>
      <c r="J3620" s="7"/>
      <c r="K3620" s="7" t="s">
        <v>9157</v>
      </c>
      <c r="L3620" s="7" t="s">
        <v>9734</v>
      </c>
      <c r="M3620" s="7" t="s">
        <v>9735</v>
      </c>
      <c r="N3620" s="7">
        <v>5720</v>
      </c>
      <c r="O3620" s="7">
        <v>104</v>
      </c>
      <c r="P3620" s="7">
        <v>55</v>
      </c>
      <c r="Q3620" s="7"/>
      <c r="R3620" s="1"/>
      <c r="S3620" s="1"/>
      <c r="T3620" s="1"/>
      <c r="U3620" s="15" t="s">
        <v>816</v>
      </c>
      <c r="V3620" s="52"/>
      <c r="W3620" s="14" t="s">
        <v>815</v>
      </c>
      <c r="X3620" s="20">
        <v>0</v>
      </c>
      <c r="Y3620" s="7" t="s">
        <v>12391</v>
      </c>
      <c r="Z3620" s="11" t="s">
        <v>4442</v>
      </c>
      <c r="AA3620" s="7">
        <v>100000</v>
      </c>
      <c r="AB3620" s="1" t="s">
        <v>16072</v>
      </c>
      <c r="AC3620" s="7" t="s">
        <v>14870</v>
      </c>
      <c r="AD3620" s="1" t="s">
        <v>16269</v>
      </c>
    </row>
    <row r="3621" spans="1:30">
      <c r="A3621" s="6">
        <v>43941</v>
      </c>
      <c r="B3621" s="7" t="s">
        <v>15</v>
      </c>
      <c r="C3621" s="7" t="s">
        <v>4645</v>
      </c>
      <c r="D3621" s="7" t="s">
        <v>692</v>
      </c>
      <c r="E3621" s="7" t="s">
        <v>16</v>
      </c>
      <c r="F3621" s="7"/>
      <c r="G3621" s="7" t="s">
        <v>37</v>
      </c>
      <c r="H3621" s="7" t="s">
        <v>6841</v>
      </c>
      <c r="I3621" s="7" t="s">
        <v>9749</v>
      </c>
      <c r="J3621" s="7"/>
      <c r="K3621" s="7" t="s">
        <v>9750</v>
      </c>
      <c r="L3621" s="7" t="s">
        <v>14677</v>
      </c>
      <c r="M3621" s="7" t="s">
        <v>9751</v>
      </c>
      <c r="N3621" s="7">
        <v>5719.56</v>
      </c>
      <c r="O3621" s="7">
        <v>44</v>
      </c>
      <c r="P3621" s="7">
        <v>129.99</v>
      </c>
      <c r="Q3621" s="7"/>
      <c r="R3621" s="1"/>
      <c r="S3621" s="1"/>
      <c r="T3621" s="1"/>
      <c r="U3621" s="15" t="s">
        <v>816</v>
      </c>
      <c r="V3621" s="52"/>
      <c r="W3621" s="14" t="s">
        <v>815</v>
      </c>
      <c r="X3621" s="20">
        <v>0</v>
      </c>
      <c r="Y3621" s="7" t="s">
        <v>12392</v>
      </c>
      <c r="Z3621" s="11" t="s">
        <v>4442</v>
      </c>
      <c r="AA3621" s="7">
        <v>94000</v>
      </c>
      <c r="AB3621" s="1" t="s">
        <v>16078</v>
      </c>
      <c r="AC3621" s="7" t="s">
        <v>14870</v>
      </c>
      <c r="AD3621" s="1" t="s">
        <v>16269</v>
      </c>
    </row>
    <row r="3622" spans="1:30">
      <c r="A3622" s="6" t="s">
        <v>815</v>
      </c>
      <c r="B3622" s="7" t="s">
        <v>15</v>
      </c>
      <c r="C3622" s="7" t="s">
        <v>4458</v>
      </c>
      <c r="D3622" s="11" t="s">
        <v>904</v>
      </c>
      <c r="E3622" s="7" t="s">
        <v>16</v>
      </c>
      <c r="F3622" s="7" t="s">
        <v>4459</v>
      </c>
      <c r="G3622" s="7" t="s">
        <v>17</v>
      </c>
      <c r="H3622" s="7" t="s">
        <v>6842</v>
      </c>
      <c r="I3622" s="7" t="s">
        <v>9852</v>
      </c>
      <c r="J3622" s="7"/>
      <c r="K3622" s="7" t="s">
        <v>4517</v>
      </c>
      <c r="L3622" s="7"/>
      <c r="M3622" s="7"/>
      <c r="N3622" s="7">
        <v>5718</v>
      </c>
      <c r="O3622" s="7"/>
      <c r="P3622" s="7"/>
      <c r="Q3622" s="7"/>
      <c r="R3622" s="1"/>
      <c r="S3622" s="1"/>
      <c r="T3622" s="1"/>
      <c r="U3622" s="15" t="s">
        <v>816</v>
      </c>
      <c r="V3622" s="52"/>
      <c r="W3622" s="14" t="s">
        <v>815</v>
      </c>
      <c r="X3622" s="20">
        <v>0</v>
      </c>
      <c r="Y3622" s="7" t="s">
        <v>12393</v>
      </c>
      <c r="Z3622" s="11" t="s">
        <v>4442</v>
      </c>
      <c r="AA3622" s="7"/>
      <c r="AB3622" s="1" t="s">
        <v>14871</v>
      </c>
      <c r="AC3622" s="7"/>
      <c r="AD3622" s="1" t="s">
        <v>16269</v>
      </c>
    </row>
    <row r="3623" spans="1:30">
      <c r="A3623" s="6">
        <v>43941</v>
      </c>
      <c r="B3623" s="7" t="s">
        <v>15</v>
      </c>
      <c r="C3623" s="7" t="s">
        <v>4645</v>
      </c>
      <c r="D3623" s="7" t="s">
        <v>692</v>
      </c>
      <c r="E3623" s="7" t="s">
        <v>16</v>
      </c>
      <c r="F3623" s="7"/>
      <c r="G3623" s="7" t="s">
        <v>37</v>
      </c>
      <c r="H3623" s="7" t="s">
        <v>6843</v>
      </c>
      <c r="I3623" s="7" t="s">
        <v>716</v>
      </c>
      <c r="J3623" s="7"/>
      <c r="K3623" s="7" t="s">
        <v>717</v>
      </c>
      <c r="L3623" s="7" t="s">
        <v>8357</v>
      </c>
      <c r="M3623" s="7" t="s">
        <v>632</v>
      </c>
      <c r="N3623" s="7">
        <v>5700</v>
      </c>
      <c r="O3623" s="7">
        <v>15</v>
      </c>
      <c r="P3623" s="7">
        <v>380</v>
      </c>
      <c r="Q3623" s="7"/>
      <c r="R3623" s="1"/>
      <c r="S3623" s="1"/>
      <c r="T3623" s="1"/>
      <c r="U3623" s="15" t="s">
        <v>816</v>
      </c>
      <c r="V3623" s="52"/>
      <c r="W3623" s="14" t="s">
        <v>815</v>
      </c>
      <c r="X3623" s="20">
        <v>0</v>
      </c>
      <c r="Y3623" s="7" t="s">
        <v>12394</v>
      </c>
      <c r="Z3623" s="11" t="s">
        <v>4442</v>
      </c>
      <c r="AA3623" s="7">
        <v>720000</v>
      </c>
      <c r="AB3623" s="1" t="s">
        <v>14981</v>
      </c>
      <c r="AC3623" s="7" t="s">
        <v>14870</v>
      </c>
      <c r="AD3623" s="1" t="s">
        <v>16269</v>
      </c>
    </row>
    <row r="3624" spans="1:30">
      <c r="A3624" s="6">
        <v>43936</v>
      </c>
      <c r="B3624" s="7" t="s">
        <v>15</v>
      </c>
      <c r="C3624" s="7" t="s">
        <v>4632</v>
      </c>
      <c r="D3624" s="7" t="s">
        <v>3512</v>
      </c>
      <c r="E3624" s="7" t="s">
        <v>16</v>
      </c>
      <c r="F3624" s="7"/>
      <c r="G3624" s="7" t="s">
        <v>17</v>
      </c>
      <c r="H3624" s="7" t="s">
        <v>6844</v>
      </c>
      <c r="I3624" s="7" t="s">
        <v>3776</v>
      </c>
      <c r="J3624" s="7" t="s">
        <v>2294</v>
      </c>
      <c r="K3624" s="7" t="s">
        <v>2294</v>
      </c>
      <c r="L3624" s="7" t="s">
        <v>8355</v>
      </c>
      <c r="M3624" s="7" t="s">
        <v>2620</v>
      </c>
      <c r="N3624" s="7">
        <v>5685</v>
      </c>
      <c r="O3624" s="7">
        <v>300</v>
      </c>
      <c r="P3624" s="7">
        <v>18.95</v>
      </c>
      <c r="Q3624" s="7"/>
      <c r="R3624" s="1"/>
      <c r="S3624" s="1"/>
      <c r="T3624" s="1"/>
      <c r="U3624" s="15" t="s">
        <v>816</v>
      </c>
      <c r="V3624" s="52"/>
      <c r="W3624" s="14" t="s">
        <v>815</v>
      </c>
      <c r="X3624" s="20">
        <v>0</v>
      </c>
      <c r="Y3624" s="7" t="s">
        <v>12395</v>
      </c>
      <c r="Z3624" s="11" t="s">
        <v>4442</v>
      </c>
      <c r="AA3624" s="7">
        <v>40000000</v>
      </c>
      <c r="AB3624" s="1" t="s">
        <v>15276</v>
      </c>
      <c r="AC3624" s="7" t="s">
        <v>14869</v>
      </c>
      <c r="AD3624" s="1" t="s">
        <v>16269</v>
      </c>
    </row>
    <row r="3625" spans="1:30">
      <c r="A3625" s="6" t="s">
        <v>815</v>
      </c>
      <c r="B3625" s="7" t="s">
        <v>15</v>
      </c>
      <c r="C3625" s="7" t="s">
        <v>4458</v>
      </c>
      <c r="D3625" s="11" t="s">
        <v>904</v>
      </c>
      <c r="E3625" s="7" t="s">
        <v>16</v>
      </c>
      <c r="F3625" s="7" t="s">
        <v>4459</v>
      </c>
      <c r="G3625" s="7" t="s">
        <v>17</v>
      </c>
      <c r="H3625" s="7" t="s">
        <v>6845</v>
      </c>
      <c r="I3625" s="7" t="s">
        <v>4843</v>
      </c>
      <c r="J3625" s="7"/>
      <c r="K3625" s="7" t="s">
        <v>4517</v>
      </c>
      <c r="L3625" s="7" t="s">
        <v>8316</v>
      </c>
      <c r="M3625" s="7" t="s">
        <v>14305</v>
      </c>
      <c r="N3625" s="7">
        <v>5673</v>
      </c>
      <c r="O3625" s="7"/>
      <c r="P3625" s="7"/>
      <c r="Q3625" s="7"/>
      <c r="R3625" s="1"/>
      <c r="S3625" s="1"/>
      <c r="T3625" s="1"/>
      <c r="U3625" s="15" t="s">
        <v>816</v>
      </c>
      <c r="V3625" s="52"/>
      <c r="W3625" s="14" t="s">
        <v>815</v>
      </c>
      <c r="X3625" s="20">
        <v>0</v>
      </c>
      <c r="Y3625" s="7" t="s">
        <v>12396</v>
      </c>
      <c r="Z3625" s="11" t="s">
        <v>4442</v>
      </c>
      <c r="AA3625" s="7">
        <v>103730196.44</v>
      </c>
      <c r="AB3625" s="1" t="s">
        <v>15679</v>
      </c>
      <c r="AC3625" s="7" t="s">
        <v>14869</v>
      </c>
      <c r="AD3625" s="1" t="s">
        <v>16269</v>
      </c>
    </row>
    <row r="3626" spans="1:30">
      <c r="A3626" s="6">
        <v>43921</v>
      </c>
      <c r="B3626" s="7" t="s">
        <v>21</v>
      </c>
      <c r="C3626" s="7" t="s">
        <v>4238</v>
      </c>
      <c r="D3626" s="7" t="s">
        <v>309</v>
      </c>
      <c r="E3626" s="7" t="s">
        <v>16</v>
      </c>
      <c r="F3626" s="7" t="s">
        <v>340</v>
      </c>
      <c r="G3626" s="7" t="s">
        <v>37</v>
      </c>
      <c r="H3626" s="7" t="s">
        <v>6846</v>
      </c>
      <c r="I3626" s="7" t="s">
        <v>9853</v>
      </c>
      <c r="J3626" s="7" t="s">
        <v>314</v>
      </c>
      <c r="K3626" s="7" t="s">
        <v>9854</v>
      </c>
      <c r="L3626" s="7" t="s">
        <v>4811</v>
      </c>
      <c r="M3626" s="7" t="s">
        <v>4812</v>
      </c>
      <c r="N3626" s="7">
        <v>5670</v>
      </c>
      <c r="O3626" s="7">
        <v>150</v>
      </c>
      <c r="P3626" s="7">
        <v>37.799999999999997</v>
      </c>
      <c r="Q3626" s="7"/>
      <c r="R3626" s="1"/>
      <c r="S3626" s="1"/>
      <c r="T3626" s="1"/>
      <c r="U3626" s="15" t="s">
        <v>816</v>
      </c>
      <c r="V3626" s="52"/>
      <c r="W3626" s="14" t="s">
        <v>815</v>
      </c>
      <c r="X3626" s="20">
        <v>0</v>
      </c>
      <c r="Y3626" s="7" t="s">
        <v>12397</v>
      </c>
      <c r="Z3626" s="11" t="s">
        <v>4442</v>
      </c>
      <c r="AA3626" s="7">
        <v>5000000</v>
      </c>
      <c r="AB3626" s="1" t="s">
        <v>15529</v>
      </c>
      <c r="AC3626" s="7" t="s">
        <v>14869</v>
      </c>
      <c r="AD3626" s="1" t="s">
        <v>16269</v>
      </c>
    </row>
    <row r="3627" spans="1:30">
      <c r="A3627" s="6">
        <v>43941</v>
      </c>
      <c r="B3627" s="7" t="s">
        <v>15</v>
      </c>
      <c r="C3627" s="7" t="s">
        <v>4645</v>
      </c>
      <c r="D3627" s="7" t="s">
        <v>692</v>
      </c>
      <c r="E3627" s="7" t="s">
        <v>16</v>
      </c>
      <c r="F3627" s="7"/>
      <c r="G3627" s="7" t="s">
        <v>37</v>
      </c>
      <c r="H3627" s="7" t="s">
        <v>6847</v>
      </c>
      <c r="I3627" s="7" t="s">
        <v>723</v>
      </c>
      <c r="J3627" s="7"/>
      <c r="K3627" s="7" t="s">
        <v>724</v>
      </c>
      <c r="L3627" s="7" t="s">
        <v>739</v>
      </c>
      <c r="M3627" s="7" t="s">
        <v>743</v>
      </c>
      <c r="N3627" s="7">
        <v>5600</v>
      </c>
      <c r="O3627" s="7">
        <v>2</v>
      </c>
      <c r="P3627" s="7">
        <v>2800</v>
      </c>
      <c r="Q3627" s="7"/>
      <c r="R3627" s="1"/>
      <c r="S3627" s="1"/>
      <c r="T3627" s="1"/>
      <c r="U3627" s="15" t="s">
        <v>816</v>
      </c>
      <c r="V3627" s="52"/>
      <c r="W3627" s="14" t="s">
        <v>815</v>
      </c>
      <c r="X3627" s="20">
        <v>0</v>
      </c>
      <c r="Y3627" s="7" t="s">
        <v>12398</v>
      </c>
      <c r="Z3627" s="11" t="s">
        <v>4442</v>
      </c>
      <c r="AA3627" s="7">
        <v>500000</v>
      </c>
      <c r="AB3627" s="1" t="s">
        <v>14996</v>
      </c>
      <c r="AC3627" s="7" t="s">
        <v>14870</v>
      </c>
      <c r="AD3627" s="1" t="s">
        <v>16269</v>
      </c>
    </row>
    <row r="3628" spans="1:30">
      <c r="A3628" s="6" t="s">
        <v>815</v>
      </c>
      <c r="B3628" s="7" t="s">
        <v>15</v>
      </c>
      <c r="C3628" s="7" t="s">
        <v>4458</v>
      </c>
      <c r="D3628" s="11" t="s">
        <v>904</v>
      </c>
      <c r="E3628" s="7" t="s">
        <v>16</v>
      </c>
      <c r="F3628" s="7" t="s">
        <v>4459</v>
      </c>
      <c r="G3628" s="7" t="s">
        <v>17</v>
      </c>
      <c r="H3628" s="7" t="s">
        <v>6114</v>
      </c>
      <c r="I3628" s="7" t="s">
        <v>8267</v>
      </c>
      <c r="J3628" s="7"/>
      <c r="K3628" s="7" t="s">
        <v>4517</v>
      </c>
      <c r="L3628" s="7" t="s">
        <v>8315</v>
      </c>
      <c r="M3628" s="7" t="s">
        <v>14304</v>
      </c>
      <c r="N3628" s="7">
        <v>5600</v>
      </c>
      <c r="O3628" s="7"/>
      <c r="P3628" s="7"/>
      <c r="Q3628" s="7"/>
      <c r="R3628" s="1"/>
      <c r="S3628" s="1"/>
      <c r="T3628" s="1"/>
      <c r="U3628" s="15" t="s">
        <v>816</v>
      </c>
      <c r="V3628" s="52"/>
      <c r="W3628" s="14" t="s">
        <v>815</v>
      </c>
      <c r="X3628" s="20">
        <v>0</v>
      </c>
      <c r="Y3628" s="7" t="s">
        <v>12399</v>
      </c>
      <c r="Z3628" s="11" t="s">
        <v>4442</v>
      </c>
      <c r="AA3628" s="7">
        <v>133333.32999999999</v>
      </c>
      <c r="AB3628" s="1" t="s">
        <v>15678</v>
      </c>
      <c r="AC3628" s="7" t="s">
        <v>14869</v>
      </c>
      <c r="AD3628" s="1" t="s">
        <v>16269</v>
      </c>
    </row>
    <row r="3629" spans="1:30">
      <c r="A3629" s="6">
        <v>43927</v>
      </c>
      <c r="B3629" s="7" t="s">
        <v>21</v>
      </c>
      <c r="C3629" s="7" t="s">
        <v>4269</v>
      </c>
      <c r="D3629" s="7" t="s">
        <v>3952</v>
      </c>
      <c r="E3629" s="7" t="s">
        <v>16</v>
      </c>
      <c r="F3629" s="7" t="s">
        <v>4270</v>
      </c>
      <c r="G3629" s="7" t="s">
        <v>37</v>
      </c>
      <c r="H3629" s="7" t="s">
        <v>6848</v>
      </c>
      <c r="I3629" s="7" t="s">
        <v>9114</v>
      </c>
      <c r="J3629" s="7"/>
      <c r="K3629" s="7"/>
      <c r="L3629" s="7" t="s">
        <v>14496</v>
      </c>
      <c r="M3629" s="7" t="s">
        <v>9115</v>
      </c>
      <c r="N3629" s="7">
        <v>5599.75</v>
      </c>
      <c r="O3629" s="7">
        <v>1</v>
      </c>
      <c r="P3629" s="7">
        <v>5599.75</v>
      </c>
      <c r="Q3629" s="7"/>
      <c r="R3629" s="1"/>
      <c r="S3629" s="1"/>
      <c r="T3629" s="1"/>
      <c r="U3629" s="15" t="s">
        <v>816</v>
      </c>
      <c r="V3629" s="52"/>
      <c r="W3629" s="14" t="s">
        <v>815</v>
      </c>
      <c r="X3629" s="20">
        <v>0</v>
      </c>
      <c r="Y3629" s="7" t="s">
        <v>12400</v>
      </c>
      <c r="Z3629" s="11" t="s">
        <v>4442</v>
      </c>
      <c r="AA3629" s="7">
        <v>100000</v>
      </c>
      <c r="AB3629" s="1" t="s">
        <v>15899</v>
      </c>
      <c r="AC3629" s="7" t="s">
        <v>14868</v>
      </c>
      <c r="AD3629" s="1" t="s">
        <v>16269</v>
      </c>
    </row>
    <row r="3630" spans="1:30">
      <c r="A3630" s="6">
        <v>43918</v>
      </c>
      <c r="B3630" s="7" t="s">
        <v>15</v>
      </c>
      <c r="C3630" s="7" t="s">
        <v>4632</v>
      </c>
      <c r="D3630" s="7" t="s">
        <v>3512</v>
      </c>
      <c r="E3630" s="7" t="s">
        <v>16</v>
      </c>
      <c r="F3630" s="7"/>
      <c r="G3630" s="7" t="s">
        <v>17</v>
      </c>
      <c r="H3630" s="7" t="s">
        <v>6849</v>
      </c>
      <c r="I3630" s="7" t="s">
        <v>9855</v>
      </c>
      <c r="J3630" s="7" t="s">
        <v>9856</v>
      </c>
      <c r="K3630" s="7" t="s">
        <v>9856</v>
      </c>
      <c r="L3630" s="7" t="s">
        <v>3573</v>
      </c>
      <c r="M3630" s="7" t="s">
        <v>8603</v>
      </c>
      <c r="N3630" s="7">
        <v>5596</v>
      </c>
      <c r="O3630" s="7">
        <v>400</v>
      </c>
      <c r="P3630" s="7">
        <v>13.99</v>
      </c>
      <c r="Q3630" s="7"/>
      <c r="R3630" s="1"/>
      <c r="S3630" s="1"/>
      <c r="T3630" s="1"/>
      <c r="U3630" s="15" t="s">
        <v>816</v>
      </c>
      <c r="V3630" s="52"/>
      <c r="W3630" s="14" t="s">
        <v>815</v>
      </c>
      <c r="X3630" s="20">
        <v>0</v>
      </c>
      <c r="Y3630" s="7" t="s">
        <v>12401</v>
      </c>
      <c r="Z3630" s="11" t="s">
        <v>4442</v>
      </c>
      <c r="AA3630" s="7">
        <v>450000</v>
      </c>
      <c r="AB3630" s="1" t="s">
        <v>15385</v>
      </c>
      <c r="AC3630" s="7" t="s">
        <v>14869</v>
      </c>
      <c r="AD3630" s="1" t="s">
        <v>16269</v>
      </c>
    </row>
    <row r="3631" spans="1:30">
      <c r="A3631" s="6" t="s">
        <v>815</v>
      </c>
      <c r="B3631" s="7" t="s">
        <v>15</v>
      </c>
      <c r="C3631" s="7" t="s">
        <v>4458</v>
      </c>
      <c r="D3631" s="11" t="s">
        <v>904</v>
      </c>
      <c r="E3631" s="7" t="s">
        <v>16</v>
      </c>
      <c r="F3631" s="7" t="s">
        <v>4459</v>
      </c>
      <c r="G3631" s="7" t="s">
        <v>17</v>
      </c>
      <c r="H3631" s="7" t="s">
        <v>6850</v>
      </c>
      <c r="I3631" s="7" t="s">
        <v>4843</v>
      </c>
      <c r="J3631" s="7"/>
      <c r="K3631" s="7" t="s">
        <v>4517</v>
      </c>
      <c r="L3631" s="7" t="s">
        <v>9210</v>
      </c>
      <c r="M3631" s="7" t="s">
        <v>14521</v>
      </c>
      <c r="N3631" s="7">
        <v>5580</v>
      </c>
      <c r="O3631" s="7"/>
      <c r="P3631" s="7"/>
      <c r="Q3631" s="7"/>
      <c r="R3631" s="1"/>
      <c r="S3631" s="1"/>
      <c r="T3631" s="1"/>
      <c r="U3631" s="15" t="s">
        <v>816</v>
      </c>
      <c r="V3631" s="52"/>
      <c r="W3631" s="14" t="s">
        <v>815</v>
      </c>
      <c r="X3631" s="20">
        <v>0</v>
      </c>
      <c r="Y3631" s="7" t="s">
        <v>12402</v>
      </c>
      <c r="Z3631" s="11" t="s">
        <v>4442</v>
      </c>
      <c r="AA3631" s="7">
        <v>363115743</v>
      </c>
      <c r="AB3631" s="1" t="s">
        <v>15924</v>
      </c>
      <c r="AC3631" s="7" t="s">
        <v>14869</v>
      </c>
      <c r="AD3631" s="1" t="s">
        <v>16269</v>
      </c>
    </row>
    <row r="3632" spans="1:30">
      <c r="A3632" s="6">
        <v>43936</v>
      </c>
      <c r="B3632" s="7" t="s">
        <v>1385</v>
      </c>
      <c r="C3632" s="7" t="s">
        <v>4444</v>
      </c>
      <c r="D3632" s="7" t="s">
        <v>1387</v>
      </c>
      <c r="E3632" s="7" t="s">
        <v>4456</v>
      </c>
      <c r="F3632" s="7" t="s">
        <v>4469</v>
      </c>
      <c r="G3632" s="7" t="s">
        <v>37</v>
      </c>
      <c r="H3632" s="7" t="s">
        <v>6851</v>
      </c>
      <c r="I3632" s="7" t="s">
        <v>9857</v>
      </c>
      <c r="J3632" s="7"/>
      <c r="K3632" s="7"/>
      <c r="L3632" s="7" t="s">
        <v>9858</v>
      </c>
      <c r="M3632" s="7" t="s">
        <v>9859</v>
      </c>
      <c r="N3632" s="7">
        <v>5580</v>
      </c>
      <c r="O3632" s="7"/>
      <c r="P3632" s="7"/>
      <c r="Q3632" s="7"/>
      <c r="R3632" s="1"/>
      <c r="S3632" s="1"/>
      <c r="T3632" s="1"/>
      <c r="U3632" s="15" t="s">
        <v>816</v>
      </c>
      <c r="V3632" s="52"/>
      <c r="W3632" s="14" t="s">
        <v>815</v>
      </c>
      <c r="X3632" s="20">
        <v>0</v>
      </c>
      <c r="Y3632" s="7" t="s">
        <v>12403</v>
      </c>
      <c r="Z3632" s="11" t="s">
        <v>4442</v>
      </c>
      <c r="AA3632" s="7">
        <v>93700</v>
      </c>
      <c r="AB3632" s="1" t="s">
        <v>16109</v>
      </c>
      <c r="AC3632" s="7" t="s">
        <v>14868</v>
      </c>
      <c r="AD3632" s="1" t="s">
        <v>16269</v>
      </c>
    </row>
    <row r="3633" spans="1:30">
      <c r="A3633" s="6">
        <v>43924</v>
      </c>
      <c r="B3633" s="7" t="s">
        <v>1385</v>
      </c>
      <c r="C3633" s="7" t="s">
        <v>4444</v>
      </c>
      <c r="D3633" s="7" t="s">
        <v>1387</v>
      </c>
      <c r="E3633" s="7" t="s">
        <v>4456</v>
      </c>
      <c r="F3633" s="7" t="s">
        <v>4469</v>
      </c>
      <c r="G3633" s="7" t="s">
        <v>17</v>
      </c>
      <c r="H3633" s="7" t="s">
        <v>5388</v>
      </c>
      <c r="I3633" s="7" t="s">
        <v>8339</v>
      </c>
      <c r="J3633" s="7"/>
      <c r="K3633" s="7"/>
      <c r="L3633" s="7" t="s">
        <v>9860</v>
      </c>
      <c r="M3633" s="7" t="s">
        <v>9861</v>
      </c>
      <c r="N3633" s="7">
        <v>5570.5</v>
      </c>
      <c r="O3633" s="7"/>
      <c r="P3633" s="7"/>
      <c r="Q3633" s="7"/>
      <c r="R3633" s="1"/>
      <c r="S3633" s="1"/>
      <c r="T3633" s="1"/>
      <c r="U3633" s="15" t="s">
        <v>816</v>
      </c>
      <c r="V3633" s="52"/>
      <c r="W3633" s="14" t="s">
        <v>815</v>
      </c>
      <c r="X3633" s="20">
        <v>0</v>
      </c>
      <c r="Y3633" s="7" t="s">
        <v>12404</v>
      </c>
      <c r="Z3633" s="11" t="s">
        <v>4442</v>
      </c>
      <c r="AA3633" s="7">
        <v>150000</v>
      </c>
      <c r="AB3633" s="1" t="s">
        <v>16110</v>
      </c>
      <c r="AC3633" s="7" t="s">
        <v>14870</v>
      </c>
      <c r="AD3633" s="1" t="s">
        <v>16269</v>
      </c>
    </row>
    <row r="3634" spans="1:30">
      <c r="A3634" s="6">
        <v>43928</v>
      </c>
      <c r="B3634" s="7" t="s">
        <v>1385</v>
      </c>
      <c r="C3634" s="7" t="s">
        <v>4444</v>
      </c>
      <c r="D3634" s="7" t="s">
        <v>1387</v>
      </c>
      <c r="E3634" s="7" t="s">
        <v>4456</v>
      </c>
      <c r="F3634" s="7" t="s">
        <v>4469</v>
      </c>
      <c r="G3634" s="7" t="s">
        <v>17</v>
      </c>
      <c r="H3634" s="7" t="s">
        <v>6250</v>
      </c>
      <c r="I3634" s="7" t="s">
        <v>9356</v>
      </c>
      <c r="J3634" s="7"/>
      <c r="K3634" s="7"/>
      <c r="L3634" s="7" t="s">
        <v>9236</v>
      </c>
      <c r="M3634" s="7" t="s">
        <v>9237</v>
      </c>
      <c r="N3634" s="7">
        <v>5568</v>
      </c>
      <c r="O3634" s="7"/>
      <c r="P3634" s="7"/>
      <c r="Q3634" s="7"/>
      <c r="R3634" s="1"/>
      <c r="S3634" s="1"/>
      <c r="T3634" s="1"/>
      <c r="U3634" s="15" t="s">
        <v>816</v>
      </c>
      <c r="V3634" s="52"/>
      <c r="W3634" s="14" t="s">
        <v>815</v>
      </c>
      <c r="X3634" s="20">
        <v>0</v>
      </c>
      <c r="Y3634" s="7" t="s">
        <v>12405</v>
      </c>
      <c r="Z3634" s="11" t="s">
        <v>4442</v>
      </c>
      <c r="AA3634" s="7">
        <v>500000</v>
      </c>
      <c r="AB3634" s="1" t="s">
        <v>15931</v>
      </c>
      <c r="AC3634" s="7" t="s">
        <v>14869</v>
      </c>
      <c r="AD3634" s="1" t="s">
        <v>16269</v>
      </c>
    </row>
    <row r="3635" spans="1:30">
      <c r="A3635" s="6">
        <v>43944</v>
      </c>
      <c r="B3635" s="7" t="s">
        <v>15</v>
      </c>
      <c r="C3635" s="7" t="s">
        <v>4647</v>
      </c>
      <c r="D3635" s="7" t="s">
        <v>4137</v>
      </c>
      <c r="E3635" s="7" t="s">
        <v>16</v>
      </c>
      <c r="F3635" s="7" t="s">
        <v>4138</v>
      </c>
      <c r="G3635" s="7" t="s">
        <v>17</v>
      </c>
      <c r="H3635" s="7" t="s">
        <v>6852</v>
      </c>
      <c r="I3635" s="7" t="s">
        <v>4170</v>
      </c>
      <c r="J3635" s="7"/>
      <c r="K3635" s="7"/>
      <c r="L3635" s="7" t="s">
        <v>14062</v>
      </c>
      <c r="M3635" s="7" t="s">
        <v>4144</v>
      </c>
      <c r="N3635" s="7">
        <v>5559</v>
      </c>
      <c r="O3635" s="7">
        <v>340</v>
      </c>
      <c r="P3635" s="7">
        <v>16.350000000000001</v>
      </c>
      <c r="Q3635" s="7"/>
      <c r="R3635" s="1"/>
      <c r="S3635" s="1"/>
      <c r="T3635" s="1"/>
      <c r="U3635" s="15" t="s">
        <v>816</v>
      </c>
      <c r="V3635" s="52"/>
      <c r="W3635" s="14" t="s">
        <v>815</v>
      </c>
      <c r="X3635" s="20">
        <v>0</v>
      </c>
      <c r="Y3635" s="7" t="s">
        <v>12406</v>
      </c>
      <c r="Z3635" s="11" t="s">
        <v>4442</v>
      </c>
      <c r="AA3635" s="7">
        <v>500000</v>
      </c>
      <c r="AB3635" s="1" t="s">
        <v>15226</v>
      </c>
      <c r="AC3635" s="7" t="s">
        <v>14869</v>
      </c>
      <c r="AD3635" s="1" t="s">
        <v>16269</v>
      </c>
    </row>
    <row r="3636" spans="1:30">
      <c r="A3636" s="6">
        <v>43942</v>
      </c>
      <c r="B3636" s="7" t="s">
        <v>15</v>
      </c>
      <c r="C3636" s="7" t="s">
        <v>4659</v>
      </c>
      <c r="D3636" s="7" t="s">
        <v>2349</v>
      </c>
      <c r="E3636" s="7" t="s">
        <v>16</v>
      </c>
      <c r="F3636" s="7" t="s">
        <v>2386</v>
      </c>
      <c r="G3636" s="7" t="s">
        <v>37</v>
      </c>
      <c r="H3636" s="7" t="s">
        <v>6853</v>
      </c>
      <c r="I3636" s="7" t="s">
        <v>9745</v>
      </c>
      <c r="J3636" s="7"/>
      <c r="K3636" s="7" t="s">
        <v>9746</v>
      </c>
      <c r="L3636" s="7" t="s">
        <v>14674</v>
      </c>
      <c r="M3636" s="7" t="s">
        <v>9747</v>
      </c>
      <c r="N3636" s="7">
        <v>5550</v>
      </c>
      <c r="O3636" s="7">
        <v>3</v>
      </c>
      <c r="P3636" s="7">
        <v>1850</v>
      </c>
      <c r="Q3636" s="7"/>
      <c r="R3636" s="1"/>
      <c r="S3636" s="1"/>
      <c r="T3636" s="1"/>
      <c r="U3636" s="15" t="s">
        <v>816</v>
      </c>
      <c r="V3636" s="52"/>
      <c r="W3636" s="14" t="s">
        <v>815</v>
      </c>
      <c r="X3636" s="20">
        <v>0</v>
      </c>
      <c r="Y3636" s="7" t="s">
        <v>12407</v>
      </c>
      <c r="Z3636" s="11" t="s">
        <v>4442</v>
      </c>
      <c r="AA3636" s="7">
        <v>100000</v>
      </c>
      <c r="AB3636" s="1" t="s">
        <v>16077</v>
      </c>
      <c r="AC3636" s="7" t="s">
        <v>14870</v>
      </c>
      <c r="AD3636" s="1" t="s">
        <v>16269</v>
      </c>
    </row>
    <row r="3637" spans="1:30">
      <c r="A3637" s="6">
        <v>43913</v>
      </c>
      <c r="B3637" s="7" t="s">
        <v>21</v>
      </c>
      <c r="C3637" s="7" t="s">
        <v>4269</v>
      </c>
      <c r="D3637" s="7" t="s">
        <v>3952</v>
      </c>
      <c r="E3637" s="7" t="s">
        <v>16</v>
      </c>
      <c r="F3637" s="7" t="s">
        <v>4270</v>
      </c>
      <c r="G3637" s="7" t="s">
        <v>17</v>
      </c>
      <c r="H3637" s="7" t="s">
        <v>6854</v>
      </c>
      <c r="I3637" s="7" t="s">
        <v>4396</v>
      </c>
      <c r="J3637" s="7"/>
      <c r="K3637" s="7"/>
      <c r="L3637" s="7" t="s">
        <v>8531</v>
      </c>
      <c r="M3637" s="7" t="s">
        <v>14344</v>
      </c>
      <c r="N3637" s="7">
        <v>5520</v>
      </c>
      <c r="O3637" s="7">
        <v>4800</v>
      </c>
      <c r="P3637" s="7">
        <v>1.1499999999999999</v>
      </c>
      <c r="Q3637" s="7" t="s">
        <v>20</v>
      </c>
      <c r="R3637" s="1"/>
      <c r="S3637" s="1"/>
      <c r="T3637" s="1"/>
      <c r="U3637" s="15" t="s">
        <v>816</v>
      </c>
      <c r="V3637" s="52"/>
      <c r="W3637" s="14" t="s">
        <v>815</v>
      </c>
      <c r="X3637" s="20">
        <v>0</v>
      </c>
      <c r="Y3637" s="7" t="s">
        <v>12408</v>
      </c>
      <c r="Z3637" s="11" t="s">
        <v>4442</v>
      </c>
      <c r="AA3637" s="7">
        <v>1500000</v>
      </c>
      <c r="AB3637" s="1" t="s">
        <v>15733</v>
      </c>
      <c r="AC3637" s="7" t="s">
        <v>14869</v>
      </c>
      <c r="AD3637" s="1" t="s">
        <v>16269</v>
      </c>
    </row>
    <row r="3638" spans="1:30">
      <c r="A3638" s="6">
        <v>43945</v>
      </c>
      <c r="B3638" s="7" t="s">
        <v>21</v>
      </c>
      <c r="C3638" s="7" t="s">
        <v>4238</v>
      </c>
      <c r="D3638" s="7" t="s">
        <v>309</v>
      </c>
      <c r="E3638" s="7" t="s">
        <v>16</v>
      </c>
      <c r="F3638" s="7" t="s">
        <v>5523</v>
      </c>
      <c r="G3638" s="7" t="s">
        <v>37</v>
      </c>
      <c r="H3638" s="7" t="s">
        <v>6855</v>
      </c>
      <c r="I3638" s="7" t="s">
        <v>9862</v>
      </c>
      <c r="J3638" s="7" t="s">
        <v>314</v>
      </c>
      <c r="K3638" s="7" t="s">
        <v>351</v>
      </c>
      <c r="L3638" s="7" t="s">
        <v>14710</v>
      </c>
      <c r="M3638" s="7" t="s">
        <v>9863</v>
      </c>
      <c r="N3638" s="7">
        <v>5520</v>
      </c>
      <c r="O3638" s="7">
        <v>60</v>
      </c>
      <c r="P3638" s="7">
        <v>92</v>
      </c>
      <c r="Q3638" s="7"/>
      <c r="R3638" s="1"/>
      <c r="S3638" s="1"/>
      <c r="T3638" s="1"/>
      <c r="U3638" s="15" t="s">
        <v>816</v>
      </c>
      <c r="V3638" s="52"/>
      <c r="W3638" s="14" t="s">
        <v>815</v>
      </c>
      <c r="X3638" s="20">
        <v>0</v>
      </c>
      <c r="Y3638" s="7" t="s">
        <v>12409</v>
      </c>
      <c r="Z3638" s="11" t="s">
        <v>4442</v>
      </c>
      <c r="AA3638" s="7">
        <v>1000000</v>
      </c>
      <c r="AB3638" s="1" t="s">
        <v>16111</v>
      </c>
      <c r="AC3638" s="7" t="s">
        <v>14869</v>
      </c>
      <c r="AD3638" s="1" t="s">
        <v>16269</v>
      </c>
    </row>
    <row r="3639" spans="1:30">
      <c r="A3639" s="6">
        <v>43948</v>
      </c>
      <c r="B3639" s="7" t="s">
        <v>21</v>
      </c>
      <c r="C3639" s="7" t="s">
        <v>4451</v>
      </c>
      <c r="D3639" s="7" t="s">
        <v>2480</v>
      </c>
      <c r="E3639" s="7" t="s">
        <v>16</v>
      </c>
      <c r="F3639" s="7" t="s">
        <v>2481</v>
      </c>
      <c r="G3639" s="7" t="s">
        <v>17</v>
      </c>
      <c r="H3639" s="7" t="s">
        <v>6181</v>
      </c>
      <c r="I3639" s="7" t="s">
        <v>9286</v>
      </c>
      <c r="J3639" s="7" t="s">
        <v>2485</v>
      </c>
      <c r="K3639" s="7"/>
      <c r="L3639" s="7" t="s">
        <v>9287</v>
      </c>
      <c r="M3639" s="7" t="s">
        <v>9288</v>
      </c>
      <c r="N3639" s="7">
        <v>5500</v>
      </c>
      <c r="O3639" s="7"/>
      <c r="P3639" s="7"/>
      <c r="Q3639" s="7"/>
      <c r="R3639" s="1"/>
      <c r="S3639" s="1"/>
      <c r="T3639" s="1"/>
      <c r="U3639" s="15" t="s">
        <v>816</v>
      </c>
      <c r="V3639" s="52"/>
      <c r="W3639" s="14" t="s">
        <v>815</v>
      </c>
      <c r="X3639" s="20">
        <v>0</v>
      </c>
      <c r="Y3639" s="7" t="s">
        <v>12410</v>
      </c>
      <c r="Z3639" s="11" t="s">
        <v>4442</v>
      </c>
      <c r="AA3639" s="7">
        <v>100000</v>
      </c>
      <c r="AB3639" s="1" t="s">
        <v>15951</v>
      </c>
      <c r="AC3639" s="7" t="s">
        <v>14868</v>
      </c>
      <c r="AD3639" s="1" t="s">
        <v>16269</v>
      </c>
    </row>
    <row r="3640" spans="1:30">
      <c r="A3640" s="6">
        <v>43949</v>
      </c>
      <c r="B3640" s="7" t="s">
        <v>21</v>
      </c>
      <c r="C3640" s="7" t="s">
        <v>4474</v>
      </c>
      <c r="D3640" s="7" t="s">
        <v>2414</v>
      </c>
      <c r="E3640" s="7" t="s">
        <v>16</v>
      </c>
      <c r="F3640" s="7" t="s">
        <v>363</v>
      </c>
      <c r="G3640" s="7" t="s">
        <v>17</v>
      </c>
      <c r="H3640" s="7" t="s">
        <v>6856</v>
      </c>
      <c r="I3640" s="7" t="s">
        <v>2450</v>
      </c>
      <c r="J3640" s="7" t="s">
        <v>2460</v>
      </c>
      <c r="K3640" s="7" t="s">
        <v>2452</v>
      </c>
      <c r="L3640" s="7" t="s">
        <v>3519</v>
      </c>
      <c r="M3640" s="7" t="s">
        <v>2431</v>
      </c>
      <c r="N3640" s="7">
        <v>5500</v>
      </c>
      <c r="O3640" s="7">
        <v>5000</v>
      </c>
      <c r="P3640" s="7">
        <v>1.1000000000000001</v>
      </c>
      <c r="Q3640" s="7"/>
      <c r="R3640" s="1"/>
      <c r="S3640" s="1"/>
      <c r="T3640" s="1"/>
      <c r="U3640" s="15" t="s">
        <v>816</v>
      </c>
      <c r="V3640" s="52"/>
      <c r="W3640" s="14" t="s">
        <v>815</v>
      </c>
      <c r="X3640" s="20">
        <v>0</v>
      </c>
      <c r="Y3640" s="7" t="s">
        <v>12411</v>
      </c>
      <c r="Z3640" s="11" t="s">
        <v>4442</v>
      </c>
      <c r="AA3640" s="7">
        <v>2500000</v>
      </c>
      <c r="AB3640" s="1" t="s">
        <v>15251</v>
      </c>
      <c r="AC3640" s="7" t="s">
        <v>14869</v>
      </c>
      <c r="AD3640" s="1" t="s">
        <v>16269</v>
      </c>
    </row>
    <row r="3641" spans="1:30">
      <c r="A3641" s="6">
        <v>43941</v>
      </c>
      <c r="B3641" s="7" t="s">
        <v>15</v>
      </c>
      <c r="C3641" s="7" t="s">
        <v>4645</v>
      </c>
      <c r="D3641" s="7" t="s">
        <v>692</v>
      </c>
      <c r="E3641" s="7" t="s">
        <v>16</v>
      </c>
      <c r="F3641" s="7"/>
      <c r="G3641" s="7" t="s">
        <v>17</v>
      </c>
      <c r="H3641" s="7" t="s">
        <v>6857</v>
      </c>
      <c r="I3641" s="7" t="s">
        <v>9156</v>
      </c>
      <c r="J3641" s="7"/>
      <c r="K3641" s="7" t="s">
        <v>9157</v>
      </c>
      <c r="L3641" s="7" t="s">
        <v>9734</v>
      </c>
      <c r="M3641" s="7" t="s">
        <v>9735</v>
      </c>
      <c r="N3641" s="7">
        <v>5500</v>
      </c>
      <c r="O3641" s="7">
        <v>100</v>
      </c>
      <c r="P3641" s="7">
        <v>55</v>
      </c>
      <c r="Q3641" s="7"/>
      <c r="R3641" s="1"/>
      <c r="S3641" s="1"/>
      <c r="T3641" s="1"/>
      <c r="U3641" s="15" t="s">
        <v>816</v>
      </c>
      <c r="V3641" s="52"/>
      <c r="W3641" s="14" t="s">
        <v>815</v>
      </c>
      <c r="X3641" s="20">
        <v>0</v>
      </c>
      <c r="Y3641" s="7" t="s">
        <v>12412</v>
      </c>
      <c r="Z3641" s="11" t="s">
        <v>4442</v>
      </c>
      <c r="AA3641" s="7">
        <v>100000</v>
      </c>
      <c r="AB3641" s="1" t="s">
        <v>16072</v>
      </c>
      <c r="AC3641" s="7" t="s">
        <v>14870</v>
      </c>
      <c r="AD3641" s="1" t="s">
        <v>16269</v>
      </c>
    </row>
    <row r="3642" spans="1:30">
      <c r="A3642" s="6">
        <v>43949</v>
      </c>
      <c r="B3642" s="7" t="s">
        <v>1385</v>
      </c>
      <c r="C3642" s="7" t="s">
        <v>4499</v>
      </c>
      <c r="D3642" s="7" t="s">
        <v>2194</v>
      </c>
      <c r="E3642" s="7" t="s">
        <v>36</v>
      </c>
      <c r="F3642" s="7" t="s">
        <v>2319</v>
      </c>
      <c r="G3642" s="7" t="s">
        <v>17</v>
      </c>
      <c r="H3642" s="7" t="s">
        <v>6858</v>
      </c>
      <c r="I3642" s="7" t="s">
        <v>2321</v>
      </c>
      <c r="J3642" s="7" t="s">
        <v>2321</v>
      </c>
      <c r="K3642" s="7" t="s">
        <v>2321</v>
      </c>
      <c r="L3642" s="7" t="s">
        <v>14691</v>
      </c>
      <c r="M3642" s="7" t="s">
        <v>9789</v>
      </c>
      <c r="N3642" s="7">
        <v>5500</v>
      </c>
      <c r="O3642" s="7">
        <v>5</v>
      </c>
      <c r="P3642" s="7">
        <v>1100</v>
      </c>
      <c r="Q3642" s="7"/>
      <c r="R3642" s="1"/>
      <c r="S3642" s="1"/>
      <c r="T3642" s="1"/>
      <c r="U3642" s="15" t="s">
        <v>816</v>
      </c>
      <c r="V3642" s="52"/>
      <c r="W3642" s="14" t="s">
        <v>815</v>
      </c>
      <c r="X3642" s="20">
        <v>0</v>
      </c>
      <c r="Y3642" s="7" t="s">
        <v>12413</v>
      </c>
      <c r="Z3642" s="11" t="s">
        <v>4442</v>
      </c>
      <c r="AA3642" s="7">
        <v>150000</v>
      </c>
      <c r="AB3642" s="1" t="s">
        <v>16090</v>
      </c>
      <c r="AC3642" s="7" t="s">
        <v>14869</v>
      </c>
      <c r="AD3642" s="1" t="s">
        <v>16269</v>
      </c>
    </row>
    <row r="3643" spans="1:30">
      <c r="A3643" s="6">
        <v>43944</v>
      </c>
      <c r="B3643" s="7" t="s">
        <v>21</v>
      </c>
      <c r="C3643" s="7" t="s">
        <v>6859</v>
      </c>
      <c r="D3643" s="11" t="s">
        <v>904</v>
      </c>
      <c r="E3643" s="7" t="s">
        <v>16</v>
      </c>
      <c r="F3643" s="7" t="s">
        <v>6860</v>
      </c>
      <c r="G3643" s="7" t="s">
        <v>17</v>
      </c>
      <c r="H3643" s="7" t="s">
        <v>6861</v>
      </c>
      <c r="I3643" s="7" t="s">
        <v>2804</v>
      </c>
      <c r="J3643" s="7"/>
      <c r="K3643" s="7" t="s">
        <v>192</v>
      </c>
      <c r="L3643" s="7" t="s">
        <v>14711</v>
      </c>
      <c r="M3643" s="7" t="s">
        <v>9864</v>
      </c>
      <c r="N3643" s="7">
        <v>5490</v>
      </c>
      <c r="O3643" s="7"/>
      <c r="P3643" s="7"/>
      <c r="Q3643" s="7"/>
      <c r="R3643" s="1"/>
      <c r="S3643" s="1"/>
      <c r="T3643" s="1"/>
      <c r="U3643" s="15" t="s">
        <v>816</v>
      </c>
      <c r="V3643" s="52"/>
      <c r="W3643" s="14" t="s">
        <v>815</v>
      </c>
      <c r="X3643" s="20">
        <v>0</v>
      </c>
      <c r="Y3643" s="7" t="s">
        <v>12414</v>
      </c>
      <c r="Z3643" s="11" t="s">
        <v>4442</v>
      </c>
      <c r="AA3643" s="7">
        <v>90000</v>
      </c>
      <c r="AB3643" s="1" t="s">
        <v>16112</v>
      </c>
      <c r="AC3643" s="7" t="s">
        <v>14868</v>
      </c>
      <c r="AD3643" s="1" t="s">
        <v>16269</v>
      </c>
    </row>
    <row r="3644" spans="1:30">
      <c r="A3644" s="6" t="s">
        <v>815</v>
      </c>
      <c r="B3644" s="7" t="s">
        <v>15</v>
      </c>
      <c r="C3644" s="7" t="s">
        <v>4458</v>
      </c>
      <c r="D3644" s="11" t="s">
        <v>904</v>
      </c>
      <c r="E3644" s="7" t="s">
        <v>16</v>
      </c>
      <c r="F3644" s="7" t="s">
        <v>2462</v>
      </c>
      <c r="G3644" s="7" t="s">
        <v>17</v>
      </c>
      <c r="H3644" s="7" t="s">
        <v>6862</v>
      </c>
      <c r="I3644" s="7" t="s">
        <v>9865</v>
      </c>
      <c r="J3644" s="7"/>
      <c r="K3644" s="7" t="s">
        <v>4849</v>
      </c>
      <c r="L3644" s="7" t="s">
        <v>9866</v>
      </c>
      <c r="M3644" s="7" t="s">
        <v>883</v>
      </c>
      <c r="N3644" s="7">
        <v>5489.6</v>
      </c>
      <c r="O3644" s="7"/>
      <c r="P3644" s="7"/>
      <c r="Q3644" s="7"/>
      <c r="R3644" s="1"/>
      <c r="S3644" s="1"/>
      <c r="T3644" s="1"/>
      <c r="U3644" s="15" t="s">
        <v>816</v>
      </c>
      <c r="V3644" s="52"/>
      <c r="W3644" s="14" t="s">
        <v>815</v>
      </c>
      <c r="X3644" s="20">
        <v>0</v>
      </c>
      <c r="Y3644" s="7" t="s">
        <v>12415</v>
      </c>
      <c r="Z3644" s="11" t="s">
        <v>4442</v>
      </c>
      <c r="AA3644" s="7">
        <v>250000</v>
      </c>
      <c r="AB3644" s="1" t="s">
        <v>15015</v>
      </c>
      <c r="AC3644" s="7" t="s">
        <v>14870</v>
      </c>
      <c r="AD3644" s="1" t="s">
        <v>16269</v>
      </c>
    </row>
    <row r="3645" spans="1:30">
      <c r="A3645" s="6">
        <v>43911</v>
      </c>
      <c r="B3645" s="7" t="s">
        <v>15</v>
      </c>
      <c r="C3645" s="7" t="s">
        <v>4632</v>
      </c>
      <c r="D3645" s="7" t="s">
        <v>3512</v>
      </c>
      <c r="E3645" s="7" t="s">
        <v>16</v>
      </c>
      <c r="F3645" s="7"/>
      <c r="G3645" s="7" t="s">
        <v>17</v>
      </c>
      <c r="H3645" s="7" t="s">
        <v>6863</v>
      </c>
      <c r="I3645" s="7" t="s">
        <v>3517</v>
      </c>
      <c r="J3645" s="7" t="s">
        <v>3518</v>
      </c>
      <c r="K3645" s="7" t="s">
        <v>3518</v>
      </c>
      <c r="L3645" s="7" t="s">
        <v>3519</v>
      </c>
      <c r="M3645" s="7" t="s">
        <v>2431</v>
      </c>
      <c r="N3645" s="7">
        <v>5482.36</v>
      </c>
      <c r="O3645" s="7">
        <v>676</v>
      </c>
      <c r="P3645" s="7">
        <v>8.11</v>
      </c>
      <c r="Q3645" s="7"/>
      <c r="R3645" s="1"/>
      <c r="S3645" s="1"/>
      <c r="T3645" s="1"/>
      <c r="U3645" s="15" t="s">
        <v>816</v>
      </c>
      <c r="V3645" s="52"/>
      <c r="W3645" s="14" t="s">
        <v>815</v>
      </c>
      <c r="X3645" s="20">
        <v>0</v>
      </c>
      <c r="Y3645" s="7" t="s">
        <v>12416</v>
      </c>
      <c r="Z3645" s="11" t="s">
        <v>4442</v>
      </c>
      <c r="AA3645" s="7">
        <v>2500000</v>
      </c>
      <c r="AB3645" s="1" t="s">
        <v>15251</v>
      </c>
      <c r="AC3645" s="7" t="s">
        <v>14869</v>
      </c>
      <c r="AD3645" s="1" t="s">
        <v>16269</v>
      </c>
    </row>
    <row r="3646" spans="1:30">
      <c r="A3646" s="6">
        <v>43941</v>
      </c>
      <c r="B3646" s="7" t="s">
        <v>15</v>
      </c>
      <c r="C3646" s="7" t="s">
        <v>4645</v>
      </c>
      <c r="D3646" s="7" t="s">
        <v>692</v>
      </c>
      <c r="E3646" s="7" t="s">
        <v>16</v>
      </c>
      <c r="F3646" s="7"/>
      <c r="G3646" s="7" t="s">
        <v>37</v>
      </c>
      <c r="H3646" s="7" t="s">
        <v>6864</v>
      </c>
      <c r="I3646" s="7" t="s">
        <v>716</v>
      </c>
      <c r="J3646" s="7"/>
      <c r="K3646" s="7" t="s">
        <v>717</v>
      </c>
      <c r="L3646" s="7" t="s">
        <v>8357</v>
      </c>
      <c r="M3646" s="7" t="s">
        <v>632</v>
      </c>
      <c r="N3646" s="7">
        <v>5460</v>
      </c>
      <c r="O3646" s="7">
        <v>7</v>
      </c>
      <c r="P3646" s="7">
        <v>780</v>
      </c>
      <c r="Q3646" s="7"/>
      <c r="R3646" s="1"/>
      <c r="S3646" s="1"/>
      <c r="T3646" s="1"/>
      <c r="U3646" s="15" t="s">
        <v>816</v>
      </c>
      <c r="V3646" s="52"/>
      <c r="W3646" s="14" t="s">
        <v>815</v>
      </c>
      <c r="X3646" s="20">
        <v>0</v>
      </c>
      <c r="Y3646" s="7" t="s">
        <v>12417</v>
      </c>
      <c r="Z3646" s="11" t="s">
        <v>4442</v>
      </c>
      <c r="AA3646" s="7">
        <v>720000</v>
      </c>
      <c r="AB3646" s="1" t="s">
        <v>14981</v>
      </c>
      <c r="AC3646" s="7" t="s">
        <v>14870</v>
      </c>
      <c r="AD3646" s="1" t="s">
        <v>16269</v>
      </c>
    </row>
    <row r="3647" spans="1:30">
      <c r="A3647" s="6">
        <v>43943</v>
      </c>
      <c r="B3647" s="7" t="s">
        <v>21</v>
      </c>
      <c r="C3647" s="7" t="s">
        <v>5142</v>
      </c>
      <c r="D3647" s="11" t="s">
        <v>904</v>
      </c>
      <c r="E3647" s="7" t="s">
        <v>16</v>
      </c>
      <c r="F3647" s="7" t="s">
        <v>1157</v>
      </c>
      <c r="G3647" s="7" t="s">
        <v>34</v>
      </c>
      <c r="H3647" s="7" t="s">
        <v>6865</v>
      </c>
      <c r="I3647" s="7" t="s">
        <v>1041</v>
      </c>
      <c r="J3647" s="7"/>
      <c r="K3647" s="7" t="s">
        <v>9867</v>
      </c>
      <c r="L3647" s="7" t="s">
        <v>14712</v>
      </c>
      <c r="M3647" s="7" t="s">
        <v>9868</v>
      </c>
      <c r="N3647" s="7">
        <v>5430.25</v>
      </c>
      <c r="O3647" s="7"/>
      <c r="P3647" s="7"/>
      <c r="Q3647" s="7"/>
      <c r="R3647" s="1"/>
      <c r="S3647" s="1"/>
      <c r="T3647" s="1"/>
      <c r="U3647" s="15" t="s">
        <v>816</v>
      </c>
      <c r="V3647" s="52"/>
      <c r="W3647" s="14" t="s">
        <v>815</v>
      </c>
      <c r="X3647" s="20">
        <v>0</v>
      </c>
      <c r="Y3647" s="7" t="s">
        <v>12418</v>
      </c>
      <c r="Z3647" s="11" t="s">
        <v>4442</v>
      </c>
      <c r="AA3647" s="7">
        <v>10000</v>
      </c>
      <c r="AB3647" s="1" t="s">
        <v>16113</v>
      </c>
      <c r="AC3647" s="7" t="s">
        <v>14868</v>
      </c>
      <c r="AD3647" s="1" t="s">
        <v>16269</v>
      </c>
    </row>
    <row r="3648" spans="1:30">
      <c r="A3648" s="6">
        <v>43944</v>
      </c>
      <c r="B3648" s="7" t="s">
        <v>1385</v>
      </c>
      <c r="C3648" s="7" t="s">
        <v>4444</v>
      </c>
      <c r="D3648" s="7" t="s">
        <v>1387</v>
      </c>
      <c r="E3648" s="7" t="s">
        <v>4456</v>
      </c>
      <c r="F3648" s="7" t="s">
        <v>4469</v>
      </c>
      <c r="G3648" s="7" t="s">
        <v>17</v>
      </c>
      <c r="H3648" s="7" t="s">
        <v>6866</v>
      </c>
      <c r="I3648" s="7" t="s">
        <v>9869</v>
      </c>
      <c r="J3648" s="7"/>
      <c r="K3648" s="7"/>
      <c r="L3648" s="7" t="s">
        <v>9870</v>
      </c>
      <c r="M3648" s="7" t="s">
        <v>9871</v>
      </c>
      <c r="N3648" s="7">
        <v>5430</v>
      </c>
      <c r="O3648" s="7"/>
      <c r="P3648" s="7"/>
      <c r="Q3648" s="7"/>
      <c r="R3648" s="1"/>
      <c r="S3648" s="1"/>
      <c r="T3648" s="1"/>
      <c r="U3648" s="15" t="s">
        <v>816</v>
      </c>
      <c r="V3648" s="52"/>
      <c r="W3648" s="14" t="s">
        <v>815</v>
      </c>
      <c r="X3648" s="20">
        <v>0</v>
      </c>
      <c r="Y3648" s="7" t="s">
        <v>12419</v>
      </c>
      <c r="Z3648" s="11" t="s">
        <v>4442</v>
      </c>
      <c r="AA3648" s="7">
        <v>99800</v>
      </c>
      <c r="AB3648" s="1" t="s">
        <v>15460</v>
      </c>
      <c r="AC3648" s="7" t="s">
        <v>14870</v>
      </c>
      <c r="AD3648" s="1" t="s">
        <v>16269</v>
      </c>
    </row>
    <row r="3649" spans="1:30">
      <c r="A3649" s="6" t="s">
        <v>815</v>
      </c>
      <c r="B3649" s="7" t="s">
        <v>15</v>
      </c>
      <c r="C3649" s="7" t="s">
        <v>4458</v>
      </c>
      <c r="D3649" s="11" t="s">
        <v>904</v>
      </c>
      <c r="E3649" s="7" t="s">
        <v>16</v>
      </c>
      <c r="F3649" s="7" t="s">
        <v>4459</v>
      </c>
      <c r="G3649" s="7" t="s">
        <v>17</v>
      </c>
      <c r="H3649" s="7" t="s">
        <v>6867</v>
      </c>
      <c r="I3649" s="7" t="s">
        <v>4846</v>
      </c>
      <c r="J3649" s="7"/>
      <c r="K3649" s="7" t="s">
        <v>4517</v>
      </c>
      <c r="L3649" s="7" t="s">
        <v>8355</v>
      </c>
      <c r="M3649" s="7" t="s">
        <v>2620</v>
      </c>
      <c r="N3649" s="7">
        <v>5427</v>
      </c>
      <c r="O3649" s="7"/>
      <c r="P3649" s="7"/>
      <c r="Q3649" s="7"/>
      <c r="R3649" s="1"/>
      <c r="S3649" s="1"/>
      <c r="T3649" s="1"/>
      <c r="U3649" s="15" t="s">
        <v>816</v>
      </c>
      <c r="V3649" s="52"/>
      <c r="W3649" s="14" t="s">
        <v>815</v>
      </c>
      <c r="X3649" s="20">
        <v>0</v>
      </c>
      <c r="Y3649" s="7" t="s">
        <v>12420</v>
      </c>
      <c r="Z3649" s="11" t="s">
        <v>4442</v>
      </c>
      <c r="AA3649" s="7">
        <v>40000000</v>
      </c>
      <c r="AB3649" s="1" t="s">
        <v>15276</v>
      </c>
      <c r="AC3649" s="7" t="s">
        <v>14869</v>
      </c>
      <c r="AD3649" s="1" t="s">
        <v>16269</v>
      </c>
    </row>
    <row r="3650" spans="1:30">
      <c r="A3650" s="6">
        <v>43935</v>
      </c>
      <c r="B3650" s="7" t="s">
        <v>1385</v>
      </c>
      <c r="C3650" s="7" t="s">
        <v>4444</v>
      </c>
      <c r="D3650" s="7" t="s">
        <v>1387</v>
      </c>
      <c r="E3650" s="7" t="s">
        <v>4456</v>
      </c>
      <c r="F3650" s="7" t="s">
        <v>1811</v>
      </c>
      <c r="G3650" s="7" t="s">
        <v>17</v>
      </c>
      <c r="H3650" s="7" t="s">
        <v>6868</v>
      </c>
      <c r="I3650" s="7" t="s">
        <v>9872</v>
      </c>
      <c r="J3650" s="7"/>
      <c r="K3650" s="7"/>
      <c r="L3650" s="7" t="s">
        <v>14713</v>
      </c>
      <c r="M3650" s="7" t="s">
        <v>9873</v>
      </c>
      <c r="N3650" s="7">
        <v>5416.5</v>
      </c>
      <c r="O3650" s="7"/>
      <c r="P3650" s="7"/>
      <c r="Q3650" s="7"/>
      <c r="R3650" s="1"/>
      <c r="S3650" s="1"/>
      <c r="T3650" s="1"/>
      <c r="U3650" s="15" t="s">
        <v>816</v>
      </c>
      <c r="V3650" s="52"/>
      <c r="W3650" s="14" t="s">
        <v>815</v>
      </c>
      <c r="X3650" s="20">
        <v>0</v>
      </c>
      <c r="Y3650" s="7" t="s">
        <v>12421</v>
      </c>
      <c r="Z3650" s="11" t="s">
        <v>4442</v>
      </c>
      <c r="AA3650" s="7">
        <v>99800</v>
      </c>
      <c r="AB3650" s="1" t="s">
        <v>16114</v>
      </c>
      <c r="AC3650" s="7" t="s">
        <v>14870</v>
      </c>
      <c r="AD3650" s="1" t="s">
        <v>16269</v>
      </c>
    </row>
    <row r="3651" spans="1:30">
      <c r="A3651" s="6">
        <v>43941</v>
      </c>
      <c r="B3651" s="7" t="s">
        <v>15</v>
      </c>
      <c r="C3651" s="7" t="s">
        <v>4645</v>
      </c>
      <c r="D3651" s="7" t="s">
        <v>692</v>
      </c>
      <c r="E3651" s="7" t="s">
        <v>16</v>
      </c>
      <c r="F3651" s="7"/>
      <c r="G3651" s="7" t="s">
        <v>17</v>
      </c>
      <c r="H3651" s="7" t="s">
        <v>6869</v>
      </c>
      <c r="I3651" s="7" t="s">
        <v>9156</v>
      </c>
      <c r="J3651" s="7"/>
      <c r="K3651" s="7" t="s">
        <v>9157</v>
      </c>
      <c r="L3651" s="7" t="s">
        <v>9734</v>
      </c>
      <c r="M3651" s="7" t="s">
        <v>9735</v>
      </c>
      <c r="N3651" s="7">
        <v>5408</v>
      </c>
      <c r="O3651" s="7">
        <v>104</v>
      </c>
      <c r="P3651" s="7">
        <v>52</v>
      </c>
      <c r="Q3651" s="7"/>
      <c r="R3651" s="1"/>
      <c r="S3651" s="1"/>
      <c r="T3651" s="1"/>
      <c r="U3651" s="15" t="s">
        <v>816</v>
      </c>
      <c r="V3651" s="52"/>
      <c r="W3651" s="14" t="s">
        <v>815</v>
      </c>
      <c r="X3651" s="20">
        <v>0</v>
      </c>
      <c r="Y3651" s="7" t="s">
        <v>12422</v>
      </c>
      <c r="Z3651" s="11" t="s">
        <v>4442</v>
      </c>
      <c r="AA3651" s="7">
        <v>100000</v>
      </c>
      <c r="AB3651" s="1" t="s">
        <v>16072</v>
      </c>
      <c r="AC3651" s="7" t="s">
        <v>14870</v>
      </c>
      <c r="AD3651" s="1" t="s">
        <v>16269</v>
      </c>
    </row>
    <row r="3652" spans="1:30">
      <c r="A3652" s="6">
        <v>43937</v>
      </c>
      <c r="B3652" s="7" t="s">
        <v>21</v>
      </c>
      <c r="C3652" s="7" t="s">
        <v>6500</v>
      </c>
      <c r="D3652" s="11" t="s">
        <v>904</v>
      </c>
      <c r="E3652" s="7" t="s">
        <v>117</v>
      </c>
      <c r="F3652" s="7"/>
      <c r="G3652" s="7" t="s">
        <v>34</v>
      </c>
      <c r="H3652" s="7" t="s">
        <v>6870</v>
      </c>
      <c r="I3652" s="7" t="s">
        <v>9874</v>
      </c>
      <c r="J3652" s="7"/>
      <c r="K3652" s="7" t="s">
        <v>9875</v>
      </c>
      <c r="L3652" s="7"/>
      <c r="M3652" s="7" t="s">
        <v>14714</v>
      </c>
      <c r="N3652" s="7">
        <v>5400</v>
      </c>
      <c r="O3652" s="7"/>
      <c r="P3652" s="7"/>
      <c r="Q3652" s="7"/>
      <c r="R3652" s="1"/>
      <c r="S3652" s="1"/>
      <c r="T3652" s="1"/>
      <c r="U3652" s="15" t="s">
        <v>816</v>
      </c>
      <c r="V3652" s="52"/>
      <c r="W3652" s="14" t="s">
        <v>815</v>
      </c>
      <c r="X3652" s="20">
        <v>0</v>
      </c>
      <c r="Y3652" s="7" t="s">
        <v>12423</v>
      </c>
      <c r="Z3652" s="11" t="s">
        <v>4442</v>
      </c>
      <c r="AA3652" s="7"/>
      <c r="AB3652" s="1" t="s">
        <v>14871</v>
      </c>
      <c r="AC3652" s="7"/>
      <c r="AD3652" s="1" t="s">
        <v>16269</v>
      </c>
    </row>
    <row r="3653" spans="1:30">
      <c r="A3653" s="6">
        <v>43944</v>
      </c>
      <c r="B3653" s="7" t="s">
        <v>21</v>
      </c>
      <c r="C3653" s="7" t="s">
        <v>6871</v>
      </c>
      <c r="D3653" s="11" t="s">
        <v>904</v>
      </c>
      <c r="E3653" s="7" t="s">
        <v>117</v>
      </c>
      <c r="F3653" s="7" t="s">
        <v>1273</v>
      </c>
      <c r="G3653" s="7" t="s">
        <v>34</v>
      </c>
      <c r="H3653" s="7" t="s">
        <v>6872</v>
      </c>
      <c r="I3653" s="7" t="s">
        <v>9876</v>
      </c>
      <c r="J3653" s="7" t="s">
        <v>9877</v>
      </c>
      <c r="K3653" s="7" t="s">
        <v>797</v>
      </c>
      <c r="L3653" s="7"/>
      <c r="M3653" s="7"/>
      <c r="N3653" s="7">
        <v>5400</v>
      </c>
      <c r="O3653" s="7"/>
      <c r="P3653" s="7"/>
      <c r="Q3653" s="7"/>
      <c r="R3653" s="1"/>
      <c r="S3653" s="1"/>
      <c r="T3653" s="1"/>
      <c r="U3653" s="15" t="s">
        <v>816</v>
      </c>
      <c r="V3653" s="52"/>
      <c r="W3653" s="14" t="s">
        <v>815</v>
      </c>
      <c r="X3653" s="20">
        <v>0</v>
      </c>
      <c r="Y3653" s="7" t="s">
        <v>12424</v>
      </c>
      <c r="Z3653" s="11" t="s">
        <v>4442</v>
      </c>
      <c r="AA3653" s="7"/>
      <c r="AB3653" s="1" t="s">
        <v>14871</v>
      </c>
      <c r="AC3653" s="7"/>
      <c r="AD3653" s="1" t="s">
        <v>16269</v>
      </c>
    </row>
    <row r="3654" spans="1:30">
      <c r="A3654" s="6">
        <v>43922</v>
      </c>
      <c r="B3654" s="7" t="s">
        <v>21</v>
      </c>
      <c r="C3654" s="7" t="s">
        <v>5799</v>
      </c>
      <c r="D3654" s="11" t="s">
        <v>904</v>
      </c>
      <c r="E3654" s="7" t="s">
        <v>16</v>
      </c>
      <c r="F3654" s="7" t="s">
        <v>1303</v>
      </c>
      <c r="G3654" s="7" t="s">
        <v>17</v>
      </c>
      <c r="H3654" s="7" t="s">
        <v>5800</v>
      </c>
      <c r="I3654" s="7" t="s">
        <v>9878</v>
      </c>
      <c r="J3654" s="7"/>
      <c r="K3654" s="7"/>
      <c r="L3654" s="7" t="s">
        <v>9879</v>
      </c>
      <c r="M3654" s="7" t="s">
        <v>9880</v>
      </c>
      <c r="N3654" s="7">
        <v>5400</v>
      </c>
      <c r="O3654" s="7"/>
      <c r="P3654" s="7"/>
      <c r="Q3654" s="7"/>
      <c r="R3654" s="1"/>
      <c r="S3654" s="1"/>
      <c r="T3654" s="1"/>
      <c r="U3654" s="15" t="s">
        <v>816</v>
      </c>
      <c r="V3654" s="52"/>
      <c r="W3654" s="14" t="s">
        <v>815</v>
      </c>
      <c r="X3654" s="20">
        <v>0</v>
      </c>
      <c r="Y3654" s="7" t="s">
        <v>12425</v>
      </c>
      <c r="Z3654" s="11" t="s">
        <v>4442</v>
      </c>
      <c r="AA3654" s="7">
        <v>95400</v>
      </c>
      <c r="AB3654" s="1" t="s">
        <v>16115</v>
      </c>
      <c r="AC3654" s="7" t="s">
        <v>14868</v>
      </c>
      <c r="AD3654" s="1" t="s">
        <v>16269</v>
      </c>
    </row>
    <row r="3655" spans="1:30">
      <c r="A3655" s="6">
        <v>43929</v>
      </c>
      <c r="B3655" s="7" t="s">
        <v>21</v>
      </c>
      <c r="C3655" s="7" t="s">
        <v>4454</v>
      </c>
      <c r="D3655" s="11" t="s">
        <v>904</v>
      </c>
      <c r="E3655" s="7" t="s">
        <v>117</v>
      </c>
      <c r="F3655" s="7" t="s">
        <v>6873</v>
      </c>
      <c r="G3655" s="7" t="s">
        <v>17</v>
      </c>
      <c r="H3655" s="7" t="s">
        <v>6874</v>
      </c>
      <c r="I3655" s="7" t="s">
        <v>9881</v>
      </c>
      <c r="J3655" s="7"/>
      <c r="K3655" s="7" t="s">
        <v>9881</v>
      </c>
      <c r="L3655" s="7" t="s">
        <v>14715</v>
      </c>
      <c r="M3655" s="7" t="s">
        <v>9882</v>
      </c>
      <c r="N3655" s="7">
        <v>5400</v>
      </c>
      <c r="O3655" s="7"/>
      <c r="P3655" s="7"/>
      <c r="Q3655" s="7"/>
      <c r="R3655" s="1"/>
      <c r="S3655" s="1"/>
      <c r="T3655" s="1"/>
      <c r="U3655" s="15" t="s">
        <v>816</v>
      </c>
      <c r="V3655" s="52"/>
      <c r="W3655" s="14" t="s">
        <v>815</v>
      </c>
      <c r="X3655" s="20">
        <v>0</v>
      </c>
      <c r="Y3655" s="7" t="s">
        <v>12426</v>
      </c>
      <c r="Z3655" s="11" t="s">
        <v>4442</v>
      </c>
      <c r="AA3655" s="7">
        <v>67800</v>
      </c>
      <c r="AB3655" s="1" t="s">
        <v>15168</v>
      </c>
      <c r="AC3655" s="7" t="s">
        <v>14870</v>
      </c>
      <c r="AD3655" s="1" t="s">
        <v>16269</v>
      </c>
    </row>
    <row r="3656" spans="1:30">
      <c r="A3656" s="6" t="s">
        <v>815</v>
      </c>
      <c r="B3656" s="7" t="s">
        <v>15</v>
      </c>
      <c r="C3656" s="7" t="s">
        <v>4458</v>
      </c>
      <c r="D3656" s="11" t="s">
        <v>904</v>
      </c>
      <c r="E3656" s="7" t="s">
        <v>16</v>
      </c>
      <c r="F3656" s="7" t="s">
        <v>4459</v>
      </c>
      <c r="G3656" s="7" t="s">
        <v>17</v>
      </c>
      <c r="H3656" s="7" t="s">
        <v>5885</v>
      </c>
      <c r="I3656" s="7" t="s">
        <v>9852</v>
      </c>
      <c r="J3656" s="7"/>
      <c r="K3656" s="7" t="s">
        <v>4517</v>
      </c>
      <c r="L3656" s="7"/>
      <c r="M3656" s="7"/>
      <c r="N3656" s="7">
        <v>5400</v>
      </c>
      <c r="O3656" s="7"/>
      <c r="P3656" s="7"/>
      <c r="Q3656" s="7"/>
      <c r="R3656" s="1"/>
      <c r="S3656" s="1"/>
      <c r="T3656" s="1"/>
      <c r="U3656" s="15" t="s">
        <v>816</v>
      </c>
      <c r="V3656" s="52"/>
      <c r="W3656" s="14" t="s">
        <v>815</v>
      </c>
      <c r="X3656" s="20">
        <v>0</v>
      </c>
      <c r="Y3656" s="7" t="s">
        <v>12427</v>
      </c>
      <c r="Z3656" s="11" t="s">
        <v>4442</v>
      </c>
      <c r="AA3656" s="7"/>
      <c r="AB3656" s="1" t="s">
        <v>14871</v>
      </c>
      <c r="AC3656" s="7"/>
      <c r="AD3656" s="1" t="s">
        <v>16269</v>
      </c>
    </row>
    <row r="3657" spans="1:30">
      <c r="A3657" s="6">
        <v>43956</v>
      </c>
      <c r="B3657" s="7" t="s">
        <v>1385</v>
      </c>
      <c r="C3657" s="7" t="s">
        <v>4444</v>
      </c>
      <c r="D3657" s="7" t="s">
        <v>1387</v>
      </c>
      <c r="E3657" s="7" t="s">
        <v>4456</v>
      </c>
      <c r="F3657" s="7" t="s">
        <v>4469</v>
      </c>
      <c r="G3657" s="7"/>
      <c r="H3657" s="7" t="s">
        <v>5355</v>
      </c>
      <c r="I3657" s="7" t="s">
        <v>8288</v>
      </c>
      <c r="J3657" s="7"/>
      <c r="K3657" s="7"/>
      <c r="L3657" s="7" t="s">
        <v>14716</v>
      </c>
      <c r="M3657" s="7" t="s">
        <v>9883</v>
      </c>
      <c r="N3657" s="7">
        <v>5400</v>
      </c>
      <c r="O3657" s="7"/>
      <c r="P3657" s="7"/>
      <c r="Q3657" s="7"/>
      <c r="R3657" s="1"/>
      <c r="S3657" s="1"/>
      <c r="T3657" s="1"/>
      <c r="U3657" s="15" t="s">
        <v>816</v>
      </c>
      <c r="V3657" s="52"/>
      <c r="W3657" s="14" t="s">
        <v>815</v>
      </c>
      <c r="X3657" s="20">
        <v>0</v>
      </c>
      <c r="Y3657" s="7" t="s">
        <v>12428</v>
      </c>
      <c r="Z3657" s="11" t="s">
        <v>4442</v>
      </c>
      <c r="AA3657" s="7">
        <v>49000</v>
      </c>
      <c r="AB3657" s="1" t="s">
        <v>16116</v>
      </c>
      <c r="AC3657" s="7" t="s">
        <v>14868</v>
      </c>
      <c r="AD3657" s="1" t="s">
        <v>16269</v>
      </c>
    </row>
    <row r="3658" spans="1:30">
      <c r="A3658" s="6">
        <v>43943</v>
      </c>
      <c r="B3658" s="7" t="s">
        <v>15</v>
      </c>
      <c r="C3658" s="7" t="s">
        <v>4642</v>
      </c>
      <c r="D3658" s="7" t="s">
        <v>2046</v>
      </c>
      <c r="E3658" s="7" t="s">
        <v>16</v>
      </c>
      <c r="F3658" s="7"/>
      <c r="G3658" s="7" t="s">
        <v>17</v>
      </c>
      <c r="H3658" s="7" t="s">
        <v>6875</v>
      </c>
      <c r="I3658" s="7" t="s">
        <v>2093</v>
      </c>
      <c r="J3658" s="7"/>
      <c r="K3658" s="7" t="s">
        <v>2094</v>
      </c>
      <c r="L3658" s="7" t="s">
        <v>13865</v>
      </c>
      <c r="M3658" s="7" t="s">
        <v>2055</v>
      </c>
      <c r="N3658" s="7">
        <v>5398.8</v>
      </c>
      <c r="O3658" s="7">
        <v>120</v>
      </c>
      <c r="P3658" s="7">
        <v>44.99</v>
      </c>
      <c r="Q3658" s="7"/>
      <c r="R3658" s="1"/>
      <c r="S3658" s="1"/>
      <c r="T3658" s="1"/>
      <c r="U3658" s="15" t="s">
        <v>816</v>
      </c>
      <c r="V3658" s="52"/>
      <c r="W3658" s="14" t="s">
        <v>815</v>
      </c>
      <c r="X3658" s="20">
        <v>0</v>
      </c>
      <c r="Y3658" s="7" t="s">
        <v>12429</v>
      </c>
      <c r="Z3658" s="11" t="s">
        <v>4442</v>
      </c>
      <c r="AA3658" s="7">
        <v>2000000</v>
      </c>
      <c r="AB3658" s="1" t="s">
        <v>15207</v>
      </c>
      <c r="AC3658" s="7" t="s">
        <v>14869</v>
      </c>
      <c r="AD3658" s="1" t="s">
        <v>16269</v>
      </c>
    </row>
    <row r="3659" spans="1:30">
      <c r="A3659" s="6">
        <v>43948</v>
      </c>
      <c r="B3659" s="7" t="s">
        <v>21</v>
      </c>
      <c r="C3659" s="7" t="s">
        <v>4451</v>
      </c>
      <c r="D3659" s="7" t="s">
        <v>2480</v>
      </c>
      <c r="E3659" s="7" t="s">
        <v>16</v>
      </c>
      <c r="F3659" s="7" t="s">
        <v>2481</v>
      </c>
      <c r="G3659" s="7" t="s">
        <v>17</v>
      </c>
      <c r="H3659" s="7" t="s">
        <v>6876</v>
      </c>
      <c r="I3659" s="7" t="s">
        <v>9884</v>
      </c>
      <c r="J3659" s="7" t="s">
        <v>2485</v>
      </c>
      <c r="K3659" s="7"/>
      <c r="L3659" s="7" t="s">
        <v>9885</v>
      </c>
      <c r="M3659" s="7" t="s">
        <v>9886</v>
      </c>
      <c r="N3659" s="7">
        <v>5382</v>
      </c>
      <c r="O3659" s="7"/>
      <c r="P3659" s="7"/>
      <c r="Q3659" s="7"/>
      <c r="R3659" s="1"/>
      <c r="S3659" s="1"/>
      <c r="T3659" s="1"/>
      <c r="U3659" s="15" t="s">
        <v>816</v>
      </c>
      <c r="V3659" s="52"/>
      <c r="W3659" s="14" t="s">
        <v>815</v>
      </c>
      <c r="X3659" s="20">
        <v>0</v>
      </c>
      <c r="Y3659" s="7" t="s">
        <v>12430</v>
      </c>
      <c r="Z3659" s="11" t="s">
        <v>4442</v>
      </c>
      <c r="AA3659" s="7">
        <v>200000</v>
      </c>
      <c r="AB3659" s="1" t="s">
        <v>15862</v>
      </c>
      <c r="AC3659" s="7" t="s">
        <v>14870</v>
      </c>
      <c r="AD3659" s="1" t="s">
        <v>16269</v>
      </c>
    </row>
    <row r="3660" spans="1:30">
      <c r="A3660" s="6" t="s">
        <v>815</v>
      </c>
      <c r="B3660" s="7" t="s">
        <v>15</v>
      </c>
      <c r="C3660" s="7" t="s">
        <v>4458</v>
      </c>
      <c r="D3660" s="11" t="s">
        <v>904</v>
      </c>
      <c r="E3660" s="7" t="s">
        <v>16</v>
      </c>
      <c r="F3660" s="7" t="s">
        <v>4459</v>
      </c>
      <c r="G3660" s="7" t="s">
        <v>17</v>
      </c>
      <c r="H3660" s="7" t="s">
        <v>6877</v>
      </c>
      <c r="I3660" s="7" t="s">
        <v>8267</v>
      </c>
      <c r="J3660" s="7"/>
      <c r="K3660" s="7" t="s">
        <v>4517</v>
      </c>
      <c r="L3660" s="7" t="s">
        <v>8316</v>
      </c>
      <c r="M3660" s="7" t="s">
        <v>14305</v>
      </c>
      <c r="N3660" s="7">
        <v>5367.6</v>
      </c>
      <c r="O3660" s="7"/>
      <c r="P3660" s="7"/>
      <c r="Q3660" s="7"/>
      <c r="R3660" s="1"/>
      <c r="S3660" s="1"/>
      <c r="T3660" s="1"/>
      <c r="U3660" s="15" t="s">
        <v>816</v>
      </c>
      <c r="V3660" s="52"/>
      <c r="W3660" s="14" t="s">
        <v>815</v>
      </c>
      <c r="X3660" s="20">
        <v>0</v>
      </c>
      <c r="Y3660" s="7" t="s">
        <v>12431</v>
      </c>
      <c r="Z3660" s="11" t="s">
        <v>4442</v>
      </c>
      <c r="AA3660" s="7">
        <v>103730196.44</v>
      </c>
      <c r="AB3660" s="1" t="s">
        <v>15679</v>
      </c>
      <c r="AC3660" s="7" t="s">
        <v>14869</v>
      </c>
      <c r="AD3660" s="1" t="s">
        <v>16269</v>
      </c>
    </row>
    <row r="3661" spans="1:30">
      <c r="A3661" s="6">
        <v>43941</v>
      </c>
      <c r="B3661" s="7" t="s">
        <v>21</v>
      </c>
      <c r="C3661" s="7" t="s">
        <v>2648</v>
      </c>
      <c r="D3661" s="11" t="s">
        <v>3952</v>
      </c>
      <c r="E3661" s="7" t="s">
        <v>16</v>
      </c>
      <c r="F3661" s="7" t="s">
        <v>6186</v>
      </c>
      <c r="G3661" s="7" t="s">
        <v>17</v>
      </c>
      <c r="H3661" s="7" t="s">
        <v>6878</v>
      </c>
      <c r="I3661" s="7" t="s">
        <v>9758</v>
      </c>
      <c r="J3661" s="7"/>
      <c r="K3661" s="7"/>
      <c r="L3661" s="7" t="s">
        <v>9887</v>
      </c>
      <c r="M3661" s="7" t="s">
        <v>14717</v>
      </c>
      <c r="N3661" s="7">
        <v>5335.58</v>
      </c>
      <c r="O3661" s="7"/>
      <c r="P3661" s="7"/>
      <c r="Q3661" s="7"/>
      <c r="R3661" s="1"/>
      <c r="S3661" s="1"/>
      <c r="T3661" s="1"/>
      <c r="U3661" s="15" t="s">
        <v>816</v>
      </c>
      <c r="V3661" s="52"/>
      <c r="W3661" s="14" t="s">
        <v>815</v>
      </c>
      <c r="X3661" s="20">
        <v>0</v>
      </c>
      <c r="Y3661" s="7" t="s">
        <v>12432</v>
      </c>
      <c r="Z3661" s="11" t="s">
        <v>4442</v>
      </c>
      <c r="AA3661" s="7">
        <v>30000</v>
      </c>
      <c r="AB3661" s="1" t="s">
        <v>16117</v>
      </c>
      <c r="AC3661" s="7" t="s">
        <v>14870</v>
      </c>
      <c r="AD3661" s="1" t="s">
        <v>16269</v>
      </c>
    </row>
    <row r="3662" spans="1:30">
      <c r="A3662" s="6">
        <v>43920</v>
      </c>
      <c r="B3662" s="7" t="s">
        <v>15</v>
      </c>
      <c r="C3662" s="7" t="s">
        <v>4632</v>
      </c>
      <c r="D3662" s="7" t="s">
        <v>3512</v>
      </c>
      <c r="E3662" s="7" t="s">
        <v>16</v>
      </c>
      <c r="F3662" s="7"/>
      <c r="G3662" s="7" t="s">
        <v>17</v>
      </c>
      <c r="H3662" s="7" t="s">
        <v>6879</v>
      </c>
      <c r="I3662" s="7"/>
      <c r="J3662" s="7" t="s">
        <v>9888</v>
      </c>
      <c r="K3662" s="7" t="s">
        <v>9888</v>
      </c>
      <c r="L3662" s="7" t="s">
        <v>9889</v>
      </c>
      <c r="M3662" s="7" t="s">
        <v>9890</v>
      </c>
      <c r="N3662" s="7">
        <v>5328</v>
      </c>
      <c r="O3662" s="7">
        <v>14400</v>
      </c>
      <c r="P3662" s="7">
        <v>0.37</v>
      </c>
      <c r="Q3662" s="7"/>
      <c r="R3662" s="1"/>
      <c r="S3662" s="1"/>
      <c r="T3662" s="1"/>
      <c r="U3662" s="15" t="s">
        <v>816</v>
      </c>
      <c r="V3662" s="52"/>
      <c r="W3662" s="14" t="s">
        <v>815</v>
      </c>
      <c r="X3662" s="20">
        <v>0</v>
      </c>
      <c r="Y3662" s="7" t="s">
        <v>12433</v>
      </c>
      <c r="Z3662" s="11" t="s">
        <v>4442</v>
      </c>
      <c r="AA3662" s="7">
        <v>300000</v>
      </c>
      <c r="AB3662" s="1" t="s">
        <v>15897</v>
      </c>
      <c r="AC3662" s="7" t="s">
        <v>14868</v>
      </c>
      <c r="AD3662" s="1" t="s">
        <v>16269</v>
      </c>
    </row>
    <row r="3663" spans="1:30">
      <c r="A3663" s="6">
        <v>43927</v>
      </c>
      <c r="B3663" s="7" t="s">
        <v>15</v>
      </c>
      <c r="C3663" s="7" t="s">
        <v>4458</v>
      </c>
      <c r="D3663" s="11" t="s">
        <v>904</v>
      </c>
      <c r="E3663" s="7" t="s">
        <v>16</v>
      </c>
      <c r="F3663" s="7" t="s">
        <v>4459</v>
      </c>
      <c r="G3663" s="7" t="s">
        <v>17</v>
      </c>
      <c r="H3663" s="7" t="s">
        <v>6880</v>
      </c>
      <c r="I3663" s="7" t="s">
        <v>9891</v>
      </c>
      <c r="J3663" s="7"/>
      <c r="K3663" s="7"/>
      <c r="L3663" s="7" t="s">
        <v>8468</v>
      </c>
      <c r="M3663" s="7" t="s">
        <v>8243</v>
      </c>
      <c r="N3663" s="7">
        <v>5325</v>
      </c>
      <c r="O3663" s="7">
        <v>500</v>
      </c>
      <c r="P3663" s="7">
        <v>10.65</v>
      </c>
      <c r="Q3663" s="7"/>
      <c r="R3663" s="1"/>
      <c r="S3663" s="1"/>
      <c r="T3663" s="1"/>
      <c r="U3663" s="15" t="s">
        <v>816</v>
      </c>
      <c r="V3663" s="52"/>
      <c r="W3663" s="14" t="s">
        <v>815</v>
      </c>
      <c r="X3663" s="20">
        <v>0</v>
      </c>
      <c r="Y3663" s="7" t="s">
        <v>12434</v>
      </c>
      <c r="Z3663" s="11" t="s">
        <v>4442</v>
      </c>
      <c r="AA3663" s="7">
        <v>900000000</v>
      </c>
      <c r="AB3663" s="1" t="s">
        <v>15657</v>
      </c>
      <c r="AC3663" s="7" t="s">
        <v>14869</v>
      </c>
      <c r="AD3663" s="1" t="s">
        <v>16269</v>
      </c>
    </row>
    <row r="3664" spans="1:30">
      <c r="A3664" s="6" t="s">
        <v>815</v>
      </c>
      <c r="B3664" s="7" t="s">
        <v>15</v>
      </c>
      <c r="C3664" s="7" t="s">
        <v>4458</v>
      </c>
      <c r="D3664" s="11" t="s">
        <v>904</v>
      </c>
      <c r="E3664" s="7" t="s">
        <v>16</v>
      </c>
      <c r="F3664" s="7" t="s">
        <v>4459</v>
      </c>
      <c r="G3664" s="7" t="s">
        <v>17</v>
      </c>
      <c r="H3664" s="7" t="s">
        <v>5551</v>
      </c>
      <c r="I3664" s="7" t="s">
        <v>9891</v>
      </c>
      <c r="J3664" s="7"/>
      <c r="K3664" s="7" t="s">
        <v>4517</v>
      </c>
      <c r="L3664" s="7" t="s">
        <v>8468</v>
      </c>
      <c r="M3664" s="7" t="s">
        <v>8243</v>
      </c>
      <c r="N3664" s="7">
        <v>5325</v>
      </c>
      <c r="O3664" s="7"/>
      <c r="P3664" s="7"/>
      <c r="Q3664" s="7"/>
      <c r="R3664" s="1"/>
      <c r="S3664" s="1"/>
      <c r="T3664" s="1"/>
      <c r="U3664" s="15" t="s">
        <v>816</v>
      </c>
      <c r="V3664" s="52"/>
      <c r="W3664" s="14" t="s">
        <v>815</v>
      </c>
      <c r="X3664" s="20">
        <v>0</v>
      </c>
      <c r="Y3664" s="7" t="s">
        <v>12435</v>
      </c>
      <c r="Z3664" s="11" t="s">
        <v>4442</v>
      </c>
      <c r="AA3664" s="7">
        <v>900000000</v>
      </c>
      <c r="AB3664" s="1" t="s">
        <v>15657</v>
      </c>
      <c r="AC3664" s="7" t="s">
        <v>14869</v>
      </c>
      <c r="AD3664" s="1" t="s">
        <v>16269</v>
      </c>
    </row>
    <row r="3665" spans="1:30">
      <c r="A3665" s="6">
        <v>43937</v>
      </c>
      <c r="B3665" s="7" t="s">
        <v>21</v>
      </c>
      <c r="C3665" s="7" t="s">
        <v>6881</v>
      </c>
      <c r="D3665" s="11" t="s">
        <v>904</v>
      </c>
      <c r="E3665" s="7" t="s">
        <v>16</v>
      </c>
      <c r="F3665" s="7"/>
      <c r="G3665" s="7" t="s">
        <v>34</v>
      </c>
      <c r="H3665" s="7" t="s">
        <v>6882</v>
      </c>
      <c r="I3665" s="7" t="s">
        <v>9892</v>
      </c>
      <c r="J3665" s="7"/>
      <c r="K3665" s="7" t="s">
        <v>9893</v>
      </c>
      <c r="L3665" s="7"/>
      <c r="M3665" s="7"/>
      <c r="N3665" s="7">
        <v>5320</v>
      </c>
      <c r="O3665" s="7"/>
      <c r="P3665" s="7"/>
      <c r="Q3665" s="7"/>
      <c r="R3665" s="1"/>
      <c r="S3665" s="1"/>
      <c r="T3665" s="1"/>
      <c r="U3665" s="15" t="s">
        <v>816</v>
      </c>
      <c r="V3665" s="52"/>
      <c r="W3665" s="14" t="s">
        <v>815</v>
      </c>
      <c r="X3665" s="20">
        <v>0</v>
      </c>
      <c r="Y3665" s="7" t="s">
        <v>12436</v>
      </c>
      <c r="Z3665" s="11" t="s">
        <v>4442</v>
      </c>
      <c r="AA3665" s="7"/>
      <c r="AB3665" s="1" t="s">
        <v>14871</v>
      </c>
      <c r="AC3665" s="7"/>
      <c r="AD3665" s="1" t="s">
        <v>16269</v>
      </c>
    </row>
    <row r="3666" spans="1:30">
      <c r="A3666" s="6">
        <v>43949</v>
      </c>
      <c r="B3666" s="7" t="s">
        <v>1385</v>
      </c>
      <c r="C3666" s="7" t="s">
        <v>4499</v>
      </c>
      <c r="D3666" s="7" t="s">
        <v>2194</v>
      </c>
      <c r="E3666" s="7" t="s">
        <v>36</v>
      </c>
      <c r="F3666" s="7" t="s">
        <v>2319</v>
      </c>
      <c r="G3666" s="7" t="s">
        <v>17</v>
      </c>
      <c r="H3666" s="7" t="s">
        <v>6883</v>
      </c>
      <c r="I3666" s="7" t="s">
        <v>2321</v>
      </c>
      <c r="J3666" s="7" t="s">
        <v>2321</v>
      </c>
      <c r="K3666" s="7" t="s">
        <v>2321</v>
      </c>
      <c r="L3666" s="7" t="s">
        <v>14322</v>
      </c>
      <c r="M3666" s="7" t="s">
        <v>8427</v>
      </c>
      <c r="N3666" s="7">
        <v>5319.7</v>
      </c>
      <c r="O3666" s="7">
        <v>19</v>
      </c>
      <c r="P3666" s="7">
        <v>279.98419999999999</v>
      </c>
      <c r="Q3666" s="7"/>
      <c r="R3666" s="1"/>
      <c r="S3666" s="1"/>
      <c r="T3666" s="1"/>
      <c r="U3666" s="15" t="s">
        <v>816</v>
      </c>
      <c r="V3666" s="52"/>
      <c r="W3666" s="14" t="s">
        <v>815</v>
      </c>
      <c r="X3666" s="20">
        <v>0</v>
      </c>
      <c r="Y3666" s="7" t="s">
        <v>12437</v>
      </c>
      <c r="Z3666" s="11" t="s">
        <v>4442</v>
      </c>
      <c r="AA3666" s="7">
        <v>24468519</v>
      </c>
      <c r="AB3666" s="1" t="s">
        <v>15708</v>
      </c>
      <c r="AC3666" s="7" t="s">
        <v>14869</v>
      </c>
      <c r="AD3666" s="1" t="s">
        <v>16269</v>
      </c>
    </row>
    <row r="3667" spans="1:30">
      <c r="A3667" s="6">
        <v>43955</v>
      </c>
      <c r="B3667" s="7" t="s">
        <v>15</v>
      </c>
      <c r="C3667" s="7" t="s">
        <v>2194</v>
      </c>
      <c r="D3667" s="7" t="s">
        <v>2194</v>
      </c>
      <c r="E3667" s="7" t="s">
        <v>128</v>
      </c>
      <c r="F3667" s="7" t="s">
        <v>6639</v>
      </c>
      <c r="G3667" s="7" t="s">
        <v>17</v>
      </c>
      <c r="H3667" s="7" t="s">
        <v>6884</v>
      </c>
      <c r="I3667" s="7" t="s">
        <v>9711</v>
      </c>
      <c r="J3667" s="7" t="s">
        <v>2207</v>
      </c>
      <c r="K3667" s="7" t="s">
        <v>9712</v>
      </c>
      <c r="L3667" s="7" t="s">
        <v>1982</v>
      </c>
      <c r="M3667" s="7" t="s">
        <v>1983</v>
      </c>
      <c r="N3667" s="7">
        <v>5285</v>
      </c>
      <c r="O3667" s="7">
        <v>500</v>
      </c>
      <c r="P3667" s="7">
        <v>10.57</v>
      </c>
      <c r="Q3667" s="7"/>
      <c r="R3667" s="1"/>
      <c r="S3667" s="1"/>
      <c r="T3667" s="1"/>
      <c r="U3667" s="15" t="s">
        <v>816</v>
      </c>
      <c r="V3667" s="52"/>
      <c r="W3667" s="14" t="s">
        <v>815</v>
      </c>
      <c r="X3667" s="20">
        <v>0</v>
      </c>
      <c r="Y3667" s="7" t="s">
        <v>12438</v>
      </c>
      <c r="Z3667" s="11" t="s">
        <v>4442</v>
      </c>
      <c r="AA3667" s="7">
        <v>62200</v>
      </c>
      <c r="AB3667" s="1" t="s">
        <v>15196</v>
      </c>
      <c r="AC3667" s="7" t="s">
        <v>14870</v>
      </c>
      <c r="AD3667" s="1" t="s">
        <v>16269</v>
      </c>
    </row>
    <row r="3668" spans="1:30">
      <c r="A3668" s="6">
        <v>43943</v>
      </c>
      <c r="B3668" s="7" t="s">
        <v>15</v>
      </c>
      <c r="C3668" s="7" t="s">
        <v>4645</v>
      </c>
      <c r="D3668" s="7" t="s">
        <v>692</v>
      </c>
      <c r="E3668" s="7" t="s">
        <v>16</v>
      </c>
      <c r="F3668" s="7"/>
      <c r="G3668" s="7" t="s">
        <v>37</v>
      </c>
      <c r="H3668" s="7" t="s">
        <v>6885</v>
      </c>
      <c r="I3668" s="7" t="s">
        <v>727</v>
      </c>
      <c r="J3668" s="7"/>
      <c r="K3668" s="7" t="s">
        <v>728</v>
      </c>
      <c r="L3668" s="7" t="s">
        <v>13726</v>
      </c>
      <c r="M3668" s="7" t="s">
        <v>729</v>
      </c>
      <c r="N3668" s="7">
        <v>5250</v>
      </c>
      <c r="O3668" s="7">
        <v>15</v>
      </c>
      <c r="P3668" s="7">
        <v>350</v>
      </c>
      <c r="Q3668" s="7"/>
      <c r="R3668" s="1"/>
      <c r="S3668" s="1"/>
      <c r="T3668" s="1"/>
      <c r="U3668" s="15" t="s">
        <v>816</v>
      </c>
      <c r="V3668" s="52"/>
      <c r="W3668" s="14" t="s">
        <v>815</v>
      </c>
      <c r="X3668" s="20">
        <v>0</v>
      </c>
      <c r="Y3668" s="7" t="s">
        <v>12439</v>
      </c>
      <c r="Z3668" s="11" t="s">
        <v>4442</v>
      </c>
      <c r="AA3668" s="7">
        <v>100000</v>
      </c>
      <c r="AB3668" s="1" t="s">
        <v>14993</v>
      </c>
      <c r="AC3668" s="7" t="s">
        <v>14868</v>
      </c>
      <c r="AD3668" s="1" t="s">
        <v>16269</v>
      </c>
    </row>
    <row r="3669" spans="1:30">
      <c r="A3669" s="6">
        <v>43951</v>
      </c>
      <c r="B3669" s="7" t="s">
        <v>15</v>
      </c>
      <c r="C3669" s="7" t="s">
        <v>2194</v>
      </c>
      <c r="D3669" s="7" t="s">
        <v>2194</v>
      </c>
      <c r="E3669" s="7" t="s">
        <v>128</v>
      </c>
      <c r="F3669" s="7" t="s">
        <v>6639</v>
      </c>
      <c r="G3669" s="7" t="s">
        <v>37</v>
      </c>
      <c r="H3669" s="7" t="s">
        <v>6886</v>
      </c>
      <c r="I3669" s="7" t="s">
        <v>9894</v>
      </c>
      <c r="J3669" s="7" t="s">
        <v>2207</v>
      </c>
      <c r="K3669" s="7" t="s">
        <v>9895</v>
      </c>
      <c r="L3669" s="7" t="s">
        <v>14541</v>
      </c>
      <c r="M3669" s="7" t="s">
        <v>9277</v>
      </c>
      <c r="N3669" s="7">
        <v>5250</v>
      </c>
      <c r="O3669" s="7">
        <v>35</v>
      </c>
      <c r="P3669" s="7">
        <v>150</v>
      </c>
      <c r="Q3669" s="7"/>
      <c r="R3669" s="1"/>
      <c r="S3669" s="1"/>
      <c r="T3669" s="1"/>
      <c r="U3669" s="15" t="s">
        <v>816</v>
      </c>
      <c r="V3669" s="52"/>
      <c r="W3669" s="14" t="s">
        <v>815</v>
      </c>
      <c r="X3669" s="20">
        <v>0</v>
      </c>
      <c r="Y3669" s="7" t="s">
        <v>12440</v>
      </c>
      <c r="Z3669" s="11" t="s">
        <v>4442</v>
      </c>
      <c r="AA3669" s="7">
        <v>60000</v>
      </c>
      <c r="AB3669" s="1" t="s">
        <v>15947</v>
      </c>
      <c r="AC3669" s="7" t="s">
        <v>14868</v>
      </c>
      <c r="AD3669" s="1" t="s">
        <v>16269</v>
      </c>
    </row>
    <row r="3670" spans="1:30">
      <c r="A3670" s="6">
        <v>43944</v>
      </c>
      <c r="B3670" s="7" t="s">
        <v>21</v>
      </c>
      <c r="C3670" s="7" t="s">
        <v>4491</v>
      </c>
      <c r="D3670" s="7" t="s">
        <v>2194</v>
      </c>
      <c r="E3670" s="7" t="s">
        <v>16</v>
      </c>
      <c r="F3670" s="7" t="s">
        <v>2265</v>
      </c>
      <c r="G3670" s="7" t="s">
        <v>17</v>
      </c>
      <c r="H3670" s="7" t="s">
        <v>6887</v>
      </c>
      <c r="I3670" s="7" t="s">
        <v>9896</v>
      </c>
      <c r="J3670" s="7" t="s">
        <v>2207</v>
      </c>
      <c r="K3670" s="7" t="s">
        <v>1123</v>
      </c>
      <c r="L3670" s="7" t="s">
        <v>9897</v>
      </c>
      <c r="M3670" s="7" t="s">
        <v>3014</v>
      </c>
      <c r="N3670" s="7">
        <v>5247</v>
      </c>
      <c r="O3670" s="7">
        <v>9900</v>
      </c>
      <c r="P3670" s="7">
        <v>0.53</v>
      </c>
      <c r="Q3670" s="7"/>
      <c r="R3670" s="1"/>
      <c r="S3670" s="1"/>
      <c r="T3670" s="1"/>
      <c r="U3670" s="15" t="s">
        <v>816</v>
      </c>
      <c r="V3670" s="52"/>
      <c r="W3670" s="14" t="s">
        <v>815</v>
      </c>
      <c r="X3670" s="20">
        <v>0</v>
      </c>
      <c r="Y3670" s="7" t="s">
        <v>12441</v>
      </c>
      <c r="Z3670" s="11" t="s">
        <v>4442</v>
      </c>
      <c r="AA3670" s="7">
        <v>2000000</v>
      </c>
      <c r="AB3670" s="1" t="s">
        <v>15002</v>
      </c>
      <c r="AC3670" s="7" t="s">
        <v>14869</v>
      </c>
      <c r="AD3670" s="1" t="s">
        <v>16269</v>
      </c>
    </row>
    <row r="3671" spans="1:30">
      <c r="A3671" s="6">
        <v>43938</v>
      </c>
      <c r="B3671" s="7" t="s">
        <v>15</v>
      </c>
      <c r="C3671" s="7" t="s">
        <v>4458</v>
      </c>
      <c r="D3671" s="11" t="s">
        <v>904</v>
      </c>
      <c r="E3671" s="7" t="s">
        <v>16</v>
      </c>
      <c r="F3671" s="7" t="s">
        <v>4459</v>
      </c>
      <c r="G3671" s="7" t="s">
        <v>17</v>
      </c>
      <c r="H3671" s="7" t="s">
        <v>6888</v>
      </c>
      <c r="I3671" s="7" t="s">
        <v>9898</v>
      </c>
      <c r="J3671" s="7"/>
      <c r="K3671" s="7" t="s">
        <v>4517</v>
      </c>
      <c r="L3671" s="7" t="s">
        <v>9899</v>
      </c>
      <c r="M3671" s="7" t="s">
        <v>14718</v>
      </c>
      <c r="N3671" s="7">
        <v>5245.69</v>
      </c>
      <c r="O3671" s="7">
        <v>800</v>
      </c>
      <c r="P3671" s="7">
        <v>6.56</v>
      </c>
      <c r="Q3671" s="7"/>
      <c r="R3671" s="1"/>
      <c r="S3671" s="1"/>
      <c r="T3671" s="1"/>
      <c r="U3671" s="15" t="s">
        <v>816</v>
      </c>
      <c r="V3671" s="52"/>
      <c r="W3671" s="14" t="s">
        <v>815</v>
      </c>
      <c r="X3671" s="20">
        <v>0</v>
      </c>
      <c r="Y3671" s="7" t="s">
        <v>12442</v>
      </c>
      <c r="Z3671" s="11" t="s">
        <v>4442</v>
      </c>
      <c r="AA3671" s="7">
        <v>63000000</v>
      </c>
      <c r="AB3671" s="1" t="s">
        <v>16118</v>
      </c>
      <c r="AC3671" s="7" t="s">
        <v>14869</v>
      </c>
      <c r="AD3671" s="1" t="s">
        <v>16269</v>
      </c>
    </row>
    <row r="3672" spans="1:30">
      <c r="A3672" s="6">
        <v>43925</v>
      </c>
      <c r="B3672" s="7" t="s">
        <v>21</v>
      </c>
      <c r="C3672" s="7" t="s">
        <v>4238</v>
      </c>
      <c r="D3672" s="7" t="s">
        <v>309</v>
      </c>
      <c r="E3672" s="7" t="s">
        <v>16</v>
      </c>
      <c r="F3672" s="7" t="s">
        <v>4254</v>
      </c>
      <c r="G3672" s="7" t="s">
        <v>37</v>
      </c>
      <c r="H3672" s="7" t="s">
        <v>6889</v>
      </c>
      <c r="I3672" s="7" t="s">
        <v>9487</v>
      </c>
      <c r="J3672" s="7" t="s">
        <v>314</v>
      </c>
      <c r="K3672" s="7" t="s">
        <v>351</v>
      </c>
      <c r="L3672" s="7" t="s">
        <v>1623</v>
      </c>
      <c r="M3672" s="7" t="s">
        <v>1624</v>
      </c>
      <c r="N3672" s="7">
        <v>5241.6000000000004</v>
      </c>
      <c r="O3672" s="7">
        <v>1040</v>
      </c>
      <c r="P3672" s="7">
        <v>5.04</v>
      </c>
      <c r="Q3672" s="7"/>
      <c r="R3672" s="1"/>
      <c r="S3672" s="1"/>
      <c r="T3672" s="1"/>
      <c r="U3672" s="15" t="s">
        <v>816</v>
      </c>
      <c r="V3672" s="52"/>
      <c r="W3672" s="14" t="s">
        <v>815</v>
      </c>
      <c r="X3672" s="20">
        <v>0</v>
      </c>
      <c r="Y3672" s="7" t="s">
        <v>12443</v>
      </c>
      <c r="Z3672" s="11" t="s">
        <v>4442</v>
      </c>
      <c r="AA3672" s="7">
        <v>7200000</v>
      </c>
      <c r="AB3672" s="1" t="s">
        <v>15128</v>
      </c>
      <c r="AC3672" s="7" t="s">
        <v>14869</v>
      </c>
      <c r="AD3672" s="1" t="s">
        <v>16269</v>
      </c>
    </row>
    <row r="3673" spans="1:30">
      <c r="A3673" s="6" t="s">
        <v>815</v>
      </c>
      <c r="B3673" s="7" t="s">
        <v>15</v>
      </c>
      <c r="C3673" s="7" t="s">
        <v>4458</v>
      </c>
      <c r="D3673" s="11" t="s">
        <v>904</v>
      </c>
      <c r="E3673" s="7" t="s">
        <v>16</v>
      </c>
      <c r="F3673" s="7" t="s">
        <v>4459</v>
      </c>
      <c r="G3673" s="7" t="s">
        <v>17</v>
      </c>
      <c r="H3673" s="7" t="s">
        <v>6890</v>
      </c>
      <c r="I3673" s="7" t="s">
        <v>8267</v>
      </c>
      <c r="J3673" s="7"/>
      <c r="K3673" s="7" t="s">
        <v>4517</v>
      </c>
      <c r="L3673" s="7" t="s">
        <v>8468</v>
      </c>
      <c r="M3673" s="7" t="s">
        <v>8243</v>
      </c>
      <c r="N3673" s="7">
        <v>5230.3999999999996</v>
      </c>
      <c r="O3673" s="7">
        <v>2</v>
      </c>
      <c r="P3673" s="7">
        <v>74.72</v>
      </c>
      <c r="Q3673" s="7"/>
      <c r="R3673" s="1"/>
      <c r="S3673" s="1"/>
      <c r="T3673" s="1"/>
      <c r="U3673" s="15" t="s">
        <v>816</v>
      </c>
      <c r="V3673" s="52"/>
      <c r="W3673" s="14" t="s">
        <v>815</v>
      </c>
      <c r="X3673" s="20">
        <v>0</v>
      </c>
      <c r="Y3673" s="7" t="s">
        <v>12444</v>
      </c>
      <c r="Z3673" s="11" t="s">
        <v>4442</v>
      </c>
      <c r="AA3673" s="7">
        <v>900000000</v>
      </c>
      <c r="AB3673" s="1" t="s">
        <v>15657</v>
      </c>
      <c r="AC3673" s="7" t="s">
        <v>14869</v>
      </c>
      <c r="AD3673" s="1" t="s">
        <v>16269</v>
      </c>
    </row>
    <row r="3674" spans="1:30">
      <c r="A3674" s="6">
        <v>43956</v>
      </c>
      <c r="B3674" s="7" t="s">
        <v>15</v>
      </c>
      <c r="C3674" s="7" t="s">
        <v>2194</v>
      </c>
      <c r="D3674" s="7" t="s">
        <v>2194</v>
      </c>
      <c r="E3674" s="7" t="s">
        <v>128</v>
      </c>
      <c r="F3674" s="7" t="s">
        <v>5561</v>
      </c>
      <c r="G3674" s="7" t="s">
        <v>37</v>
      </c>
      <c r="H3674" s="7" t="s">
        <v>6891</v>
      </c>
      <c r="I3674" s="7" t="s">
        <v>9900</v>
      </c>
      <c r="J3674" s="7" t="s">
        <v>2207</v>
      </c>
      <c r="K3674" s="7" t="s">
        <v>9901</v>
      </c>
      <c r="L3674" s="7" t="s">
        <v>14719</v>
      </c>
      <c r="M3674" s="7" t="s">
        <v>9902</v>
      </c>
      <c r="N3674" s="7">
        <v>5229</v>
      </c>
      <c r="O3674" s="7">
        <v>30</v>
      </c>
      <c r="P3674" s="7">
        <v>174.3</v>
      </c>
      <c r="Q3674" s="7"/>
      <c r="R3674" s="1"/>
      <c r="S3674" s="1"/>
      <c r="T3674" s="1"/>
      <c r="U3674" s="15" t="s">
        <v>816</v>
      </c>
      <c r="V3674" s="52"/>
      <c r="W3674" s="14" t="s">
        <v>815</v>
      </c>
      <c r="X3674" s="20">
        <v>0</v>
      </c>
      <c r="Y3674" s="7" t="s">
        <v>12445</v>
      </c>
      <c r="Z3674" s="11" t="s">
        <v>4442</v>
      </c>
      <c r="AA3674" s="7">
        <v>72400</v>
      </c>
      <c r="AB3674" s="1" t="s">
        <v>16119</v>
      </c>
      <c r="AC3674" s="7" t="s">
        <v>14870</v>
      </c>
      <c r="AD3674" s="1" t="s">
        <v>16269</v>
      </c>
    </row>
    <row r="3675" spans="1:30">
      <c r="A3675" s="6">
        <v>43918</v>
      </c>
      <c r="B3675" s="7" t="s">
        <v>15</v>
      </c>
      <c r="C3675" s="7" t="s">
        <v>4632</v>
      </c>
      <c r="D3675" s="7" t="s">
        <v>3512</v>
      </c>
      <c r="E3675" s="7" t="s">
        <v>16</v>
      </c>
      <c r="F3675" s="7"/>
      <c r="G3675" s="7" t="s">
        <v>17</v>
      </c>
      <c r="H3675" s="7" t="s">
        <v>6892</v>
      </c>
      <c r="I3675" s="7" t="s">
        <v>9903</v>
      </c>
      <c r="J3675" s="7" t="s">
        <v>9904</v>
      </c>
      <c r="K3675" s="7" t="s">
        <v>9904</v>
      </c>
      <c r="L3675" s="7" t="s">
        <v>161</v>
      </c>
      <c r="M3675" s="7" t="s">
        <v>2859</v>
      </c>
      <c r="N3675" s="7">
        <v>5200</v>
      </c>
      <c r="O3675" s="7">
        <v>20</v>
      </c>
      <c r="P3675" s="7">
        <v>260</v>
      </c>
      <c r="Q3675" s="7"/>
      <c r="R3675" s="1"/>
      <c r="S3675" s="1"/>
      <c r="T3675" s="1"/>
      <c r="U3675" s="15" t="s">
        <v>816</v>
      </c>
      <c r="V3675" s="52"/>
      <c r="W3675" s="14" t="s">
        <v>815</v>
      </c>
      <c r="X3675" s="20">
        <v>0</v>
      </c>
      <c r="Y3675" s="7" t="s">
        <v>12446</v>
      </c>
      <c r="Z3675" s="11" t="s">
        <v>4442</v>
      </c>
      <c r="AA3675" s="7">
        <v>100000</v>
      </c>
      <c r="AB3675" s="1" t="s">
        <v>14886</v>
      </c>
      <c r="AC3675" s="7" t="s">
        <v>14870</v>
      </c>
      <c r="AD3675" s="1" t="s">
        <v>16269</v>
      </c>
    </row>
    <row r="3676" spans="1:30">
      <c r="A3676" s="6">
        <v>43918</v>
      </c>
      <c r="B3676" s="7" t="s">
        <v>15</v>
      </c>
      <c r="C3676" s="7" t="s">
        <v>4632</v>
      </c>
      <c r="D3676" s="7" t="s">
        <v>3512</v>
      </c>
      <c r="E3676" s="7" t="s">
        <v>16</v>
      </c>
      <c r="F3676" s="7"/>
      <c r="G3676" s="7" t="s">
        <v>17</v>
      </c>
      <c r="H3676" s="7" t="s">
        <v>6893</v>
      </c>
      <c r="I3676" s="7" t="s">
        <v>9903</v>
      </c>
      <c r="J3676" s="7" t="s">
        <v>9904</v>
      </c>
      <c r="K3676" s="7" t="s">
        <v>9904</v>
      </c>
      <c r="L3676" s="7" t="s">
        <v>161</v>
      </c>
      <c r="M3676" s="7" t="s">
        <v>2859</v>
      </c>
      <c r="N3676" s="7">
        <v>5200</v>
      </c>
      <c r="O3676" s="7">
        <v>20</v>
      </c>
      <c r="P3676" s="7">
        <v>260</v>
      </c>
      <c r="Q3676" s="7"/>
      <c r="R3676" s="1"/>
      <c r="S3676" s="1"/>
      <c r="T3676" s="1"/>
      <c r="U3676" s="15" t="s">
        <v>816</v>
      </c>
      <c r="V3676" s="52"/>
      <c r="W3676" s="14" t="s">
        <v>815</v>
      </c>
      <c r="X3676" s="20">
        <v>0</v>
      </c>
      <c r="Y3676" s="7" t="s">
        <v>12447</v>
      </c>
      <c r="Z3676" s="11" t="s">
        <v>4442</v>
      </c>
      <c r="AA3676" s="7">
        <v>100000</v>
      </c>
      <c r="AB3676" s="1" t="s">
        <v>14886</v>
      </c>
      <c r="AC3676" s="7" t="s">
        <v>14870</v>
      </c>
      <c r="AD3676" s="1" t="s">
        <v>16269</v>
      </c>
    </row>
    <row r="3677" spans="1:30">
      <c r="A3677" s="6">
        <v>43941</v>
      </c>
      <c r="B3677" s="7" t="s">
        <v>15</v>
      </c>
      <c r="C3677" s="7" t="s">
        <v>4645</v>
      </c>
      <c r="D3677" s="7" t="s">
        <v>692</v>
      </c>
      <c r="E3677" s="7" t="s">
        <v>16</v>
      </c>
      <c r="F3677" s="7"/>
      <c r="G3677" s="7" t="s">
        <v>17</v>
      </c>
      <c r="H3677" s="7" t="s">
        <v>6894</v>
      </c>
      <c r="I3677" s="7" t="s">
        <v>8719</v>
      </c>
      <c r="J3677" s="7"/>
      <c r="K3677" s="7" t="s">
        <v>8720</v>
      </c>
      <c r="L3677" s="7" t="s">
        <v>8721</v>
      </c>
      <c r="M3677" s="7" t="s">
        <v>8722</v>
      </c>
      <c r="N3677" s="7">
        <v>5200</v>
      </c>
      <c r="O3677" s="7">
        <v>10000</v>
      </c>
      <c r="P3677" s="7">
        <v>0.52</v>
      </c>
      <c r="Q3677" s="7"/>
      <c r="R3677" s="1"/>
      <c r="S3677" s="1"/>
      <c r="T3677" s="1"/>
      <c r="U3677" s="15" t="s">
        <v>816</v>
      </c>
      <c r="V3677" s="52"/>
      <c r="W3677" s="14" t="s">
        <v>815</v>
      </c>
      <c r="X3677" s="20">
        <v>0</v>
      </c>
      <c r="Y3677" s="7" t="s">
        <v>12448</v>
      </c>
      <c r="Z3677" s="11" t="s">
        <v>4442</v>
      </c>
      <c r="AA3677" s="7">
        <v>3000000</v>
      </c>
      <c r="AB3677" s="1" t="s">
        <v>15783</v>
      </c>
      <c r="AC3677" s="7" t="s">
        <v>14869</v>
      </c>
      <c r="AD3677" s="1" t="s">
        <v>16269</v>
      </c>
    </row>
    <row r="3678" spans="1:30">
      <c r="A3678" s="6">
        <v>43943</v>
      </c>
      <c r="B3678" s="7" t="s">
        <v>15</v>
      </c>
      <c r="C3678" s="7" t="s">
        <v>4642</v>
      </c>
      <c r="D3678" s="7" t="s">
        <v>2046</v>
      </c>
      <c r="E3678" s="7" t="s">
        <v>16</v>
      </c>
      <c r="F3678" s="7"/>
      <c r="G3678" s="7" t="s">
        <v>17</v>
      </c>
      <c r="H3678" s="7" t="s">
        <v>6895</v>
      </c>
      <c r="I3678" s="7" t="s">
        <v>2093</v>
      </c>
      <c r="J3678" s="7"/>
      <c r="K3678" s="7" t="s">
        <v>2094</v>
      </c>
      <c r="L3678" s="7" t="s">
        <v>13865</v>
      </c>
      <c r="M3678" s="7" t="s">
        <v>2055</v>
      </c>
      <c r="N3678" s="7">
        <v>5193.5</v>
      </c>
      <c r="O3678" s="7">
        <v>650</v>
      </c>
      <c r="P3678" s="7">
        <v>7.99</v>
      </c>
      <c r="Q3678" s="7"/>
      <c r="R3678" s="1"/>
      <c r="S3678" s="1"/>
      <c r="T3678" s="1"/>
      <c r="U3678" s="15" t="s">
        <v>816</v>
      </c>
      <c r="V3678" s="52"/>
      <c r="W3678" s="14" t="s">
        <v>815</v>
      </c>
      <c r="X3678" s="20">
        <v>0</v>
      </c>
      <c r="Y3678" s="7" t="s">
        <v>12449</v>
      </c>
      <c r="Z3678" s="11" t="s">
        <v>4442</v>
      </c>
      <c r="AA3678" s="7">
        <v>2000000</v>
      </c>
      <c r="AB3678" s="1" t="s">
        <v>15207</v>
      </c>
      <c r="AC3678" s="7" t="s">
        <v>14869</v>
      </c>
      <c r="AD3678" s="1" t="s">
        <v>16269</v>
      </c>
    </row>
    <row r="3679" spans="1:30">
      <c r="A3679" s="6">
        <v>43941</v>
      </c>
      <c r="B3679" s="7" t="s">
        <v>15</v>
      </c>
      <c r="C3679" s="7" t="s">
        <v>4645</v>
      </c>
      <c r="D3679" s="7" t="s">
        <v>692</v>
      </c>
      <c r="E3679" s="7" t="s">
        <v>16</v>
      </c>
      <c r="F3679" s="7"/>
      <c r="G3679" s="7" t="s">
        <v>17</v>
      </c>
      <c r="H3679" s="7" t="s">
        <v>6896</v>
      </c>
      <c r="I3679" s="7" t="s">
        <v>8390</v>
      </c>
      <c r="J3679" s="7"/>
      <c r="K3679" s="7" t="s">
        <v>8391</v>
      </c>
      <c r="L3679" s="7" t="s">
        <v>14314</v>
      </c>
      <c r="M3679" s="7" t="s">
        <v>8392</v>
      </c>
      <c r="N3679" s="7">
        <v>5180</v>
      </c>
      <c r="O3679" s="7">
        <v>1</v>
      </c>
      <c r="P3679" s="7">
        <v>5180</v>
      </c>
      <c r="Q3679" s="7"/>
      <c r="R3679" s="1"/>
      <c r="S3679" s="1"/>
      <c r="T3679" s="1"/>
      <c r="U3679" s="15" t="s">
        <v>816</v>
      </c>
      <c r="V3679" s="52"/>
      <c r="W3679" s="14" t="s">
        <v>815</v>
      </c>
      <c r="X3679" s="20">
        <v>0</v>
      </c>
      <c r="Y3679" s="7" t="s">
        <v>12450</v>
      </c>
      <c r="Z3679" s="11" t="s">
        <v>4442</v>
      </c>
      <c r="AA3679" s="7">
        <v>95400</v>
      </c>
      <c r="AB3679" s="1" t="s">
        <v>15698</v>
      </c>
      <c r="AC3679" s="7" t="s">
        <v>14868</v>
      </c>
      <c r="AD3679" s="1" t="s">
        <v>16269</v>
      </c>
    </row>
    <row r="3680" spans="1:30">
      <c r="A3680" s="6">
        <v>43949</v>
      </c>
      <c r="B3680" s="7" t="s">
        <v>21</v>
      </c>
      <c r="C3680" s="7" t="s">
        <v>5327</v>
      </c>
      <c r="D3680" s="11" t="s">
        <v>904</v>
      </c>
      <c r="E3680" s="7" t="s">
        <v>16</v>
      </c>
      <c r="F3680" s="7" t="s">
        <v>3478</v>
      </c>
      <c r="G3680" s="7" t="s">
        <v>17</v>
      </c>
      <c r="H3680" s="7" t="s">
        <v>6897</v>
      </c>
      <c r="I3680" s="7"/>
      <c r="J3680" s="7"/>
      <c r="K3680" s="7" t="s">
        <v>3509</v>
      </c>
      <c r="L3680" s="7"/>
      <c r="M3680" s="7" t="s">
        <v>9905</v>
      </c>
      <c r="N3680" s="7">
        <v>5175</v>
      </c>
      <c r="O3680" s="7">
        <v>75</v>
      </c>
      <c r="P3680" s="7">
        <v>69</v>
      </c>
      <c r="Q3680" s="7"/>
      <c r="R3680" s="1"/>
      <c r="S3680" s="1"/>
      <c r="T3680" s="1"/>
      <c r="U3680" s="15" t="s">
        <v>816</v>
      </c>
      <c r="V3680" s="52"/>
      <c r="W3680" s="14" t="s">
        <v>815</v>
      </c>
      <c r="X3680" s="20">
        <v>0</v>
      </c>
      <c r="Y3680" s="7" t="s">
        <v>12451</v>
      </c>
      <c r="Z3680" s="11" t="s">
        <v>4442</v>
      </c>
      <c r="AA3680" s="7"/>
      <c r="AB3680" s="71" t="s">
        <v>16263</v>
      </c>
      <c r="AC3680" s="7"/>
      <c r="AD3680" s="1" t="s">
        <v>16269</v>
      </c>
    </row>
    <row r="3681" spans="1:30">
      <c r="A3681" s="6" t="s">
        <v>815</v>
      </c>
      <c r="B3681" s="7" t="s">
        <v>15</v>
      </c>
      <c r="C3681" s="7" t="s">
        <v>4458</v>
      </c>
      <c r="D3681" s="11" t="s">
        <v>904</v>
      </c>
      <c r="E3681" s="7" t="s">
        <v>16</v>
      </c>
      <c r="F3681" s="7" t="s">
        <v>4459</v>
      </c>
      <c r="G3681" s="7" t="s">
        <v>17</v>
      </c>
      <c r="H3681" s="7" t="s">
        <v>6765</v>
      </c>
      <c r="I3681" s="7" t="s">
        <v>4843</v>
      </c>
      <c r="J3681" s="7"/>
      <c r="K3681" s="7" t="s">
        <v>4517</v>
      </c>
      <c r="L3681" s="7" t="s">
        <v>8355</v>
      </c>
      <c r="M3681" s="7" t="s">
        <v>2620</v>
      </c>
      <c r="N3681" s="7">
        <v>5170.8</v>
      </c>
      <c r="O3681" s="7"/>
      <c r="P3681" s="7"/>
      <c r="Q3681" s="7"/>
      <c r="R3681" s="1"/>
      <c r="S3681" s="1"/>
      <c r="T3681" s="1"/>
      <c r="U3681" s="15" t="s">
        <v>816</v>
      </c>
      <c r="V3681" s="52"/>
      <c r="W3681" s="14" t="s">
        <v>815</v>
      </c>
      <c r="X3681" s="20">
        <v>0</v>
      </c>
      <c r="Y3681" s="7" t="s">
        <v>12452</v>
      </c>
      <c r="Z3681" s="11" t="s">
        <v>4442</v>
      </c>
      <c r="AA3681" s="7">
        <v>40000000</v>
      </c>
      <c r="AB3681" s="1" t="s">
        <v>15276</v>
      </c>
      <c r="AC3681" s="7" t="s">
        <v>14869</v>
      </c>
      <c r="AD3681" s="1" t="s">
        <v>16269</v>
      </c>
    </row>
    <row r="3682" spans="1:30">
      <c r="A3682" s="6">
        <v>43949</v>
      </c>
      <c r="B3682" s="7" t="s">
        <v>1385</v>
      </c>
      <c r="C3682" s="7" t="s">
        <v>4499</v>
      </c>
      <c r="D3682" s="7" t="s">
        <v>2194</v>
      </c>
      <c r="E3682" s="7" t="s">
        <v>36</v>
      </c>
      <c r="F3682" s="7" t="s">
        <v>2319</v>
      </c>
      <c r="G3682" s="7" t="s">
        <v>17</v>
      </c>
      <c r="H3682" s="7" t="s">
        <v>6898</v>
      </c>
      <c r="I3682" s="7" t="s">
        <v>2321</v>
      </c>
      <c r="J3682" s="7" t="s">
        <v>2321</v>
      </c>
      <c r="K3682" s="7" t="s">
        <v>2321</v>
      </c>
      <c r="L3682" s="7" t="s">
        <v>9203</v>
      </c>
      <c r="M3682" s="7" t="s">
        <v>9204</v>
      </c>
      <c r="N3682" s="7">
        <v>5158.62</v>
      </c>
      <c r="O3682" s="7">
        <v>82</v>
      </c>
      <c r="P3682" s="7">
        <v>62.91</v>
      </c>
      <c r="Q3682" s="7"/>
      <c r="R3682" s="1"/>
      <c r="S3682" s="1"/>
      <c r="T3682" s="1"/>
      <c r="U3682" s="15" t="s">
        <v>816</v>
      </c>
      <c r="V3682" s="52"/>
      <c r="W3682" s="14" t="s">
        <v>815</v>
      </c>
      <c r="X3682" s="20">
        <v>0</v>
      </c>
      <c r="Y3682" s="7" t="s">
        <v>12453</v>
      </c>
      <c r="Z3682" s="11" t="s">
        <v>4442</v>
      </c>
      <c r="AA3682" s="7">
        <v>2419500</v>
      </c>
      <c r="AB3682" s="1" t="s">
        <v>15922</v>
      </c>
      <c r="AC3682" s="7" t="s">
        <v>14869</v>
      </c>
      <c r="AD3682" s="1" t="s">
        <v>16269</v>
      </c>
    </row>
    <row r="3683" spans="1:30">
      <c r="A3683" s="6">
        <v>43950</v>
      </c>
      <c r="B3683" s="7" t="s">
        <v>21</v>
      </c>
      <c r="C3683" s="7" t="s">
        <v>4483</v>
      </c>
      <c r="D3683" s="7" t="s">
        <v>39</v>
      </c>
      <c r="E3683" s="7" t="s">
        <v>117</v>
      </c>
      <c r="F3683" s="7" t="s">
        <v>6899</v>
      </c>
      <c r="G3683" s="7" t="s">
        <v>37</v>
      </c>
      <c r="H3683" s="7" t="s">
        <v>6900</v>
      </c>
      <c r="I3683" s="7" t="s">
        <v>9906</v>
      </c>
      <c r="J3683" s="7" t="s">
        <v>4548</v>
      </c>
      <c r="K3683" s="7" t="s">
        <v>9907</v>
      </c>
      <c r="L3683" s="7" t="s">
        <v>14721</v>
      </c>
      <c r="M3683" s="7" t="s">
        <v>14720</v>
      </c>
      <c r="N3683" s="7">
        <v>5150</v>
      </c>
      <c r="O3683" s="7">
        <v>1000</v>
      </c>
      <c r="P3683" s="7">
        <v>5.15</v>
      </c>
      <c r="Q3683" s="7"/>
      <c r="R3683" s="1"/>
      <c r="S3683" s="1"/>
      <c r="T3683" s="1"/>
      <c r="U3683" s="15" t="s">
        <v>816</v>
      </c>
      <c r="V3683" s="52"/>
      <c r="W3683" s="14" t="s">
        <v>815</v>
      </c>
      <c r="X3683" s="20">
        <v>0</v>
      </c>
      <c r="Y3683" s="7" t="s">
        <v>12454</v>
      </c>
      <c r="Z3683" s="11" t="s">
        <v>4442</v>
      </c>
      <c r="AA3683" s="7">
        <v>20000</v>
      </c>
      <c r="AB3683" s="1" t="s">
        <v>16120</v>
      </c>
      <c r="AC3683" s="7" t="s">
        <v>14870</v>
      </c>
      <c r="AD3683" s="1" t="s">
        <v>16269</v>
      </c>
    </row>
    <row r="3684" spans="1:30">
      <c r="A3684" s="6">
        <v>43913</v>
      </c>
      <c r="B3684" s="7" t="s">
        <v>21</v>
      </c>
      <c r="C3684" s="7" t="s">
        <v>4269</v>
      </c>
      <c r="D3684" s="7" t="s">
        <v>3952</v>
      </c>
      <c r="E3684" s="7" t="s">
        <v>16</v>
      </c>
      <c r="F3684" s="7" t="s">
        <v>4270</v>
      </c>
      <c r="G3684" s="7" t="s">
        <v>17</v>
      </c>
      <c r="H3684" s="7" t="s">
        <v>6901</v>
      </c>
      <c r="I3684" s="7" t="s">
        <v>4396</v>
      </c>
      <c r="J3684" s="7"/>
      <c r="K3684" s="7"/>
      <c r="L3684" s="7" t="s">
        <v>14054</v>
      </c>
      <c r="M3684" s="7" t="s">
        <v>4073</v>
      </c>
      <c r="N3684" s="7">
        <v>5139</v>
      </c>
      <c r="O3684" s="7">
        <v>180</v>
      </c>
      <c r="P3684" s="7">
        <v>28.55</v>
      </c>
      <c r="Q3684" s="7" t="s">
        <v>10522</v>
      </c>
      <c r="R3684" s="1"/>
      <c r="S3684" s="1"/>
      <c r="T3684" s="1"/>
      <c r="U3684" s="15" t="s">
        <v>816</v>
      </c>
      <c r="V3684" s="52"/>
      <c r="W3684" s="14" t="s">
        <v>815</v>
      </c>
      <c r="X3684" s="20">
        <v>0</v>
      </c>
      <c r="Y3684" s="7" t="s">
        <v>12455</v>
      </c>
      <c r="Z3684" s="11" t="s">
        <v>4442</v>
      </c>
      <c r="AA3684" s="7">
        <v>2000000</v>
      </c>
      <c r="AB3684" s="1" t="s">
        <v>15443</v>
      </c>
      <c r="AC3684" s="7" t="s">
        <v>14868</v>
      </c>
      <c r="AD3684" s="1" t="s">
        <v>16269</v>
      </c>
    </row>
    <row r="3685" spans="1:30">
      <c r="A3685" s="6">
        <v>43949</v>
      </c>
      <c r="B3685" s="7" t="s">
        <v>1385</v>
      </c>
      <c r="C3685" s="7" t="s">
        <v>4499</v>
      </c>
      <c r="D3685" s="7" t="s">
        <v>2194</v>
      </c>
      <c r="E3685" s="7" t="s">
        <v>36</v>
      </c>
      <c r="F3685" s="7" t="s">
        <v>2319</v>
      </c>
      <c r="G3685" s="7" t="s">
        <v>17</v>
      </c>
      <c r="H3685" s="7" t="s">
        <v>6902</v>
      </c>
      <c r="I3685" s="7" t="s">
        <v>2321</v>
      </c>
      <c r="J3685" s="7" t="s">
        <v>2321</v>
      </c>
      <c r="K3685" s="7" t="s">
        <v>2321</v>
      </c>
      <c r="L3685" s="7" t="s">
        <v>8616</v>
      </c>
      <c r="M3685" s="7" t="s">
        <v>8617</v>
      </c>
      <c r="N3685" s="7">
        <v>5103</v>
      </c>
      <c r="O3685" s="7">
        <v>210</v>
      </c>
      <c r="P3685" s="7">
        <v>24.3</v>
      </c>
      <c r="Q3685" s="7"/>
      <c r="R3685" s="1"/>
      <c r="S3685" s="1"/>
      <c r="T3685" s="1"/>
      <c r="U3685" s="15" t="s">
        <v>816</v>
      </c>
      <c r="V3685" s="52"/>
      <c r="W3685" s="14" t="s">
        <v>815</v>
      </c>
      <c r="X3685" s="20">
        <v>0</v>
      </c>
      <c r="Y3685" s="7" t="s">
        <v>12456</v>
      </c>
      <c r="Z3685" s="11" t="s">
        <v>4442</v>
      </c>
      <c r="AA3685" s="7">
        <v>0</v>
      </c>
      <c r="AB3685" s="1" t="s">
        <v>15753</v>
      </c>
      <c r="AC3685" s="7" t="s">
        <v>14870</v>
      </c>
      <c r="AD3685" s="1" t="s">
        <v>16269</v>
      </c>
    </row>
    <row r="3686" spans="1:30">
      <c r="A3686" s="6" t="s">
        <v>815</v>
      </c>
      <c r="B3686" s="7" t="s">
        <v>15</v>
      </c>
      <c r="C3686" s="7" t="s">
        <v>4458</v>
      </c>
      <c r="D3686" s="11" t="s">
        <v>904</v>
      </c>
      <c r="E3686" s="7" t="s">
        <v>16</v>
      </c>
      <c r="F3686" s="7" t="s">
        <v>4459</v>
      </c>
      <c r="G3686" s="7" t="s">
        <v>17</v>
      </c>
      <c r="H3686" s="7" t="s">
        <v>6903</v>
      </c>
      <c r="I3686" s="7" t="s">
        <v>8267</v>
      </c>
      <c r="J3686" s="7"/>
      <c r="K3686" s="7" t="s">
        <v>4517</v>
      </c>
      <c r="L3686" s="7" t="s">
        <v>8388</v>
      </c>
      <c r="M3686" s="7" t="s">
        <v>8389</v>
      </c>
      <c r="N3686" s="7">
        <v>5103</v>
      </c>
      <c r="O3686" s="7"/>
      <c r="P3686" s="7"/>
      <c r="Q3686" s="7"/>
      <c r="R3686" s="1"/>
      <c r="S3686" s="1"/>
      <c r="T3686" s="1"/>
      <c r="U3686" s="15" t="s">
        <v>816</v>
      </c>
      <c r="V3686" s="52"/>
      <c r="W3686" s="14" t="s">
        <v>815</v>
      </c>
      <c r="X3686" s="20">
        <v>0</v>
      </c>
      <c r="Y3686" s="7" t="s">
        <v>12457</v>
      </c>
      <c r="Z3686" s="11" t="s">
        <v>4442</v>
      </c>
      <c r="AA3686" s="7">
        <v>1000000</v>
      </c>
      <c r="AB3686" s="1" t="s">
        <v>15697</v>
      </c>
      <c r="AC3686" s="7" t="s">
        <v>14869</v>
      </c>
      <c r="AD3686" s="1" t="s">
        <v>16269</v>
      </c>
    </row>
    <row r="3687" spans="1:30">
      <c r="A3687" s="6" t="s">
        <v>815</v>
      </c>
      <c r="B3687" s="7" t="s">
        <v>15</v>
      </c>
      <c r="C3687" s="7" t="s">
        <v>4458</v>
      </c>
      <c r="D3687" s="11" t="s">
        <v>904</v>
      </c>
      <c r="E3687" s="7" t="s">
        <v>16</v>
      </c>
      <c r="F3687" s="7" t="s">
        <v>4459</v>
      </c>
      <c r="G3687" s="7" t="s">
        <v>17</v>
      </c>
      <c r="H3687" s="7" t="s">
        <v>6904</v>
      </c>
      <c r="I3687" s="7" t="s">
        <v>4843</v>
      </c>
      <c r="J3687" s="7"/>
      <c r="K3687" s="7" t="s">
        <v>4517</v>
      </c>
      <c r="L3687" s="7"/>
      <c r="M3687" s="7"/>
      <c r="N3687" s="7">
        <v>5080.8999999999996</v>
      </c>
      <c r="O3687" s="7"/>
      <c r="P3687" s="7"/>
      <c r="Q3687" s="7"/>
      <c r="R3687" s="1"/>
      <c r="S3687" s="1"/>
      <c r="T3687" s="1"/>
      <c r="U3687" s="15" t="s">
        <v>816</v>
      </c>
      <c r="V3687" s="52"/>
      <c r="W3687" s="14" t="s">
        <v>815</v>
      </c>
      <c r="X3687" s="20">
        <v>0</v>
      </c>
      <c r="Y3687" s="7" t="s">
        <v>12458</v>
      </c>
      <c r="Z3687" s="11" t="s">
        <v>4442</v>
      </c>
      <c r="AA3687" s="7"/>
      <c r="AB3687" s="1" t="s">
        <v>14871</v>
      </c>
      <c r="AC3687" s="7"/>
      <c r="AD3687" s="1" t="s">
        <v>16269</v>
      </c>
    </row>
    <row r="3688" spans="1:30">
      <c r="A3688" s="6">
        <v>43942</v>
      </c>
      <c r="B3688" s="7" t="s">
        <v>15</v>
      </c>
      <c r="C3688" s="7" t="s">
        <v>4452</v>
      </c>
      <c r="D3688" s="7" t="s">
        <v>3804</v>
      </c>
      <c r="E3688" s="7" t="s">
        <v>16</v>
      </c>
      <c r="F3688" s="7" t="s">
        <v>2462</v>
      </c>
      <c r="G3688" s="7" t="s">
        <v>17</v>
      </c>
      <c r="H3688" s="7" t="s">
        <v>6905</v>
      </c>
      <c r="I3688" s="7" t="s">
        <v>8382</v>
      </c>
      <c r="J3688" s="7" t="s">
        <v>8383</v>
      </c>
      <c r="K3688" s="7"/>
      <c r="L3688" s="7" t="s">
        <v>14313</v>
      </c>
      <c r="M3688" s="7" t="s">
        <v>8384</v>
      </c>
      <c r="N3688" s="7">
        <v>5080</v>
      </c>
      <c r="O3688" s="7">
        <v>20</v>
      </c>
      <c r="P3688" s="7">
        <v>254</v>
      </c>
      <c r="Q3688" s="7"/>
      <c r="R3688" s="1"/>
      <c r="S3688" s="1"/>
      <c r="T3688" s="1"/>
      <c r="U3688" s="15" t="s">
        <v>816</v>
      </c>
      <c r="V3688" s="52"/>
      <c r="W3688" s="14" t="s">
        <v>815</v>
      </c>
      <c r="X3688" s="20">
        <v>0</v>
      </c>
      <c r="Y3688" s="7" t="s">
        <v>12459</v>
      </c>
      <c r="Z3688" s="11" t="s">
        <v>4442</v>
      </c>
      <c r="AA3688" s="7">
        <v>200000</v>
      </c>
      <c r="AB3688" s="1" t="s">
        <v>15695</v>
      </c>
      <c r="AC3688" s="7" t="s">
        <v>14868</v>
      </c>
      <c r="AD3688" s="1" t="s">
        <v>16269</v>
      </c>
    </row>
    <row r="3689" spans="1:30">
      <c r="A3689" s="6" t="s">
        <v>815</v>
      </c>
      <c r="B3689" s="7" t="s">
        <v>15</v>
      </c>
      <c r="C3689" s="7" t="s">
        <v>4458</v>
      </c>
      <c r="D3689" s="11" t="s">
        <v>904</v>
      </c>
      <c r="E3689" s="7" t="s">
        <v>16</v>
      </c>
      <c r="F3689" s="7" t="s">
        <v>4459</v>
      </c>
      <c r="G3689" s="7" t="s">
        <v>17</v>
      </c>
      <c r="H3689" s="7" t="s">
        <v>5599</v>
      </c>
      <c r="I3689" s="7" t="s">
        <v>9908</v>
      </c>
      <c r="J3689" s="7"/>
      <c r="K3689" s="7" t="s">
        <v>4517</v>
      </c>
      <c r="L3689" s="7" t="s">
        <v>8639</v>
      </c>
      <c r="M3689" s="7" t="s">
        <v>8640</v>
      </c>
      <c r="N3689" s="7">
        <v>5078.3999999999996</v>
      </c>
      <c r="O3689" s="7"/>
      <c r="P3689" s="7"/>
      <c r="Q3689" s="7"/>
      <c r="R3689" s="1"/>
      <c r="S3689" s="1"/>
      <c r="T3689" s="1"/>
      <c r="U3689" s="15" t="s">
        <v>816</v>
      </c>
      <c r="V3689" s="52"/>
      <c r="W3689" s="14" t="s">
        <v>815</v>
      </c>
      <c r="X3689" s="20">
        <v>0</v>
      </c>
      <c r="Y3689" s="7" t="s">
        <v>12460</v>
      </c>
      <c r="Z3689" s="11" t="s">
        <v>4442</v>
      </c>
      <c r="AA3689" s="7">
        <v>200000</v>
      </c>
      <c r="AB3689" s="1" t="s">
        <v>15762</v>
      </c>
      <c r="AC3689" s="7" t="s">
        <v>14870</v>
      </c>
      <c r="AD3689" s="1" t="s">
        <v>16269</v>
      </c>
    </row>
    <row r="3690" spans="1:30">
      <c r="A3690" s="6">
        <v>43934</v>
      </c>
      <c r="B3690" s="7" t="s">
        <v>15</v>
      </c>
      <c r="C3690" s="7" t="s">
        <v>4632</v>
      </c>
      <c r="D3690" s="7" t="s">
        <v>3512</v>
      </c>
      <c r="E3690" s="7" t="s">
        <v>16</v>
      </c>
      <c r="F3690" s="7"/>
      <c r="G3690" s="7" t="s">
        <v>17</v>
      </c>
      <c r="H3690" s="7" t="s">
        <v>6906</v>
      </c>
      <c r="I3690" s="7" t="s">
        <v>3747</v>
      </c>
      <c r="J3690" s="7" t="s">
        <v>9909</v>
      </c>
      <c r="K3690" s="7" t="s">
        <v>9909</v>
      </c>
      <c r="L3690" s="7" t="s">
        <v>14014</v>
      </c>
      <c r="M3690" s="7" t="s">
        <v>3751</v>
      </c>
      <c r="N3690" s="7">
        <v>5057</v>
      </c>
      <c r="O3690" s="7">
        <v>100</v>
      </c>
      <c r="P3690" s="7">
        <v>50.57</v>
      </c>
      <c r="Q3690" s="7"/>
      <c r="R3690" s="1"/>
      <c r="S3690" s="1"/>
      <c r="T3690" s="1"/>
      <c r="U3690" s="15" t="s">
        <v>816</v>
      </c>
      <c r="V3690" s="52"/>
      <c r="W3690" s="14" t="s">
        <v>815</v>
      </c>
      <c r="X3690" s="20">
        <v>0</v>
      </c>
      <c r="Y3690" s="7" t="s">
        <v>12461</v>
      </c>
      <c r="Z3690" s="11" t="s">
        <v>4442</v>
      </c>
      <c r="AA3690" s="7">
        <v>100000</v>
      </c>
      <c r="AB3690" s="1" t="s">
        <v>15400</v>
      </c>
      <c r="AC3690" s="7" t="s">
        <v>14870</v>
      </c>
      <c r="AD3690" s="1" t="s">
        <v>16269</v>
      </c>
    </row>
    <row r="3691" spans="1:30">
      <c r="A3691" s="6">
        <v>43917</v>
      </c>
      <c r="B3691" s="7" t="s">
        <v>21</v>
      </c>
      <c r="C3691" s="7" t="s">
        <v>5799</v>
      </c>
      <c r="D3691" s="11" t="s">
        <v>904</v>
      </c>
      <c r="E3691" s="7" t="s">
        <v>16</v>
      </c>
      <c r="F3691" s="7" t="s">
        <v>1303</v>
      </c>
      <c r="G3691" s="7" t="s">
        <v>17</v>
      </c>
      <c r="H3691" s="7" t="s">
        <v>5800</v>
      </c>
      <c r="I3691" s="7" t="s">
        <v>9910</v>
      </c>
      <c r="J3691" s="7"/>
      <c r="K3691" s="7"/>
      <c r="L3691" s="7" t="s">
        <v>9911</v>
      </c>
      <c r="M3691" s="7" t="s">
        <v>9912</v>
      </c>
      <c r="N3691" s="7">
        <v>5043.72</v>
      </c>
      <c r="O3691" s="7"/>
      <c r="P3691" s="7"/>
      <c r="Q3691" s="7"/>
      <c r="R3691" s="1"/>
      <c r="S3691" s="1"/>
      <c r="T3691" s="1"/>
      <c r="U3691" s="15" t="s">
        <v>816</v>
      </c>
      <c r="V3691" s="52"/>
      <c r="W3691" s="14" t="s">
        <v>815</v>
      </c>
      <c r="X3691" s="20">
        <v>0</v>
      </c>
      <c r="Y3691" s="7" t="s">
        <v>12462</v>
      </c>
      <c r="Z3691" s="11" t="s">
        <v>4442</v>
      </c>
      <c r="AA3691" s="7">
        <v>0</v>
      </c>
      <c r="AB3691" s="1" t="s">
        <v>16121</v>
      </c>
      <c r="AC3691" s="7" t="s">
        <v>14870</v>
      </c>
      <c r="AD3691" s="1" t="s">
        <v>16269</v>
      </c>
    </row>
    <row r="3692" spans="1:30">
      <c r="A3692" s="6">
        <v>43938</v>
      </c>
      <c r="B3692" s="7" t="s">
        <v>15</v>
      </c>
      <c r="C3692" s="7" t="s">
        <v>4670</v>
      </c>
      <c r="D3692" s="7" t="s">
        <v>2695</v>
      </c>
      <c r="E3692" s="7" t="s">
        <v>16</v>
      </c>
      <c r="F3692" s="7" t="s">
        <v>2725</v>
      </c>
      <c r="G3692" s="7" t="s">
        <v>17</v>
      </c>
      <c r="H3692" s="7" t="s">
        <v>6907</v>
      </c>
      <c r="I3692" s="7" t="s">
        <v>2734</v>
      </c>
      <c r="J3692" s="7" t="s">
        <v>2314</v>
      </c>
      <c r="K3692" s="7" t="s">
        <v>2700</v>
      </c>
      <c r="L3692" s="7" t="s">
        <v>14497</v>
      </c>
      <c r="M3692" s="7" t="s">
        <v>9124</v>
      </c>
      <c r="N3692" s="7">
        <v>5010</v>
      </c>
      <c r="O3692" s="7">
        <v>300</v>
      </c>
      <c r="P3692" s="7">
        <v>16.7</v>
      </c>
      <c r="Q3692" s="7"/>
      <c r="R3692" s="1"/>
      <c r="S3692" s="1"/>
      <c r="T3692" s="1"/>
      <c r="U3692" s="15" t="s">
        <v>816</v>
      </c>
      <c r="V3692" s="52"/>
      <c r="W3692" s="14" t="s">
        <v>815</v>
      </c>
      <c r="X3692" s="20">
        <v>0</v>
      </c>
      <c r="Y3692" s="7" t="s">
        <v>12463</v>
      </c>
      <c r="Z3692" s="11" t="s">
        <v>4442</v>
      </c>
      <c r="AA3692" s="7">
        <v>50000</v>
      </c>
      <c r="AB3692" s="1" t="s">
        <v>15901</v>
      </c>
      <c r="AC3692" s="7" t="s">
        <v>14868</v>
      </c>
      <c r="AD3692" s="1" t="s">
        <v>16269</v>
      </c>
    </row>
    <row r="3693" spans="1:30">
      <c r="A3693" s="6">
        <v>43918</v>
      </c>
      <c r="B3693" s="7" t="s">
        <v>15</v>
      </c>
      <c r="C3693" s="7" t="s">
        <v>4632</v>
      </c>
      <c r="D3693" s="7" t="s">
        <v>3512</v>
      </c>
      <c r="E3693" s="7" t="s">
        <v>16</v>
      </c>
      <c r="F3693" s="7"/>
      <c r="G3693" s="7" t="s">
        <v>17</v>
      </c>
      <c r="H3693" s="7" t="s">
        <v>6908</v>
      </c>
      <c r="I3693" s="7" t="s">
        <v>9903</v>
      </c>
      <c r="J3693" s="7" t="s">
        <v>9904</v>
      </c>
      <c r="K3693" s="7" t="s">
        <v>9904</v>
      </c>
      <c r="L3693" s="7" t="s">
        <v>161</v>
      </c>
      <c r="M3693" s="7" t="s">
        <v>2859</v>
      </c>
      <c r="N3693" s="7">
        <v>5000</v>
      </c>
      <c r="O3693" s="7">
        <v>20</v>
      </c>
      <c r="P3693" s="7">
        <v>250</v>
      </c>
      <c r="Q3693" s="7"/>
      <c r="R3693" s="1"/>
      <c r="S3693" s="1"/>
      <c r="T3693" s="1"/>
      <c r="U3693" s="15" t="s">
        <v>816</v>
      </c>
      <c r="V3693" s="52"/>
      <c r="W3693" s="14" t="s">
        <v>815</v>
      </c>
      <c r="X3693" s="20">
        <v>0</v>
      </c>
      <c r="Y3693" s="7" t="s">
        <v>12464</v>
      </c>
      <c r="Z3693" s="11" t="s">
        <v>4442</v>
      </c>
      <c r="AA3693" s="7">
        <v>100000</v>
      </c>
      <c r="AB3693" s="1" t="s">
        <v>14886</v>
      </c>
      <c r="AC3693" s="7" t="s">
        <v>14870</v>
      </c>
      <c r="AD3693" s="1" t="s">
        <v>16269</v>
      </c>
    </row>
    <row r="3694" spans="1:30">
      <c r="A3694" s="6">
        <v>43927</v>
      </c>
      <c r="B3694" s="7" t="s">
        <v>21</v>
      </c>
      <c r="C3694" s="7" t="s">
        <v>4269</v>
      </c>
      <c r="D3694" s="7" t="s">
        <v>3952</v>
      </c>
      <c r="E3694" s="7" t="s">
        <v>16</v>
      </c>
      <c r="F3694" s="7" t="s">
        <v>4270</v>
      </c>
      <c r="G3694" s="7" t="s">
        <v>37</v>
      </c>
      <c r="H3694" s="7" t="s">
        <v>6909</v>
      </c>
      <c r="I3694" s="7" t="s">
        <v>9114</v>
      </c>
      <c r="J3694" s="7"/>
      <c r="K3694" s="7"/>
      <c r="L3694" s="7" t="s">
        <v>14496</v>
      </c>
      <c r="M3694" s="7" t="s">
        <v>9115</v>
      </c>
      <c r="N3694" s="7">
        <v>5000</v>
      </c>
      <c r="O3694" s="7">
        <v>1</v>
      </c>
      <c r="P3694" s="7">
        <v>5000</v>
      </c>
      <c r="Q3694" s="7"/>
      <c r="R3694" s="1"/>
      <c r="S3694" s="1"/>
      <c r="T3694" s="1"/>
      <c r="U3694" s="15" t="s">
        <v>816</v>
      </c>
      <c r="V3694" s="52"/>
      <c r="W3694" s="14" t="s">
        <v>815</v>
      </c>
      <c r="X3694" s="20">
        <v>0</v>
      </c>
      <c r="Y3694" s="7" t="s">
        <v>12465</v>
      </c>
      <c r="Z3694" s="11" t="s">
        <v>4442</v>
      </c>
      <c r="AA3694" s="7">
        <v>100000</v>
      </c>
      <c r="AB3694" s="1" t="s">
        <v>15899</v>
      </c>
      <c r="AC3694" s="7" t="s">
        <v>14868</v>
      </c>
      <c r="AD3694" s="1" t="s">
        <v>16269</v>
      </c>
    </row>
    <row r="3695" spans="1:30">
      <c r="A3695" s="6" t="s">
        <v>815</v>
      </c>
      <c r="B3695" s="7" t="s">
        <v>15</v>
      </c>
      <c r="C3695" s="7" t="s">
        <v>4458</v>
      </c>
      <c r="D3695" s="11" t="s">
        <v>904</v>
      </c>
      <c r="E3695" s="7" t="s">
        <v>16</v>
      </c>
      <c r="F3695" s="7" t="s">
        <v>6910</v>
      </c>
      <c r="G3695" s="7" t="s">
        <v>17</v>
      </c>
      <c r="H3695" s="7" t="s">
        <v>6911</v>
      </c>
      <c r="I3695" s="7" t="s">
        <v>9913</v>
      </c>
      <c r="J3695" s="7"/>
      <c r="K3695" s="7" t="s">
        <v>4849</v>
      </c>
      <c r="L3695" s="7"/>
      <c r="M3695" s="7"/>
      <c r="N3695" s="7">
        <v>5000</v>
      </c>
      <c r="O3695" s="7"/>
      <c r="P3695" s="7"/>
      <c r="Q3695" s="7"/>
      <c r="R3695" s="1"/>
      <c r="S3695" s="1"/>
      <c r="T3695" s="1"/>
      <c r="U3695" s="15" t="s">
        <v>816</v>
      </c>
      <c r="V3695" s="52"/>
      <c r="W3695" s="14" t="s">
        <v>815</v>
      </c>
      <c r="X3695" s="20">
        <v>0</v>
      </c>
      <c r="Y3695" s="7" t="s">
        <v>12466</v>
      </c>
      <c r="Z3695" s="11" t="s">
        <v>4442</v>
      </c>
      <c r="AA3695" s="7"/>
      <c r="AB3695" s="1" t="s">
        <v>14871</v>
      </c>
      <c r="AC3695" s="7"/>
      <c r="AD3695" s="1" t="s">
        <v>16269</v>
      </c>
    </row>
    <row r="3696" spans="1:30">
      <c r="A3696" s="6" t="s">
        <v>815</v>
      </c>
      <c r="B3696" s="7" t="s">
        <v>15</v>
      </c>
      <c r="C3696" s="7" t="s">
        <v>4458</v>
      </c>
      <c r="D3696" s="11" t="s">
        <v>904</v>
      </c>
      <c r="E3696" s="7" t="s">
        <v>16</v>
      </c>
      <c r="F3696" s="7" t="s">
        <v>4459</v>
      </c>
      <c r="G3696" s="7" t="s">
        <v>17</v>
      </c>
      <c r="H3696" s="7" t="s">
        <v>5804</v>
      </c>
      <c r="I3696" s="7" t="s">
        <v>9914</v>
      </c>
      <c r="J3696" s="7"/>
      <c r="K3696" s="7" t="s">
        <v>4517</v>
      </c>
      <c r="L3696" s="7" t="s">
        <v>8596</v>
      </c>
      <c r="M3696" s="7" t="s">
        <v>9163</v>
      </c>
      <c r="N3696" s="7">
        <v>5000</v>
      </c>
      <c r="O3696" s="7"/>
      <c r="P3696" s="7"/>
      <c r="Q3696" s="7"/>
      <c r="R3696" s="1"/>
      <c r="S3696" s="1"/>
      <c r="T3696" s="1"/>
      <c r="U3696" s="15" t="s">
        <v>816</v>
      </c>
      <c r="V3696" s="52"/>
      <c r="W3696" s="14" t="s">
        <v>815</v>
      </c>
      <c r="X3696" s="20">
        <v>0</v>
      </c>
      <c r="Y3696" s="7" t="s">
        <v>12467</v>
      </c>
      <c r="Z3696" s="11" t="s">
        <v>4442</v>
      </c>
      <c r="AA3696" s="7">
        <v>20000</v>
      </c>
      <c r="AB3696" s="1" t="s">
        <v>15749</v>
      </c>
      <c r="AC3696" s="7" t="s">
        <v>14869</v>
      </c>
      <c r="AD3696" s="1" t="s">
        <v>16269</v>
      </c>
    </row>
    <row r="3697" spans="1:30">
      <c r="A3697" s="6">
        <v>43943</v>
      </c>
      <c r="B3697" s="7" t="s">
        <v>15</v>
      </c>
      <c r="C3697" s="7" t="s">
        <v>4642</v>
      </c>
      <c r="D3697" s="7" t="s">
        <v>2046</v>
      </c>
      <c r="E3697" s="7" t="s">
        <v>16</v>
      </c>
      <c r="F3697" s="7"/>
      <c r="G3697" s="7" t="s">
        <v>17</v>
      </c>
      <c r="H3697" s="7" t="s">
        <v>6912</v>
      </c>
      <c r="I3697" s="7" t="s">
        <v>2093</v>
      </c>
      <c r="J3697" s="7"/>
      <c r="K3697" s="7" t="s">
        <v>2094</v>
      </c>
      <c r="L3697" s="7" t="s">
        <v>13865</v>
      </c>
      <c r="M3697" s="7" t="s">
        <v>2055</v>
      </c>
      <c r="N3697" s="7">
        <v>4990</v>
      </c>
      <c r="O3697" s="7">
        <v>1000</v>
      </c>
      <c r="P3697" s="7">
        <v>4.99</v>
      </c>
      <c r="Q3697" s="7"/>
      <c r="R3697" s="1"/>
      <c r="S3697" s="1"/>
      <c r="T3697" s="1"/>
      <c r="U3697" s="15" t="s">
        <v>816</v>
      </c>
      <c r="V3697" s="52"/>
      <c r="W3697" s="14" t="s">
        <v>815</v>
      </c>
      <c r="X3697" s="20">
        <v>0</v>
      </c>
      <c r="Y3697" s="7" t="s">
        <v>12468</v>
      </c>
      <c r="Z3697" s="11" t="s">
        <v>4442</v>
      </c>
      <c r="AA3697" s="7">
        <v>2000000</v>
      </c>
      <c r="AB3697" s="1" t="s">
        <v>15207</v>
      </c>
      <c r="AC3697" s="7" t="s">
        <v>14869</v>
      </c>
      <c r="AD3697" s="1" t="s">
        <v>16269</v>
      </c>
    </row>
    <row r="3698" spans="1:30">
      <c r="A3698" s="6">
        <v>43941</v>
      </c>
      <c r="B3698" s="7" t="s">
        <v>21</v>
      </c>
      <c r="C3698" s="7" t="s">
        <v>4589</v>
      </c>
      <c r="D3698" s="7" t="s">
        <v>2170</v>
      </c>
      <c r="E3698" s="7" t="s">
        <v>16</v>
      </c>
      <c r="F3698" s="7"/>
      <c r="G3698" s="7" t="s">
        <v>17</v>
      </c>
      <c r="H3698" s="7" t="s">
        <v>6913</v>
      </c>
      <c r="I3698" s="7" t="s">
        <v>5081</v>
      </c>
      <c r="J3698" s="7"/>
      <c r="K3698" s="7"/>
      <c r="L3698" s="7"/>
      <c r="M3698" s="7"/>
      <c r="N3698" s="7">
        <v>4989.6000000000004</v>
      </c>
      <c r="O3698" s="7">
        <v>42</v>
      </c>
      <c r="P3698" s="7">
        <v>118.8</v>
      </c>
      <c r="Q3698" s="7" t="s">
        <v>4402</v>
      </c>
      <c r="R3698" s="1"/>
      <c r="S3698" s="1"/>
      <c r="T3698" s="1"/>
      <c r="U3698" s="15" t="s">
        <v>816</v>
      </c>
      <c r="V3698" s="52"/>
      <c r="W3698" s="14" t="s">
        <v>815</v>
      </c>
      <c r="X3698" s="20">
        <v>0</v>
      </c>
      <c r="Y3698" s="7" t="s">
        <v>12469</v>
      </c>
      <c r="Z3698" s="11" t="s">
        <v>4442</v>
      </c>
      <c r="AA3698" s="7"/>
      <c r="AB3698" s="1" t="s">
        <v>14871</v>
      </c>
      <c r="AC3698" s="7"/>
      <c r="AD3698" s="1" t="s">
        <v>16269</v>
      </c>
    </row>
    <row r="3699" spans="1:30">
      <c r="A3699" s="6" t="s">
        <v>815</v>
      </c>
      <c r="B3699" s="7" t="s">
        <v>15</v>
      </c>
      <c r="C3699" s="7" t="s">
        <v>4458</v>
      </c>
      <c r="D3699" s="11" t="s">
        <v>904</v>
      </c>
      <c r="E3699" s="7" t="s">
        <v>16</v>
      </c>
      <c r="F3699" s="7" t="s">
        <v>4459</v>
      </c>
      <c r="G3699" s="7" t="s">
        <v>17</v>
      </c>
      <c r="H3699" s="7" t="s">
        <v>6914</v>
      </c>
      <c r="I3699" s="7" t="s">
        <v>4843</v>
      </c>
      <c r="J3699" s="7"/>
      <c r="K3699" s="7" t="s">
        <v>4517</v>
      </c>
      <c r="L3699" s="7"/>
      <c r="M3699" s="7"/>
      <c r="N3699" s="7">
        <v>4960</v>
      </c>
      <c r="O3699" s="7"/>
      <c r="P3699" s="7"/>
      <c r="Q3699" s="7"/>
      <c r="R3699" s="1"/>
      <c r="S3699" s="1"/>
      <c r="T3699" s="1"/>
      <c r="U3699" s="15" t="s">
        <v>816</v>
      </c>
      <c r="V3699" s="52"/>
      <c r="W3699" s="14" t="s">
        <v>815</v>
      </c>
      <c r="X3699" s="20">
        <v>0</v>
      </c>
      <c r="Y3699" s="7" t="s">
        <v>12470</v>
      </c>
      <c r="Z3699" s="11" t="s">
        <v>4442</v>
      </c>
      <c r="AA3699" s="7"/>
      <c r="AB3699" s="1" t="s">
        <v>14871</v>
      </c>
      <c r="AC3699" s="7"/>
      <c r="AD3699" s="1" t="s">
        <v>16269</v>
      </c>
    </row>
    <row r="3700" spans="1:30">
      <c r="A3700" s="6" t="s">
        <v>815</v>
      </c>
      <c r="B3700" s="7" t="s">
        <v>15</v>
      </c>
      <c r="C3700" s="7" t="s">
        <v>4458</v>
      </c>
      <c r="D3700" s="11" t="s">
        <v>904</v>
      </c>
      <c r="E3700" s="7" t="s">
        <v>16</v>
      </c>
      <c r="F3700" s="7" t="s">
        <v>4459</v>
      </c>
      <c r="G3700" s="7" t="s">
        <v>17</v>
      </c>
      <c r="H3700" s="7" t="s">
        <v>5810</v>
      </c>
      <c r="I3700" s="7" t="s">
        <v>4843</v>
      </c>
      <c r="J3700" s="7"/>
      <c r="K3700" s="7" t="s">
        <v>4517</v>
      </c>
      <c r="L3700" s="7" t="s">
        <v>8316</v>
      </c>
      <c r="M3700" s="7" t="s">
        <v>14305</v>
      </c>
      <c r="N3700" s="7">
        <v>4953.8</v>
      </c>
      <c r="O3700" s="7"/>
      <c r="P3700" s="7"/>
      <c r="Q3700" s="7"/>
      <c r="R3700" s="1"/>
      <c r="S3700" s="1"/>
      <c r="T3700" s="1"/>
      <c r="U3700" s="15" t="s">
        <v>816</v>
      </c>
      <c r="V3700" s="52"/>
      <c r="W3700" s="14" t="s">
        <v>815</v>
      </c>
      <c r="X3700" s="20">
        <v>0</v>
      </c>
      <c r="Y3700" s="7" t="s">
        <v>12471</v>
      </c>
      <c r="Z3700" s="11" t="s">
        <v>4442</v>
      </c>
      <c r="AA3700" s="7">
        <v>103730196.44</v>
      </c>
      <c r="AB3700" s="1" t="s">
        <v>15679</v>
      </c>
      <c r="AC3700" s="7" t="s">
        <v>14869</v>
      </c>
      <c r="AD3700" s="1" t="s">
        <v>16269</v>
      </c>
    </row>
    <row r="3701" spans="1:30">
      <c r="A3701" s="6">
        <v>43949</v>
      </c>
      <c r="B3701" s="7" t="s">
        <v>21</v>
      </c>
      <c r="C3701" s="7" t="s">
        <v>4474</v>
      </c>
      <c r="D3701" s="7" t="s">
        <v>2414</v>
      </c>
      <c r="E3701" s="7" t="s">
        <v>117</v>
      </c>
      <c r="F3701" s="7" t="s">
        <v>2423</v>
      </c>
      <c r="G3701" s="7" t="s">
        <v>17</v>
      </c>
      <c r="H3701" s="7" t="s">
        <v>6915</v>
      </c>
      <c r="I3701" s="7" t="s">
        <v>2425</v>
      </c>
      <c r="J3701" s="7" t="s">
        <v>2155</v>
      </c>
      <c r="K3701" s="7" t="s">
        <v>2155</v>
      </c>
      <c r="L3701" s="7" t="s">
        <v>14539</v>
      </c>
      <c r="M3701" s="7" t="s">
        <v>9273</v>
      </c>
      <c r="N3701" s="7">
        <v>4950</v>
      </c>
      <c r="O3701" s="7">
        <v>500</v>
      </c>
      <c r="P3701" s="7">
        <v>9.9</v>
      </c>
      <c r="Q3701" s="7"/>
      <c r="R3701" s="1"/>
      <c r="S3701" s="1"/>
      <c r="T3701" s="1"/>
      <c r="U3701" s="15" t="s">
        <v>816</v>
      </c>
      <c r="V3701" s="52"/>
      <c r="W3701" s="14" t="s">
        <v>815</v>
      </c>
      <c r="X3701" s="20">
        <v>0</v>
      </c>
      <c r="Y3701" s="7" t="s">
        <v>12472</v>
      </c>
      <c r="Z3701" s="11" t="s">
        <v>4442</v>
      </c>
      <c r="AA3701" s="7">
        <v>115000</v>
      </c>
      <c r="AB3701" s="1" t="s">
        <v>15945</v>
      </c>
      <c r="AC3701" s="7" t="s">
        <v>14869</v>
      </c>
      <c r="AD3701" s="1" t="s">
        <v>16269</v>
      </c>
    </row>
    <row r="3702" spans="1:30">
      <c r="A3702" s="6">
        <v>43941</v>
      </c>
      <c r="B3702" s="7" t="s">
        <v>21</v>
      </c>
      <c r="C3702" s="7" t="s">
        <v>2648</v>
      </c>
      <c r="D3702" s="11" t="s">
        <v>3952</v>
      </c>
      <c r="E3702" s="7" t="s">
        <v>16</v>
      </c>
      <c r="F3702" s="7" t="s">
        <v>6257</v>
      </c>
      <c r="G3702" s="7" t="s">
        <v>17</v>
      </c>
      <c r="H3702" s="7" t="s">
        <v>6340</v>
      </c>
      <c r="I3702" s="7" t="s">
        <v>9364</v>
      </c>
      <c r="J3702" s="7"/>
      <c r="K3702" s="7"/>
      <c r="L3702" s="7" t="s">
        <v>14369</v>
      </c>
      <c r="M3702" s="7" t="s">
        <v>14368</v>
      </c>
      <c r="N3702" s="7">
        <v>4950</v>
      </c>
      <c r="O3702" s="7"/>
      <c r="P3702" s="7"/>
      <c r="Q3702" s="7"/>
      <c r="R3702" s="1"/>
      <c r="S3702" s="1"/>
      <c r="T3702" s="1"/>
      <c r="U3702" s="15" t="s">
        <v>816</v>
      </c>
      <c r="V3702" s="52"/>
      <c r="W3702" s="14" t="s">
        <v>815</v>
      </c>
      <c r="X3702" s="20">
        <v>0</v>
      </c>
      <c r="Y3702" s="7" t="s">
        <v>12473</v>
      </c>
      <c r="Z3702" s="11" t="s">
        <v>4442</v>
      </c>
      <c r="AA3702" s="7">
        <v>50000</v>
      </c>
      <c r="AB3702" s="1" t="s">
        <v>15761</v>
      </c>
      <c r="AC3702" s="7" t="s">
        <v>14868</v>
      </c>
      <c r="AD3702" s="1" t="s">
        <v>16269</v>
      </c>
    </row>
    <row r="3703" spans="1:30">
      <c r="A3703" s="6">
        <v>43941</v>
      </c>
      <c r="B3703" s="7" t="s">
        <v>21</v>
      </c>
      <c r="C3703" s="7" t="s">
        <v>2648</v>
      </c>
      <c r="D3703" s="11" t="s">
        <v>3952</v>
      </c>
      <c r="E3703" s="7" t="s">
        <v>16</v>
      </c>
      <c r="F3703" s="7" t="s">
        <v>5650</v>
      </c>
      <c r="G3703" s="7" t="s">
        <v>17</v>
      </c>
      <c r="H3703" s="7" t="s">
        <v>6916</v>
      </c>
      <c r="I3703" s="7" t="s">
        <v>8692</v>
      </c>
      <c r="J3703" s="7"/>
      <c r="K3703" s="7"/>
      <c r="L3703" s="7" t="s">
        <v>14369</v>
      </c>
      <c r="M3703" s="7" t="s">
        <v>14368</v>
      </c>
      <c r="N3703" s="7">
        <v>4950</v>
      </c>
      <c r="O3703" s="7"/>
      <c r="P3703" s="7"/>
      <c r="Q3703" s="7"/>
      <c r="R3703" s="1"/>
      <c r="S3703" s="1"/>
      <c r="T3703" s="1"/>
      <c r="U3703" s="15" t="s">
        <v>816</v>
      </c>
      <c r="V3703" s="52"/>
      <c r="W3703" s="14" t="s">
        <v>815</v>
      </c>
      <c r="X3703" s="20">
        <v>0</v>
      </c>
      <c r="Y3703" s="7" t="s">
        <v>12474</v>
      </c>
      <c r="Z3703" s="11" t="s">
        <v>4442</v>
      </c>
      <c r="AA3703" s="7">
        <v>50000</v>
      </c>
      <c r="AB3703" s="1" t="s">
        <v>15761</v>
      </c>
      <c r="AC3703" s="7" t="s">
        <v>14868</v>
      </c>
      <c r="AD3703" s="1" t="s">
        <v>16269</v>
      </c>
    </row>
    <row r="3704" spans="1:30">
      <c r="A3704" s="6">
        <v>43949</v>
      </c>
      <c r="B3704" s="7" t="s">
        <v>1385</v>
      </c>
      <c r="C3704" s="7" t="s">
        <v>4499</v>
      </c>
      <c r="D3704" s="7" t="s">
        <v>2194</v>
      </c>
      <c r="E3704" s="7" t="s">
        <v>36</v>
      </c>
      <c r="F3704" s="7" t="s">
        <v>2319</v>
      </c>
      <c r="G3704" s="7" t="s">
        <v>17</v>
      </c>
      <c r="H3704" s="7" t="s">
        <v>6917</v>
      </c>
      <c r="I3704" s="7" t="s">
        <v>2321</v>
      </c>
      <c r="J3704" s="7" t="s">
        <v>2321</v>
      </c>
      <c r="K3704" s="7" t="s">
        <v>2321</v>
      </c>
      <c r="L3704" s="7" t="s">
        <v>8616</v>
      </c>
      <c r="M3704" s="7" t="s">
        <v>8617</v>
      </c>
      <c r="N3704" s="7">
        <v>4936.8</v>
      </c>
      <c r="O3704" s="7">
        <v>68</v>
      </c>
      <c r="P3704" s="7">
        <v>72.599999999999994</v>
      </c>
      <c r="Q3704" s="7"/>
      <c r="R3704" s="1"/>
      <c r="S3704" s="1"/>
      <c r="T3704" s="1"/>
      <c r="U3704" s="15" t="s">
        <v>816</v>
      </c>
      <c r="V3704" s="52"/>
      <c r="W3704" s="14" t="s">
        <v>815</v>
      </c>
      <c r="X3704" s="20">
        <v>0</v>
      </c>
      <c r="Y3704" s="7" t="s">
        <v>12475</v>
      </c>
      <c r="Z3704" s="11" t="s">
        <v>4442</v>
      </c>
      <c r="AA3704" s="7">
        <v>0</v>
      </c>
      <c r="AB3704" s="1" t="s">
        <v>15753</v>
      </c>
      <c r="AC3704" s="7" t="s">
        <v>14870</v>
      </c>
      <c r="AD3704" s="1" t="s">
        <v>16269</v>
      </c>
    </row>
    <row r="3705" spans="1:30">
      <c r="A3705" s="6">
        <v>43941</v>
      </c>
      <c r="B3705" s="7" t="s">
        <v>15</v>
      </c>
      <c r="C3705" s="7" t="s">
        <v>4645</v>
      </c>
      <c r="D3705" s="7" t="s">
        <v>692</v>
      </c>
      <c r="E3705" s="7" t="s">
        <v>16</v>
      </c>
      <c r="F3705" s="7"/>
      <c r="G3705" s="7" t="s">
        <v>37</v>
      </c>
      <c r="H3705" s="7" t="s">
        <v>6918</v>
      </c>
      <c r="I3705" s="7" t="s">
        <v>9749</v>
      </c>
      <c r="J3705" s="7"/>
      <c r="K3705" s="7" t="s">
        <v>9750</v>
      </c>
      <c r="L3705" s="7" t="s">
        <v>14677</v>
      </c>
      <c r="M3705" s="7" t="s">
        <v>9751</v>
      </c>
      <c r="N3705" s="7">
        <v>4935.3999999999996</v>
      </c>
      <c r="O3705" s="7">
        <v>10</v>
      </c>
      <c r="P3705" s="7">
        <v>493.54</v>
      </c>
      <c r="Q3705" s="7"/>
      <c r="R3705" s="1"/>
      <c r="S3705" s="1"/>
      <c r="T3705" s="1"/>
      <c r="U3705" s="15" t="s">
        <v>816</v>
      </c>
      <c r="V3705" s="52"/>
      <c r="W3705" s="14" t="s">
        <v>815</v>
      </c>
      <c r="X3705" s="20">
        <v>0</v>
      </c>
      <c r="Y3705" s="7" t="s">
        <v>12476</v>
      </c>
      <c r="Z3705" s="11" t="s">
        <v>4442</v>
      </c>
      <c r="AA3705" s="7">
        <v>94000</v>
      </c>
      <c r="AB3705" s="1" t="s">
        <v>16078</v>
      </c>
      <c r="AC3705" s="7" t="s">
        <v>14870</v>
      </c>
      <c r="AD3705" s="1" t="s">
        <v>16269</v>
      </c>
    </row>
    <row r="3706" spans="1:30">
      <c r="A3706" s="6" t="s">
        <v>815</v>
      </c>
      <c r="B3706" s="7" t="s">
        <v>15</v>
      </c>
      <c r="C3706" s="7" t="s">
        <v>4458</v>
      </c>
      <c r="D3706" s="11" t="s">
        <v>904</v>
      </c>
      <c r="E3706" s="7" t="s">
        <v>16</v>
      </c>
      <c r="F3706" s="7" t="s">
        <v>4459</v>
      </c>
      <c r="G3706" s="7" t="s">
        <v>17</v>
      </c>
      <c r="H3706" s="7" t="s">
        <v>6919</v>
      </c>
      <c r="I3706" s="7" t="s">
        <v>8267</v>
      </c>
      <c r="J3706" s="7"/>
      <c r="K3706" s="7" t="s">
        <v>4517</v>
      </c>
      <c r="L3706" s="7" t="s">
        <v>9028</v>
      </c>
      <c r="M3706" s="7" t="s">
        <v>14472</v>
      </c>
      <c r="N3706" s="7">
        <v>4935</v>
      </c>
      <c r="O3706" s="7"/>
      <c r="P3706" s="7"/>
      <c r="Q3706" s="7"/>
      <c r="R3706" s="1"/>
      <c r="S3706" s="1"/>
      <c r="T3706" s="1"/>
      <c r="U3706" s="15" t="s">
        <v>816</v>
      </c>
      <c r="V3706" s="52"/>
      <c r="W3706" s="14" t="s">
        <v>815</v>
      </c>
      <c r="X3706" s="20">
        <v>0</v>
      </c>
      <c r="Y3706" s="7" t="s">
        <v>12477</v>
      </c>
      <c r="Z3706" s="11" t="s">
        <v>4442</v>
      </c>
      <c r="AA3706" s="7">
        <v>59088251</v>
      </c>
      <c r="AB3706" s="1" t="s">
        <v>15871</v>
      </c>
      <c r="AC3706" s="7" t="s">
        <v>14869</v>
      </c>
      <c r="AD3706" s="1" t="s">
        <v>16269</v>
      </c>
    </row>
    <row r="3707" spans="1:30">
      <c r="A3707" s="6">
        <v>43943</v>
      </c>
      <c r="B3707" s="7" t="s">
        <v>21</v>
      </c>
      <c r="C3707" s="7" t="s">
        <v>4656</v>
      </c>
      <c r="D3707" s="7" t="s">
        <v>39</v>
      </c>
      <c r="E3707" s="7" t="s">
        <v>16</v>
      </c>
      <c r="F3707" s="7" t="s">
        <v>176</v>
      </c>
      <c r="G3707" s="7" t="s">
        <v>17</v>
      </c>
      <c r="H3707" s="7" t="s">
        <v>6920</v>
      </c>
      <c r="I3707" s="7" t="s">
        <v>225</v>
      </c>
      <c r="J3707" s="7"/>
      <c r="K3707" s="7" t="s">
        <v>9915</v>
      </c>
      <c r="L3707" s="7" t="s">
        <v>145</v>
      </c>
      <c r="M3707" s="7" t="s">
        <v>9916</v>
      </c>
      <c r="N3707" s="7">
        <v>4930</v>
      </c>
      <c r="O3707" s="7">
        <v>29</v>
      </c>
      <c r="P3707" s="7">
        <v>170</v>
      </c>
      <c r="Q3707" s="7"/>
      <c r="R3707" s="1"/>
      <c r="S3707" s="1"/>
      <c r="T3707" s="1"/>
      <c r="U3707" s="15" t="s">
        <v>816</v>
      </c>
      <c r="V3707" s="52"/>
      <c r="W3707" s="14" t="s">
        <v>815</v>
      </c>
      <c r="X3707" s="20">
        <v>0</v>
      </c>
      <c r="Y3707" s="7" t="s">
        <v>12478</v>
      </c>
      <c r="Z3707" s="11" t="s">
        <v>4442</v>
      </c>
      <c r="AA3707" s="7">
        <v>1000000</v>
      </c>
      <c r="AB3707" s="1" t="s">
        <v>14881</v>
      </c>
      <c r="AC3707" s="7" t="s">
        <v>14869</v>
      </c>
      <c r="AD3707" s="1" t="s">
        <v>16269</v>
      </c>
    </row>
    <row r="3708" spans="1:30">
      <c r="A3708" s="6">
        <v>43945</v>
      </c>
      <c r="B3708" s="7" t="s">
        <v>15</v>
      </c>
      <c r="C3708" s="7" t="s">
        <v>4472</v>
      </c>
      <c r="D3708" s="7" t="s">
        <v>3952</v>
      </c>
      <c r="E3708" s="7" t="s">
        <v>16</v>
      </c>
      <c r="F3708" s="7" t="s">
        <v>3953</v>
      </c>
      <c r="G3708" s="7" t="s">
        <v>17</v>
      </c>
      <c r="H3708" s="7" t="s">
        <v>6921</v>
      </c>
      <c r="I3708" s="7" t="s">
        <v>4021</v>
      </c>
      <c r="J3708" s="7"/>
      <c r="K3708" s="7" t="s">
        <v>9917</v>
      </c>
      <c r="L3708" s="7" t="s">
        <v>14326</v>
      </c>
      <c r="M3708" s="7" t="s">
        <v>8439</v>
      </c>
      <c r="N3708" s="7">
        <v>4920.96</v>
      </c>
      <c r="O3708" s="7"/>
      <c r="P3708" s="7">
        <v>0.56999999999999995</v>
      </c>
      <c r="Q3708" s="7"/>
      <c r="R3708" s="1"/>
      <c r="S3708" s="1"/>
      <c r="T3708" s="1"/>
      <c r="U3708" s="15" t="s">
        <v>816</v>
      </c>
      <c r="V3708" s="52"/>
      <c r="W3708" s="14" t="s">
        <v>815</v>
      </c>
      <c r="X3708" s="20">
        <v>0</v>
      </c>
      <c r="Y3708" s="7" t="s">
        <v>12479</v>
      </c>
      <c r="Z3708" s="11" t="s">
        <v>4442</v>
      </c>
      <c r="AA3708" s="7">
        <v>1002000</v>
      </c>
      <c r="AB3708" s="1" t="s">
        <v>15711</v>
      </c>
      <c r="AC3708" s="7" t="s">
        <v>14869</v>
      </c>
      <c r="AD3708" s="1" t="s">
        <v>16269</v>
      </c>
    </row>
    <row r="3709" spans="1:30">
      <c r="A3709" s="6">
        <v>43945</v>
      </c>
      <c r="B3709" s="7" t="s">
        <v>15</v>
      </c>
      <c r="C3709" s="7" t="s">
        <v>4472</v>
      </c>
      <c r="D3709" s="7" t="s">
        <v>3952</v>
      </c>
      <c r="E3709" s="7" t="s">
        <v>16</v>
      </c>
      <c r="F3709" s="7" t="s">
        <v>3953</v>
      </c>
      <c r="G3709" s="7" t="s">
        <v>17</v>
      </c>
      <c r="H3709" s="7" t="s">
        <v>6922</v>
      </c>
      <c r="I3709" s="7" t="s">
        <v>4021</v>
      </c>
      <c r="J3709" s="7"/>
      <c r="K3709" s="7" t="s">
        <v>9917</v>
      </c>
      <c r="L3709" s="7" t="s">
        <v>14326</v>
      </c>
      <c r="M3709" s="7" t="s">
        <v>8439</v>
      </c>
      <c r="N3709" s="7">
        <v>4920.96</v>
      </c>
      <c r="O3709" s="7"/>
      <c r="P3709" s="7">
        <v>0.28999999999999998</v>
      </c>
      <c r="Q3709" s="7"/>
      <c r="R3709" s="1"/>
      <c r="S3709" s="1"/>
      <c r="T3709" s="1"/>
      <c r="U3709" s="15" t="s">
        <v>816</v>
      </c>
      <c r="V3709" s="52"/>
      <c r="W3709" s="14" t="s">
        <v>815</v>
      </c>
      <c r="X3709" s="20">
        <v>0</v>
      </c>
      <c r="Y3709" s="7" t="s">
        <v>12480</v>
      </c>
      <c r="Z3709" s="11" t="s">
        <v>4442</v>
      </c>
      <c r="AA3709" s="7">
        <v>1002000</v>
      </c>
      <c r="AB3709" s="1" t="s">
        <v>15711</v>
      </c>
      <c r="AC3709" s="7" t="s">
        <v>14869</v>
      </c>
      <c r="AD3709" s="1" t="s">
        <v>16269</v>
      </c>
    </row>
    <row r="3710" spans="1:30">
      <c r="A3710" s="6">
        <v>43949</v>
      </c>
      <c r="B3710" s="7" t="s">
        <v>1385</v>
      </c>
      <c r="C3710" s="7" t="s">
        <v>4499</v>
      </c>
      <c r="D3710" s="7" t="s">
        <v>2194</v>
      </c>
      <c r="E3710" s="7" t="s">
        <v>36</v>
      </c>
      <c r="F3710" s="7" t="s">
        <v>2319</v>
      </c>
      <c r="G3710" s="7" t="s">
        <v>17</v>
      </c>
      <c r="H3710" s="7" t="s">
        <v>6923</v>
      </c>
      <c r="I3710" s="7" t="s">
        <v>2321</v>
      </c>
      <c r="J3710" s="7" t="s">
        <v>2321</v>
      </c>
      <c r="K3710" s="7" t="s">
        <v>2321</v>
      </c>
      <c r="L3710" s="7" t="s">
        <v>14636</v>
      </c>
      <c r="M3710" s="7" t="s">
        <v>9634</v>
      </c>
      <c r="N3710" s="7">
        <v>4920</v>
      </c>
      <c r="O3710" s="7">
        <v>82</v>
      </c>
      <c r="P3710" s="7">
        <v>60</v>
      </c>
      <c r="Q3710" s="7"/>
      <c r="R3710" s="1"/>
      <c r="S3710" s="1"/>
      <c r="T3710" s="1"/>
      <c r="U3710" s="15" t="s">
        <v>816</v>
      </c>
      <c r="V3710" s="52"/>
      <c r="W3710" s="14" t="s">
        <v>815</v>
      </c>
      <c r="X3710" s="20">
        <v>0</v>
      </c>
      <c r="Y3710" s="7" t="s">
        <v>12481</v>
      </c>
      <c r="Z3710" s="11" t="s">
        <v>4442</v>
      </c>
      <c r="AA3710" s="7">
        <v>70000</v>
      </c>
      <c r="AB3710" s="1" t="s">
        <v>16045</v>
      </c>
      <c r="AC3710" s="7" t="s">
        <v>14870</v>
      </c>
      <c r="AD3710" s="1" t="s">
        <v>16269</v>
      </c>
    </row>
    <row r="3711" spans="1:30">
      <c r="A3711" s="6" t="s">
        <v>815</v>
      </c>
      <c r="B3711" s="7" t="s">
        <v>15</v>
      </c>
      <c r="C3711" s="7" t="s">
        <v>4458</v>
      </c>
      <c r="D3711" s="11" t="s">
        <v>904</v>
      </c>
      <c r="E3711" s="7" t="s">
        <v>16</v>
      </c>
      <c r="F3711" s="7" t="s">
        <v>4459</v>
      </c>
      <c r="G3711" s="7" t="s">
        <v>17</v>
      </c>
      <c r="H3711" s="7" t="s">
        <v>6924</v>
      </c>
      <c r="I3711" s="7" t="s">
        <v>9852</v>
      </c>
      <c r="J3711" s="7"/>
      <c r="K3711" s="7" t="s">
        <v>4517</v>
      </c>
      <c r="L3711" s="7"/>
      <c r="M3711" s="7"/>
      <c r="N3711" s="7">
        <v>4918.2</v>
      </c>
      <c r="O3711" s="7"/>
      <c r="P3711" s="7"/>
      <c r="Q3711" s="7"/>
      <c r="R3711" s="1"/>
      <c r="S3711" s="1"/>
      <c r="T3711" s="1"/>
      <c r="U3711" s="15" t="s">
        <v>816</v>
      </c>
      <c r="V3711" s="52"/>
      <c r="W3711" s="14" t="s">
        <v>815</v>
      </c>
      <c r="X3711" s="20">
        <v>0</v>
      </c>
      <c r="Y3711" s="7" t="s">
        <v>12482</v>
      </c>
      <c r="Z3711" s="11" t="s">
        <v>4442</v>
      </c>
      <c r="AA3711" s="7"/>
      <c r="AB3711" s="1" t="s">
        <v>14871</v>
      </c>
      <c r="AC3711" s="7"/>
      <c r="AD3711" s="1" t="s">
        <v>16269</v>
      </c>
    </row>
    <row r="3712" spans="1:30">
      <c r="A3712" s="6" t="s">
        <v>815</v>
      </c>
      <c r="B3712" s="7" t="s">
        <v>15</v>
      </c>
      <c r="C3712" s="7" t="s">
        <v>4458</v>
      </c>
      <c r="D3712" s="11" t="s">
        <v>904</v>
      </c>
      <c r="E3712" s="7" t="s">
        <v>16</v>
      </c>
      <c r="F3712" s="7" t="s">
        <v>4459</v>
      </c>
      <c r="G3712" s="7" t="s">
        <v>17</v>
      </c>
      <c r="H3712" s="7" t="s">
        <v>6925</v>
      </c>
      <c r="I3712" s="7" t="s">
        <v>9852</v>
      </c>
      <c r="J3712" s="7"/>
      <c r="K3712" s="7" t="s">
        <v>4517</v>
      </c>
      <c r="L3712" s="7"/>
      <c r="M3712" s="7"/>
      <c r="N3712" s="7">
        <v>4917.6000000000004</v>
      </c>
      <c r="O3712" s="7"/>
      <c r="P3712" s="7"/>
      <c r="Q3712" s="7"/>
      <c r="R3712" s="1"/>
      <c r="S3712" s="1"/>
      <c r="T3712" s="1"/>
      <c r="U3712" s="15" t="s">
        <v>816</v>
      </c>
      <c r="V3712" s="52"/>
      <c r="W3712" s="14" t="s">
        <v>815</v>
      </c>
      <c r="X3712" s="20">
        <v>0</v>
      </c>
      <c r="Y3712" s="7" t="s">
        <v>12483</v>
      </c>
      <c r="Z3712" s="11" t="s">
        <v>4442</v>
      </c>
      <c r="AA3712" s="7"/>
      <c r="AB3712" s="1" t="s">
        <v>14871</v>
      </c>
      <c r="AC3712" s="7"/>
      <c r="AD3712" s="1" t="s">
        <v>16269</v>
      </c>
    </row>
    <row r="3713" spans="1:30">
      <c r="A3713" s="6">
        <v>43943</v>
      </c>
      <c r="B3713" s="7" t="s">
        <v>15</v>
      </c>
      <c r="C3713" s="7" t="s">
        <v>4645</v>
      </c>
      <c r="D3713" s="7" t="s">
        <v>692</v>
      </c>
      <c r="E3713" s="7" t="s">
        <v>16</v>
      </c>
      <c r="F3713" s="7"/>
      <c r="G3713" s="7" t="s">
        <v>37</v>
      </c>
      <c r="H3713" s="7" t="s">
        <v>6926</v>
      </c>
      <c r="I3713" s="7" t="s">
        <v>727</v>
      </c>
      <c r="J3713" s="7"/>
      <c r="K3713" s="7" t="s">
        <v>728</v>
      </c>
      <c r="L3713" s="7" t="s">
        <v>13726</v>
      </c>
      <c r="M3713" s="7" t="s">
        <v>729</v>
      </c>
      <c r="N3713" s="7">
        <v>4900</v>
      </c>
      <c r="O3713" s="7">
        <v>10</v>
      </c>
      <c r="P3713" s="7">
        <v>490</v>
      </c>
      <c r="Q3713" s="7"/>
      <c r="R3713" s="1"/>
      <c r="S3713" s="1"/>
      <c r="T3713" s="1"/>
      <c r="U3713" s="15" t="s">
        <v>816</v>
      </c>
      <c r="V3713" s="52"/>
      <c r="W3713" s="14" t="s">
        <v>815</v>
      </c>
      <c r="X3713" s="20">
        <v>0</v>
      </c>
      <c r="Y3713" s="7" t="s">
        <v>12484</v>
      </c>
      <c r="Z3713" s="11" t="s">
        <v>4442</v>
      </c>
      <c r="AA3713" s="7">
        <v>100000</v>
      </c>
      <c r="AB3713" s="1" t="s">
        <v>14993</v>
      </c>
      <c r="AC3713" s="7" t="s">
        <v>14868</v>
      </c>
      <c r="AD3713" s="1" t="s">
        <v>16269</v>
      </c>
    </row>
    <row r="3714" spans="1:30">
      <c r="A3714" s="6">
        <v>43941</v>
      </c>
      <c r="B3714" s="7" t="s">
        <v>21</v>
      </c>
      <c r="C3714" s="7" t="s">
        <v>4589</v>
      </c>
      <c r="D3714" s="7" t="s">
        <v>2170</v>
      </c>
      <c r="E3714" s="7" t="s">
        <v>16</v>
      </c>
      <c r="F3714" s="7"/>
      <c r="G3714" s="7" t="s">
        <v>17</v>
      </c>
      <c r="H3714" s="7" t="s">
        <v>6927</v>
      </c>
      <c r="I3714" s="7" t="s">
        <v>5081</v>
      </c>
      <c r="J3714" s="7"/>
      <c r="K3714" s="7"/>
      <c r="L3714" s="7"/>
      <c r="M3714" s="7"/>
      <c r="N3714" s="7">
        <v>4870.8</v>
      </c>
      <c r="O3714" s="7">
        <v>41</v>
      </c>
      <c r="P3714" s="7">
        <v>118.8</v>
      </c>
      <c r="Q3714" s="7" t="s">
        <v>4402</v>
      </c>
      <c r="R3714" s="1"/>
      <c r="S3714" s="1"/>
      <c r="T3714" s="1"/>
      <c r="U3714" s="15" t="s">
        <v>816</v>
      </c>
      <c r="V3714" s="52"/>
      <c r="W3714" s="14" t="s">
        <v>815</v>
      </c>
      <c r="X3714" s="20">
        <v>0</v>
      </c>
      <c r="Y3714" s="7" t="s">
        <v>12485</v>
      </c>
      <c r="Z3714" s="11" t="s">
        <v>4442</v>
      </c>
      <c r="AA3714" s="7"/>
      <c r="AB3714" s="1" t="s">
        <v>14871</v>
      </c>
      <c r="AC3714" s="7"/>
      <c r="AD3714" s="1" t="s">
        <v>16269</v>
      </c>
    </row>
    <row r="3715" spans="1:30">
      <c r="A3715" s="6">
        <v>43941</v>
      </c>
      <c r="B3715" s="7" t="s">
        <v>21</v>
      </c>
      <c r="C3715" s="7" t="s">
        <v>4589</v>
      </c>
      <c r="D3715" s="7" t="s">
        <v>2170</v>
      </c>
      <c r="E3715" s="7" t="s">
        <v>16</v>
      </c>
      <c r="F3715" s="7"/>
      <c r="G3715" s="7" t="s">
        <v>17</v>
      </c>
      <c r="H3715" s="7" t="s">
        <v>6928</v>
      </c>
      <c r="I3715" s="7" t="s">
        <v>5081</v>
      </c>
      <c r="J3715" s="7"/>
      <c r="K3715" s="7"/>
      <c r="L3715" s="7"/>
      <c r="M3715" s="7"/>
      <c r="N3715" s="7">
        <v>4870.8</v>
      </c>
      <c r="O3715" s="7">
        <v>41</v>
      </c>
      <c r="P3715" s="7">
        <v>118.8</v>
      </c>
      <c r="Q3715" s="7" t="s">
        <v>4402</v>
      </c>
      <c r="R3715" s="1"/>
      <c r="S3715" s="1"/>
      <c r="T3715" s="1"/>
      <c r="U3715" s="15" t="s">
        <v>816</v>
      </c>
      <c r="V3715" s="52"/>
      <c r="W3715" s="14" t="s">
        <v>815</v>
      </c>
      <c r="X3715" s="20">
        <v>0</v>
      </c>
      <c r="Y3715" s="7" t="s">
        <v>12486</v>
      </c>
      <c r="Z3715" s="11" t="s">
        <v>4442</v>
      </c>
      <c r="AA3715" s="7"/>
      <c r="AB3715" s="1" t="s">
        <v>14871</v>
      </c>
      <c r="AC3715" s="7"/>
      <c r="AD3715" s="1" t="s">
        <v>16269</v>
      </c>
    </row>
    <row r="3716" spans="1:30">
      <c r="A3716" s="6">
        <v>43913</v>
      </c>
      <c r="B3716" s="7" t="s">
        <v>21</v>
      </c>
      <c r="C3716" s="7" t="s">
        <v>4269</v>
      </c>
      <c r="D3716" s="7" t="s">
        <v>3952</v>
      </c>
      <c r="E3716" s="7" t="s">
        <v>16</v>
      </c>
      <c r="F3716" s="7" t="s">
        <v>4270</v>
      </c>
      <c r="G3716" s="7" t="s">
        <v>17</v>
      </c>
      <c r="H3716" s="7" t="s">
        <v>6929</v>
      </c>
      <c r="I3716" s="7" t="s">
        <v>4396</v>
      </c>
      <c r="J3716" s="7"/>
      <c r="K3716" s="7"/>
      <c r="L3716" s="7" t="s">
        <v>8531</v>
      </c>
      <c r="M3716" s="7" t="s">
        <v>14344</v>
      </c>
      <c r="N3716" s="7">
        <v>4860</v>
      </c>
      <c r="O3716" s="7">
        <v>1200</v>
      </c>
      <c r="P3716" s="7">
        <v>4.05</v>
      </c>
      <c r="Q3716" s="7" t="s">
        <v>20</v>
      </c>
      <c r="R3716" s="1"/>
      <c r="S3716" s="1"/>
      <c r="T3716" s="1"/>
      <c r="U3716" s="15" t="s">
        <v>816</v>
      </c>
      <c r="V3716" s="52"/>
      <c r="W3716" s="14" t="s">
        <v>815</v>
      </c>
      <c r="X3716" s="20">
        <v>0</v>
      </c>
      <c r="Y3716" s="7" t="s">
        <v>12487</v>
      </c>
      <c r="Z3716" s="11" t="s">
        <v>4442</v>
      </c>
      <c r="AA3716" s="7">
        <v>1500000</v>
      </c>
      <c r="AB3716" s="1" t="s">
        <v>15733</v>
      </c>
      <c r="AC3716" s="7" t="s">
        <v>14869</v>
      </c>
      <c r="AD3716" s="1" t="s">
        <v>16269</v>
      </c>
    </row>
    <row r="3717" spans="1:30">
      <c r="A3717" s="6">
        <v>43924</v>
      </c>
      <c r="B3717" s="7" t="s">
        <v>21</v>
      </c>
      <c r="C3717" s="7" t="s">
        <v>4269</v>
      </c>
      <c r="D3717" s="7" t="s">
        <v>3952</v>
      </c>
      <c r="E3717" s="7" t="s">
        <v>16</v>
      </c>
      <c r="F3717" s="7" t="s">
        <v>4270</v>
      </c>
      <c r="G3717" s="7" t="s">
        <v>37</v>
      </c>
      <c r="H3717" s="7" t="s">
        <v>6930</v>
      </c>
      <c r="I3717" s="7" t="s">
        <v>9918</v>
      </c>
      <c r="J3717" s="7"/>
      <c r="K3717" s="7"/>
      <c r="L3717" s="7"/>
      <c r="M3717" s="7"/>
      <c r="N3717" s="7">
        <v>4832</v>
      </c>
      <c r="O3717" s="7">
        <v>4</v>
      </c>
      <c r="P3717" s="7">
        <v>1208</v>
      </c>
      <c r="Q3717" s="7"/>
      <c r="R3717" s="1"/>
      <c r="S3717" s="1"/>
      <c r="T3717" s="1"/>
      <c r="U3717" s="15" t="s">
        <v>816</v>
      </c>
      <c r="V3717" s="52"/>
      <c r="W3717" s="14" t="s">
        <v>815</v>
      </c>
      <c r="X3717" s="20">
        <v>0</v>
      </c>
      <c r="Y3717" s="7" t="s">
        <v>12488</v>
      </c>
      <c r="Z3717" s="11" t="s">
        <v>4442</v>
      </c>
      <c r="AA3717" s="7"/>
      <c r="AB3717" s="1" t="s">
        <v>14871</v>
      </c>
      <c r="AC3717" s="7"/>
      <c r="AD3717" s="1" t="s">
        <v>16269</v>
      </c>
    </row>
    <row r="3718" spans="1:30">
      <c r="A3718" s="6">
        <v>43943</v>
      </c>
      <c r="B3718" s="7" t="s">
        <v>15</v>
      </c>
      <c r="C3718" s="7" t="s">
        <v>4244</v>
      </c>
      <c r="D3718" s="11" t="s">
        <v>3155</v>
      </c>
      <c r="E3718" s="7" t="s">
        <v>16</v>
      </c>
      <c r="F3718" s="7" t="s">
        <v>4591</v>
      </c>
      <c r="G3718" s="7" t="s">
        <v>34</v>
      </c>
      <c r="H3718" s="7" t="s">
        <v>6931</v>
      </c>
      <c r="I3718" s="7" t="s">
        <v>8608</v>
      </c>
      <c r="J3718" s="7"/>
      <c r="K3718" s="7"/>
      <c r="L3718" s="7" t="s">
        <v>8609</v>
      </c>
      <c r="M3718" s="7" t="s">
        <v>14359</v>
      </c>
      <c r="N3718" s="7">
        <v>4830</v>
      </c>
      <c r="O3718" s="7">
        <v>1</v>
      </c>
      <c r="P3718" s="7">
        <v>4830</v>
      </c>
      <c r="Q3718" s="7"/>
      <c r="R3718" s="1"/>
      <c r="S3718" s="1"/>
      <c r="T3718" s="1"/>
      <c r="U3718" s="15" t="s">
        <v>816</v>
      </c>
      <c r="V3718" s="52"/>
      <c r="W3718" s="14" t="s">
        <v>815</v>
      </c>
      <c r="X3718" s="20">
        <v>0</v>
      </c>
      <c r="Y3718" s="7" t="s">
        <v>12489</v>
      </c>
      <c r="Z3718" s="11" t="s">
        <v>4442</v>
      </c>
      <c r="AA3718" s="7">
        <v>600000</v>
      </c>
      <c r="AB3718" s="1" t="s">
        <v>15752</v>
      </c>
      <c r="AC3718" s="7" t="s">
        <v>14870</v>
      </c>
      <c r="AD3718" s="1" t="s">
        <v>16269</v>
      </c>
    </row>
    <row r="3719" spans="1:30">
      <c r="A3719" s="6">
        <v>43943</v>
      </c>
      <c r="B3719" s="7" t="s">
        <v>21</v>
      </c>
      <c r="C3719" s="7" t="s">
        <v>4656</v>
      </c>
      <c r="D3719" s="7" t="s">
        <v>39</v>
      </c>
      <c r="E3719" s="7" t="s">
        <v>16</v>
      </c>
      <c r="F3719" s="7" t="s">
        <v>176</v>
      </c>
      <c r="G3719" s="7" t="s">
        <v>17</v>
      </c>
      <c r="H3719" s="7" t="s">
        <v>5891</v>
      </c>
      <c r="I3719" s="7" t="s">
        <v>9919</v>
      </c>
      <c r="J3719" s="7"/>
      <c r="K3719" s="7" t="s">
        <v>283</v>
      </c>
      <c r="L3719" s="7" t="s">
        <v>14461</v>
      </c>
      <c r="M3719" s="7" t="s">
        <v>8980</v>
      </c>
      <c r="N3719" s="7">
        <v>4830</v>
      </c>
      <c r="O3719" s="7">
        <v>7000</v>
      </c>
      <c r="P3719" s="7">
        <v>0.69</v>
      </c>
      <c r="Q3719" s="7"/>
      <c r="R3719" s="1"/>
      <c r="S3719" s="1"/>
      <c r="T3719" s="1"/>
      <c r="U3719" s="15" t="s">
        <v>816</v>
      </c>
      <c r="V3719" s="52"/>
      <c r="W3719" s="14" t="s">
        <v>815</v>
      </c>
      <c r="X3719" s="20">
        <v>0</v>
      </c>
      <c r="Y3719" s="7" t="s">
        <v>12490</v>
      </c>
      <c r="Z3719" s="11" t="s">
        <v>4442</v>
      </c>
      <c r="AA3719" s="7">
        <v>3000000</v>
      </c>
      <c r="AB3719" s="1" t="s">
        <v>15859</v>
      </c>
      <c r="AC3719" s="7" t="s">
        <v>14869</v>
      </c>
      <c r="AD3719" s="1" t="s">
        <v>16269</v>
      </c>
    </row>
    <row r="3720" spans="1:30">
      <c r="A3720" s="6">
        <v>43943</v>
      </c>
      <c r="B3720" s="7" t="s">
        <v>15</v>
      </c>
      <c r="C3720" s="7" t="s">
        <v>4642</v>
      </c>
      <c r="D3720" s="7" t="s">
        <v>2046</v>
      </c>
      <c r="E3720" s="7" t="s">
        <v>16</v>
      </c>
      <c r="F3720" s="7"/>
      <c r="G3720" s="7" t="s">
        <v>17</v>
      </c>
      <c r="H3720" s="7" t="s">
        <v>6932</v>
      </c>
      <c r="I3720" s="7" t="s">
        <v>2093</v>
      </c>
      <c r="J3720" s="7"/>
      <c r="K3720" s="7" t="s">
        <v>2094</v>
      </c>
      <c r="L3720" s="7" t="s">
        <v>13865</v>
      </c>
      <c r="M3720" s="7" t="s">
        <v>2055</v>
      </c>
      <c r="N3720" s="7">
        <v>4806</v>
      </c>
      <c r="O3720" s="7">
        <v>450</v>
      </c>
      <c r="P3720" s="7">
        <v>10.68</v>
      </c>
      <c r="Q3720" s="7"/>
      <c r="R3720" s="1"/>
      <c r="S3720" s="1"/>
      <c r="T3720" s="1"/>
      <c r="U3720" s="15" t="s">
        <v>816</v>
      </c>
      <c r="V3720" s="52"/>
      <c r="W3720" s="14" t="s">
        <v>815</v>
      </c>
      <c r="X3720" s="20">
        <v>0</v>
      </c>
      <c r="Y3720" s="7" t="s">
        <v>12491</v>
      </c>
      <c r="Z3720" s="11" t="s">
        <v>4442</v>
      </c>
      <c r="AA3720" s="7">
        <v>2000000</v>
      </c>
      <c r="AB3720" s="1" t="s">
        <v>15207</v>
      </c>
      <c r="AC3720" s="7" t="s">
        <v>14869</v>
      </c>
      <c r="AD3720" s="1" t="s">
        <v>16269</v>
      </c>
    </row>
    <row r="3721" spans="1:30">
      <c r="A3721" s="6">
        <v>43915</v>
      </c>
      <c r="B3721" s="7" t="s">
        <v>1385</v>
      </c>
      <c r="C3721" s="7" t="s">
        <v>4444</v>
      </c>
      <c r="D3721" s="7" t="s">
        <v>1387</v>
      </c>
      <c r="E3721" s="7" t="s">
        <v>4456</v>
      </c>
      <c r="F3721" s="7" t="s">
        <v>4498</v>
      </c>
      <c r="G3721" s="7" t="s">
        <v>17</v>
      </c>
      <c r="H3721" s="7" t="s">
        <v>6933</v>
      </c>
      <c r="I3721" s="7" t="s">
        <v>9920</v>
      </c>
      <c r="J3721" s="7"/>
      <c r="K3721" s="7"/>
      <c r="L3721" s="7" t="s">
        <v>1684</v>
      </c>
      <c r="M3721" s="7" t="s">
        <v>9921</v>
      </c>
      <c r="N3721" s="7">
        <v>4800</v>
      </c>
      <c r="O3721" s="7"/>
      <c r="P3721" s="7"/>
      <c r="Q3721" s="7"/>
      <c r="R3721" s="1"/>
      <c r="S3721" s="1"/>
      <c r="T3721" s="1"/>
      <c r="U3721" s="15" t="s">
        <v>816</v>
      </c>
      <c r="V3721" s="52"/>
      <c r="W3721" s="14" t="s">
        <v>815</v>
      </c>
      <c r="X3721" s="20">
        <v>0</v>
      </c>
      <c r="Y3721" s="7" t="s">
        <v>12492</v>
      </c>
      <c r="Z3721" s="11" t="s">
        <v>4442</v>
      </c>
      <c r="AA3721" s="7">
        <v>0</v>
      </c>
      <c r="AB3721" s="1" t="s">
        <v>16122</v>
      </c>
      <c r="AC3721" s="7" t="s">
        <v>14869</v>
      </c>
      <c r="AD3721" s="1" t="s">
        <v>16269</v>
      </c>
    </row>
    <row r="3722" spans="1:30">
      <c r="A3722" s="6">
        <v>43956</v>
      </c>
      <c r="B3722" s="7" t="s">
        <v>1385</v>
      </c>
      <c r="C3722" s="7" t="s">
        <v>4444</v>
      </c>
      <c r="D3722" s="7" t="s">
        <v>1387</v>
      </c>
      <c r="E3722" s="7" t="s">
        <v>4456</v>
      </c>
      <c r="F3722" s="7" t="s">
        <v>4498</v>
      </c>
      <c r="G3722" s="7"/>
      <c r="H3722" s="7" t="s">
        <v>6934</v>
      </c>
      <c r="I3722" s="7" t="s">
        <v>9922</v>
      </c>
      <c r="J3722" s="7"/>
      <c r="K3722" s="7"/>
      <c r="L3722" s="7" t="s">
        <v>9923</v>
      </c>
      <c r="M3722" s="7" t="s">
        <v>9924</v>
      </c>
      <c r="N3722" s="7">
        <v>4800</v>
      </c>
      <c r="O3722" s="7"/>
      <c r="P3722" s="7"/>
      <c r="Q3722" s="7"/>
      <c r="R3722" s="1"/>
      <c r="S3722" s="1"/>
      <c r="T3722" s="1"/>
      <c r="U3722" s="15" t="s">
        <v>816</v>
      </c>
      <c r="V3722" s="52"/>
      <c r="W3722" s="14" t="s">
        <v>815</v>
      </c>
      <c r="X3722" s="20">
        <v>0</v>
      </c>
      <c r="Y3722" s="7" t="s">
        <v>12493</v>
      </c>
      <c r="Z3722" s="11" t="s">
        <v>4442</v>
      </c>
      <c r="AA3722" s="7">
        <v>0</v>
      </c>
      <c r="AB3722" s="1" t="s">
        <v>16123</v>
      </c>
      <c r="AC3722" s="7" t="s">
        <v>14868</v>
      </c>
      <c r="AD3722" s="1" t="s">
        <v>16269</v>
      </c>
    </row>
    <row r="3723" spans="1:30">
      <c r="A3723" s="6">
        <v>43913</v>
      </c>
      <c r="B3723" s="7" t="s">
        <v>21</v>
      </c>
      <c r="C3723" s="7" t="s">
        <v>4269</v>
      </c>
      <c r="D3723" s="7" t="s">
        <v>3952</v>
      </c>
      <c r="E3723" s="7" t="s">
        <v>16</v>
      </c>
      <c r="F3723" s="7" t="s">
        <v>4270</v>
      </c>
      <c r="G3723" s="7" t="s">
        <v>17</v>
      </c>
      <c r="H3723" s="7" t="s">
        <v>6935</v>
      </c>
      <c r="I3723" s="7" t="s">
        <v>4396</v>
      </c>
      <c r="J3723" s="7"/>
      <c r="K3723" s="7"/>
      <c r="L3723" s="7" t="s">
        <v>8531</v>
      </c>
      <c r="M3723" s="7" t="s">
        <v>14344</v>
      </c>
      <c r="N3723" s="7">
        <v>4776</v>
      </c>
      <c r="O3723" s="7">
        <v>1200</v>
      </c>
      <c r="P3723" s="7">
        <v>3.98</v>
      </c>
      <c r="Q3723" s="7" t="s">
        <v>20</v>
      </c>
      <c r="R3723" s="1"/>
      <c r="S3723" s="1"/>
      <c r="T3723" s="1"/>
      <c r="U3723" s="15" t="s">
        <v>816</v>
      </c>
      <c r="V3723" s="52"/>
      <c r="W3723" s="14" t="s">
        <v>815</v>
      </c>
      <c r="X3723" s="20">
        <v>0</v>
      </c>
      <c r="Y3723" s="7" t="s">
        <v>12494</v>
      </c>
      <c r="Z3723" s="11" t="s">
        <v>4442</v>
      </c>
      <c r="AA3723" s="7">
        <v>1500000</v>
      </c>
      <c r="AB3723" s="1" t="s">
        <v>15733</v>
      </c>
      <c r="AC3723" s="7" t="s">
        <v>14869</v>
      </c>
      <c r="AD3723" s="1" t="s">
        <v>16269</v>
      </c>
    </row>
    <row r="3724" spans="1:30">
      <c r="A3724" s="6">
        <v>43913</v>
      </c>
      <c r="B3724" s="7" t="s">
        <v>21</v>
      </c>
      <c r="C3724" s="7" t="s">
        <v>4269</v>
      </c>
      <c r="D3724" s="7" t="s">
        <v>3952</v>
      </c>
      <c r="E3724" s="7" t="s">
        <v>16</v>
      </c>
      <c r="F3724" s="7" t="s">
        <v>4270</v>
      </c>
      <c r="G3724" s="7" t="s">
        <v>17</v>
      </c>
      <c r="H3724" s="7" t="s">
        <v>6936</v>
      </c>
      <c r="I3724" s="7" t="s">
        <v>4396</v>
      </c>
      <c r="J3724" s="7"/>
      <c r="K3724" s="7"/>
      <c r="L3724" s="7" t="s">
        <v>8531</v>
      </c>
      <c r="M3724" s="7" t="s">
        <v>14344</v>
      </c>
      <c r="N3724" s="7">
        <v>4776</v>
      </c>
      <c r="O3724" s="7">
        <v>1200</v>
      </c>
      <c r="P3724" s="7">
        <v>3.98</v>
      </c>
      <c r="Q3724" s="7" t="s">
        <v>20</v>
      </c>
      <c r="R3724" s="1"/>
      <c r="S3724" s="1"/>
      <c r="T3724" s="1"/>
      <c r="U3724" s="15" t="s">
        <v>816</v>
      </c>
      <c r="V3724" s="52"/>
      <c r="W3724" s="14" t="s">
        <v>815</v>
      </c>
      <c r="X3724" s="20">
        <v>0</v>
      </c>
      <c r="Y3724" s="7" t="s">
        <v>12495</v>
      </c>
      <c r="Z3724" s="11" t="s">
        <v>4442</v>
      </c>
      <c r="AA3724" s="7">
        <v>1500000</v>
      </c>
      <c r="AB3724" s="1" t="s">
        <v>15733</v>
      </c>
      <c r="AC3724" s="7" t="s">
        <v>14869</v>
      </c>
      <c r="AD3724" s="1" t="s">
        <v>16269</v>
      </c>
    </row>
    <row r="3725" spans="1:30">
      <c r="A3725" s="6">
        <v>43950</v>
      </c>
      <c r="B3725" s="7" t="s">
        <v>21</v>
      </c>
      <c r="C3725" s="7" t="s">
        <v>4483</v>
      </c>
      <c r="D3725" s="7" t="s">
        <v>39</v>
      </c>
      <c r="E3725" s="7" t="s">
        <v>117</v>
      </c>
      <c r="F3725" s="7" t="s">
        <v>5312</v>
      </c>
      <c r="G3725" s="7" t="s">
        <v>37</v>
      </c>
      <c r="H3725" s="7" t="s">
        <v>6937</v>
      </c>
      <c r="I3725" s="7" t="s">
        <v>9726</v>
      </c>
      <c r="J3725" s="7" t="s">
        <v>9727</v>
      </c>
      <c r="K3725" s="7" t="s">
        <v>9728</v>
      </c>
      <c r="L3725" s="7" t="s">
        <v>14668</v>
      </c>
      <c r="M3725" s="7" t="s">
        <v>14667</v>
      </c>
      <c r="N3725" s="7">
        <v>4752</v>
      </c>
      <c r="O3725" s="7">
        <v>1440</v>
      </c>
      <c r="P3725" s="7">
        <v>3.3</v>
      </c>
      <c r="Q3725" s="7"/>
      <c r="R3725" s="1"/>
      <c r="S3725" s="1"/>
      <c r="T3725" s="1"/>
      <c r="U3725" s="15" t="s">
        <v>816</v>
      </c>
      <c r="V3725" s="52"/>
      <c r="W3725" s="14" t="s">
        <v>815</v>
      </c>
      <c r="X3725" s="20">
        <v>0</v>
      </c>
      <c r="Y3725" s="7" t="s">
        <v>12496</v>
      </c>
      <c r="Z3725" s="11" t="s">
        <v>4442</v>
      </c>
      <c r="AA3725" s="7">
        <v>20000</v>
      </c>
      <c r="AB3725" s="1" t="s">
        <v>16069</v>
      </c>
      <c r="AC3725" s="7" t="s">
        <v>14870</v>
      </c>
      <c r="AD3725" s="1" t="s">
        <v>16269</v>
      </c>
    </row>
    <row r="3726" spans="1:30">
      <c r="A3726" s="6">
        <v>43938</v>
      </c>
      <c r="B3726" s="7" t="s">
        <v>21</v>
      </c>
      <c r="C3726" s="7" t="s">
        <v>4589</v>
      </c>
      <c r="D3726" s="7" t="s">
        <v>2170</v>
      </c>
      <c r="E3726" s="7" t="s">
        <v>16</v>
      </c>
      <c r="F3726" s="7"/>
      <c r="G3726" s="7" t="s">
        <v>17</v>
      </c>
      <c r="H3726" s="7" t="s">
        <v>6451</v>
      </c>
      <c r="I3726" s="7" t="s">
        <v>5081</v>
      </c>
      <c r="J3726" s="7"/>
      <c r="K3726" s="7"/>
      <c r="L3726" s="7" t="s">
        <v>13872</v>
      </c>
      <c r="M3726" s="7" t="s">
        <v>2172</v>
      </c>
      <c r="N3726" s="7">
        <v>4752</v>
      </c>
      <c r="O3726" s="7">
        <v>17600</v>
      </c>
      <c r="P3726" s="7">
        <v>0.27</v>
      </c>
      <c r="Q3726" s="7"/>
      <c r="R3726" s="1"/>
      <c r="S3726" s="1"/>
      <c r="T3726" s="1"/>
      <c r="U3726" s="15" t="s">
        <v>816</v>
      </c>
      <c r="V3726" s="52"/>
      <c r="W3726" s="14" t="s">
        <v>815</v>
      </c>
      <c r="X3726" s="20">
        <v>0</v>
      </c>
      <c r="Y3726" s="7" t="s">
        <v>12497</v>
      </c>
      <c r="Z3726" s="11" t="s">
        <v>4442</v>
      </c>
      <c r="AA3726" s="7">
        <v>500000</v>
      </c>
      <c r="AB3726" s="1" t="s">
        <v>15215</v>
      </c>
      <c r="AC3726" s="7" t="s">
        <v>14869</v>
      </c>
      <c r="AD3726" s="1" t="s">
        <v>16269</v>
      </c>
    </row>
    <row r="3727" spans="1:30">
      <c r="A3727" s="6">
        <v>43935</v>
      </c>
      <c r="B3727" s="7" t="s">
        <v>21</v>
      </c>
      <c r="C3727" s="7" t="s">
        <v>4269</v>
      </c>
      <c r="D3727" s="7" t="s">
        <v>3952</v>
      </c>
      <c r="E3727" s="7" t="s">
        <v>16</v>
      </c>
      <c r="F3727" s="7" t="s">
        <v>4270</v>
      </c>
      <c r="G3727" s="7" t="s">
        <v>17</v>
      </c>
      <c r="H3727" s="7" t="s">
        <v>6938</v>
      </c>
      <c r="I3727" s="7" t="s">
        <v>9925</v>
      </c>
      <c r="J3727" s="7"/>
      <c r="K3727" s="7"/>
      <c r="L3727" s="7" t="s">
        <v>8468</v>
      </c>
      <c r="M3727" s="7" t="s">
        <v>8243</v>
      </c>
      <c r="N3727" s="7">
        <v>4750</v>
      </c>
      <c r="O3727" s="7"/>
      <c r="P3727" s="7"/>
      <c r="Q3727" s="7"/>
      <c r="R3727" s="1"/>
      <c r="S3727" s="1"/>
      <c r="T3727" s="1"/>
      <c r="U3727" s="15" t="s">
        <v>816</v>
      </c>
      <c r="V3727" s="52"/>
      <c r="W3727" s="14" t="s">
        <v>815</v>
      </c>
      <c r="X3727" s="20">
        <v>0</v>
      </c>
      <c r="Y3727" s="7" t="s">
        <v>12498</v>
      </c>
      <c r="Z3727" s="11" t="s">
        <v>4442</v>
      </c>
      <c r="AA3727" s="7">
        <v>900000000</v>
      </c>
      <c r="AB3727" s="1" t="s">
        <v>15657</v>
      </c>
      <c r="AC3727" s="7" t="s">
        <v>14869</v>
      </c>
      <c r="AD3727" s="1" t="s">
        <v>16269</v>
      </c>
    </row>
    <row r="3728" spans="1:30">
      <c r="A3728" s="6">
        <v>43941</v>
      </c>
      <c r="B3728" s="7" t="s">
        <v>21</v>
      </c>
      <c r="C3728" s="7" t="s">
        <v>4659</v>
      </c>
      <c r="D3728" s="7" t="s">
        <v>2349</v>
      </c>
      <c r="E3728" s="7" t="s">
        <v>16</v>
      </c>
      <c r="F3728" s="7" t="s">
        <v>2350</v>
      </c>
      <c r="G3728" s="7" t="s">
        <v>37</v>
      </c>
      <c r="H3728" s="7" t="s">
        <v>6939</v>
      </c>
      <c r="I3728" s="7" t="s">
        <v>9098</v>
      </c>
      <c r="J3728" s="7"/>
      <c r="K3728" s="7" t="s">
        <v>9099</v>
      </c>
      <c r="L3728" s="7" t="s">
        <v>14490</v>
      </c>
      <c r="M3728" s="7" t="s">
        <v>9100</v>
      </c>
      <c r="N3728" s="7">
        <v>4750</v>
      </c>
      <c r="O3728" s="7">
        <v>5</v>
      </c>
      <c r="P3728" s="7">
        <v>950</v>
      </c>
      <c r="Q3728" s="7"/>
      <c r="R3728" s="1"/>
      <c r="S3728" s="1"/>
      <c r="T3728" s="1"/>
      <c r="U3728" s="15" t="s">
        <v>816</v>
      </c>
      <c r="V3728" s="52"/>
      <c r="W3728" s="14" t="s">
        <v>815</v>
      </c>
      <c r="X3728" s="20">
        <v>0</v>
      </c>
      <c r="Y3728" s="7" t="s">
        <v>12499</v>
      </c>
      <c r="Z3728" s="11" t="s">
        <v>4442</v>
      </c>
      <c r="AA3728" s="7">
        <v>95000</v>
      </c>
      <c r="AB3728" s="1" t="s">
        <v>15891</v>
      </c>
      <c r="AC3728" s="7" t="s">
        <v>14869</v>
      </c>
      <c r="AD3728" s="1" t="s">
        <v>16269</v>
      </c>
    </row>
    <row r="3729" spans="1:30">
      <c r="A3729" s="6">
        <v>43942</v>
      </c>
      <c r="B3729" s="7" t="s">
        <v>15</v>
      </c>
      <c r="C3729" s="7" t="s">
        <v>4659</v>
      </c>
      <c r="D3729" s="7" t="s">
        <v>2349</v>
      </c>
      <c r="E3729" s="7" t="s">
        <v>16</v>
      </c>
      <c r="F3729" s="7" t="s">
        <v>2386</v>
      </c>
      <c r="G3729" s="7" t="s">
        <v>34</v>
      </c>
      <c r="H3729" s="7" t="s">
        <v>6940</v>
      </c>
      <c r="I3729" s="7" t="s">
        <v>9023</v>
      </c>
      <c r="J3729" s="7" t="s">
        <v>264</v>
      </c>
      <c r="K3729" s="7" t="s">
        <v>9024</v>
      </c>
      <c r="L3729" s="7" t="s">
        <v>14471</v>
      </c>
      <c r="M3729" s="7" t="s">
        <v>9025</v>
      </c>
      <c r="N3729" s="7">
        <v>4750</v>
      </c>
      <c r="O3729" s="7">
        <v>5</v>
      </c>
      <c r="P3729" s="7">
        <v>950</v>
      </c>
      <c r="Q3729" s="7"/>
      <c r="R3729" s="1"/>
      <c r="S3729" s="1"/>
      <c r="T3729" s="1"/>
      <c r="U3729" s="15" t="s">
        <v>816</v>
      </c>
      <c r="V3729" s="52"/>
      <c r="W3729" s="14" t="s">
        <v>815</v>
      </c>
      <c r="X3729" s="20">
        <v>0</v>
      </c>
      <c r="Y3729" s="7" t="s">
        <v>12500</v>
      </c>
      <c r="Z3729" s="11" t="s">
        <v>4442</v>
      </c>
      <c r="AA3729" s="7">
        <v>250000</v>
      </c>
      <c r="AB3729" s="1" t="s">
        <v>15870</v>
      </c>
      <c r="AC3729" s="7" t="s">
        <v>14868</v>
      </c>
      <c r="AD3729" s="1" t="s">
        <v>16269</v>
      </c>
    </row>
    <row r="3730" spans="1:30">
      <c r="A3730" s="6">
        <v>43916</v>
      </c>
      <c r="B3730" s="7" t="s">
        <v>15</v>
      </c>
      <c r="C3730" s="7" t="s">
        <v>4632</v>
      </c>
      <c r="D3730" s="7" t="s">
        <v>3512</v>
      </c>
      <c r="E3730" s="7" t="s">
        <v>16</v>
      </c>
      <c r="F3730" s="7"/>
      <c r="G3730" s="7" t="s">
        <v>17</v>
      </c>
      <c r="H3730" s="7" t="s">
        <v>6941</v>
      </c>
      <c r="I3730" s="7" t="s">
        <v>8952</v>
      </c>
      <c r="J3730" s="7" t="s">
        <v>3561</v>
      </c>
      <c r="K3730" s="7" t="s">
        <v>3561</v>
      </c>
      <c r="L3730" s="7" t="s">
        <v>1722</v>
      </c>
      <c r="M3730" s="7" t="s">
        <v>1723</v>
      </c>
      <c r="N3730" s="7">
        <v>4745.25</v>
      </c>
      <c r="O3730" s="7">
        <v>25</v>
      </c>
      <c r="P3730" s="7">
        <v>189.81</v>
      </c>
      <c r="Q3730" s="7"/>
      <c r="R3730" s="1"/>
      <c r="S3730" s="1"/>
      <c r="T3730" s="1"/>
      <c r="U3730" s="15" t="s">
        <v>816</v>
      </c>
      <c r="V3730" s="52"/>
      <c r="W3730" s="14" t="s">
        <v>815</v>
      </c>
      <c r="X3730" s="20">
        <v>0</v>
      </c>
      <c r="Y3730" s="7" t="s">
        <v>12501</v>
      </c>
      <c r="Z3730" s="11" t="s">
        <v>4442</v>
      </c>
      <c r="AA3730" s="7">
        <v>1500000</v>
      </c>
      <c r="AB3730" s="1" t="s">
        <v>15148</v>
      </c>
      <c r="AC3730" s="7" t="s">
        <v>14869</v>
      </c>
      <c r="AD3730" s="1" t="s">
        <v>16269</v>
      </c>
    </row>
    <row r="3731" spans="1:30">
      <c r="A3731" s="6">
        <v>43943</v>
      </c>
      <c r="B3731" s="7" t="s">
        <v>21</v>
      </c>
      <c r="C3731" s="7" t="s">
        <v>4491</v>
      </c>
      <c r="D3731" s="7" t="s">
        <v>2194</v>
      </c>
      <c r="E3731" s="7" t="s">
        <v>16</v>
      </c>
      <c r="F3731" s="7" t="s">
        <v>2265</v>
      </c>
      <c r="G3731" s="7" t="s">
        <v>17</v>
      </c>
      <c r="H3731" s="7" t="s">
        <v>6942</v>
      </c>
      <c r="I3731" s="7" t="s">
        <v>9926</v>
      </c>
      <c r="J3731" s="7" t="s">
        <v>2207</v>
      </c>
      <c r="K3731" s="7" t="s">
        <v>9927</v>
      </c>
      <c r="L3731" s="7" t="s">
        <v>2315</v>
      </c>
      <c r="M3731" s="7" t="s">
        <v>2316</v>
      </c>
      <c r="N3731" s="7">
        <v>4737.5</v>
      </c>
      <c r="O3731" s="7"/>
      <c r="P3731" s="7"/>
      <c r="Q3731" s="7"/>
      <c r="R3731" s="1"/>
      <c r="S3731" s="1"/>
      <c r="T3731" s="1"/>
      <c r="U3731" s="15" t="s">
        <v>816</v>
      </c>
      <c r="V3731" s="52"/>
      <c r="W3731" s="14" t="s">
        <v>815</v>
      </c>
      <c r="X3731" s="20">
        <v>0</v>
      </c>
      <c r="Y3731" s="7" t="s">
        <v>12502</v>
      </c>
      <c r="Z3731" s="11" t="s">
        <v>4442</v>
      </c>
      <c r="AA3731" s="7">
        <v>38000</v>
      </c>
      <c r="AB3731" s="1" t="s">
        <v>15233</v>
      </c>
      <c r="AC3731" s="7" t="s">
        <v>14870</v>
      </c>
      <c r="AD3731" s="1" t="s">
        <v>16269</v>
      </c>
    </row>
    <row r="3732" spans="1:30">
      <c r="A3732" s="6">
        <v>43944</v>
      </c>
      <c r="B3732" s="7" t="s">
        <v>15</v>
      </c>
      <c r="C3732" s="7" t="s">
        <v>4656</v>
      </c>
      <c r="D3732" s="7" t="s">
        <v>39</v>
      </c>
      <c r="E3732" s="7" t="s">
        <v>16</v>
      </c>
      <c r="F3732" s="7" t="s">
        <v>129</v>
      </c>
      <c r="G3732" s="7" t="s">
        <v>37</v>
      </c>
      <c r="H3732" s="7" t="s">
        <v>6943</v>
      </c>
      <c r="I3732" s="7" t="s">
        <v>4813</v>
      </c>
      <c r="J3732" s="7"/>
      <c r="K3732" s="7" t="s">
        <v>9928</v>
      </c>
      <c r="L3732" s="7" t="s">
        <v>14143</v>
      </c>
      <c r="M3732" s="7" t="s">
        <v>14142</v>
      </c>
      <c r="N3732" s="7">
        <v>4728</v>
      </c>
      <c r="O3732" s="7">
        <v>30</v>
      </c>
      <c r="P3732" s="7">
        <v>157.6</v>
      </c>
      <c r="Q3732" s="7"/>
      <c r="R3732" s="1"/>
      <c r="S3732" s="1"/>
      <c r="T3732" s="1"/>
      <c r="U3732" s="15" t="s">
        <v>816</v>
      </c>
      <c r="V3732" s="52"/>
      <c r="W3732" s="14" t="s">
        <v>815</v>
      </c>
      <c r="X3732" s="20">
        <v>0</v>
      </c>
      <c r="Y3732" s="7" t="s">
        <v>12503</v>
      </c>
      <c r="Z3732" s="11" t="s">
        <v>4442</v>
      </c>
      <c r="AA3732" s="7">
        <v>88000</v>
      </c>
      <c r="AB3732" s="1" t="s">
        <v>15530</v>
      </c>
      <c r="AC3732" s="7" t="s">
        <v>14870</v>
      </c>
      <c r="AD3732" s="1" t="s">
        <v>16269</v>
      </c>
    </row>
    <row r="3733" spans="1:30">
      <c r="A3733" s="6">
        <v>43949</v>
      </c>
      <c r="B3733" s="7" t="s">
        <v>1385</v>
      </c>
      <c r="C3733" s="7" t="s">
        <v>4499</v>
      </c>
      <c r="D3733" s="7" t="s">
        <v>2194</v>
      </c>
      <c r="E3733" s="7" t="s">
        <v>36</v>
      </c>
      <c r="F3733" s="7" t="s">
        <v>2319</v>
      </c>
      <c r="G3733" s="7" t="s">
        <v>17</v>
      </c>
      <c r="H3733" s="7" t="s">
        <v>5583</v>
      </c>
      <c r="I3733" s="7" t="s">
        <v>2321</v>
      </c>
      <c r="J3733" s="7" t="s">
        <v>2321</v>
      </c>
      <c r="K3733" s="7" t="s">
        <v>2321</v>
      </c>
      <c r="L3733" s="7" t="s">
        <v>8616</v>
      </c>
      <c r="M3733" s="7" t="s">
        <v>8617</v>
      </c>
      <c r="N3733" s="7">
        <v>4715</v>
      </c>
      <c r="O3733" s="7">
        <v>41</v>
      </c>
      <c r="P3733" s="7">
        <v>115</v>
      </c>
      <c r="Q3733" s="7"/>
      <c r="R3733" s="1"/>
      <c r="S3733" s="1"/>
      <c r="T3733" s="1"/>
      <c r="U3733" s="15" t="s">
        <v>816</v>
      </c>
      <c r="V3733" s="52"/>
      <c r="W3733" s="14" t="s">
        <v>815</v>
      </c>
      <c r="X3733" s="20">
        <v>0</v>
      </c>
      <c r="Y3733" s="7" t="s">
        <v>12504</v>
      </c>
      <c r="Z3733" s="11" t="s">
        <v>4442</v>
      </c>
      <c r="AA3733" s="7">
        <v>0</v>
      </c>
      <c r="AB3733" s="1" t="s">
        <v>15753</v>
      </c>
      <c r="AC3733" s="7" t="s">
        <v>14870</v>
      </c>
      <c r="AD3733" s="1" t="s">
        <v>16269</v>
      </c>
    </row>
    <row r="3734" spans="1:30">
      <c r="A3734" s="6">
        <v>43927</v>
      </c>
      <c r="B3734" s="7" t="s">
        <v>21</v>
      </c>
      <c r="C3734" s="7" t="s">
        <v>4269</v>
      </c>
      <c r="D3734" s="7" t="s">
        <v>3952</v>
      </c>
      <c r="E3734" s="7" t="s">
        <v>16</v>
      </c>
      <c r="F3734" s="7" t="s">
        <v>4270</v>
      </c>
      <c r="G3734" s="7" t="s">
        <v>37</v>
      </c>
      <c r="H3734" s="7" t="s">
        <v>6944</v>
      </c>
      <c r="I3734" s="7" t="s">
        <v>9114</v>
      </c>
      <c r="J3734" s="7"/>
      <c r="K3734" s="7"/>
      <c r="L3734" s="7" t="s">
        <v>14496</v>
      </c>
      <c r="M3734" s="7" t="s">
        <v>9115</v>
      </c>
      <c r="N3734" s="7">
        <v>4712</v>
      </c>
      <c r="O3734" s="7">
        <v>1</v>
      </c>
      <c r="P3734" s="7">
        <v>4712</v>
      </c>
      <c r="Q3734" s="7"/>
      <c r="R3734" s="1"/>
      <c r="S3734" s="1"/>
      <c r="T3734" s="1"/>
      <c r="U3734" s="15" t="s">
        <v>816</v>
      </c>
      <c r="V3734" s="52"/>
      <c r="W3734" s="14" t="s">
        <v>815</v>
      </c>
      <c r="X3734" s="20">
        <v>0</v>
      </c>
      <c r="Y3734" s="7" t="s">
        <v>12505</v>
      </c>
      <c r="Z3734" s="11" t="s">
        <v>4442</v>
      </c>
      <c r="AA3734" s="7">
        <v>100000</v>
      </c>
      <c r="AB3734" s="1" t="s">
        <v>15899</v>
      </c>
      <c r="AC3734" s="7" t="s">
        <v>14868</v>
      </c>
      <c r="AD3734" s="1" t="s">
        <v>16269</v>
      </c>
    </row>
    <row r="3735" spans="1:30">
      <c r="A3735" s="6">
        <v>43927</v>
      </c>
      <c r="B3735" s="7" t="s">
        <v>21</v>
      </c>
      <c r="C3735" s="7" t="s">
        <v>4269</v>
      </c>
      <c r="D3735" s="7" t="s">
        <v>3952</v>
      </c>
      <c r="E3735" s="7" t="s">
        <v>16</v>
      </c>
      <c r="F3735" s="7" t="s">
        <v>4270</v>
      </c>
      <c r="G3735" s="7" t="s">
        <v>37</v>
      </c>
      <c r="H3735" s="7" t="s">
        <v>6945</v>
      </c>
      <c r="I3735" s="7" t="s">
        <v>9114</v>
      </c>
      <c r="J3735" s="7"/>
      <c r="K3735" s="7"/>
      <c r="L3735" s="7" t="s">
        <v>14496</v>
      </c>
      <c r="M3735" s="7" t="s">
        <v>9115</v>
      </c>
      <c r="N3735" s="7">
        <v>4634.5</v>
      </c>
      <c r="O3735" s="7">
        <v>1</v>
      </c>
      <c r="P3735" s="7">
        <v>4634.5</v>
      </c>
      <c r="Q3735" s="7"/>
      <c r="R3735" s="1"/>
      <c r="S3735" s="1"/>
      <c r="T3735" s="1"/>
      <c r="U3735" s="15" t="s">
        <v>816</v>
      </c>
      <c r="V3735" s="52"/>
      <c r="W3735" s="14" t="s">
        <v>815</v>
      </c>
      <c r="X3735" s="20">
        <v>0</v>
      </c>
      <c r="Y3735" s="7" t="s">
        <v>12506</v>
      </c>
      <c r="Z3735" s="11" t="s">
        <v>4442</v>
      </c>
      <c r="AA3735" s="7">
        <v>100000</v>
      </c>
      <c r="AB3735" s="1" t="s">
        <v>15899</v>
      </c>
      <c r="AC3735" s="7" t="s">
        <v>14868</v>
      </c>
      <c r="AD3735" s="1" t="s">
        <v>16269</v>
      </c>
    </row>
    <row r="3736" spans="1:30">
      <c r="A3736" s="6">
        <v>43938</v>
      </c>
      <c r="B3736" s="7" t="s">
        <v>21</v>
      </c>
      <c r="C3736" s="7" t="s">
        <v>4589</v>
      </c>
      <c r="D3736" s="7" t="s">
        <v>2170</v>
      </c>
      <c r="E3736" s="7" t="s">
        <v>16</v>
      </c>
      <c r="F3736" s="7"/>
      <c r="G3736" s="7" t="s">
        <v>17</v>
      </c>
      <c r="H3736" s="7" t="s">
        <v>6946</v>
      </c>
      <c r="I3736" s="7" t="s">
        <v>5081</v>
      </c>
      <c r="J3736" s="7"/>
      <c r="K3736" s="7"/>
      <c r="L3736" s="7" t="s">
        <v>13872</v>
      </c>
      <c r="M3736" s="7" t="s">
        <v>2172</v>
      </c>
      <c r="N3736" s="7">
        <v>4620</v>
      </c>
      <c r="O3736" s="7">
        <v>4200</v>
      </c>
      <c r="P3736" s="7">
        <v>1.1000000000000001</v>
      </c>
      <c r="Q3736" s="7"/>
      <c r="R3736" s="1"/>
      <c r="S3736" s="1"/>
      <c r="T3736" s="1"/>
      <c r="U3736" s="15" t="s">
        <v>816</v>
      </c>
      <c r="V3736" s="52"/>
      <c r="W3736" s="14" t="s">
        <v>815</v>
      </c>
      <c r="X3736" s="20">
        <v>0</v>
      </c>
      <c r="Y3736" s="7" t="s">
        <v>12507</v>
      </c>
      <c r="Z3736" s="11" t="s">
        <v>4442</v>
      </c>
      <c r="AA3736" s="7">
        <v>500000</v>
      </c>
      <c r="AB3736" s="1" t="s">
        <v>15215</v>
      </c>
      <c r="AC3736" s="7" t="s">
        <v>14869</v>
      </c>
      <c r="AD3736" s="1" t="s">
        <v>16269</v>
      </c>
    </row>
    <row r="3737" spans="1:30">
      <c r="A3737" s="6">
        <v>43918</v>
      </c>
      <c r="B3737" s="7" t="s">
        <v>15</v>
      </c>
      <c r="C3737" s="7" t="s">
        <v>4238</v>
      </c>
      <c r="D3737" s="7" t="s">
        <v>309</v>
      </c>
      <c r="E3737" s="7" t="s">
        <v>16</v>
      </c>
      <c r="F3737" s="7" t="s">
        <v>5572</v>
      </c>
      <c r="G3737" s="7" t="s">
        <v>37</v>
      </c>
      <c r="H3737" s="7" t="s">
        <v>6947</v>
      </c>
      <c r="I3737" s="7" t="s">
        <v>8598</v>
      </c>
      <c r="J3737" s="7" t="s">
        <v>314</v>
      </c>
      <c r="K3737" s="7" t="s">
        <v>8599</v>
      </c>
      <c r="L3737" s="7" t="s">
        <v>14358</v>
      </c>
      <c r="M3737" s="7" t="s">
        <v>8600</v>
      </c>
      <c r="N3737" s="7">
        <v>4608</v>
      </c>
      <c r="O3737" s="7">
        <v>24</v>
      </c>
      <c r="P3737" s="7">
        <v>192</v>
      </c>
      <c r="Q3737" s="7"/>
      <c r="R3737" s="1"/>
      <c r="S3737" s="1"/>
      <c r="T3737" s="1"/>
      <c r="U3737" s="15" t="s">
        <v>816</v>
      </c>
      <c r="V3737" s="52"/>
      <c r="W3737" s="14" t="s">
        <v>815</v>
      </c>
      <c r="X3737" s="20">
        <v>0</v>
      </c>
      <c r="Y3737" s="7" t="s">
        <v>12508</v>
      </c>
      <c r="Z3737" s="11" t="s">
        <v>4442</v>
      </c>
      <c r="AA3737" s="7">
        <v>300000</v>
      </c>
      <c r="AB3737" s="1" t="s">
        <v>15750</v>
      </c>
      <c r="AC3737" s="7" t="s">
        <v>14869</v>
      </c>
      <c r="AD3737" s="1" t="s">
        <v>16269</v>
      </c>
    </row>
    <row r="3738" spans="1:30">
      <c r="A3738" s="6" t="s">
        <v>815</v>
      </c>
      <c r="B3738" s="7" t="s">
        <v>15</v>
      </c>
      <c r="C3738" s="7" t="s">
        <v>4458</v>
      </c>
      <c r="D3738" s="11" t="s">
        <v>904</v>
      </c>
      <c r="E3738" s="7" t="s">
        <v>16</v>
      </c>
      <c r="F3738" s="7" t="s">
        <v>4459</v>
      </c>
      <c r="G3738" s="7" t="s">
        <v>17</v>
      </c>
      <c r="H3738" s="7" t="s">
        <v>6948</v>
      </c>
      <c r="I3738" s="7" t="s">
        <v>9852</v>
      </c>
      <c r="J3738" s="7"/>
      <c r="K3738" s="7" t="s">
        <v>4517</v>
      </c>
      <c r="L3738" s="7" t="s">
        <v>14145</v>
      </c>
      <c r="M3738" s="7" t="s">
        <v>4821</v>
      </c>
      <c r="N3738" s="7">
        <v>4608</v>
      </c>
      <c r="O3738" s="7"/>
      <c r="P3738" s="7"/>
      <c r="Q3738" s="7"/>
      <c r="R3738" s="1"/>
      <c r="S3738" s="1"/>
      <c r="T3738" s="1"/>
      <c r="U3738" s="15" t="s">
        <v>816</v>
      </c>
      <c r="V3738" s="52"/>
      <c r="W3738" s="14" t="s">
        <v>815</v>
      </c>
      <c r="X3738" s="20">
        <v>0</v>
      </c>
      <c r="Y3738" s="7" t="s">
        <v>12509</v>
      </c>
      <c r="Z3738" s="11" t="s">
        <v>4442</v>
      </c>
      <c r="AA3738" s="7">
        <v>0</v>
      </c>
      <c r="AB3738" s="1" t="s">
        <v>15532</v>
      </c>
      <c r="AC3738" s="7" t="s">
        <v>14870</v>
      </c>
      <c r="AD3738" s="1" t="s">
        <v>16269</v>
      </c>
    </row>
    <row r="3739" spans="1:30">
      <c r="A3739" s="6">
        <v>43943</v>
      </c>
      <c r="B3739" s="7" t="s">
        <v>15</v>
      </c>
      <c r="C3739" s="7" t="s">
        <v>4244</v>
      </c>
      <c r="D3739" s="11" t="s">
        <v>3155</v>
      </c>
      <c r="E3739" s="7" t="s">
        <v>16</v>
      </c>
      <c r="F3739" s="7" t="s">
        <v>4591</v>
      </c>
      <c r="G3739" s="7" t="s">
        <v>34</v>
      </c>
      <c r="H3739" s="7" t="s">
        <v>6949</v>
      </c>
      <c r="I3739" s="7" t="s">
        <v>8608</v>
      </c>
      <c r="J3739" s="7"/>
      <c r="K3739" s="7"/>
      <c r="L3739" s="7" t="s">
        <v>8609</v>
      </c>
      <c r="M3739" s="7" t="s">
        <v>14359</v>
      </c>
      <c r="N3739" s="7">
        <v>4600</v>
      </c>
      <c r="O3739" s="7">
        <v>1</v>
      </c>
      <c r="P3739" s="7">
        <v>4600</v>
      </c>
      <c r="Q3739" s="7"/>
      <c r="R3739" s="1"/>
      <c r="S3739" s="1"/>
      <c r="T3739" s="1"/>
      <c r="U3739" s="15" t="s">
        <v>816</v>
      </c>
      <c r="V3739" s="52"/>
      <c r="W3739" s="14" t="s">
        <v>815</v>
      </c>
      <c r="X3739" s="20">
        <v>0</v>
      </c>
      <c r="Y3739" s="7" t="s">
        <v>12510</v>
      </c>
      <c r="Z3739" s="11" t="s">
        <v>4442</v>
      </c>
      <c r="AA3739" s="7">
        <v>600000</v>
      </c>
      <c r="AB3739" s="1" t="s">
        <v>15752</v>
      </c>
      <c r="AC3739" s="7" t="s">
        <v>14870</v>
      </c>
      <c r="AD3739" s="1" t="s">
        <v>16269</v>
      </c>
    </row>
    <row r="3740" spans="1:30">
      <c r="A3740" s="6">
        <v>43921</v>
      </c>
      <c r="B3740" s="7" t="s">
        <v>15</v>
      </c>
      <c r="C3740" s="7" t="s">
        <v>4632</v>
      </c>
      <c r="D3740" s="7" t="s">
        <v>3512</v>
      </c>
      <c r="E3740" s="7" t="s">
        <v>16</v>
      </c>
      <c r="F3740" s="7"/>
      <c r="G3740" s="7" t="s">
        <v>17</v>
      </c>
      <c r="H3740" s="7" t="s">
        <v>6950</v>
      </c>
      <c r="I3740" s="7" t="s">
        <v>8503</v>
      </c>
      <c r="J3740" s="7" t="s">
        <v>3561</v>
      </c>
      <c r="K3740" s="7" t="s">
        <v>3561</v>
      </c>
      <c r="L3740" s="7" t="s">
        <v>8501</v>
      </c>
      <c r="M3740" s="7" t="s">
        <v>8504</v>
      </c>
      <c r="N3740" s="7">
        <v>4577.88</v>
      </c>
      <c r="O3740" s="7">
        <v>110</v>
      </c>
      <c r="P3740" s="7">
        <v>41.62</v>
      </c>
      <c r="Q3740" s="7"/>
      <c r="R3740" s="1"/>
      <c r="S3740" s="1"/>
      <c r="T3740" s="1"/>
      <c r="U3740" s="15" t="s">
        <v>816</v>
      </c>
      <c r="V3740" s="52"/>
      <c r="W3740" s="14" t="s">
        <v>815</v>
      </c>
      <c r="X3740" s="20">
        <v>0</v>
      </c>
      <c r="Y3740" s="7" t="s">
        <v>12511</v>
      </c>
      <c r="Z3740" s="11" t="s">
        <v>4442</v>
      </c>
      <c r="AA3740" s="7">
        <v>0</v>
      </c>
      <c r="AB3740" s="1" t="s">
        <v>15726</v>
      </c>
      <c r="AC3740" s="7" t="s">
        <v>14869</v>
      </c>
      <c r="AD3740" s="1" t="s">
        <v>16269</v>
      </c>
    </row>
    <row r="3741" spans="1:30">
      <c r="A3741" s="6">
        <v>43938</v>
      </c>
      <c r="B3741" s="7" t="s">
        <v>21</v>
      </c>
      <c r="C3741" s="7" t="s">
        <v>4670</v>
      </c>
      <c r="D3741" s="7" t="s">
        <v>2695</v>
      </c>
      <c r="E3741" s="7" t="s">
        <v>16</v>
      </c>
      <c r="F3741" s="7" t="s">
        <v>2696</v>
      </c>
      <c r="G3741" s="7" t="s">
        <v>17</v>
      </c>
      <c r="H3741" s="7" t="s">
        <v>6951</v>
      </c>
      <c r="I3741" s="7" t="s">
        <v>2698</v>
      </c>
      <c r="J3741" s="7" t="s">
        <v>2699</v>
      </c>
      <c r="K3741" s="7" t="s">
        <v>2700</v>
      </c>
      <c r="L3741" s="7" t="s">
        <v>13910</v>
      </c>
      <c r="M3741" s="7" t="s">
        <v>2701</v>
      </c>
      <c r="N3741" s="7">
        <v>4560</v>
      </c>
      <c r="O3741" s="7">
        <v>120</v>
      </c>
      <c r="P3741" s="7">
        <v>38</v>
      </c>
      <c r="Q3741" s="7"/>
      <c r="R3741" s="1"/>
      <c r="S3741" s="1"/>
      <c r="T3741" s="1"/>
      <c r="U3741" s="15" t="s">
        <v>816</v>
      </c>
      <c r="V3741" s="52"/>
      <c r="W3741" s="14" t="s">
        <v>815</v>
      </c>
      <c r="X3741" s="20">
        <v>0</v>
      </c>
      <c r="Y3741" s="7" t="s">
        <v>12512</v>
      </c>
      <c r="Z3741" s="11" t="s">
        <v>4442</v>
      </c>
      <c r="AA3741" s="7">
        <v>100000</v>
      </c>
      <c r="AB3741" s="1" t="s">
        <v>15280</v>
      </c>
      <c r="AC3741" s="7" t="s">
        <v>14870</v>
      </c>
      <c r="AD3741" s="1" t="s">
        <v>16269</v>
      </c>
    </row>
    <row r="3742" spans="1:30">
      <c r="A3742" s="6" t="s">
        <v>815</v>
      </c>
      <c r="B3742" s="7" t="s">
        <v>15</v>
      </c>
      <c r="C3742" s="7" t="s">
        <v>4251</v>
      </c>
      <c r="D3742" s="7" t="s">
        <v>3925</v>
      </c>
      <c r="E3742" s="7" t="s">
        <v>16</v>
      </c>
      <c r="F3742" s="7" t="s">
        <v>4252</v>
      </c>
      <c r="G3742" s="7" t="s">
        <v>37</v>
      </c>
      <c r="H3742" s="7" t="s">
        <v>6952</v>
      </c>
      <c r="I3742" s="7" t="s">
        <v>8278</v>
      </c>
      <c r="J3742" s="7" t="s">
        <v>2740</v>
      </c>
      <c r="K3742" s="7" t="s">
        <v>8279</v>
      </c>
      <c r="L3742" s="7" t="s">
        <v>14298</v>
      </c>
      <c r="M3742" s="7" t="s">
        <v>8280</v>
      </c>
      <c r="N3742" s="7">
        <v>4531.5</v>
      </c>
      <c r="O3742" s="7">
        <v>450</v>
      </c>
      <c r="P3742" s="7">
        <v>10.07</v>
      </c>
      <c r="Q3742" s="7"/>
      <c r="R3742" s="1"/>
      <c r="S3742" s="1"/>
      <c r="T3742" s="1"/>
      <c r="U3742" s="15" t="s">
        <v>816</v>
      </c>
      <c r="V3742" s="52"/>
      <c r="W3742" s="14" t="s">
        <v>815</v>
      </c>
      <c r="X3742" s="20">
        <v>0</v>
      </c>
      <c r="Y3742" s="7" t="s">
        <v>12513</v>
      </c>
      <c r="Z3742" s="11" t="s">
        <v>4442</v>
      </c>
      <c r="AA3742" s="7">
        <v>0</v>
      </c>
      <c r="AB3742" s="1" t="s">
        <v>15669</v>
      </c>
      <c r="AC3742" s="7" t="s">
        <v>14869</v>
      </c>
      <c r="AD3742" s="1" t="s">
        <v>16269</v>
      </c>
    </row>
    <row r="3743" spans="1:30">
      <c r="A3743" s="6">
        <v>43938</v>
      </c>
      <c r="B3743" s="7" t="s">
        <v>21</v>
      </c>
      <c r="C3743" s="7" t="s">
        <v>6127</v>
      </c>
      <c r="D3743" s="11" t="s">
        <v>904</v>
      </c>
      <c r="E3743" s="7" t="s">
        <v>16</v>
      </c>
      <c r="F3743" s="7"/>
      <c r="G3743" s="7" t="s">
        <v>17</v>
      </c>
      <c r="H3743" s="7" t="s">
        <v>6224</v>
      </c>
      <c r="I3743" s="7" t="s">
        <v>9329</v>
      </c>
      <c r="J3743" s="7"/>
      <c r="K3743" s="7"/>
      <c r="L3743" s="7" t="s">
        <v>1197</v>
      </c>
      <c r="M3743" s="7" t="s">
        <v>1198</v>
      </c>
      <c r="N3743" s="7">
        <v>4518</v>
      </c>
      <c r="O3743" s="7"/>
      <c r="P3743" s="7"/>
      <c r="Q3743" s="7"/>
      <c r="R3743" s="1"/>
      <c r="S3743" s="1"/>
      <c r="T3743" s="1"/>
      <c r="U3743" s="15" t="s">
        <v>816</v>
      </c>
      <c r="V3743" s="52"/>
      <c r="W3743" s="14" t="s">
        <v>815</v>
      </c>
      <c r="X3743" s="20">
        <v>0</v>
      </c>
      <c r="Y3743" s="7" t="s">
        <v>12514</v>
      </c>
      <c r="Z3743" s="11" t="s">
        <v>4442</v>
      </c>
      <c r="AA3743" s="7">
        <v>100000</v>
      </c>
      <c r="AB3743" s="1" t="s">
        <v>15067</v>
      </c>
      <c r="AC3743" s="7" t="s">
        <v>14869</v>
      </c>
      <c r="AD3743" s="1" t="s">
        <v>16269</v>
      </c>
    </row>
    <row r="3744" spans="1:30">
      <c r="A3744" s="6">
        <v>43944</v>
      </c>
      <c r="B3744" s="7" t="s">
        <v>15</v>
      </c>
      <c r="C3744" s="7" t="s">
        <v>4656</v>
      </c>
      <c r="D3744" s="7" t="s">
        <v>39</v>
      </c>
      <c r="E3744" s="7" t="s">
        <v>16</v>
      </c>
      <c r="F3744" s="7" t="s">
        <v>129</v>
      </c>
      <c r="G3744" s="7" t="s">
        <v>37</v>
      </c>
      <c r="H3744" s="7" t="s">
        <v>6953</v>
      </c>
      <c r="I3744" s="7" t="s">
        <v>9929</v>
      </c>
      <c r="J3744" s="7"/>
      <c r="K3744" s="7" t="s">
        <v>9930</v>
      </c>
      <c r="L3744" s="7" t="s">
        <v>9931</v>
      </c>
      <c r="M3744" s="7" t="s">
        <v>14722</v>
      </c>
      <c r="N3744" s="7">
        <v>4500</v>
      </c>
      <c r="O3744" s="7">
        <v>18</v>
      </c>
      <c r="P3744" s="7">
        <v>250</v>
      </c>
      <c r="Q3744" s="7"/>
      <c r="R3744" s="1"/>
      <c r="S3744" s="1"/>
      <c r="T3744" s="1"/>
      <c r="U3744" s="15" t="s">
        <v>816</v>
      </c>
      <c r="V3744" s="52"/>
      <c r="W3744" s="14" t="s">
        <v>815</v>
      </c>
      <c r="X3744" s="20">
        <v>0</v>
      </c>
      <c r="Y3744" s="7" t="s">
        <v>12515</v>
      </c>
      <c r="Z3744" s="11" t="s">
        <v>4442</v>
      </c>
      <c r="AA3744" s="7">
        <v>50000</v>
      </c>
      <c r="AB3744" s="1" t="s">
        <v>16124</v>
      </c>
      <c r="AC3744" s="7" t="s">
        <v>14868</v>
      </c>
      <c r="AD3744" s="1" t="s">
        <v>16269</v>
      </c>
    </row>
    <row r="3745" spans="1:30">
      <c r="A3745" s="6">
        <v>43944</v>
      </c>
      <c r="B3745" s="7" t="s">
        <v>15</v>
      </c>
      <c r="C3745" s="7" t="s">
        <v>4656</v>
      </c>
      <c r="D3745" s="7" t="s">
        <v>39</v>
      </c>
      <c r="E3745" s="7" t="s">
        <v>16</v>
      </c>
      <c r="F3745" s="7" t="s">
        <v>129</v>
      </c>
      <c r="G3745" s="7" t="s">
        <v>37</v>
      </c>
      <c r="H3745" s="7" t="s">
        <v>6954</v>
      </c>
      <c r="I3745" s="7" t="s">
        <v>9929</v>
      </c>
      <c r="J3745" s="7"/>
      <c r="K3745" s="7" t="s">
        <v>9932</v>
      </c>
      <c r="L3745" s="7" t="s">
        <v>9931</v>
      </c>
      <c r="M3745" s="7" t="s">
        <v>14722</v>
      </c>
      <c r="N3745" s="7">
        <v>4500</v>
      </c>
      <c r="O3745" s="7">
        <v>18</v>
      </c>
      <c r="P3745" s="7">
        <v>250</v>
      </c>
      <c r="Q3745" s="7"/>
      <c r="R3745" s="1"/>
      <c r="S3745" s="1"/>
      <c r="T3745" s="1"/>
      <c r="U3745" s="15" t="s">
        <v>816</v>
      </c>
      <c r="V3745" s="52"/>
      <c r="W3745" s="14" t="s">
        <v>815</v>
      </c>
      <c r="X3745" s="20">
        <v>0</v>
      </c>
      <c r="Y3745" s="7" t="s">
        <v>12516</v>
      </c>
      <c r="Z3745" s="11" t="s">
        <v>4442</v>
      </c>
      <c r="AA3745" s="7">
        <v>50000</v>
      </c>
      <c r="AB3745" s="1" t="s">
        <v>16124</v>
      </c>
      <c r="AC3745" s="7" t="s">
        <v>14868</v>
      </c>
      <c r="AD3745" s="1" t="s">
        <v>16269</v>
      </c>
    </row>
    <row r="3746" spans="1:30">
      <c r="A3746" s="6">
        <v>43944</v>
      </c>
      <c r="B3746" s="7" t="s">
        <v>15</v>
      </c>
      <c r="C3746" s="7" t="s">
        <v>4656</v>
      </c>
      <c r="D3746" s="7" t="s">
        <v>39</v>
      </c>
      <c r="E3746" s="7" t="s">
        <v>16</v>
      </c>
      <c r="F3746" s="7" t="s">
        <v>129</v>
      </c>
      <c r="G3746" s="7" t="s">
        <v>37</v>
      </c>
      <c r="H3746" s="7" t="s">
        <v>166</v>
      </c>
      <c r="I3746" s="7" t="s">
        <v>8668</v>
      </c>
      <c r="J3746" s="7"/>
      <c r="K3746" s="7" t="s">
        <v>167</v>
      </c>
      <c r="L3746" s="7" t="s">
        <v>168</v>
      </c>
      <c r="M3746" s="7" t="s">
        <v>103</v>
      </c>
      <c r="N3746" s="7">
        <v>4500</v>
      </c>
      <c r="O3746" s="7">
        <v>1500</v>
      </c>
      <c r="P3746" s="7">
        <v>3</v>
      </c>
      <c r="Q3746" s="7"/>
      <c r="R3746" s="1"/>
      <c r="S3746" s="1"/>
      <c r="T3746" s="1"/>
      <c r="U3746" s="15" t="s">
        <v>816</v>
      </c>
      <c r="V3746" s="52"/>
      <c r="W3746" s="14" t="s">
        <v>815</v>
      </c>
      <c r="X3746" s="20">
        <v>0</v>
      </c>
      <c r="Y3746" s="7" t="s">
        <v>12517</v>
      </c>
      <c r="Z3746" s="11" t="s">
        <v>4442</v>
      </c>
      <c r="AA3746" s="7">
        <v>60000</v>
      </c>
      <c r="AB3746" s="1" t="s">
        <v>14887</v>
      </c>
      <c r="AC3746" s="7" t="s">
        <v>14868</v>
      </c>
      <c r="AD3746" s="1" t="s">
        <v>16269</v>
      </c>
    </row>
    <row r="3747" spans="1:30">
      <c r="A3747" s="6">
        <v>43955</v>
      </c>
      <c r="B3747" s="7" t="s">
        <v>15</v>
      </c>
      <c r="C3747" s="7" t="s">
        <v>2194</v>
      </c>
      <c r="D3747" s="7" t="s">
        <v>2194</v>
      </c>
      <c r="E3747" s="7" t="s">
        <v>128</v>
      </c>
      <c r="F3747" s="7" t="s">
        <v>6639</v>
      </c>
      <c r="G3747" s="7" t="s">
        <v>17</v>
      </c>
      <c r="H3747" s="7" t="s">
        <v>6955</v>
      </c>
      <c r="I3747" s="7" t="s">
        <v>9711</v>
      </c>
      <c r="J3747" s="7" t="s">
        <v>2207</v>
      </c>
      <c r="K3747" s="7" t="s">
        <v>9712</v>
      </c>
      <c r="L3747" s="7" t="s">
        <v>1982</v>
      </c>
      <c r="M3747" s="7" t="s">
        <v>1983</v>
      </c>
      <c r="N3747" s="7">
        <v>4500</v>
      </c>
      <c r="O3747" s="7">
        <v>500</v>
      </c>
      <c r="P3747" s="7">
        <v>9</v>
      </c>
      <c r="Q3747" s="7"/>
      <c r="R3747" s="1"/>
      <c r="S3747" s="1"/>
      <c r="T3747" s="1"/>
      <c r="U3747" s="15" t="s">
        <v>816</v>
      </c>
      <c r="V3747" s="52"/>
      <c r="W3747" s="14" t="s">
        <v>815</v>
      </c>
      <c r="X3747" s="20">
        <v>0</v>
      </c>
      <c r="Y3747" s="7" t="s">
        <v>12518</v>
      </c>
      <c r="Z3747" s="11" t="s">
        <v>4442</v>
      </c>
      <c r="AA3747" s="7">
        <v>62200</v>
      </c>
      <c r="AB3747" s="1" t="s">
        <v>15196</v>
      </c>
      <c r="AC3747" s="7" t="s">
        <v>14870</v>
      </c>
      <c r="AD3747" s="1" t="s">
        <v>16269</v>
      </c>
    </row>
    <row r="3748" spans="1:30">
      <c r="A3748" s="6" t="s">
        <v>815</v>
      </c>
      <c r="B3748" s="7" t="s">
        <v>15</v>
      </c>
      <c r="C3748" s="7" t="s">
        <v>4458</v>
      </c>
      <c r="D3748" s="11" t="s">
        <v>904</v>
      </c>
      <c r="E3748" s="7" t="s">
        <v>16</v>
      </c>
      <c r="F3748" s="7" t="s">
        <v>4461</v>
      </c>
      <c r="G3748" s="7" t="s">
        <v>17</v>
      </c>
      <c r="H3748" s="7" t="s">
        <v>5885</v>
      </c>
      <c r="I3748" s="7" t="s">
        <v>9933</v>
      </c>
      <c r="J3748" s="7"/>
      <c r="K3748" s="7" t="s">
        <v>4517</v>
      </c>
      <c r="L3748" s="7"/>
      <c r="M3748" s="7"/>
      <c r="N3748" s="7">
        <v>4500</v>
      </c>
      <c r="O3748" s="7"/>
      <c r="P3748" s="7"/>
      <c r="Q3748" s="7"/>
      <c r="R3748" s="1"/>
      <c r="S3748" s="1"/>
      <c r="T3748" s="1"/>
      <c r="U3748" s="15" t="s">
        <v>816</v>
      </c>
      <c r="V3748" s="52"/>
      <c r="W3748" s="14" t="s">
        <v>815</v>
      </c>
      <c r="X3748" s="20">
        <v>0</v>
      </c>
      <c r="Y3748" s="7" t="s">
        <v>12519</v>
      </c>
      <c r="Z3748" s="11" t="s">
        <v>4442</v>
      </c>
      <c r="AA3748" s="7"/>
      <c r="AB3748" s="1" t="s">
        <v>14871</v>
      </c>
      <c r="AC3748" s="7"/>
      <c r="AD3748" s="1" t="s">
        <v>16269</v>
      </c>
    </row>
    <row r="3749" spans="1:30">
      <c r="A3749" s="6" t="s">
        <v>815</v>
      </c>
      <c r="B3749" s="7" t="s">
        <v>15</v>
      </c>
      <c r="C3749" s="7" t="s">
        <v>4458</v>
      </c>
      <c r="D3749" s="11" t="s">
        <v>904</v>
      </c>
      <c r="E3749" s="7" t="s">
        <v>16</v>
      </c>
      <c r="F3749" s="7" t="s">
        <v>5492</v>
      </c>
      <c r="G3749" s="7" t="s">
        <v>17</v>
      </c>
      <c r="H3749" s="7" t="s">
        <v>6956</v>
      </c>
      <c r="I3749" s="7" t="s">
        <v>9496</v>
      </c>
      <c r="J3749" s="7"/>
      <c r="K3749" s="7" t="s">
        <v>4525</v>
      </c>
      <c r="L3749" s="7" t="s">
        <v>4811</v>
      </c>
      <c r="M3749" s="7" t="s">
        <v>4812</v>
      </c>
      <c r="N3749" s="7">
        <v>4500</v>
      </c>
      <c r="O3749" s="7"/>
      <c r="P3749" s="7"/>
      <c r="Q3749" s="7"/>
      <c r="R3749" s="1"/>
      <c r="S3749" s="1"/>
      <c r="T3749" s="1"/>
      <c r="U3749" s="15" t="s">
        <v>816</v>
      </c>
      <c r="V3749" s="52"/>
      <c r="W3749" s="14" t="s">
        <v>815</v>
      </c>
      <c r="X3749" s="20">
        <v>0</v>
      </c>
      <c r="Y3749" s="7" t="s">
        <v>12520</v>
      </c>
      <c r="Z3749" s="11" t="s">
        <v>4442</v>
      </c>
      <c r="AA3749" s="7">
        <v>5000000</v>
      </c>
      <c r="AB3749" s="1" t="s">
        <v>15529</v>
      </c>
      <c r="AC3749" s="7" t="s">
        <v>14869</v>
      </c>
      <c r="AD3749" s="1" t="s">
        <v>16269</v>
      </c>
    </row>
    <row r="3750" spans="1:30">
      <c r="A3750" s="6">
        <v>43951</v>
      </c>
      <c r="B3750" s="7" t="s">
        <v>15</v>
      </c>
      <c r="C3750" s="7" t="s">
        <v>2194</v>
      </c>
      <c r="D3750" s="7" t="s">
        <v>2194</v>
      </c>
      <c r="E3750" s="7" t="s">
        <v>128</v>
      </c>
      <c r="F3750" s="7" t="s">
        <v>6957</v>
      </c>
      <c r="G3750" s="7" t="s">
        <v>17</v>
      </c>
      <c r="H3750" s="7" t="s">
        <v>6958</v>
      </c>
      <c r="I3750" s="7" t="s">
        <v>9894</v>
      </c>
      <c r="J3750" s="7" t="s">
        <v>2207</v>
      </c>
      <c r="K3750" s="7" t="s">
        <v>9895</v>
      </c>
      <c r="L3750" s="7" t="s">
        <v>9465</v>
      </c>
      <c r="M3750" s="7" t="s">
        <v>9466</v>
      </c>
      <c r="N3750" s="7">
        <v>4485</v>
      </c>
      <c r="O3750" s="7">
        <v>300</v>
      </c>
      <c r="P3750" s="7">
        <v>14.95</v>
      </c>
      <c r="Q3750" s="7"/>
      <c r="R3750" s="1"/>
      <c r="S3750" s="1"/>
      <c r="T3750" s="1"/>
      <c r="U3750" s="15" t="s">
        <v>816</v>
      </c>
      <c r="V3750" s="52"/>
      <c r="W3750" s="14" t="s">
        <v>815</v>
      </c>
      <c r="X3750" s="20">
        <v>0</v>
      </c>
      <c r="Y3750" s="7" t="s">
        <v>12521</v>
      </c>
      <c r="Z3750" s="11" t="s">
        <v>4442</v>
      </c>
      <c r="AA3750" s="7">
        <v>80000</v>
      </c>
      <c r="AB3750" s="1" t="s">
        <v>15003</v>
      </c>
      <c r="AC3750" s="7" t="s">
        <v>14870</v>
      </c>
      <c r="AD3750" s="1" t="s">
        <v>16269</v>
      </c>
    </row>
    <row r="3751" spans="1:30">
      <c r="A3751" s="6">
        <v>43918</v>
      </c>
      <c r="B3751" s="7" t="s">
        <v>15</v>
      </c>
      <c r="C3751" s="7" t="s">
        <v>4632</v>
      </c>
      <c r="D3751" s="7" t="s">
        <v>3512</v>
      </c>
      <c r="E3751" s="7" t="s">
        <v>16</v>
      </c>
      <c r="F3751" s="7"/>
      <c r="G3751" s="7" t="s">
        <v>17</v>
      </c>
      <c r="H3751" s="7" t="s">
        <v>6959</v>
      </c>
      <c r="I3751" s="7" t="s">
        <v>9934</v>
      </c>
      <c r="J3751" s="7" t="s">
        <v>9935</v>
      </c>
      <c r="K3751" s="7" t="s">
        <v>9935</v>
      </c>
      <c r="L3751" s="7" t="s">
        <v>9936</v>
      </c>
      <c r="M3751" s="7" t="s">
        <v>9937</v>
      </c>
      <c r="N3751" s="7">
        <v>4462</v>
      </c>
      <c r="O3751" s="7">
        <v>200</v>
      </c>
      <c r="P3751" s="7">
        <v>22.31</v>
      </c>
      <c r="Q3751" s="7"/>
      <c r="R3751" s="1"/>
      <c r="S3751" s="1"/>
      <c r="T3751" s="1"/>
      <c r="U3751" s="15" t="s">
        <v>816</v>
      </c>
      <c r="V3751" s="52"/>
      <c r="W3751" s="14" t="s">
        <v>815</v>
      </c>
      <c r="X3751" s="20">
        <v>0</v>
      </c>
      <c r="Y3751" s="7" t="s">
        <v>12522</v>
      </c>
      <c r="Z3751" s="11" t="s">
        <v>4442</v>
      </c>
      <c r="AA3751" s="7">
        <v>0</v>
      </c>
      <c r="AB3751" s="1" t="s">
        <v>16125</v>
      </c>
      <c r="AC3751" s="7" t="s">
        <v>14869</v>
      </c>
      <c r="AD3751" s="1" t="s">
        <v>16269</v>
      </c>
    </row>
    <row r="3752" spans="1:30">
      <c r="A3752" s="6">
        <v>43944</v>
      </c>
      <c r="B3752" s="7" t="s">
        <v>1385</v>
      </c>
      <c r="C3752" s="7" t="s">
        <v>4444</v>
      </c>
      <c r="D3752" s="7" t="s">
        <v>1387</v>
      </c>
      <c r="E3752" s="7" t="s">
        <v>4456</v>
      </c>
      <c r="F3752" s="7" t="s">
        <v>4498</v>
      </c>
      <c r="G3752" s="7" t="s">
        <v>17</v>
      </c>
      <c r="H3752" s="7" t="s">
        <v>6960</v>
      </c>
      <c r="I3752" s="7" t="s">
        <v>9938</v>
      </c>
      <c r="J3752" s="7"/>
      <c r="K3752" s="7"/>
      <c r="L3752" s="7" t="s">
        <v>9491</v>
      </c>
      <c r="M3752" s="7" t="s">
        <v>9492</v>
      </c>
      <c r="N3752" s="7">
        <v>4456.8</v>
      </c>
      <c r="O3752" s="7"/>
      <c r="P3752" s="7"/>
      <c r="Q3752" s="7"/>
      <c r="R3752" s="1"/>
      <c r="S3752" s="1"/>
      <c r="T3752" s="1"/>
      <c r="U3752" s="15" t="s">
        <v>816</v>
      </c>
      <c r="V3752" s="52"/>
      <c r="W3752" s="14" t="s">
        <v>815</v>
      </c>
      <c r="X3752" s="20">
        <v>0</v>
      </c>
      <c r="Y3752" s="7" t="s">
        <v>12523</v>
      </c>
      <c r="Z3752" s="11" t="s">
        <v>4442</v>
      </c>
      <c r="AA3752" s="7">
        <v>1712000</v>
      </c>
      <c r="AB3752" s="1" t="s">
        <v>15992</v>
      </c>
      <c r="AC3752" s="7" t="s">
        <v>14869</v>
      </c>
      <c r="AD3752" s="1" t="s">
        <v>16269</v>
      </c>
    </row>
    <row r="3753" spans="1:30">
      <c r="A3753" s="6">
        <v>43916</v>
      </c>
      <c r="B3753" s="7" t="s">
        <v>1385</v>
      </c>
      <c r="C3753" s="7" t="s">
        <v>4444</v>
      </c>
      <c r="D3753" s="7" t="s">
        <v>1387</v>
      </c>
      <c r="E3753" s="7" t="s">
        <v>4456</v>
      </c>
      <c r="F3753" s="7" t="s">
        <v>4498</v>
      </c>
      <c r="G3753" s="7" t="s">
        <v>34</v>
      </c>
      <c r="H3753" s="7" t="s">
        <v>6961</v>
      </c>
      <c r="I3753" s="7" t="s">
        <v>9939</v>
      </c>
      <c r="J3753" s="7"/>
      <c r="K3753" s="7"/>
      <c r="L3753" s="7" t="s">
        <v>1427</v>
      </c>
      <c r="M3753" s="7" t="s">
        <v>1428</v>
      </c>
      <c r="N3753" s="7">
        <v>4450</v>
      </c>
      <c r="O3753" s="7"/>
      <c r="P3753" s="7"/>
      <c r="Q3753" s="7"/>
      <c r="R3753" s="1"/>
      <c r="S3753" s="1"/>
      <c r="T3753" s="1"/>
      <c r="U3753" s="15" t="s">
        <v>816</v>
      </c>
      <c r="V3753" s="52"/>
      <c r="W3753" s="14" t="s">
        <v>815</v>
      </c>
      <c r="X3753" s="20">
        <v>0</v>
      </c>
      <c r="Y3753" s="7" t="s">
        <v>12524</v>
      </c>
      <c r="Z3753" s="11" t="s">
        <v>4442</v>
      </c>
      <c r="AA3753" s="7">
        <v>200000</v>
      </c>
      <c r="AB3753" s="1" t="s">
        <v>15099</v>
      </c>
      <c r="AC3753" s="7" t="s">
        <v>14870</v>
      </c>
      <c r="AD3753" s="1" t="s">
        <v>16269</v>
      </c>
    </row>
    <row r="3754" spans="1:30">
      <c r="A3754" s="6">
        <v>43938</v>
      </c>
      <c r="B3754" s="7" t="s">
        <v>21</v>
      </c>
      <c r="C3754" s="7" t="s">
        <v>4589</v>
      </c>
      <c r="D3754" s="7" t="s">
        <v>2170</v>
      </c>
      <c r="E3754" s="7" t="s">
        <v>16</v>
      </c>
      <c r="F3754" s="7"/>
      <c r="G3754" s="7" t="s">
        <v>17</v>
      </c>
      <c r="H3754" s="7" t="s">
        <v>6962</v>
      </c>
      <c r="I3754" s="7" t="s">
        <v>5081</v>
      </c>
      <c r="J3754" s="7"/>
      <c r="K3754" s="7"/>
      <c r="L3754" s="7" t="s">
        <v>13872</v>
      </c>
      <c r="M3754" s="7" t="s">
        <v>2172</v>
      </c>
      <c r="N3754" s="7">
        <v>4435.2</v>
      </c>
      <c r="O3754" s="7">
        <v>1680</v>
      </c>
      <c r="P3754" s="7">
        <v>2.64</v>
      </c>
      <c r="Q3754" s="7"/>
      <c r="R3754" s="1"/>
      <c r="S3754" s="1"/>
      <c r="T3754" s="1"/>
      <c r="U3754" s="15" t="s">
        <v>816</v>
      </c>
      <c r="V3754" s="52"/>
      <c r="W3754" s="14" t="s">
        <v>815</v>
      </c>
      <c r="X3754" s="20">
        <v>0</v>
      </c>
      <c r="Y3754" s="7" t="s">
        <v>12525</v>
      </c>
      <c r="Z3754" s="11" t="s">
        <v>4442</v>
      </c>
      <c r="AA3754" s="7">
        <v>500000</v>
      </c>
      <c r="AB3754" s="1" t="s">
        <v>15215</v>
      </c>
      <c r="AC3754" s="7" t="s">
        <v>14869</v>
      </c>
      <c r="AD3754" s="1" t="s">
        <v>16269</v>
      </c>
    </row>
    <row r="3755" spans="1:30">
      <c r="A3755" s="6" t="s">
        <v>815</v>
      </c>
      <c r="B3755" s="7" t="s">
        <v>15</v>
      </c>
      <c r="C3755" s="7" t="s">
        <v>4458</v>
      </c>
      <c r="D3755" s="11" t="s">
        <v>904</v>
      </c>
      <c r="E3755" s="7" t="s">
        <v>16</v>
      </c>
      <c r="F3755" s="7" t="s">
        <v>4459</v>
      </c>
      <c r="G3755" s="7" t="s">
        <v>17</v>
      </c>
      <c r="H3755" s="7" t="s">
        <v>6963</v>
      </c>
      <c r="I3755" s="7" t="s">
        <v>4843</v>
      </c>
      <c r="J3755" s="7"/>
      <c r="K3755" s="7" t="s">
        <v>4517</v>
      </c>
      <c r="L3755" s="7" t="s">
        <v>8316</v>
      </c>
      <c r="M3755" s="7" t="s">
        <v>14305</v>
      </c>
      <c r="N3755" s="7">
        <v>4433</v>
      </c>
      <c r="O3755" s="7"/>
      <c r="P3755" s="7"/>
      <c r="Q3755" s="7"/>
      <c r="R3755" s="1"/>
      <c r="S3755" s="1"/>
      <c r="T3755" s="1"/>
      <c r="U3755" s="15" t="s">
        <v>816</v>
      </c>
      <c r="V3755" s="52"/>
      <c r="W3755" s="14" t="s">
        <v>815</v>
      </c>
      <c r="X3755" s="20">
        <v>0</v>
      </c>
      <c r="Y3755" s="7" t="s">
        <v>12526</v>
      </c>
      <c r="Z3755" s="11" t="s">
        <v>4442</v>
      </c>
      <c r="AA3755" s="7">
        <v>103730196.44</v>
      </c>
      <c r="AB3755" s="1" t="s">
        <v>15679</v>
      </c>
      <c r="AC3755" s="7" t="s">
        <v>14869</v>
      </c>
      <c r="AD3755" s="1" t="s">
        <v>16269</v>
      </c>
    </row>
    <row r="3756" spans="1:30">
      <c r="A3756" s="6">
        <v>43949</v>
      </c>
      <c r="B3756" s="7" t="s">
        <v>1385</v>
      </c>
      <c r="C3756" s="7" t="s">
        <v>4499</v>
      </c>
      <c r="D3756" s="7" t="s">
        <v>2194</v>
      </c>
      <c r="E3756" s="7" t="s">
        <v>36</v>
      </c>
      <c r="F3756" s="7" t="s">
        <v>2319</v>
      </c>
      <c r="G3756" s="7" t="s">
        <v>17</v>
      </c>
      <c r="H3756" s="7" t="s">
        <v>6964</v>
      </c>
      <c r="I3756" s="7" t="s">
        <v>2321</v>
      </c>
      <c r="J3756" s="7" t="s">
        <v>2321</v>
      </c>
      <c r="K3756" s="7" t="s">
        <v>2321</v>
      </c>
      <c r="L3756" s="7" t="s">
        <v>8616</v>
      </c>
      <c r="M3756" s="7" t="s">
        <v>8617</v>
      </c>
      <c r="N3756" s="7">
        <v>4428</v>
      </c>
      <c r="O3756" s="7">
        <v>82</v>
      </c>
      <c r="P3756" s="7">
        <v>54</v>
      </c>
      <c r="Q3756" s="7"/>
      <c r="R3756" s="1"/>
      <c r="S3756" s="1"/>
      <c r="T3756" s="1"/>
      <c r="U3756" s="15" t="s">
        <v>816</v>
      </c>
      <c r="V3756" s="52"/>
      <c r="W3756" s="14" t="s">
        <v>815</v>
      </c>
      <c r="X3756" s="20">
        <v>0</v>
      </c>
      <c r="Y3756" s="7" t="s">
        <v>12527</v>
      </c>
      <c r="Z3756" s="11" t="s">
        <v>4442</v>
      </c>
      <c r="AA3756" s="7">
        <v>0</v>
      </c>
      <c r="AB3756" s="1" t="s">
        <v>15753</v>
      </c>
      <c r="AC3756" s="7" t="s">
        <v>14870</v>
      </c>
      <c r="AD3756" s="1" t="s">
        <v>16269</v>
      </c>
    </row>
    <row r="3757" spans="1:30">
      <c r="A3757" s="6">
        <v>43941</v>
      </c>
      <c r="B3757" s="7" t="s">
        <v>15</v>
      </c>
      <c r="C3757" s="7" t="s">
        <v>4645</v>
      </c>
      <c r="D3757" s="7" t="s">
        <v>692</v>
      </c>
      <c r="E3757" s="7" t="s">
        <v>16</v>
      </c>
      <c r="F3757" s="7"/>
      <c r="G3757" s="7" t="s">
        <v>37</v>
      </c>
      <c r="H3757" s="7" t="s">
        <v>6965</v>
      </c>
      <c r="I3757" s="7" t="s">
        <v>9749</v>
      </c>
      <c r="J3757" s="7"/>
      <c r="K3757" s="7" t="s">
        <v>9750</v>
      </c>
      <c r="L3757" s="7" t="s">
        <v>14677</v>
      </c>
      <c r="M3757" s="7" t="s">
        <v>9751</v>
      </c>
      <c r="N3757" s="7">
        <v>4425.08</v>
      </c>
      <c r="O3757" s="7">
        <v>44</v>
      </c>
      <c r="P3757" s="7">
        <v>100.57</v>
      </c>
      <c r="Q3757" s="7"/>
      <c r="R3757" s="1"/>
      <c r="S3757" s="1"/>
      <c r="T3757" s="1"/>
      <c r="U3757" s="15" t="s">
        <v>816</v>
      </c>
      <c r="V3757" s="52"/>
      <c r="W3757" s="14" t="s">
        <v>815</v>
      </c>
      <c r="X3757" s="20">
        <v>0</v>
      </c>
      <c r="Y3757" s="7" t="s">
        <v>12528</v>
      </c>
      <c r="Z3757" s="11" t="s">
        <v>4442</v>
      </c>
      <c r="AA3757" s="7">
        <v>94000</v>
      </c>
      <c r="AB3757" s="1" t="s">
        <v>16078</v>
      </c>
      <c r="AC3757" s="7" t="s">
        <v>14870</v>
      </c>
      <c r="AD3757" s="1" t="s">
        <v>16269</v>
      </c>
    </row>
    <row r="3758" spans="1:30">
      <c r="A3758" s="6">
        <v>43938</v>
      </c>
      <c r="B3758" s="7" t="s">
        <v>21</v>
      </c>
      <c r="C3758" s="7" t="s">
        <v>4589</v>
      </c>
      <c r="D3758" s="7" t="s">
        <v>2170</v>
      </c>
      <c r="E3758" s="7" t="s">
        <v>16</v>
      </c>
      <c r="F3758" s="7"/>
      <c r="G3758" s="7" t="s">
        <v>17</v>
      </c>
      <c r="H3758" s="7" t="s">
        <v>6966</v>
      </c>
      <c r="I3758" s="7" t="s">
        <v>5081</v>
      </c>
      <c r="J3758" s="7"/>
      <c r="K3758" s="7"/>
      <c r="L3758" s="7" t="s">
        <v>13872</v>
      </c>
      <c r="M3758" s="7" t="s">
        <v>2172</v>
      </c>
      <c r="N3758" s="7">
        <v>4409.8999999999996</v>
      </c>
      <c r="O3758" s="7">
        <v>4009</v>
      </c>
      <c r="P3758" s="7">
        <v>1.1000000000000001</v>
      </c>
      <c r="Q3758" s="7"/>
      <c r="R3758" s="1"/>
      <c r="S3758" s="1"/>
      <c r="T3758" s="1"/>
      <c r="U3758" s="15" t="s">
        <v>816</v>
      </c>
      <c r="V3758" s="52"/>
      <c r="W3758" s="14" t="s">
        <v>815</v>
      </c>
      <c r="X3758" s="20">
        <v>0</v>
      </c>
      <c r="Y3758" s="7" t="s">
        <v>12529</v>
      </c>
      <c r="Z3758" s="11" t="s">
        <v>4442</v>
      </c>
      <c r="AA3758" s="7">
        <v>500000</v>
      </c>
      <c r="AB3758" s="1" t="s">
        <v>15215</v>
      </c>
      <c r="AC3758" s="7" t="s">
        <v>14869</v>
      </c>
      <c r="AD3758" s="1" t="s">
        <v>16269</v>
      </c>
    </row>
    <row r="3759" spans="1:30">
      <c r="A3759" s="6">
        <v>43948</v>
      </c>
      <c r="B3759" s="7" t="s">
        <v>21</v>
      </c>
      <c r="C3759" s="7" t="s">
        <v>4451</v>
      </c>
      <c r="D3759" s="7" t="s">
        <v>2480</v>
      </c>
      <c r="E3759" s="7" t="s">
        <v>16</v>
      </c>
      <c r="F3759" s="7" t="s">
        <v>2481</v>
      </c>
      <c r="G3759" s="7" t="s">
        <v>17</v>
      </c>
      <c r="H3759" s="7" t="s">
        <v>6967</v>
      </c>
      <c r="I3759" s="7" t="s">
        <v>9940</v>
      </c>
      <c r="J3759" s="7" t="s">
        <v>2485</v>
      </c>
      <c r="K3759" s="7"/>
      <c r="L3759" s="7" t="s">
        <v>9612</v>
      </c>
      <c r="M3759" s="7" t="s">
        <v>9613</v>
      </c>
      <c r="N3759" s="7">
        <v>4400</v>
      </c>
      <c r="O3759" s="7"/>
      <c r="P3759" s="7"/>
      <c r="Q3759" s="7"/>
      <c r="R3759" s="1"/>
      <c r="S3759" s="1"/>
      <c r="T3759" s="1"/>
      <c r="U3759" s="15" t="s">
        <v>816</v>
      </c>
      <c r="V3759" s="52"/>
      <c r="W3759" s="14" t="s">
        <v>815</v>
      </c>
      <c r="X3759" s="20">
        <v>0</v>
      </c>
      <c r="Y3759" s="7" t="s">
        <v>12530</v>
      </c>
      <c r="Z3759" s="11" t="s">
        <v>4442</v>
      </c>
      <c r="AA3759" s="7">
        <v>12000000</v>
      </c>
      <c r="AB3759" s="1" t="s">
        <v>16036</v>
      </c>
      <c r="AC3759" s="7" t="s">
        <v>14869</v>
      </c>
      <c r="AD3759" s="1" t="s">
        <v>16269</v>
      </c>
    </row>
    <row r="3760" spans="1:30">
      <c r="A3760" s="6">
        <v>43941</v>
      </c>
      <c r="B3760" s="7" t="s">
        <v>15</v>
      </c>
      <c r="C3760" s="7" t="s">
        <v>4645</v>
      </c>
      <c r="D3760" s="7" t="s">
        <v>692</v>
      </c>
      <c r="E3760" s="7" t="s">
        <v>16</v>
      </c>
      <c r="F3760" s="7"/>
      <c r="G3760" s="7" t="s">
        <v>17</v>
      </c>
      <c r="H3760" s="7" t="s">
        <v>6968</v>
      </c>
      <c r="I3760" s="7" t="s">
        <v>8390</v>
      </c>
      <c r="J3760" s="7"/>
      <c r="K3760" s="7" t="s">
        <v>8391</v>
      </c>
      <c r="L3760" s="7" t="s">
        <v>14314</v>
      </c>
      <c r="M3760" s="7" t="s">
        <v>8392</v>
      </c>
      <c r="N3760" s="7">
        <v>4400</v>
      </c>
      <c r="O3760" s="7">
        <v>20</v>
      </c>
      <c r="P3760" s="7">
        <v>220</v>
      </c>
      <c r="Q3760" s="7"/>
      <c r="R3760" s="1"/>
      <c r="S3760" s="1"/>
      <c r="T3760" s="1"/>
      <c r="U3760" s="15" t="s">
        <v>816</v>
      </c>
      <c r="V3760" s="52"/>
      <c r="W3760" s="14" t="s">
        <v>815</v>
      </c>
      <c r="X3760" s="20">
        <v>0</v>
      </c>
      <c r="Y3760" s="7" t="s">
        <v>12531</v>
      </c>
      <c r="Z3760" s="11" t="s">
        <v>4442</v>
      </c>
      <c r="AA3760" s="7">
        <v>95400</v>
      </c>
      <c r="AB3760" s="1" t="s">
        <v>15698</v>
      </c>
      <c r="AC3760" s="7" t="s">
        <v>14868</v>
      </c>
      <c r="AD3760" s="1" t="s">
        <v>16269</v>
      </c>
    </row>
    <row r="3761" spans="1:30">
      <c r="A3761" s="6">
        <v>43949</v>
      </c>
      <c r="B3761" s="7" t="s">
        <v>1385</v>
      </c>
      <c r="C3761" s="7" t="s">
        <v>4499</v>
      </c>
      <c r="D3761" s="7" t="s">
        <v>2194</v>
      </c>
      <c r="E3761" s="7" t="s">
        <v>36</v>
      </c>
      <c r="F3761" s="7" t="s">
        <v>2319</v>
      </c>
      <c r="G3761" s="7" t="s">
        <v>17</v>
      </c>
      <c r="H3761" s="7" t="s">
        <v>6858</v>
      </c>
      <c r="I3761" s="7" t="s">
        <v>2321</v>
      </c>
      <c r="J3761" s="7" t="s">
        <v>2321</v>
      </c>
      <c r="K3761" s="7" t="s">
        <v>2321</v>
      </c>
      <c r="L3761" s="7" t="s">
        <v>14691</v>
      </c>
      <c r="M3761" s="7" t="s">
        <v>9789</v>
      </c>
      <c r="N3761" s="7">
        <v>4400</v>
      </c>
      <c r="O3761" s="7">
        <v>4</v>
      </c>
      <c r="P3761" s="7">
        <v>1100</v>
      </c>
      <c r="Q3761" s="7"/>
      <c r="R3761" s="1"/>
      <c r="S3761" s="1"/>
      <c r="T3761" s="1"/>
      <c r="U3761" s="15" t="s">
        <v>816</v>
      </c>
      <c r="V3761" s="52"/>
      <c r="W3761" s="14" t="s">
        <v>815</v>
      </c>
      <c r="X3761" s="20">
        <v>0</v>
      </c>
      <c r="Y3761" s="7" t="s">
        <v>12532</v>
      </c>
      <c r="Z3761" s="11" t="s">
        <v>4442</v>
      </c>
      <c r="AA3761" s="7">
        <v>150000</v>
      </c>
      <c r="AB3761" s="1" t="s">
        <v>16090</v>
      </c>
      <c r="AC3761" s="7" t="s">
        <v>14869</v>
      </c>
      <c r="AD3761" s="1" t="s">
        <v>16269</v>
      </c>
    </row>
    <row r="3762" spans="1:30">
      <c r="A3762" s="6" t="s">
        <v>815</v>
      </c>
      <c r="B3762" s="7" t="s">
        <v>15</v>
      </c>
      <c r="C3762" s="7" t="s">
        <v>4458</v>
      </c>
      <c r="D3762" s="11" t="s">
        <v>904</v>
      </c>
      <c r="E3762" s="7" t="s">
        <v>16</v>
      </c>
      <c r="F3762" s="7" t="s">
        <v>4459</v>
      </c>
      <c r="G3762" s="7" t="s">
        <v>17</v>
      </c>
      <c r="H3762" s="7" t="s">
        <v>6969</v>
      </c>
      <c r="I3762" s="7" t="s">
        <v>8267</v>
      </c>
      <c r="J3762" s="7"/>
      <c r="K3762" s="7" t="s">
        <v>4517</v>
      </c>
      <c r="L3762" s="7" t="s">
        <v>8316</v>
      </c>
      <c r="M3762" s="7" t="s">
        <v>14305</v>
      </c>
      <c r="N3762" s="7">
        <v>4396</v>
      </c>
      <c r="O3762" s="7"/>
      <c r="P3762" s="7"/>
      <c r="Q3762" s="7"/>
      <c r="R3762" s="1"/>
      <c r="S3762" s="1"/>
      <c r="T3762" s="1"/>
      <c r="U3762" s="15" t="s">
        <v>816</v>
      </c>
      <c r="V3762" s="52"/>
      <c r="W3762" s="14" t="s">
        <v>815</v>
      </c>
      <c r="X3762" s="20">
        <v>0</v>
      </c>
      <c r="Y3762" s="7" t="s">
        <v>12533</v>
      </c>
      <c r="Z3762" s="11" t="s">
        <v>4442</v>
      </c>
      <c r="AA3762" s="7">
        <v>103730196.44</v>
      </c>
      <c r="AB3762" s="1" t="s">
        <v>15679</v>
      </c>
      <c r="AC3762" s="7" t="s">
        <v>14869</v>
      </c>
      <c r="AD3762" s="1" t="s">
        <v>16269</v>
      </c>
    </row>
    <row r="3763" spans="1:30">
      <c r="A3763" s="6">
        <v>43941</v>
      </c>
      <c r="B3763" s="7" t="s">
        <v>21</v>
      </c>
      <c r="C3763" s="7" t="s">
        <v>4589</v>
      </c>
      <c r="D3763" s="7" t="s">
        <v>2170</v>
      </c>
      <c r="E3763" s="7" t="s">
        <v>16</v>
      </c>
      <c r="F3763" s="7"/>
      <c r="G3763" s="7" t="s">
        <v>17</v>
      </c>
      <c r="H3763" s="7" t="s">
        <v>6970</v>
      </c>
      <c r="I3763" s="7" t="s">
        <v>5081</v>
      </c>
      <c r="J3763" s="7"/>
      <c r="K3763" s="7"/>
      <c r="L3763" s="7"/>
      <c r="M3763" s="7"/>
      <c r="N3763" s="7">
        <v>4395.6000000000004</v>
      </c>
      <c r="O3763" s="7">
        <v>37</v>
      </c>
      <c r="P3763" s="7">
        <v>118.8</v>
      </c>
      <c r="Q3763" s="7" t="s">
        <v>4402</v>
      </c>
      <c r="R3763" s="1"/>
      <c r="S3763" s="1"/>
      <c r="T3763" s="1"/>
      <c r="U3763" s="15" t="s">
        <v>816</v>
      </c>
      <c r="V3763" s="52"/>
      <c r="W3763" s="14" t="s">
        <v>815</v>
      </c>
      <c r="X3763" s="20">
        <v>0</v>
      </c>
      <c r="Y3763" s="7" t="s">
        <v>12534</v>
      </c>
      <c r="Z3763" s="11" t="s">
        <v>4442</v>
      </c>
      <c r="AA3763" s="7"/>
      <c r="AB3763" s="1" t="s">
        <v>14871</v>
      </c>
      <c r="AC3763" s="7"/>
      <c r="AD3763" s="1" t="s">
        <v>16269</v>
      </c>
    </row>
    <row r="3764" spans="1:30">
      <c r="A3764" s="6">
        <v>43937</v>
      </c>
      <c r="B3764" s="7" t="s">
        <v>15</v>
      </c>
      <c r="C3764" s="7" t="s">
        <v>4632</v>
      </c>
      <c r="D3764" s="7" t="s">
        <v>3512</v>
      </c>
      <c r="E3764" s="7" t="s">
        <v>16</v>
      </c>
      <c r="F3764" s="7"/>
      <c r="G3764" s="7" t="s">
        <v>17</v>
      </c>
      <c r="H3764" s="7" t="s">
        <v>6971</v>
      </c>
      <c r="I3764" s="7" t="s">
        <v>9941</v>
      </c>
      <c r="J3764" s="7" t="s">
        <v>9942</v>
      </c>
      <c r="K3764" s="7" t="s">
        <v>9942</v>
      </c>
      <c r="L3764" s="7"/>
      <c r="M3764" s="7" t="s">
        <v>9943</v>
      </c>
      <c r="N3764" s="7">
        <v>4372.3</v>
      </c>
      <c r="O3764" s="7">
        <v>46</v>
      </c>
      <c r="P3764" s="7">
        <v>95.05</v>
      </c>
      <c r="Q3764" s="7"/>
      <c r="R3764" s="1"/>
      <c r="S3764" s="1"/>
      <c r="T3764" s="1"/>
      <c r="U3764" s="15" t="s">
        <v>816</v>
      </c>
      <c r="V3764" s="52"/>
      <c r="W3764" s="14" t="s">
        <v>815</v>
      </c>
      <c r="X3764" s="20">
        <v>0</v>
      </c>
      <c r="Y3764" s="7" t="s">
        <v>12535</v>
      </c>
      <c r="Z3764" s="11" t="s">
        <v>4442</v>
      </c>
      <c r="AA3764" s="7"/>
      <c r="AB3764" s="71" t="s">
        <v>16263</v>
      </c>
      <c r="AC3764" s="7"/>
      <c r="AD3764" s="1" t="s">
        <v>16269</v>
      </c>
    </row>
    <row r="3765" spans="1:30">
      <c r="A3765" s="6" t="s">
        <v>815</v>
      </c>
      <c r="B3765" s="7" t="s">
        <v>15</v>
      </c>
      <c r="C3765" s="7" t="s">
        <v>4458</v>
      </c>
      <c r="D3765" s="11" t="s">
        <v>904</v>
      </c>
      <c r="E3765" s="7" t="s">
        <v>16</v>
      </c>
      <c r="F3765" s="7" t="s">
        <v>4459</v>
      </c>
      <c r="G3765" s="7" t="s">
        <v>17</v>
      </c>
      <c r="H3765" s="7" t="s">
        <v>6972</v>
      </c>
      <c r="I3765" s="7" t="s">
        <v>4843</v>
      </c>
      <c r="J3765" s="7"/>
      <c r="K3765" s="7" t="s">
        <v>4517</v>
      </c>
      <c r="L3765" s="7" t="s">
        <v>8316</v>
      </c>
      <c r="M3765" s="7" t="s">
        <v>14305</v>
      </c>
      <c r="N3765" s="7">
        <v>4371</v>
      </c>
      <c r="O3765" s="7"/>
      <c r="P3765" s="7"/>
      <c r="Q3765" s="7"/>
      <c r="R3765" s="1"/>
      <c r="S3765" s="1"/>
      <c r="T3765" s="1"/>
      <c r="U3765" s="15" t="s">
        <v>816</v>
      </c>
      <c r="V3765" s="52"/>
      <c r="W3765" s="14" t="s">
        <v>815</v>
      </c>
      <c r="X3765" s="20">
        <v>0</v>
      </c>
      <c r="Y3765" s="7" t="s">
        <v>12536</v>
      </c>
      <c r="Z3765" s="11" t="s">
        <v>4442</v>
      </c>
      <c r="AA3765" s="7">
        <v>103730196.44</v>
      </c>
      <c r="AB3765" s="1" t="s">
        <v>15679</v>
      </c>
      <c r="AC3765" s="7" t="s">
        <v>14869</v>
      </c>
      <c r="AD3765" s="1" t="s">
        <v>16269</v>
      </c>
    </row>
    <row r="3766" spans="1:30">
      <c r="A3766" s="6">
        <v>43948</v>
      </c>
      <c r="B3766" s="7" t="s">
        <v>15</v>
      </c>
      <c r="C3766" s="7" t="s">
        <v>4458</v>
      </c>
      <c r="D3766" s="11" t="s">
        <v>904</v>
      </c>
      <c r="E3766" s="7" t="s">
        <v>16</v>
      </c>
      <c r="F3766" s="7" t="s">
        <v>4459</v>
      </c>
      <c r="G3766" s="7" t="s">
        <v>17</v>
      </c>
      <c r="H3766" s="7" t="s">
        <v>6973</v>
      </c>
      <c r="I3766" s="7" t="s">
        <v>9944</v>
      </c>
      <c r="J3766" s="7"/>
      <c r="K3766" s="7" t="s">
        <v>4517</v>
      </c>
      <c r="L3766" s="7" t="s">
        <v>14723</v>
      </c>
      <c r="M3766" s="7" t="s">
        <v>9945</v>
      </c>
      <c r="N3766" s="7">
        <v>4330.5</v>
      </c>
      <c r="O3766" s="7"/>
      <c r="P3766" s="7"/>
      <c r="Q3766" s="7"/>
      <c r="R3766" s="1"/>
      <c r="S3766" s="1"/>
      <c r="T3766" s="1"/>
      <c r="U3766" s="15" t="s">
        <v>816</v>
      </c>
      <c r="V3766" s="52"/>
      <c r="W3766" s="14" t="s">
        <v>815</v>
      </c>
      <c r="X3766" s="20">
        <v>0</v>
      </c>
      <c r="Y3766" s="7" t="s">
        <v>12537</v>
      </c>
      <c r="Z3766" s="11" t="s">
        <v>4442</v>
      </c>
      <c r="AA3766" s="7">
        <v>30000</v>
      </c>
      <c r="AB3766" s="1" t="s">
        <v>16126</v>
      </c>
      <c r="AC3766" s="7" t="s">
        <v>14870</v>
      </c>
      <c r="AD3766" s="1" t="s">
        <v>16269</v>
      </c>
    </row>
    <row r="3767" spans="1:30">
      <c r="A3767" s="6">
        <v>43930</v>
      </c>
      <c r="B3767" s="7" t="s">
        <v>21</v>
      </c>
      <c r="C3767" s="7" t="s">
        <v>6974</v>
      </c>
      <c r="D3767" s="11" t="s">
        <v>904</v>
      </c>
      <c r="E3767" s="7" t="s">
        <v>16</v>
      </c>
      <c r="F3767" s="7"/>
      <c r="G3767" s="7" t="s">
        <v>17</v>
      </c>
      <c r="H3767" s="7" t="s">
        <v>6975</v>
      </c>
      <c r="I3767" s="7"/>
      <c r="J3767" s="7"/>
      <c r="K3767" s="7" t="s">
        <v>9946</v>
      </c>
      <c r="L3767" s="7" t="s">
        <v>14724</v>
      </c>
      <c r="M3767" s="7" t="s">
        <v>9947</v>
      </c>
      <c r="N3767" s="7">
        <v>4330</v>
      </c>
      <c r="O3767" s="7"/>
      <c r="P3767" s="7"/>
      <c r="Q3767" s="7"/>
      <c r="R3767" s="1"/>
      <c r="S3767" s="1"/>
      <c r="T3767" s="1"/>
      <c r="U3767" s="15" t="s">
        <v>816</v>
      </c>
      <c r="V3767" s="52"/>
      <c r="W3767" s="14" t="s">
        <v>815</v>
      </c>
      <c r="X3767" s="20">
        <v>0</v>
      </c>
      <c r="Y3767" s="7" t="s">
        <v>12538</v>
      </c>
      <c r="Z3767" s="11" t="s">
        <v>4442</v>
      </c>
      <c r="AA3767" s="7">
        <v>20000</v>
      </c>
      <c r="AB3767" s="1" t="s">
        <v>16127</v>
      </c>
      <c r="AC3767" s="7" t="s">
        <v>14870</v>
      </c>
      <c r="AD3767" s="1" t="s">
        <v>16269</v>
      </c>
    </row>
    <row r="3768" spans="1:30">
      <c r="A3768" s="6">
        <v>43948</v>
      </c>
      <c r="B3768" s="7" t="s">
        <v>21</v>
      </c>
      <c r="C3768" s="7" t="s">
        <v>4451</v>
      </c>
      <c r="D3768" s="7" t="s">
        <v>2480</v>
      </c>
      <c r="E3768" s="7" t="s">
        <v>16</v>
      </c>
      <c r="F3768" s="7" t="s">
        <v>2481</v>
      </c>
      <c r="G3768" s="7" t="s">
        <v>17</v>
      </c>
      <c r="H3768" s="7" t="s">
        <v>6118</v>
      </c>
      <c r="I3768" s="7" t="s">
        <v>9948</v>
      </c>
      <c r="J3768" s="7" t="s">
        <v>2485</v>
      </c>
      <c r="K3768" s="7"/>
      <c r="L3768" s="7" t="s">
        <v>9949</v>
      </c>
      <c r="M3768" s="7" t="s">
        <v>2419</v>
      </c>
      <c r="N3768" s="7">
        <v>4324.8</v>
      </c>
      <c r="O3768" s="7"/>
      <c r="P3768" s="7"/>
      <c r="Q3768" s="7"/>
      <c r="R3768" s="1"/>
      <c r="S3768" s="1"/>
      <c r="T3768" s="1"/>
      <c r="U3768" s="15" t="s">
        <v>816</v>
      </c>
      <c r="V3768" s="52"/>
      <c r="W3768" s="14" t="s">
        <v>815</v>
      </c>
      <c r="X3768" s="20">
        <v>0</v>
      </c>
      <c r="Y3768" s="7" t="s">
        <v>12539</v>
      </c>
      <c r="Z3768" s="11" t="s">
        <v>4442</v>
      </c>
      <c r="AA3768" s="7">
        <v>440000</v>
      </c>
      <c r="AB3768" s="1" t="s">
        <v>15250</v>
      </c>
      <c r="AC3768" s="7" t="s">
        <v>14869</v>
      </c>
      <c r="AD3768" s="1" t="s">
        <v>16269</v>
      </c>
    </row>
    <row r="3769" spans="1:30">
      <c r="A3769" s="6">
        <v>43950</v>
      </c>
      <c r="B3769" s="7" t="s">
        <v>21</v>
      </c>
      <c r="C3769" s="7" t="s">
        <v>4483</v>
      </c>
      <c r="D3769" s="7" t="s">
        <v>39</v>
      </c>
      <c r="E3769" s="7" t="s">
        <v>117</v>
      </c>
      <c r="F3769" s="7" t="s">
        <v>5312</v>
      </c>
      <c r="G3769" s="7" t="s">
        <v>37</v>
      </c>
      <c r="H3769" s="7" t="s">
        <v>6976</v>
      </c>
      <c r="I3769" s="7" t="s">
        <v>9726</v>
      </c>
      <c r="J3769" s="7" t="s">
        <v>9727</v>
      </c>
      <c r="K3769" s="7" t="s">
        <v>9728</v>
      </c>
      <c r="L3769" s="7" t="s">
        <v>14668</v>
      </c>
      <c r="M3769" s="7" t="s">
        <v>14667</v>
      </c>
      <c r="N3769" s="7">
        <v>4320</v>
      </c>
      <c r="O3769" s="7">
        <v>1440</v>
      </c>
      <c r="P3769" s="7">
        <v>3</v>
      </c>
      <c r="Q3769" s="7"/>
      <c r="R3769" s="1"/>
      <c r="S3769" s="1"/>
      <c r="T3769" s="1"/>
      <c r="U3769" s="15" t="s">
        <v>816</v>
      </c>
      <c r="V3769" s="52"/>
      <c r="W3769" s="14" t="s">
        <v>815</v>
      </c>
      <c r="X3769" s="20">
        <v>0</v>
      </c>
      <c r="Y3769" s="7" t="s">
        <v>12540</v>
      </c>
      <c r="Z3769" s="11" t="s">
        <v>4442</v>
      </c>
      <c r="AA3769" s="7">
        <v>20000</v>
      </c>
      <c r="AB3769" s="1" t="s">
        <v>16069</v>
      </c>
      <c r="AC3769" s="7" t="s">
        <v>14870</v>
      </c>
      <c r="AD3769" s="1" t="s">
        <v>16269</v>
      </c>
    </row>
    <row r="3770" spans="1:30">
      <c r="A3770" s="6">
        <v>43943</v>
      </c>
      <c r="B3770" s="7" t="s">
        <v>21</v>
      </c>
      <c r="C3770" s="7" t="s">
        <v>4491</v>
      </c>
      <c r="D3770" s="7" t="s">
        <v>2194</v>
      </c>
      <c r="E3770" s="7" t="s">
        <v>16</v>
      </c>
      <c r="F3770" s="7" t="s">
        <v>2265</v>
      </c>
      <c r="G3770" s="7" t="s">
        <v>17</v>
      </c>
      <c r="H3770" s="7" t="s">
        <v>6977</v>
      </c>
      <c r="I3770" s="7" t="s">
        <v>9950</v>
      </c>
      <c r="J3770" s="7" t="s">
        <v>2207</v>
      </c>
      <c r="K3770" s="7" t="s">
        <v>3799</v>
      </c>
      <c r="L3770" s="7" t="s">
        <v>9128</v>
      </c>
      <c r="M3770" s="7" t="s">
        <v>9951</v>
      </c>
      <c r="N3770" s="7">
        <v>4320</v>
      </c>
      <c r="O3770" s="7">
        <v>6000</v>
      </c>
      <c r="P3770" s="7">
        <v>0.72</v>
      </c>
      <c r="Q3770" s="7"/>
      <c r="R3770" s="1"/>
      <c r="S3770" s="1"/>
      <c r="T3770" s="1"/>
      <c r="U3770" s="15" t="s">
        <v>816</v>
      </c>
      <c r="V3770" s="52"/>
      <c r="W3770" s="14" t="s">
        <v>815</v>
      </c>
      <c r="X3770" s="20">
        <v>0</v>
      </c>
      <c r="Y3770" s="7" t="s">
        <v>12541</v>
      </c>
      <c r="Z3770" s="11" t="s">
        <v>4442</v>
      </c>
      <c r="AA3770" s="7">
        <v>50000</v>
      </c>
      <c r="AB3770" s="1" t="s">
        <v>15902</v>
      </c>
      <c r="AC3770" s="7" t="s">
        <v>14870</v>
      </c>
      <c r="AD3770" s="1" t="s">
        <v>16269</v>
      </c>
    </row>
    <row r="3771" spans="1:30">
      <c r="A3771" s="6">
        <v>43949</v>
      </c>
      <c r="B3771" s="7" t="s">
        <v>1385</v>
      </c>
      <c r="C3771" s="7" t="s">
        <v>4499</v>
      </c>
      <c r="D3771" s="7" t="s">
        <v>2194</v>
      </c>
      <c r="E3771" s="7" t="s">
        <v>36</v>
      </c>
      <c r="F3771" s="7" t="s">
        <v>2319</v>
      </c>
      <c r="G3771" s="7" t="s">
        <v>17</v>
      </c>
      <c r="H3771" s="7" t="s">
        <v>6978</v>
      </c>
      <c r="I3771" s="7" t="s">
        <v>2321</v>
      </c>
      <c r="J3771" s="7" t="s">
        <v>2321</v>
      </c>
      <c r="K3771" s="7" t="s">
        <v>2321</v>
      </c>
      <c r="L3771" s="7" t="s">
        <v>8262</v>
      </c>
      <c r="M3771" s="7" t="s">
        <v>8263</v>
      </c>
      <c r="N3771" s="7">
        <v>4320</v>
      </c>
      <c r="O3771" s="7">
        <v>120</v>
      </c>
      <c r="P3771" s="7">
        <v>36</v>
      </c>
      <c r="Q3771" s="7"/>
      <c r="R3771" s="1"/>
      <c r="S3771" s="1"/>
      <c r="T3771" s="1"/>
      <c r="U3771" s="15" t="s">
        <v>816</v>
      </c>
      <c r="V3771" s="52"/>
      <c r="W3771" s="14" t="s">
        <v>815</v>
      </c>
      <c r="X3771" s="20">
        <v>0</v>
      </c>
      <c r="Y3771" s="7" t="s">
        <v>12542</v>
      </c>
      <c r="Z3771" s="11" t="s">
        <v>4442</v>
      </c>
      <c r="AA3771" s="7">
        <v>900000</v>
      </c>
      <c r="AB3771" s="1" t="s">
        <v>15662</v>
      </c>
      <c r="AC3771" s="7" t="s">
        <v>14869</v>
      </c>
      <c r="AD3771" s="1" t="s">
        <v>16269</v>
      </c>
    </row>
    <row r="3772" spans="1:30">
      <c r="A3772" s="6">
        <v>43949</v>
      </c>
      <c r="B3772" s="7" t="s">
        <v>1385</v>
      </c>
      <c r="C3772" s="7" t="s">
        <v>4499</v>
      </c>
      <c r="D3772" s="7" t="s">
        <v>2194</v>
      </c>
      <c r="E3772" s="7" t="s">
        <v>36</v>
      </c>
      <c r="F3772" s="7" t="s">
        <v>2319</v>
      </c>
      <c r="G3772" s="7" t="s">
        <v>17</v>
      </c>
      <c r="H3772" s="7" t="s">
        <v>6979</v>
      </c>
      <c r="I3772" s="7" t="s">
        <v>2321</v>
      </c>
      <c r="J3772" s="7" t="s">
        <v>2321</v>
      </c>
      <c r="K3772" s="7" t="s">
        <v>2321</v>
      </c>
      <c r="L3772" s="7" t="s">
        <v>14691</v>
      </c>
      <c r="M3772" s="7" t="s">
        <v>9789</v>
      </c>
      <c r="N3772" s="7">
        <v>4320</v>
      </c>
      <c r="O3772" s="7">
        <v>4</v>
      </c>
      <c r="P3772" s="7">
        <v>1080</v>
      </c>
      <c r="Q3772" s="7"/>
      <c r="R3772" s="1"/>
      <c r="S3772" s="1"/>
      <c r="T3772" s="1"/>
      <c r="U3772" s="15" t="s">
        <v>816</v>
      </c>
      <c r="V3772" s="52"/>
      <c r="W3772" s="14" t="s">
        <v>815</v>
      </c>
      <c r="X3772" s="20">
        <v>0</v>
      </c>
      <c r="Y3772" s="7" t="s">
        <v>12543</v>
      </c>
      <c r="Z3772" s="11" t="s">
        <v>4442</v>
      </c>
      <c r="AA3772" s="7">
        <v>150000</v>
      </c>
      <c r="AB3772" s="1" t="s">
        <v>16090</v>
      </c>
      <c r="AC3772" s="7" t="s">
        <v>14869</v>
      </c>
      <c r="AD3772" s="1" t="s">
        <v>16269</v>
      </c>
    </row>
    <row r="3773" spans="1:30">
      <c r="A3773" s="6" t="s">
        <v>815</v>
      </c>
      <c r="B3773" s="7" t="s">
        <v>15</v>
      </c>
      <c r="C3773" s="7" t="s">
        <v>4458</v>
      </c>
      <c r="D3773" s="11" t="s">
        <v>904</v>
      </c>
      <c r="E3773" s="7" t="s">
        <v>16</v>
      </c>
      <c r="F3773" s="7" t="s">
        <v>4461</v>
      </c>
      <c r="G3773" s="7" t="s">
        <v>17</v>
      </c>
      <c r="H3773" s="7" t="s">
        <v>6980</v>
      </c>
      <c r="I3773" s="7" t="s">
        <v>8228</v>
      </c>
      <c r="J3773" s="7"/>
      <c r="K3773" s="7" t="s">
        <v>4517</v>
      </c>
      <c r="L3773" s="7" t="s">
        <v>8355</v>
      </c>
      <c r="M3773" s="7" t="s">
        <v>2620</v>
      </c>
      <c r="N3773" s="7">
        <v>4320</v>
      </c>
      <c r="O3773" s="7"/>
      <c r="P3773" s="7"/>
      <c r="Q3773" s="7"/>
      <c r="R3773" s="1"/>
      <c r="S3773" s="1"/>
      <c r="T3773" s="1"/>
      <c r="U3773" s="15" t="s">
        <v>816</v>
      </c>
      <c r="V3773" s="52"/>
      <c r="W3773" s="14" t="s">
        <v>815</v>
      </c>
      <c r="X3773" s="20">
        <v>0</v>
      </c>
      <c r="Y3773" s="7" t="s">
        <v>12544</v>
      </c>
      <c r="Z3773" s="11" t="s">
        <v>4442</v>
      </c>
      <c r="AA3773" s="7">
        <v>40000000</v>
      </c>
      <c r="AB3773" s="1" t="s">
        <v>15276</v>
      </c>
      <c r="AC3773" s="7" t="s">
        <v>14869</v>
      </c>
      <c r="AD3773" s="1" t="s">
        <v>16269</v>
      </c>
    </row>
    <row r="3774" spans="1:30">
      <c r="A3774" s="6">
        <v>43921</v>
      </c>
      <c r="B3774" s="7" t="s">
        <v>15</v>
      </c>
      <c r="C3774" s="7" t="s">
        <v>4632</v>
      </c>
      <c r="D3774" s="7" t="s">
        <v>3512</v>
      </c>
      <c r="E3774" s="7" t="s">
        <v>16</v>
      </c>
      <c r="F3774" s="7"/>
      <c r="G3774" s="7" t="s">
        <v>17</v>
      </c>
      <c r="H3774" s="7" t="s">
        <v>6981</v>
      </c>
      <c r="I3774" s="7" t="s">
        <v>8503</v>
      </c>
      <c r="J3774" s="7" t="s">
        <v>3561</v>
      </c>
      <c r="K3774" s="7" t="s">
        <v>3561</v>
      </c>
      <c r="L3774" s="7" t="s">
        <v>8501</v>
      </c>
      <c r="M3774" s="7" t="s">
        <v>8504</v>
      </c>
      <c r="N3774" s="7">
        <v>4317.4399999999996</v>
      </c>
      <c r="O3774" s="7">
        <v>18</v>
      </c>
      <c r="P3774" s="7">
        <v>239.86</v>
      </c>
      <c r="Q3774" s="7"/>
      <c r="R3774" s="1"/>
      <c r="S3774" s="1"/>
      <c r="T3774" s="1"/>
      <c r="U3774" s="15" t="s">
        <v>816</v>
      </c>
      <c r="V3774" s="52"/>
      <c r="W3774" s="14" t="s">
        <v>815</v>
      </c>
      <c r="X3774" s="20">
        <v>0</v>
      </c>
      <c r="Y3774" s="7" t="s">
        <v>12545</v>
      </c>
      <c r="Z3774" s="11" t="s">
        <v>4442</v>
      </c>
      <c r="AA3774" s="7">
        <v>0</v>
      </c>
      <c r="AB3774" s="1" t="s">
        <v>15726</v>
      </c>
      <c r="AC3774" s="7" t="s">
        <v>14869</v>
      </c>
      <c r="AD3774" s="1" t="s">
        <v>16269</v>
      </c>
    </row>
    <row r="3775" spans="1:30">
      <c r="A3775" s="6">
        <v>43944</v>
      </c>
      <c r="B3775" s="7" t="s">
        <v>15</v>
      </c>
      <c r="C3775" s="7" t="s">
        <v>4647</v>
      </c>
      <c r="D3775" s="7" t="s">
        <v>4137</v>
      </c>
      <c r="E3775" s="7" t="s">
        <v>16</v>
      </c>
      <c r="F3775" s="7" t="s">
        <v>4138</v>
      </c>
      <c r="G3775" s="7" t="s">
        <v>17</v>
      </c>
      <c r="H3775" s="7" t="s">
        <v>6982</v>
      </c>
      <c r="I3775" s="7" t="s">
        <v>4170</v>
      </c>
      <c r="J3775" s="7"/>
      <c r="K3775" s="7"/>
      <c r="L3775" s="7" t="s">
        <v>14062</v>
      </c>
      <c r="M3775" s="7" t="s">
        <v>4144</v>
      </c>
      <c r="N3775" s="7">
        <v>4312.5</v>
      </c>
      <c r="O3775" s="7">
        <v>230</v>
      </c>
      <c r="P3775" s="7">
        <v>18.75</v>
      </c>
      <c r="Q3775" s="7"/>
      <c r="R3775" s="1"/>
      <c r="S3775" s="1"/>
      <c r="T3775" s="1"/>
      <c r="U3775" s="15" t="s">
        <v>816</v>
      </c>
      <c r="V3775" s="52"/>
      <c r="W3775" s="14" t="s">
        <v>815</v>
      </c>
      <c r="X3775" s="20">
        <v>0</v>
      </c>
      <c r="Y3775" s="7" t="s">
        <v>12546</v>
      </c>
      <c r="Z3775" s="11" t="s">
        <v>4442</v>
      </c>
      <c r="AA3775" s="7">
        <v>500000</v>
      </c>
      <c r="AB3775" s="1" t="s">
        <v>15226</v>
      </c>
      <c r="AC3775" s="7" t="s">
        <v>14869</v>
      </c>
      <c r="AD3775" s="1" t="s">
        <v>16269</v>
      </c>
    </row>
    <row r="3776" spans="1:30">
      <c r="A3776" s="6">
        <v>43948</v>
      </c>
      <c r="B3776" s="7" t="s">
        <v>15</v>
      </c>
      <c r="C3776" s="7" t="s">
        <v>4647</v>
      </c>
      <c r="D3776" s="7" t="s">
        <v>4137</v>
      </c>
      <c r="E3776" s="7" t="s">
        <v>16</v>
      </c>
      <c r="F3776" s="7" t="s">
        <v>6087</v>
      </c>
      <c r="G3776" s="7" t="s">
        <v>17</v>
      </c>
      <c r="H3776" s="7" t="s">
        <v>6238</v>
      </c>
      <c r="I3776" s="7" t="s">
        <v>4170</v>
      </c>
      <c r="J3776" s="7"/>
      <c r="K3776" s="7"/>
      <c r="L3776" s="7" t="s">
        <v>14062</v>
      </c>
      <c r="M3776" s="7" t="s">
        <v>4144</v>
      </c>
      <c r="N3776" s="7">
        <v>4312.5</v>
      </c>
      <c r="O3776" s="7"/>
      <c r="P3776" s="7"/>
      <c r="Q3776" s="7"/>
      <c r="R3776" s="1"/>
      <c r="S3776" s="1"/>
      <c r="T3776" s="1"/>
      <c r="U3776" s="15" t="s">
        <v>816</v>
      </c>
      <c r="V3776" s="52"/>
      <c r="W3776" s="14" t="s">
        <v>815</v>
      </c>
      <c r="X3776" s="20">
        <v>0</v>
      </c>
      <c r="Y3776" s="7" t="s">
        <v>12547</v>
      </c>
      <c r="Z3776" s="11" t="s">
        <v>4442</v>
      </c>
      <c r="AA3776" s="7">
        <v>500000</v>
      </c>
      <c r="AB3776" s="1" t="s">
        <v>15226</v>
      </c>
      <c r="AC3776" s="7" t="s">
        <v>14869</v>
      </c>
      <c r="AD3776" s="1" t="s">
        <v>16269</v>
      </c>
    </row>
    <row r="3777" spans="1:30">
      <c r="A3777" s="6">
        <v>43938</v>
      </c>
      <c r="B3777" s="7" t="s">
        <v>21</v>
      </c>
      <c r="C3777" s="7" t="s">
        <v>6983</v>
      </c>
      <c r="D3777" s="11" t="s">
        <v>904</v>
      </c>
      <c r="E3777" s="7" t="s">
        <v>16</v>
      </c>
      <c r="F3777" s="7"/>
      <c r="G3777" s="7" t="s">
        <v>17</v>
      </c>
      <c r="H3777" s="7" t="s">
        <v>6984</v>
      </c>
      <c r="I3777" s="7"/>
      <c r="J3777" s="7"/>
      <c r="K3777" s="7" t="s">
        <v>9952</v>
      </c>
      <c r="L3777" s="7" t="s">
        <v>14725</v>
      </c>
      <c r="M3777" s="7" t="s">
        <v>9953</v>
      </c>
      <c r="N3777" s="7">
        <v>4305</v>
      </c>
      <c r="O3777" s="7"/>
      <c r="P3777" s="7"/>
      <c r="Q3777" s="7"/>
      <c r="R3777" s="1"/>
      <c r="S3777" s="1"/>
      <c r="T3777" s="1"/>
      <c r="U3777" s="15" t="s">
        <v>816</v>
      </c>
      <c r="V3777" s="52"/>
      <c r="W3777" s="14" t="s">
        <v>815</v>
      </c>
      <c r="X3777" s="20">
        <v>0</v>
      </c>
      <c r="Y3777" s="7" t="s">
        <v>12548</v>
      </c>
      <c r="Z3777" s="11" t="s">
        <v>4442</v>
      </c>
      <c r="AA3777" s="7">
        <v>12000</v>
      </c>
      <c r="AB3777" s="1" t="s">
        <v>16128</v>
      </c>
      <c r="AC3777" s="7" t="s">
        <v>14870</v>
      </c>
      <c r="AD3777" s="1" t="s">
        <v>16269</v>
      </c>
    </row>
    <row r="3778" spans="1:30">
      <c r="A3778" s="6">
        <v>43941</v>
      </c>
      <c r="B3778" s="7" t="s">
        <v>21</v>
      </c>
      <c r="C3778" s="7" t="s">
        <v>2648</v>
      </c>
      <c r="D3778" s="11" t="s">
        <v>3952</v>
      </c>
      <c r="E3778" s="7" t="s">
        <v>16</v>
      </c>
      <c r="F3778" s="7" t="s">
        <v>2670</v>
      </c>
      <c r="G3778" s="7" t="s">
        <v>17</v>
      </c>
      <c r="H3778" s="7" t="s">
        <v>6985</v>
      </c>
      <c r="I3778" s="7" t="s">
        <v>9954</v>
      </c>
      <c r="J3778" s="7"/>
      <c r="K3778" s="7"/>
      <c r="L3778" s="7" t="s">
        <v>1854</v>
      </c>
      <c r="M3778" s="7" t="s">
        <v>1855</v>
      </c>
      <c r="N3778" s="7">
        <v>4302</v>
      </c>
      <c r="O3778" s="7"/>
      <c r="P3778" s="7"/>
      <c r="Q3778" s="7"/>
      <c r="R3778" s="1"/>
      <c r="S3778" s="1"/>
      <c r="T3778" s="1"/>
      <c r="U3778" s="15" t="s">
        <v>816</v>
      </c>
      <c r="V3778" s="52"/>
      <c r="W3778" s="14" t="s">
        <v>815</v>
      </c>
      <c r="X3778" s="20">
        <v>0</v>
      </c>
      <c r="Y3778" s="7" t="s">
        <v>12549</v>
      </c>
      <c r="Z3778" s="11" t="s">
        <v>4442</v>
      </c>
      <c r="AA3778" s="7">
        <v>50000</v>
      </c>
      <c r="AB3778" s="1" t="s">
        <v>15169</v>
      </c>
      <c r="AC3778" s="7" t="s">
        <v>14868</v>
      </c>
      <c r="AD3778" s="1" t="s">
        <v>16269</v>
      </c>
    </row>
    <row r="3779" spans="1:30">
      <c r="A3779" s="6">
        <v>43930</v>
      </c>
      <c r="B3779" s="7" t="s">
        <v>1385</v>
      </c>
      <c r="C3779" s="7" t="s">
        <v>4444</v>
      </c>
      <c r="D3779" s="7" t="s">
        <v>1387</v>
      </c>
      <c r="E3779" s="7" t="s">
        <v>4456</v>
      </c>
      <c r="F3779" s="7" t="s">
        <v>4469</v>
      </c>
      <c r="G3779" s="7" t="s">
        <v>17</v>
      </c>
      <c r="H3779" s="7" t="s">
        <v>5823</v>
      </c>
      <c r="I3779" s="7" t="s">
        <v>8902</v>
      </c>
      <c r="J3779" s="7"/>
      <c r="K3779" s="7"/>
      <c r="L3779" s="7" t="s">
        <v>9955</v>
      </c>
      <c r="M3779" s="7" t="s">
        <v>9956</v>
      </c>
      <c r="N3779" s="7">
        <v>4302</v>
      </c>
      <c r="O3779" s="7"/>
      <c r="P3779" s="7"/>
      <c r="Q3779" s="7"/>
      <c r="R3779" s="1"/>
      <c r="S3779" s="1"/>
      <c r="T3779" s="1"/>
      <c r="U3779" s="15" t="s">
        <v>816</v>
      </c>
      <c r="V3779" s="52"/>
      <c r="W3779" s="14" t="s">
        <v>815</v>
      </c>
      <c r="X3779" s="20">
        <v>0</v>
      </c>
      <c r="Y3779" s="7" t="s">
        <v>12550</v>
      </c>
      <c r="Z3779" s="11" t="s">
        <v>4442</v>
      </c>
      <c r="AA3779" s="7">
        <v>80000</v>
      </c>
      <c r="AB3779" s="1" t="s">
        <v>16129</v>
      </c>
      <c r="AC3779" s="7" t="s">
        <v>14870</v>
      </c>
      <c r="AD3779" s="1" t="s">
        <v>16269</v>
      </c>
    </row>
    <row r="3780" spans="1:30">
      <c r="A3780" s="6" t="s">
        <v>815</v>
      </c>
      <c r="B3780" s="7" t="s">
        <v>15</v>
      </c>
      <c r="C3780" s="7" t="s">
        <v>4458</v>
      </c>
      <c r="D3780" s="11" t="s">
        <v>904</v>
      </c>
      <c r="E3780" s="7" t="s">
        <v>16</v>
      </c>
      <c r="F3780" s="7" t="s">
        <v>4459</v>
      </c>
      <c r="G3780" s="7" t="s">
        <v>17</v>
      </c>
      <c r="H3780" s="7" t="s">
        <v>6986</v>
      </c>
      <c r="I3780" s="7" t="s">
        <v>4846</v>
      </c>
      <c r="J3780" s="7"/>
      <c r="K3780" s="7" t="s">
        <v>4517</v>
      </c>
      <c r="L3780" s="7" t="s">
        <v>9071</v>
      </c>
      <c r="M3780" s="7" t="s">
        <v>10346</v>
      </c>
      <c r="N3780" s="7">
        <v>4295.16</v>
      </c>
      <c r="O3780" s="7"/>
      <c r="P3780" s="7"/>
      <c r="Q3780" s="7"/>
      <c r="R3780" s="1"/>
      <c r="S3780" s="1"/>
      <c r="T3780" s="1"/>
      <c r="U3780" s="15" t="s">
        <v>816</v>
      </c>
      <c r="V3780" s="52"/>
      <c r="W3780" s="14" t="s">
        <v>815</v>
      </c>
      <c r="X3780" s="20">
        <v>0</v>
      </c>
      <c r="Y3780" s="7" t="s">
        <v>12551</v>
      </c>
      <c r="Z3780" s="11" t="s">
        <v>4442</v>
      </c>
      <c r="AA3780" s="7">
        <v>1000000</v>
      </c>
      <c r="AB3780" s="1" t="s">
        <v>15881</v>
      </c>
      <c r="AC3780" s="7" t="s">
        <v>14869</v>
      </c>
      <c r="AD3780" s="1" t="s">
        <v>16269</v>
      </c>
    </row>
    <row r="3781" spans="1:30">
      <c r="A3781" s="6">
        <v>43941</v>
      </c>
      <c r="B3781" s="7" t="s">
        <v>21</v>
      </c>
      <c r="C3781" s="7" t="s">
        <v>4589</v>
      </c>
      <c r="D3781" s="7" t="s">
        <v>2170</v>
      </c>
      <c r="E3781" s="7" t="s">
        <v>16</v>
      </c>
      <c r="F3781" s="7"/>
      <c r="G3781" s="7" t="s">
        <v>17</v>
      </c>
      <c r="H3781" s="7" t="s">
        <v>6987</v>
      </c>
      <c r="I3781" s="7" t="s">
        <v>5081</v>
      </c>
      <c r="J3781" s="7"/>
      <c r="K3781" s="7"/>
      <c r="L3781" s="7"/>
      <c r="M3781" s="7"/>
      <c r="N3781" s="7">
        <v>4276.8</v>
      </c>
      <c r="O3781" s="7">
        <v>36</v>
      </c>
      <c r="P3781" s="7">
        <v>118.8</v>
      </c>
      <c r="Q3781" s="7" t="s">
        <v>4402</v>
      </c>
      <c r="R3781" s="1"/>
      <c r="S3781" s="1"/>
      <c r="T3781" s="1"/>
      <c r="U3781" s="15" t="s">
        <v>816</v>
      </c>
      <c r="V3781" s="52"/>
      <c r="W3781" s="14" t="s">
        <v>815</v>
      </c>
      <c r="X3781" s="20">
        <v>0</v>
      </c>
      <c r="Y3781" s="7" t="s">
        <v>12552</v>
      </c>
      <c r="Z3781" s="11" t="s">
        <v>4442</v>
      </c>
      <c r="AA3781" s="7"/>
      <c r="AB3781" s="1" t="s">
        <v>14871</v>
      </c>
      <c r="AC3781" s="7"/>
      <c r="AD3781" s="1" t="s">
        <v>16269</v>
      </c>
    </row>
    <row r="3782" spans="1:30">
      <c r="A3782" s="6">
        <v>43941</v>
      </c>
      <c r="B3782" s="7" t="s">
        <v>15</v>
      </c>
      <c r="C3782" s="7" t="s">
        <v>4645</v>
      </c>
      <c r="D3782" s="7" t="s">
        <v>692</v>
      </c>
      <c r="E3782" s="7" t="s">
        <v>16</v>
      </c>
      <c r="F3782" s="7"/>
      <c r="G3782" s="7" t="s">
        <v>17</v>
      </c>
      <c r="H3782" s="7" t="s">
        <v>6988</v>
      </c>
      <c r="I3782" s="7" t="s">
        <v>9156</v>
      </c>
      <c r="J3782" s="7"/>
      <c r="K3782" s="7" t="s">
        <v>9157</v>
      </c>
      <c r="L3782" s="7" t="s">
        <v>9734</v>
      </c>
      <c r="M3782" s="7" t="s">
        <v>9735</v>
      </c>
      <c r="N3782" s="7">
        <v>4275</v>
      </c>
      <c r="O3782" s="7">
        <v>45</v>
      </c>
      <c r="P3782" s="7">
        <v>95</v>
      </c>
      <c r="Q3782" s="7"/>
      <c r="R3782" s="1"/>
      <c r="S3782" s="1"/>
      <c r="T3782" s="1"/>
      <c r="U3782" s="15" t="s">
        <v>816</v>
      </c>
      <c r="V3782" s="52"/>
      <c r="W3782" s="14" t="s">
        <v>815</v>
      </c>
      <c r="X3782" s="20">
        <v>0</v>
      </c>
      <c r="Y3782" s="7" t="s">
        <v>12553</v>
      </c>
      <c r="Z3782" s="11" t="s">
        <v>4442</v>
      </c>
      <c r="AA3782" s="7">
        <v>100000</v>
      </c>
      <c r="AB3782" s="1" t="s">
        <v>16072</v>
      </c>
      <c r="AC3782" s="7" t="s">
        <v>14870</v>
      </c>
      <c r="AD3782" s="1" t="s">
        <v>16269</v>
      </c>
    </row>
    <row r="3783" spans="1:30">
      <c r="A3783" s="6">
        <v>43944</v>
      </c>
      <c r="B3783" s="7" t="s">
        <v>15</v>
      </c>
      <c r="C3783" s="7" t="s">
        <v>5157</v>
      </c>
      <c r="D3783" s="7" t="s">
        <v>2151</v>
      </c>
      <c r="E3783" s="7" t="s">
        <v>16</v>
      </c>
      <c r="F3783" s="7" t="s">
        <v>2152</v>
      </c>
      <c r="G3783" s="7" t="s">
        <v>37</v>
      </c>
      <c r="H3783" s="7" t="s">
        <v>5662</v>
      </c>
      <c r="I3783" s="7" t="s">
        <v>8706</v>
      </c>
      <c r="J3783" s="7"/>
      <c r="K3783" s="7" t="s">
        <v>2580</v>
      </c>
      <c r="L3783" s="7" t="s">
        <v>14726</v>
      </c>
      <c r="M3783" s="7" t="s">
        <v>9957</v>
      </c>
      <c r="N3783" s="7">
        <v>4237.22</v>
      </c>
      <c r="O3783" s="7"/>
      <c r="P3783" s="7"/>
      <c r="Q3783" s="7"/>
      <c r="R3783" s="1"/>
      <c r="S3783" s="1"/>
      <c r="T3783" s="1"/>
      <c r="U3783" s="15" t="s">
        <v>816</v>
      </c>
      <c r="V3783" s="52"/>
      <c r="W3783" s="14" t="s">
        <v>815</v>
      </c>
      <c r="X3783" s="20">
        <v>0</v>
      </c>
      <c r="Y3783" s="7" t="s">
        <v>12554</v>
      </c>
      <c r="Z3783" s="11" t="s">
        <v>4442</v>
      </c>
      <c r="AA3783" s="7">
        <v>2000000</v>
      </c>
      <c r="AB3783" s="1" t="s">
        <v>16130</v>
      </c>
      <c r="AC3783" s="7" t="s">
        <v>14869</v>
      </c>
      <c r="AD3783" s="1" t="s">
        <v>16269</v>
      </c>
    </row>
    <row r="3784" spans="1:30">
      <c r="A3784" s="6">
        <v>43915</v>
      </c>
      <c r="B3784" s="7" t="s">
        <v>15</v>
      </c>
      <c r="C3784" s="7" t="s">
        <v>4458</v>
      </c>
      <c r="D3784" s="11" t="s">
        <v>904</v>
      </c>
      <c r="E3784" s="7" t="s">
        <v>16</v>
      </c>
      <c r="F3784" s="7" t="s">
        <v>4459</v>
      </c>
      <c r="G3784" s="7" t="s">
        <v>17</v>
      </c>
      <c r="H3784" s="7" t="s">
        <v>6989</v>
      </c>
      <c r="I3784" s="7" t="s">
        <v>9572</v>
      </c>
      <c r="J3784" s="7"/>
      <c r="K3784" s="7" t="s">
        <v>4517</v>
      </c>
      <c r="L3784" s="7" t="s">
        <v>14619</v>
      </c>
      <c r="M3784" s="7" t="s">
        <v>9573</v>
      </c>
      <c r="N3784" s="7">
        <v>4232</v>
      </c>
      <c r="O3784" s="7">
        <v>16</v>
      </c>
      <c r="P3784" s="7">
        <v>264.5</v>
      </c>
      <c r="Q3784" s="7"/>
      <c r="R3784" s="1"/>
      <c r="S3784" s="1"/>
      <c r="T3784" s="1"/>
      <c r="U3784" s="15" t="s">
        <v>816</v>
      </c>
      <c r="V3784" s="52"/>
      <c r="W3784" s="14" t="s">
        <v>815</v>
      </c>
      <c r="X3784" s="20">
        <v>0</v>
      </c>
      <c r="Y3784" s="7" t="s">
        <v>12555</v>
      </c>
      <c r="Z3784" s="11" t="s">
        <v>4442</v>
      </c>
      <c r="AA3784" s="7">
        <v>69377854</v>
      </c>
      <c r="AB3784" s="1" t="s">
        <v>16024</v>
      </c>
      <c r="AC3784" s="7" t="s">
        <v>14869</v>
      </c>
      <c r="AD3784" s="1" t="s">
        <v>16269</v>
      </c>
    </row>
    <row r="3785" spans="1:30">
      <c r="A3785" s="6">
        <v>43929</v>
      </c>
      <c r="B3785" s="7" t="s">
        <v>21</v>
      </c>
      <c r="C3785" s="7" t="s">
        <v>6990</v>
      </c>
      <c r="D3785" s="11" t="s">
        <v>904</v>
      </c>
      <c r="E3785" s="7" t="s">
        <v>16</v>
      </c>
      <c r="F3785" s="7"/>
      <c r="G3785" s="7" t="s">
        <v>17</v>
      </c>
      <c r="H3785" s="7" t="s">
        <v>6551</v>
      </c>
      <c r="I3785" s="7" t="s">
        <v>9958</v>
      </c>
      <c r="J3785" s="7"/>
      <c r="K3785" s="7" t="s">
        <v>9959</v>
      </c>
      <c r="L3785" s="7"/>
      <c r="M3785" s="7"/>
      <c r="N3785" s="7">
        <v>4210</v>
      </c>
      <c r="O3785" s="7"/>
      <c r="P3785" s="7"/>
      <c r="Q3785" s="7"/>
      <c r="R3785" s="1"/>
      <c r="S3785" s="1"/>
      <c r="T3785" s="1"/>
      <c r="U3785" s="15" t="s">
        <v>816</v>
      </c>
      <c r="V3785" s="52"/>
      <c r="W3785" s="14" t="s">
        <v>815</v>
      </c>
      <c r="X3785" s="20">
        <v>0</v>
      </c>
      <c r="Y3785" s="7" t="s">
        <v>12556</v>
      </c>
      <c r="Z3785" s="11" t="s">
        <v>4442</v>
      </c>
      <c r="AA3785" s="7"/>
      <c r="AB3785" s="1" t="s">
        <v>14871</v>
      </c>
      <c r="AC3785" s="7"/>
      <c r="AD3785" s="1" t="s">
        <v>16269</v>
      </c>
    </row>
    <row r="3786" spans="1:30">
      <c r="A3786" s="6">
        <v>43913</v>
      </c>
      <c r="B3786" s="7" t="s">
        <v>21</v>
      </c>
      <c r="C3786" s="7" t="s">
        <v>4269</v>
      </c>
      <c r="D3786" s="7" t="s">
        <v>3952</v>
      </c>
      <c r="E3786" s="7" t="s">
        <v>16</v>
      </c>
      <c r="F3786" s="7" t="s">
        <v>4270</v>
      </c>
      <c r="G3786" s="7" t="s">
        <v>17</v>
      </c>
      <c r="H3786" s="7" t="s">
        <v>6991</v>
      </c>
      <c r="I3786" s="7" t="s">
        <v>4396</v>
      </c>
      <c r="J3786" s="7"/>
      <c r="K3786" s="7"/>
      <c r="L3786" s="7" t="s">
        <v>8531</v>
      </c>
      <c r="M3786" s="7" t="s">
        <v>14344</v>
      </c>
      <c r="N3786" s="7">
        <v>4202</v>
      </c>
      <c r="O3786" s="7">
        <v>100</v>
      </c>
      <c r="P3786" s="7">
        <v>42.02</v>
      </c>
      <c r="Q3786" s="7" t="s">
        <v>20</v>
      </c>
      <c r="R3786" s="1"/>
      <c r="S3786" s="1"/>
      <c r="T3786" s="1"/>
      <c r="U3786" s="15" t="s">
        <v>816</v>
      </c>
      <c r="V3786" s="52"/>
      <c r="W3786" s="14" t="s">
        <v>815</v>
      </c>
      <c r="X3786" s="20">
        <v>0</v>
      </c>
      <c r="Y3786" s="7" t="s">
        <v>12557</v>
      </c>
      <c r="Z3786" s="11" t="s">
        <v>4442</v>
      </c>
      <c r="AA3786" s="7">
        <v>1500000</v>
      </c>
      <c r="AB3786" s="1" t="s">
        <v>15733</v>
      </c>
      <c r="AC3786" s="7" t="s">
        <v>14869</v>
      </c>
      <c r="AD3786" s="1" t="s">
        <v>16269</v>
      </c>
    </row>
    <row r="3787" spans="1:30">
      <c r="A3787" s="6">
        <v>43937</v>
      </c>
      <c r="B3787" s="7" t="s">
        <v>21</v>
      </c>
      <c r="C3787" s="7" t="s">
        <v>6992</v>
      </c>
      <c r="D3787" s="11" t="s">
        <v>904</v>
      </c>
      <c r="E3787" s="7" t="s">
        <v>16</v>
      </c>
      <c r="F3787" s="7"/>
      <c r="G3787" s="7" t="s">
        <v>17</v>
      </c>
      <c r="H3787" s="7" t="s">
        <v>6993</v>
      </c>
      <c r="I3787" s="7" t="s">
        <v>9960</v>
      </c>
      <c r="J3787" s="7"/>
      <c r="K3787" s="7" t="s">
        <v>9961</v>
      </c>
      <c r="L3787" s="7" t="s">
        <v>14727</v>
      </c>
      <c r="M3787" s="7" t="s">
        <v>9962</v>
      </c>
      <c r="N3787" s="7">
        <v>4200</v>
      </c>
      <c r="O3787" s="7"/>
      <c r="P3787" s="7"/>
      <c r="Q3787" s="7"/>
      <c r="R3787" s="1"/>
      <c r="S3787" s="1"/>
      <c r="T3787" s="1"/>
      <c r="U3787" s="15" t="s">
        <v>816</v>
      </c>
      <c r="V3787" s="52"/>
      <c r="W3787" s="14" t="s">
        <v>815</v>
      </c>
      <c r="X3787" s="20">
        <v>0</v>
      </c>
      <c r="Y3787" s="7" t="s">
        <v>12558</v>
      </c>
      <c r="Z3787" s="11" t="s">
        <v>4442</v>
      </c>
      <c r="AA3787" s="7">
        <v>90000</v>
      </c>
      <c r="AB3787" s="1" t="s">
        <v>16131</v>
      </c>
      <c r="AC3787" s="7" t="s">
        <v>14870</v>
      </c>
      <c r="AD3787" s="1" t="s">
        <v>16269</v>
      </c>
    </row>
    <row r="3788" spans="1:30">
      <c r="A3788" s="6">
        <v>43913</v>
      </c>
      <c r="B3788" s="7" t="s">
        <v>15</v>
      </c>
      <c r="C3788" s="7" t="s">
        <v>4632</v>
      </c>
      <c r="D3788" s="7" t="s">
        <v>3512</v>
      </c>
      <c r="E3788" s="7" t="s">
        <v>16</v>
      </c>
      <c r="F3788" s="7"/>
      <c r="G3788" s="7" t="s">
        <v>17</v>
      </c>
      <c r="H3788" s="7" t="s">
        <v>6994</v>
      </c>
      <c r="I3788" s="7" t="s">
        <v>8503</v>
      </c>
      <c r="J3788" s="7" t="s">
        <v>3518</v>
      </c>
      <c r="K3788" s="7" t="s">
        <v>3518</v>
      </c>
      <c r="L3788" s="7" t="s">
        <v>8501</v>
      </c>
      <c r="M3788" s="7" t="s">
        <v>8504</v>
      </c>
      <c r="N3788" s="7">
        <v>4162.8100000000004</v>
      </c>
      <c r="O3788" s="7">
        <v>743</v>
      </c>
      <c r="P3788" s="7">
        <v>5.6</v>
      </c>
      <c r="Q3788" s="7"/>
      <c r="R3788" s="1"/>
      <c r="S3788" s="1"/>
      <c r="T3788" s="1"/>
      <c r="U3788" s="15" t="s">
        <v>816</v>
      </c>
      <c r="V3788" s="52"/>
      <c r="W3788" s="14" t="s">
        <v>815</v>
      </c>
      <c r="X3788" s="20">
        <v>0</v>
      </c>
      <c r="Y3788" s="7" t="s">
        <v>12559</v>
      </c>
      <c r="Z3788" s="11" t="s">
        <v>4442</v>
      </c>
      <c r="AA3788" s="7">
        <v>0</v>
      </c>
      <c r="AB3788" s="1" t="s">
        <v>15726</v>
      </c>
      <c r="AC3788" s="7" t="s">
        <v>14869</v>
      </c>
      <c r="AD3788" s="1" t="s">
        <v>16269</v>
      </c>
    </row>
    <row r="3789" spans="1:30">
      <c r="A3789" s="6">
        <v>43911</v>
      </c>
      <c r="B3789" s="7" t="s">
        <v>15</v>
      </c>
      <c r="C3789" s="7" t="s">
        <v>4632</v>
      </c>
      <c r="D3789" s="7" t="s">
        <v>3512</v>
      </c>
      <c r="E3789" s="7" t="s">
        <v>16</v>
      </c>
      <c r="F3789" s="7"/>
      <c r="G3789" s="7" t="s">
        <v>17</v>
      </c>
      <c r="H3789" s="7" t="s">
        <v>6995</v>
      </c>
      <c r="I3789" s="7" t="s">
        <v>3517</v>
      </c>
      <c r="J3789" s="7" t="s">
        <v>3518</v>
      </c>
      <c r="K3789" s="7" t="s">
        <v>3518</v>
      </c>
      <c r="L3789" s="7" t="s">
        <v>8501</v>
      </c>
      <c r="M3789" s="7" t="s">
        <v>8502</v>
      </c>
      <c r="N3789" s="7">
        <v>4162.7700000000004</v>
      </c>
      <c r="O3789" s="7">
        <v>743</v>
      </c>
      <c r="P3789" s="7">
        <v>5.6</v>
      </c>
      <c r="Q3789" s="7"/>
      <c r="R3789" s="1"/>
      <c r="S3789" s="1"/>
      <c r="T3789" s="1"/>
      <c r="U3789" s="15" t="s">
        <v>816</v>
      </c>
      <c r="V3789" s="52"/>
      <c r="W3789" s="14" t="s">
        <v>815</v>
      </c>
      <c r="X3789" s="20">
        <v>0</v>
      </c>
      <c r="Y3789" s="7" t="s">
        <v>12560</v>
      </c>
      <c r="Z3789" s="11" t="s">
        <v>4442</v>
      </c>
      <c r="AA3789" s="7">
        <v>0</v>
      </c>
      <c r="AB3789" s="1" t="s">
        <v>15725</v>
      </c>
      <c r="AC3789" s="7" t="s">
        <v>14869</v>
      </c>
      <c r="AD3789" s="1" t="s">
        <v>16269</v>
      </c>
    </row>
    <row r="3790" spans="1:30">
      <c r="A3790" s="6">
        <v>43948</v>
      </c>
      <c r="B3790" s="7" t="s">
        <v>21</v>
      </c>
      <c r="C3790" s="7" t="s">
        <v>4451</v>
      </c>
      <c r="D3790" s="7" t="s">
        <v>2480</v>
      </c>
      <c r="E3790" s="7" t="s">
        <v>16</v>
      </c>
      <c r="F3790" s="7" t="s">
        <v>2481</v>
      </c>
      <c r="G3790" s="7" t="s">
        <v>37</v>
      </c>
      <c r="H3790" s="7" t="s">
        <v>6996</v>
      </c>
      <c r="I3790" s="7" t="s">
        <v>9963</v>
      </c>
      <c r="J3790" s="7" t="s">
        <v>2485</v>
      </c>
      <c r="K3790" s="7"/>
      <c r="L3790" s="7" t="s">
        <v>9964</v>
      </c>
      <c r="M3790" s="7" t="s">
        <v>9965</v>
      </c>
      <c r="N3790" s="7">
        <v>4151</v>
      </c>
      <c r="O3790" s="7"/>
      <c r="P3790" s="7"/>
      <c r="Q3790" s="7"/>
      <c r="R3790" s="1"/>
      <c r="S3790" s="1"/>
      <c r="T3790" s="1"/>
      <c r="U3790" s="15" t="s">
        <v>816</v>
      </c>
      <c r="V3790" s="52"/>
      <c r="W3790" s="14" t="s">
        <v>815</v>
      </c>
      <c r="X3790" s="20">
        <v>0</v>
      </c>
      <c r="Y3790" s="7" t="s">
        <v>12561</v>
      </c>
      <c r="Z3790" s="11" t="s">
        <v>4442</v>
      </c>
      <c r="AA3790" s="7">
        <v>950000</v>
      </c>
      <c r="AB3790" s="1" t="s">
        <v>16132</v>
      </c>
      <c r="AC3790" s="7" t="s">
        <v>14870</v>
      </c>
      <c r="AD3790" s="1" t="s">
        <v>16269</v>
      </c>
    </row>
    <row r="3791" spans="1:30">
      <c r="A3791" s="6">
        <v>43950</v>
      </c>
      <c r="B3791" s="7" t="s">
        <v>1385</v>
      </c>
      <c r="C3791" s="7" t="s">
        <v>4444</v>
      </c>
      <c r="D3791" s="7" t="s">
        <v>1387</v>
      </c>
      <c r="E3791" s="7" t="s">
        <v>4456</v>
      </c>
      <c r="F3791" s="7" t="s">
        <v>4498</v>
      </c>
      <c r="G3791" s="7" t="s">
        <v>17</v>
      </c>
      <c r="H3791" s="7" t="s">
        <v>6997</v>
      </c>
      <c r="I3791" s="7" t="s">
        <v>9966</v>
      </c>
      <c r="J3791" s="7"/>
      <c r="K3791" s="7"/>
      <c r="L3791" s="7" t="s">
        <v>9967</v>
      </c>
      <c r="M3791" s="7" t="s">
        <v>9968</v>
      </c>
      <c r="N3791" s="7">
        <v>4140</v>
      </c>
      <c r="O3791" s="7"/>
      <c r="P3791" s="7"/>
      <c r="Q3791" s="7"/>
      <c r="R3791" s="1"/>
      <c r="S3791" s="1"/>
      <c r="T3791" s="1"/>
      <c r="U3791" s="15" t="s">
        <v>816</v>
      </c>
      <c r="V3791" s="52"/>
      <c r="W3791" s="14" t="s">
        <v>815</v>
      </c>
      <c r="X3791" s="20">
        <v>0</v>
      </c>
      <c r="Y3791" s="7" t="s">
        <v>12562</v>
      </c>
      <c r="Z3791" s="11" t="s">
        <v>4442</v>
      </c>
      <c r="AA3791" s="7">
        <v>0</v>
      </c>
      <c r="AB3791" s="1" t="s">
        <v>16133</v>
      </c>
      <c r="AC3791" s="7" t="s">
        <v>14869</v>
      </c>
      <c r="AD3791" s="1" t="s">
        <v>16269</v>
      </c>
    </row>
    <row r="3792" spans="1:30">
      <c r="A3792" s="6">
        <v>43955</v>
      </c>
      <c r="B3792" s="7" t="s">
        <v>15</v>
      </c>
      <c r="C3792" s="7" t="s">
        <v>2194</v>
      </c>
      <c r="D3792" s="7" t="s">
        <v>2194</v>
      </c>
      <c r="E3792" s="7" t="s">
        <v>128</v>
      </c>
      <c r="F3792" s="7" t="s">
        <v>5561</v>
      </c>
      <c r="G3792" s="7" t="s">
        <v>17</v>
      </c>
      <c r="H3792" s="7" t="s">
        <v>6998</v>
      </c>
      <c r="I3792" s="7" t="s">
        <v>9969</v>
      </c>
      <c r="J3792" s="7" t="s">
        <v>2207</v>
      </c>
      <c r="K3792" s="7" t="s">
        <v>9970</v>
      </c>
      <c r="L3792" s="7" t="s">
        <v>14728</v>
      </c>
      <c r="M3792" s="7" t="s">
        <v>9971</v>
      </c>
      <c r="N3792" s="7">
        <v>4125</v>
      </c>
      <c r="O3792" s="7">
        <v>7500</v>
      </c>
      <c r="P3792" s="7">
        <v>0.55000000000000004</v>
      </c>
      <c r="Q3792" s="7"/>
      <c r="R3792" s="1"/>
      <c r="S3792" s="1"/>
      <c r="T3792" s="1"/>
      <c r="U3792" s="15" t="s">
        <v>816</v>
      </c>
      <c r="V3792" s="52"/>
      <c r="W3792" s="14" t="s">
        <v>815</v>
      </c>
      <c r="X3792" s="20">
        <v>0</v>
      </c>
      <c r="Y3792" s="7" t="s">
        <v>12563</v>
      </c>
      <c r="Z3792" s="11" t="s">
        <v>4442</v>
      </c>
      <c r="AA3792" s="7">
        <v>50000</v>
      </c>
      <c r="AB3792" s="1" t="s">
        <v>15168</v>
      </c>
      <c r="AC3792" s="7" t="s">
        <v>14870</v>
      </c>
      <c r="AD3792" s="1" t="s">
        <v>16269</v>
      </c>
    </row>
    <row r="3793" spans="1:30">
      <c r="A3793" s="6" t="s">
        <v>815</v>
      </c>
      <c r="B3793" s="7" t="s">
        <v>15</v>
      </c>
      <c r="C3793" s="7" t="s">
        <v>4458</v>
      </c>
      <c r="D3793" s="11" t="s">
        <v>904</v>
      </c>
      <c r="E3793" s="7" t="s">
        <v>16</v>
      </c>
      <c r="F3793" s="7" t="s">
        <v>4461</v>
      </c>
      <c r="G3793" s="7" t="s">
        <v>17</v>
      </c>
      <c r="H3793" s="7" t="s">
        <v>6999</v>
      </c>
      <c r="I3793" s="7" t="s">
        <v>8566</v>
      </c>
      <c r="J3793" s="7"/>
      <c r="K3793" s="7" t="s">
        <v>4517</v>
      </c>
      <c r="L3793" s="7" t="s">
        <v>8294</v>
      </c>
      <c r="M3793" s="7" t="s">
        <v>1846</v>
      </c>
      <c r="N3793" s="7">
        <v>4100.1000000000004</v>
      </c>
      <c r="O3793" s="7"/>
      <c r="P3793" s="7"/>
      <c r="Q3793" s="7"/>
      <c r="R3793" s="1"/>
      <c r="S3793" s="1"/>
      <c r="T3793" s="1"/>
      <c r="U3793" s="15" t="s">
        <v>816</v>
      </c>
      <c r="V3793" s="52"/>
      <c r="W3793" s="14" t="s">
        <v>815</v>
      </c>
      <c r="X3793" s="20">
        <v>0</v>
      </c>
      <c r="Y3793" s="7" t="s">
        <v>12564</v>
      </c>
      <c r="Z3793" s="11" t="s">
        <v>4442</v>
      </c>
      <c r="AA3793" s="7">
        <v>16528194</v>
      </c>
      <c r="AB3793" s="1" t="s">
        <v>15168</v>
      </c>
      <c r="AC3793" s="7" t="s">
        <v>14869</v>
      </c>
      <c r="AD3793" s="1" t="s">
        <v>16269</v>
      </c>
    </row>
    <row r="3794" spans="1:30">
      <c r="A3794" s="6">
        <v>43934</v>
      </c>
      <c r="B3794" s="7" t="s">
        <v>15</v>
      </c>
      <c r="C3794" s="7" t="s">
        <v>4458</v>
      </c>
      <c r="D3794" s="11" t="s">
        <v>904</v>
      </c>
      <c r="E3794" s="7" t="s">
        <v>16</v>
      </c>
      <c r="F3794" s="7" t="s">
        <v>4459</v>
      </c>
      <c r="G3794" s="7" t="s">
        <v>17</v>
      </c>
      <c r="H3794" s="7" t="s">
        <v>7000</v>
      </c>
      <c r="I3794" s="7" t="s">
        <v>8253</v>
      </c>
      <c r="J3794" s="7"/>
      <c r="K3794" s="7" t="s">
        <v>4517</v>
      </c>
      <c r="L3794" s="7" t="s">
        <v>8268</v>
      </c>
      <c r="M3794" s="7" t="s">
        <v>1216</v>
      </c>
      <c r="N3794" s="7">
        <v>4083.2</v>
      </c>
      <c r="O3794" s="7"/>
      <c r="P3794" s="7">
        <v>0.46</v>
      </c>
      <c r="Q3794" s="7"/>
      <c r="R3794" s="1"/>
      <c r="S3794" s="1"/>
      <c r="T3794" s="1"/>
      <c r="U3794" s="15" t="s">
        <v>816</v>
      </c>
      <c r="V3794" s="52"/>
      <c r="W3794" s="14" t="s">
        <v>815</v>
      </c>
      <c r="X3794" s="20">
        <v>0</v>
      </c>
      <c r="Y3794" s="7" t="s">
        <v>12565</v>
      </c>
      <c r="Z3794" s="11" t="s">
        <v>4442</v>
      </c>
      <c r="AA3794" s="7">
        <v>2000000</v>
      </c>
      <c r="AB3794" s="1" t="s">
        <v>15070</v>
      </c>
      <c r="AC3794" s="7" t="s">
        <v>14869</v>
      </c>
      <c r="AD3794" s="1" t="s">
        <v>16269</v>
      </c>
    </row>
    <row r="3795" spans="1:30">
      <c r="A3795" s="6" t="s">
        <v>815</v>
      </c>
      <c r="B3795" s="7" t="s">
        <v>15</v>
      </c>
      <c r="C3795" s="7" t="s">
        <v>4458</v>
      </c>
      <c r="D3795" s="11" t="s">
        <v>904</v>
      </c>
      <c r="E3795" s="7" t="s">
        <v>16</v>
      </c>
      <c r="F3795" s="7" t="s">
        <v>4459</v>
      </c>
      <c r="G3795" s="7" t="s">
        <v>17</v>
      </c>
      <c r="H3795" s="7" t="s">
        <v>6287</v>
      </c>
      <c r="I3795" s="7" t="s">
        <v>9972</v>
      </c>
      <c r="J3795" s="7"/>
      <c r="K3795" s="7" t="s">
        <v>4517</v>
      </c>
      <c r="L3795" s="7" t="s">
        <v>8468</v>
      </c>
      <c r="M3795" s="7" t="s">
        <v>8243</v>
      </c>
      <c r="N3795" s="7">
        <v>4080</v>
      </c>
      <c r="O3795" s="7"/>
      <c r="P3795" s="7"/>
      <c r="Q3795" s="7"/>
      <c r="R3795" s="1"/>
      <c r="S3795" s="1"/>
      <c r="T3795" s="1"/>
      <c r="U3795" s="15" t="s">
        <v>816</v>
      </c>
      <c r="V3795" s="52"/>
      <c r="W3795" s="14" t="s">
        <v>815</v>
      </c>
      <c r="X3795" s="20">
        <v>0</v>
      </c>
      <c r="Y3795" s="7" t="s">
        <v>12566</v>
      </c>
      <c r="Z3795" s="11" t="s">
        <v>4442</v>
      </c>
      <c r="AA3795" s="7">
        <v>900000000</v>
      </c>
      <c r="AB3795" s="1" t="s">
        <v>15657</v>
      </c>
      <c r="AC3795" s="7" t="s">
        <v>14869</v>
      </c>
      <c r="AD3795" s="1" t="s">
        <v>16269</v>
      </c>
    </row>
    <row r="3796" spans="1:30">
      <c r="A3796" s="6" t="s">
        <v>815</v>
      </c>
      <c r="B3796" s="7" t="s">
        <v>15</v>
      </c>
      <c r="C3796" s="7" t="s">
        <v>4458</v>
      </c>
      <c r="D3796" s="11" t="s">
        <v>904</v>
      </c>
      <c r="E3796" s="7" t="s">
        <v>16</v>
      </c>
      <c r="F3796" s="7" t="s">
        <v>4461</v>
      </c>
      <c r="G3796" s="7" t="s">
        <v>17</v>
      </c>
      <c r="H3796" s="7" t="s">
        <v>7001</v>
      </c>
      <c r="I3796" s="7" t="s">
        <v>8783</v>
      </c>
      <c r="J3796" s="7"/>
      <c r="K3796" s="7" t="s">
        <v>4525</v>
      </c>
      <c r="L3796" s="7"/>
      <c r="M3796" s="7"/>
      <c r="N3796" s="7">
        <v>4050</v>
      </c>
      <c r="O3796" s="7"/>
      <c r="P3796" s="7"/>
      <c r="Q3796" s="7"/>
      <c r="R3796" s="1"/>
      <c r="S3796" s="1"/>
      <c r="T3796" s="1"/>
      <c r="U3796" s="15" t="s">
        <v>816</v>
      </c>
      <c r="V3796" s="52"/>
      <c r="W3796" s="14" t="s">
        <v>815</v>
      </c>
      <c r="X3796" s="20">
        <v>0</v>
      </c>
      <c r="Y3796" s="7" t="s">
        <v>12567</v>
      </c>
      <c r="Z3796" s="11" t="s">
        <v>4442</v>
      </c>
      <c r="AA3796" s="7"/>
      <c r="AB3796" s="1" t="s">
        <v>14871</v>
      </c>
      <c r="AC3796" s="7"/>
      <c r="AD3796" s="1" t="s">
        <v>16269</v>
      </c>
    </row>
    <row r="3797" spans="1:30">
      <c r="A3797" s="6">
        <v>43946</v>
      </c>
      <c r="B3797" s="7" t="s">
        <v>21</v>
      </c>
      <c r="C3797" s="7" t="s">
        <v>4500</v>
      </c>
      <c r="D3797" s="11" t="s">
        <v>904</v>
      </c>
      <c r="E3797" s="7" t="s">
        <v>16</v>
      </c>
      <c r="F3797" s="7" t="s">
        <v>3462</v>
      </c>
      <c r="G3797" s="7" t="s">
        <v>17</v>
      </c>
      <c r="H3797" s="7" t="s">
        <v>7002</v>
      </c>
      <c r="I3797" s="7" t="s">
        <v>8756</v>
      </c>
      <c r="J3797" s="7" t="s">
        <v>931</v>
      </c>
      <c r="K3797" s="7" t="s">
        <v>8757</v>
      </c>
      <c r="L3797" s="7" t="s">
        <v>14729</v>
      </c>
      <c r="M3797" s="7" t="s">
        <v>9973</v>
      </c>
      <c r="N3797" s="7">
        <v>4027.2</v>
      </c>
      <c r="O3797" s="7"/>
      <c r="P3797" s="7"/>
      <c r="Q3797" s="7"/>
      <c r="R3797" s="1"/>
      <c r="S3797" s="1"/>
      <c r="T3797" s="1"/>
      <c r="U3797" s="15" t="s">
        <v>816</v>
      </c>
      <c r="V3797" s="52"/>
      <c r="W3797" s="14" t="s">
        <v>815</v>
      </c>
      <c r="X3797" s="20">
        <v>0</v>
      </c>
      <c r="Y3797" s="7" t="s">
        <v>12568</v>
      </c>
      <c r="Z3797" s="11" t="s">
        <v>4442</v>
      </c>
      <c r="AA3797" s="7">
        <v>300000</v>
      </c>
      <c r="AB3797" s="1" t="s">
        <v>16134</v>
      </c>
      <c r="AC3797" s="7" t="s">
        <v>14868</v>
      </c>
      <c r="AD3797" s="1" t="s">
        <v>16269</v>
      </c>
    </row>
    <row r="3798" spans="1:30">
      <c r="A3798" s="6">
        <v>43941</v>
      </c>
      <c r="B3798" s="7" t="s">
        <v>21</v>
      </c>
      <c r="C3798" s="7" t="s">
        <v>4659</v>
      </c>
      <c r="D3798" s="7" t="s">
        <v>2349</v>
      </c>
      <c r="E3798" s="7" t="s">
        <v>16</v>
      </c>
      <c r="F3798" s="7" t="s">
        <v>2350</v>
      </c>
      <c r="G3798" s="7" t="s">
        <v>37</v>
      </c>
      <c r="H3798" s="7" t="s">
        <v>7003</v>
      </c>
      <c r="I3798" s="7" t="s">
        <v>8480</v>
      </c>
      <c r="J3798" s="7"/>
      <c r="K3798" s="7" t="s">
        <v>8481</v>
      </c>
      <c r="L3798" s="7" t="s">
        <v>14332</v>
      </c>
      <c r="M3798" s="7" t="s">
        <v>8482</v>
      </c>
      <c r="N3798" s="7">
        <v>4025</v>
      </c>
      <c r="O3798" s="7">
        <v>50</v>
      </c>
      <c r="P3798" s="7">
        <v>80.5</v>
      </c>
      <c r="Q3798" s="7"/>
      <c r="R3798" s="1"/>
      <c r="S3798" s="1"/>
      <c r="T3798" s="1"/>
      <c r="U3798" s="15" t="s">
        <v>816</v>
      </c>
      <c r="V3798" s="52"/>
      <c r="W3798" s="14" t="s">
        <v>815</v>
      </c>
      <c r="X3798" s="20">
        <v>0</v>
      </c>
      <c r="Y3798" s="7" t="s">
        <v>12569</v>
      </c>
      <c r="Z3798" s="11" t="s">
        <v>4442</v>
      </c>
      <c r="AA3798" s="7">
        <v>20000</v>
      </c>
      <c r="AB3798" s="1" t="s">
        <v>15720</v>
      </c>
      <c r="AC3798" s="7" t="s">
        <v>14870</v>
      </c>
      <c r="AD3798" s="1" t="s">
        <v>16269</v>
      </c>
    </row>
    <row r="3799" spans="1:30">
      <c r="A3799" s="6">
        <v>43918</v>
      </c>
      <c r="B3799" s="7" t="s">
        <v>15</v>
      </c>
      <c r="C3799" s="7" t="s">
        <v>4632</v>
      </c>
      <c r="D3799" s="7" t="s">
        <v>3512</v>
      </c>
      <c r="E3799" s="7" t="s">
        <v>16</v>
      </c>
      <c r="F3799" s="7"/>
      <c r="G3799" s="7" t="s">
        <v>17</v>
      </c>
      <c r="H3799" s="7" t="s">
        <v>7004</v>
      </c>
      <c r="I3799" s="7" t="s">
        <v>9974</v>
      </c>
      <c r="J3799" s="7" t="s">
        <v>9975</v>
      </c>
      <c r="K3799" s="7" t="s">
        <v>9975</v>
      </c>
      <c r="L3799" s="7" t="s">
        <v>8468</v>
      </c>
      <c r="M3799" s="7" t="s">
        <v>8243</v>
      </c>
      <c r="N3799" s="7">
        <v>4012.8</v>
      </c>
      <c r="O3799" s="7">
        <v>80</v>
      </c>
      <c r="P3799" s="7">
        <v>50.16</v>
      </c>
      <c r="Q3799" s="7"/>
      <c r="R3799" s="1"/>
      <c r="S3799" s="1"/>
      <c r="T3799" s="1"/>
      <c r="U3799" s="15" t="s">
        <v>816</v>
      </c>
      <c r="V3799" s="52"/>
      <c r="W3799" s="14" t="s">
        <v>815</v>
      </c>
      <c r="X3799" s="20">
        <v>0</v>
      </c>
      <c r="Y3799" s="7" t="s">
        <v>12570</v>
      </c>
      <c r="Z3799" s="11" t="s">
        <v>4442</v>
      </c>
      <c r="AA3799" s="7">
        <v>900000000</v>
      </c>
      <c r="AB3799" s="1" t="s">
        <v>15657</v>
      </c>
      <c r="AC3799" s="7" t="s">
        <v>14869</v>
      </c>
      <c r="AD3799" s="1" t="s">
        <v>16269</v>
      </c>
    </row>
    <row r="3800" spans="1:30">
      <c r="A3800" s="6">
        <v>43943</v>
      </c>
      <c r="B3800" s="7" t="s">
        <v>15</v>
      </c>
      <c r="C3800" s="7" t="s">
        <v>5184</v>
      </c>
      <c r="D3800" s="7" t="s">
        <v>474</v>
      </c>
      <c r="E3800" s="7" t="s">
        <v>16</v>
      </c>
      <c r="F3800" s="7"/>
      <c r="G3800" s="7" t="s">
        <v>37</v>
      </c>
      <c r="H3800" s="7" t="s">
        <v>5741</v>
      </c>
      <c r="I3800" s="7" t="s">
        <v>536</v>
      </c>
      <c r="J3800" s="7"/>
      <c r="K3800" s="7" t="s">
        <v>537</v>
      </c>
      <c r="L3800" s="7" t="s">
        <v>13705</v>
      </c>
      <c r="M3800" s="7" t="s">
        <v>505</v>
      </c>
      <c r="N3800" s="7">
        <v>4000</v>
      </c>
      <c r="O3800" s="7">
        <v>40</v>
      </c>
      <c r="P3800" s="7">
        <v>100</v>
      </c>
      <c r="Q3800" s="7"/>
      <c r="R3800" s="1"/>
      <c r="S3800" s="1"/>
      <c r="T3800" s="1"/>
      <c r="U3800" s="15" t="s">
        <v>816</v>
      </c>
      <c r="V3800" s="52"/>
      <c r="W3800" s="14" t="s">
        <v>815</v>
      </c>
      <c r="X3800" s="20">
        <v>0</v>
      </c>
      <c r="Y3800" s="7" t="s">
        <v>12571</v>
      </c>
      <c r="Z3800" s="11" t="s">
        <v>4442</v>
      </c>
      <c r="AA3800" s="7">
        <v>500000</v>
      </c>
      <c r="AB3800" s="1" t="s">
        <v>14955</v>
      </c>
      <c r="AC3800" s="7" t="s">
        <v>14868</v>
      </c>
      <c r="AD3800" s="1" t="s">
        <v>16269</v>
      </c>
    </row>
    <row r="3801" spans="1:30">
      <c r="A3801" s="6">
        <v>43918</v>
      </c>
      <c r="B3801" s="7" t="s">
        <v>15</v>
      </c>
      <c r="C3801" s="7" t="s">
        <v>4632</v>
      </c>
      <c r="D3801" s="7" t="s">
        <v>3512</v>
      </c>
      <c r="E3801" s="7" t="s">
        <v>16</v>
      </c>
      <c r="F3801" s="7"/>
      <c r="G3801" s="7" t="s">
        <v>17</v>
      </c>
      <c r="H3801" s="7" t="s">
        <v>7005</v>
      </c>
      <c r="I3801" s="7" t="s">
        <v>9903</v>
      </c>
      <c r="J3801" s="7" t="s">
        <v>9904</v>
      </c>
      <c r="K3801" s="7" t="s">
        <v>9904</v>
      </c>
      <c r="L3801" s="7" t="s">
        <v>161</v>
      </c>
      <c r="M3801" s="7" t="s">
        <v>2859</v>
      </c>
      <c r="N3801" s="7">
        <v>4000</v>
      </c>
      <c r="O3801" s="7">
        <v>20</v>
      </c>
      <c r="P3801" s="7">
        <v>200</v>
      </c>
      <c r="Q3801" s="7"/>
      <c r="R3801" s="1"/>
      <c r="S3801" s="1"/>
      <c r="T3801" s="1"/>
      <c r="U3801" s="15" t="s">
        <v>816</v>
      </c>
      <c r="V3801" s="52"/>
      <c r="W3801" s="14" t="s">
        <v>815</v>
      </c>
      <c r="X3801" s="20">
        <v>0</v>
      </c>
      <c r="Y3801" s="7" t="s">
        <v>12572</v>
      </c>
      <c r="Z3801" s="11" t="s">
        <v>4442</v>
      </c>
      <c r="AA3801" s="7">
        <v>100000</v>
      </c>
      <c r="AB3801" s="1" t="s">
        <v>14886</v>
      </c>
      <c r="AC3801" s="7" t="s">
        <v>14870</v>
      </c>
      <c r="AD3801" s="1" t="s">
        <v>16269</v>
      </c>
    </row>
    <row r="3802" spans="1:30">
      <c r="A3802" s="6">
        <v>43951</v>
      </c>
      <c r="B3802" s="7" t="s">
        <v>15</v>
      </c>
      <c r="C3802" s="7" t="s">
        <v>4452</v>
      </c>
      <c r="D3802" s="7" t="s">
        <v>3804</v>
      </c>
      <c r="E3802" s="7" t="s">
        <v>16</v>
      </c>
      <c r="F3802" s="7" t="s">
        <v>2462</v>
      </c>
      <c r="G3802" s="7" t="s">
        <v>17</v>
      </c>
      <c r="H3802" s="7" t="s">
        <v>7006</v>
      </c>
      <c r="I3802" s="7" t="s">
        <v>9976</v>
      </c>
      <c r="J3802" s="7"/>
      <c r="K3802" s="7" t="s">
        <v>9977</v>
      </c>
      <c r="L3802" s="7" t="s">
        <v>14730</v>
      </c>
      <c r="M3802" s="7" t="s">
        <v>9978</v>
      </c>
      <c r="N3802" s="7">
        <v>4000</v>
      </c>
      <c r="O3802" s="7">
        <v>100</v>
      </c>
      <c r="P3802" s="7">
        <v>40</v>
      </c>
      <c r="Q3802" s="7"/>
      <c r="R3802" s="1"/>
      <c r="S3802" s="1"/>
      <c r="T3802" s="1"/>
      <c r="U3802" s="15" t="s">
        <v>816</v>
      </c>
      <c r="V3802" s="52"/>
      <c r="W3802" s="14" t="s">
        <v>815</v>
      </c>
      <c r="X3802" s="20">
        <v>0</v>
      </c>
      <c r="Y3802" s="7" t="s">
        <v>12573</v>
      </c>
      <c r="Z3802" s="11" t="s">
        <v>4442</v>
      </c>
      <c r="AA3802" s="7">
        <v>50000</v>
      </c>
      <c r="AB3802" s="1" t="s">
        <v>16135</v>
      </c>
      <c r="AC3802" s="7" t="s">
        <v>14868</v>
      </c>
      <c r="AD3802" s="1" t="s">
        <v>16269</v>
      </c>
    </row>
    <row r="3803" spans="1:30">
      <c r="A3803" s="6">
        <v>43938</v>
      </c>
      <c r="B3803" s="7" t="s">
        <v>21</v>
      </c>
      <c r="C3803" s="7" t="s">
        <v>4670</v>
      </c>
      <c r="D3803" s="7" t="s">
        <v>2695</v>
      </c>
      <c r="E3803" s="7" t="s">
        <v>16</v>
      </c>
      <c r="F3803" s="7" t="s">
        <v>2696</v>
      </c>
      <c r="G3803" s="7" t="s">
        <v>17</v>
      </c>
      <c r="H3803" s="7" t="s">
        <v>7007</v>
      </c>
      <c r="I3803" s="7" t="s">
        <v>2698</v>
      </c>
      <c r="J3803" s="7" t="s">
        <v>2699</v>
      </c>
      <c r="K3803" s="7" t="s">
        <v>2700</v>
      </c>
      <c r="L3803" s="7" t="s">
        <v>13910</v>
      </c>
      <c r="M3803" s="7" t="s">
        <v>2701</v>
      </c>
      <c r="N3803" s="7">
        <v>4000</v>
      </c>
      <c r="O3803" s="7">
        <v>500</v>
      </c>
      <c r="P3803" s="7">
        <v>8</v>
      </c>
      <c r="Q3803" s="7"/>
      <c r="R3803" s="1"/>
      <c r="S3803" s="1"/>
      <c r="T3803" s="1"/>
      <c r="U3803" s="15" t="s">
        <v>816</v>
      </c>
      <c r="V3803" s="52"/>
      <c r="W3803" s="14" t="s">
        <v>815</v>
      </c>
      <c r="X3803" s="20">
        <v>0</v>
      </c>
      <c r="Y3803" s="7" t="s">
        <v>12574</v>
      </c>
      <c r="Z3803" s="11" t="s">
        <v>4442</v>
      </c>
      <c r="AA3803" s="7">
        <v>100000</v>
      </c>
      <c r="AB3803" s="1" t="s">
        <v>15280</v>
      </c>
      <c r="AC3803" s="7" t="s">
        <v>14870</v>
      </c>
      <c r="AD3803" s="1" t="s">
        <v>16269</v>
      </c>
    </row>
    <row r="3804" spans="1:30">
      <c r="A3804" s="6">
        <v>43951</v>
      </c>
      <c r="B3804" s="7" t="s">
        <v>15</v>
      </c>
      <c r="C3804" s="7" t="s">
        <v>2194</v>
      </c>
      <c r="D3804" s="7" t="s">
        <v>2194</v>
      </c>
      <c r="E3804" s="7" t="s">
        <v>128</v>
      </c>
      <c r="F3804" s="7" t="s">
        <v>6957</v>
      </c>
      <c r="G3804" s="7" t="s">
        <v>37</v>
      </c>
      <c r="H3804" s="7" t="s">
        <v>7008</v>
      </c>
      <c r="I3804" s="7" t="s">
        <v>9894</v>
      </c>
      <c r="J3804" s="7" t="s">
        <v>2207</v>
      </c>
      <c r="K3804" s="7" t="s">
        <v>9895</v>
      </c>
      <c r="L3804" s="7" t="s">
        <v>14541</v>
      </c>
      <c r="M3804" s="7" t="s">
        <v>9277</v>
      </c>
      <c r="N3804" s="7">
        <v>4000</v>
      </c>
      <c r="O3804" s="7">
        <v>20</v>
      </c>
      <c r="P3804" s="7">
        <v>200</v>
      </c>
      <c r="Q3804" s="7"/>
      <c r="R3804" s="1"/>
      <c r="S3804" s="1"/>
      <c r="T3804" s="1"/>
      <c r="U3804" s="15" t="s">
        <v>816</v>
      </c>
      <c r="V3804" s="52"/>
      <c r="W3804" s="14" t="s">
        <v>815</v>
      </c>
      <c r="X3804" s="20">
        <v>0</v>
      </c>
      <c r="Y3804" s="7" t="s">
        <v>12575</v>
      </c>
      <c r="Z3804" s="11" t="s">
        <v>4442</v>
      </c>
      <c r="AA3804" s="7">
        <v>60000</v>
      </c>
      <c r="AB3804" s="1" t="s">
        <v>15947</v>
      </c>
      <c r="AC3804" s="7" t="s">
        <v>14868</v>
      </c>
      <c r="AD3804" s="1" t="s">
        <v>16269</v>
      </c>
    </row>
    <row r="3805" spans="1:30">
      <c r="A3805" s="6">
        <v>43944</v>
      </c>
      <c r="B3805" s="7" t="s">
        <v>21</v>
      </c>
      <c r="C3805" s="7" t="s">
        <v>4454</v>
      </c>
      <c r="D3805" s="11" t="s">
        <v>904</v>
      </c>
      <c r="E3805" s="7" t="s">
        <v>16</v>
      </c>
      <c r="F3805" s="7" t="s">
        <v>4665</v>
      </c>
      <c r="G3805" s="7" t="s">
        <v>34</v>
      </c>
      <c r="H3805" s="7" t="s">
        <v>7009</v>
      </c>
      <c r="I3805" s="7" t="s">
        <v>9979</v>
      </c>
      <c r="J3805" s="7"/>
      <c r="K3805" s="7" t="s">
        <v>8647</v>
      </c>
      <c r="L3805" s="7" t="s">
        <v>14731</v>
      </c>
      <c r="M3805" s="7" t="s">
        <v>9980</v>
      </c>
      <c r="N3805" s="7">
        <v>4000</v>
      </c>
      <c r="O3805" s="7"/>
      <c r="P3805" s="7"/>
      <c r="Q3805" s="7"/>
      <c r="R3805" s="1"/>
      <c r="S3805" s="1"/>
      <c r="T3805" s="1"/>
      <c r="U3805" s="15" t="s">
        <v>816</v>
      </c>
      <c r="V3805" s="52"/>
      <c r="W3805" s="14" t="s">
        <v>815</v>
      </c>
      <c r="X3805" s="20">
        <v>0</v>
      </c>
      <c r="Y3805" s="7" t="s">
        <v>12576</v>
      </c>
      <c r="Z3805" s="11" t="s">
        <v>4442</v>
      </c>
      <c r="AA3805" s="7">
        <v>100000</v>
      </c>
      <c r="AB3805" s="1" t="s">
        <v>16136</v>
      </c>
      <c r="AC3805" s="7" t="s">
        <v>14868</v>
      </c>
      <c r="AD3805" s="1" t="s">
        <v>16269</v>
      </c>
    </row>
    <row r="3806" spans="1:30">
      <c r="A3806" s="6">
        <v>43922</v>
      </c>
      <c r="B3806" s="7" t="s">
        <v>1385</v>
      </c>
      <c r="C3806" s="7" t="s">
        <v>4444</v>
      </c>
      <c r="D3806" s="7" t="s">
        <v>1387</v>
      </c>
      <c r="E3806" s="7" t="s">
        <v>4456</v>
      </c>
      <c r="F3806" s="7" t="s">
        <v>4469</v>
      </c>
      <c r="G3806" s="7" t="s">
        <v>17</v>
      </c>
      <c r="H3806" s="7" t="s">
        <v>6588</v>
      </c>
      <c r="I3806" s="7" t="s">
        <v>9676</v>
      </c>
      <c r="J3806" s="7"/>
      <c r="K3806" s="7"/>
      <c r="L3806" s="7" t="s">
        <v>8596</v>
      </c>
      <c r="M3806" s="7" t="s">
        <v>9163</v>
      </c>
      <c r="N3806" s="7">
        <v>4000</v>
      </c>
      <c r="O3806" s="7"/>
      <c r="P3806" s="7"/>
      <c r="Q3806" s="7"/>
      <c r="R3806" s="1"/>
      <c r="S3806" s="1"/>
      <c r="T3806" s="1"/>
      <c r="U3806" s="15" t="s">
        <v>816</v>
      </c>
      <c r="V3806" s="52"/>
      <c r="W3806" s="14" t="s">
        <v>815</v>
      </c>
      <c r="X3806" s="20">
        <v>0</v>
      </c>
      <c r="Y3806" s="7" t="s">
        <v>12577</v>
      </c>
      <c r="Z3806" s="11" t="s">
        <v>4442</v>
      </c>
      <c r="AA3806" s="7">
        <v>20000</v>
      </c>
      <c r="AB3806" s="1" t="s">
        <v>15749</v>
      </c>
      <c r="AC3806" s="7" t="s">
        <v>14869</v>
      </c>
      <c r="AD3806" s="1" t="s">
        <v>16269</v>
      </c>
    </row>
    <row r="3807" spans="1:30">
      <c r="A3807" s="6">
        <v>43943</v>
      </c>
      <c r="B3807" s="7" t="s">
        <v>15</v>
      </c>
      <c r="C3807" s="7" t="s">
        <v>4642</v>
      </c>
      <c r="D3807" s="7" t="s">
        <v>2046</v>
      </c>
      <c r="E3807" s="7" t="s">
        <v>16</v>
      </c>
      <c r="F3807" s="7"/>
      <c r="G3807" s="7" t="s">
        <v>17</v>
      </c>
      <c r="H3807" s="7" t="s">
        <v>7010</v>
      </c>
      <c r="I3807" s="7" t="s">
        <v>2093</v>
      </c>
      <c r="J3807" s="7"/>
      <c r="K3807" s="7" t="s">
        <v>2094</v>
      </c>
      <c r="L3807" s="7" t="s">
        <v>13865</v>
      </c>
      <c r="M3807" s="7" t="s">
        <v>2055</v>
      </c>
      <c r="N3807" s="7">
        <v>3999.5</v>
      </c>
      <c r="O3807" s="7">
        <v>50</v>
      </c>
      <c r="P3807" s="7">
        <v>79.989999999999995</v>
      </c>
      <c r="Q3807" s="7"/>
      <c r="R3807" s="1"/>
      <c r="S3807" s="1"/>
      <c r="T3807" s="1"/>
      <c r="U3807" s="15" t="s">
        <v>816</v>
      </c>
      <c r="V3807" s="52"/>
      <c r="W3807" s="14" t="s">
        <v>815</v>
      </c>
      <c r="X3807" s="20">
        <v>0</v>
      </c>
      <c r="Y3807" s="7" t="s">
        <v>12578</v>
      </c>
      <c r="Z3807" s="11" t="s">
        <v>4442</v>
      </c>
      <c r="AA3807" s="7">
        <v>2000000</v>
      </c>
      <c r="AB3807" s="1" t="s">
        <v>15207</v>
      </c>
      <c r="AC3807" s="7" t="s">
        <v>14869</v>
      </c>
      <c r="AD3807" s="1" t="s">
        <v>16269</v>
      </c>
    </row>
    <row r="3808" spans="1:30">
      <c r="A3808" s="6">
        <v>43921</v>
      </c>
      <c r="B3808" s="7" t="s">
        <v>15</v>
      </c>
      <c r="C3808" s="7" t="s">
        <v>4632</v>
      </c>
      <c r="D3808" s="7" t="s">
        <v>3512</v>
      </c>
      <c r="E3808" s="7" t="s">
        <v>16</v>
      </c>
      <c r="F3808" s="7"/>
      <c r="G3808" s="7" t="s">
        <v>17</v>
      </c>
      <c r="H3808" s="7" t="s">
        <v>7011</v>
      </c>
      <c r="I3808" s="7" t="s">
        <v>9981</v>
      </c>
      <c r="J3808" s="7" t="s">
        <v>9982</v>
      </c>
      <c r="K3808" s="7" t="s">
        <v>9982</v>
      </c>
      <c r="L3808" s="7" t="s">
        <v>8239</v>
      </c>
      <c r="M3808" s="7" t="s">
        <v>14732</v>
      </c>
      <c r="N3808" s="7">
        <v>3999</v>
      </c>
      <c r="O3808" s="7">
        <v>300</v>
      </c>
      <c r="P3808" s="7">
        <v>13.33</v>
      </c>
      <c r="Q3808" s="7"/>
      <c r="R3808" s="1"/>
      <c r="S3808" s="1"/>
      <c r="T3808" s="1"/>
      <c r="U3808" s="15" t="s">
        <v>816</v>
      </c>
      <c r="V3808" s="52"/>
      <c r="W3808" s="14" t="s">
        <v>815</v>
      </c>
      <c r="X3808" s="20">
        <v>0</v>
      </c>
      <c r="Y3808" s="7" t="s">
        <v>12579</v>
      </c>
      <c r="Z3808" s="11" t="s">
        <v>4442</v>
      </c>
      <c r="AA3808" s="7">
        <v>600000</v>
      </c>
      <c r="AB3808" s="1" t="s">
        <v>16137</v>
      </c>
      <c r="AC3808" s="7" t="s">
        <v>14869</v>
      </c>
      <c r="AD3808" s="1" t="s">
        <v>16269</v>
      </c>
    </row>
    <row r="3809" spans="1:30">
      <c r="A3809" s="6">
        <v>43949</v>
      </c>
      <c r="B3809" s="7" t="s">
        <v>1385</v>
      </c>
      <c r="C3809" s="7" t="s">
        <v>4499</v>
      </c>
      <c r="D3809" s="7" t="s">
        <v>2194</v>
      </c>
      <c r="E3809" s="7" t="s">
        <v>36</v>
      </c>
      <c r="F3809" s="7" t="s">
        <v>2319</v>
      </c>
      <c r="G3809" s="7" t="s">
        <v>17</v>
      </c>
      <c r="H3809" s="7" t="s">
        <v>7012</v>
      </c>
      <c r="I3809" s="7" t="s">
        <v>2321</v>
      </c>
      <c r="J3809" s="7" t="s">
        <v>2321</v>
      </c>
      <c r="K3809" s="7" t="s">
        <v>2321</v>
      </c>
      <c r="L3809" s="7" t="s">
        <v>13820</v>
      </c>
      <c r="M3809" s="7" t="s">
        <v>1534</v>
      </c>
      <c r="N3809" s="7">
        <v>3996</v>
      </c>
      <c r="O3809" s="7">
        <v>2</v>
      </c>
      <c r="P3809" s="7">
        <v>1998</v>
      </c>
      <c r="Q3809" s="7"/>
      <c r="R3809" s="1"/>
      <c r="S3809" s="1"/>
      <c r="T3809" s="1"/>
      <c r="U3809" s="15" t="s">
        <v>816</v>
      </c>
      <c r="V3809" s="52"/>
      <c r="W3809" s="14" t="s">
        <v>815</v>
      </c>
      <c r="X3809" s="20">
        <v>0</v>
      </c>
      <c r="Y3809" s="7" t="s">
        <v>12580</v>
      </c>
      <c r="Z3809" s="11" t="s">
        <v>4442</v>
      </c>
      <c r="AA3809" s="7">
        <v>90000</v>
      </c>
      <c r="AB3809" s="1" t="s">
        <v>15113</v>
      </c>
      <c r="AC3809" s="7" t="s">
        <v>14869</v>
      </c>
      <c r="AD3809" s="1" t="s">
        <v>16269</v>
      </c>
    </row>
    <row r="3810" spans="1:30">
      <c r="A3810" s="6">
        <v>43929</v>
      </c>
      <c r="B3810" s="7" t="s">
        <v>15</v>
      </c>
      <c r="C3810" s="7"/>
      <c r="D3810" s="7" t="s">
        <v>2480</v>
      </c>
      <c r="E3810" s="7" t="s">
        <v>16</v>
      </c>
      <c r="F3810" s="7" t="s">
        <v>2566</v>
      </c>
      <c r="G3810" s="7" t="s">
        <v>17</v>
      </c>
      <c r="H3810" s="7" t="s">
        <v>2629</v>
      </c>
      <c r="I3810" s="7" t="s">
        <v>2630</v>
      </c>
      <c r="J3810" s="7" t="s">
        <v>2631</v>
      </c>
      <c r="K3810" s="7" t="s">
        <v>2590</v>
      </c>
      <c r="L3810" s="7" t="s">
        <v>1875</v>
      </c>
      <c r="M3810" s="7" t="s">
        <v>1876</v>
      </c>
      <c r="N3810" s="7">
        <v>3950</v>
      </c>
      <c r="O3810" s="7">
        <v>5000</v>
      </c>
      <c r="P3810" s="7">
        <v>0.79</v>
      </c>
      <c r="Q3810" s="7"/>
      <c r="R3810" s="1"/>
      <c r="S3810" s="1"/>
      <c r="T3810" s="1"/>
      <c r="U3810" s="15" t="s">
        <v>816</v>
      </c>
      <c r="V3810" s="52"/>
      <c r="W3810" s="14" t="s">
        <v>815</v>
      </c>
      <c r="X3810" s="20">
        <v>0</v>
      </c>
      <c r="Y3810" s="7" t="s">
        <v>12581</v>
      </c>
      <c r="Z3810" s="11" t="s">
        <v>4442</v>
      </c>
      <c r="AA3810" s="7">
        <v>30000000</v>
      </c>
      <c r="AB3810" s="1" t="s">
        <v>15174</v>
      </c>
      <c r="AC3810" s="7" t="s">
        <v>14869</v>
      </c>
      <c r="AD3810" s="1" t="s">
        <v>16269</v>
      </c>
    </row>
    <row r="3811" spans="1:30">
      <c r="A3811" s="6">
        <v>43949</v>
      </c>
      <c r="B3811" s="7" t="s">
        <v>1385</v>
      </c>
      <c r="C3811" s="7" t="s">
        <v>4499</v>
      </c>
      <c r="D3811" s="7" t="s">
        <v>2194</v>
      </c>
      <c r="E3811" s="7" t="s">
        <v>36</v>
      </c>
      <c r="F3811" s="7" t="s">
        <v>2319</v>
      </c>
      <c r="G3811" s="7" t="s">
        <v>17</v>
      </c>
      <c r="H3811" s="7" t="s">
        <v>5768</v>
      </c>
      <c r="I3811" s="7" t="s">
        <v>2321</v>
      </c>
      <c r="J3811" s="7" t="s">
        <v>2321</v>
      </c>
      <c r="K3811" s="7" t="s">
        <v>2321</v>
      </c>
      <c r="L3811" s="7" t="s">
        <v>8841</v>
      </c>
      <c r="M3811" s="7" t="s">
        <v>8842</v>
      </c>
      <c r="N3811" s="7">
        <v>3950</v>
      </c>
      <c r="O3811" s="7">
        <v>500</v>
      </c>
      <c r="P3811" s="7">
        <v>7.9</v>
      </c>
      <c r="Q3811" s="7"/>
      <c r="R3811" s="1"/>
      <c r="S3811" s="1"/>
      <c r="T3811" s="1"/>
      <c r="U3811" s="15" t="s">
        <v>816</v>
      </c>
      <c r="V3811" s="52"/>
      <c r="W3811" s="14" t="s">
        <v>815</v>
      </c>
      <c r="X3811" s="20">
        <v>0</v>
      </c>
      <c r="Y3811" s="7" t="s">
        <v>12582</v>
      </c>
      <c r="Z3811" s="11" t="s">
        <v>4442</v>
      </c>
      <c r="AA3811" s="7">
        <v>100000</v>
      </c>
      <c r="AB3811" s="1" t="s">
        <v>15264</v>
      </c>
      <c r="AC3811" s="7" t="s">
        <v>14870</v>
      </c>
      <c r="AD3811" s="1" t="s">
        <v>16269</v>
      </c>
    </row>
    <row r="3812" spans="1:30">
      <c r="A3812" s="6" t="s">
        <v>815</v>
      </c>
      <c r="B3812" s="7" t="s">
        <v>15</v>
      </c>
      <c r="C3812" s="7" t="s">
        <v>4458</v>
      </c>
      <c r="D3812" s="11" t="s">
        <v>904</v>
      </c>
      <c r="E3812" s="7" t="s">
        <v>16</v>
      </c>
      <c r="F3812" s="7" t="s">
        <v>4459</v>
      </c>
      <c r="G3812" s="7" t="s">
        <v>17</v>
      </c>
      <c r="H3812" s="7" t="s">
        <v>7013</v>
      </c>
      <c r="I3812" s="7" t="s">
        <v>8267</v>
      </c>
      <c r="J3812" s="7"/>
      <c r="K3812" s="7" t="s">
        <v>4517</v>
      </c>
      <c r="L3812" s="7" t="s">
        <v>8316</v>
      </c>
      <c r="M3812" s="7" t="s">
        <v>14305</v>
      </c>
      <c r="N3812" s="7">
        <v>3948</v>
      </c>
      <c r="O3812" s="7"/>
      <c r="P3812" s="7"/>
      <c r="Q3812" s="7"/>
      <c r="R3812" s="1"/>
      <c r="S3812" s="1"/>
      <c r="T3812" s="1"/>
      <c r="U3812" s="15" t="s">
        <v>816</v>
      </c>
      <c r="V3812" s="52"/>
      <c r="W3812" s="14" t="s">
        <v>815</v>
      </c>
      <c r="X3812" s="20">
        <v>0</v>
      </c>
      <c r="Y3812" s="7" t="s">
        <v>12583</v>
      </c>
      <c r="Z3812" s="11" t="s">
        <v>4442</v>
      </c>
      <c r="AA3812" s="7">
        <v>103730196.44</v>
      </c>
      <c r="AB3812" s="1" t="s">
        <v>15679</v>
      </c>
      <c r="AC3812" s="7" t="s">
        <v>14869</v>
      </c>
      <c r="AD3812" s="1" t="s">
        <v>16269</v>
      </c>
    </row>
    <row r="3813" spans="1:30">
      <c r="A3813" s="6">
        <v>43941</v>
      </c>
      <c r="B3813" s="7" t="s">
        <v>15</v>
      </c>
      <c r="C3813" s="7" t="s">
        <v>4645</v>
      </c>
      <c r="D3813" s="7" t="s">
        <v>692</v>
      </c>
      <c r="E3813" s="7" t="s">
        <v>16</v>
      </c>
      <c r="F3813" s="7"/>
      <c r="G3813" s="7" t="s">
        <v>37</v>
      </c>
      <c r="H3813" s="7" t="s">
        <v>7014</v>
      </c>
      <c r="I3813" s="7" t="s">
        <v>9749</v>
      </c>
      <c r="J3813" s="7"/>
      <c r="K3813" s="7" t="s">
        <v>9750</v>
      </c>
      <c r="L3813" s="7" t="s">
        <v>14677</v>
      </c>
      <c r="M3813" s="7" t="s">
        <v>9751</v>
      </c>
      <c r="N3813" s="7">
        <v>3928.05</v>
      </c>
      <c r="O3813" s="7">
        <v>29</v>
      </c>
      <c r="P3813" s="7">
        <v>135.44999999999999</v>
      </c>
      <c r="Q3813" s="7"/>
      <c r="R3813" s="1"/>
      <c r="S3813" s="1"/>
      <c r="T3813" s="1"/>
      <c r="U3813" s="15" t="s">
        <v>816</v>
      </c>
      <c r="V3813" s="52"/>
      <c r="W3813" s="14" t="s">
        <v>815</v>
      </c>
      <c r="X3813" s="20">
        <v>0</v>
      </c>
      <c r="Y3813" s="7" t="s">
        <v>12584</v>
      </c>
      <c r="Z3813" s="11" t="s">
        <v>4442</v>
      </c>
      <c r="AA3813" s="7">
        <v>94000</v>
      </c>
      <c r="AB3813" s="1" t="s">
        <v>16078</v>
      </c>
      <c r="AC3813" s="7" t="s">
        <v>14870</v>
      </c>
      <c r="AD3813" s="1" t="s">
        <v>16269</v>
      </c>
    </row>
    <row r="3814" spans="1:30">
      <c r="A3814" s="6">
        <v>43949</v>
      </c>
      <c r="B3814" s="7" t="s">
        <v>1385</v>
      </c>
      <c r="C3814" s="7" t="s">
        <v>4499</v>
      </c>
      <c r="D3814" s="7" t="s">
        <v>2194</v>
      </c>
      <c r="E3814" s="7" t="s">
        <v>36</v>
      </c>
      <c r="F3814" s="7" t="s">
        <v>2319</v>
      </c>
      <c r="G3814" s="7" t="s">
        <v>17</v>
      </c>
      <c r="H3814" s="7" t="s">
        <v>7015</v>
      </c>
      <c r="I3814" s="7" t="s">
        <v>2321</v>
      </c>
      <c r="J3814" s="7" t="s">
        <v>2321</v>
      </c>
      <c r="K3814" s="7" t="s">
        <v>2321</v>
      </c>
      <c r="L3814" s="7" t="s">
        <v>14733</v>
      </c>
      <c r="M3814" s="7" t="s">
        <v>9983</v>
      </c>
      <c r="N3814" s="7">
        <v>3919.93</v>
      </c>
      <c r="O3814" s="7">
        <v>203</v>
      </c>
      <c r="P3814" s="7">
        <v>19.309999999999999</v>
      </c>
      <c r="Q3814" s="7"/>
      <c r="R3814" s="1"/>
      <c r="S3814" s="1"/>
      <c r="T3814" s="1"/>
      <c r="U3814" s="15" t="s">
        <v>816</v>
      </c>
      <c r="V3814" s="52"/>
      <c r="W3814" s="14" t="s">
        <v>815</v>
      </c>
      <c r="X3814" s="20">
        <v>0</v>
      </c>
      <c r="Y3814" s="7" t="s">
        <v>12585</v>
      </c>
      <c r="Z3814" s="11" t="s">
        <v>4442</v>
      </c>
      <c r="AA3814" s="7">
        <v>0</v>
      </c>
      <c r="AB3814" s="1" t="s">
        <v>16138</v>
      </c>
      <c r="AC3814" s="7" t="s">
        <v>14869</v>
      </c>
      <c r="AD3814" s="1" t="s">
        <v>16269</v>
      </c>
    </row>
    <row r="3815" spans="1:30">
      <c r="A3815" s="6">
        <v>43942</v>
      </c>
      <c r="B3815" s="7" t="s">
        <v>15</v>
      </c>
      <c r="C3815" s="7" t="s">
        <v>4452</v>
      </c>
      <c r="D3815" s="7" t="s">
        <v>3804</v>
      </c>
      <c r="E3815" s="7" t="s">
        <v>16</v>
      </c>
      <c r="F3815" s="7" t="s">
        <v>2462</v>
      </c>
      <c r="G3815" s="7" t="s">
        <v>37</v>
      </c>
      <c r="H3815" s="7" t="s">
        <v>7016</v>
      </c>
      <c r="I3815" s="7" t="s">
        <v>9579</v>
      </c>
      <c r="J3815" s="7" t="s">
        <v>9580</v>
      </c>
      <c r="K3815" s="7"/>
      <c r="L3815" s="7" t="s">
        <v>14622</v>
      </c>
      <c r="M3815" s="7" t="s">
        <v>9581</v>
      </c>
      <c r="N3815" s="7">
        <v>3900</v>
      </c>
      <c r="O3815" s="7">
        <v>2</v>
      </c>
      <c r="P3815" s="7">
        <v>1950</v>
      </c>
      <c r="Q3815" s="7"/>
      <c r="R3815" s="1"/>
      <c r="S3815" s="1"/>
      <c r="T3815" s="1"/>
      <c r="U3815" s="15" t="s">
        <v>816</v>
      </c>
      <c r="V3815" s="52"/>
      <c r="W3815" s="14" t="s">
        <v>815</v>
      </c>
      <c r="X3815" s="20">
        <v>0</v>
      </c>
      <c r="Y3815" s="7" t="s">
        <v>12586</v>
      </c>
      <c r="Z3815" s="11" t="s">
        <v>4442</v>
      </c>
      <c r="AA3815" s="7">
        <v>0</v>
      </c>
      <c r="AB3815" s="1" t="s">
        <v>16027</v>
      </c>
      <c r="AC3815" s="7" t="s">
        <v>14870</v>
      </c>
      <c r="AD3815" s="1" t="s">
        <v>16269</v>
      </c>
    </row>
    <row r="3816" spans="1:30">
      <c r="A3816" s="6">
        <v>43951</v>
      </c>
      <c r="B3816" s="7" t="s">
        <v>15</v>
      </c>
      <c r="C3816" s="7" t="s">
        <v>4452</v>
      </c>
      <c r="D3816" s="7" t="s">
        <v>3804</v>
      </c>
      <c r="E3816" s="7" t="s">
        <v>16</v>
      </c>
      <c r="F3816" s="7" t="s">
        <v>2462</v>
      </c>
      <c r="G3816" s="7" t="s">
        <v>17</v>
      </c>
      <c r="H3816" s="7" t="s">
        <v>7017</v>
      </c>
      <c r="I3816" s="7" t="s">
        <v>9976</v>
      </c>
      <c r="J3816" s="7"/>
      <c r="K3816" s="7" t="s">
        <v>9977</v>
      </c>
      <c r="L3816" s="7" t="s">
        <v>14730</v>
      </c>
      <c r="M3816" s="7" t="s">
        <v>9978</v>
      </c>
      <c r="N3816" s="7">
        <v>3900</v>
      </c>
      <c r="O3816" s="7">
        <v>100</v>
      </c>
      <c r="P3816" s="7">
        <v>39</v>
      </c>
      <c r="Q3816" s="7"/>
      <c r="R3816" s="1"/>
      <c r="S3816" s="1"/>
      <c r="T3816" s="1"/>
      <c r="U3816" s="15" t="s">
        <v>816</v>
      </c>
      <c r="V3816" s="52"/>
      <c r="W3816" s="14" t="s">
        <v>815</v>
      </c>
      <c r="X3816" s="20">
        <v>0</v>
      </c>
      <c r="Y3816" s="7" t="s">
        <v>12587</v>
      </c>
      <c r="Z3816" s="11" t="s">
        <v>4442</v>
      </c>
      <c r="AA3816" s="7">
        <v>50000</v>
      </c>
      <c r="AB3816" s="1" t="s">
        <v>16135</v>
      </c>
      <c r="AC3816" s="7" t="s">
        <v>14868</v>
      </c>
      <c r="AD3816" s="1" t="s">
        <v>16269</v>
      </c>
    </row>
    <row r="3817" spans="1:30">
      <c r="A3817" s="6">
        <v>43929</v>
      </c>
      <c r="B3817" s="7" t="s">
        <v>21</v>
      </c>
      <c r="C3817" s="7" t="s">
        <v>6974</v>
      </c>
      <c r="D3817" s="11" t="s">
        <v>904</v>
      </c>
      <c r="E3817" s="7" t="s">
        <v>117</v>
      </c>
      <c r="F3817" s="7"/>
      <c r="G3817" s="7" t="s">
        <v>34</v>
      </c>
      <c r="H3817" s="7" t="s">
        <v>7018</v>
      </c>
      <c r="I3817" s="7" t="s">
        <v>9984</v>
      </c>
      <c r="J3817" s="7"/>
      <c r="K3817" s="7" t="s">
        <v>9985</v>
      </c>
      <c r="L3817" s="7" t="s">
        <v>14734</v>
      </c>
      <c r="M3817" s="7" t="s">
        <v>9986</v>
      </c>
      <c r="N3817" s="7">
        <v>3900</v>
      </c>
      <c r="O3817" s="7"/>
      <c r="P3817" s="7"/>
      <c r="Q3817" s="7"/>
      <c r="R3817" s="1"/>
      <c r="S3817" s="1"/>
      <c r="T3817" s="1"/>
      <c r="U3817" s="15" t="s">
        <v>816</v>
      </c>
      <c r="V3817" s="52"/>
      <c r="W3817" s="14" t="s">
        <v>815</v>
      </c>
      <c r="X3817" s="20">
        <v>0</v>
      </c>
      <c r="Y3817" s="7" t="s">
        <v>12588</v>
      </c>
      <c r="Z3817" s="11" t="s">
        <v>4442</v>
      </c>
      <c r="AA3817" s="7">
        <v>100000</v>
      </c>
      <c r="AB3817" s="1" t="s">
        <v>16139</v>
      </c>
      <c r="AC3817" s="7" t="s">
        <v>14868</v>
      </c>
      <c r="AD3817" s="1" t="s">
        <v>16269</v>
      </c>
    </row>
    <row r="3818" spans="1:30">
      <c r="A3818" s="6" t="s">
        <v>815</v>
      </c>
      <c r="B3818" s="7" t="s">
        <v>15</v>
      </c>
      <c r="C3818" s="7" t="s">
        <v>4458</v>
      </c>
      <c r="D3818" s="11" t="s">
        <v>904</v>
      </c>
      <c r="E3818" s="7" t="s">
        <v>16</v>
      </c>
      <c r="F3818" s="7" t="s">
        <v>4459</v>
      </c>
      <c r="G3818" s="7" t="s">
        <v>17</v>
      </c>
      <c r="H3818" s="7" t="s">
        <v>7019</v>
      </c>
      <c r="I3818" s="7" t="s">
        <v>9661</v>
      </c>
      <c r="J3818" s="7"/>
      <c r="K3818" s="7" t="s">
        <v>4517</v>
      </c>
      <c r="L3818" s="7" t="s">
        <v>8268</v>
      </c>
      <c r="M3818" s="7" t="s">
        <v>1216</v>
      </c>
      <c r="N3818" s="7">
        <v>3900</v>
      </c>
      <c r="O3818" s="7"/>
      <c r="P3818" s="7"/>
      <c r="Q3818" s="7"/>
      <c r="R3818" s="1"/>
      <c r="S3818" s="1"/>
      <c r="T3818" s="1"/>
      <c r="U3818" s="15" t="s">
        <v>816</v>
      </c>
      <c r="V3818" s="52"/>
      <c r="W3818" s="14" t="s">
        <v>815</v>
      </c>
      <c r="X3818" s="20">
        <v>0</v>
      </c>
      <c r="Y3818" s="7" t="s">
        <v>12589</v>
      </c>
      <c r="Z3818" s="11" t="s">
        <v>4442</v>
      </c>
      <c r="AA3818" s="7">
        <v>2000000</v>
      </c>
      <c r="AB3818" s="1" t="s">
        <v>15070</v>
      </c>
      <c r="AC3818" s="7" t="s">
        <v>14869</v>
      </c>
      <c r="AD3818" s="1" t="s">
        <v>16269</v>
      </c>
    </row>
    <row r="3819" spans="1:30">
      <c r="A3819" s="6">
        <v>43917</v>
      </c>
      <c r="B3819" s="7" t="s">
        <v>1385</v>
      </c>
      <c r="C3819" s="7" t="s">
        <v>4444</v>
      </c>
      <c r="D3819" s="7" t="s">
        <v>1387</v>
      </c>
      <c r="E3819" s="7" t="s">
        <v>4456</v>
      </c>
      <c r="F3819" s="7" t="s">
        <v>4469</v>
      </c>
      <c r="G3819" s="7" t="s">
        <v>17</v>
      </c>
      <c r="H3819" s="7" t="s">
        <v>7020</v>
      </c>
      <c r="I3819" s="7" t="s">
        <v>1449</v>
      </c>
      <c r="J3819" s="7"/>
      <c r="K3819" s="7"/>
      <c r="L3819" s="7" t="s">
        <v>1450</v>
      </c>
      <c r="M3819" s="7" t="s">
        <v>1451</v>
      </c>
      <c r="N3819" s="7">
        <v>3900</v>
      </c>
      <c r="O3819" s="7"/>
      <c r="P3819" s="7"/>
      <c r="Q3819" s="7"/>
      <c r="R3819" s="1"/>
      <c r="S3819" s="1"/>
      <c r="T3819" s="1"/>
      <c r="U3819" s="15" t="s">
        <v>816</v>
      </c>
      <c r="V3819" s="52"/>
      <c r="W3819" s="14" t="s">
        <v>815</v>
      </c>
      <c r="X3819" s="20">
        <v>0</v>
      </c>
      <c r="Y3819" s="7" t="s">
        <v>12590</v>
      </c>
      <c r="Z3819" s="11" t="s">
        <v>4442</v>
      </c>
      <c r="AA3819" s="7">
        <v>100000</v>
      </c>
      <c r="AB3819" s="1" t="s">
        <v>15102</v>
      </c>
      <c r="AC3819" s="7" t="s">
        <v>14868</v>
      </c>
      <c r="AD3819" s="1" t="s">
        <v>16269</v>
      </c>
    </row>
    <row r="3820" spans="1:30">
      <c r="A3820" s="6">
        <v>43943</v>
      </c>
      <c r="B3820" s="7" t="s">
        <v>15</v>
      </c>
      <c r="C3820" s="7" t="s">
        <v>4642</v>
      </c>
      <c r="D3820" s="7" t="s">
        <v>2046</v>
      </c>
      <c r="E3820" s="7" t="s">
        <v>16</v>
      </c>
      <c r="F3820" s="7"/>
      <c r="G3820" s="7" t="s">
        <v>17</v>
      </c>
      <c r="H3820" s="7" t="s">
        <v>7021</v>
      </c>
      <c r="I3820" s="7" t="s">
        <v>2093</v>
      </c>
      <c r="J3820" s="7"/>
      <c r="K3820" s="7" t="s">
        <v>2094</v>
      </c>
      <c r="L3820" s="7" t="s">
        <v>13865</v>
      </c>
      <c r="M3820" s="7" t="s">
        <v>2055</v>
      </c>
      <c r="N3820" s="7">
        <v>3897</v>
      </c>
      <c r="O3820" s="7">
        <v>300</v>
      </c>
      <c r="P3820" s="7">
        <v>12.99</v>
      </c>
      <c r="Q3820" s="7"/>
      <c r="R3820" s="1"/>
      <c r="S3820" s="1"/>
      <c r="T3820" s="1"/>
      <c r="U3820" s="15" t="s">
        <v>816</v>
      </c>
      <c r="V3820" s="52"/>
      <c r="W3820" s="14" t="s">
        <v>815</v>
      </c>
      <c r="X3820" s="20">
        <v>0</v>
      </c>
      <c r="Y3820" s="7" t="s">
        <v>12591</v>
      </c>
      <c r="Z3820" s="11" t="s">
        <v>4442</v>
      </c>
      <c r="AA3820" s="7">
        <v>2000000</v>
      </c>
      <c r="AB3820" s="1" t="s">
        <v>15207</v>
      </c>
      <c r="AC3820" s="7" t="s">
        <v>14869</v>
      </c>
      <c r="AD3820" s="1" t="s">
        <v>16269</v>
      </c>
    </row>
    <row r="3821" spans="1:30">
      <c r="A3821" s="6">
        <v>43922</v>
      </c>
      <c r="B3821" s="7" t="s">
        <v>21</v>
      </c>
      <c r="C3821" s="7" t="s">
        <v>5799</v>
      </c>
      <c r="D3821" s="11" t="s">
        <v>904</v>
      </c>
      <c r="E3821" s="7" t="s">
        <v>16</v>
      </c>
      <c r="F3821" s="7" t="s">
        <v>1303</v>
      </c>
      <c r="G3821" s="7" t="s">
        <v>17</v>
      </c>
      <c r="H3821" s="7" t="s">
        <v>5800</v>
      </c>
      <c r="I3821" s="7" t="s">
        <v>9987</v>
      </c>
      <c r="J3821" s="7"/>
      <c r="K3821" s="7"/>
      <c r="L3821" s="7" t="s">
        <v>14735</v>
      </c>
      <c r="M3821" s="7" t="s">
        <v>9988</v>
      </c>
      <c r="N3821" s="7">
        <v>3885</v>
      </c>
      <c r="O3821" s="7"/>
      <c r="P3821" s="7"/>
      <c r="Q3821" s="7"/>
      <c r="R3821" s="1"/>
      <c r="S3821" s="1"/>
      <c r="T3821" s="1"/>
      <c r="U3821" s="15" t="s">
        <v>816</v>
      </c>
      <c r="V3821" s="52"/>
      <c r="W3821" s="14" t="s">
        <v>815</v>
      </c>
      <c r="X3821" s="20">
        <v>0</v>
      </c>
      <c r="Y3821" s="7" t="s">
        <v>12592</v>
      </c>
      <c r="Z3821" s="11" t="s">
        <v>4442</v>
      </c>
      <c r="AA3821" s="7">
        <v>88000</v>
      </c>
      <c r="AB3821" s="1" t="s">
        <v>16140</v>
      </c>
      <c r="AC3821" s="7" t="s">
        <v>14868</v>
      </c>
      <c r="AD3821" s="1" t="s">
        <v>16269</v>
      </c>
    </row>
    <row r="3822" spans="1:30">
      <c r="A3822" s="6">
        <v>43942</v>
      </c>
      <c r="B3822" s="7" t="s">
        <v>15</v>
      </c>
      <c r="C3822" s="7" t="s">
        <v>4452</v>
      </c>
      <c r="D3822" s="7" t="s">
        <v>3804</v>
      </c>
      <c r="E3822" s="7" t="s">
        <v>16</v>
      </c>
      <c r="F3822" s="7" t="s">
        <v>2462</v>
      </c>
      <c r="G3822" s="7" t="s">
        <v>17</v>
      </c>
      <c r="H3822" s="7" t="s">
        <v>7022</v>
      </c>
      <c r="I3822" s="7" t="s">
        <v>8382</v>
      </c>
      <c r="J3822" s="7" t="s">
        <v>9279</v>
      </c>
      <c r="K3822" s="7"/>
      <c r="L3822" s="7" t="s">
        <v>9732</v>
      </c>
      <c r="M3822" s="7" t="s">
        <v>52</v>
      </c>
      <c r="N3822" s="7">
        <v>3875.76</v>
      </c>
      <c r="O3822" s="7">
        <v>200</v>
      </c>
      <c r="P3822" s="7">
        <v>19.38</v>
      </c>
      <c r="Q3822" s="7"/>
      <c r="R3822" s="1"/>
      <c r="S3822" s="1"/>
      <c r="T3822" s="1"/>
      <c r="U3822" s="15" t="s">
        <v>816</v>
      </c>
      <c r="V3822" s="52"/>
      <c r="W3822" s="14" t="s">
        <v>815</v>
      </c>
      <c r="X3822" s="20">
        <v>0</v>
      </c>
      <c r="Y3822" s="7" t="s">
        <v>12593</v>
      </c>
      <c r="Z3822" s="11" t="s">
        <v>4442</v>
      </c>
      <c r="AA3822" s="7">
        <v>0</v>
      </c>
      <c r="AB3822" s="1" t="s">
        <v>14927</v>
      </c>
      <c r="AC3822" s="7" t="s">
        <v>14869</v>
      </c>
      <c r="AD3822" s="1" t="s">
        <v>16269</v>
      </c>
    </row>
    <row r="3823" spans="1:30">
      <c r="A3823" s="6">
        <v>43918</v>
      </c>
      <c r="B3823" s="7" t="s">
        <v>15</v>
      </c>
      <c r="C3823" s="7" t="s">
        <v>4632</v>
      </c>
      <c r="D3823" s="7" t="s">
        <v>3512</v>
      </c>
      <c r="E3823" s="7" t="s">
        <v>16</v>
      </c>
      <c r="F3823" s="7"/>
      <c r="G3823" s="7" t="s">
        <v>17</v>
      </c>
      <c r="H3823" s="7" t="s">
        <v>7023</v>
      </c>
      <c r="I3823" s="7" t="s">
        <v>9989</v>
      </c>
      <c r="J3823" s="7" t="s">
        <v>9990</v>
      </c>
      <c r="K3823" s="7" t="s">
        <v>9990</v>
      </c>
      <c r="L3823" s="7" t="s">
        <v>3573</v>
      </c>
      <c r="M3823" s="7" t="s">
        <v>8603</v>
      </c>
      <c r="N3823" s="7">
        <v>3870.2</v>
      </c>
      <c r="O3823" s="7">
        <v>200</v>
      </c>
      <c r="P3823" s="7">
        <v>19.350999999999999</v>
      </c>
      <c r="Q3823" s="7"/>
      <c r="R3823" s="1"/>
      <c r="S3823" s="1"/>
      <c r="T3823" s="1"/>
      <c r="U3823" s="15" t="s">
        <v>816</v>
      </c>
      <c r="V3823" s="52"/>
      <c r="W3823" s="14" t="s">
        <v>815</v>
      </c>
      <c r="X3823" s="20">
        <v>0</v>
      </c>
      <c r="Y3823" s="7" t="s">
        <v>12594</v>
      </c>
      <c r="Z3823" s="11" t="s">
        <v>4442</v>
      </c>
      <c r="AA3823" s="7">
        <v>450000</v>
      </c>
      <c r="AB3823" s="1" t="s">
        <v>15385</v>
      </c>
      <c r="AC3823" s="7" t="s">
        <v>14869</v>
      </c>
      <c r="AD3823" s="1" t="s">
        <v>16269</v>
      </c>
    </row>
    <row r="3824" spans="1:30">
      <c r="A3824" s="6">
        <v>43941</v>
      </c>
      <c r="B3824" s="7" t="s">
        <v>15</v>
      </c>
      <c r="C3824" s="7" t="s">
        <v>4645</v>
      </c>
      <c r="D3824" s="7" t="s">
        <v>692</v>
      </c>
      <c r="E3824" s="7" t="s">
        <v>16</v>
      </c>
      <c r="F3824" s="7"/>
      <c r="G3824" s="7" t="s">
        <v>17</v>
      </c>
      <c r="H3824" s="7" t="s">
        <v>7024</v>
      </c>
      <c r="I3824" s="7" t="s">
        <v>9156</v>
      </c>
      <c r="J3824" s="7"/>
      <c r="K3824" s="7" t="s">
        <v>9157</v>
      </c>
      <c r="L3824" s="7" t="s">
        <v>9734</v>
      </c>
      <c r="M3824" s="7" t="s">
        <v>9735</v>
      </c>
      <c r="N3824" s="7">
        <v>3850</v>
      </c>
      <c r="O3824" s="7">
        <v>35</v>
      </c>
      <c r="P3824" s="7">
        <v>110</v>
      </c>
      <c r="Q3824" s="7"/>
      <c r="R3824" s="1"/>
      <c r="S3824" s="1"/>
      <c r="T3824" s="1"/>
      <c r="U3824" s="15" t="s">
        <v>816</v>
      </c>
      <c r="V3824" s="52"/>
      <c r="W3824" s="14" t="s">
        <v>815</v>
      </c>
      <c r="X3824" s="20">
        <v>0</v>
      </c>
      <c r="Y3824" s="7" t="s">
        <v>12595</v>
      </c>
      <c r="Z3824" s="11" t="s">
        <v>4442</v>
      </c>
      <c r="AA3824" s="7">
        <v>100000</v>
      </c>
      <c r="AB3824" s="1" t="s">
        <v>16072</v>
      </c>
      <c r="AC3824" s="7" t="s">
        <v>14870</v>
      </c>
      <c r="AD3824" s="1" t="s">
        <v>16269</v>
      </c>
    </row>
    <row r="3825" spans="1:30">
      <c r="A3825" s="6" t="s">
        <v>815</v>
      </c>
      <c r="B3825" s="7" t="s">
        <v>15</v>
      </c>
      <c r="C3825" s="7" t="s">
        <v>4458</v>
      </c>
      <c r="D3825" s="11" t="s">
        <v>904</v>
      </c>
      <c r="E3825" s="7" t="s">
        <v>16</v>
      </c>
      <c r="F3825" s="7" t="s">
        <v>6910</v>
      </c>
      <c r="G3825" s="7" t="s">
        <v>17</v>
      </c>
      <c r="H3825" s="7" t="s">
        <v>7025</v>
      </c>
      <c r="I3825" s="7" t="s">
        <v>9913</v>
      </c>
      <c r="J3825" s="7"/>
      <c r="K3825" s="7" t="s">
        <v>4849</v>
      </c>
      <c r="L3825" s="7"/>
      <c r="M3825" s="7"/>
      <c r="N3825" s="7">
        <v>3850</v>
      </c>
      <c r="O3825" s="7"/>
      <c r="P3825" s="7"/>
      <c r="Q3825" s="7"/>
      <c r="R3825" s="1"/>
      <c r="S3825" s="1"/>
      <c r="T3825" s="1"/>
      <c r="U3825" s="15" t="s">
        <v>816</v>
      </c>
      <c r="V3825" s="52"/>
      <c r="W3825" s="14" t="s">
        <v>815</v>
      </c>
      <c r="X3825" s="20">
        <v>0</v>
      </c>
      <c r="Y3825" s="7" t="s">
        <v>12596</v>
      </c>
      <c r="Z3825" s="11" t="s">
        <v>4442</v>
      </c>
      <c r="AA3825" s="7"/>
      <c r="AB3825" s="1" t="s">
        <v>14871</v>
      </c>
      <c r="AC3825" s="7"/>
      <c r="AD3825" s="1" t="s">
        <v>16269</v>
      </c>
    </row>
    <row r="3826" spans="1:30">
      <c r="A3826" s="6">
        <v>43924</v>
      </c>
      <c r="B3826" s="7" t="s">
        <v>21</v>
      </c>
      <c r="C3826" s="7" t="s">
        <v>5590</v>
      </c>
      <c r="D3826" s="11" t="s">
        <v>904</v>
      </c>
      <c r="E3826" s="7" t="s">
        <v>16</v>
      </c>
      <c r="F3826" s="7" t="s">
        <v>176</v>
      </c>
      <c r="G3826" s="7" t="s">
        <v>34</v>
      </c>
      <c r="H3826" s="7" t="s">
        <v>6775</v>
      </c>
      <c r="I3826" s="7" t="s">
        <v>8276</v>
      </c>
      <c r="J3826" s="7"/>
      <c r="K3826" s="7" t="s">
        <v>920</v>
      </c>
      <c r="L3826" s="7"/>
      <c r="M3826" s="7" t="s">
        <v>9991</v>
      </c>
      <c r="N3826" s="7">
        <v>3849.12</v>
      </c>
      <c r="O3826" s="7"/>
      <c r="P3826" s="7"/>
      <c r="Q3826" s="7"/>
      <c r="R3826" s="1"/>
      <c r="S3826" s="1"/>
      <c r="T3826" s="1"/>
      <c r="U3826" s="15" t="s">
        <v>816</v>
      </c>
      <c r="V3826" s="52"/>
      <c r="W3826" s="14" t="s">
        <v>815</v>
      </c>
      <c r="X3826" s="20">
        <v>0</v>
      </c>
      <c r="Y3826" s="7" t="s">
        <v>12597</v>
      </c>
      <c r="Z3826" s="11" t="s">
        <v>4442</v>
      </c>
      <c r="AA3826" s="7"/>
      <c r="AB3826" s="1" t="s">
        <v>14871</v>
      </c>
      <c r="AC3826" s="7"/>
      <c r="AD3826" s="1" t="s">
        <v>16269</v>
      </c>
    </row>
    <row r="3827" spans="1:30">
      <c r="A3827" s="6">
        <v>43949</v>
      </c>
      <c r="B3827" s="7" t="s">
        <v>15</v>
      </c>
      <c r="C3827" s="7" t="s">
        <v>4474</v>
      </c>
      <c r="D3827" s="7" t="s">
        <v>2414</v>
      </c>
      <c r="E3827" s="7" t="s">
        <v>16</v>
      </c>
      <c r="F3827" s="7" t="s">
        <v>2462</v>
      </c>
      <c r="G3827" s="7" t="s">
        <v>17</v>
      </c>
      <c r="H3827" s="7" t="s">
        <v>7026</v>
      </c>
      <c r="I3827" s="7" t="s">
        <v>4535</v>
      </c>
      <c r="J3827" s="7" t="s">
        <v>2464</v>
      </c>
      <c r="K3827" s="7" t="s">
        <v>2465</v>
      </c>
      <c r="L3827" s="7" t="s">
        <v>1461</v>
      </c>
      <c r="M3827" s="7" t="s">
        <v>1462</v>
      </c>
      <c r="N3827" s="7">
        <v>3840</v>
      </c>
      <c r="O3827" s="7">
        <v>240</v>
      </c>
      <c r="P3827" s="7">
        <v>16</v>
      </c>
      <c r="Q3827" s="7"/>
      <c r="R3827" s="1"/>
      <c r="S3827" s="1"/>
      <c r="T3827" s="1"/>
      <c r="U3827" s="15" t="s">
        <v>816</v>
      </c>
      <c r="V3827" s="52"/>
      <c r="W3827" s="14" t="s">
        <v>815</v>
      </c>
      <c r="X3827" s="20">
        <v>0</v>
      </c>
      <c r="Y3827" s="7" t="s">
        <v>12598</v>
      </c>
      <c r="Z3827" s="11" t="s">
        <v>4442</v>
      </c>
      <c r="AA3827" s="7">
        <v>200000</v>
      </c>
      <c r="AB3827" s="1" t="s">
        <v>15103</v>
      </c>
      <c r="AC3827" s="7" t="s">
        <v>14868</v>
      </c>
      <c r="AD3827" s="1" t="s">
        <v>16269</v>
      </c>
    </row>
    <row r="3828" spans="1:30">
      <c r="A3828" s="6">
        <v>43915</v>
      </c>
      <c r="B3828" s="7" t="s">
        <v>21</v>
      </c>
      <c r="C3828" s="7" t="s">
        <v>7027</v>
      </c>
      <c r="D3828" s="11" t="s">
        <v>904</v>
      </c>
      <c r="E3828" s="7" t="s">
        <v>16</v>
      </c>
      <c r="F3828" s="7" t="s">
        <v>7028</v>
      </c>
      <c r="G3828" s="7" t="s">
        <v>17</v>
      </c>
      <c r="H3828" s="7" t="s">
        <v>5741</v>
      </c>
      <c r="I3828" s="7" t="s">
        <v>2236</v>
      </c>
      <c r="J3828" s="7" t="s">
        <v>2851</v>
      </c>
      <c r="K3828" s="7" t="s">
        <v>9992</v>
      </c>
      <c r="L3828" s="7" t="s">
        <v>9993</v>
      </c>
      <c r="M3828" s="7" t="s">
        <v>9994</v>
      </c>
      <c r="N3828" s="7">
        <v>3840</v>
      </c>
      <c r="O3828" s="7">
        <v>80</v>
      </c>
      <c r="P3828" s="7"/>
      <c r="Q3828" s="7"/>
      <c r="R3828" s="1"/>
      <c r="S3828" s="1"/>
      <c r="T3828" s="1"/>
      <c r="U3828" s="15" t="s">
        <v>816</v>
      </c>
      <c r="V3828" s="52"/>
      <c r="W3828" s="14" t="s">
        <v>815</v>
      </c>
      <c r="X3828" s="20">
        <v>0</v>
      </c>
      <c r="Y3828" s="7" t="s">
        <v>12599</v>
      </c>
      <c r="Z3828" s="11" t="s">
        <v>4442</v>
      </c>
      <c r="AA3828" s="7">
        <v>100000</v>
      </c>
      <c r="AB3828" s="1" t="s">
        <v>16141</v>
      </c>
      <c r="AC3828" s="7" t="s">
        <v>14869</v>
      </c>
      <c r="AD3828" s="1" t="s">
        <v>16269</v>
      </c>
    </row>
    <row r="3829" spans="1:30">
      <c r="A3829" s="6">
        <v>43941</v>
      </c>
      <c r="B3829" s="7" t="s">
        <v>21</v>
      </c>
      <c r="C3829" s="7" t="s">
        <v>4483</v>
      </c>
      <c r="D3829" s="7" t="s">
        <v>39</v>
      </c>
      <c r="E3829" s="7" t="s">
        <v>16</v>
      </c>
      <c r="F3829" s="7" t="s">
        <v>40</v>
      </c>
      <c r="G3829" s="7" t="s">
        <v>37</v>
      </c>
      <c r="H3829" s="7" t="s">
        <v>7029</v>
      </c>
      <c r="I3829" s="7" t="s">
        <v>9995</v>
      </c>
      <c r="J3829" s="7" t="s">
        <v>4548</v>
      </c>
      <c r="K3829" s="7" t="s">
        <v>9996</v>
      </c>
      <c r="L3829" s="7" t="s">
        <v>14736</v>
      </c>
      <c r="M3829" s="7" t="s">
        <v>9997</v>
      </c>
      <c r="N3829" s="7">
        <v>3816</v>
      </c>
      <c r="O3829" s="7">
        <v>240</v>
      </c>
      <c r="P3829" s="7">
        <v>15.9</v>
      </c>
      <c r="Q3829" s="7"/>
      <c r="R3829" s="1"/>
      <c r="S3829" s="1"/>
      <c r="T3829" s="1"/>
      <c r="U3829" s="15" t="s">
        <v>816</v>
      </c>
      <c r="V3829" s="52"/>
      <c r="W3829" s="14" t="s">
        <v>815</v>
      </c>
      <c r="X3829" s="20">
        <v>0</v>
      </c>
      <c r="Y3829" s="7" t="s">
        <v>12600</v>
      </c>
      <c r="Z3829" s="11" t="s">
        <v>4442</v>
      </c>
      <c r="AA3829" s="7">
        <v>96000</v>
      </c>
      <c r="AB3829" s="1" t="s">
        <v>16142</v>
      </c>
      <c r="AC3829" s="7" t="s">
        <v>14868</v>
      </c>
      <c r="AD3829" s="1" t="s">
        <v>16269</v>
      </c>
    </row>
    <row r="3830" spans="1:30">
      <c r="A3830" s="6">
        <v>43944</v>
      </c>
      <c r="B3830" s="7" t="s">
        <v>1385</v>
      </c>
      <c r="C3830" s="7" t="s">
        <v>4444</v>
      </c>
      <c r="D3830" s="7" t="s">
        <v>1387</v>
      </c>
      <c r="E3830" s="7" t="s">
        <v>4456</v>
      </c>
      <c r="F3830" s="7" t="s">
        <v>4498</v>
      </c>
      <c r="G3830" s="7" t="s">
        <v>17</v>
      </c>
      <c r="H3830" s="7" t="s">
        <v>7030</v>
      </c>
      <c r="I3830" s="7" t="s">
        <v>9998</v>
      </c>
      <c r="J3830" s="7"/>
      <c r="K3830" s="7"/>
      <c r="L3830" s="7" t="s">
        <v>9999</v>
      </c>
      <c r="M3830" s="7" t="s">
        <v>10000</v>
      </c>
      <c r="N3830" s="7">
        <v>3810</v>
      </c>
      <c r="O3830" s="7"/>
      <c r="P3830" s="7"/>
      <c r="Q3830" s="7"/>
      <c r="R3830" s="1"/>
      <c r="S3830" s="1"/>
      <c r="T3830" s="1"/>
      <c r="U3830" s="15" t="s">
        <v>816</v>
      </c>
      <c r="V3830" s="52"/>
      <c r="W3830" s="14" t="s">
        <v>815</v>
      </c>
      <c r="X3830" s="20">
        <v>0</v>
      </c>
      <c r="Y3830" s="7" t="s">
        <v>12601</v>
      </c>
      <c r="Z3830" s="11" t="s">
        <v>4442</v>
      </c>
      <c r="AA3830" s="7">
        <v>250000</v>
      </c>
      <c r="AB3830" s="1" t="s">
        <v>16143</v>
      </c>
      <c r="AC3830" s="7" t="s">
        <v>14870</v>
      </c>
      <c r="AD3830" s="1" t="s">
        <v>16269</v>
      </c>
    </row>
    <row r="3831" spans="1:30">
      <c r="A3831" s="6">
        <v>43913</v>
      </c>
      <c r="B3831" s="7" t="s">
        <v>21</v>
      </c>
      <c r="C3831" s="7" t="s">
        <v>4269</v>
      </c>
      <c r="D3831" s="7" t="s">
        <v>3952</v>
      </c>
      <c r="E3831" s="7" t="s">
        <v>16</v>
      </c>
      <c r="F3831" s="7" t="s">
        <v>4270</v>
      </c>
      <c r="G3831" s="7" t="s">
        <v>17</v>
      </c>
      <c r="H3831" s="7" t="s">
        <v>7031</v>
      </c>
      <c r="I3831" s="7" t="s">
        <v>4396</v>
      </c>
      <c r="J3831" s="7"/>
      <c r="K3831" s="7"/>
      <c r="L3831" s="7" t="s">
        <v>8531</v>
      </c>
      <c r="M3831" s="7" t="s">
        <v>14344</v>
      </c>
      <c r="N3831" s="7">
        <v>3805.2</v>
      </c>
      <c r="O3831" s="7">
        <v>420</v>
      </c>
      <c r="P3831" s="7">
        <v>9.06</v>
      </c>
      <c r="Q3831" s="7" t="s">
        <v>20</v>
      </c>
      <c r="R3831" s="1"/>
      <c r="S3831" s="1"/>
      <c r="T3831" s="1"/>
      <c r="U3831" s="15" t="s">
        <v>816</v>
      </c>
      <c r="V3831" s="52"/>
      <c r="W3831" s="14" t="s">
        <v>815</v>
      </c>
      <c r="X3831" s="20">
        <v>0</v>
      </c>
      <c r="Y3831" s="7" t="s">
        <v>12602</v>
      </c>
      <c r="Z3831" s="11" t="s">
        <v>4442</v>
      </c>
      <c r="AA3831" s="7">
        <v>1500000</v>
      </c>
      <c r="AB3831" s="1" t="s">
        <v>15733</v>
      </c>
      <c r="AC3831" s="7" t="s">
        <v>14869</v>
      </c>
      <c r="AD3831" s="1" t="s">
        <v>16269</v>
      </c>
    </row>
    <row r="3832" spans="1:30">
      <c r="A3832" s="6">
        <v>43949</v>
      </c>
      <c r="B3832" s="7" t="s">
        <v>1385</v>
      </c>
      <c r="C3832" s="7" t="s">
        <v>4499</v>
      </c>
      <c r="D3832" s="7" t="s">
        <v>2194</v>
      </c>
      <c r="E3832" s="7" t="s">
        <v>36</v>
      </c>
      <c r="F3832" s="7" t="s">
        <v>2319</v>
      </c>
      <c r="G3832" s="7" t="s">
        <v>17</v>
      </c>
      <c r="H3832" s="7" t="s">
        <v>7032</v>
      </c>
      <c r="I3832" s="7" t="s">
        <v>2321</v>
      </c>
      <c r="J3832" s="7" t="s">
        <v>2321</v>
      </c>
      <c r="K3832" s="7" t="s">
        <v>2321</v>
      </c>
      <c r="L3832" s="7" t="s">
        <v>8616</v>
      </c>
      <c r="M3832" s="7" t="s">
        <v>8617</v>
      </c>
      <c r="N3832" s="7">
        <v>3804.8</v>
      </c>
      <c r="O3832" s="7">
        <v>41</v>
      </c>
      <c r="P3832" s="7">
        <v>92.8</v>
      </c>
      <c r="Q3832" s="7"/>
      <c r="R3832" s="1"/>
      <c r="S3832" s="1"/>
      <c r="T3832" s="1"/>
      <c r="U3832" s="15" t="s">
        <v>816</v>
      </c>
      <c r="V3832" s="52"/>
      <c r="W3832" s="14" t="s">
        <v>815</v>
      </c>
      <c r="X3832" s="20">
        <v>0</v>
      </c>
      <c r="Y3832" s="7" t="s">
        <v>12603</v>
      </c>
      <c r="Z3832" s="11" t="s">
        <v>4442</v>
      </c>
      <c r="AA3832" s="7">
        <v>0</v>
      </c>
      <c r="AB3832" s="1" t="s">
        <v>15753</v>
      </c>
      <c r="AC3832" s="7" t="s">
        <v>14870</v>
      </c>
      <c r="AD3832" s="1" t="s">
        <v>16269</v>
      </c>
    </row>
    <row r="3833" spans="1:30">
      <c r="A3833" s="6">
        <v>43941</v>
      </c>
      <c r="B3833" s="7" t="s">
        <v>21</v>
      </c>
      <c r="C3833" s="7" t="s">
        <v>4659</v>
      </c>
      <c r="D3833" s="7" t="s">
        <v>2349</v>
      </c>
      <c r="E3833" s="7" t="s">
        <v>16</v>
      </c>
      <c r="F3833" s="7" t="s">
        <v>2350</v>
      </c>
      <c r="G3833" s="7" t="s">
        <v>37</v>
      </c>
      <c r="H3833" s="7" t="s">
        <v>7033</v>
      </c>
      <c r="I3833" s="7" t="s">
        <v>8480</v>
      </c>
      <c r="J3833" s="7"/>
      <c r="K3833" s="7" t="s">
        <v>8481</v>
      </c>
      <c r="L3833" s="7" t="s">
        <v>14332</v>
      </c>
      <c r="M3833" s="7" t="s">
        <v>8482</v>
      </c>
      <c r="N3833" s="7">
        <v>3800</v>
      </c>
      <c r="O3833" s="7">
        <v>10</v>
      </c>
      <c r="P3833" s="7">
        <v>380</v>
      </c>
      <c r="Q3833" s="7"/>
      <c r="R3833" s="1"/>
      <c r="S3833" s="1"/>
      <c r="T3833" s="1"/>
      <c r="U3833" s="15" t="s">
        <v>816</v>
      </c>
      <c r="V3833" s="52"/>
      <c r="W3833" s="14" t="s">
        <v>815</v>
      </c>
      <c r="X3833" s="20">
        <v>0</v>
      </c>
      <c r="Y3833" s="7" t="s">
        <v>12604</v>
      </c>
      <c r="Z3833" s="11" t="s">
        <v>4442</v>
      </c>
      <c r="AA3833" s="7">
        <v>20000</v>
      </c>
      <c r="AB3833" s="1" t="s">
        <v>15720</v>
      </c>
      <c r="AC3833" s="7" t="s">
        <v>14870</v>
      </c>
      <c r="AD3833" s="1" t="s">
        <v>16269</v>
      </c>
    </row>
    <row r="3834" spans="1:30">
      <c r="A3834" s="6" t="s">
        <v>815</v>
      </c>
      <c r="B3834" s="7" t="s">
        <v>15</v>
      </c>
      <c r="C3834" s="7" t="s">
        <v>4251</v>
      </c>
      <c r="D3834" s="7" t="s">
        <v>3925</v>
      </c>
      <c r="E3834" s="7" t="s">
        <v>16</v>
      </c>
      <c r="F3834" s="7" t="s">
        <v>4252</v>
      </c>
      <c r="G3834" s="7" t="s">
        <v>37</v>
      </c>
      <c r="H3834" s="7" t="s">
        <v>7034</v>
      </c>
      <c r="I3834" s="7" t="s">
        <v>8278</v>
      </c>
      <c r="J3834" s="7" t="s">
        <v>2740</v>
      </c>
      <c r="K3834" s="7" t="s">
        <v>8279</v>
      </c>
      <c r="L3834" s="7" t="s">
        <v>14298</v>
      </c>
      <c r="M3834" s="7" t="s">
        <v>8280</v>
      </c>
      <c r="N3834" s="7">
        <v>3792.6</v>
      </c>
      <c r="O3834" s="7">
        <v>1290</v>
      </c>
      <c r="P3834" s="7">
        <v>2.94</v>
      </c>
      <c r="Q3834" s="7"/>
      <c r="R3834" s="1"/>
      <c r="S3834" s="1"/>
      <c r="T3834" s="1"/>
      <c r="U3834" s="15" t="s">
        <v>816</v>
      </c>
      <c r="V3834" s="52"/>
      <c r="W3834" s="14" t="s">
        <v>815</v>
      </c>
      <c r="X3834" s="20">
        <v>0</v>
      </c>
      <c r="Y3834" s="7" t="s">
        <v>12605</v>
      </c>
      <c r="Z3834" s="11" t="s">
        <v>4442</v>
      </c>
      <c r="AA3834" s="7">
        <v>0</v>
      </c>
      <c r="AB3834" s="1" t="s">
        <v>15669</v>
      </c>
      <c r="AC3834" s="7" t="s">
        <v>14869</v>
      </c>
      <c r="AD3834" s="1" t="s">
        <v>16269</v>
      </c>
    </row>
    <row r="3835" spans="1:30">
      <c r="A3835" s="6">
        <v>43941</v>
      </c>
      <c r="B3835" s="7" t="s">
        <v>15</v>
      </c>
      <c r="C3835" s="7" t="s">
        <v>4645</v>
      </c>
      <c r="D3835" s="7" t="s">
        <v>692</v>
      </c>
      <c r="E3835" s="7" t="s">
        <v>16</v>
      </c>
      <c r="F3835" s="7"/>
      <c r="G3835" s="7" t="s">
        <v>17</v>
      </c>
      <c r="H3835" s="7" t="s">
        <v>7035</v>
      </c>
      <c r="I3835" s="7" t="s">
        <v>8719</v>
      </c>
      <c r="J3835" s="7"/>
      <c r="K3835" s="7" t="s">
        <v>8720</v>
      </c>
      <c r="L3835" s="7" t="s">
        <v>8855</v>
      </c>
      <c r="M3835" s="7" t="s">
        <v>8856</v>
      </c>
      <c r="N3835" s="7">
        <v>3780</v>
      </c>
      <c r="O3835" s="7">
        <v>200</v>
      </c>
      <c r="P3835" s="7">
        <v>18.899999999999999</v>
      </c>
      <c r="Q3835" s="7"/>
      <c r="R3835" s="1"/>
      <c r="S3835" s="1"/>
      <c r="T3835" s="1"/>
      <c r="U3835" s="15" t="s">
        <v>816</v>
      </c>
      <c r="V3835" s="52"/>
      <c r="W3835" s="14" t="s">
        <v>815</v>
      </c>
      <c r="X3835" s="20">
        <v>0</v>
      </c>
      <c r="Y3835" s="7" t="s">
        <v>12606</v>
      </c>
      <c r="Z3835" s="11" t="s">
        <v>4442</v>
      </c>
      <c r="AA3835" s="7">
        <v>0</v>
      </c>
      <c r="AB3835" s="1" t="s">
        <v>15823</v>
      </c>
      <c r="AC3835" s="7" t="s">
        <v>14869</v>
      </c>
      <c r="AD3835" s="1" t="s">
        <v>16269</v>
      </c>
    </row>
    <row r="3836" spans="1:30">
      <c r="A3836" s="6">
        <v>43915</v>
      </c>
      <c r="B3836" s="7" t="s">
        <v>1385</v>
      </c>
      <c r="C3836" s="7" t="s">
        <v>4444</v>
      </c>
      <c r="D3836" s="7" t="s">
        <v>1387</v>
      </c>
      <c r="E3836" s="7" t="s">
        <v>4456</v>
      </c>
      <c r="F3836" s="7" t="s">
        <v>4469</v>
      </c>
      <c r="G3836" s="7" t="s">
        <v>17</v>
      </c>
      <c r="H3836" s="7" t="s">
        <v>6515</v>
      </c>
      <c r="I3836" s="7" t="s">
        <v>9614</v>
      </c>
      <c r="J3836" s="7"/>
      <c r="K3836" s="7"/>
      <c r="L3836" s="7" t="s">
        <v>1574</v>
      </c>
      <c r="M3836" s="7" t="s">
        <v>1575</v>
      </c>
      <c r="N3836" s="7">
        <v>3780</v>
      </c>
      <c r="O3836" s="7"/>
      <c r="P3836" s="7"/>
      <c r="Q3836" s="7"/>
      <c r="R3836" s="1"/>
      <c r="S3836" s="1"/>
      <c r="T3836" s="1"/>
      <c r="U3836" s="15" t="s">
        <v>816</v>
      </c>
      <c r="V3836" s="52"/>
      <c r="W3836" s="14" t="s">
        <v>815</v>
      </c>
      <c r="X3836" s="20">
        <v>0</v>
      </c>
      <c r="Y3836" s="7" t="s">
        <v>12607</v>
      </c>
      <c r="Z3836" s="11" t="s">
        <v>4442</v>
      </c>
      <c r="AA3836" s="7">
        <v>0</v>
      </c>
      <c r="AB3836" s="1" t="s">
        <v>15118</v>
      </c>
      <c r="AC3836" s="7" t="s">
        <v>14870</v>
      </c>
      <c r="AD3836" s="1" t="s">
        <v>16269</v>
      </c>
    </row>
    <row r="3837" spans="1:30">
      <c r="A3837" s="6">
        <v>43936</v>
      </c>
      <c r="B3837" s="7" t="s">
        <v>1385</v>
      </c>
      <c r="C3837" s="7" t="s">
        <v>4444</v>
      </c>
      <c r="D3837" s="7" t="s">
        <v>1387</v>
      </c>
      <c r="E3837" s="7" t="s">
        <v>1499</v>
      </c>
      <c r="F3837" s="7" t="s">
        <v>5242</v>
      </c>
      <c r="G3837" s="7" t="s">
        <v>17</v>
      </c>
      <c r="H3837" s="7" t="s">
        <v>5610</v>
      </c>
      <c r="I3837" s="7" t="s">
        <v>8654</v>
      </c>
      <c r="J3837" s="7"/>
      <c r="K3837" s="7"/>
      <c r="L3837" s="7" t="s">
        <v>10001</v>
      </c>
      <c r="M3837" s="7" t="s">
        <v>10002</v>
      </c>
      <c r="N3837" s="7">
        <v>3780</v>
      </c>
      <c r="O3837" s="7"/>
      <c r="P3837" s="7"/>
      <c r="Q3837" s="7"/>
      <c r="R3837" s="1"/>
      <c r="S3837" s="1"/>
      <c r="T3837" s="1"/>
      <c r="U3837" s="15" t="s">
        <v>816</v>
      </c>
      <c r="V3837" s="52"/>
      <c r="W3837" s="14" t="s">
        <v>815</v>
      </c>
      <c r="X3837" s="20">
        <v>0</v>
      </c>
      <c r="Y3837" s="7" t="s">
        <v>12608</v>
      </c>
      <c r="Z3837" s="11" t="s">
        <v>4442</v>
      </c>
      <c r="AA3837" s="7">
        <v>100000</v>
      </c>
      <c r="AB3837" s="1" t="s">
        <v>16144</v>
      </c>
      <c r="AC3837" s="7" t="s">
        <v>14868</v>
      </c>
      <c r="AD3837" s="1" t="s">
        <v>16269</v>
      </c>
    </row>
    <row r="3838" spans="1:30">
      <c r="A3838" s="6">
        <v>43913</v>
      </c>
      <c r="B3838" s="7" t="s">
        <v>21</v>
      </c>
      <c r="C3838" s="7" t="s">
        <v>4269</v>
      </c>
      <c r="D3838" s="7" t="s">
        <v>3952</v>
      </c>
      <c r="E3838" s="7" t="s">
        <v>16</v>
      </c>
      <c r="F3838" s="7" t="s">
        <v>4270</v>
      </c>
      <c r="G3838" s="7" t="s">
        <v>17</v>
      </c>
      <c r="H3838" s="7" t="s">
        <v>7036</v>
      </c>
      <c r="I3838" s="7" t="s">
        <v>4396</v>
      </c>
      <c r="J3838" s="7"/>
      <c r="K3838" s="7"/>
      <c r="L3838" s="7" t="s">
        <v>8531</v>
      </c>
      <c r="M3838" s="7" t="s">
        <v>14344</v>
      </c>
      <c r="N3838" s="7">
        <v>3756</v>
      </c>
      <c r="O3838" s="7">
        <v>240</v>
      </c>
      <c r="P3838" s="7">
        <v>15.65</v>
      </c>
      <c r="Q3838" s="7" t="s">
        <v>10526</v>
      </c>
      <c r="R3838" s="1"/>
      <c r="S3838" s="1"/>
      <c r="T3838" s="1"/>
      <c r="U3838" s="15" t="s">
        <v>816</v>
      </c>
      <c r="V3838" s="52"/>
      <c r="W3838" s="14" t="s">
        <v>815</v>
      </c>
      <c r="X3838" s="20">
        <v>0</v>
      </c>
      <c r="Y3838" s="7" t="s">
        <v>12609</v>
      </c>
      <c r="Z3838" s="11" t="s">
        <v>4442</v>
      </c>
      <c r="AA3838" s="7">
        <v>1500000</v>
      </c>
      <c r="AB3838" s="1" t="s">
        <v>15733</v>
      </c>
      <c r="AC3838" s="7" t="s">
        <v>14869</v>
      </c>
      <c r="AD3838" s="1" t="s">
        <v>16269</v>
      </c>
    </row>
    <row r="3839" spans="1:30">
      <c r="A3839" s="6">
        <v>43938</v>
      </c>
      <c r="B3839" s="7" t="s">
        <v>15</v>
      </c>
      <c r="C3839" s="7" t="s">
        <v>4244</v>
      </c>
      <c r="D3839" s="11" t="s">
        <v>3155</v>
      </c>
      <c r="E3839" s="7" t="s">
        <v>16</v>
      </c>
      <c r="F3839" s="7" t="s">
        <v>3156</v>
      </c>
      <c r="G3839" s="7" t="s">
        <v>34</v>
      </c>
      <c r="H3839" s="7" t="s">
        <v>7037</v>
      </c>
      <c r="I3839" s="7" t="s">
        <v>3207</v>
      </c>
      <c r="J3839" s="7" t="s">
        <v>3208</v>
      </c>
      <c r="K3839" s="7" t="s">
        <v>3209</v>
      </c>
      <c r="L3839" s="7" t="s">
        <v>13959</v>
      </c>
      <c r="M3839" s="7" t="s">
        <v>3210</v>
      </c>
      <c r="N3839" s="7">
        <v>3750</v>
      </c>
      <c r="O3839" s="7">
        <v>15</v>
      </c>
      <c r="P3839" s="7">
        <v>250</v>
      </c>
      <c r="Q3839" s="7"/>
      <c r="R3839" s="1"/>
      <c r="S3839" s="1"/>
      <c r="T3839" s="1"/>
      <c r="U3839" s="15" t="s">
        <v>816</v>
      </c>
      <c r="V3839" s="52"/>
      <c r="W3839" s="14" t="s">
        <v>815</v>
      </c>
      <c r="X3839" s="20">
        <v>0</v>
      </c>
      <c r="Y3839" s="7" t="s">
        <v>12610</v>
      </c>
      <c r="Z3839" s="11" t="s">
        <v>4442</v>
      </c>
      <c r="AA3839" s="7">
        <v>100000</v>
      </c>
      <c r="AB3839" s="1" t="s">
        <v>15344</v>
      </c>
      <c r="AC3839" s="7" t="s">
        <v>14868</v>
      </c>
      <c r="AD3839" s="1" t="s">
        <v>16269</v>
      </c>
    </row>
    <row r="3840" spans="1:30">
      <c r="A3840" s="6">
        <v>43938</v>
      </c>
      <c r="B3840" s="7" t="s">
        <v>15</v>
      </c>
      <c r="C3840" s="7" t="s">
        <v>4244</v>
      </c>
      <c r="D3840" s="11" t="s">
        <v>3155</v>
      </c>
      <c r="E3840" s="7" t="s">
        <v>16</v>
      </c>
      <c r="F3840" s="7" t="s">
        <v>3156</v>
      </c>
      <c r="G3840" s="7" t="s">
        <v>34</v>
      </c>
      <c r="H3840" s="7" t="s">
        <v>7038</v>
      </c>
      <c r="I3840" s="7" t="s">
        <v>3207</v>
      </c>
      <c r="J3840" s="7" t="s">
        <v>3208</v>
      </c>
      <c r="K3840" s="7" t="s">
        <v>3209</v>
      </c>
      <c r="L3840" s="7" t="s">
        <v>13959</v>
      </c>
      <c r="M3840" s="7" t="s">
        <v>3210</v>
      </c>
      <c r="N3840" s="7">
        <v>3750</v>
      </c>
      <c r="O3840" s="7">
        <v>15</v>
      </c>
      <c r="P3840" s="7">
        <v>250</v>
      </c>
      <c r="Q3840" s="7"/>
      <c r="R3840" s="1"/>
      <c r="S3840" s="1"/>
      <c r="T3840" s="1"/>
      <c r="U3840" s="15" t="s">
        <v>816</v>
      </c>
      <c r="V3840" s="52"/>
      <c r="W3840" s="14" t="s">
        <v>815</v>
      </c>
      <c r="X3840" s="20">
        <v>0</v>
      </c>
      <c r="Y3840" s="7" t="s">
        <v>12611</v>
      </c>
      <c r="Z3840" s="11" t="s">
        <v>4442</v>
      </c>
      <c r="AA3840" s="7">
        <v>100000</v>
      </c>
      <c r="AB3840" s="1" t="s">
        <v>15344</v>
      </c>
      <c r="AC3840" s="7" t="s">
        <v>14868</v>
      </c>
      <c r="AD3840" s="1" t="s">
        <v>16269</v>
      </c>
    </row>
    <row r="3841" spans="1:30">
      <c r="A3841" s="6">
        <v>43938</v>
      </c>
      <c r="B3841" s="7" t="s">
        <v>15</v>
      </c>
      <c r="C3841" s="7" t="s">
        <v>4244</v>
      </c>
      <c r="D3841" s="11" t="s">
        <v>3155</v>
      </c>
      <c r="E3841" s="7" t="s">
        <v>16</v>
      </c>
      <c r="F3841" s="7" t="s">
        <v>3156</v>
      </c>
      <c r="G3841" s="7" t="s">
        <v>34</v>
      </c>
      <c r="H3841" s="7" t="s">
        <v>7039</v>
      </c>
      <c r="I3841" s="7" t="s">
        <v>3207</v>
      </c>
      <c r="J3841" s="7" t="s">
        <v>3208</v>
      </c>
      <c r="K3841" s="7" t="s">
        <v>3209</v>
      </c>
      <c r="L3841" s="7" t="s">
        <v>13959</v>
      </c>
      <c r="M3841" s="7" t="s">
        <v>3210</v>
      </c>
      <c r="N3841" s="7">
        <v>3750</v>
      </c>
      <c r="O3841" s="7">
        <v>15</v>
      </c>
      <c r="P3841" s="7">
        <v>250</v>
      </c>
      <c r="Q3841" s="7"/>
      <c r="R3841" s="1"/>
      <c r="S3841" s="1"/>
      <c r="T3841" s="1"/>
      <c r="U3841" s="15" t="s">
        <v>816</v>
      </c>
      <c r="V3841" s="52"/>
      <c r="W3841" s="14" t="s">
        <v>815</v>
      </c>
      <c r="X3841" s="20">
        <v>0</v>
      </c>
      <c r="Y3841" s="7" t="s">
        <v>12612</v>
      </c>
      <c r="Z3841" s="11" t="s">
        <v>4442</v>
      </c>
      <c r="AA3841" s="7">
        <v>100000</v>
      </c>
      <c r="AB3841" s="1" t="s">
        <v>15344</v>
      </c>
      <c r="AC3841" s="7" t="s">
        <v>14868</v>
      </c>
      <c r="AD3841" s="1" t="s">
        <v>16269</v>
      </c>
    </row>
    <row r="3842" spans="1:30">
      <c r="A3842" s="6">
        <v>43944</v>
      </c>
      <c r="B3842" s="7" t="s">
        <v>15</v>
      </c>
      <c r="C3842" s="7" t="s">
        <v>4656</v>
      </c>
      <c r="D3842" s="7" t="s">
        <v>39</v>
      </c>
      <c r="E3842" s="7" t="s">
        <v>16</v>
      </c>
      <c r="F3842" s="7" t="s">
        <v>129</v>
      </c>
      <c r="G3842" s="7" t="s">
        <v>37</v>
      </c>
      <c r="H3842" s="7" t="s">
        <v>7040</v>
      </c>
      <c r="I3842" s="7" t="s">
        <v>9821</v>
      </c>
      <c r="J3842" s="7"/>
      <c r="K3842" s="7" t="s">
        <v>9822</v>
      </c>
      <c r="L3842" s="7" t="s">
        <v>9823</v>
      </c>
      <c r="M3842" s="7" t="s">
        <v>14700</v>
      </c>
      <c r="N3842" s="7">
        <v>3750</v>
      </c>
      <c r="O3842" s="7">
        <v>25</v>
      </c>
      <c r="P3842" s="7">
        <v>150</v>
      </c>
      <c r="Q3842" s="7"/>
      <c r="R3842" s="1"/>
      <c r="S3842" s="1"/>
      <c r="T3842" s="1"/>
      <c r="U3842" s="15" t="s">
        <v>816</v>
      </c>
      <c r="V3842" s="52"/>
      <c r="W3842" s="14" t="s">
        <v>815</v>
      </c>
      <c r="X3842" s="20">
        <v>0</v>
      </c>
      <c r="Y3842" s="7" t="s">
        <v>12613</v>
      </c>
      <c r="Z3842" s="11" t="s">
        <v>4442</v>
      </c>
      <c r="AA3842" s="7">
        <v>300000</v>
      </c>
      <c r="AB3842" s="1" t="s">
        <v>16099</v>
      </c>
      <c r="AC3842" s="7" t="s">
        <v>14868</v>
      </c>
      <c r="AD3842" s="1" t="s">
        <v>16269</v>
      </c>
    </row>
    <row r="3843" spans="1:30">
      <c r="A3843" s="6">
        <v>43942</v>
      </c>
      <c r="B3843" s="7" t="s">
        <v>15</v>
      </c>
      <c r="C3843" s="7" t="s">
        <v>4659</v>
      </c>
      <c r="D3843" s="7" t="s">
        <v>2349</v>
      </c>
      <c r="E3843" s="7" t="s">
        <v>16</v>
      </c>
      <c r="F3843" s="7" t="s">
        <v>2386</v>
      </c>
      <c r="G3843" s="7" t="s">
        <v>34</v>
      </c>
      <c r="H3843" s="7" t="s">
        <v>7041</v>
      </c>
      <c r="I3843" s="7" t="s">
        <v>9023</v>
      </c>
      <c r="J3843" s="7" t="s">
        <v>264</v>
      </c>
      <c r="K3843" s="7" t="s">
        <v>9024</v>
      </c>
      <c r="L3843" s="7" t="s">
        <v>14471</v>
      </c>
      <c r="M3843" s="7" t="s">
        <v>9025</v>
      </c>
      <c r="N3843" s="7">
        <v>3750</v>
      </c>
      <c r="O3843" s="7">
        <v>5</v>
      </c>
      <c r="P3843" s="7">
        <v>750</v>
      </c>
      <c r="Q3843" s="7"/>
      <c r="R3843" s="1"/>
      <c r="S3843" s="1"/>
      <c r="T3843" s="1"/>
      <c r="U3843" s="15" t="s">
        <v>816</v>
      </c>
      <c r="V3843" s="52"/>
      <c r="W3843" s="14" t="s">
        <v>815</v>
      </c>
      <c r="X3843" s="20">
        <v>0</v>
      </c>
      <c r="Y3843" s="7" t="s">
        <v>12614</v>
      </c>
      <c r="Z3843" s="11" t="s">
        <v>4442</v>
      </c>
      <c r="AA3843" s="7">
        <v>250000</v>
      </c>
      <c r="AB3843" s="1" t="s">
        <v>15870</v>
      </c>
      <c r="AC3843" s="7" t="s">
        <v>14868</v>
      </c>
      <c r="AD3843" s="1" t="s">
        <v>16269</v>
      </c>
    </row>
    <row r="3844" spans="1:30">
      <c r="A3844" s="6">
        <v>43913</v>
      </c>
      <c r="B3844" s="7" t="s">
        <v>21</v>
      </c>
      <c r="C3844" s="7" t="s">
        <v>4269</v>
      </c>
      <c r="D3844" s="7" t="s">
        <v>3952</v>
      </c>
      <c r="E3844" s="7" t="s">
        <v>16</v>
      </c>
      <c r="F3844" s="7" t="s">
        <v>4270</v>
      </c>
      <c r="G3844" s="7" t="s">
        <v>17</v>
      </c>
      <c r="H3844" s="7" t="s">
        <v>7042</v>
      </c>
      <c r="I3844" s="7" t="s">
        <v>4396</v>
      </c>
      <c r="J3844" s="7"/>
      <c r="K3844" s="7"/>
      <c r="L3844" s="7" t="s">
        <v>8531</v>
      </c>
      <c r="M3844" s="7" t="s">
        <v>14344</v>
      </c>
      <c r="N3844" s="7">
        <v>3720</v>
      </c>
      <c r="O3844" s="7">
        <v>1200</v>
      </c>
      <c r="P3844" s="7">
        <v>3.1</v>
      </c>
      <c r="Q3844" s="7" t="s">
        <v>20</v>
      </c>
      <c r="R3844" s="1"/>
      <c r="S3844" s="1"/>
      <c r="T3844" s="1"/>
      <c r="U3844" s="15" t="s">
        <v>816</v>
      </c>
      <c r="V3844" s="52"/>
      <c r="W3844" s="14" t="s">
        <v>815</v>
      </c>
      <c r="X3844" s="20">
        <v>0</v>
      </c>
      <c r="Y3844" s="7" t="s">
        <v>12615</v>
      </c>
      <c r="Z3844" s="11" t="s">
        <v>4442</v>
      </c>
      <c r="AA3844" s="7">
        <v>1500000</v>
      </c>
      <c r="AB3844" s="1" t="s">
        <v>15733</v>
      </c>
      <c r="AC3844" s="7" t="s">
        <v>14869</v>
      </c>
      <c r="AD3844" s="1" t="s">
        <v>16269</v>
      </c>
    </row>
    <row r="3845" spans="1:30">
      <c r="A3845" s="6" t="s">
        <v>815</v>
      </c>
      <c r="B3845" s="7" t="s">
        <v>15</v>
      </c>
      <c r="C3845" s="7" t="s">
        <v>4458</v>
      </c>
      <c r="D3845" s="11" t="s">
        <v>904</v>
      </c>
      <c r="E3845" s="7" t="s">
        <v>16</v>
      </c>
      <c r="F3845" s="7" t="s">
        <v>4459</v>
      </c>
      <c r="G3845" s="7" t="s">
        <v>17</v>
      </c>
      <c r="H3845" s="7" t="s">
        <v>7043</v>
      </c>
      <c r="I3845" s="7" t="s">
        <v>4843</v>
      </c>
      <c r="J3845" s="7"/>
      <c r="K3845" s="7" t="s">
        <v>4517</v>
      </c>
      <c r="L3845" s="7"/>
      <c r="M3845" s="7"/>
      <c r="N3845" s="7">
        <v>3720</v>
      </c>
      <c r="O3845" s="7"/>
      <c r="P3845" s="7"/>
      <c r="Q3845" s="7"/>
      <c r="R3845" s="1"/>
      <c r="S3845" s="1"/>
      <c r="T3845" s="1"/>
      <c r="U3845" s="15" t="s">
        <v>816</v>
      </c>
      <c r="V3845" s="52"/>
      <c r="W3845" s="14" t="s">
        <v>815</v>
      </c>
      <c r="X3845" s="20">
        <v>0</v>
      </c>
      <c r="Y3845" s="7" t="s">
        <v>12616</v>
      </c>
      <c r="Z3845" s="11" t="s">
        <v>4442</v>
      </c>
      <c r="AA3845" s="7"/>
      <c r="AB3845" s="1" t="s">
        <v>14871</v>
      </c>
      <c r="AC3845" s="7"/>
      <c r="AD3845" s="1" t="s">
        <v>16269</v>
      </c>
    </row>
    <row r="3846" spans="1:30">
      <c r="A3846" s="6">
        <v>43941</v>
      </c>
      <c r="B3846" s="7" t="s">
        <v>21</v>
      </c>
      <c r="C3846" s="7" t="s">
        <v>2648</v>
      </c>
      <c r="D3846" s="11" t="s">
        <v>3952</v>
      </c>
      <c r="E3846" s="7" t="s">
        <v>16</v>
      </c>
      <c r="F3846" s="7" t="s">
        <v>2666</v>
      </c>
      <c r="G3846" s="7" t="s">
        <v>17</v>
      </c>
      <c r="H3846" s="7" t="s">
        <v>2684</v>
      </c>
      <c r="I3846" s="7" t="s">
        <v>9787</v>
      </c>
      <c r="J3846" s="7"/>
      <c r="K3846" s="7"/>
      <c r="L3846" s="7" t="s">
        <v>14369</v>
      </c>
      <c r="M3846" s="7" t="s">
        <v>14368</v>
      </c>
      <c r="N3846" s="7">
        <v>3712.5</v>
      </c>
      <c r="O3846" s="7"/>
      <c r="P3846" s="7"/>
      <c r="Q3846" s="7"/>
      <c r="R3846" s="1"/>
      <c r="S3846" s="1"/>
      <c r="T3846" s="1"/>
      <c r="U3846" s="15" t="s">
        <v>816</v>
      </c>
      <c r="V3846" s="52"/>
      <c r="W3846" s="14" t="s">
        <v>815</v>
      </c>
      <c r="X3846" s="20">
        <v>0</v>
      </c>
      <c r="Y3846" s="7" t="s">
        <v>12617</v>
      </c>
      <c r="Z3846" s="11" t="s">
        <v>4442</v>
      </c>
      <c r="AA3846" s="7">
        <v>50000</v>
      </c>
      <c r="AB3846" s="1" t="s">
        <v>15761</v>
      </c>
      <c r="AC3846" s="7" t="s">
        <v>14868</v>
      </c>
      <c r="AD3846" s="1" t="s">
        <v>16269</v>
      </c>
    </row>
    <row r="3847" spans="1:30">
      <c r="A3847" s="6">
        <v>43949</v>
      </c>
      <c r="B3847" s="7" t="s">
        <v>1385</v>
      </c>
      <c r="C3847" s="7" t="s">
        <v>4499</v>
      </c>
      <c r="D3847" s="7" t="s">
        <v>2194</v>
      </c>
      <c r="E3847" s="7" t="s">
        <v>36</v>
      </c>
      <c r="F3847" s="7" t="s">
        <v>2319</v>
      </c>
      <c r="G3847" s="7" t="s">
        <v>17</v>
      </c>
      <c r="H3847" s="7" t="s">
        <v>6758</v>
      </c>
      <c r="I3847" s="7" t="s">
        <v>2321</v>
      </c>
      <c r="J3847" s="7" t="s">
        <v>2321</v>
      </c>
      <c r="K3847" s="7" t="s">
        <v>2321</v>
      </c>
      <c r="L3847" s="7" t="s">
        <v>8355</v>
      </c>
      <c r="M3847" s="7" t="s">
        <v>2620</v>
      </c>
      <c r="N3847" s="7">
        <v>3696.54</v>
      </c>
      <c r="O3847" s="7">
        <v>132</v>
      </c>
      <c r="P3847" s="7">
        <v>28.004100000000001</v>
      </c>
      <c r="Q3847" s="7"/>
      <c r="R3847" s="1"/>
      <c r="S3847" s="1"/>
      <c r="T3847" s="1"/>
      <c r="U3847" s="15" t="s">
        <v>816</v>
      </c>
      <c r="V3847" s="52"/>
      <c r="W3847" s="14" t="s">
        <v>815</v>
      </c>
      <c r="X3847" s="20">
        <v>0</v>
      </c>
      <c r="Y3847" s="7" t="s">
        <v>12618</v>
      </c>
      <c r="Z3847" s="11" t="s">
        <v>4442</v>
      </c>
      <c r="AA3847" s="7">
        <v>40000000</v>
      </c>
      <c r="AB3847" s="1" t="s">
        <v>15276</v>
      </c>
      <c r="AC3847" s="7" t="s">
        <v>14869</v>
      </c>
      <c r="AD3847" s="1" t="s">
        <v>16269</v>
      </c>
    </row>
    <row r="3848" spans="1:30">
      <c r="A3848" s="6">
        <v>43949</v>
      </c>
      <c r="B3848" s="7" t="s">
        <v>21</v>
      </c>
      <c r="C3848" s="7" t="s">
        <v>4474</v>
      </c>
      <c r="D3848" s="7" t="s">
        <v>2414</v>
      </c>
      <c r="E3848" s="7" t="s">
        <v>117</v>
      </c>
      <c r="F3848" s="7" t="s">
        <v>2423</v>
      </c>
      <c r="G3848" s="7" t="s">
        <v>17</v>
      </c>
      <c r="H3848" s="7" t="s">
        <v>7044</v>
      </c>
      <c r="I3848" s="7" t="s">
        <v>2425</v>
      </c>
      <c r="J3848" s="7" t="s">
        <v>2155</v>
      </c>
      <c r="K3848" s="7" t="s">
        <v>2155</v>
      </c>
      <c r="L3848" s="7" t="s">
        <v>14539</v>
      </c>
      <c r="M3848" s="7" t="s">
        <v>9273</v>
      </c>
      <c r="N3848" s="7">
        <v>3690</v>
      </c>
      <c r="O3848" s="7">
        <v>82</v>
      </c>
      <c r="P3848" s="7">
        <v>45</v>
      </c>
      <c r="Q3848" s="7"/>
      <c r="R3848" s="1"/>
      <c r="S3848" s="1"/>
      <c r="T3848" s="1"/>
      <c r="U3848" s="15" t="s">
        <v>816</v>
      </c>
      <c r="V3848" s="52"/>
      <c r="W3848" s="14" t="s">
        <v>815</v>
      </c>
      <c r="X3848" s="20">
        <v>0</v>
      </c>
      <c r="Y3848" s="7" t="s">
        <v>12619</v>
      </c>
      <c r="Z3848" s="11" t="s">
        <v>4442</v>
      </c>
      <c r="AA3848" s="7">
        <v>115000</v>
      </c>
      <c r="AB3848" s="1" t="s">
        <v>15945</v>
      </c>
      <c r="AC3848" s="7" t="s">
        <v>14869</v>
      </c>
      <c r="AD3848" s="1" t="s">
        <v>16269</v>
      </c>
    </row>
    <row r="3849" spans="1:30">
      <c r="A3849" s="6">
        <v>43918</v>
      </c>
      <c r="B3849" s="7" t="s">
        <v>15</v>
      </c>
      <c r="C3849" s="7" t="s">
        <v>4632</v>
      </c>
      <c r="D3849" s="7" t="s">
        <v>3512</v>
      </c>
      <c r="E3849" s="7" t="s">
        <v>16</v>
      </c>
      <c r="F3849" s="7"/>
      <c r="G3849" s="7" t="s">
        <v>17</v>
      </c>
      <c r="H3849" s="7" t="s">
        <v>7045</v>
      </c>
      <c r="I3849" s="7" t="s">
        <v>10003</v>
      </c>
      <c r="J3849" s="7" t="s">
        <v>10004</v>
      </c>
      <c r="K3849" s="7" t="s">
        <v>10004</v>
      </c>
      <c r="L3849" s="7" t="s">
        <v>8468</v>
      </c>
      <c r="M3849" s="7" t="s">
        <v>8243</v>
      </c>
      <c r="N3849" s="7">
        <v>3685.2</v>
      </c>
      <c r="O3849" s="7">
        <v>120</v>
      </c>
      <c r="P3849" s="7">
        <v>30.71</v>
      </c>
      <c r="Q3849" s="7"/>
      <c r="R3849" s="1"/>
      <c r="S3849" s="1"/>
      <c r="T3849" s="1"/>
      <c r="U3849" s="15" t="s">
        <v>816</v>
      </c>
      <c r="V3849" s="52"/>
      <c r="W3849" s="14" t="s">
        <v>815</v>
      </c>
      <c r="X3849" s="20">
        <v>0</v>
      </c>
      <c r="Y3849" s="7" t="s">
        <v>12620</v>
      </c>
      <c r="Z3849" s="11" t="s">
        <v>4442</v>
      </c>
      <c r="AA3849" s="7">
        <v>900000000</v>
      </c>
      <c r="AB3849" s="1" t="s">
        <v>15657</v>
      </c>
      <c r="AC3849" s="7" t="s">
        <v>14869</v>
      </c>
      <c r="AD3849" s="1" t="s">
        <v>16269</v>
      </c>
    </row>
    <row r="3850" spans="1:30">
      <c r="A3850" s="6">
        <v>43956</v>
      </c>
      <c r="B3850" s="7" t="s">
        <v>1385</v>
      </c>
      <c r="C3850" s="7" t="s">
        <v>4444</v>
      </c>
      <c r="D3850" s="7" t="s">
        <v>1387</v>
      </c>
      <c r="E3850" s="7" t="s">
        <v>4456</v>
      </c>
      <c r="F3850" s="7" t="s">
        <v>4498</v>
      </c>
      <c r="G3850" s="7"/>
      <c r="H3850" s="7" t="s">
        <v>7046</v>
      </c>
      <c r="I3850" s="7" t="s">
        <v>10005</v>
      </c>
      <c r="J3850" s="7"/>
      <c r="K3850" s="7"/>
      <c r="L3850" s="7" t="s">
        <v>14737</v>
      </c>
      <c r="M3850" s="7" t="s">
        <v>10006</v>
      </c>
      <c r="N3850" s="7">
        <v>3670</v>
      </c>
      <c r="O3850" s="7"/>
      <c r="P3850" s="7"/>
      <c r="Q3850" s="7"/>
      <c r="R3850" s="1"/>
      <c r="S3850" s="1"/>
      <c r="T3850" s="1"/>
      <c r="U3850" s="15" t="s">
        <v>816</v>
      </c>
      <c r="V3850" s="52"/>
      <c r="W3850" s="14" t="s">
        <v>815</v>
      </c>
      <c r="X3850" s="20">
        <v>0</v>
      </c>
      <c r="Y3850" s="7" t="s">
        <v>12621</v>
      </c>
      <c r="Z3850" s="11" t="s">
        <v>4442</v>
      </c>
      <c r="AA3850" s="7">
        <v>500000</v>
      </c>
      <c r="AB3850" s="1" t="s">
        <v>16145</v>
      </c>
      <c r="AC3850" s="7" t="s">
        <v>14870</v>
      </c>
      <c r="AD3850" s="1" t="s">
        <v>16269</v>
      </c>
    </row>
    <row r="3851" spans="1:30">
      <c r="A3851" s="6">
        <v>43924</v>
      </c>
      <c r="B3851" s="7" t="s">
        <v>21</v>
      </c>
      <c r="C3851" s="7" t="s">
        <v>4269</v>
      </c>
      <c r="D3851" s="7" t="s">
        <v>3952</v>
      </c>
      <c r="E3851" s="7" t="s">
        <v>16</v>
      </c>
      <c r="F3851" s="7" t="s">
        <v>4270</v>
      </c>
      <c r="G3851" s="7" t="s">
        <v>17</v>
      </c>
      <c r="H3851" s="7" t="s">
        <v>7047</v>
      </c>
      <c r="I3851" s="7" t="s">
        <v>8274</v>
      </c>
      <c r="J3851" s="7"/>
      <c r="K3851" s="7"/>
      <c r="L3851" s="7" t="s">
        <v>14054</v>
      </c>
      <c r="M3851" s="7" t="s">
        <v>4073</v>
      </c>
      <c r="N3851" s="7">
        <v>3660</v>
      </c>
      <c r="O3851" s="7">
        <v>1000</v>
      </c>
      <c r="P3851" s="7">
        <v>3.66</v>
      </c>
      <c r="Q3851" s="7"/>
      <c r="R3851" s="1"/>
      <c r="S3851" s="1"/>
      <c r="T3851" s="1"/>
      <c r="U3851" s="15" t="s">
        <v>816</v>
      </c>
      <c r="V3851" s="52"/>
      <c r="W3851" s="14" t="s">
        <v>815</v>
      </c>
      <c r="X3851" s="20">
        <v>0</v>
      </c>
      <c r="Y3851" s="7" t="s">
        <v>12622</v>
      </c>
      <c r="Z3851" s="11" t="s">
        <v>4442</v>
      </c>
      <c r="AA3851" s="7">
        <v>2000000</v>
      </c>
      <c r="AB3851" s="1" t="s">
        <v>15443</v>
      </c>
      <c r="AC3851" s="7" t="s">
        <v>14868</v>
      </c>
      <c r="AD3851" s="1" t="s">
        <v>16269</v>
      </c>
    </row>
    <row r="3852" spans="1:30">
      <c r="A3852" s="6">
        <v>43949</v>
      </c>
      <c r="B3852" s="7" t="s">
        <v>1385</v>
      </c>
      <c r="C3852" s="7" t="s">
        <v>4499</v>
      </c>
      <c r="D3852" s="7" t="s">
        <v>2194</v>
      </c>
      <c r="E3852" s="7" t="s">
        <v>36</v>
      </c>
      <c r="F3852" s="7" t="s">
        <v>2319</v>
      </c>
      <c r="G3852" s="7" t="s">
        <v>17</v>
      </c>
      <c r="H3852" s="7" t="s">
        <v>6541</v>
      </c>
      <c r="I3852" s="7" t="s">
        <v>2321</v>
      </c>
      <c r="J3852" s="7" t="s">
        <v>2321</v>
      </c>
      <c r="K3852" s="7" t="s">
        <v>2321</v>
      </c>
      <c r="L3852" s="7" t="s">
        <v>9203</v>
      </c>
      <c r="M3852" s="7" t="s">
        <v>9204</v>
      </c>
      <c r="N3852" s="7">
        <v>3659.48</v>
      </c>
      <c r="O3852" s="7">
        <v>44</v>
      </c>
      <c r="P3852" s="7">
        <v>83.17</v>
      </c>
      <c r="Q3852" s="7"/>
      <c r="R3852" s="1"/>
      <c r="S3852" s="1"/>
      <c r="T3852" s="1"/>
      <c r="U3852" s="15" t="s">
        <v>816</v>
      </c>
      <c r="V3852" s="52"/>
      <c r="W3852" s="14" t="s">
        <v>815</v>
      </c>
      <c r="X3852" s="20">
        <v>0</v>
      </c>
      <c r="Y3852" s="7" t="s">
        <v>12623</v>
      </c>
      <c r="Z3852" s="11" t="s">
        <v>4442</v>
      </c>
      <c r="AA3852" s="7">
        <v>2419500</v>
      </c>
      <c r="AB3852" s="1" t="s">
        <v>15922</v>
      </c>
      <c r="AC3852" s="7" t="s">
        <v>14869</v>
      </c>
      <c r="AD3852" s="1" t="s">
        <v>16269</v>
      </c>
    </row>
    <row r="3853" spans="1:30">
      <c r="A3853" s="6">
        <v>43916</v>
      </c>
      <c r="B3853" s="7" t="s">
        <v>15</v>
      </c>
      <c r="C3853" s="7" t="s">
        <v>4632</v>
      </c>
      <c r="D3853" s="7" t="s">
        <v>3512</v>
      </c>
      <c r="E3853" s="7" t="s">
        <v>16</v>
      </c>
      <c r="F3853" s="7"/>
      <c r="G3853" s="7" t="s">
        <v>17</v>
      </c>
      <c r="H3853" s="7" t="s">
        <v>6794</v>
      </c>
      <c r="I3853" s="7" t="s">
        <v>8952</v>
      </c>
      <c r="J3853" s="7" t="s">
        <v>3561</v>
      </c>
      <c r="K3853" s="7" t="s">
        <v>3561</v>
      </c>
      <c r="L3853" s="7" t="s">
        <v>1722</v>
      </c>
      <c r="M3853" s="7" t="s">
        <v>1723</v>
      </c>
      <c r="N3853" s="7">
        <v>3648</v>
      </c>
      <c r="O3853" s="7">
        <v>2400</v>
      </c>
      <c r="P3853" s="7">
        <v>1.52</v>
      </c>
      <c r="Q3853" s="7"/>
      <c r="R3853" s="1"/>
      <c r="S3853" s="1"/>
      <c r="T3853" s="1"/>
      <c r="U3853" s="15" t="s">
        <v>816</v>
      </c>
      <c r="V3853" s="52"/>
      <c r="W3853" s="14" t="s">
        <v>815</v>
      </c>
      <c r="X3853" s="20">
        <v>0</v>
      </c>
      <c r="Y3853" s="7" t="s">
        <v>12624</v>
      </c>
      <c r="Z3853" s="11" t="s">
        <v>4442</v>
      </c>
      <c r="AA3853" s="7">
        <v>1500000</v>
      </c>
      <c r="AB3853" s="1" t="s">
        <v>15148</v>
      </c>
      <c r="AC3853" s="7" t="s">
        <v>14869</v>
      </c>
      <c r="AD3853" s="1" t="s">
        <v>16269</v>
      </c>
    </row>
    <row r="3854" spans="1:30">
      <c r="A3854" s="6">
        <v>43938</v>
      </c>
      <c r="B3854" s="7" t="s">
        <v>15</v>
      </c>
      <c r="C3854" s="7" t="s">
        <v>4458</v>
      </c>
      <c r="D3854" s="11" t="s">
        <v>904</v>
      </c>
      <c r="E3854" s="7" t="s">
        <v>16</v>
      </c>
      <c r="F3854" s="7" t="s">
        <v>6341</v>
      </c>
      <c r="G3854" s="7" t="s">
        <v>34</v>
      </c>
      <c r="H3854" s="7" t="s">
        <v>7048</v>
      </c>
      <c r="I3854" s="7" t="s">
        <v>9274</v>
      </c>
      <c r="J3854" s="7"/>
      <c r="K3854" s="7"/>
      <c r="L3854" s="7" t="s">
        <v>8203</v>
      </c>
      <c r="M3854" s="7" t="s">
        <v>10007</v>
      </c>
      <c r="N3854" s="7">
        <v>3642</v>
      </c>
      <c r="O3854" s="7"/>
      <c r="P3854" s="7"/>
      <c r="Q3854" s="7"/>
      <c r="R3854" s="1"/>
      <c r="S3854" s="1"/>
      <c r="T3854" s="1"/>
      <c r="U3854" s="15" t="s">
        <v>816</v>
      </c>
      <c r="V3854" s="52"/>
      <c r="W3854" s="14" t="s">
        <v>815</v>
      </c>
      <c r="X3854" s="20">
        <v>0</v>
      </c>
      <c r="Y3854" s="7" t="s">
        <v>12625</v>
      </c>
      <c r="Z3854" s="11" t="s">
        <v>4442</v>
      </c>
      <c r="AA3854" s="7">
        <v>0</v>
      </c>
      <c r="AB3854" s="1" t="s">
        <v>15946</v>
      </c>
      <c r="AC3854" s="7" t="s">
        <v>14869</v>
      </c>
      <c r="AD3854" s="1" t="s">
        <v>16269</v>
      </c>
    </row>
    <row r="3855" spans="1:30">
      <c r="A3855" s="6" t="s">
        <v>815</v>
      </c>
      <c r="B3855" s="7" t="s">
        <v>15</v>
      </c>
      <c r="C3855" s="7" t="s">
        <v>4458</v>
      </c>
      <c r="D3855" s="11" t="s">
        <v>904</v>
      </c>
      <c r="E3855" s="7" t="s">
        <v>16</v>
      </c>
      <c r="F3855" s="7" t="s">
        <v>4459</v>
      </c>
      <c r="G3855" s="7" t="s">
        <v>17</v>
      </c>
      <c r="H3855" s="7" t="s">
        <v>7049</v>
      </c>
      <c r="I3855" s="7" t="s">
        <v>4843</v>
      </c>
      <c r="J3855" s="7"/>
      <c r="K3855" s="7" t="s">
        <v>4517</v>
      </c>
      <c r="L3855" s="7" t="s">
        <v>9035</v>
      </c>
      <c r="M3855" s="7" t="s">
        <v>14474</v>
      </c>
      <c r="N3855" s="7">
        <v>3608.4</v>
      </c>
      <c r="O3855" s="7"/>
      <c r="P3855" s="7"/>
      <c r="Q3855" s="7"/>
      <c r="R3855" s="1"/>
      <c r="S3855" s="1"/>
      <c r="T3855" s="1"/>
      <c r="U3855" s="15" t="s">
        <v>816</v>
      </c>
      <c r="V3855" s="52"/>
      <c r="W3855" s="14" t="s">
        <v>815</v>
      </c>
      <c r="X3855" s="20">
        <v>0</v>
      </c>
      <c r="Y3855" s="7" t="s">
        <v>12626</v>
      </c>
      <c r="Z3855" s="11" t="s">
        <v>4442</v>
      </c>
      <c r="AA3855" s="7">
        <v>5000</v>
      </c>
      <c r="AB3855" s="1" t="s">
        <v>15874</v>
      </c>
      <c r="AC3855" s="7" t="s">
        <v>14869</v>
      </c>
      <c r="AD3855" s="1" t="s">
        <v>16269</v>
      </c>
    </row>
    <row r="3856" spans="1:30">
      <c r="A3856" s="6">
        <v>43913</v>
      </c>
      <c r="B3856" s="7" t="s">
        <v>21</v>
      </c>
      <c r="C3856" s="7" t="s">
        <v>4269</v>
      </c>
      <c r="D3856" s="7" t="s">
        <v>3952</v>
      </c>
      <c r="E3856" s="7" t="s">
        <v>16</v>
      </c>
      <c r="F3856" s="7" t="s">
        <v>4270</v>
      </c>
      <c r="G3856" s="7" t="s">
        <v>17</v>
      </c>
      <c r="H3856" s="7" t="s">
        <v>7050</v>
      </c>
      <c r="I3856" s="7" t="s">
        <v>4396</v>
      </c>
      <c r="J3856" s="7"/>
      <c r="K3856" s="7"/>
      <c r="L3856" s="7" t="s">
        <v>8531</v>
      </c>
      <c r="M3856" s="7" t="s">
        <v>14344</v>
      </c>
      <c r="N3856" s="7">
        <v>3600</v>
      </c>
      <c r="O3856" s="7">
        <v>1200</v>
      </c>
      <c r="P3856" s="7">
        <v>3</v>
      </c>
      <c r="Q3856" s="7" t="s">
        <v>20</v>
      </c>
      <c r="R3856" s="1"/>
      <c r="S3856" s="1"/>
      <c r="T3856" s="1"/>
      <c r="U3856" s="15" t="s">
        <v>816</v>
      </c>
      <c r="V3856" s="52"/>
      <c r="W3856" s="14" t="s">
        <v>815</v>
      </c>
      <c r="X3856" s="20">
        <v>0</v>
      </c>
      <c r="Y3856" s="7" t="s">
        <v>12627</v>
      </c>
      <c r="Z3856" s="11" t="s">
        <v>4442</v>
      </c>
      <c r="AA3856" s="7">
        <v>1500000</v>
      </c>
      <c r="AB3856" s="1" t="s">
        <v>15733</v>
      </c>
      <c r="AC3856" s="7" t="s">
        <v>14869</v>
      </c>
      <c r="AD3856" s="1" t="s">
        <v>16269</v>
      </c>
    </row>
    <row r="3857" spans="1:30">
      <c r="A3857" s="6">
        <v>43913</v>
      </c>
      <c r="B3857" s="7" t="s">
        <v>21</v>
      </c>
      <c r="C3857" s="7" t="s">
        <v>4269</v>
      </c>
      <c r="D3857" s="7" t="s">
        <v>3952</v>
      </c>
      <c r="E3857" s="7" t="s">
        <v>16</v>
      </c>
      <c r="F3857" s="7" t="s">
        <v>4270</v>
      </c>
      <c r="G3857" s="7" t="s">
        <v>17</v>
      </c>
      <c r="H3857" s="7" t="s">
        <v>7051</v>
      </c>
      <c r="I3857" s="7" t="s">
        <v>4396</v>
      </c>
      <c r="J3857" s="7"/>
      <c r="K3857" s="7"/>
      <c r="L3857" s="7" t="s">
        <v>8531</v>
      </c>
      <c r="M3857" s="7" t="s">
        <v>14344</v>
      </c>
      <c r="N3857" s="7">
        <v>3600</v>
      </c>
      <c r="O3857" s="7">
        <v>1200</v>
      </c>
      <c r="P3857" s="7">
        <v>3</v>
      </c>
      <c r="Q3857" s="7" t="s">
        <v>20</v>
      </c>
      <c r="R3857" s="1"/>
      <c r="S3857" s="1"/>
      <c r="T3857" s="1"/>
      <c r="U3857" s="15" t="s">
        <v>816</v>
      </c>
      <c r="V3857" s="52"/>
      <c r="W3857" s="14" t="s">
        <v>815</v>
      </c>
      <c r="X3857" s="20">
        <v>0</v>
      </c>
      <c r="Y3857" s="7" t="s">
        <v>12628</v>
      </c>
      <c r="Z3857" s="11" t="s">
        <v>4442</v>
      </c>
      <c r="AA3857" s="7">
        <v>1500000</v>
      </c>
      <c r="AB3857" s="1" t="s">
        <v>15733</v>
      </c>
      <c r="AC3857" s="7" t="s">
        <v>14869</v>
      </c>
      <c r="AD3857" s="1" t="s">
        <v>16269</v>
      </c>
    </row>
    <row r="3858" spans="1:30">
      <c r="A3858" s="6">
        <v>43942</v>
      </c>
      <c r="B3858" s="7" t="s">
        <v>15</v>
      </c>
      <c r="C3858" s="7" t="s">
        <v>4659</v>
      </c>
      <c r="D3858" s="7" t="s">
        <v>2349</v>
      </c>
      <c r="E3858" s="7" t="s">
        <v>16</v>
      </c>
      <c r="F3858" s="7" t="s">
        <v>2386</v>
      </c>
      <c r="G3858" s="7" t="s">
        <v>34</v>
      </c>
      <c r="H3858" s="7" t="s">
        <v>7052</v>
      </c>
      <c r="I3858" s="7" t="s">
        <v>9745</v>
      </c>
      <c r="J3858" s="7"/>
      <c r="K3858" s="7" t="s">
        <v>9746</v>
      </c>
      <c r="L3858" s="7" t="s">
        <v>14674</v>
      </c>
      <c r="M3858" s="7" t="s">
        <v>9747</v>
      </c>
      <c r="N3858" s="7">
        <v>3600</v>
      </c>
      <c r="O3858" s="7">
        <v>4</v>
      </c>
      <c r="P3858" s="7">
        <v>900</v>
      </c>
      <c r="Q3858" s="7"/>
      <c r="R3858" s="1"/>
      <c r="S3858" s="1"/>
      <c r="T3858" s="1"/>
      <c r="U3858" s="15" t="s">
        <v>816</v>
      </c>
      <c r="V3858" s="52"/>
      <c r="W3858" s="14" t="s">
        <v>815</v>
      </c>
      <c r="X3858" s="20">
        <v>0</v>
      </c>
      <c r="Y3858" s="7" t="s">
        <v>12629</v>
      </c>
      <c r="Z3858" s="11" t="s">
        <v>4442</v>
      </c>
      <c r="AA3858" s="7">
        <v>100000</v>
      </c>
      <c r="AB3858" s="1" t="s">
        <v>16077</v>
      </c>
      <c r="AC3858" s="7" t="s">
        <v>14870</v>
      </c>
      <c r="AD3858" s="1" t="s">
        <v>16269</v>
      </c>
    </row>
    <row r="3859" spans="1:30">
      <c r="A3859" s="6" t="s">
        <v>815</v>
      </c>
      <c r="B3859" s="7" t="s">
        <v>15</v>
      </c>
      <c r="C3859" s="7" t="s">
        <v>4458</v>
      </c>
      <c r="D3859" s="11" t="s">
        <v>904</v>
      </c>
      <c r="E3859" s="7" t="s">
        <v>16</v>
      </c>
      <c r="F3859" s="7" t="s">
        <v>5403</v>
      </c>
      <c r="G3859" s="7" t="s">
        <v>17</v>
      </c>
      <c r="H3859" s="7" t="s">
        <v>6285</v>
      </c>
      <c r="I3859" s="7" t="s">
        <v>8367</v>
      </c>
      <c r="J3859" s="7"/>
      <c r="K3859" s="7" t="s">
        <v>4525</v>
      </c>
      <c r="L3859" s="7"/>
      <c r="M3859" s="7"/>
      <c r="N3859" s="7">
        <v>3591</v>
      </c>
      <c r="O3859" s="7"/>
      <c r="P3859" s="7"/>
      <c r="Q3859" s="7"/>
      <c r="R3859" s="1"/>
      <c r="S3859" s="1"/>
      <c r="T3859" s="1"/>
      <c r="U3859" s="15" t="s">
        <v>816</v>
      </c>
      <c r="V3859" s="52"/>
      <c r="W3859" s="14" t="s">
        <v>815</v>
      </c>
      <c r="X3859" s="20">
        <v>0</v>
      </c>
      <c r="Y3859" s="7" t="s">
        <v>12630</v>
      </c>
      <c r="Z3859" s="11" t="s">
        <v>4442</v>
      </c>
      <c r="AA3859" s="7"/>
      <c r="AB3859" s="1" t="s">
        <v>14871</v>
      </c>
      <c r="AC3859" s="7"/>
      <c r="AD3859" s="1" t="s">
        <v>16269</v>
      </c>
    </row>
    <row r="3860" spans="1:30">
      <c r="A3860" s="6">
        <v>43950</v>
      </c>
      <c r="B3860" s="7" t="s">
        <v>21</v>
      </c>
      <c r="C3860" s="7" t="s">
        <v>4483</v>
      </c>
      <c r="D3860" s="7" t="s">
        <v>39</v>
      </c>
      <c r="E3860" s="7" t="s">
        <v>117</v>
      </c>
      <c r="F3860" s="7" t="s">
        <v>5312</v>
      </c>
      <c r="G3860" s="7" t="s">
        <v>37</v>
      </c>
      <c r="H3860" s="7" t="s">
        <v>7053</v>
      </c>
      <c r="I3860" s="7" t="s">
        <v>8732</v>
      </c>
      <c r="J3860" s="7" t="s">
        <v>8733</v>
      </c>
      <c r="K3860" s="7" t="s">
        <v>8734</v>
      </c>
      <c r="L3860" s="7" t="s">
        <v>14390</v>
      </c>
      <c r="M3860" s="7" t="s">
        <v>14389</v>
      </c>
      <c r="N3860" s="7">
        <v>3585.6</v>
      </c>
      <c r="O3860" s="7">
        <v>144</v>
      </c>
      <c r="P3860" s="7">
        <v>24.9</v>
      </c>
      <c r="Q3860" s="7"/>
      <c r="R3860" s="1"/>
      <c r="S3860" s="1"/>
      <c r="T3860" s="1"/>
      <c r="U3860" s="15" t="s">
        <v>816</v>
      </c>
      <c r="V3860" s="52"/>
      <c r="W3860" s="14" t="s">
        <v>815</v>
      </c>
      <c r="X3860" s="20">
        <v>0</v>
      </c>
      <c r="Y3860" s="7" t="s">
        <v>12631</v>
      </c>
      <c r="Z3860" s="11" t="s">
        <v>4442</v>
      </c>
      <c r="AA3860" s="7">
        <v>0</v>
      </c>
      <c r="AB3860" s="1" t="s">
        <v>15786</v>
      </c>
      <c r="AC3860" s="7" t="s">
        <v>14870</v>
      </c>
      <c r="AD3860" s="1" t="s">
        <v>16269</v>
      </c>
    </row>
    <row r="3861" spans="1:30">
      <c r="A3861" s="6">
        <v>43945</v>
      </c>
      <c r="B3861" s="7" t="s">
        <v>21</v>
      </c>
      <c r="C3861" s="7" t="s">
        <v>6500</v>
      </c>
      <c r="D3861" s="11" t="s">
        <v>904</v>
      </c>
      <c r="E3861" s="7" t="s">
        <v>117</v>
      </c>
      <c r="F3861" s="7" t="s">
        <v>1303</v>
      </c>
      <c r="G3861" s="7" t="s">
        <v>17</v>
      </c>
      <c r="H3861" s="7" t="s">
        <v>3407</v>
      </c>
      <c r="I3861" s="7" t="s">
        <v>3408</v>
      </c>
      <c r="J3861" s="7"/>
      <c r="K3861" s="7" t="s">
        <v>1367</v>
      </c>
      <c r="L3861" s="7" t="s">
        <v>1080</v>
      </c>
      <c r="M3861" s="7" t="s">
        <v>979</v>
      </c>
      <c r="N3861" s="7">
        <v>3570</v>
      </c>
      <c r="O3861" s="7"/>
      <c r="P3861" s="7"/>
      <c r="Q3861" s="7"/>
      <c r="R3861" s="1"/>
      <c r="S3861" s="1"/>
      <c r="T3861" s="1"/>
      <c r="U3861" s="15" t="s">
        <v>816</v>
      </c>
      <c r="V3861" s="52"/>
      <c r="W3861" s="14" t="s">
        <v>815</v>
      </c>
      <c r="X3861" s="20">
        <v>0</v>
      </c>
      <c r="Y3861" s="7" t="s">
        <v>12632</v>
      </c>
      <c r="Z3861" s="11" t="s">
        <v>4442</v>
      </c>
      <c r="AA3861" s="7">
        <v>3500000</v>
      </c>
      <c r="AB3861" s="1" t="s">
        <v>15030</v>
      </c>
      <c r="AC3861" s="7" t="s">
        <v>14869</v>
      </c>
      <c r="AD3861" s="1" t="s">
        <v>16269</v>
      </c>
    </row>
    <row r="3862" spans="1:30">
      <c r="A3862" s="6">
        <v>43949</v>
      </c>
      <c r="B3862" s="7" t="s">
        <v>1385</v>
      </c>
      <c r="C3862" s="7" t="s">
        <v>4499</v>
      </c>
      <c r="D3862" s="7" t="s">
        <v>2194</v>
      </c>
      <c r="E3862" s="7" t="s">
        <v>36</v>
      </c>
      <c r="F3862" s="7" t="s">
        <v>2319</v>
      </c>
      <c r="G3862" s="7" t="s">
        <v>17</v>
      </c>
      <c r="H3862" s="7" t="s">
        <v>7054</v>
      </c>
      <c r="I3862" s="7" t="s">
        <v>2321</v>
      </c>
      <c r="J3862" s="7" t="s">
        <v>2321</v>
      </c>
      <c r="K3862" s="7" t="s">
        <v>2321</v>
      </c>
      <c r="L3862" s="7" t="s">
        <v>14738</v>
      </c>
      <c r="M3862" s="7" t="s">
        <v>10008</v>
      </c>
      <c r="N3862" s="7">
        <v>3569.07</v>
      </c>
      <c r="O3862" s="7">
        <v>8256</v>
      </c>
      <c r="P3862" s="7">
        <v>0.43230000000000002</v>
      </c>
      <c r="Q3862" s="7"/>
      <c r="R3862" s="1"/>
      <c r="S3862" s="1"/>
      <c r="T3862" s="1"/>
      <c r="U3862" s="15" t="s">
        <v>816</v>
      </c>
      <c r="V3862" s="52"/>
      <c r="W3862" s="14" t="s">
        <v>815</v>
      </c>
      <c r="X3862" s="20">
        <v>0</v>
      </c>
      <c r="Y3862" s="7" t="s">
        <v>12633</v>
      </c>
      <c r="Z3862" s="11" t="s">
        <v>4442</v>
      </c>
      <c r="AA3862" s="7">
        <v>10000</v>
      </c>
      <c r="AB3862" s="1" t="s">
        <v>16146</v>
      </c>
      <c r="AC3862" s="7" t="s">
        <v>14868</v>
      </c>
      <c r="AD3862" s="1" t="s">
        <v>16269</v>
      </c>
    </row>
    <row r="3863" spans="1:30">
      <c r="A3863" s="6">
        <v>43941</v>
      </c>
      <c r="B3863" s="7" t="s">
        <v>15</v>
      </c>
      <c r="C3863" s="7"/>
      <c r="D3863" s="7" t="s">
        <v>815</v>
      </c>
      <c r="E3863" s="7" t="s">
        <v>117</v>
      </c>
      <c r="F3863" s="7" t="s">
        <v>878</v>
      </c>
      <c r="G3863" s="7" t="s">
        <v>17</v>
      </c>
      <c r="H3863" s="7" t="s">
        <v>7055</v>
      </c>
      <c r="I3863" s="7" t="s">
        <v>8400</v>
      </c>
      <c r="J3863" s="7"/>
      <c r="K3863" s="7" t="s">
        <v>811</v>
      </c>
      <c r="L3863" s="7" t="s">
        <v>13743</v>
      </c>
      <c r="M3863" s="7" t="s">
        <v>885</v>
      </c>
      <c r="N3863" s="7">
        <v>3564</v>
      </c>
      <c r="O3863" s="7">
        <v>432</v>
      </c>
      <c r="P3863" s="7">
        <v>8.25</v>
      </c>
      <c r="Q3863" s="7"/>
      <c r="R3863" s="1"/>
      <c r="S3863" s="1"/>
      <c r="T3863" s="1"/>
      <c r="U3863" s="15" t="s">
        <v>816</v>
      </c>
      <c r="V3863" s="52"/>
      <c r="W3863" s="14" t="s">
        <v>815</v>
      </c>
      <c r="X3863" s="20">
        <v>0</v>
      </c>
      <c r="Y3863" s="7" t="s">
        <v>12634</v>
      </c>
      <c r="Z3863" s="11" t="s">
        <v>4442</v>
      </c>
      <c r="AA3863" s="7">
        <v>160000</v>
      </c>
      <c r="AB3863" s="1" t="s">
        <v>15016</v>
      </c>
      <c r="AC3863" s="7" t="s">
        <v>14868</v>
      </c>
      <c r="AD3863" s="1" t="s">
        <v>16269</v>
      </c>
    </row>
    <row r="3864" spans="1:30">
      <c r="A3864" s="6">
        <v>43936</v>
      </c>
      <c r="B3864" s="7" t="s">
        <v>15</v>
      </c>
      <c r="C3864" s="7" t="s">
        <v>4458</v>
      </c>
      <c r="D3864" s="11" t="s">
        <v>904</v>
      </c>
      <c r="E3864" s="7" t="s">
        <v>16</v>
      </c>
      <c r="F3864" s="7" t="s">
        <v>4459</v>
      </c>
      <c r="G3864" s="7" t="s">
        <v>17</v>
      </c>
      <c r="H3864" s="7" t="s">
        <v>7056</v>
      </c>
      <c r="I3864" s="7" t="s">
        <v>8267</v>
      </c>
      <c r="J3864" s="7"/>
      <c r="K3864" s="7" t="s">
        <v>4517</v>
      </c>
      <c r="L3864" s="7" t="s">
        <v>9210</v>
      </c>
      <c r="M3864" s="7" t="s">
        <v>10009</v>
      </c>
      <c r="N3864" s="7">
        <v>3528</v>
      </c>
      <c r="O3864" s="7">
        <v>60</v>
      </c>
      <c r="P3864" s="7">
        <v>1.68</v>
      </c>
      <c r="Q3864" s="7"/>
      <c r="R3864" s="1"/>
      <c r="S3864" s="1"/>
      <c r="T3864" s="1"/>
      <c r="U3864" s="15" t="s">
        <v>816</v>
      </c>
      <c r="V3864" s="52"/>
      <c r="W3864" s="14" t="s">
        <v>815</v>
      </c>
      <c r="X3864" s="20">
        <v>0</v>
      </c>
      <c r="Y3864" s="7" t="s">
        <v>12635</v>
      </c>
      <c r="Z3864" s="11" t="s">
        <v>4442</v>
      </c>
      <c r="AA3864" s="7">
        <v>0</v>
      </c>
      <c r="AB3864" s="1" t="s">
        <v>16147</v>
      </c>
      <c r="AC3864" s="7" t="s">
        <v>14869</v>
      </c>
      <c r="AD3864" s="1" t="s">
        <v>16269</v>
      </c>
    </row>
    <row r="3865" spans="1:30">
      <c r="A3865" s="6">
        <v>43949</v>
      </c>
      <c r="B3865" s="7" t="s">
        <v>1385</v>
      </c>
      <c r="C3865" s="7" t="s">
        <v>4499</v>
      </c>
      <c r="D3865" s="7" t="s">
        <v>2194</v>
      </c>
      <c r="E3865" s="7" t="s">
        <v>36</v>
      </c>
      <c r="F3865" s="7" t="s">
        <v>2319</v>
      </c>
      <c r="G3865" s="7" t="s">
        <v>17</v>
      </c>
      <c r="H3865" s="7" t="s">
        <v>6702</v>
      </c>
      <c r="I3865" s="7" t="s">
        <v>2321</v>
      </c>
      <c r="J3865" s="7" t="s">
        <v>2321</v>
      </c>
      <c r="K3865" s="7" t="s">
        <v>2321</v>
      </c>
      <c r="L3865" s="7" t="s">
        <v>8355</v>
      </c>
      <c r="M3865" s="7" t="s">
        <v>2620</v>
      </c>
      <c r="N3865" s="7">
        <v>3514.23</v>
      </c>
      <c r="O3865" s="7">
        <v>105</v>
      </c>
      <c r="P3865" s="7">
        <v>33.468899999999998</v>
      </c>
      <c r="Q3865" s="7"/>
      <c r="R3865" s="1"/>
      <c r="S3865" s="1"/>
      <c r="T3865" s="1"/>
      <c r="U3865" s="15" t="s">
        <v>816</v>
      </c>
      <c r="V3865" s="52"/>
      <c r="W3865" s="14" t="s">
        <v>815</v>
      </c>
      <c r="X3865" s="20">
        <v>0</v>
      </c>
      <c r="Y3865" s="7" t="s">
        <v>12636</v>
      </c>
      <c r="Z3865" s="11" t="s">
        <v>4442</v>
      </c>
      <c r="AA3865" s="7">
        <v>40000000</v>
      </c>
      <c r="AB3865" s="1" t="s">
        <v>15276</v>
      </c>
      <c r="AC3865" s="7" t="s">
        <v>14869</v>
      </c>
      <c r="AD3865" s="1" t="s">
        <v>16269</v>
      </c>
    </row>
    <row r="3866" spans="1:30">
      <c r="A3866" s="6">
        <v>43935</v>
      </c>
      <c r="B3866" s="7" t="s">
        <v>15</v>
      </c>
      <c r="C3866" s="7" t="s">
        <v>4632</v>
      </c>
      <c r="D3866" s="7" t="s">
        <v>3512</v>
      </c>
      <c r="E3866" s="7" t="s">
        <v>16</v>
      </c>
      <c r="F3866" s="7"/>
      <c r="G3866" s="7" t="s">
        <v>17</v>
      </c>
      <c r="H3866" s="7" t="s">
        <v>7057</v>
      </c>
      <c r="I3866" s="7" t="s">
        <v>8784</v>
      </c>
      <c r="J3866" s="7" t="s">
        <v>1343</v>
      </c>
      <c r="K3866" s="7" t="s">
        <v>1343</v>
      </c>
      <c r="L3866" s="7" t="s">
        <v>3519</v>
      </c>
      <c r="M3866" s="7" t="s">
        <v>2431</v>
      </c>
      <c r="N3866" s="7">
        <v>3504</v>
      </c>
      <c r="O3866" s="7">
        <v>21900</v>
      </c>
      <c r="P3866" s="7">
        <v>0.16</v>
      </c>
      <c r="Q3866" s="7"/>
      <c r="R3866" s="1"/>
      <c r="S3866" s="1"/>
      <c r="T3866" s="1"/>
      <c r="U3866" s="15" t="s">
        <v>816</v>
      </c>
      <c r="V3866" s="52"/>
      <c r="W3866" s="14" t="s">
        <v>815</v>
      </c>
      <c r="X3866" s="20">
        <v>0</v>
      </c>
      <c r="Y3866" s="7" t="s">
        <v>12637</v>
      </c>
      <c r="Z3866" s="11" t="s">
        <v>4442</v>
      </c>
      <c r="AA3866" s="7">
        <v>2500000</v>
      </c>
      <c r="AB3866" s="1" t="s">
        <v>15251</v>
      </c>
      <c r="AC3866" s="7" t="s">
        <v>14869</v>
      </c>
      <c r="AD3866" s="1" t="s">
        <v>16269</v>
      </c>
    </row>
    <row r="3867" spans="1:30">
      <c r="A3867" s="6">
        <v>43937</v>
      </c>
      <c r="B3867" s="7" t="s">
        <v>21</v>
      </c>
      <c r="C3867" s="7" t="s">
        <v>5224</v>
      </c>
      <c r="D3867" s="11" t="s">
        <v>904</v>
      </c>
      <c r="E3867" s="7" t="s">
        <v>16</v>
      </c>
      <c r="F3867" s="7" t="s">
        <v>4193</v>
      </c>
      <c r="G3867" s="7" t="s">
        <v>17</v>
      </c>
      <c r="H3867" s="7" t="s">
        <v>7058</v>
      </c>
      <c r="I3867" s="7" t="s">
        <v>4195</v>
      </c>
      <c r="J3867" s="7"/>
      <c r="K3867" s="7"/>
      <c r="L3867" s="7" t="s">
        <v>14072</v>
      </c>
      <c r="M3867" s="7" t="s">
        <v>4207</v>
      </c>
      <c r="N3867" s="7">
        <v>3500</v>
      </c>
      <c r="O3867" s="7">
        <v>100</v>
      </c>
      <c r="P3867" s="7">
        <v>35</v>
      </c>
      <c r="Q3867" s="7"/>
      <c r="R3867" s="1"/>
      <c r="S3867" s="1"/>
      <c r="T3867" s="1"/>
      <c r="U3867" s="15" t="s">
        <v>816</v>
      </c>
      <c r="V3867" s="52"/>
      <c r="W3867" s="14" t="s">
        <v>815</v>
      </c>
      <c r="X3867" s="20">
        <v>0</v>
      </c>
      <c r="Y3867" s="7" t="s">
        <v>12638</v>
      </c>
      <c r="Z3867" s="11" t="s">
        <v>4442</v>
      </c>
      <c r="AA3867" s="7">
        <v>200000</v>
      </c>
      <c r="AB3867" s="1" t="s">
        <v>15461</v>
      </c>
      <c r="AC3867" s="7" t="s">
        <v>14868</v>
      </c>
      <c r="AD3867" s="1" t="s">
        <v>16269</v>
      </c>
    </row>
    <row r="3868" spans="1:30">
      <c r="A3868" s="6">
        <v>43941</v>
      </c>
      <c r="B3868" s="7" t="s">
        <v>21</v>
      </c>
      <c r="C3868" s="7" t="s">
        <v>2648</v>
      </c>
      <c r="D3868" s="11" t="s">
        <v>3952</v>
      </c>
      <c r="E3868" s="7" t="s">
        <v>16</v>
      </c>
      <c r="F3868" s="7" t="s">
        <v>2676</v>
      </c>
      <c r="G3868" s="7" t="s">
        <v>17</v>
      </c>
      <c r="H3868" s="7" t="s">
        <v>2681</v>
      </c>
      <c r="I3868" s="7" t="s">
        <v>10010</v>
      </c>
      <c r="J3868" s="7"/>
      <c r="K3868" s="7"/>
      <c r="L3868" s="7" t="s">
        <v>14035</v>
      </c>
      <c r="M3868" s="7" t="s">
        <v>3960</v>
      </c>
      <c r="N3868" s="7">
        <v>3500</v>
      </c>
      <c r="O3868" s="7"/>
      <c r="P3868" s="7"/>
      <c r="Q3868" s="7"/>
      <c r="R3868" s="1"/>
      <c r="S3868" s="1"/>
      <c r="T3868" s="1"/>
      <c r="U3868" s="15" t="s">
        <v>816</v>
      </c>
      <c r="V3868" s="52"/>
      <c r="W3868" s="14" t="s">
        <v>815</v>
      </c>
      <c r="X3868" s="20">
        <v>0</v>
      </c>
      <c r="Y3868" s="7" t="s">
        <v>12639</v>
      </c>
      <c r="Z3868" s="11" t="s">
        <v>4442</v>
      </c>
      <c r="AA3868" s="7">
        <v>100000</v>
      </c>
      <c r="AB3868" s="1" t="s">
        <v>15011</v>
      </c>
      <c r="AC3868" s="7" t="s">
        <v>14868</v>
      </c>
      <c r="AD3868" s="1" t="s">
        <v>16269</v>
      </c>
    </row>
    <row r="3869" spans="1:30">
      <c r="A3869" s="6">
        <v>43927</v>
      </c>
      <c r="B3869" s="7" t="s">
        <v>21</v>
      </c>
      <c r="C3869" s="7" t="s">
        <v>4269</v>
      </c>
      <c r="D3869" s="7" t="s">
        <v>3952</v>
      </c>
      <c r="E3869" s="7" t="s">
        <v>16</v>
      </c>
      <c r="F3869" s="7" t="s">
        <v>4270</v>
      </c>
      <c r="G3869" s="7" t="s">
        <v>37</v>
      </c>
      <c r="H3869" s="7" t="s">
        <v>7059</v>
      </c>
      <c r="I3869" s="7" t="s">
        <v>9114</v>
      </c>
      <c r="J3869" s="7"/>
      <c r="K3869" s="7"/>
      <c r="L3869" s="7" t="s">
        <v>14496</v>
      </c>
      <c r="M3869" s="7" t="s">
        <v>9115</v>
      </c>
      <c r="N3869" s="7">
        <v>3500</v>
      </c>
      <c r="O3869" s="7">
        <v>1</v>
      </c>
      <c r="P3869" s="7">
        <v>3500</v>
      </c>
      <c r="Q3869" s="7"/>
      <c r="R3869" s="1"/>
      <c r="S3869" s="1"/>
      <c r="T3869" s="1"/>
      <c r="U3869" s="15" t="s">
        <v>816</v>
      </c>
      <c r="V3869" s="52"/>
      <c r="W3869" s="14" t="s">
        <v>815</v>
      </c>
      <c r="X3869" s="20">
        <v>0</v>
      </c>
      <c r="Y3869" s="7" t="s">
        <v>12640</v>
      </c>
      <c r="Z3869" s="11" t="s">
        <v>4442</v>
      </c>
      <c r="AA3869" s="7">
        <v>100000</v>
      </c>
      <c r="AB3869" s="1" t="s">
        <v>15899</v>
      </c>
      <c r="AC3869" s="7" t="s">
        <v>14868</v>
      </c>
      <c r="AD3869" s="1" t="s">
        <v>16269</v>
      </c>
    </row>
    <row r="3870" spans="1:30">
      <c r="A3870" s="6" t="s">
        <v>815</v>
      </c>
      <c r="B3870" s="7" t="s">
        <v>15</v>
      </c>
      <c r="C3870" s="7" t="s">
        <v>4458</v>
      </c>
      <c r="D3870" s="11" t="s">
        <v>904</v>
      </c>
      <c r="E3870" s="7" t="s">
        <v>16</v>
      </c>
      <c r="F3870" s="7" t="s">
        <v>4459</v>
      </c>
      <c r="G3870" s="7" t="s">
        <v>17</v>
      </c>
      <c r="H3870" s="7" t="s">
        <v>7060</v>
      </c>
      <c r="I3870" s="7" t="s">
        <v>8267</v>
      </c>
      <c r="J3870" s="7"/>
      <c r="K3870" s="7" t="s">
        <v>4517</v>
      </c>
      <c r="L3870" s="7" t="s">
        <v>8316</v>
      </c>
      <c r="M3870" s="7" t="s">
        <v>14305</v>
      </c>
      <c r="N3870" s="7">
        <v>3500</v>
      </c>
      <c r="O3870" s="7"/>
      <c r="P3870" s="7"/>
      <c r="Q3870" s="7"/>
      <c r="R3870" s="1"/>
      <c r="S3870" s="1"/>
      <c r="T3870" s="1"/>
      <c r="U3870" s="15" t="s">
        <v>816</v>
      </c>
      <c r="V3870" s="52"/>
      <c r="W3870" s="14" t="s">
        <v>815</v>
      </c>
      <c r="X3870" s="20">
        <v>0</v>
      </c>
      <c r="Y3870" s="7" t="s">
        <v>12641</v>
      </c>
      <c r="Z3870" s="11" t="s">
        <v>4442</v>
      </c>
      <c r="AA3870" s="7">
        <v>103730196.44</v>
      </c>
      <c r="AB3870" s="1" t="s">
        <v>15679</v>
      </c>
      <c r="AC3870" s="7" t="s">
        <v>14869</v>
      </c>
      <c r="AD3870" s="1" t="s">
        <v>16269</v>
      </c>
    </row>
    <row r="3871" spans="1:30">
      <c r="A3871" s="6">
        <v>43928</v>
      </c>
      <c r="B3871" s="7" t="s">
        <v>1385</v>
      </c>
      <c r="C3871" s="7" t="s">
        <v>4444</v>
      </c>
      <c r="D3871" s="7" t="s">
        <v>1387</v>
      </c>
      <c r="E3871" s="7" t="s">
        <v>4456</v>
      </c>
      <c r="F3871" s="7" t="s">
        <v>4469</v>
      </c>
      <c r="G3871" s="7" t="s">
        <v>17</v>
      </c>
      <c r="H3871" s="7" t="s">
        <v>7061</v>
      </c>
      <c r="I3871" s="7" t="s">
        <v>10011</v>
      </c>
      <c r="J3871" s="7"/>
      <c r="K3871" s="7"/>
      <c r="L3871" s="7" t="s">
        <v>14563</v>
      </c>
      <c r="M3871" s="7" t="s">
        <v>9362</v>
      </c>
      <c r="N3871" s="7">
        <v>3500</v>
      </c>
      <c r="O3871" s="7"/>
      <c r="P3871" s="7"/>
      <c r="Q3871" s="7"/>
      <c r="R3871" s="1"/>
      <c r="S3871" s="1"/>
      <c r="T3871" s="1"/>
      <c r="U3871" s="15" t="s">
        <v>816</v>
      </c>
      <c r="V3871" s="52"/>
      <c r="W3871" s="14" t="s">
        <v>815</v>
      </c>
      <c r="X3871" s="20">
        <v>0</v>
      </c>
      <c r="Y3871" s="7" t="s">
        <v>12642</v>
      </c>
      <c r="Z3871" s="11" t="s">
        <v>4442</v>
      </c>
      <c r="AA3871" s="7">
        <v>100000</v>
      </c>
      <c r="AB3871" s="1" t="s">
        <v>15973</v>
      </c>
      <c r="AC3871" s="7" t="s">
        <v>14870</v>
      </c>
      <c r="AD3871" s="1" t="s">
        <v>16269</v>
      </c>
    </row>
    <row r="3872" spans="1:30">
      <c r="A3872" s="6">
        <v>43949</v>
      </c>
      <c r="B3872" s="7" t="s">
        <v>1385</v>
      </c>
      <c r="C3872" s="7" t="s">
        <v>4499</v>
      </c>
      <c r="D3872" s="7" t="s">
        <v>2194</v>
      </c>
      <c r="E3872" s="7" t="s">
        <v>36</v>
      </c>
      <c r="F3872" s="7" t="s">
        <v>2319</v>
      </c>
      <c r="G3872" s="7" t="s">
        <v>17</v>
      </c>
      <c r="H3872" s="7" t="s">
        <v>6684</v>
      </c>
      <c r="I3872" s="7" t="s">
        <v>2321</v>
      </c>
      <c r="J3872" s="7" t="s">
        <v>2321</v>
      </c>
      <c r="K3872" s="7" t="s">
        <v>2321</v>
      </c>
      <c r="L3872" s="7" t="s">
        <v>4766</v>
      </c>
      <c r="M3872" s="7" t="s">
        <v>4767</v>
      </c>
      <c r="N3872" s="7">
        <v>3497.4</v>
      </c>
      <c r="O3872" s="7">
        <v>174</v>
      </c>
      <c r="P3872" s="7">
        <v>20.100000000000001</v>
      </c>
      <c r="Q3872" s="7"/>
      <c r="R3872" s="1"/>
      <c r="S3872" s="1"/>
      <c r="T3872" s="1"/>
      <c r="U3872" s="15" t="s">
        <v>816</v>
      </c>
      <c r="V3872" s="52"/>
      <c r="W3872" s="14" t="s">
        <v>815</v>
      </c>
      <c r="X3872" s="20">
        <v>0</v>
      </c>
      <c r="Y3872" s="7" t="s">
        <v>12643</v>
      </c>
      <c r="Z3872" s="11" t="s">
        <v>4442</v>
      </c>
      <c r="AA3872" s="7">
        <v>0</v>
      </c>
      <c r="AB3872" s="1" t="s">
        <v>15521</v>
      </c>
      <c r="AC3872" s="7" t="s">
        <v>14869</v>
      </c>
      <c r="AD3872" s="1" t="s">
        <v>16269</v>
      </c>
    </row>
    <row r="3873" spans="1:30">
      <c r="A3873" s="6">
        <v>43924</v>
      </c>
      <c r="B3873" s="7" t="s">
        <v>21</v>
      </c>
      <c r="C3873" s="7" t="s">
        <v>7062</v>
      </c>
      <c r="D3873" s="11" t="s">
        <v>904</v>
      </c>
      <c r="E3873" s="7" t="s">
        <v>16</v>
      </c>
      <c r="F3873" s="7" t="s">
        <v>1303</v>
      </c>
      <c r="G3873" s="7" t="s">
        <v>17</v>
      </c>
      <c r="H3873" s="7" t="s">
        <v>7063</v>
      </c>
      <c r="I3873" s="7" t="s">
        <v>10012</v>
      </c>
      <c r="J3873" s="7"/>
      <c r="K3873" s="7" t="s">
        <v>10013</v>
      </c>
      <c r="L3873" s="7"/>
      <c r="M3873" s="7"/>
      <c r="N3873" s="7">
        <v>3493.3</v>
      </c>
      <c r="O3873" s="7"/>
      <c r="P3873" s="7"/>
      <c r="Q3873" s="7"/>
      <c r="R3873" s="1"/>
      <c r="S3873" s="1"/>
      <c r="T3873" s="1"/>
      <c r="U3873" s="15" t="s">
        <v>816</v>
      </c>
      <c r="V3873" s="52"/>
      <c r="W3873" s="14" t="s">
        <v>815</v>
      </c>
      <c r="X3873" s="20">
        <v>0</v>
      </c>
      <c r="Y3873" s="7" t="s">
        <v>12644</v>
      </c>
      <c r="Z3873" s="11" t="s">
        <v>4442</v>
      </c>
      <c r="AA3873" s="7"/>
      <c r="AB3873" s="1" t="s">
        <v>14871</v>
      </c>
      <c r="AC3873" s="7"/>
      <c r="AD3873" s="1" t="s">
        <v>16269</v>
      </c>
    </row>
    <row r="3874" spans="1:30">
      <c r="A3874" s="6" t="s">
        <v>815</v>
      </c>
      <c r="B3874" s="7" t="s">
        <v>15</v>
      </c>
      <c r="C3874" s="7" t="s">
        <v>4458</v>
      </c>
      <c r="D3874" s="11" t="s">
        <v>904</v>
      </c>
      <c r="E3874" s="7" t="s">
        <v>16</v>
      </c>
      <c r="F3874" s="7" t="s">
        <v>5403</v>
      </c>
      <c r="G3874" s="7" t="s">
        <v>17</v>
      </c>
      <c r="H3874" s="7" t="s">
        <v>7064</v>
      </c>
      <c r="I3874" s="7" t="s">
        <v>8367</v>
      </c>
      <c r="J3874" s="7"/>
      <c r="K3874" s="7" t="s">
        <v>4525</v>
      </c>
      <c r="L3874" s="7" t="s">
        <v>9034</v>
      </c>
      <c r="M3874" s="7" t="s">
        <v>8839</v>
      </c>
      <c r="N3874" s="7">
        <v>3490</v>
      </c>
      <c r="O3874" s="7"/>
      <c r="P3874" s="7"/>
      <c r="Q3874" s="7"/>
      <c r="R3874" s="1"/>
      <c r="S3874" s="1"/>
      <c r="T3874" s="1"/>
      <c r="U3874" s="15" t="s">
        <v>816</v>
      </c>
      <c r="V3874" s="52"/>
      <c r="W3874" s="14" t="s">
        <v>815</v>
      </c>
      <c r="X3874" s="20">
        <v>0</v>
      </c>
      <c r="Y3874" s="7" t="s">
        <v>12645</v>
      </c>
      <c r="Z3874" s="11" t="s">
        <v>4442</v>
      </c>
      <c r="AA3874" s="7">
        <v>50000</v>
      </c>
      <c r="AB3874" s="1" t="s">
        <v>15817</v>
      </c>
      <c r="AC3874" s="7" t="s">
        <v>14869</v>
      </c>
      <c r="AD3874" s="1" t="s">
        <v>16269</v>
      </c>
    </row>
    <row r="3875" spans="1:30">
      <c r="A3875" s="6">
        <v>43938</v>
      </c>
      <c r="B3875" s="7" t="s">
        <v>21</v>
      </c>
      <c r="C3875" s="7" t="s">
        <v>4589</v>
      </c>
      <c r="D3875" s="7" t="s">
        <v>2170</v>
      </c>
      <c r="E3875" s="7" t="s">
        <v>16</v>
      </c>
      <c r="F3875" s="7"/>
      <c r="G3875" s="7" t="s">
        <v>17</v>
      </c>
      <c r="H3875" s="7" t="s">
        <v>7065</v>
      </c>
      <c r="I3875" s="7" t="s">
        <v>5081</v>
      </c>
      <c r="J3875" s="7"/>
      <c r="K3875" s="7"/>
      <c r="L3875" s="7" t="s">
        <v>13872</v>
      </c>
      <c r="M3875" s="7" t="s">
        <v>2172</v>
      </c>
      <c r="N3875" s="7">
        <v>3478.9</v>
      </c>
      <c r="O3875" s="7">
        <v>9155</v>
      </c>
      <c r="P3875" s="7">
        <v>0.38</v>
      </c>
      <c r="Q3875" s="7"/>
      <c r="R3875" s="1"/>
      <c r="S3875" s="1"/>
      <c r="T3875" s="1"/>
      <c r="U3875" s="15" t="s">
        <v>816</v>
      </c>
      <c r="V3875" s="52"/>
      <c r="W3875" s="14" t="s">
        <v>815</v>
      </c>
      <c r="X3875" s="20">
        <v>0</v>
      </c>
      <c r="Y3875" s="7" t="s">
        <v>12646</v>
      </c>
      <c r="Z3875" s="11" t="s">
        <v>4442</v>
      </c>
      <c r="AA3875" s="7">
        <v>500000</v>
      </c>
      <c r="AB3875" s="1" t="s">
        <v>15215</v>
      </c>
      <c r="AC3875" s="7" t="s">
        <v>14869</v>
      </c>
      <c r="AD3875" s="1" t="s">
        <v>16269</v>
      </c>
    </row>
    <row r="3876" spans="1:30">
      <c r="A3876" s="6">
        <v>43942</v>
      </c>
      <c r="B3876" s="7" t="s">
        <v>15</v>
      </c>
      <c r="C3876" s="7" t="s">
        <v>4452</v>
      </c>
      <c r="D3876" s="7" t="s">
        <v>3804</v>
      </c>
      <c r="E3876" s="7" t="s">
        <v>16</v>
      </c>
      <c r="F3876" s="7" t="s">
        <v>2462</v>
      </c>
      <c r="G3876" s="7" t="s">
        <v>37</v>
      </c>
      <c r="H3876" s="7" t="s">
        <v>7066</v>
      </c>
      <c r="I3876" s="7" t="s">
        <v>3879</v>
      </c>
      <c r="J3876" s="7"/>
      <c r="K3876" s="7" t="s">
        <v>70</v>
      </c>
      <c r="L3876" s="7" t="s">
        <v>3880</v>
      </c>
      <c r="M3876" s="7" t="s">
        <v>3881</v>
      </c>
      <c r="N3876" s="7">
        <v>3450</v>
      </c>
      <c r="O3876" s="7">
        <v>3</v>
      </c>
      <c r="P3876" s="7">
        <v>1150</v>
      </c>
      <c r="Q3876" s="7"/>
      <c r="R3876" s="1"/>
      <c r="S3876" s="1"/>
      <c r="T3876" s="1"/>
      <c r="U3876" s="15" t="s">
        <v>816</v>
      </c>
      <c r="V3876" s="52"/>
      <c r="W3876" s="14" t="s">
        <v>815</v>
      </c>
      <c r="X3876" s="20">
        <v>0</v>
      </c>
      <c r="Y3876" s="7" t="s">
        <v>12647</v>
      </c>
      <c r="Z3876" s="11" t="s">
        <v>4442</v>
      </c>
      <c r="AA3876" s="7">
        <v>450000</v>
      </c>
      <c r="AB3876" s="1" t="s">
        <v>15170</v>
      </c>
      <c r="AC3876" s="7" t="s">
        <v>14869</v>
      </c>
      <c r="AD3876" s="1" t="s">
        <v>16269</v>
      </c>
    </row>
    <row r="3877" spans="1:30">
      <c r="A3877" s="6">
        <v>43944</v>
      </c>
      <c r="B3877" s="7" t="s">
        <v>15</v>
      </c>
      <c r="C3877" s="7" t="s">
        <v>4656</v>
      </c>
      <c r="D3877" s="7" t="s">
        <v>39</v>
      </c>
      <c r="E3877" s="7" t="s">
        <v>16</v>
      </c>
      <c r="F3877" s="7" t="s">
        <v>129</v>
      </c>
      <c r="G3877" s="7" t="s">
        <v>37</v>
      </c>
      <c r="H3877" s="7" t="s">
        <v>7067</v>
      </c>
      <c r="I3877" s="7" t="s">
        <v>10014</v>
      </c>
      <c r="J3877" s="7"/>
      <c r="K3877" s="7" t="s">
        <v>10015</v>
      </c>
      <c r="L3877" s="7" t="s">
        <v>14740</v>
      </c>
      <c r="M3877" s="7" t="s">
        <v>14739</v>
      </c>
      <c r="N3877" s="7">
        <v>3450</v>
      </c>
      <c r="O3877" s="7">
        <v>1</v>
      </c>
      <c r="P3877" s="7">
        <v>3450</v>
      </c>
      <c r="Q3877" s="7"/>
      <c r="R3877" s="1"/>
      <c r="S3877" s="1"/>
      <c r="T3877" s="1"/>
      <c r="U3877" s="15" t="s">
        <v>816</v>
      </c>
      <c r="V3877" s="52"/>
      <c r="W3877" s="14" t="s">
        <v>815</v>
      </c>
      <c r="X3877" s="20">
        <v>0</v>
      </c>
      <c r="Y3877" s="7" t="s">
        <v>12648</v>
      </c>
      <c r="Z3877" s="11" t="s">
        <v>4442</v>
      </c>
      <c r="AA3877" s="7">
        <v>20000</v>
      </c>
      <c r="AB3877" s="1" t="s">
        <v>16148</v>
      </c>
      <c r="AC3877" s="7" t="s">
        <v>14870</v>
      </c>
      <c r="AD3877" s="1" t="s">
        <v>16269</v>
      </c>
    </row>
    <row r="3878" spans="1:30">
      <c r="A3878" s="6" t="s">
        <v>815</v>
      </c>
      <c r="B3878" s="7" t="s">
        <v>21</v>
      </c>
      <c r="C3878" s="7" t="s">
        <v>4454</v>
      </c>
      <c r="D3878" s="11" t="s">
        <v>904</v>
      </c>
      <c r="E3878" s="7" t="s">
        <v>16</v>
      </c>
      <c r="F3878" s="7" t="s">
        <v>4665</v>
      </c>
      <c r="G3878" s="7" t="s">
        <v>17</v>
      </c>
      <c r="H3878" s="7" t="s">
        <v>7068</v>
      </c>
      <c r="I3878" s="7" t="s">
        <v>4801</v>
      </c>
      <c r="J3878" s="7" t="s">
        <v>9336</v>
      </c>
      <c r="K3878" s="7" t="s">
        <v>1773</v>
      </c>
      <c r="L3878" s="7" t="s">
        <v>14145</v>
      </c>
      <c r="M3878" s="7" t="s">
        <v>4821</v>
      </c>
      <c r="N3878" s="7">
        <v>3444</v>
      </c>
      <c r="O3878" s="7">
        <v>30</v>
      </c>
      <c r="P3878" s="7">
        <v>114.8</v>
      </c>
      <c r="Q3878" s="7"/>
      <c r="R3878" s="1"/>
      <c r="S3878" s="1"/>
      <c r="T3878" s="1"/>
      <c r="U3878" s="15" t="s">
        <v>816</v>
      </c>
      <c r="V3878" s="52"/>
      <c r="W3878" s="14" t="s">
        <v>815</v>
      </c>
      <c r="X3878" s="20">
        <v>0</v>
      </c>
      <c r="Y3878" s="7" t="s">
        <v>12649</v>
      </c>
      <c r="Z3878" s="11" t="s">
        <v>4442</v>
      </c>
      <c r="AA3878" s="7">
        <v>0</v>
      </c>
      <c r="AB3878" s="1" t="s">
        <v>15532</v>
      </c>
      <c r="AC3878" s="7" t="s">
        <v>14870</v>
      </c>
      <c r="AD3878" s="1" t="s">
        <v>16269</v>
      </c>
    </row>
    <row r="3879" spans="1:30">
      <c r="A3879" s="6" t="s">
        <v>815</v>
      </c>
      <c r="B3879" s="7" t="s">
        <v>15</v>
      </c>
      <c r="C3879" s="7" t="s">
        <v>4458</v>
      </c>
      <c r="D3879" s="11" t="s">
        <v>904</v>
      </c>
      <c r="E3879" s="7" t="s">
        <v>16</v>
      </c>
      <c r="F3879" s="7" t="s">
        <v>4459</v>
      </c>
      <c r="G3879" s="7" t="s">
        <v>17</v>
      </c>
      <c r="H3879" s="7" t="s">
        <v>7069</v>
      </c>
      <c r="I3879" s="7" t="s">
        <v>9271</v>
      </c>
      <c r="J3879" s="7"/>
      <c r="K3879" s="7" t="s">
        <v>4517</v>
      </c>
      <c r="L3879" s="7" t="s">
        <v>8380</v>
      </c>
      <c r="M3879" s="7" t="s">
        <v>9769</v>
      </c>
      <c r="N3879" s="7">
        <v>3430</v>
      </c>
      <c r="O3879" s="7"/>
      <c r="P3879" s="7"/>
      <c r="Q3879" s="7"/>
      <c r="R3879" s="1"/>
      <c r="S3879" s="1"/>
      <c r="T3879" s="1"/>
      <c r="U3879" s="15" t="s">
        <v>816</v>
      </c>
      <c r="V3879" s="52"/>
      <c r="W3879" s="14" t="s">
        <v>815</v>
      </c>
      <c r="X3879" s="20">
        <v>0</v>
      </c>
      <c r="Y3879" s="7" t="s">
        <v>12650</v>
      </c>
      <c r="Z3879" s="11" t="s">
        <v>4442</v>
      </c>
      <c r="AA3879" s="7">
        <v>0</v>
      </c>
      <c r="AB3879" s="1" t="s">
        <v>15826</v>
      </c>
      <c r="AC3879" s="7" t="s">
        <v>14869</v>
      </c>
      <c r="AD3879" s="1" t="s">
        <v>16269</v>
      </c>
    </row>
    <row r="3880" spans="1:30">
      <c r="A3880" s="6">
        <v>43938</v>
      </c>
      <c r="B3880" s="7" t="s">
        <v>21</v>
      </c>
      <c r="C3880" s="7" t="s">
        <v>4589</v>
      </c>
      <c r="D3880" s="7" t="s">
        <v>2170</v>
      </c>
      <c r="E3880" s="7" t="s">
        <v>16</v>
      </c>
      <c r="F3880" s="7"/>
      <c r="G3880" s="7" t="s">
        <v>17</v>
      </c>
      <c r="H3880" s="7" t="s">
        <v>7070</v>
      </c>
      <c r="I3880" s="7" t="s">
        <v>5081</v>
      </c>
      <c r="J3880" s="7"/>
      <c r="K3880" s="7"/>
      <c r="L3880" s="7" t="s">
        <v>13872</v>
      </c>
      <c r="M3880" s="7" t="s">
        <v>2172</v>
      </c>
      <c r="N3880" s="7">
        <v>3429.14</v>
      </c>
      <c r="O3880" s="7">
        <v>286</v>
      </c>
      <c r="P3880" s="7">
        <v>11.99</v>
      </c>
      <c r="Q3880" s="7"/>
      <c r="R3880" s="1"/>
      <c r="S3880" s="1"/>
      <c r="T3880" s="1"/>
      <c r="U3880" s="15" t="s">
        <v>816</v>
      </c>
      <c r="V3880" s="52"/>
      <c r="W3880" s="14" t="s">
        <v>815</v>
      </c>
      <c r="X3880" s="20">
        <v>0</v>
      </c>
      <c r="Y3880" s="7" t="s">
        <v>12651</v>
      </c>
      <c r="Z3880" s="11" t="s">
        <v>4442</v>
      </c>
      <c r="AA3880" s="7">
        <v>500000</v>
      </c>
      <c r="AB3880" s="1" t="s">
        <v>15215</v>
      </c>
      <c r="AC3880" s="7" t="s">
        <v>14869</v>
      </c>
      <c r="AD3880" s="1" t="s">
        <v>16269</v>
      </c>
    </row>
    <row r="3881" spans="1:30">
      <c r="A3881" s="6">
        <v>43941</v>
      </c>
      <c r="B3881" s="7" t="s">
        <v>15</v>
      </c>
      <c r="C3881" s="7" t="s">
        <v>4645</v>
      </c>
      <c r="D3881" s="7" t="s">
        <v>692</v>
      </c>
      <c r="E3881" s="7" t="s">
        <v>16</v>
      </c>
      <c r="F3881" s="7"/>
      <c r="G3881" s="7" t="s">
        <v>37</v>
      </c>
      <c r="H3881" s="7" t="s">
        <v>725</v>
      </c>
      <c r="I3881" s="7" t="s">
        <v>723</v>
      </c>
      <c r="J3881" s="7"/>
      <c r="K3881" s="7" t="s">
        <v>724</v>
      </c>
      <c r="L3881" s="7" t="s">
        <v>8357</v>
      </c>
      <c r="M3881" s="7" t="s">
        <v>632</v>
      </c>
      <c r="N3881" s="7">
        <v>3400</v>
      </c>
      <c r="O3881" s="7">
        <v>5</v>
      </c>
      <c r="P3881" s="7">
        <v>680</v>
      </c>
      <c r="Q3881" s="7"/>
      <c r="R3881" s="1"/>
      <c r="S3881" s="1"/>
      <c r="T3881" s="1"/>
      <c r="U3881" s="15" t="s">
        <v>816</v>
      </c>
      <c r="V3881" s="52"/>
      <c r="W3881" s="14" t="s">
        <v>815</v>
      </c>
      <c r="X3881" s="20">
        <v>0</v>
      </c>
      <c r="Y3881" s="7" t="s">
        <v>12652</v>
      </c>
      <c r="Z3881" s="11" t="s">
        <v>4442</v>
      </c>
      <c r="AA3881" s="7">
        <v>720000</v>
      </c>
      <c r="AB3881" s="1" t="s">
        <v>14981</v>
      </c>
      <c r="AC3881" s="7" t="s">
        <v>14870</v>
      </c>
      <c r="AD3881" s="1" t="s">
        <v>16269</v>
      </c>
    </row>
    <row r="3882" spans="1:30">
      <c r="A3882" s="6" t="s">
        <v>815</v>
      </c>
      <c r="B3882" s="7" t="s">
        <v>15</v>
      </c>
      <c r="C3882" s="7" t="s">
        <v>4458</v>
      </c>
      <c r="D3882" s="11" t="s">
        <v>904</v>
      </c>
      <c r="E3882" s="7" t="s">
        <v>16</v>
      </c>
      <c r="F3882" s="7" t="s">
        <v>4461</v>
      </c>
      <c r="G3882" s="7" t="s">
        <v>17</v>
      </c>
      <c r="H3882" s="7" t="s">
        <v>7071</v>
      </c>
      <c r="I3882" s="7" t="s">
        <v>4547</v>
      </c>
      <c r="J3882" s="7"/>
      <c r="K3882" s="7" t="s">
        <v>4517</v>
      </c>
      <c r="L3882" s="7"/>
      <c r="M3882" s="7"/>
      <c r="N3882" s="7">
        <v>3396</v>
      </c>
      <c r="O3882" s="7"/>
      <c r="P3882" s="7"/>
      <c r="Q3882" s="7"/>
      <c r="R3882" s="1"/>
      <c r="S3882" s="1"/>
      <c r="T3882" s="1"/>
      <c r="U3882" s="15" t="s">
        <v>816</v>
      </c>
      <c r="V3882" s="52"/>
      <c r="W3882" s="14" t="s">
        <v>815</v>
      </c>
      <c r="X3882" s="20">
        <v>0</v>
      </c>
      <c r="Y3882" s="7" t="s">
        <v>12653</v>
      </c>
      <c r="Z3882" s="11" t="s">
        <v>4442</v>
      </c>
      <c r="AA3882" s="7"/>
      <c r="AB3882" s="1" t="s">
        <v>14871</v>
      </c>
      <c r="AC3882" s="7"/>
      <c r="AD3882" s="1" t="s">
        <v>16269</v>
      </c>
    </row>
    <row r="3883" spans="1:30">
      <c r="A3883" s="6">
        <v>43937</v>
      </c>
      <c r="B3883" s="7" t="s">
        <v>15</v>
      </c>
      <c r="C3883" s="7" t="s">
        <v>4632</v>
      </c>
      <c r="D3883" s="7" t="s">
        <v>3512</v>
      </c>
      <c r="E3883" s="7" t="s">
        <v>16</v>
      </c>
      <c r="F3883" s="7"/>
      <c r="G3883" s="7" t="s">
        <v>37</v>
      </c>
      <c r="H3883" s="7" t="s">
        <v>7072</v>
      </c>
      <c r="I3883" s="7" t="s">
        <v>9000</v>
      </c>
      <c r="J3883" s="7" t="s">
        <v>9001</v>
      </c>
      <c r="K3883" s="7" t="s">
        <v>9001</v>
      </c>
      <c r="L3883" s="7" t="s">
        <v>14467</v>
      </c>
      <c r="M3883" s="7" t="s">
        <v>9002</v>
      </c>
      <c r="N3883" s="7">
        <v>3380</v>
      </c>
      <c r="O3883" s="7">
        <v>2</v>
      </c>
      <c r="P3883" s="7">
        <v>1690</v>
      </c>
      <c r="Q3883" s="7"/>
      <c r="R3883" s="1"/>
      <c r="S3883" s="1"/>
      <c r="T3883" s="1"/>
      <c r="U3883" s="15" t="s">
        <v>816</v>
      </c>
      <c r="V3883" s="52"/>
      <c r="W3883" s="14" t="s">
        <v>815</v>
      </c>
      <c r="X3883" s="20">
        <v>0</v>
      </c>
      <c r="Y3883" s="7" t="s">
        <v>12654</v>
      </c>
      <c r="Z3883" s="11" t="s">
        <v>4442</v>
      </c>
      <c r="AA3883" s="7">
        <v>300000</v>
      </c>
      <c r="AB3883" s="1" t="s">
        <v>15865</v>
      </c>
      <c r="AC3883" s="7" t="s">
        <v>14869</v>
      </c>
      <c r="AD3883" s="1" t="s">
        <v>16269</v>
      </c>
    </row>
    <row r="3884" spans="1:30">
      <c r="A3884" s="6" t="s">
        <v>815</v>
      </c>
      <c r="B3884" s="7" t="s">
        <v>15</v>
      </c>
      <c r="C3884" s="7" t="s">
        <v>4458</v>
      </c>
      <c r="D3884" s="11" t="s">
        <v>904</v>
      </c>
      <c r="E3884" s="7" t="s">
        <v>16</v>
      </c>
      <c r="F3884" s="7" t="s">
        <v>4459</v>
      </c>
      <c r="G3884" s="7" t="s">
        <v>17</v>
      </c>
      <c r="H3884" s="7" t="s">
        <v>7073</v>
      </c>
      <c r="I3884" s="7" t="s">
        <v>4846</v>
      </c>
      <c r="J3884" s="7"/>
      <c r="K3884" s="7" t="s">
        <v>4517</v>
      </c>
      <c r="L3884" s="7" t="s">
        <v>9035</v>
      </c>
      <c r="M3884" s="7" t="s">
        <v>14474</v>
      </c>
      <c r="N3884" s="7">
        <v>3375</v>
      </c>
      <c r="O3884" s="7"/>
      <c r="P3884" s="7"/>
      <c r="Q3884" s="7"/>
      <c r="R3884" s="1"/>
      <c r="S3884" s="1"/>
      <c r="T3884" s="1"/>
      <c r="U3884" s="15" t="s">
        <v>816</v>
      </c>
      <c r="V3884" s="52"/>
      <c r="W3884" s="14" t="s">
        <v>815</v>
      </c>
      <c r="X3884" s="20">
        <v>0</v>
      </c>
      <c r="Y3884" s="7" t="s">
        <v>12655</v>
      </c>
      <c r="Z3884" s="11" t="s">
        <v>4442</v>
      </c>
      <c r="AA3884" s="7">
        <v>5000</v>
      </c>
      <c r="AB3884" s="1" t="s">
        <v>15874</v>
      </c>
      <c r="AC3884" s="7" t="s">
        <v>14869</v>
      </c>
      <c r="AD3884" s="1" t="s">
        <v>16269</v>
      </c>
    </row>
    <row r="3885" spans="1:30">
      <c r="A3885" s="6">
        <v>43949</v>
      </c>
      <c r="B3885" s="7" t="s">
        <v>1385</v>
      </c>
      <c r="C3885" s="7" t="s">
        <v>4499</v>
      </c>
      <c r="D3885" s="7" t="s">
        <v>2194</v>
      </c>
      <c r="E3885" s="7" t="s">
        <v>36</v>
      </c>
      <c r="F3885" s="7" t="s">
        <v>2319</v>
      </c>
      <c r="G3885" s="7" t="s">
        <v>17</v>
      </c>
      <c r="H3885" s="7" t="s">
        <v>7074</v>
      </c>
      <c r="I3885" s="7" t="s">
        <v>2321</v>
      </c>
      <c r="J3885" s="7" t="s">
        <v>2321</v>
      </c>
      <c r="K3885" s="7" t="s">
        <v>2321</v>
      </c>
      <c r="L3885" s="7" t="s">
        <v>9203</v>
      </c>
      <c r="M3885" s="7" t="s">
        <v>9204</v>
      </c>
      <c r="N3885" s="7">
        <v>3362.82</v>
      </c>
      <c r="O3885" s="7">
        <v>82</v>
      </c>
      <c r="P3885" s="7">
        <v>41.01</v>
      </c>
      <c r="Q3885" s="7"/>
      <c r="R3885" s="1"/>
      <c r="S3885" s="1"/>
      <c r="T3885" s="1"/>
      <c r="U3885" s="15" t="s">
        <v>816</v>
      </c>
      <c r="V3885" s="52"/>
      <c r="W3885" s="14" t="s">
        <v>815</v>
      </c>
      <c r="X3885" s="20">
        <v>0</v>
      </c>
      <c r="Y3885" s="7" t="s">
        <v>12656</v>
      </c>
      <c r="Z3885" s="11" t="s">
        <v>4442</v>
      </c>
      <c r="AA3885" s="7">
        <v>2419500</v>
      </c>
      <c r="AB3885" s="1" t="s">
        <v>15922</v>
      </c>
      <c r="AC3885" s="7" t="s">
        <v>14869</v>
      </c>
      <c r="AD3885" s="1" t="s">
        <v>16269</v>
      </c>
    </row>
    <row r="3886" spans="1:30">
      <c r="A3886" s="6">
        <v>43948</v>
      </c>
      <c r="B3886" s="7" t="s">
        <v>21</v>
      </c>
      <c r="C3886" s="7" t="s">
        <v>4474</v>
      </c>
      <c r="D3886" s="7" t="s">
        <v>2414</v>
      </c>
      <c r="E3886" s="7" t="s">
        <v>16</v>
      </c>
      <c r="F3886" s="7" t="s">
        <v>363</v>
      </c>
      <c r="G3886" s="7" t="s">
        <v>17</v>
      </c>
      <c r="H3886" s="7" t="s">
        <v>7075</v>
      </c>
      <c r="I3886" s="7" t="s">
        <v>2428</v>
      </c>
      <c r="J3886" s="7" t="s">
        <v>2438</v>
      </c>
      <c r="K3886" s="7" t="s">
        <v>2430</v>
      </c>
      <c r="L3886" s="7" t="s">
        <v>1461</v>
      </c>
      <c r="M3886" s="7" t="s">
        <v>1462</v>
      </c>
      <c r="N3886" s="7">
        <v>3360</v>
      </c>
      <c r="O3886" s="7">
        <v>21000</v>
      </c>
      <c r="P3886" s="7">
        <v>0.16</v>
      </c>
      <c r="Q3886" s="7"/>
      <c r="R3886" s="1"/>
      <c r="S3886" s="1"/>
      <c r="T3886" s="1"/>
      <c r="U3886" s="15" t="s">
        <v>816</v>
      </c>
      <c r="V3886" s="52"/>
      <c r="W3886" s="14" t="s">
        <v>815</v>
      </c>
      <c r="X3886" s="20">
        <v>0</v>
      </c>
      <c r="Y3886" s="7" t="s">
        <v>12657</v>
      </c>
      <c r="Z3886" s="11" t="s">
        <v>4442</v>
      </c>
      <c r="AA3886" s="7">
        <v>200000</v>
      </c>
      <c r="AB3886" s="1" t="s">
        <v>15103</v>
      </c>
      <c r="AC3886" s="7" t="s">
        <v>14868</v>
      </c>
      <c r="AD3886" s="1" t="s">
        <v>16269</v>
      </c>
    </row>
    <row r="3887" spans="1:30">
      <c r="A3887" s="6">
        <v>43922</v>
      </c>
      <c r="B3887" s="7" t="s">
        <v>21</v>
      </c>
      <c r="C3887" s="7" t="s">
        <v>5366</v>
      </c>
      <c r="D3887" s="11" t="s">
        <v>904</v>
      </c>
      <c r="E3887" s="7" t="s">
        <v>16</v>
      </c>
      <c r="F3887" s="7" t="s">
        <v>1350</v>
      </c>
      <c r="G3887" s="7" t="s">
        <v>17</v>
      </c>
      <c r="H3887" s="7" t="s">
        <v>7076</v>
      </c>
      <c r="I3887" s="7"/>
      <c r="J3887" s="7"/>
      <c r="K3887" s="7" t="s">
        <v>1373</v>
      </c>
      <c r="L3887" s="7" t="s">
        <v>14687</v>
      </c>
      <c r="M3887" s="7" t="s">
        <v>9780</v>
      </c>
      <c r="N3887" s="7">
        <v>3344</v>
      </c>
      <c r="O3887" s="7">
        <v>88</v>
      </c>
      <c r="P3887" s="7">
        <v>38</v>
      </c>
      <c r="Q3887" s="7"/>
      <c r="R3887" s="1"/>
      <c r="S3887" s="1"/>
      <c r="T3887" s="1"/>
      <c r="U3887" s="15" t="s">
        <v>816</v>
      </c>
      <c r="V3887" s="52"/>
      <c r="W3887" s="14" t="s">
        <v>815</v>
      </c>
      <c r="X3887" s="20">
        <v>0</v>
      </c>
      <c r="Y3887" s="7" t="s">
        <v>12658</v>
      </c>
      <c r="Z3887" s="11" t="s">
        <v>4442</v>
      </c>
      <c r="AA3887" s="7">
        <v>680000</v>
      </c>
      <c r="AB3887" s="1" t="s">
        <v>16087</v>
      </c>
      <c r="AC3887" s="7" t="s">
        <v>14868</v>
      </c>
      <c r="AD3887" s="1" t="s">
        <v>16269</v>
      </c>
    </row>
    <row r="3888" spans="1:30">
      <c r="A3888" s="6">
        <v>43950</v>
      </c>
      <c r="B3888" s="7" t="s">
        <v>21</v>
      </c>
      <c r="C3888" s="7" t="s">
        <v>4483</v>
      </c>
      <c r="D3888" s="7" t="s">
        <v>39</v>
      </c>
      <c r="E3888" s="7" t="s">
        <v>117</v>
      </c>
      <c r="F3888" s="7" t="s">
        <v>6899</v>
      </c>
      <c r="G3888" s="7" t="s">
        <v>37</v>
      </c>
      <c r="H3888" s="7" t="s">
        <v>7077</v>
      </c>
      <c r="I3888" s="7" t="s">
        <v>10016</v>
      </c>
      <c r="J3888" s="7" t="s">
        <v>4548</v>
      </c>
      <c r="K3888" s="7" t="s">
        <v>10017</v>
      </c>
      <c r="L3888" s="7" t="s">
        <v>14742</v>
      </c>
      <c r="M3888" s="7" t="s">
        <v>14741</v>
      </c>
      <c r="N3888" s="7">
        <v>3340</v>
      </c>
      <c r="O3888" s="7">
        <v>20</v>
      </c>
      <c r="P3888" s="7">
        <v>167</v>
      </c>
      <c r="Q3888" s="7"/>
      <c r="R3888" s="1"/>
      <c r="S3888" s="1"/>
      <c r="T3888" s="1"/>
      <c r="U3888" s="15" t="s">
        <v>816</v>
      </c>
      <c r="V3888" s="52"/>
      <c r="W3888" s="14" t="s">
        <v>815</v>
      </c>
      <c r="X3888" s="20">
        <v>0</v>
      </c>
      <c r="Y3888" s="7" t="s">
        <v>12659</v>
      </c>
      <c r="Z3888" s="11" t="s">
        <v>4442</v>
      </c>
      <c r="AA3888" s="7">
        <v>560000</v>
      </c>
      <c r="AB3888" s="1" t="s">
        <v>16149</v>
      </c>
      <c r="AC3888" s="7" t="s">
        <v>14870</v>
      </c>
      <c r="AD3888" s="1" t="s">
        <v>16269</v>
      </c>
    </row>
    <row r="3889" spans="1:30">
      <c r="A3889" s="6">
        <v>43941</v>
      </c>
      <c r="B3889" s="7" t="s">
        <v>21</v>
      </c>
      <c r="C3889" s="7" t="s">
        <v>2648</v>
      </c>
      <c r="D3889" s="11" t="s">
        <v>3952</v>
      </c>
      <c r="E3889" s="7" t="s">
        <v>16</v>
      </c>
      <c r="F3889" s="7" t="s">
        <v>4730</v>
      </c>
      <c r="G3889" s="7" t="s">
        <v>17</v>
      </c>
      <c r="H3889" s="7" t="s">
        <v>7078</v>
      </c>
      <c r="I3889" s="7" t="s">
        <v>10018</v>
      </c>
      <c r="J3889" s="7"/>
      <c r="K3889" s="7"/>
      <c r="L3889" s="7" t="s">
        <v>8851</v>
      </c>
      <c r="M3889" s="7" t="s">
        <v>8344</v>
      </c>
      <c r="N3889" s="7">
        <v>3325</v>
      </c>
      <c r="O3889" s="7"/>
      <c r="P3889" s="7"/>
      <c r="Q3889" s="7"/>
      <c r="R3889" s="1"/>
      <c r="S3889" s="1"/>
      <c r="T3889" s="1"/>
      <c r="U3889" s="15" t="s">
        <v>816</v>
      </c>
      <c r="V3889" s="52"/>
      <c r="W3889" s="14" t="s">
        <v>815</v>
      </c>
      <c r="X3889" s="20">
        <v>0</v>
      </c>
      <c r="Y3889" s="7" t="s">
        <v>12660</v>
      </c>
      <c r="Z3889" s="11" t="s">
        <v>4442</v>
      </c>
      <c r="AA3889" s="7">
        <v>300000</v>
      </c>
      <c r="AB3889" s="1" t="s">
        <v>15687</v>
      </c>
      <c r="AC3889" s="7" t="s">
        <v>14868</v>
      </c>
      <c r="AD3889" s="1" t="s">
        <v>16269</v>
      </c>
    </row>
    <row r="3890" spans="1:30">
      <c r="A3890" s="6">
        <v>43943</v>
      </c>
      <c r="B3890" s="7" t="s">
        <v>15</v>
      </c>
      <c r="C3890" s="7" t="s">
        <v>4642</v>
      </c>
      <c r="D3890" s="7" t="s">
        <v>2046</v>
      </c>
      <c r="E3890" s="7" t="s">
        <v>16</v>
      </c>
      <c r="F3890" s="7"/>
      <c r="G3890" s="7" t="s">
        <v>17</v>
      </c>
      <c r="H3890" s="7" t="s">
        <v>7079</v>
      </c>
      <c r="I3890" s="7" t="s">
        <v>2093</v>
      </c>
      <c r="J3890" s="7"/>
      <c r="K3890" s="7" t="s">
        <v>2094</v>
      </c>
      <c r="L3890" s="7" t="s">
        <v>13865</v>
      </c>
      <c r="M3890" s="7" t="s">
        <v>2055</v>
      </c>
      <c r="N3890" s="7">
        <v>3315.5</v>
      </c>
      <c r="O3890" s="7">
        <v>950</v>
      </c>
      <c r="P3890" s="7">
        <v>3.49</v>
      </c>
      <c r="Q3890" s="7"/>
      <c r="R3890" s="1"/>
      <c r="S3890" s="1"/>
      <c r="T3890" s="1"/>
      <c r="U3890" s="15" t="s">
        <v>816</v>
      </c>
      <c r="V3890" s="52"/>
      <c r="W3890" s="14" t="s">
        <v>815</v>
      </c>
      <c r="X3890" s="20">
        <v>0</v>
      </c>
      <c r="Y3890" s="7" t="s">
        <v>12661</v>
      </c>
      <c r="Z3890" s="11" t="s">
        <v>4442</v>
      </c>
      <c r="AA3890" s="7">
        <v>2000000</v>
      </c>
      <c r="AB3890" s="1" t="s">
        <v>15207</v>
      </c>
      <c r="AC3890" s="7" t="s">
        <v>14869</v>
      </c>
      <c r="AD3890" s="1" t="s">
        <v>16269</v>
      </c>
    </row>
    <row r="3891" spans="1:30">
      <c r="A3891" s="6">
        <v>43944</v>
      </c>
      <c r="B3891" s="7" t="s">
        <v>15</v>
      </c>
      <c r="C3891" s="7" t="s">
        <v>4656</v>
      </c>
      <c r="D3891" s="7" t="s">
        <v>39</v>
      </c>
      <c r="E3891" s="7" t="s">
        <v>16</v>
      </c>
      <c r="F3891" s="7" t="s">
        <v>129</v>
      </c>
      <c r="G3891" s="7" t="s">
        <v>37</v>
      </c>
      <c r="H3891" s="7" t="s">
        <v>7080</v>
      </c>
      <c r="I3891" s="7" t="s">
        <v>8474</v>
      </c>
      <c r="J3891" s="7"/>
      <c r="K3891" s="7" t="s">
        <v>10019</v>
      </c>
      <c r="L3891" s="7" t="s">
        <v>9463</v>
      </c>
      <c r="M3891" s="7" t="s">
        <v>208</v>
      </c>
      <c r="N3891" s="7">
        <v>3312.4</v>
      </c>
      <c r="O3891" s="7">
        <v>1960</v>
      </c>
      <c r="P3891" s="7">
        <v>1.69</v>
      </c>
      <c r="Q3891" s="7"/>
      <c r="R3891" s="1"/>
      <c r="S3891" s="1"/>
      <c r="T3891" s="1"/>
      <c r="U3891" s="15" t="s">
        <v>816</v>
      </c>
      <c r="V3891" s="52"/>
      <c r="W3891" s="14" t="s">
        <v>815</v>
      </c>
      <c r="X3891" s="20">
        <v>0</v>
      </c>
      <c r="Y3891" s="7" t="s">
        <v>12662</v>
      </c>
      <c r="Z3891" s="11" t="s">
        <v>4442</v>
      </c>
      <c r="AA3891" s="7">
        <v>4500000</v>
      </c>
      <c r="AB3891" s="1" t="s">
        <v>14908</v>
      </c>
      <c r="AC3891" s="7" t="s">
        <v>14869</v>
      </c>
      <c r="AD3891" s="1" t="s">
        <v>16269</v>
      </c>
    </row>
    <row r="3892" spans="1:30">
      <c r="A3892" s="6" t="s">
        <v>815</v>
      </c>
      <c r="B3892" s="7" t="s">
        <v>15</v>
      </c>
      <c r="C3892" s="7" t="s">
        <v>4458</v>
      </c>
      <c r="D3892" s="11" t="s">
        <v>904</v>
      </c>
      <c r="E3892" s="7" t="s">
        <v>16</v>
      </c>
      <c r="F3892" s="7" t="s">
        <v>4459</v>
      </c>
      <c r="G3892" s="7" t="s">
        <v>17</v>
      </c>
      <c r="H3892" s="7" t="s">
        <v>7081</v>
      </c>
      <c r="I3892" s="7" t="s">
        <v>4843</v>
      </c>
      <c r="J3892" s="7"/>
      <c r="K3892" s="7" t="s">
        <v>4517</v>
      </c>
      <c r="L3892" s="7" t="s">
        <v>3602</v>
      </c>
      <c r="M3892" s="7" t="s">
        <v>435</v>
      </c>
      <c r="N3892" s="7">
        <v>3310.8</v>
      </c>
      <c r="O3892" s="7"/>
      <c r="P3892" s="7"/>
      <c r="Q3892" s="7"/>
      <c r="R3892" s="1"/>
      <c r="S3892" s="1"/>
      <c r="T3892" s="1"/>
      <c r="U3892" s="15" t="s">
        <v>816</v>
      </c>
      <c r="V3892" s="52"/>
      <c r="W3892" s="14" t="s">
        <v>815</v>
      </c>
      <c r="X3892" s="20">
        <v>0</v>
      </c>
      <c r="Y3892" s="7" t="s">
        <v>12663</v>
      </c>
      <c r="Z3892" s="11" t="s">
        <v>4442</v>
      </c>
      <c r="AA3892" s="7">
        <v>1944620</v>
      </c>
      <c r="AB3892" s="1" t="s">
        <v>14891</v>
      </c>
      <c r="AC3892" s="7" t="s">
        <v>14869</v>
      </c>
      <c r="AD3892" s="1" t="s">
        <v>16269</v>
      </c>
    </row>
    <row r="3893" spans="1:30">
      <c r="A3893" s="6">
        <v>43943</v>
      </c>
      <c r="B3893" s="7" t="s">
        <v>21</v>
      </c>
      <c r="C3893" s="7"/>
      <c r="D3893" s="7" t="s">
        <v>818</v>
      </c>
      <c r="E3893" s="7" t="s">
        <v>16</v>
      </c>
      <c r="F3893" s="7" t="s">
        <v>845</v>
      </c>
      <c r="G3893" s="7" t="s">
        <v>17</v>
      </c>
      <c r="H3893" s="7" t="s">
        <v>856</v>
      </c>
      <c r="I3893" s="7" t="s">
        <v>8645</v>
      </c>
      <c r="J3893" s="7"/>
      <c r="K3893" s="7" t="s">
        <v>857</v>
      </c>
      <c r="L3893" s="7" t="s">
        <v>10499</v>
      </c>
      <c r="M3893" s="7" t="s">
        <v>10500</v>
      </c>
      <c r="N3893" s="7">
        <v>3300</v>
      </c>
      <c r="O3893" s="7">
        <v>2000</v>
      </c>
      <c r="P3893" s="7">
        <v>1.65</v>
      </c>
      <c r="Q3893" s="7"/>
      <c r="R3893" s="1"/>
      <c r="S3893" s="1"/>
      <c r="T3893" s="1"/>
      <c r="U3893" s="15" t="s">
        <v>816</v>
      </c>
      <c r="V3893" s="52"/>
      <c r="W3893" s="14" t="s">
        <v>815</v>
      </c>
      <c r="X3893" s="20">
        <v>0</v>
      </c>
      <c r="Y3893" s="7" t="s">
        <v>12664</v>
      </c>
      <c r="Z3893" s="11" t="s">
        <v>4442</v>
      </c>
      <c r="AA3893" s="7">
        <v>30000</v>
      </c>
      <c r="AB3893" s="1" t="s">
        <v>15010</v>
      </c>
      <c r="AC3893" s="7" t="s">
        <v>14868</v>
      </c>
      <c r="AD3893" s="1" t="s">
        <v>16269</v>
      </c>
    </row>
    <row r="3894" spans="1:30">
      <c r="A3894" s="6">
        <v>43944</v>
      </c>
      <c r="B3894" s="7" t="s">
        <v>21</v>
      </c>
      <c r="C3894" s="7" t="s">
        <v>6343</v>
      </c>
      <c r="D3894" s="11" t="s">
        <v>904</v>
      </c>
      <c r="E3894" s="7" t="s">
        <v>16</v>
      </c>
      <c r="F3894" s="7" t="s">
        <v>6725</v>
      </c>
      <c r="G3894" s="7" t="s">
        <v>34</v>
      </c>
      <c r="H3894" s="7" t="s">
        <v>7082</v>
      </c>
      <c r="I3894" s="7" t="s">
        <v>10020</v>
      </c>
      <c r="J3894" s="7"/>
      <c r="K3894" s="7" t="s">
        <v>811</v>
      </c>
      <c r="L3894" s="7" t="s">
        <v>14744</v>
      </c>
      <c r="M3894" s="7" t="s">
        <v>14743</v>
      </c>
      <c r="N3894" s="7">
        <v>3300</v>
      </c>
      <c r="O3894" s="7"/>
      <c r="P3894" s="7"/>
      <c r="Q3894" s="7"/>
      <c r="R3894" s="1"/>
      <c r="S3894" s="1"/>
      <c r="T3894" s="1"/>
      <c r="U3894" s="15" t="s">
        <v>816</v>
      </c>
      <c r="V3894" s="52"/>
      <c r="W3894" s="14" t="s">
        <v>815</v>
      </c>
      <c r="X3894" s="20">
        <v>0</v>
      </c>
      <c r="Y3894" s="7" t="s">
        <v>12665</v>
      </c>
      <c r="Z3894" s="11" t="s">
        <v>4442</v>
      </c>
      <c r="AA3894" s="7">
        <v>5000</v>
      </c>
      <c r="AB3894" s="1" t="s">
        <v>15698</v>
      </c>
      <c r="AC3894" s="7" t="s">
        <v>14868</v>
      </c>
      <c r="AD3894" s="1" t="s">
        <v>16269</v>
      </c>
    </row>
    <row r="3895" spans="1:30">
      <c r="A3895" s="6">
        <v>43956</v>
      </c>
      <c r="B3895" s="7" t="s">
        <v>1385</v>
      </c>
      <c r="C3895" s="7" t="s">
        <v>4444</v>
      </c>
      <c r="D3895" s="7" t="s">
        <v>1387</v>
      </c>
      <c r="E3895" s="7" t="s">
        <v>4456</v>
      </c>
      <c r="F3895" s="7" t="s">
        <v>4498</v>
      </c>
      <c r="G3895" s="7"/>
      <c r="H3895" s="7" t="s">
        <v>7083</v>
      </c>
      <c r="I3895" s="7" t="s">
        <v>10021</v>
      </c>
      <c r="J3895" s="7"/>
      <c r="K3895" s="7"/>
      <c r="L3895" s="7" t="s">
        <v>14745</v>
      </c>
      <c r="M3895" s="7" t="s">
        <v>10022</v>
      </c>
      <c r="N3895" s="7">
        <v>3300</v>
      </c>
      <c r="O3895" s="7"/>
      <c r="P3895" s="7"/>
      <c r="Q3895" s="7"/>
      <c r="R3895" s="1"/>
      <c r="S3895" s="1"/>
      <c r="T3895" s="1"/>
      <c r="U3895" s="15" t="s">
        <v>816</v>
      </c>
      <c r="V3895" s="52"/>
      <c r="W3895" s="14" t="s">
        <v>815</v>
      </c>
      <c r="X3895" s="20">
        <v>0</v>
      </c>
      <c r="Y3895" s="7" t="s">
        <v>12666</v>
      </c>
      <c r="Z3895" s="11" t="s">
        <v>4442</v>
      </c>
      <c r="AA3895" s="7">
        <v>2000</v>
      </c>
      <c r="AB3895" s="1" t="s">
        <v>16150</v>
      </c>
      <c r="AC3895" s="7" t="s">
        <v>14868</v>
      </c>
      <c r="AD3895" s="1" t="s">
        <v>16269</v>
      </c>
    </row>
    <row r="3896" spans="1:30">
      <c r="A3896" s="6">
        <v>43927</v>
      </c>
      <c r="B3896" s="7" t="s">
        <v>21</v>
      </c>
      <c r="C3896" s="7" t="s">
        <v>4269</v>
      </c>
      <c r="D3896" s="7" t="s">
        <v>3952</v>
      </c>
      <c r="E3896" s="7" t="s">
        <v>16</v>
      </c>
      <c r="F3896" s="7" t="s">
        <v>4270</v>
      </c>
      <c r="G3896" s="7" t="s">
        <v>37</v>
      </c>
      <c r="H3896" s="7" t="s">
        <v>7084</v>
      </c>
      <c r="I3896" s="7" t="s">
        <v>9114</v>
      </c>
      <c r="J3896" s="7"/>
      <c r="K3896" s="7"/>
      <c r="L3896" s="7" t="s">
        <v>14496</v>
      </c>
      <c r="M3896" s="7" t="s">
        <v>9115</v>
      </c>
      <c r="N3896" s="7">
        <v>3280</v>
      </c>
      <c r="O3896" s="7">
        <v>1</v>
      </c>
      <c r="P3896" s="7">
        <v>3280</v>
      </c>
      <c r="Q3896" s="7"/>
      <c r="R3896" s="1"/>
      <c r="S3896" s="1"/>
      <c r="T3896" s="1"/>
      <c r="U3896" s="15" t="s">
        <v>816</v>
      </c>
      <c r="V3896" s="52"/>
      <c r="W3896" s="14" t="s">
        <v>815</v>
      </c>
      <c r="X3896" s="20">
        <v>0</v>
      </c>
      <c r="Y3896" s="7" t="s">
        <v>12667</v>
      </c>
      <c r="Z3896" s="11" t="s">
        <v>4442</v>
      </c>
      <c r="AA3896" s="7">
        <v>100000</v>
      </c>
      <c r="AB3896" s="1" t="s">
        <v>15899</v>
      </c>
      <c r="AC3896" s="7" t="s">
        <v>14868</v>
      </c>
      <c r="AD3896" s="1" t="s">
        <v>16269</v>
      </c>
    </row>
    <row r="3897" spans="1:30">
      <c r="A3897" s="6">
        <v>43909</v>
      </c>
      <c r="B3897" s="7" t="s">
        <v>15</v>
      </c>
      <c r="C3897" s="7" t="s">
        <v>4458</v>
      </c>
      <c r="D3897" s="11" t="s">
        <v>904</v>
      </c>
      <c r="E3897" s="7" t="s">
        <v>117</v>
      </c>
      <c r="F3897" s="7" t="s">
        <v>6474</v>
      </c>
      <c r="G3897" s="7" t="s">
        <v>34</v>
      </c>
      <c r="H3897" s="7" t="s">
        <v>6475</v>
      </c>
      <c r="I3897" s="7" t="s">
        <v>9584</v>
      </c>
      <c r="J3897" s="7"/>
      <c r="K3897" s="7"/>
      <c r="L3897" s="7"/>
      <c r="M3897" s="7"/>
      <c r="N3897" s="7">
        <v>3276</v>
      </c>
      <c r="O3897" s="7"/>
      <c r="P3897" s="7"/>
      <c r="Q3897" s="7"/>
      <c r="R3897" s="1"/>
      <c r="S3897" s="1"/>
      <c r="T3897" s="1"/>
      <c r="U3897" s="15" t="s">
        <v>816</v>
      </c>
      <c r="V3897" s="52"/>
      <c r="W3897" s="14" t="s">
        <v>815</v>
      </c>
      <c r="X3897" s="20">
        <v>0</v>
      </c>
      <c r="Y3897" s="7" t="s">
        <v>12668</v>
      </c>
      <c r="Z3897" s="11" t="s">
        <v>4442</v>
      </c>
      <c r="AA3897" s="7"/>
      <c r="AB3897" s="1" t="s">
        <v>14871</v>
      </c>
      <c r="AC3897" s="7"/>
      <c r="AD3897" s="1" t="s">
        <v>16269</v>
      </c>
    </row>
    <row r="3898" spans="1:30">
      <c r="A3898" s="6">
        <v>43913</v>
      </c>
      <c r="B3898" s="7" t="s">
        <v>21</v>
      </c>
      <c r="C3898" s="7" t="s">
        <v>4269</v>
      </c>
      <c r="D3898" s="7" t="s">
        <v>3952</v>
      </c>
      <c r="E3898" s="7" t="s">
        <v>16</v>
      </c>
      <c r="F3898" s="7" t="s">
        <v>4270</v>
      </c>
      <c r="G3898" s="7" t="s">
        <v>17</v>
      </c>
      <c r="H3898" s="7" t="s">
        <v>7085</v>
      </c>
      <c r="I3898" s="7" t="s">
        <v>4396</v>
      </c>
      <c r="J3898" s="7"/>
      <c r="K3898" s="7"/>
      <c r="L3898" s="7" t="s">
        <v>8531</v>
      </c>
      <c r="M3898" s="7" t="s">
        <v>14344</v>
      </c>
      <c r="N3898" s="7">
        <v>3252</v>
      </c>
      <c r="O3898" s="7">
        <v>1200</v>
      </c>
      <c r="P3898" s="7">
        <v>2.71</v>
      </c>
      <c r="Q3898" s="7" t="s">
        <v>20</v>
      </c>
      <c r="R3898" s="1"/>
      <c r="S3898" s="1"/>
      <c r="T3898" s="1"/>
      <c r="U3898" s="15" t="s">
        <v>816</v>
      </c>
      <c r="V3898" s="52"/>
      <c r="W3898" s="14" t="s">
        <v>815</v>
      </c>
      <c r="X3898" s="20">
        <v>0</v>
      </c>
      <c r="Y3898" s="7" t="s">
        <v>12669</v>
      </c>
      <c r="Z3898" s="11" t="s">
        <v>4442</v>
      </c>
      <c r="AA3898" s="7">
        <v>1500000</v>
      </c>
      <c r="AB3898" s="1" t="s">
        <v>15733</v>
      </c>
      <c r="AC3898" s="7" t="s">
        <v>14869</v>
      </c>
      <c r="AD3898" s="1" t="s">
        <v>16269</v>
      </c>
    </row>
    <row r="3899" spans="1:30">
      <c r="A3899" s="6">
        <v>43941</v>
      </c>
      <c r="B3899" s="7" t="s">
        <v>21</v>
      </c>
      <c r="C3899" s="7" t="s">
        <v>2648</v>
      </c>
      <c r="D3899" s="11" t="s">
        <v>3952</v>
      </c>
      <c r="E3899" s="7" t="s">
        <v>16</v>
      </c>
      <c r="F3899" s="7" t="s">
        <v>4728</v>
      </c>
      <c r="G3899" s="7" t="s">
        <v>17</v>
      </c>
      <c r="H3899" s="7" t="s">
        <v>7086</v>
      </c>
      <c r="I3899" s="7" t="s">
        <v>10023</v>
      </c>
      <c r="J3899" s="7"/>
      <c r="K3899" s="7"/>
      <c r="L3899" s="7" t="s">
        <v>1854</v>
      </c>
      <c r="M3899" s="7" t="s">
        <v>1855</v>
      </c>
      <c r="N3899" s="7">
        <v>3240</v>
      </c>
      <c r="O3899" s="7"/>
      <c r="P3899" s="7"/>
      <c r="Q3899" s="7"/>
      <c r="R3899" s="1"/>
      <c r="S3899" s="1"/>
      <c r="T3899" s="1"/>
      <c r="U3899" s="15" t="s">
        <v>816</v>
      </c>
      <c r="V3899" s="52"/>
      <c r="W3899" s="14" t="s">
        <v>815</v>
      </c>
      <c r="X3899" s="20">
        <v>0</v>
      </c>
      <c r="Y3899" s="7" t="s">
        <v>12670</v>
      </c>
      <c r="Z3899" s="11" t="s">
        <v>4442</v>
      </c>
      <c r="AA3899" s="7">
        <v>50000</v>
      </c>
      <c r="AB3899" s="1" t="s">
        <v>15169</v>
      </c>
      <c r="AC3899" s="7" t="s">
        <v>14868</v>
      </c>
      <c r="AD3899" s="1" t="s">
        <v>16269</v>
      </c>
    </row>
    <row r="3900" spans="1:30">
      <c r="A3900" s="6">
        <v>43949</v>
      </c>
      <c r="B3900" s="7" t="s">
        <v>1385</v>
      </c>
      <c r="C3900" s="7" t="s">
        <v>4499</v>
      </c>
      <c r="D3900" s="7" t="s">
        <v>2194</v>
      </c>
      <c r="E3900" s="7" t="s">
        <v>36</v>
      </c>
      <c r="F3900" s="7" t="s">
        <v>2319</v>
      </c>
      <c r="G3900" s="7" t="s">
        <v>17</v>
      </c>
      <c r="H3900" s="7" t="s">
        <v>7087</v>
      </c>
      <c r="I3900" s="7" t="s">
        <v>2321</v>
      </c>
      <c r="J3900" s="7" t="s">
        <v>2321</v>
      </c>
      <c r="K3900" s="7" t="s">
        <v>2321</v>
      </c>
      <c r="L3900" s="7" t="s">
        <v>14647</v>
      </c>
      <c r="M3900" s="7" t="s">
        <v>9660</v>
      </c>
      <c r="N3900" s="7">
        <v>3240</v>
      </c>
      <c r="O3900" s="7">
        <v>150</v>
      </c>
      <c r="P3900" s="7">
        <v>21.6</v>
      </c>
      <c r="Q3900" s="7"/>
      <c r="R3900" s="1"/>
      <c r="S3900" s="1"/>
      <c r="T3900" s="1"/>
      <c r="U3900" s="15" t="s">
        <v>816</v>
      </c>
      <c r="V3900" s="52"/>
      <c r="W3900" s="14" t="s">
        <v>815</v>
      </c>
      <c r="X3900" s="20">
        <v>0</v>
      </c>
      <c r="Y3900" s="7" t="s">
        <v>12671</v>
      </c>
      <c r="Z3900" s="11" t="s">
        <v>4442</v>
      </c>
      <c r="AA3900" s="7">
        <v>60000</v>
      </c>
      <c r="AB3900" s="1" t="s">
        <v>16052</v>
      </c>
      <c r="AC3900" s="7" t="s">
        <v>14870</v>
      </c>
      <c r="AD3900" s="1" t="s">
        <v>16269</v>
      </c>
    </row>
    <row r="3901" spans="1:30">
      <c r="A3901" s="6" t="s">
        <v>815</v>
      </c>
      <c r="B3901" s="7" t="s">
        <v>15</v>
      </c>
      <c r="C3901" s="7" t="s">
        <v>4458</v>
      </c>
      <c r="D3901" s="11" t="s">
        <v>904</v>
      </c>
      <c r="E3901" s="7" t="s">
        <v>16</v>
      </c>
      <c r="F3901" s="7" t="s">
        <v>4459</v>
      </c>
      <c r="G3901" s="7" t="s">
        <v>17</v>
      </c>
      <c r="H3901" s="7" t="s">
        <v>7088</v>
      </c>
      <c r="I3901" s="7" t="s">
        <v>4846</v>
      </c>
      <c r="J3901" s="7"/>
      <c r="K3901" s="7" t="s">
        <v>4517</v>
      </c>
      <c r="L3901" s="7" t="s">
        <v>1080</v>
      </c>
      <c r="M3901" s="7" t="s">
        <v>979</v>
      </c>
      <c r="N3901" s="7">
        <v>3240</v>
      </c>
      <c r="O3901" s="7"/>
      <c r="P3901" s="7"/>
      <c r="Q3901" s="7"/>
      <c r="R3901" s="1"/>
      <c r="S3901" s="1"/>
      <c r="T3901" s="1"/>
      <c r="U3901" s="15" t="s">
        <v>816</v>
      </c>
      <c r="V3901" s="52"/>
      <c r="W3901" s="14" t="s">
        <v>815</v>
      </c>
      <c r="X3901" s="20">
        <v>0</v>
      </c>
      <c r="Y3901" s="7" t="s">
        <v>12672</v>
      </c>
      <c r="Z3901" s="11" t="s">
        <v>4442</v>
      </c>
      <c r="AA3901" s="7">
        <v>3500000</v>
      </c>
      <c r="AB3901" s="1" t="s">
        <v>15030</v>
      </c>
      <c r="AC3901" s="7" t="s">
        <v>14869</v>
      </c>
      <c r="AD3901" s="1" t="s">
        <v>16269</v>
      </c>
    </row>
    <row r="3902" spans="1:30">
      <c r="A3902" s="6">
        <v>43921</v>
      </c>
      <c r="B3902" s="7" t="s">
        <v>15</v>
      </c>
      <c r="C3902" s="7" t="s">
        <v>4632</v>
      </c>
      <c r="D3902" s="7" t="s">
        <v>3512</v>
      </c>
      <c r="E3902" s="7" t="s">
        <v>16</v>
      </c>
      <c r="F3902" s="7"/>
      <c r="G3902" s="7" t="s">
        <v>17</v>
      </c>
      <c r="H3902" s="7" t="s">
        <v>7089</v>
      </c>
      <c r="I3902" s="7" t="s">
        <v>10024</v>
      </c>
      <c r="J3902" s="7" t="s">
        <v>10025</v>
      </c>
      <c r="K3902" s="7" t="s">
        <v>10025</v>
      </c>
      <c r="L3902" s="7" t="s">
        <v>8524</v>
      </c>
      <c r="M3902" s="7" t="s">
        <v>8525</v>
      </c>
      <c r="N3902" s="7">
        <v>3208</v>
      </c>
      <c r="O3902" s="7">
        <v>800</v>
      </c>
      <c r="P3902" s="7">
        <v>4.01</v>
      </c>
      <c r="Q3902" s="7"/>
      <c r="R3902" s="1"/>
      <c r="S3902" s="1"/>
      <c r="T3902" s="1"/>
      <c r="U3902" s="15" t="s">
        <v>816</v>
      </c>
      <c r="V3902" s="52"/>
      <c r="W3902" s="14" t="s">
        <v>815</v>
      </c>
      <c r="X3902" s="20">
        <v>0</v>
      </c>
      <c r="Y3902" s="7" t="s">
        <v>12673</v>
      </c>
      <c r="Z3902" s="11" t="s">
        <v>4442</v>
      </c>
      <c r="AA3902" s="7">
        <v>600000</v>
      </c>
      <c r="AB3902" s="1" t="s">
        <v>15730</v>
      </c>
      <c r="AC3902" s="7" t="s">
        <v>14870</v>
      </c>
      <c r="AD3902" s="1" t="s">
        <v>16269</v>
      </c>
    </row>
    <row r="3903" spans="1:30">
      <c r="A3903" s="6">
        <v>43949</v>
      </c>
      <c r="B3903" s="7" t="s">
        <v>1385</v>
      </c>
      <c r="C3903" s="7" t="s">
        <v>4499</v>
      </c>
      <c r="D3903" s="7" t="s">
        <v>2194</v>
      </c>
      <c r="E3903" s="7" t="s">
        <v>36</v>
      </c>
      <c r="F3903" s="7" t="s">
        <v>2319</v>
      </c>
      <c r="G3903" s="7" t="s">
        <v>17</v>
      </c>
      <c r="H3903" s="7" t="s">
        <v>7090</v>
      </c>
      <c r="I3903" s="7" t="s">
        <v>2321</v>
      </c>
      <c r="J3903" s="7" t="s">
        <v>2321</v>
      </c>
      <c r="K3903" s="7" t="s">
        <v>2321</v>
      </c>
      <c r="L3903" s="7" t="s">
        <v>13887</v>
      </c>
      <c r="M3903" s="7" t="s">
        <v>2335</v>
      </c>
      <c r="N3903" s="7">
        <v>3200</v>
      </c>
      <c r="O3903" s="7">
        <v>2</v>
      </c>
      <c r="P3903" s="7">
        <v>1600</v>
      </c>
      <c r="Q3903" s="7"/>
      <c r="R3903" s="1"/>
      <c r="S3903" s="1"/>
      <c r="T3903" s="1"/>
      <c r="U3903" s="15" t="s">
        <v>816</v>
      </c>
      <c r="V3903" s="52"/>
      <c r="W3903" s="14" t="s">
        <v>815</v>
      </c>
      <c r="X3903" s="20">
        <v>0</v>
      </c>
      <c r="Y3903" s="7" t="s">
        <v>12674</v>
      </c>
      <c r="Z3903" s="11" t="s">
        <v>4442</v>
      </c>
      <c r="AA3903" s="7">
        <v>20000</v>
      </c>
      <c r="AB3903" s="1" t="s">
        <v>15238</v>
      </c>
      <c r="AC3903" s="7" t="s">
        <v>14868</v>
      </c>
      <c r="AD3903" s="1" t="s">
        <v>16269</v>
      </c>
    </row>
    <row r="3904" spans="1:30">
      <c r="A3904" s="6">
        <v>43944</v>
      </c>
      <c r="B3904" s="7" t="s">
        <v>21</v>
      </c>
      <c r="C3904" s="7" t="s">
        <v>4594</v>
      </c>
      <c r="D3904" s="11" t="s">
        <v>904</v>
      </c>
      <c r="E3904" s="7" t="s">
        <v>117</v>
      </c>
      <c r="F3904" s="7" t="s">
        <v>1191</v>
      </c>
      <c r="G3904" s="7" t="s">
        <v>17</v>
      </c>
      <c r="H3904" s="7" t="s">
        <v>7091</v>
      </c>
      <c r="I3904" s="7" t="s">
        <v>10026</v>
      </c>
      <c r="J3904" s="7"/>
      <c r="K3904" s="7"/>
      <c r="L3904" s="7" t="s">
        <v>1238</v>
      </c>
      <c r="M3904" s="7" t="s">
        <v>1239</v>
      </c>
      <c r="N3904" s="7">
        <v>3200</v>
      </c>
      <c r="O3904" s="7"/>
      <c r="P3904" s="7"/>
      <c r="Q3904" s="7"/>
      <c r="R3904" s="1"/>
      <c r="S3904" s="1"/>
      <c r="T3904" s="1"/>
      <c r="U3904" s="15" t="s">
        <v>816</v>
      </c>
      <c r="V3904" s="52"/>
      <c r="W3904" s="14" t="s">
        <v>815</v>
      </c>
      <c r="X3904" s="20">
        <v>0</v>
      </c>
      <c r="Y3904" s="7" t="s">
        <v>12675</v>
      </c>
      <c r="Z3904" s="11" t="s">
        <v>4442</v>
      </c>
      <c r="AA3904" s="7">
        <v>150000</v>
      </c>
      <c r="AB3904" s="1" t="s">
        <v>15074</v>
      </c>
      <c r="AC3904" s="7" t="s">
        <v>14869</v>
      </c>
      <c r="AD3904" s="1" t="s">
        <v>16269</v>
      </c>
    </row>
    <row r="3905" spans="1:30">
      <c r="A3905" s="6">
        <v>43938</v>
      </c>
      <c r="B3905" s="7" t="s">
        <v>21</v>
      </c>
      <c r="C3905" s="7" t="s">
        <v>4589</v>
      </c>
      <c r="D3905" s="7" t="s">
        <v>2170</v>
      </c>
      <c r="E3905" s="7" t="s">
        <v>16</v>
      </c>
      <c r="F3905" s="7"/>
      <c r="G3905" s="7" t="s">
        <v>17</v>
      </c>
      <c r="H3905" s="7" t="s">
        <v>7092</v>
      </c>
      <c r="I3905" s="7" t="s">
        <v>5081</v>
      </c>
      <c r="J3905" s="7"/>
      <c r="K3905" s="7"/>
      <c r="L3905" s="7" t="s">
        <v>13872</v>
      </c>
      <c r="M3905" s="7" t="s">
        <v>2172</v>
      </c>
      <c r="N3905" s="7">
        <v>3196</v>
      </c>
      <c r="O3905" s="7">
        <v>400</v>
      </c>
      <c r="P3905" s="7">
        <v>7.99</v>
      </c>
      <c r="Q3905" s="7"/>
      <c r="R3905" s="1"/>
      <c r="S3905" s="1"/>
      <c r="T3905" s="1"/>
      <c r="U3905" s="15" t="s">
        <v>816</v>
      </c>
      <c r="V3905" s="52"/>
      <c r="W3905" s="14" t="s">
        <v>815</v>
      </c>
      <c r="X3905" s="20">
        <v>0</v>
      </c>
      <c r="Y3905" s="7" t="s">
        <v>12676</v>
      </c>
      <c r="Z3905" s="11" t="s">
        <v>4442</v>
      </c>
      <c r="AA3905" s="7">
        <v>500000</v>
      </c>
      <c r="AB3905" s="1" t="s">
        <v>15215</v>
      </c>
      <c r="AC3905" s="7" t="s">
        <v>14869</v>
      </c>
      <c r="AD3905" s="1" t="s">
        <v>16269</v>
      </c>
    </row>
    <row r="3906" spans="1:30">
      <c r="A3906" s="6">
        <v>43913</v>
      </c>
      <c r="B3906" s="7" t="s">
        <v>21</v>
      </c>
      <c r="C3906" s="7" t="s">
        <v>4269</v>
      </c>
      <c r="D3906" s="7" t="s">
        <v>3952</v>
      </c>
      <c r="E3906" s="7" t="s">
        <v>16</v>
      </c>
      <c r="F3906" s="7" t="s">
        <v>4270</v>
      </c>
      <c r="G3906" s="7" t="s">
        <v>17</v>
      </c>
      <c r="H3906" s="7" t="s">
        <v>7093</v>
      </c>
      <c r="I3906" s="7" t="s">
        <v>4396</v>
      </c>
      <c r="J3906" s="7"/>
      <c r="K3906" s="7"/>
      <c r="L3906" s="7" t="s">
        <v>8531</v>
      </c>
      <c r="M3906" s="7" t="s">
        <v>14344</v>
      </c>
      <c r="N3906" s="7">
        <v>3192</v>
      </c>
      <c r="O3906" s="7">
        <v>1200</v>
      </c>
      <c r="P3906" s="7">
        <v>2.66</v>
      </c>
      <c r="Q3906" s="7" t="s">
        <v>20</v>
      </c>
      <c r="R3906" s="1"/>
      <c r="S3906" s="1"/>
      <c r="T3906" s="1"/>
      <c r="U3906" s="15" t="s">
        <v>816</v>
      </c>
      <c r="V3906" s="52"/>
      <c r="W3906" s="14" t="s">
        <v>815</v>
      </c>
      <c r="X3906" s="20">
        <v>0</v>
      </c>
      <c r="Y3906" s="7" t="s">
        <v>12677</v>
      </c>
      <c r="Z3906" s="11" t="s">
        <v>4442</v>
      </c>
      <c r="AA3906" s="7">
        <v>1500000</v>
      </c>
      <c r="AB3906" s="1" t="s">
        <v>15733</v>
      </c>
      <c r="AC3906" s="7" t="s">
        <v>14869</v>
      </c>
      <c r="AD3906" s="1" t="s">
        <v>16269</v>
      </c>
    </row>
    <row r="3907" spans="1:30">
      <c r="A3907" s="6">
        <v>43915</v>
      </c>
      <c r="B3907" s="7" t="s">
        <v>15</v>
      </c>
      <c r="C3907" s="7" t="s">
        <v>4458</v>
      </c>
      <c r="D3907" s="11" t="s">
        <v>904</v>
      </c>
      <c r="E3907" s="7" t="s">
        <v>16</v>
      </c>
      <c r="F3907" s="7" t="s">
        <v>4459</v>
      </c>
      <c r="G3907" s="7" t="s">
        <v>17</v>
      </c>
      <c r="H3907" s="7" t="s">
        <v>7094</v>
      </c>
      <c r="I3907" s="7" t="s">
        <v>9572</v>
      </c>
      <c r="J3907" s="7"/>
      <c r="K3907" s="7" t="s">
        <v>4517</v>
      </c>
      <c r="L3907" s="7" t="s">
        <v>14619</v>
      </c>
      <c r="M3907" s="7" t="s">
        <v>9573</v>
      </c>
      <c r="N3907" s="7">
        <v>3180</v>
      </c>
      <c r="O3907" s="7">
        <v>15</v>
      </c>
      <c r="P3907" s="7">
        <v>212</v>
      </c>
      <c r="Q3907" s="7"/>
      <c r="R3907" s="1"/>
      <c r="S3907" s="1"/>
      <c r="T3907" s="1"/>
      <c r="U3907" s="15" t="s">
        <v>816</v>
      </c>
      <c r="V3907" s="52"/>
      <c r="W3907" s="14" t="s">
        <v>815</v>
      </c>
      <c r="X3907" s="20">
        <v>0</v>
      </c>
      <c r="Y3907" s="7" t="s">
        <v>12678</v>
      </c>
      <c r="Z3907" s="11" t="s">
        <v>4442</v>
      </c>
      <c r="AA3907" s="7">
        <v>69377854</v>
      </c>
      <c r="AB3907" s="1" t="s">
        <v>16024</v>
      </c>
      <c r="AC3907" s="7" t="s">
        <v>14869</v>
      </c>
      <c r="AD3907" s="1" t="s">
        <v>16269</v>
      </c>
    </row>
    <row r="3908" spans="1:30">
      <c r="A3908" s="6">
        <v>43913</v>
      </c>
      <c r="B3908" s="7" t="s">
        <v>21</v>
      </c>
      <c r="C3908" s="7" t="s">
        <v>4269</v>
      </c>
      <c r="D3908" s="7" t="s">
        <v>3952</v>
      </c>
      <c r="E3908" s="7" t="s">
        <v>16</v>
      </c>
      <c r="F3908" s="7" t="s">
        <v>4270</v>
      </c>
      <c r="G3908" s="7" t="s">
        <v>17</v>
      </c>
      <c r="H3908" s="7" t="s">
        <v>7095</v>
      </c>
      <c r="I3908" s="7" t="s">
        <v>4396</v>
      </c>
      <c r="J3908" s="7"/>
      <c r="K3908" s="7"/>
      <c r="L3908" s="7" t="s">
        <v>8531</v>
      </c>
      <c r="M3908" s="7" t="s">
        <v>14344</v>
      </c>
      <c r="N3908" s="7">
        <v>3168</v>
      </c>
      <c r="O3908" s="7">
        <v>480</v>
      </c>
      <c r="P3908" s="7">
        <v>6.6</v>
      </c>
      <c r="Q3908" s="7" t="s">
        <v>20</v>
      </c>
      <c r="R3908" s="1"/>
      <c r="S3908" s="1"/>
      <c r="T3908" s="1"/>
      <c r="U3908" s="15" t="s">
        <v>816</v>
      </c>
      <c r="V3908" s="52"/>
      <c r="W3908" s="14" t="s">
        <v>815</v>
      </c>
      <c r="X3908" s="20">
        <v>0</v>
      </c>
      <c r="Y3908" s="7" t="s">
        <v>12679</v>
      </c>
      <c r="Z3908" s="11" t="s">
        <v>4442</v>
      </c>
      <c r="AA3908" s="7">
        <v>1500000</v>
      </c>
      <c r="AB3908" s="1" t="s">
        <v>15733</v>
      </c>
      <c r="AC3908" s="7" t="s">
        <v>14869</v>
      </c>
      <c r="AD3908" s="1" t="s">
        <v>16269</v>
      </c>
    </row>
    <row r="3909" spans="1:30">
      <c r="A3909" s="6">
        <v>43951</v>
      </c>
      <c r="B3909" s="7" t="s">
        <v>1385</v>
      </c>
      <c r="C3909" s="7" t="s">
        <v>4444</v>
      </c>
      <c r="D3909" s="7" t="s">
        <v>1387</v>
      </c>
      <c r="E3909" s="7" t="s">
        <v>5308</v>
      </c>
      <c r="F3909" s="7" t="s">
        <v>1413</v>
      </c>
      <c r="G3909" s="7" t="s">
        <v>17</v>
      </c>
      <c r="H3909" s="7" t="s">
        <v>7096</v>
      </c>
      <c r="I3909" s="7" t="s">
        <v>10027</v>
      </c>
      <c r="J3909" s="7"/>
      <c r="K3909" s="7"/>
      <c r="L3909" s="7" t="s">
        <v>10028</v>
      </c>
      <c r="M3909" s="7" t="s">
        <v>10029</v>
      </c>
      <c r="N3909" s="7">
        <v>3166.2</v>
      </c>
      <c r="O3909" s="7"/>
      <c r="P3909" s="7"/>
      <c r="Q3909" s="7"/>
      <c r="R3909" s="1"/>
      <c r="S3909" s="1"/>
      <c r="T3909" s="1"/>
      <c r="U3909" s="15" t="s">
        <v>816</v>
      </c>
      <c r="V3909" s="52"/>
      <c r="W3909" s="14" t="s">
        <v>815</v>
      </c>
      <c r="X3909" s="20">
        <v>0</v>
      </c>
      <c r="Y3909" s="7" t="s">
        <v>12680</v>
      </c>
      <c r="Z3909" s="11" t="s">
        <v>4442</v>
      </c>
      <c r="AA3909" s="7">
        <v>30000</v>
      </c>
      <c r="AB3909" s="1" t="s">
        <v>16151</v>
      </c>
      <c r="AC3909" s="7" t="s">
        <v>14868</v>
      </c>
      <c r="AD3909" s="1" t="s">
        <v>16269</v>
      </c>
    </row>
    <row r="3910" spans="1:30">
      <c r="A3910" s="6" t="s">
        <v>815</v>
      </c>
      <c r="B3910" s="7" t="s">
        <v>15</v>
      </c>
      <c r="C3910" s="7" t="s">
        <v>4458</v>
      </c>
      <c r="D3910" s="11" t="s">
        <v>904</v>
      </c>
      <c r="E3910" s="7" t="s">
        <v>16</v>
      </c>
      <c r="F3910" s="7" t="s">
        <v>4459</v>
      </c>
      <c r="G3910" s="7" t="s">
        <v>17</v>
      </c>
      <c r="H3910" s="7" t="s">
        <v>7097</v>
      </c>
      <c r="I3910" s="7" t="s">
        <v>8267</v>
      </c>
      <c r="J3910" s="7"/>
      <c r="K3910" s="7" t="s">
        <v>4517</v>
      </c>
      <c r="L3910" s="7" t="s">
        <v>8315</v>
      </c>
      <c r="M3910" s="7" t="s">
        <v>14304</v>
      </c>
      <c r="N3910" s="7">
        <v>3150</v>
      </c>
      <c r="O3910" s="7"/>
      <c r="P3910" s="7"/>
      <c r="Q3910" s="7"/>
      <c r="R3910" s="1"/>
      <c r="S3910" s="1"/>
      <c r="T3910" s="1"/>
      <c r="U3910" s="15" t="s">
        <v>816</v>
      </c>
      <c r="V3910" s="52"/>
      <c r="W3910" s="14" t="s">
        <v>815</v>
      </c>
      <c r="X3910" s="20">
        <v>0</v>
      </c>
      <c r="Y3910" s="7" t="s">
        <v>12681</v>
      </c>
      <c r="Z3910" s="11" t="s">
        <v>4442</v>
      </c>
      <c r="AA3910" s="7">
        <v>133333.32999999999</v>
      </c>
      <c r="AB3910" s="1" t="s">
        <v>15678</v>
      </c>
      <c r="AC3910" s="7" t="s">
        <v>14869</v>
      </c>
      <c r="AD3910" s="1" t="s">
        <v>16269</v>
      </c>
    </row>
    <row r="3911" spans="1:30">
      <c r="A3911" s="6">
        <v>43913</v>
      </c>
      <c r="B3911" s="7" t="s">
        <v>21</v>
      </c>
      <c r="C3911" s="7" t="s">
        <v>4269</v>
      </c>
      <c r="D3911" s="7" t="s">
        <v>3952</v>
      </c>
      <c r="E3911" s="7" t="s">
        <v>16</v>
      </c>
      <c r="F3911" s="7" t="s">
        <v>4270</v>
      </c>
      <c r="G3911" s="7" t="s">
        <v>17</v>
      </c>
      <c r="H3911" s="7" t="s">
        <v>7098</v>
      </c>
      <c r="I3911" s="7" t="s">
        <v>4396</v>
      </c>
      <c r="J3911" s="7"/>
      <c r="K3911" s="7"/>
      <c r="L3911" s="7" t="s">
        <v>8531</v>
      </c>
      <c r="M3911" s="7" t="s">
        <v>14344</v>
      </c>
      <c r="N3911" s="7">
        <v>3144</v>
      </c>
      <c r="O3911" s="7">
        <v>1200</v>
      </c>
      <c r="P3911" s="7">
        <v>2.62</v>
      </c>
      <c r="Q3911" s="7" t="s">
        <v>20</v>
      </c>
      <c r="R3911" s="1"/>
      <c r="S3911" s="1"/>
      <c r="T3911" s="1"/>
      <c r="U3911" s="15" t="s">
        <v>816</v>
      </c>
      <c r="V3911" s="52"/>
      <c r="W3911" s="14" t="s">
        <v>815</v>
      </c>
      <c r="X3911" s="20">
        <v>0</v>
      </c>
      <c r="Y3911" s="7" t="s">
        <v>12682</v>
      </c>
      <c r="Z3911" s="11" t="s">
        <v>4442</v>
      </c>
      <c r="AA3911" s="7">
        <v>1500000</v>
      </c>
      <c r="AB3911" s="1" t="s">
        <v>15733</v>
      </c>
      <c r="AC3911" s="7" t="s">
        <v>14869</v>
      </c>
      <c r="AD3911" s="1" t="s">
        <v>16269</v>
      </c>
    </row>
    <row r="3912" spans="1:30">
      <c r="A3912" s="6">
        <v>43913</v>
      </c>
      <c r="B3912" s="7" t="s">
        <v>21</v>
      </c>
      <c r="C3912" s="7" t="s">
        <v>4269</v>
      </c>
      <c r="D3912" s="7" t="s">
        <v>3952</v>
      </c>
      <c r="E3912" s="7" t="s">
        <v>16</v>
      </c>
      <c r="F3912" s="7" t="s">
        <v>4270</v>
      </c>
      <c r="G3912" s="7" t="s">
        <v>17</v>
      </c>
      <c r="H3912" s="7" t="s">
        <v>7099</v>
      </c>
      <c r="I3912" s="7" t="s">
        <v>4396</v>
      </c>
      <c r="J3912" s="7"/>
      <c r="K3912" s="7"/>
      <c r="L3912" s="7" t="s">
        <v>8531</v>
      </c>
      <c r="M3912" s="7" t="s">
        <v>14344</v>
      </c>
      <c r="N3912" s="7">
        <v>3144</v>
      </c>
      <c r="O3912" s="7">
        <v>1200</v>
      </c>
      <c r="P3912" s="7">
        <v>2.62</v>
      </c>
      <c r="Q3912" s="7" t="s">
        <v>20</v>
      </c>
      <c r="R3912" s="1"/>
      <c r="S3912" s="1"/>
      <c r="T3912" s="1"/>
      <c r="U3912" s="15" t="s">
        <v>816</v>
      </c>
      <c r="V3912" s="52"/>
      <c r="W3912" s="14" t="s">
        <v>815</v>
      </c>
      <c r="X3912" s="20">
        <v>0</v>
      </c>
      <c r="Y3912" s="7" t="s">
        <v>12683</v>
      </c>
      <c r="Z3912" s="11" t="s">
        <v>4442</v>
      </c>
      <c r="AA3912" s="7">
        <v>1500000</v>
      </c>
      <c r="AB3912" s="1" t="s">
        <v>15733</v>
      </c>
      <c r="AC3912" s="7" t="s">
        <v>14869</v>
      </c>
      <c r="AD3912" s="1" t="s">
        <v>16269</v>
      </c>
    </row>
    <row r="3913" spans="1:30">
      <c r="A3913" s="6">
        <v>43921</v>
      </c>
      <c r="B3913" s="7" t="s">
        <v>15</v>
      </c>
      <c r="C3913" s="7" t="s">
        <v>4632</v>
      </c>
      <c r="D3913" s="7" t="s">
        <v>3512</v>
      </c>
      <c r="E3913" s="7" t="s">
        <v>16</v>
      </c>
      <c r="F3913" s="7"/>
      <c r="G3913" s="7" t="s">
        <v>17</v>
      </c>
      <c r="H3913" s="7" t="s">
        <v>7100</v>
      </c>
      <c r="I3913" s="7" t="s">
        <v>8503</v>
      </c>
      <c r="J3913" s="7" t="s">
        <v>3561</v>
      </c>
      <c r="K3913" s="7" t="s">
        <v>3561</v>
      </c>
      <c r="L3913" s="7" t="s">
        <v>8501</v>
      </c>
      <c r="M3913" s="7" t="s">
        <v>8504</v>
      </c>
      <c r="N3913" s="7">
        <v>3138.07</v>
      </c>
      <c r="O3913" s="7">
        <v>140</v>
      </c>
      <c r="P3913" s="7">
        <v>22.41</v>
      </c>
      <c r="Q3913" s="7"/>
      <c r="R3913" s="1"/>
      <c r="S3913" s="1"/>
      <c r="T3913" s="1"/>
      <c r="U3913" s="15" t="s">
        <v>816</v>
      </c>
      <c r="V3913" s="52"/>
      <c r="W3913" s="14" t="s">
        <v>815</v>
      </c>
      <c r="X3913" s="20">
        <v>0</v>
      </c>
      <c r="Y3913" s="7" t="s">
        <v>12684</v>
      </c>
      <c r="Z3913" s="11" t="s">
        <v>4442</v>
      </c>
      <c r="AA3913" s="7">
        <v>0</v>
      </c>
      <c r="AB3913" s="1" t="s">
        <v>15726</v>
      </c>
      <c r="AC3913" s="7" t="s">
        <v>14869</v>
      </c>
      <c r="AD3913" s="1" t="s">
        <v>16269</v>
      </c>
    </row>
    <row r="3914" spans="1:30">
      <c r="A3914" s="6">
        <v>43941</v>
      </c>
      <c r="B3914" s="7" t="s">
        <v>15</v>
      </c>
      <c r="C3914" s="7" t="s">
        <v>4645</v>
      </c>
      <c r="D3914" s="7" t="s">
        <v>692</v>
      </c>
      <c r="E3914" s="7" t="s">
        <v>16</v>
      </c>
      <c r="F3914" s="7"/>
      <c r="G3914" s="7" t="s">
        <v>37</v>
      </c>
      <c r="H3914" s="7" t="s">
        <v>7101</v>
      </c>
      <c r="I3914" s="7" t="s">
        <v>9749</v>
      </c>
      <c r="J3914" s="7"/>
      <c r="K3914" s="7" t="s">
        <v>9750</v>
      </c>
      <c r="L3914" s="7" t="s">
        <v>14677</v>
      </c>
      <c r="M3914" s="7" t="s">
        <v>9751</v>
      </c>
      <c r="N3914" s="7">
        <v>3137.05</v>
      </c>
      <c r="O3914" s="7">
        <v>35</v>
      </c>
      <c r="P3914" s="7">
        <v>89.63</v>
      </c>
      <c r="Q3914" s="7"/>
      <c r="R3914" s="1"/>
      <c r="S3914" s="1"/>
      <c r="T3914" s="1"/>
      <c r="U3914" s="15" t="s">
        <v>816</v>
      </c>
      <c r="V3914" s="52"/>
      <c r="W3914" s="14" t="s">
        <v>815</v>
      </c>
      <c r="X3914" s="20">
        <v>0</v>
      </c>
      <c r="Y3914" s="7" t="s">
        <v>12685</v>
      </c>
      <c r="Z3914" s="11" t="s">
        <v>4442</v>
      </c>
      <c r="AA3914" s="7">
        <v>94000</v>
      </c>
      <c r="AB3914" s="1" t="s">
        <v>16078</v>
      </c>
      <c r="AC3914" s="7" t="s">
        <v>14870</v>
      </c>
      <c r="AD3914" s="1" t="s">
        <v>16269</v>
      </c>
    </row>
    <row r="3915" spans="1:30">
      <c r="A3915" s="6">
        <v>43944</v>
      </c>
      <c r="B3915" s="7" t="s">
        <v>21</v>
      </c>
      <c r="C3915" s="7" t="s">
        <v>4594</v>
      </c>
      <c r="D3915" s="11" t="s">
        <v>904</v>
      </c>
      <c r="E3915" s="7" t="s">
        <v>117</v>
      </c>
      <c r="F3915" s="7" t="s">
        <v>1191</v>
      </c>
      <c r="G3915" s="7" t="s">
        <v>17</v>
      </c>
      <c r="H3915" s="7" t="s">
        <v>7102</v>
      </c>
      <c r="I3915" s="7" t="s">
        <v>10030</v>
      </c>
      <c r="J3915" s="7"/>
      <c r="K3915" s="7"/>
      <c r="L3915" s="7" t="s">
        <v>14746</v>
      </c>
      <c r="M3915" s="7" t="s">
        <v>10031</v>
      </c>
      <c r="N3915" s="7">
        <v>3125</v>
      </c>
      <c r="O3915" s="7"/>
      <c r="P3915" s="7"/>
      <c r="Q3915" s="7"/>
      <c r="R3915" s="1"/>
      <c r="S3915" s="1"/>
      <c r="T3915" s="1"/>
      <c r="U3915" s="15" t="s">
        <v>816</v>
      </c>
      <c r="V3915" s="52"/>
      <c r="W3915" s="14" t="s">
        <v>815</v>
      </c>
      <c r="X3915" s="20">
        <v>0</v>
      </c>
      <c r="Y3915" s="7" t="s">
        <v>12686</v>
      </c>
      <c r="Z3915" s="11" t="s">
        <v>4442</v>
      </c>
      <c r="AA3915" s="7">
        <v>99800</v>
      </c>
      <c r="AB3915" s="1" t="s">
        <v>16152</v>
      </c>
      <c r="AC3915" s="7" t="s">
        <v>14868</v>
      </c>
      <c r="AD3915" s="1" t="s">
        <v>16269</v>
      </c>
    </row>
    <row r="3916" spans="1:30">
      <c r="A3916" s="6">
        <v>43946</v>
      </c>
      <c r="B3916" s="7" t="s">
        <v>21</v>
      </c>
      <c r="C3916" s="7" t="s">
        <v>4500</v>
      </c>
      <c r="D3916" s="11" t="s">
        <v>904</v>
      </c>
      <c r="E3916" s="7" t="s">
        <v>16</v>
      </c>
      <c r="F3916" s="7" t="s">
        <v>3462</v>
      </c>
      <c r="G3916" s="7" t="s">
        <v>37</v>
      </c>
      <c r="H3916" s="7" t="s">
        <v>7103</v>
      </c>
      <c r="I3916" s="7" t="s">
        <v>10032</v>
      </c>
      <c r="J3916" s="7" t="s">
        <v>920</v>
      </c>
      <c r="K3916" s="7" t="s">
        <v>10033</v>
      </c>
      <c r="L3916" s="7" t="s">
        <v>14411</v>
      </c>
      <c r="M3916" s="7" t="s">
        <v>8807</v>
      </c>
      <c r="N3916" s="7">
        <v>3118.41</v>
      </c>
      <c r="O3916" s="7"/>
      <c r="P3916" s="7"/>
      <c r="Q3916" s="7"/>
      <c r="R3916" s="1"/>
      <c r="S3916" s="1"/>
      <c r="T3916" s="1"/>
      <c r="U3916" s="15" t="s">
        <v>816</v>
      </c>
      <c r="V3916" s="52"/>
      <c r="W3916" s="14" t="s">
        <v>815</v>
      </c>
      <c r="X3916" s="20">
        <v>0</v>
      </c>
      <c r="Y3916" s="7" t="s">
        <v>12687</v>
      </c>
      <c r="Z3916" s="11" t="s">
        <v>4442</v>
      </c>
      <c r="AA3916" s="7">
        <v>20000</v>
      </c>
      <c r="AB3916" s="1" t="s">
        <v>15808</v>
      </c>
      <c r="AC3916" s="7" t="s">
        <v>14868</v>
      </c>
      <c r="AD3916" s="1" t="s">
        <v>16269</v>
      </c>
    </row>
    <row r="3917" spans="1:30">
      <c r="A3917" s="6">
        <v>43949</v>
      </c>
      <c r="B3917" s="7" t="s">
        <v>21</v>
      </c>
      <c r="C3917" s="7" t="s">
        <v>4474</v>
      </c>
      <c r="D3917" s="7" t="s">
        <v>2414</v>
      </c>
      <c r="E3917" s="7" t="s">
        <v>117</v>
      </c>
      <c r="F3917" s="7" t="s">
        <v>2423</v>
      </c>
      <c r="G3917" s="7" t="s">
        <v>17</v>
      </c>
      <c r="H3917" s="7" t="s">
        <v>7104</v>
      </c>
      <c r="I3917" s="7" t="s">
        <v>2425</v>
      </c>
      <c r="J3917" s="7" t="s">
        <v>2155</v>
      </c>
      <c r="K3917" s="7" t="s">
        <v>2155</v>
      </c>
      <c r="L3917" s="7" t="s">
        <v>14539</v>
      </c>
      <c r="M3917" s="7" t="s">
        <v>9273</v>
      </c>
      <c r="N3917" s="7">
        <v>3116</v>
      </c>
      <c r="O3917" s="7">
        <v>82</v>
      </c>
      <c r="P3917" s="7">
        <v>38</v>
      </c>
      <c r="Q3917" s="7"/>
      <c r="R3917" s="1"/>
      <c r="S3917" s="1"/>
      <c r="T3917" s="1"/>
      <c r="U3917" s="15" t="s">
        <v>816</v>
      </c>
      <c r="V3917" s="52"/>
      <c r="W3917" s="14" t="s">
        <v>815</v>
      </c>
      <c r="X3917" s="20">
        <v>0</v>
      </c>
      <c r="Y3917" s="7" t="s">
        <v>12688</v>
      </c>
      <c r="Z3917" s="11" t="s">
        <v>4442</v>
      </c>
      <c r="AA3917" s="7">
        <v>115000</v>
      </c>
      <c r="AB3917" s="1" t="s">
        <v>15945</v>
      </c>
      <c r="AC3917" s="7" t="s">
        <v>14869</v>
      </c>
      <c r="AD3917" s="1" t="s">
        <v>16269</v>
      </c>
    </row>
    <row r="3918" spans="1:30">
      <c r="A3918" s="6" t="s">
        <v>815</v>
      </c>
      <c r="B3918" s="7" t="s">
        <v>15</v>
      </c>
      <c r="C3918" s="7" t="s">
        <v>4458</v>
      </c>
      <c r="D3918" s="11" t="s">
        <v>904</v>
      </c>
      <c r="E3918" s="7" t="s">
        <v>16</v>
      </c>
      <c r="F3918" s="7" t="s">
        <v>4459</v>
      </c>
      <c r="G3918" s="7" t="s">
        <v>17</v>
      </c>
      <c r="H3918" s="7" t="s">
        <v>7105</v>
      </c>
      <c r="I3918" s="7" t="s">
        <v>4843</v>
      </c>
      <c r="J3918" s="7"/>
      <c r="K3918" s="7" t="s">
        <v>4517</v>
      </c>
      <c r="L3918" s="7" t="s">
        <v>8355</v>
      </c>
      <c r="M3918" s="7" t="s">
        <v>2620</v>
      </c>
      <c r="N3918" s="7">
        <v>3115.5</v>
      </c>
      <c r="O3918" s="7"/>
      <c r="P3918" s="7"/>
      <c r="Q3918" s="7"/>
      <c r="R3918" s="1"/>
      <c r="S3918" s="1"/>
      <c r="T3918" s="1"/>
      <c r="U3918" s="15" t="s">
        <v>816</v>
      </c>
      <c r="V3918" s="52"/>
      <c r="W3918" s="14" t="s">
        <v>815</v>
      </c>
      <c r="X3918" s="20">
        <v>0</v>
      </c>
      <c r="Y3918" s="7" t="s">
        <v>12689</v>
      </c>
      <c r="Z3918" s="11" t="s">
        <v>4442</v>
      </c>
      <c r="AA3918" s="7">
        <v>40000000</v>
      </c>
      <c r="AB3918" s="1" t="s">
        <v>15276</v>
      </c>
      <c r="AC3918" s="7" t="s">
        <v>14869</v>
      </c>
      <c r="AD3918" s="1" t="s">
        <v>16269</v>
      </c>
    </row>
    <row r="3919" spans="1:30">
      <c r="A3919" s="6">
        <v>43913</v>
      </c>
      <c r="B3919" s="7" t="s">
        <v>21</v>
      </c>
      <c r="C3919" s="7" t="s">
        <v>4269</v>
      </c>
      <c r="D3919" s="7" t="s">
        <v>3952</v>
      </c>
      <c r="E3919" s="7" t="s">
        <v>16</v>
      </c>
      <c r="F3919" s="7" t="s">
        <v>4270</v>
      </c>
      <c r="G3919" s="7" t="s">
        <v>17</v>
      </c>
      <c r="H3919" s="7" t="s">
        <v>7106</v>
      </c>
      <c r="I3919" s="7" t="s">
        <v>4396</v>
      </c>
      <c r="J3919" s="7"/>
      <c r="K3919" s="7"/>
      <c r="L3919" s="7" t="s">
        <v>8531</v>
      </c>
      <c r="M3919" s="7" t="s">
        <v>14344</v>
      </c>
      <c r="N3919" s="7">
        <v>3108</v>
      </c>
      <c r="O3919" s="7">
        <v>1200</v>
      </c>
      <c r="P3919" s="7">
        <v>2.59</v>
      </c>
      <c r="Q3919" s="7" t="s">
        <v>20</v>
      </c>
      <c r="R3919" s="1"/>
      <c r="S3919" s="1"/>
      <c r="T3919" s="1"/>
      <c r="U3919" s="15" t="s">
        <v>816</v>
      </c>
      <c r="V3919" s="52"/>
      <c r="W3919" s="14" t="s">
        <v>815</v>
      </c>
      <c r="X3919" s="20">
        <v>0</v>
      </c>
      <c r="Y3919" s="7" t="s">
        <v>12690</v>
      </c>
      <c r="Z3919" s="11" t="s">
        <v>4442</v>
      </c>
      <c r="AA3919" s="7">
        <v>1500000</v>
      </c>
      <c r="AB3919" s="1" t="s">
        <v>15733</v>
      </c>
      <c r="AC3919" s="7" t="s">
        <v>14869</v>
      </c>
      <c r="AD3919" s="1" t="s">
        <v>16269</v>
      </c>
    </row>
    <row r="3920" spans="1:30">
      <c r="A3920" s="6">
        <v>43921</v>
      </c>
      <c r="B3920" s="7" t="s">
        <v>15</v>
      </c>
      <c r="C3920" s="7" t="s">
        <v>4632</v>
      </c>
      <c r="D3920" s="7" t="s">
        <v>3512</v>
      </c>
      <c r="E3920" s="7" t="s">
        <v>16</v>
      </c>
      <c r="F3920" s="7"/>
      <c r="G3920" s="7" t="s">
        <v>17</v>
      </c>
      <c r="H3920" s="7" t="s">
        <v>7107</v>
      </c>
      <c r="I3920" s="7" t="s">
        <v>10034</v>
      </c>
      <c r="J3920" s="7" t="s">
        <v>10035</v>
      </c>
      <c r="K3920" s="7" t="s">
        <v>10035</v>
      </c>
      <c r="L3920" s="7" t="s">
        <v>10036</v>
      </c>
      <c r="M3920" s="7" t="s">
        <v>14747</v>
      </c>
      <c r="N3920" s="7">
        <v>3100</v>
      </c>
      <c r="O3920" s="7">
        <v>200</v>
      </c>
      <c r="P3920" s="7">
        <v>15.5</v>
      </c>
      <c r="Q3920" s="7"/>
      <c r="R3920" s="1"/>
      <c r="S3920" s="1"/>
      <c r="T3920" s="1"/>
      <c r="U3920" s="15" t="s">
        <v>816</v>
      </c>
      <c r="V3920" s="52"/>
      <c r="W3920" s="14" t="s">
        <v>815</v>
      </c>
      <c r="X3920" s="20">
        <v>0</v>
      </c>
      <c r="Y3920" s="7" t="s">
        <v>12691</v>
      </c>
      <c r="Z3920" s="11" t="s">
        <v>4442</v>
      </c>
      <c r="AA3920" s="7">
        <v>180000</v>
      </c>
      <c r="AB3920" s="1" t="s">
        <v>15459</v>
      </c>
      <c r="AC3920" s="7" t="s">
        <v>14869</v>
      </c>
      <c r="AD3920" s="1" t="s">
        <v>16269</v>
      </c>
    </row>
    <row r="3921" spans="1:30">
      <c r="A3921" s="6">
        <v>43921</v>
      </c>
      <c r="B3921" s="7" t="s">
        <v>1385</v>
      </c>
      <c r="C3921" s="7" t="s">
        <v>4444</v>
      </c>
      <c r="D3921" s="7" t="s">
        <v>1387</v>
      </c>
      <c r="E3921" s="7" t="s">
        <v>1499</v>
      </c>
      <c r="F3921" s="7" t="s">
        <v>1520</v>
      </c>
      <c r="G3921" s="7" t="s">
        <v>17</v>
      </c>
      <c r="H3921" s="7" t="s">
        <v>1528</v>
      </c>
      <c r="I3921" s="7" t="s">
        <v>1529</v>
      </c>
      <c r="J3921" s="7"/>
      <c r="K3921" s="7"/>
      <c r="L3921" s="7" t="s">
        <v>10037</v>
      </c>
      <c r="M3921" s="7" t="s">
        <v>10038</v>
      </c>
      <c r="N3921" s="7">
        <v>3100</v>
      </c>
      <c r="O3921" s="7"/>
      <c r="P3921" s="7"/>
      <c r="Q3921" s="7"/>
      <c r="R3921" s="1"/>
      <c r="S3921" s="1"/>
      <c r="T3921" s="1"/>
      <c r="U3921" s="15" t="s">
        <v>816</v>
      </c>
      <c r="V3921" s="52"/>
      <c r="W3921" s="14" t="s">
        <v>815</v>
      </c>
      <c r="X3921" s="20">
        <v>0</v>
      </c>
      <c r="Y3921" s="7" t="s">
        <v>12692</v>
      </c>
      <c r="Z3921" s="11" t="s">
        <v>4442</v>
      </c>
      <c r="AA3921" s="7">
        <v>310000</v>
      </c>
      <c r="AB3921" s="1" t="s">
        <v>16153</v>
      </c>
      <c r="AC3921" s="7" t="s">
        <v>14870</v>
      </c>
      <c r="AD3921" s="1" t="s">
        <v>16269</v>
      </c>
    </row>
    <row r="3922" spans="1:30">
      <c r="A3922" s="6">
        <v>43944</v>
      </c>
      <c r="B3922" s="7" t="s">
        <v>15</v>
      </c>
      <c r="C3922" s="7" t="s">
        <v>4458</v>
      </c>
      <c r="D3922" s="11" t="s">
        <v>904</v>
      </c>
      <c r="E3922" s="7" t="s">
        <v>16</v>
      </c>
      <c r="F3922" s="7" t="s">
        <v>4459</v>
      </c>
      <c r="G3922" s="7" t="s">
        <v>17</v>
      </c>
      <c r="H3922" s="7" t="s">
        <v>7108</v>
      </c>
      <c r="I3922" s="7" t="s">
        <v>9162</v>
      </c>
      <c r="J3922" s="7"/>
      <c r="K3922" s="7" t="s">
        <v>4517</v>
      </c>
      <c r="L3922" s="7" t="s">
        <v>1623</v>
      </c>
      <c r="M3922" s="7" t="s">
        <v>1624</v>
      </c>
      <c r="N3922" s="7">
        <v>3080</v>
      </c>
      <c r="O3922" s="7"/>
      <c r="P3922" s="7">
        <v>55</v>
      </c>
      <c r="Q3922" s="7"/>
      <c r="R3922" s="1"/>
      <c r="S3922" s="1"/>
      <c r="T3922" s="1"/>
      <c r="U3922" s="15" t="s">
        <v>816</v>
      </c>
      <c r="V3922" s="52"/>
      <c r="W3922" s="14" t="s">
        <v>815</v>
      </c>
      <c r="X3922" s="20">
        <v>0</v>
      </c>
      <c r="Y3922" s="7" t="s">
        <v>12693</v>
      </c>
      <c r="Z3922" s="11" t="s">
        <v>4442</v>
      </c>
      <c r="AA3922" s="7">
        <v>7200000</v>
      </c>
      <c r="AB3922" s="1" t="s">
        <v>15128</v>
      </c>
      <c r="AC3922" s="7" t="s">
        <v>14869</v>
      </c>
      <c r="AD3922" s="1" t="s">
        <v>16269</v>
      </c>
    </row>
    <row r="3923" spans="1:30">
      <c r="A3923" s="6">
        <v>43916</v>
      </c>
      <c r="B3923" s="7" t="s">
        <v>15</v>
      </c>
      <c r="C3923" s="7" t="s">
        <v>4632</v>
      </c>
      <c r="D3923" s="7" t="s">
        <v>3512</v>
      </c>
      <c r="E3923" s="7" t="s">
        <v>16</v>
      </c>
      <c r="F3923" s="7"/>
      <c r="G3923" s="7" t="s">
        <v>17</v>
      </c>
      <c r="H3923" s="7" t="s">
        <v>7109</v>
      </c>
      <c r="I3923" s="7" t="s">
        <v>9564</v>
      </c>
      <c r="J3923" s="7" t="s">
        <v>3561</v>
      </c>
      <c r="K3923" s="7" t="s">
        <v>3561</v>
      </c>
      <c r="L3923" s="7" t="s">
        <v>3573</v>
      </c>
      <c r="M3923" s="7" t="s">
        <v>8603</v>
      </c>
      <c r="N3923" s="7">
        <v>3069.63</v>
      </c>
      <c r="O3923" s="7">
        <v>557</v>
      </c>
      <c r="P3923" s="7">
        <v>5.51</v>
      </c>
      <c r="Q3923" s="7"/>
      <c r="R3923" s="1"/>
      <c r="S3923" s="1"/>
      <c r="T3923" s="1"/>
      <c r="U3923" s="15" t="s">
        <v>816</v>
      </c>
      <c r="V3923" s="52"/>
      <c r="W3923" s="14" t="s">
        <v>815</v>
      </c>
      <c r="X3923" s="20">
        <v>0</v>
      </c>
      <c r="Y3923" s="7" t="s">
        <v>12694</v>
      </c>
      <c r="Z3923" s="11" t="s">
        <v>4442</v>
      </c>
      <c r="AA3923" s="7">
        <v>450000</v>
      </c>
      <c r="AB3923" s="1" t="s">
        <v>15385</v>
      </c>
      <c r="AC3923" s="7" t="s">
        <v>14869</v>
      </c>
      <c r="AD3923" s="1" t="s">
        <v>16269</v>
      </c>
    </row>
    <row r="3924" spans="1:30">
      <c r="A3924" s="6">
        <v>43921</v>
      </c>
      <c r="B3924" s="7" t="s">
        <v>15</v>
      </c>
      <c r="C3924" s="7" t="s">
        <v>4632</v>
      </c>
      <c r="D3924" s="7" t="s">
        <v>3512</v>
      </c>
      <c r="E3924" s="7" t="s">
        <v>16</v>
      </c>
      <c r="F3924" s="7"/>
      <c r="G3924" s="7" t="s">
        <v>17</v>
      </c>
      <c r="H3924" s="7" t="s">
        <v>7110</v>
      </c>
      <c r="I3924" s="7" t="s">
        <v>10039</v>
      </c>
      <c r="J3924" s="7" t="s">
        <v>10040</v>
      </c>
      <c r="K3924" s="7" t="s">
        <v>10040</v>
      </c>
      <c r="L3924" s="7" t="s">
        <v>3519</v>
      </c>
      <c r="M3924" s="7" t="s">
        <v>2431</v>
      </c>
      <c r="N3924" s="7">
        <v>3068</v>
      </c>
      <c r="O3924" s="7">
        <v>400</v>
      </c>
      <c r="P3924" s="7">
        <v>7.67</v>
      </c>
      <c r="Q3924" s="7"/>
      <c r="R3924" s="1"/>
      <c r="S3924" s="1"/>
      <c r="T3924" s="1"/>
      <c r="U3924" s="15" t="s">
        <v>816</v>
      </c>
      <c r="V3924" s="52"/>
      <c r="W3924" s="14" t="s">
        <v>815</v>
      </c>
      <c r="X3924" s="20">
        <v>0</v>
      </c>
      <c r="Y3924" s="7" t="s">
        <v>12695</v>
      </c>
      <c r="Z3924" s="11" t="s">
        <v>4442</v>
      </c>
      <c r="AA3924" s="7">
        <v>2500000</v>
      </c>
      <c r="AB3924" s="1" t="s">
        <v>15251</v>
      </c>
      <c r="AC3924" s="7" t="s">
        <v>14869</v>
      </c>
      <c r="AD3924" s="1" t="s">
        <v>16269</v>
      </c>
    </row>
    <row r="3925" spans="1:30">
      <c r="A3925" s="6">
        <v>43938</v>
      </c>
      <c r="B3925" s="7" t="s">
        <v>15</v>
      </c>
      <c r="C3925" s="7" t="s">
        <v>4244</v>
      </c>
      <c r="D3925" s="11" t="s">
        <v>3155</v>
      </c>
      <c r="E3925" s="7" t="s">
        <v>16</v>
      </c>
      <c r="F3925" s="7" t="s">
        <v>3156</v>
      </c>
      <c r="G3925" s="7" t="s">
        <v>34</v>
      </c>
      <c r="H3925" s="7" t="s">
        <v>7111</v>
      </c>
      <c r="I3925" s="7" t="s">
        <v>3207</v>
      </c>
      <c r="J3925" s="7" t="s">
        <v>3208</v>
      </c>
      <c r="K3925" s="7" t="s">
        <v>3209</v>
      </c>
      <c r="L3925" s="7" t="s">
        <v>13959</v>
      </c>
      <c r="M3925" s="7" t="s">
        <v>3210</v>
      </c>
      <c r="N3925" s="7">
        <v>3060</v>
      </c>
      <c r="O3925" s="7">
        <v>15</v>
      </c>
      <c r="P3925" s="7">
        <v>204</v>
      </c>
      <c r="Q3925" s="7"/>
      <c r="R3925" s="1"/>
      <c r="S3925" s="1"/>
      <c r="T3925" s="1"/>
      <c r="U3925" s="15" t="s">
        <v>816</v>
      </c>
      <c r="V3925" s="52"/>
      <c r="W3925" s="14" t="s">
        <v>815</v>
      </c>
      <c r="X3925" s="20">
        <v>0</v>
      </c>
      <c r="Y3925" s="7" t="s">
        <v>12696</v>
      </c>
      <c r="Z3925" s="11" t="s">
        <v>4442</v>
      </c>
      <c r="AA3925" s="7">
        <v>100000</v>
      </c>
      <c r="AB3925" s="1" t="s">
        <v>15344</v>
      </c>
      <c r="AC3925" s="7" t="s">
        <v>14868</v>
      </c>
      <c r="AD3925" s="1" t="s">
        <v>16269</v>
      </c>
    </row>
    <row r="3926" spans="1:30">
      <c r="A3926" s="6">
        <v>43949</v>
      </c>
      <c r="B3926" s="7" t="s">
        <v>1385</v>
      </c>
      <c r="C3926" s="7" t="s">
        <v>4499</v>
      </c>
      <c r="D3926" s="7" t="s">
        <v>2194</v>
      </c>
      <c r="E3926" s="7" t="s">
        <v>36</v>
      </c>
      <c r="F3926" s="7" t="s">
        <v>2319</v>
      </c>
      <c r="G3926" s="7" t="s">
        <v>17</v>
      </c>
      <c r="H3926" s="7" t="s">
        <v>7112</v>
      </c>
      <c r="I3926" s="7" t="s">
        <v>2321</v>
      </c>
      <c r="J3926" s="7" t="s">
        <v>2321</v>
      </c>
      <c r="K3926" s="7" t="s">
        <v>2321</v>
      </c>
      <c r="L3926" s="7" t="s">
        <v>8616</v>
      </c>
      <c r="M3926" s="7" t="s">
        <v>8617</v>
      </c>
      <c r="N3926" s="7">
        <v>3060</v>
      </c>
      <c r="O3926" s="7">
        <v>300</v>
      </c>
      <c r="P3926" s="7">
        <v>10.199999999999999</v>
      </c>
      <c r="Q3926" s="7"/>
      <c r="R3926" s="1"/>
      <c r="S3926" s="1"/>
      <c r="T3926" s="1"/>
      <c r="U3926" s="15" t="s">
        <v>816</v>
      </c>
      <c r="V3926" s="52"/>
      <c r="W3926" s="14" t="s">
        <v>815</v>
      </c>
      <c r="X3926" s="20">
        <v>0</v>
      </c>
      <c r="Y3926" s="7" t="s">
        <v>12697</v>
      </c>
      <c r="Z3926" s="11" t="s">
        <v>4442</v>
      </c>
      <c r="AA3926" s="7">
        <v>0</v>
      </c>
      <c r="AB3926" s="1" t="s">
        <v>15753</v>
      </c>
      <c r="AC3926" s="7" t="s">
        <v>14870</v>
      </c>
      <c r="AD3926" s="1" t="s">
        <v>16269</v>
      </c>
    </row>
    <row r="3927" spans="1:30">
      <c r="A3927" s="6">
        <v>43918</v>
      </c>
      <c r="B3927" s="7" t="s">
        <v>15</v>
      </c>
      <c r="C3927" s="7" t="s">
        <v>4632</v>
      </c>
      <c r="D3927" s="7" t="s">
        <v>3512</v>
      </c>
      <c r="E3927" s="7" t="s">
        <v>16</v>
      </c>
      <c r="F3927" s="7"/>
      <c r="G3927" s="7" t="s">
        <v>17</v>
      </c>
      <c r="H3927" s="7" t="s">
        <v>7113</v>
      </c>
      <c r="I3927" s="7" t="s">
        <v>10041</v>
      </c>
      <c r="J3927" s="7" t="s">
        <v>10042</v>
      </c>
      <c r="K3927" s="7" t="s">
        <v>10042</v>
      </c>
      <c r="L3927" s="7" t="s">
        <v>8639</v>
      </c>
      <c r="M3927" s="7" t="s">
        <v>8640</v>
      </c>
      <c r="N3927" s="7">
        <v>3052</v>
      </c>
      <c r="O3927" s="7">
        <v>400</v>
      </c>
      <c r="P3927" s="7">
        <v>7.63</v>
      </c>
      <c r="Q3927" s="7"/>
      <c r="R3927" s="1"/>
      <c r="S3927" s="1"/>
      <c r="T3927" s="1"/>
      <c r="U3927" s="15" t="s">
        <v>816</v>
      </c>
      <c r="V3927" s="52"/>
      <c r="W3927" s="14" t="s">
        <v>815</v>
      </c>
      <c r="X3927" s="20">
        <v>0</v>
      </c>
      <c r="Y3927" s="7" t="s">
        <v>12698</v>
      </c>
      <c r="Z3927" s="11" t="s">
        <v>4442</v>
      </c>
      <c r="AA3927" s="7">
        <v>200000</v>
      </c>
      <c r="AB3927" s="1" t="s">
        <v>15762</v>
      </c>
      <c r="AC3927" s="7" t="s">
        <v>14870</v>
      </c>
      <c r="AD3927" s="1" t="s">
        <v>16269</v>
      </c>
    </row>
    <row r="3928" spans="1:30">
      <c r="A3928" s="6">
        <v>43941</v>
      </c>
      <c r="B3928" s="7" t="s">
        <v>15</v>
      </c>
      <c r="C3928" s="7" t="s">
        <v>4645</v>
      </c>
      <c r="D3928" s="7" t="s">
        <v>692</v>
      </c>
      <c r="E3928" s="7" t="s">
        <v>16</v>
      </c>
      <c r="F3928" s="7"/>
      <c r="G3928" s="7" t="s">
        <v>37</v>
      </c>
      <c r="H3928" s="7" t="s">
        <v>7114</v>
      </c>
      <c r="I3928" s="7" t="s">
        <v>723</v>
      </c>
      <c r="J3928" s="7"/>
      <c r="K3928" s="7" t="s">
        <v>724</v>
      </c>
      <c r="L3928" s="7" t="s">
        <v>8357</v>
      </c>
      <c r="M3928" s="7" t="s">
        <v>632</v>
      </c>
      <c r="N3928" s="7">
        <v>3040</v>
      </c>
      <c r="O3928" s="7">
        <v>8</v>
      </c>
      <c r="P3928" s="7">
        <v>380</v>
      </c>
      <c r="Q3928" s="7"/>
      <c r="R3928" s="1"/>
      <c r="S3928" s="1"/>
      <c r="T3928" s="1"/>
      <c r="U3928" s="15" t="s">
        <v>816</v>
      </c>
      <c r="V3928" s="52"/>
      <c r="W3928" s="14" t="s">
        <v>815</v>
      </c>
      <c r="X3928" s="20">
        <v>0</v>
      </c>
      <c r="Y3928" s="7" t="s">
        <v>12699</v>
      </c>
      <c r="Z3928" s="11" t="s">
        <v>4442</v>
      </c>
      <c r="AA3928" s="7">
        <v>720000</v>
      </c>
      <c r="AB3928" s="1" t="s">
        <v>14981</v>
      </c>
      <c r="AC3928" s="7" t="s">
        <v>14870</v>
      </c>
      <c r="AD3928" s="1" t="s">
        <v>16269</v>
      </c>
    </row>
    <row r="3929" spans="1:30">
      <c r="A3929" s="6">
        <v>43930</v>
      </c>
      <c r="B3929" s="7" t="s">
        <v>1385</v>
      </c>
      <c r="C3929" s="7" t="s">
        <v>4444</v>
      </c>
      <c r="D3929" s="7" t="s">
        <v>1387</v>
      </c>
      <c r="E3929" s="7" t="s">
        <v>4456</v>
      </c>
      <c r="F3929" s="7" t="s">
        <v>4498</v>
      </c>
      <c r="G3929" s="7" t="s">
        <v>17</v>
      </c>
      <c r="H3929" s="7" t="s">
        <v>7115</v>
      </c>
      <c r="I3929" s="7" t="s">
        <v>10043</v>
      </c>
      <c r="J3929" s="7"/>
      <c r="K3929" s="7"/>
      <c r="L3929" s="7" t="s">
        <v>14748</v>
      </c>
      <c r="M3929" s="7" t="s">
        <v>10044</v>
      </c>
      <c r="N3929" s="7">
        <v>3036</v>
      </c>
      <c r="O3929" s="7"/>
      <c r="P3929" s="7"/>
      <c r="Q3929" s="7"/>
      <c r="R3929" s="1"/>
      <c r="S3929" s="1"/>
      <c r="T3929" s="1"/>
      <c r="U3929" s="15" t="s">
        <v>816</v>
      </c>
      <c r="V3929" s="52"/>
      <c r="W3929" s="14" t="s">
        <v>815</v>
      </c>
      <c r="X3929" s="20">
        <v>0</v>
      </c>
      <c r="Y3929" s="7" t="s">
        <v>12700</v>
      </c>
      <c r="Z3929" s="11" t="s">
        <v>4442</v>
      </c>
      <c r="AA3929" s="7">
        <v>1000</v>
      </c>
      <c r="AB3929" s="1" t="s">
        <v>16154</v>
      </c>
      <c r="AC3929" s="7" t="s">
        <v>14868</v>
      </c>
      <c r="AD3929" s="1" t="s">
        <v>16269</v>
      </c>
    </row>
    <row r="3930" spans="1:30">
      <c r="A3930" s="6">
        <v>43948</v>
      </c>
      <c r="B3930" s="7" t="s">
        <v>21</v>
      </c>
      <c r="C3930" s="7" t="s">
        <v>4451</v>
      </c>
      <c r="D3930" s="7" t="s">
        <v>2480</v>
      </c>
      <c r="E3930" s="7" t="s">
        <v>16</v>
      </c>
      <c r="F3930" s="7" t="s">
        <v>2481</v>
      </c>
      <c r="G3930" s="7" t="s">
        <v>17</v>
      </c>
      <c r="H3930" s="7" t="s">
        <v>6553</v>
      </c>
      <c r="I3930" s="7" t="s">
        <v>9653</v>
      </c>
      <c r="J3930" s="7" t="s">
        <v>2485</v>
      </c>
      <c r="K3930" s="7"/>
      <c r="L3930" s="7" t="s">
        <v>8862</v>
      </c>
      <c r="M3930" s="7" t="s">
        <v>2855</v>
      </c>
      <c r="N3930" s="7">
        <v>3034</v>
      </c>
      <c r="O3930" s="7"/>
      <c r="P3930" s="7"/>
      <c r="Q3930" s="7"/>
      <c r="R3930" s="1"/>
      <c r="S3930" s="1"/>
      <c r="T3930" s="1"/>
      <c r="U3930" s="15" t="s">
        <v>816</v>
      </c>
      <c r="V3930" s="52"/>
      <c r="W3930" s="14" t="s">
        <v>815</v>
      </c>
      <c r="X3930" s="20">
        <v>0</v>
      </c>
      <c r="Y3930" s="7" t="s">
        <v>12701</v>
      </c>
      <c r="Z3930" s="11" t="s">
        <v>4442</v>
      </c>
      <c r="AA3930" s="7">
        <v>6000000</v>
      </c>
      <c r="AB3930" s="1" t="s">
        <v>15297</v>
      </c>
      <c r="AC3930" s="7" t="s">
        <v>14869</v>
      </c>
      <c r="AD3930" s="1" t="s">
        <v>16269</v>
      </c>
    </row>
    <row r="3931" spans="1:30">
      <c r="A3931" s="6">
        <v>43913</v>
      </c>
      <c r="B3931" s="7" t="s">
        <v>15</v>
      </c>
      <c r="C3931" s="7" t="s">
        <v>4632</v>
      </c>
      <c r="D3931" s="7" t="s">
        <v>3512</v>
      </c>
      <c r="E3931" s="7" t="s">
        <v>16</v>
      </c>
      <c r="F3931" s="7"/>
      <c r="G3931" s="7" t="s">
        <v>17</v>
      </c>
      <c r="H3931" s="7" t="s">
        <v>6994</v>
      </c>
      <c r="I3931" s="7" t="s">
        <v>8503</v>
      </c>
      <c r="J3931" s="7" t="s">
        <v>3518</v>
      </c>
      <c r="K3931" s="7" t="s">
        <v>3518</v>
      </c>
      <c r="L3931" s="7" t="s">
        <v>8501</v>
      </c>
      <c r="M3931" s="7" t="s">
        <v>8504</v>
      </c>
      <c r="N3931" s="7">
        <v>3019.86</v>
      </c>
      <c r="O3931" s="7">
        <v>539</v>
      </c>
      <c r="P3931" s="7">
        <v>5.6</v>
      </c>
      <c r="Q3931" s="7"/>
      <c r="R3931" s="1"/>
      <c r="S3931" s="1"/>
      <c r="T3931" s="1"/>
      <c r="U3931" s="15" t="s">
        <v>816</v>
      </c>
      <c r="V3931" s="52"/>
      <c r="W3931" s="14" t="s">
        <v>815</v>
      </c>
      <c r="X3931" s="20">
        <v>0</v>
      </c>
      <c r="Y3931" s="7" t="s">
        <v>12702</v>
      </c>
      <c r="Z3931" s="11" t="s">
        <v>4442</v>
      </c>
      <c r="AA3931" s="7">
        <v>0</v>
      </c>
      <c r="AB3931" s="1" t="s">
        <v>15726</v>
      </c>
      <c r="AC3931" s="7" t="s">
        <v>14869</v>
      </c>
      <c r="AD3931" s="1" t="s">
        <v>16269</v>
      </c>
    </row>
    <row r="3932" spans="1:30">
      <c r="A3932" s="6">
        <v>43911</v>
      </c>
      <c r="B3932" s="7" t="s">
        <v>15</v>
      </c>
      <c r="C3932" s="7" t="s">
        <v>4632</v>
      </c>
      <c r="D3932" s="7" t="s">
        <v>3512</v>
      </c>
      <c r="E3932" s="7" t="s">
        <v>16</v>
      </c>
      <c r="F3932" s="7"/>
      <c r="G3932" s="7" t="s">
        <v>17</v>
      </c>
      <c r="H3932" s="7" t="s">
        <v>6995</v>
      </c>
      <c r="I3932" s="7" t="s">
        <v>3517</v>
      </c>
      <c r="J3932" s="7" t="s">
        <v>3518</v>
      </c>
      <c r="K3932" s="7" t="s">
        <v>3518</v>
      </c>
      <c r="L3932" s="7" t="s">
        <v>8501</v>
      </c>
      <c r="M3932" s="7" t="s">
        <v>8502</v>
      </c>
      <c r="N3932" s="7">
        <v>3019.83</v>
      </c>
      <c r="O3932" s="7">
        <v>539</v>
      </c>
      <c r="P3932" s="7">
        <v>5.6</v>
      </c>
      <c r="Q3932" s="7"/>
      <c r="R3932" s="1"/>
      <c r="S3932" s="1"/>
      <c r="T3932" s="1"/>
      <c r="U3932" s="15" t="s">
        <v>816</v>
      </c>
      <c r="V3932" s="52"/>
      <c r="W3932" s="14" t="s">
        <v>815</v>
      </c>
      <c r="X3932" s="20">
        <v>0</v>
      </c>
      <c r="Y3932" s="7" t="s">
        <v>12703</v>
      </c>
      <c r="Z3932" s="11" t="s">
        <v>4442</v>
      </c>
      <c r="AA3932" s="7">
        <v>0</v>
      </c>
      <c r="AB3932" s="1" t="s">
        <v>15725</v>
      </c>
      <c r="AC3932" s="7" t="s">
        <v>14869</v>
      </c>
      <c r="AD3932" s="1" t="s">
        <v>16269</v>
      </c>
    </row>
    <row r="3933" spans="1:30">
      <c r="A3933" s="6">
        <v>43938</v>
      </c>
      <c r="B3933" s="7" t="s">
        <v>15</v>
      </c>
      <c r="C3933" s="7" t="s">
        <v>4244</v>
      </c>
      <c r="D3933" s="11" t="s">
        <v>3155</v>
      </c>
      <c r="E3933" s="7" t="s">
        <v>16</v>
      </c>
      <c r="F3933" s="7" t="s">
        <v>3156</v>
      </c>
      <c r="G3933" s="7" t="s">
        <v>34</v>
      </c>
      <c r="H3933" s="7" t="s">
        <v>7116</v>
      </c>
      <c r="I3933" s="7" t="s">
        <v>3207</v>
      </c>
      <c r="J3933" s="7" t="s">
        <v>3208</v>
      </c>
      <c r="K3933" s="7" t="s">
        <v>3209</v>
      </c>
      <c r="L3933" s="7" t="s">
        <v>13959</v>
      </c>
      <c r="M3933" s="7" t="s">
        <v>3210</v>
      </c>
      <c r="N3933" s="7">
        <v>3000</v>
      </c>
      <c r="O3933" s="7">
        <v>15</v>
      </c>
      <c r="P3933" s="7">
        <v>200</v>
      </c>
      <c r="Q3933" s="7"/>
      <c r="R3933" s="1"/>
      <c r="S3933" s="1"/>
      <c r="T3933" s="1"/>
      <c r="U3933" s="15" t="s">
        <v>816</v>
      </c>
      <c r="V3933" s="52"/>
      <c r="W3933" s="14" t="s">
        <v>815</v>
      </c>
      <c r="X3933" s="20">
        <v>0</v>
      </c>
      <c r="Y3933" s="7" t="s">
        <v>12704</v>
      </c>
      <c r="Z3933" s="11" t="s">
        <v>4442</v>
      </c>
      <c r="AA3933" s="7">
        <v>100000</v>
      </c>
      <c r="AB3933" s="1" t="s">
        <v>15344</v>
      </c>
      <c r="AC3933" s="7" t="s">
        <v>14868</v>
      </c>
      <c r="AD3933" s="1" t="s">
        <v>16269</v>
      </c>
    </row>
    <row r="3934" spans="1:30">
      <c r="A3934" s="6">
        <v>43938</v>
      </c>
      <c r="B3934" s="7" t="s">
        <v>15</v>
      </c>
      <c r="C3934" s="7" t="s">
        <v>4244</v>
      </c>
      <c r="D3934" s="11" t="s">
        <v>3155</v>
      </c>
      <c r="E3934" s="7" t="s">
        <v>16</v>
      </c>
      <c r="F3934" s="7" t="s">
        <v>3156</v>
      </c>
      <c r="G3934" s="7" t="s">
        <v>34</v>
      </c>
      <c r="H3934" s="7" t="s">
        <v>7117</v>
      </c>
      <c r="I3934" s="7" t="s">
        <v>3207</v>
      </c>
      <c r="J3934" s="7" t="s">
        <v>3208</v>
      </c>
      <c r="K3934" s="7" t="s">
        <v>3209</v>
      </c>
      <c r="L3934" s="7" t="s">
        <v>13959</v>
      </c>
      <c r="M3934" s="7" t="s">
        <v>3210</v>
      </c>
      <c r="N3934" s="7">
        <v>3000</v>
      </c>
      <c r="O3934" s="7">
        <v>15</v>
      </c>
      <c r="P3934" s="7">
        <v>200</v>
      </c>
      <c r="Q3934" s="7"/>
      <c r="R3934" s="1"/>
      <c r="S3934" s="1"/>
      <c r="T3934" s="1"/>
      <c r="U3934" s="15" t="s">
        <v>816</v>
      </c>
      <c r="V3934" s="52"/>
      <c r="W3934" s="14" t="s">
        <v>815</v>
      </c>
      <c r="X3934" s="20">
        <v>0</v>
      </c>
      <c r="Y3934" s="7" t="s">
        <v>12705</v>
      </c>
      <c r="Z3934" s="11" t="s">
        <v>4442</v>
      </c>
      <c r="AA3934" s="7">
        <v>100000</v>
      </c>
      <c r="AB3934" s="1" t="s">
        <v>15344</v>
      </c>
      <c r="AC3934" s="7" t="s">
        <v>14868</v>
      </c>
      <c r="AD3934" s="1" t="s">
        <v>16269</v>
      </c>
    </row>
    <row r="3935" spans="1:30">
      <c r="A3935" s="6">
        <v>43943</v>
      </c>
      <c r="B3935" s="7" t="s">
        <v>21</v>
      </c>
      <c r="C3935" s="7" t="s">
        <v>6073</v>
      </c>
      <c r="D3935" s="7" t="s">
        <v>3804</v>
      </c>
      <c r="E3935" s="7" t="s">
        <v>16</v>
      </c>
      <c r="F3935" s="7" t="s">
        <v>3896</v>
      </c>
      <c r="G3935" s="7" t="s">
        <v>17</v>
      </c>
      <c r="H3935" s="7" t="s">
        <v>7118</v>
      </c>
      <c r="I3935" s="7" t="s">
        <v>9421</v>
      </c>
      <c r="J3935" s="7"/>
      <c r="K3935" s="7" t="s">
        <v>9422</v>
      </c>
      <c r="L3935" s="7" t="s">
        <v>14581</v>
      </c>
      <c r="M3935" s="7" t="s">
        <v>14580</v>
      </c>
      <c r="N3935" s="7">
        <v>3000</v>
      </c>
      <c r="O3935" s="7">
        <v>1200</v>
      </c>
      <c r="P3935" s="7">
        <v>2.5</v>
      </c>
      <c r="Q3935" s="7"/>
      <c r="R3935" s="1"/>
      <c r="S3935" s="1"/>
      <c r="T3935" s="1"/>
      <c r="U3935" s="15" t="s">
        <v>816</v>
      </c>
      <c r="V3935" s="52"/>
      <c r="W3935" s="14" t="s">
        <v>815</v>
      </c>
      <c r="X3935" s="20">
        <v>0</v>
      </c>
      <c r="Y3935" s="7" t="s">
        <v>12706</v>
      </c>
      <c r="Z3935" s="11" t="s">
        <v>4442</v>
      </c>
      <c r="AA3935" s="7">
        <v>10000</v>
      </c>
      <c r="AB3935" s="1" t="s">
        <v>15605</v>
      </c>
      <c r="AC3935" s="7" t="s">
        <v>14870</v>
      </c>
      <c r="AD3935" s="1" t="s">
        <v>16269</v>
      </c>
    </row>
    <row r="3936" spans="1:30">
      <c r="A3936" s="6">
        <v>43913</v>
      </c>
      <c r="B3936" s="7" t="s">
        <v>21</v>
      </c>
      <c r="C3936" s="7" t="s">
        <v>4269</v>
      </c>
      <c r="D3936" s="7" t="s">
        <v>3952</v>
      </c>
      <c r="E3936" s="7" t="s">
        <v>16</v>
      </c>
      <c r="F3936" s="7" t="s">
        <v>4270</v>
      </c>
      <c r="G3936" s="7" t="s">
        <v>17</v>
      </c>
      <c r="H3936" s="7" t="s">
        <v>7119</v>
      </c>
      <c r="I3936" s="7" t="s">
        <v>4396</v>
      </c>
      <c r="J3936" s="7"/>
      <c r="K3936" s="7"/>
      <c r="L3936" s="7" t="s">
        <v>1486</v>
      </c>
      <c r="M3936" s="7" t="s">
        <v>612</v>
      </c>
      <c r="N3936" s="7">
        <v>3000</v>
      </c>
      <c r="O3936" s="7">
        <v>12000</v>
      </c>
      <c r="P3936" s="7">
        <v>0.25</v>
      </c>
      <c r="Q3936" s="7" t="s">
        <v>20</v>
      </c>
      <c r="R3936" s="1"/>
      <c r="S3936" s="1"/>
      <c r="T3936" s="1"/>
      <c r="U3936" s="15" t="s">
        <v>816</v>
      </c>
      <c r="V3936" s="52"/>
      <c r="W3936" s="14" t="s">
        <v>815</v>
      </c>
      <c r="X3936" s="20">
        <v>0</v>
      </c>
      <c r="Y3936" s="7" t="s">
        <v>12707</v>
      </c>
      <c r="Z3936" s="11" t="s">
        <v>4442</v>
      </c>
      <c r="AA3936" s="7">
        <v>1500000</v>
      </c>
      <c r="AB3936" s="1" t="s">
        <v>14977</v>
      </c>
      <c r="AC3936" s="7" t="s">
        <v>14869</v>
      </c>
      <c r="AD3936" s="1" t="s">
        <v>16269</v>
      </c>
    </row>
    <row r="3937" spans="1:30">
      <c r="A3937" s="6">
        <v>43941</v>
      </c>
      <c r="B3937" s="7" t="s">
        <v>15</v>
      </c>
      <c r="C3937" s="7" t="s">
        <v>4645</v>
      </c>
      <c r="D3937" s="7" t="s">
        <v>692</v>
      </c>
      <c r="E3937" s="7" t="s">
        <v>16</v>
      </c>
      <c r="F3937" s="7"/>
      <c r="G3937" s="7" t="s">
        <v>37</v>
      </c>
      <c r="H3937" s="7" t="s">
        <v>7120</v>
      </c>
      <c r="I3937" s="7" t="s">
        <v>716</v>
      </c>
      <c r="J3937" s="7"/>
      <c r="K3937" s="7" t="s">
        <v>717</v>
      </c>
      <c r="L3937" s="7" t="s">
        <v>8357</v>
      </c>
      <c r="M3937" s="7" t="s">
        <v>632</v>
      </c>
      <c r="N3937" s="7">
        <v>3000</v>
      </c>
      <c r="O3937" s="7">
        <v>6</v>
      </c>
      <c r="P3937" s="7">
        <v>500</v>
      </c>
      <c r="Q3937" s="7"/>
      <c r="R3937" s="1"/>
      <c r="S3937" s="1"/>
      <c r="T3937" s="1"/>
      <c r="U3937" s="15" t="s">
        <v>816</v>
      </c>
      <c r="V3937" s="52"/>
      <c r="W3937" s="14" t="s">
        <v>815</v>
      </c>
      <c r="X3937" s="20">
        <v>0</v>
      </c>
      <c r="Y3937" s="7" t="s">
        <v>12708</v>
      </c>
      <c r="Z3937" s="11" t="s">
        <v>4442</v>
      </c>
      <c r="AA3937" s="7">
        <v>720000</v>
      </c>
      <c r="AB3937" s="1" t="s">
        <v>14981</v>
      </c>
      <c r="AC3937" s="7" t="s">
        <v>14870</v>
      </c>
      <c r="AD3937" s="1" t="s">
        <v>16269</v>
      </c>
    </row>
    <row r="3938" spans="1:30">
      <c r="A3938" s="6">
        <v>43942</v>
      </c>
      <c r="B3938" s="7" t="s">
        <v>15</v>
      </c>
      <c r="C3938" s="7" t="s">
        <v>4659</v>
      </c>
      <c r="D3938" s="7" t="s">
        <v>2349</v>
      </c>
      <c r="E3938" s="7" t="s">
        <v>16</v>
      </c>
      <c r="F3938" s="7" t="s">
        <v>2386</v>
      </c>
      <c r="G3938" s="7" t="s">
        <v>34</v>
      </c>
      <c r="H3938" s="7" t="s">
        <v>7121</v>
      </c>
      <c r="I3938" s="7" t="s">
        <v>9023</v>
      </c>
      <c r="J3938" s="7" t="s">
        <v>264</v>
      </c>
      <c r="K3938" s="7" t="s">
        <v>9024</v>
      </c>
      <c r="L3938" s="7" t="s">
        <v>14471</v>
      </c>
      <c r="M3938" s="7" t="s">
        <v>9025</v>
      </c>
      <c r="N3938" s="7">
        <v>3000</v>
      </c>
      <c r="O3938" s="7">
        <v>4</v>
      </c>
      <c r="P3938" s="7">
        <v>750</v>
      </c>
      <c r="Q3938" s="7"/>
      <c r="R3938" s="1"/>
      <c r="S3938" s="1"/>
      <c r="T3938" s="1"/>
      <c r="U3938" s="15" t="s">
        <v>816</v>
      </c>
      <c r="V3938" s="52"/>
      <c r="W3938" s="14" t="s">
        <v>815</v>
      </c>
      <c r="X3938" s="20">
        <v>0</v>
      </c>
      <c r="Y3938" s="7" t="s">
        <v>12709</v>
      </c>
      <c r="Z3938" s="11" t="s">
        <v>4442</v>
      </c>
      <c r="AA3938" s="7">
        <v>250000</v>
      </c>
      <c r="AB3938" s="1" t="s">
        <v>15870</v>
      </c>
      <c r="AC3938" s="7" t="s">
        <v>14868</v>
      </c>
      <c r="AD3938" s="1" t="s">
        <v>16269</v>
      </c>
    </row>
    <row r="3939" spans="1:30">
      <c r="A3939" s="6">
        <v>43930</v>
      </c>
      <c r="B3939" s="7" t="s">
        <v>21</v>
      </c>
      <c r="C3939" s="7" t="s">
        <v>6419</v>
      </c>
      <c r="D3939" s="11" t="s">
        <v>904</v>
      </c>
      <c r="E3939" s="7" t="s">
        <v>16</v>
      </c>
      <c r="F3939" s="7"/>
      <c r="G3939" s="7" t="s">
        <v>17</v>
      </c>
      <c r="H3939" s="7" t="s">
        <v>7122</v>
      </c>
      <c r="I3939" s="7" t="s">
        <v>10045</v>
      </c>
      <c r="J3939" s="7"/>
      <c r="K3939" s="7" t="s">
        <v>10046</v>
      </c>
      <c r="L3939" s="7" t="s">
        <v>10047</v>
      </c>
      <c r="M3939" s="7" t="s">
        <v>9557</v>
      </c>
      <c r="N3939" s="7">
        <v>3000</v>
      </c>
      <c r="O3939" s="7"/>
      <c r="P3939" s="7"/>
      <c r="Q3939" s="7"/>
      <c r="R3939" s="1"/>
      <c r="S3939" s="1"/>
      <c r="T3939" s="1"/>
      <c r="U3939" s="15" t="s">
        <v>816</v>
      </c>
      <c r="V3939" s="52"/>
      <c r="W3939" s="14" t="s">
        <v>815</v>
      </c>
      <c r="X3939" s="20">
        <v>0</v>
      </c>
      <c r="Y3939" s="7" t="s">
        <v>12710</v>
      </c>
      <c r="Z3939" s="11" t="s">
        <v>4442</v>
      </c>
      <c r="AA3939" s="7">
        <v>200000</v>
      </c>
      <c r="AB3939" s="1" t="s">
        <v>16018</v>
      </c>
      <c r="AC3939" s="7" t="s">
        <v>14868</v>
      </c>
      <c r="AD3939" s="1" t="s">
        <v>16269</v>
      </c>
    </row>
    <row r="3940" spans="1:30">
      <c r="A3940" s="6">
        <v>43915</v>
      </c>
      <c r="B3940" s="7" t="s">
        <v>15</v>
      </c>
      <c r="C3940" s="7" t="s">
        <v>4458</v>
      </c>
      <c r="D3940" s="11" t="s">
        <v>904</v>
      </c>
      <c r="E3940" s="7" t="s">
        <v>16</v>
      </c>
      <c r="F3940" s="7" t="s">
        <v>4459</v>
      </c>
      <c r="G3940" s="7" t="s">
        <v>17</v>
      </c>
      <c r="H3940" s="7" t="s">
        <v>7123</v>
      </c>
      <c r="I3940" s="7" t="s">
        <v>9583</v>
      </c>
      <c r="J3940" s="7"/>
      <c r="K3940" s="7" t="s">
        <v>4517</v>
      </c>
      <c r="L3940" s="7" t="s">
        <v>8639</v>
      </c>
      <c r="M3940" s="7" t="s">
        <v>8640</v>
      </c>
      <c r="N3940" s="7">
        <v>2995</v>
      </c>
      <c r="O3940" s="7">
        <v>500</v>
      </c>
      <c r="P3940" s="7">
        <v>5.99</v>
      </c>
      <c r="Q3940" s="7"/>
      <c r="R3940" s="1"/>
      <c r="S3940" s="1"/>
      <c r="T3940" s="1"/>
      <c r="U3940" s="15" t="s">
        <v>816</v>
      </c>
      <c r="V3940" s="52"/>
      <c r="W3940" s="14" t="s">
        <v>815</v>
      </c>
      <c r="X3940" s="20">
        <v>0</v>
      </c>
      <c r="Y3940" s="7" t="s">
        <v>12711</v>
      </c>
      <c r="Z3940" s="11" t="s">
        <v>4442</v>
      </c>
      <c r="AA3940" s="7">
        <v>200000</v>
      </c>
      <c r="AB3940" s="1" t="s">
        <v>15762</v>
      </c>
      <c r="AC3940" s="7" t="s">
        <v>14870</v>
      </c>
      <c r="AD3940" s="1" t="s">
        <v>16269</v>
      </c>
    </row>
    <row r="3941" spans="1:30">
      <c r="A3941" s="6">
        <v>43943</v>
      </c>
      <c r="B3941" s="7" t="s">
        <v>15</v>
      </c>
      <c r="C3941" s="7" t="s">
        <v>4642</v>
      </c>
      <c r="D3941" s="7" t="s">
        <v>2046</v>
      </c>
      <c r="E3941" s="7" t="s">
        <v>16</v>
      </c>
      <c r="F3941" s="7"/>
      <c r="G3941" s="7" t="s">
        <v>17</v>
      </c>
      <c r="H3941" s="7" t="s">
        <v>7124</v>
      </c>
      <c r="I3941" s="7" t="s">
        <v>2093</v>
      </c>
      <c r="J3941" s="7"/>
      <c r="K3941" s="7" t="s">
        <v>2094</v>
      </c>
      <c r="L3941" s="7" t="s">
        <v>13865</v>
      </c>
      <c r="M3941" s="7" t="s">
        <v>2055</v>
      </c>
      <c r="N3941" s="7">
        <v>2988</v>
      </c>
      <c r="O3941" s="7">
        <v>1200</v>
      </c>
      <c r="P3941" s="7">
        <v>2.4900000000000002</v>
      </c>
      <c r="Q3941" s="7"/>
      <c r="R3941" s="1"/>
      <c r="S3941" s="1"/>
      <c r="T3941" s="1"/>
      <c r="U3941" s="15" t="s">
        <v>816</v>
      </c>
      <c r="V3941" s="52"/>
      <c r="W3941" s="14" t="s">
        <v>815</v>
      </c>
      <c r="X3941" s="20">
        <v>0</v>
      </c>
      <c r="Y3941" s="7" t="s">
        <v>12712</v>
      </c>
      <c r="Z3941" s="11" t="s">
        <v>4442</v>
      </c>
      <c r="AA3941" s="7">
        <v>2000000</v>
      </c>
      <c r="AB3941" s="1" t="s">
        <v>15207</v>
      </c>
      <c r="AC3941" s="7" t="s">
        <v>14869</v>
      </c>
      <c r="AD3941" s="1" t="s">
        <v>16269</v>
      </c>
    </row>
    <row r="3942" spans="1:30">
      <c r="A3942" s="6">
        <v>43944</v>
      </c>
      <c r="B3942" s="7" t="s">
        <v>15</v>
      </c>
      <c r="C3942" s="7" t="s">
        <v>4656</v>
      </c>
      <c r="D3942" s="7" t="s">
        <v>39</v>
      </c>
      <c r="E3942" s="7" t="s">
        <v>16</v>
      </c>
      <c r="F3942" s="7" t="s">
        <v>129</v>
      </c>
      <c r="G3942" s="7" t="s">
        <v>37</v>
      </c>
      <c r="H3942" s="7" t="s">
        <v>7125</v>
      </c>
      <c r="I3942" s="7" t="s">
        <v>10048</v>
      </c>
      <c r="J3942" s="7"/>
      <c r="K3942" s="7" t="s">
        <v>10049</v>
      </c>
      <c r="L3942" s="7" t="s">
        <v>13960</v>
      </c>
      <c r="M3942" s="7" t="s">
        <v>3224</v>
      </c>
      <c r="N3942" s="7">
        <v>2970.45</v>
      </c>
      <c r="O3942" s="7">
        <v>1</v>
      </c>
      <c r="P3942" s="7">
        <v>2970.45</v>
      </c>
      <c r="Q3942" s="7"/>
      <c r="R3942" s="1"/>
      <c r="S3942" s="1"/>
      <c r="T3942" s="1"/>
      <c r="U3942" s="15" t="s">
        <v>816</v>
      </c>
      <c r="V3942" s="52"/>
      <c r="W3942" s="14" t="s">
        <v>815</v>
      </c>
      <c r="X3942" s="20">
        <v>0</v>
      </c>
      <c r="Y3942" s="7" t="s">
        <v>12713</v>
      </c>
      <c r="Z3942" s="11" t="s">
        <v>4442</v>
      </c>
      <c r="AA3942" s="7">
        <v>827843.5</v>
      </c>
      <c r="AB3942" s="1" t="s">
        <v>15345</v>
      </c>
      <c r="AC3942" s="7" t="s">
        <v>14869</v>
      </c>
      <c r="AD3942" s="1" t="s">
        <v>16269</v>
      </c>
    </row>
    <row r="3943" spans="1:30">
      <c r="A3943" s="6">
        <v>43921</v>
      </c>
      <c r="B3943" s="7" t="s">
        <v>15</v>
      </c>
      <c r="C3943" s="7" t="s">
        <v>4632</v>
      </c>
      <c r="D3943" s="7" t="s">
        <v>3512</v>
      </c>
      <c r="E3943" s="7" t="s">
        <v>16</v>
      </c>
      <c r="F3943" s="7"/>
      <c r="G3943" s="7" t="s">
        <v>17</v>
      </c>
      <c r="H3943" s="7" t="s">
        <v>7126</v>
      </c>
      <c r="I3943" s="7" t="s">
        <v>10050</v>
      </c>
      <c r="J3943" s="7" t="s">
        <v>10051</v>
      </c>
      <c r="K3943" s="7" t="s">
        <v>10051</v>
      </c>
      <c r="L3943" s="7" t="s">
        <v>8468</v>
      </c>
      <c r="M3943" s="7" t="s">
        <v>8243</v>
      </c>
      <c r="N3943" s="7">
        <v>2970</v>
      </c>
      <c r="O3943" s="7">
        <v>200</v>
      </c>
      <c r="P3943" s="7">
        <v>14.85</v>
      </c>
      <c r="Q3943" s="7"/>
      <c r="R3943" s="1"/>
      <c r="S3943" s="1"/>
      <c r="T3943" s="1"/>
      <c r="U3943" s="15" t="s">
        <v>816</v>
      </c>
      <c r="V3943" s="52"/>
      <c r="W3943" s="14" t="s">
        <v>815</v>
      </c>
      <c r="X3943" s="20">
        <v>0</v>
      </c>
      <c r="Y3943" s="7" t="s">
        <v>12714</v>
      </c>
      <c r="Z3943" s="11" t="s">
        <v>4442</v>
      </c>
      <c r="AA3943" s="7">
        <v>900000000</v>
      </c>
      <c r="AB3943" s="1" t="s">
        <v>15657</v>
      </c>
      <c r="AC3943" s="7" t="s">
        <v>14869</v>
      </c>
      <c r="AD3943" s="1" t="s">
        <v>16269</v>
      </c>
    </row>
    <row r="3944" spans="1:30">
      <c r="A3944" s="6">
        <v>43949</v>
      </c>
      <c r="B3944" s="7" t="s">
        <v>1385</v>
      </c>
      <c r="C3944" s="7" t="s">
        <v>4499</v>
      </c>
      <c r="D3944" s="7" t="s">
        <v>2194</v>
      </c>
      <c r="E3944" s="7" t="s">
        <v>36</v>
      </c>
      <c r="F3944" s="7" t="s">
        <v>2319</v>
      </c>
      <c r="G3944" s="7" t="s">
        <v>17</v>
      </c>
      <c r="H3944" s="7" t="s">
        <v>7127</v>
      </c>
      <c r="I3944" s="7" t="s">
        <v>2321</v>
      </c>
      <c r="J3944" s="7" t="s">
        <v>2321</v>
      </c>
      <c r="K3944" s="7" t="s">
        <v>2321</v>
      </c>
      <c r="L3944" s="7" t="s">
        <v>14749</v>
      </c>
      <c r="M3944" s="7" t="s">
        <v>10052</v>
      </c>
      <c r="N3944" s="7">
        <v>2970</v>
      </c>
      <c r="O3944" s="7">
        <v>16500</v>
      </c>
      <c r="P3944" s="7">
        <v>0.18</v>
      </c>
      <c r="Q3944" s="7"/>
      <c r="R3944" s="1"/>
      <c r="S3944" s="1"/>
      <c r="T3944" s="1"/>
      <c r="U3944" s="15" t="s">
        <v>816</v>
      </c>
      <c r="V3944" s="52"/>
      <c r="W3944" s="14" t="s">
        <v>815</v>
      </c>
      <c r="X3944" s="20">
        <v>0</v>
      </c>
      <c r="Y3944" s="7" t="s">
        <v>12715</v>
      </c>
      <c r="Z3944" s="11" t="s">
        <v>4442</v>
      </c>
      <c r="AA3944" s="7">
        <v>100000</v>
      </c>
      <c r="AB3944" s="1" t="s">
        <v>16155</v>
      </c>
      <c r="AC3944" s="7" t="s">
        <v>14870</v>
      </c>
      <c r="AD3944" s="1" t="s">
        <v>16269</v>
      </c>
    </row>
    <row r="3945" spans="1:30">
      <c r="A3945" s="6">
        <v>43918</v>
      </c>
      <c r="B3945" s="7" t="s">
        <v>15</v>
      </c>
      <c r="C3945" s="7" t="s">
        <v>4238</v>
      </c>
      <c r="D3945" s="7" t="s">
        <v>309</v>
      </c>
      <c r="E3945" s="7" t="s">
        <v>16</v>
      </c>
      <c r="F3945" s="7" t="s">
        <v>5572</v>
      </c>
      <c r="G3945" s="7" t="s">
        <v>37</v>
      </c>
      <c r="H3945" s="7" t="s">
        <v>7128</v>
      </c>
      <c r="I3945" s="7" t="s">
        <v>8598</v>
      </c>
      <c r="J3945" s="7" t="s">
        <v>314</v>
      </c>
      <c r="K3945" s="7" t="s">
        <v>8599</v>
      </c>
      <c r="L3945" s="7" t="s">
        <v>14358</v>
      </c>
      <c r="M3945" s="7" t="s">
        <v>8600</v>
      </c>
      <c r="N3945" s="7">
        <v>2968.42</v>
      </c>
      <c r="O3945" s="7">
        <v>7</v>
      </c>
      <c r="P3945" s="7">
        <v>424.06</v>
      </c>
      <c r="Q3945" s="7"/>
      <c r="R3945" s="1"/>
      <c r="S3945" s="1"/>
      <c r="T3945" s="1"/>
      <c r="U3945" s="15" t="s">
        <v>816</v>
      </c>
      <c r="V3945" s="52"/>
      <c r="W3945" s="14" t="s">
        <v>815</v>
      </c>
      <c r="X3945" s="20">
        <v>0</v>
      </c>
      <c r="Y3945" s="7" t="s">
        <v>12716</v>
      </c>
      <c r="Z3945" s="11" t="s">
        <v>4442</v>
      </c>
      <c r="AA3945" s="7">
        <v>300000</v>
      </c>
      <c r="AB3945" s="1" t="s">
        <v>15750</v>
      </c>
      <c r="AC3945" s="7" t="s">
        <v>14869</v>
      </c>
      <c r="AD3945" s="1" t="s">
        <v>16269</v>
      </c>
    </row>
    <row r="3946" spans="1:30">
      <c r="A3946" s="6">
        <v>43923</v>
      </c>
      <c r="B3946" s="7" t="s">
        <v>1385</v>
      </c>
      <c r="C3946" s="7" t="s">
        <v>4444</v>
      </c>
      <c r="D3946" s="7" t="s">
        <v>1387</v>
      </c>
      <c r="E3946" s="7" t="s">
        <v>4456</v>
      </c>
      <c r="F3946" s="7" t="s">
        <v>4457</v>
      </c>
      <c r="G3946" s="7" t="s">
        <v>17</v>
      </c>
      <c r="H3946" s="7" t="s">
        <v>5321</v>
      </c>
      <c r="I3946" s="7" t="s">
        <v>8238</v>
      </c>
      <c r="J3946" s="7"/>
      <c r="K3946" s="7"/>
      <c r="L3946" s="7" t="s">
        <v>10053</v>
      </c>
      <c r="M3946" s="7" t="s">
        <v>10054</v>
      </c>
      <c r="N3946" s="7">
        <v>2947.5</v>
      </c>
      <c r="O3946" s="7"/>
      <c r="P3946" s="7"/>
      <c r="Q3946" s="7"/>
      <c r="R3946" s="1"/>
      <c r="S3946" s="1"/>
      <c r="T3946" s="1"/>
      <c r="U3946" s="15" t="s">
        <v>816</v>
      </c>
      <c r="V3946" s="52"/>
      <c r="W3946" s="14" t="s">
        <v>815</v>
      </c>
      <c r="X3946" s="20">
        <v>0</v>
      </c>
      <c r="Y3946" s="7" t="s">
        <v>12717</v>
      </c>
      <c r="Z3946" s="11" t="s">
        <v>4442</v>
      </c>
      <c r="AA3946" s="7">
        <v>151170375</v>
      </c>
      <c r="AB3946" s="1" t="s">
        <v>16156</v>
      </c>
      <c r="AC3946" s="7" t="s">
        <v>14869</v>
      </c>
      <c r="AD3946" s="1" t="s">
        <v>16269</v>
      </c>
    </row>
    <row r="3947" spans="1:30">
      <c r="A3947" s="6" t="s">
        <v>815</v>
      </c>
      <c r="B3947" s="7" t="s">
        <v>15</v>
      </c>
      <c r="C3947" s="7" t="s">
        <v>4458</v>
      </c>
      <c r="D3947" s="11" t="s">
        <v>904</v>
      </c>
      <c r="E3947" s="7" t="s">
        <v>16</v>
      </c>
      <c r="F3947" s="7" t="s">
        <v>4459</v>
      </c>
      <c r="G3947" s="7" t="s">
        <v>17</v>
      </c>
      <c r="H3947" s="7" t="s">
        <v>6819</v>
      </c>
      <c r="I3947" s="7" t="s">
        <v>8267</v>
      </c>
      <c r="J3947" s="7"/>
      <c r="K3947" s="7" t="s">
        <v>4517</v>
      </c>
      <c r="L3947" s="7" t="s">
        <v>8316</v>
      </c>
      <c r="M3947" s="7" t="s">
        <v>14305</v>
      </c>
      <c r="N3947" s="7">
        <v>2940</v>
      </c>
      <c r="O3947" s="7"/>
      <c r="P3947" s="7"/>
      <c r="Q3947" s="7"/>
      <c r="R3947" s="1"/>
      <c r="S3947" s="1"/>
      <c r="T3947" s="1"/>
      <c r="U3947" s="15" t="s">
        <v>816</v>
      </c>
      <c r="V3947" s="52"/>
      <c r="W3947" s="14" t="s">
        <v>815</v>
      </c>
      <c r="X3947" s="20">
        <v>0</v>
      </c>
      <c r="Y3947" s="7" t="s">
        <v>12718</v>
      </c>
      <c r="Z3947" s="11" t="s">
        <v>4442</v>
      </c>
      <c r="AA3947" s="7">
        <v>103730196.44</v>
      </c>
      <c r="AB3947" s="1" t="s">
        <v>15679</v>
      </c>
      <c r="AC3947" s="7" t="s">
        <v>14869</v>
      </c>
      <c r="AD3947" s="1" t="s">
        <v>16269</v>
      </c>
    </row>
    <row r="3948" spans="1:30">
      <c r="A3948" s="6">
        <v>43927</v>
      </c>
      <c r="B3948" s="7" t="s">
        <v>1385</v>
      </c>
      <c r="C3948" s="7" t="s">
        <v>4444</v>
      </c>
      <c r="D3948" s="7" t="s">
        <v>1387</v>
      </c>
      <c r="E3948" s="7" t="s">
        <v>5308</v>
      </c>
      <c r="F3948" s="7" t="s">
        <v>1413</v>
      </c>
      <c r="G3948" s="7" t="s">
        <v>17</v>
      </c>
      <c r="H3948" s="7" t="s">
        <v>7129</v>
      </c>
      <c r="I3948" s="7" t="s">
        <v>10055</v>
      </c>
      <c r="J3948" s="7"/>
      <c r="K3948" s="7"/>
      <c r="L3948" s="7" t="s">
        <v>10056</v>
      </c>
      <c r="M3948" s="7" t="s">
        <v>10057</v>
      </c>
      <c r="N3948" s="7">
        <v>2940</v>
      </c>
      <c r="O3948" s="7"/>
      <c r="P3948" s="7"/>
      <c r="Q3948" s="7"/>
      <c r="R3948" s="1"/>
      <c r="S3948" s="1"/>
      <c r="T3948" s="1"/>
      <c r="U3948" s="15" t="s">
        <v>816</v>
      </c>
      <c r="V3948" s="52"/>
      <c r="W3948" s="14" t="s">
        <v>815</v>
      </c>
      <c r="X3948" s="20">
        <v>0</v>
      </c>
      <c r="Y3948" s="7" t="s">
        <v>12719</v>
      </c>
      <c r="Z3948" s="11" t="s">
        <v>4442</v>
      </c>
      <c r="AA3948" s="7">
        <v>5000</v>
      </c>
      <c r="AB3948" s="1" t="s">
        <v>16157</v>
      </c>
      <c r="AC3948" s="7" t="s">
        <v>14868</v>
      </c>
      <c r="AD3948" s="1" t="s">
        <v>16269</v>
      </c>
    </row>
    <row r="3949" spans="1:30">
      <c r="A3949" s="6">
        <v>43913</v>
      </c>
      <c r="B3949" s="7" t="s">
        <v>21</v>
      </c>
      <c r="C3949" s="7" t="s">
        <v>4269</v>
      </c>
      <c r="D3949" s="7" t="s">
        <v>3952</v>
      </c>
      <c r="E3949" s="7" t="s">
        <v>16</v>
      </c>
      <c r="F3949" s="7" t="s">
        <v>4270</v>
      </c>
      <c r="G3949" s="7" t="s">
        <v>17</v>
      </c>
      <c r="H3949" s="7" t="s">
        <v>7130</v>
      </c>
      <c r="I3949" s="7" t="s">
        <v>4396</v>
      </c>
      <c r="J3949" s="7"/>
      <c r="K3949" s="7"/>
      <c r="L3949" s="7" t="s">
        <v>8531</v>
      </c>
      <c r="M3949" s="7" t="s">
        <v>14344</v>
      </c>
      <c r="N3949" s="7">
        <v>2938.32</v>
      </c>
      <c r="O3949" s="7">
        <v>3816</v>
      </c>
      <c r="P3949" s="7">
        <v>0.77</v>
      </c>
      <c r="Q3949" s="7" t="s">
        <v>20</v>
      </c>
      <c r="R3949" s="1"/>
      <c r="S3949" s="1"/>
      <c r="T3949" s="1"/>
      <c r="U3949" s="15" t="s">
        <v>816</v>
      </c>
      <c r="V3949" s="52"/>
      <c r="W3949" s="14" t="s">
        <v>815</v>
      </c>
      <c r="X3949" s="20">
        <v>0</v>
      </c>
      <c r="Y3949" s="7" t="s">
        <v>12720</v>
      </c>
      <c r="Z3949" s="11" t="s">
        <v>4442</v>
      </c>
      <c r="AA3949" s="7">
        <v>1500000</v>
      </c>
      <c r="AB3949" s="1" t="s">
        <v>15733</v>
      </c>
      <c r="AC3949" s="7" t="s">
        <v>14869</v>
      </c>
      <c r="AD3949" s="1" t="s">
        <v>16269</v>
      </c>
    </row>
    <row r="3950" spans="1:30">
      <c r="A3950" s="6" t="s">
        <v>815</v>
      </c>
      <c r="B3950" s="7" t="s">
        <v>15</v>
      </c>
      <c r="C3950" s="7" t="s">
        <v>4458</v>
      </c>
      <c r="D3950" s="11" t="s">
        <v>904</v>
      </c>
      <c r="E3950" s="7" t="s">
        <v>16</v>
      </c>
      <c r="F3950" s="7" t="s">
        <v>5403</v>
      </c>
      <c r="G3950" s="7" t="s">
        <v>17</v>
      </c>
      <c r="H3950" s="7" t="s">
        <v>6416</v>
      </c>
      <c r="I3950" s="7" t="s">
        <v>8367</v>
      </c>
      <c r="J3950" s="7"/>
      <c r="K3950" s="7" t="s">
        <v>4525</v>
      </c>
      <c r="L3950" s="7"/>
      <c r="M3950" s="7"/>
      <c r="N3950" s="7">
        <v>2936</v>
      </c>
      <c r="O3950" s="7"/>
      <c r="P3950" s="7"/>
      <c r="Q3950" s="7"/>
      <c r="R3950" s="1"/>
      <c r="S3950" s="1"/>
      <c r="T3950" s="1"/>
      <c r="U3950" s="15" t="s">
        <v>816</v>
      </c>
      <c r="V3950" s="52"/>
      <c r="W3950" s="14" t="s">
        <v>815</v>
      </c>
      <c r="X3950" s="20">
        <v>0</v>
      </c>
      <c r="Y3950" s="7" t="s">
        <v>12721</v>
      </c>
      <c r="Z3950" s="11" t="s">
        <v>4442</v>
      </c>
      <c r="AA3950" s="7"/>
      <c r="AB3950" s="1" t="s">
        <v>14871</v>
      </c>
      <c r="AC3950" s="7"/>
      <c r="AD3950" s="1" t="s">
        <v>16269</v>
      </c>
    </row>
    <row r="3951" spans="1:30">
      <c r="A3951" s="6" t="s">
        <v>815</v>
      </c>
      <c r="B3951" s="7" t="s">
        <v>21</v>
      </c>
      <c r="C3951" s="7" t="s">
        <v>4454</v>
      </c>
      <c r="D3951" s="11" t="s">
        <v>904</v>
      </c>
      <c r="E3951" s="7" t="s">
        <v>117</v>
      </c>
      <c r="F3951" s="7" t="s">
        <v>7131</v>
      </c>
      <c r="G3951" s="7" t="s">
        <v>17</v>
      </c>
      <c r="H3951" s="7" t="s">
        <v>7132</v>
      </c>
      <c r="I3951" s="7" t="s">
        <v>10058</v>
      </c>
      <c r="J3951" s="7" t="s">
        <v>8647</v>
      </c>
      <c r="K3951" s="7" t="s">
        <v>8647</v>
      </c>
      <c r="L3951" s="7" t="s">
        <v>14750</v>
      </c>
      <c r="M3951" s="7" t="s">
        <v>10059</v>
      </c>
      <c r="N3951" s="7">
        <v>2925</v>
      </c>
      <c r="O3951" s="7"/>
      <c r="P3951" s="7"/>
      <c r="Q3951" s="7"/>
      <c r="R3951" s="1"/>
      <c r="S3951" s="1"/>
      <c r="T3951" s="1"/>
      <c r="U3951" s="15" t="s">
        <v>816</v>
      </c>
      <c r="V3951" s="52"/>
      <c r="W3951" s="14" t="s">
        <v>815</v>
      </c>
      <c r="X3951" s="20">
        <v>0</v>
      </c>
      <c r="Y3951" s="7" t="s">
        <v>12722</v>
      </c>
      <c r="Z3951" s="11" t="s">
        <v>4442</v>
      </c>
      <c r="AA3951" s="7">
        <v>60000</v>
      </c>
      <c r="AB3951" s="1" t="s">
        <v>16158</v>
      </c>
      <c r="AC3951" s="7" t="s">
        <v>14868</v>
      </c>
      <c r="AD3951" s="1" t="s">
        <v>16269</v>
      </c>
    </row>
    <row r="3952" spans="1:30">
      <c r="A3952" s="6">
        <v>43938</v>
      </c>
      <c r="B3952" s="7" t="s">
        <v>15</v>
      </c>
      <c r="C3952" s="7" t="s">
        <v>4244</v>
      </c>
      <c r="D3952" s="11" t="s">
        <v>3155</v>
      </c>
      <c r="E3952" s="7" t="s">
        <v>16</v>
      </c>
      <c r="F3952" s="7" t="s">
        <v>3156</v>
      </c>
      <c r="G3952" s="7" t="s">
        <v>17</v>
      </c>
      <c r="H3952" s="7" t="s">
        <v>7133</v>
      </c>
      <c r="I3952" s="7" t="s">
        <v>3162</v>
      </c>
      <c r="J3952" s="7" t="s">
        <v>9208</v>
      </c>
      <c r="K3952" s="7"/>
      <c r="L3952" s="7" t="s">
        <v>9209</v>
      </c>
      <c r="M3952" s="7" t="s">
        <v>14520</v>
      </c>
      <c r="N3952" s="7">
        <v>2910</v>
      </c>
      <c r="O3952" s="7">
        <v>600</v>
      </c>
      <c r="P3952" s="7">
        <v>4.8499999999999996</v>
      </c>
      <c r="Q3952" s="7"/>
      <c r="R3952" s="1"/>
      <c r="S3952" s="1"/>
      <c r="T3952" s="1"/>
      <c r="U3952" s="15" t="s">
        <v>816</v>
      </c>
      <c r="V3952" s="52"/>
      <c r="W3952" s="14" t="s">
        <v>815</v>
      </c>
      <c r="X3952" s="20">
        <v>0</v>
      </c>
      <c r="Y3952" s="7" t="s">
        <v>12723</v>
      </c>
      <c r="Z3952" s="11" t="s">
        <v>4442</v>
      </c>
      <c r="AA3952" s="7">
        <v>600000</v>
      </c>
      <c r="AB3952" s="1" t="s">
        <v>15923</v>
      </c>
      <c r="AC3952" s="7" t="s">
        <v>14870</v>
      </c>
      <c r="AD3952" s="1" t="s">
        <v>16269</v>
      </c>
    </row>
    <row r="3953" spans="1:30">
      <c r="A3953" s="6">
        <v>43931</v>
      </c>
      <c r="B3953" s="7" t="s">
        <v>21</v>
      </c>
      <c r="C3953" s="7" t="s">
        <v>4238</v>
      </c>
      <c r="D3953" s="7" t="s">
        <v>309</v>
      </c>
      <c r="E3953" s="7" t="s">
        <v>16</v>
      </c>
      <c r="F3953" s="7" t="s">
        <v>4249</v>
      </c>
      <c r="G3953" s="7" t="s">
        <v>37</v>
      </c>
      <c r="H3953" s="7" t="s">
        <v>7134</v>
      </c>
      <c r="I3953" s="7" t="s">
        <v>10060</v>
      </c>
      <c r="J3953" s="7" t="s">
        <v>314</v>
      </c>
      <c r="K3953" s="7" t="s">
        <v>351</v>
      </c>
      <c r="L3953" s="7" t="s">
        <v>1623</v>
      </c>
      <c r="M3953" s="7" t="s">
        <v>1624</v>
      </c>
      <c r="N3953" s="7">
        <v>2910</v>
      </c>
      <c r="O3953" s="7">
        <v>200</v>
      </c>
      <c r="P3953" s="7">
        <v>14.55</v>
      </c>
      <c r="Q3953" s="7"/>
      <c r="R3953" s="1"/>
      <c r="S3953" s="1"/>
      <c r="T3953" s="1"/>
      <c r="U3953" s="15" t="s">
        <v>816</v>
      </c>
      <c r="V3953" s="52"/>
      <c r="W3953" s="14" t="s">
        <v>815</v>
      </c>
      <c r="X3953" s="20">
        <v>0</v>
      </c>
      <c r="Y3953" s="7" t="s">
        <v>12724</v>
      </c>
      <c r="Z3953" s="11" t="s">
        <v>4442</v>
      </c>
      <c r="AA3953" s="7">
        <v>7200000</v>
      </c>
      <c r="AB3953" s="1" t="s">
        <v>15128</v>
      </c>
      <c r="AC3953" s="7" t="s">
        <v>14869</v>
      </c>
      <c r="AD3953" s="1" t="s">
        <v>16269</v>
      </c>
    </row>
    <row r="3954" spans="1:30">
      <c r="A3954" s="6" t="s">
        <v>815</v>
      </c>
      <c r="B3954" s="7" t="s">
        <v>15</v>
      </c>
      <c r="C3954" s="7" t="s">
        <v>4458</v>
      </c>
      <c r="D3954" s="11" t="s">
        <v>904</v>
      </c>
      <c r="E3954" s="7" t="s">
        <v>16</v>
      </c>
      <c r="F3954" s="7" t="s">
        <v>4459</v>
      </c>
      <c r="G3954" s="7" t="s">
        <v>17</v>
      </c>
      <c r="H3954" s="7" t="s">
        <v>5578</v>
      </c>
      <c r="I3954" s="7" t="s">
        <v>9914</v>
      </c>
      <c r="J3954" s="7"/>
      <c r="K3954" s="7" t="s">
        <v>4517</v>
      </c>
      <c r="L3954" s="7" t="s">
        <v>8596</v>
      </c>
      <c r="M3954" s="7" t="s">
        <v>9163</v>
      </c>
      <c r="N3954" s="7">
        <v>2900</v>
      </c>
      <c r="O3954" s="7"/>
      <c r="P3954" s="7"/>
      <c r="Q3954" s="7"/>
      <c r="R3954" s="1"/>
      <c r="S3954" s="1"/>
      <c r="T3954" s="1"/>
      <c r="U3954" s="15" t="s">
        <v>816</v>
      </c>
      <c r="V3954" s="52"/>
      <c r="W3954" s="14" t="s">
        <v>815</v>
      </c>
      <c r="X3954" s="20">
        <v>0</v>
      </c>
      <c r="Y3954" s="7" t="s">
        <v>12725</v>
      </c>
      <c r="Z3954" s="11" t="s">
        <v>4442</v>
      </c>
      <c r="AA3954" s="7">
        <v>20000</v>
      </c>
      <c r="AB3954" s="1" t="s">
        <v>15749</v>
      </c>
      <c r="AC3954" s="7" t="s">
        <v>14869</v>
      </c>
      <c r="AD3954" s="1" t="s">
        <v>16269</v>
      </c>
    </row>
    <row r="3955" spans="1:30">
      <c r="A3955" s="6">
        <v>43950</v>
      </c>
      <c r="B3955" s="7" t="s">
        <v>21</v>
      </c>
      <c r="C3955" s="7" t="s">
        <v>4297</v>
      </c>
      <c r="D3955" s="7" t="s">
        <v>309</v>
      </c>
      <c r="E3955" s="7" t="s">
        <v>16</v>
      </c>
      <c r="F3955" s="7" t="s">
        <v>363</v>
      </c>
      <c r="G3955" s="7" t="s">
        <v>37</v>
      </c>
      <c r="H3955" s="7" t="s">
        <v>7135</v>
      </c>
      <c r="I3955" s="7" t="s">
        <v>9715</v>
      </c>
      <c r="J3955" s="7" t="s">
        <v>314</v>
      </c>
      <c r="K3955" s="7" t="s">
        <v>9716</v>
      </c>
      <c r="L3955" s="7" t="s">
        <v>14665</v>
      </c>
      <c r="M3955" s="7" t="s">
        <v>14664</v>
      </c>
      <c r="N3955" s="7">
        <v>2898</v>
      </c>
      <c r="O3955" s="7">
        <v>300</v>
      </c>
      <c r="P3955" s="7">
        <v>9.66</v>
      </c>
      <c r="Q3955" s="7"/>
      <c r="R3955" s="1"/>
      <c r="S3955" s="1"/>
      <c r="T3955" s="1"/>
      <c r="U3955" s="15" t="s">
        <v>816</v>
      </c>
      <c r="V3955" s="52"/>
      <c r="W3955" s="14" t="s">
        <v>815</v>
      </c>
      <c r="X3955" s="20">
        <v>0</v>
      </c>
      <c r="Y3955" s="7" t="s">
        <v>12726</v>
      </c>
      <c r="Z3955" s="11" t="s">
        <v>4442</v>
      </c>
      <c r="AA3955" s="7">
        <v>6000</v>
      </c>
      <c r="AB3955" s="1" t="s">
        <v>16067</v>
      </c>
      <c r="AC3955" s="7" t="s">
        <v>14868</v>
      </c>
      <c r="AD3955" s="1" t="s">
        <v>16269</v>
      </c>
    </row>
    <row r="3956" spans="1:30">
      <c r="A3956" s="6">
        <v>43937</v>
      </c>
      <c r="B3956" s="7" t="s">
        <v>15</v>
      </c>
      <c r="C3956" s="7" t="s">
        <v>4647</v>
      </c>
      <c r="D3956" s="7" t="s">
        <v>4137</v>
      </c>
      <c r="E3956" s="7" t="s">
        <v>36</v>
      </c>
      <c r="F3956" s="7" t="s">
        <v>4160</v>
      </c>
      <c r="G3956" s="7" t="s">
        <v>17</v>
      </c>
      <c r="H3956" s="7" t="s">
        <v>7136</v>
      </c>
      <c r="I3956" s="7" t="s">
        <v>4162</v>
      </c>
      <c r="J3956" s="7"/>
      <c r="K3956" s="7"/>
      <c r="L3956" s="7" t="s">
        <v>13836</v>
      </c>
      <c r="M3956" s="7" t="s">
        <v>1732</v>
      </c>
      <c r="N3956" s="7">
        <v>2888.5</v>
      </c>
      <c r="O3956" s="7">
        <v>109</v>
      </c>
      <c r="P3956" s="7">
        <v>26.5</v>
      </c>
      <c r="Q3956" s="7"/>
      <c r="R3956" s="1"/>
      <c r="S3956" s="1"/>
      <c r="T3956" s="1"/>
      <c r="U3956" s="15" t="s">
        <v>816</v>
      </c>
      <c r="V3956" s="52"/>
      <c r="W3956" s="14" t="s">
        <v>815</v>
      </c>
      <c r="X3956" s="20">
        <v>0</v>
      </c>
      <c r="Y3956" s="7" t="s">
        <v>12727</v>
      </c>
      <c r="Z3956" s="11" t="s">
        <v>4442</v>
      </c>
      <c r="AA3956" s="7">
        <v>500000</v>
      </c>
      <c r="AB3956" s="1" t="s">
        <v>15150</v>
      </c>
      <c r="AC3956" s="7" t="s">
        <v>14870</v>
      </c>
      <c r="AD3956" s="1" t="s">
        <v>16269</v>
      </c>
    </row>
    <row r="3957" spans="1:30">
      <c r="A3957" s="6">
        <v>43944</v>
      </c>
      <c r="B3957" s="7" t="s">
        <v>15</v>
      </c>
      <c r="C3957" s="7" t="s">
        <v>4593</v>
      </c>
      <c r="D3957" s="7" t="s">
        <v>474</v>
      </c>
      <c r="E3957" s="7" t="s">
        <v>16</v>
      </c>
      <c r="F3957" s="7"/>
      <c r="G3957" s="7" t="s">
        <v>37</v>
      </c>
      <c r="H3957" s="7" t="s">
        <v>7137</v>
      </c>
      <c r="I3957" s="7" t="s">
        <v>630</v>
      </c>
      <c r="J3957" s="7"/>
      <c r="K3957" s="7" t="s">
        <v>10061</v>
      </c>
      <c r="L3957" s="7" t="s">
        <v>8908</v>
      </c>
      <c r="M3957" s="7" t="s">
        <v>8909</v>
      </c>
      <c r="N3957" s="7">
        <v>2887.8</v>
      </c>
      <c r="O3957" s="7">
        <v>2</v>
      </c>
      <c r="P3957" s="7">
        <v>1443.9</v>
      </c>
      <c r="Q3957" s="7"/>
      <c r="R3957" s="1"/>
      <c r="S3957" s="1"/>
      <c r="T3957" s="1"/>
      <c r="U3957" s="15" t="s">
        <v>816</v>
      </c>
      <c r="V3957" s="52"/>
      <c r="W3957" s="14" t="s">
        <v>815</v>
      </c>
      <c r="X3957" s="20">
        <v>0</v>
      </c>
      <c r="Y3957" s="7" t="s">
        <v>12728</v>
      </c>
      <c r="Z3957" s="11" t="s">
        <v>4442</v>
      </c>
      <c r="AA3957" s="7">
        <v>90000</v>
      </c>
      <c r="AB3957" s="1" t="s">
        <v>15839</v>
      </c>
      <c r="AC3957" s="7" t="s">
        <v>14868</v>
      </c>
      <c r="AD3957" s="1" t="s">
        <v>16269</v>
      </c>
    </row>
    <row r="3958" spans="1:30">
      <c r="A3958" s="6">
        <v>43942</v>
      </c>
      <c r="B3958" s="7" t="s">
        <v>15</v>
      </c>
      <c r="C3958" s="7" t="s">
        <v>4593</v>
      </c>
      <c r="D3958" s="7" t="s">
        <v>474</v>
      </c>
      <c r="E3958" s="7" t="s">
        <v>16</v>
      </c>
      <c r="F3958" s="7"/>
      <c r="G3958" s="7" t="s">
        <v>17</v>
      </c>
      <c r="H3958" s="7" t="s">
        <v>7138</v>
      </c>
      <c r="I3958" s="7" t="s">
        <v>10062</v>
      </c>
      <c r="J3958" s="7"/>
      <c r="K3958" s="7" t="s">
        <v>10063</v>
      </c>
      <c r="L3958" s="7" t="s">
        <v>10064</v>
      </c>
      <c r="M3958" s="7" t="s">
        <v>10065</v>
      </c>
      <c r="N3958" s="7">
        <v>2880</v>
      </c>
      <c r="O3958" s="7">
        <v>2000</v>
      </c>
      <c r="P3958" s="7">
        <v>1</v>
      </c>
      <c r="Q3958" s="7"/>
      <c r="R3958" s="1"/>
      <c r="S3958" s="1"/>
      <c r="T3958" s="1"/>
      <c r="U3958" s="15" t="s">
        <v>816</v>
      </c>
      <c r="V3958" s="52"/>
      <c r="W3958" s="14" t="s">
        <v>815</v>
      </c>
      <c r="X3958" s="20">
        <v>0</v>
      </c>
      <c r="Y3958" s="7" t="s">
        <v>12729</v>
      </c>
      <c r="Z3958" s="11" t="s">
        <v>4442</v>
      </c>
      <c r="AA3958" s="7">
        <v>200000</v>
      </c>
      <c r="AB3958" s="1" t="s">
        <v>16159</v>
      </c>
      <c r="AC3958" s="7" t="s">
        <v>14868</v>
      </c>
      <c r="AD3958" s="1" t="s">
        <v>16269</v>
      </c>
    </row>
    <row r="3959" spans="1:30">
      <c r="A3959" s="6">
        <v>43913</v>
      </c>
      <c r="B3959" s="7" t="s">
        <v>21</v>
      </c>
      <c r="C3959" s="7" t="s">
        <v>4269</v>
      </c>
      <c r="D3959" s="7" t="s">
        <v>3952</v>
      </c>
      <c r="E3959" s="7" t="s">
        <v>16</v>
      </c>
      <c r="F3959" s="7" t="s">
        <v>4270</v>
      </c>
      <c r="G3959" s="7" t="s">
        <v>17</v>
      </c>
      <c r="H3959" s="7" t="s">
        <v>7139</v>
      </c>
      <c r="I3959" s="7" t="s">
        <v>4396</v>
      </c>
      <c r="J3959" s="7"/>
      <c r="K3959" s="7"/>
      <c r="L3959" s="7" t="s">
        <v>8531</v>
      </c>
      <c r="M3959" s="7" t="s">
        <v>14344</v>
      </c>
      <c r="N3959" s="7">
        <v>2880</v>
      </c>
      <c r="O3959" s="7">
        <v>1200</v>
      </c>
      <c r="P3959" s="7">
        <v>2.4</v>
      </c>
      <c r="Q3959" s="7" t="s">
        <v>20</v>
      </c>
      <c r="R3959" s="1"/>
      <c r="S3959" s="1"/>
      <c r="T3959" s="1"/>
      <c r="U3959" s="15" t="s">
        <v>816</v>
      </c>
      <c r="V3959" s="52"/>
      <c r="W3959" s="14" t="s">
        <v>815</v>
      </c>
      <c r="X3959" s="20">
        <v>0</v>
      </c>
      <c r="Y3959" s="7" t="s">
        <v>12730</v>
      </c>
      <c r="Z3959" s="11" t="s">
        <v>4442</v>
      </c>
      <c r="AA3959" s="7">
        <v>1500000</v>
      </c>
      <c r="AB3959" s="1" t="s">
        <v>15733</v>
      </c>
      <c r="AC3959" s="7" t="s">
        <v>14869</v>
      </c>
      <c r="AD3959" s="1" t="s">
        <v>16269</v>
      </c>
    </row>
    <row r="3960" spans="1:30">
      <c r="A3960" s="6">
        <v>43941</v>
      </c>
      <c r="B3960" s="7" t="s">
        <v>15</v>
      </c>
      <c r="C3960" s="7" t="s">
        <v>4645</v>
      </c>
      <c r="D3960" s="7" t="s">
        <v>692</v>
      </c>
      <c r="E3960" s="7" t="s">
        <v>16</v>
      </c>
      <c r="F3960" s="7"/>
      <c r="G3960" s="7" t="s">
        <v>37</v>
      </c>
      <c r="H3960" s="7" t="s">
        <v>7140</v>
      </c>
      <c r="I3960" s="7" t="s">
        <v>723</v>
      </c>
      <c r="J3960" s="7"/>
      <c r="K3960" s="7" t="s">
        <v>724</v>
      </c>
      <c r="L3960" s="7" t="s">
        <v>8357</v>
      </c>
      <c r="M3960" s="7" t="s">
        <v>632</v>
      </c>
      <c r="N3960" s="7">
        <v>2880</v>
      </c>
      <c r="O3960" s="7">
        <v>6</v>
      </c>
      <c r="P3960" s="7">
        <v>480</v>
      </c>
      <c r="Q3960" s="7"/>
      <c r="R3960" s="1"/>
      <c r="S3960" s="1"/>
      <c r="T3960" s="1"/>
      <c r="U3960" s="15" t="s">
        <v>816</v>
      </c>
      <c r="V3960" s="52"/>
      <c r="W3960" s="14" t="s">
        <v>815</v>
      </c>
      <c r="X3960" s="20">
        <v>0</v>
      </c>
      <c r="Y3960" s="7" t="s">
        <v>12731</v>
      </c>
      <c r="Z3960" s="11" t="s">
        <v>4442</v>
      </c>
      <c r="AA3960" s="7">
        <v>720000</v>
      </c>
      <c r="AB3960" s="1" t="s">
        <v>14981</v>
      </c>
      <c r="AC3960" s="7" t="s">
        <v>14870</v>
      </c>
      <c r="AD3960" s="1" t="s">
        <v>16269</v>
      </c>
    </row>
    <row r="3961" spans="1:30">
      <c r="A3961" s="6">
        <v>43949</v>
      </c>
      <c r="B3961" s="7" t="s">
        <v>1385</v>
      </c>
      <c r="C3961" s="7" t="s">
        <v>4499</v>
      </c>
      <c r="D3961" s="7" t="s">
        <v>2194</v>
      </c>
      <c r="E3961" s="7" t="s">
        <v>36</v>
      </c>
      <c r="F3961" s="7" t="s">
        <v>2319</v>
      </c>
      <c r="G3961" s="7" t="s">
        <v>17</v>
      </c>
      <c r="H3961" s="7" t="s">
        <v>7141</v>
      </c>
      <c r="I3961" s="7" t="s">
        <v>2321</v>
      </c>
      <c r="J3961" s="7" t="s">
        <v>2321</v>
      </c>
      <c r="K3961" s="7" t="s">
        <v>2321</v>
      </c>
      <c r="L3961" s="7" t="s">
        <v>14751</v>
      </c>
      <c r="M3961" s="7" t="s">
        <v>10066</v>
      </c>
      <c r="N3961" s="7">
        <v>2880</v>
      </c>
      <c r="O3961" s="7">
        <v>200</v>
      </c>
      <c r="P3961" s="7">
        <v>14.4</v>
      </c>
      <c r="Q3961" s="7"/>
      <c r="R3961" s="1"/>
      <c r="S3961" s="1"/>
      <c r="T3961" s="1"/>
      <c r="U3961" s="15" t="s">
        <v>816</v>
      </c>
      <c r="V3961" s="52"/>
      <c r="W3961" s="14" t="s">
        <v>815</v>
      </c>
      <c r="X3961" s="20">
        <v>0</v>
      </c>
      <c r="Y3961" s="7" t="s">
        <v>12732</v>
      </c>
      <c r="Z3961" s="11" t="s">
        <v>4442</v>
      </c>
      <c r="AA3961" s="7">
        <v>5500000</v>
      </c>
      <c r="AB3961" s="1" t="s">
        <v>16160</v>
      </c>
      <c r="AC3961" s="7" t="s">
        <v>14869</v>
      </c>
      <c r="AD3961" s="1" t="s">
        <v>16269</v>
      </c>
    </row>
    <row r="3962" spans="1:30">
      <c r="A3962" s="6" t="s">
        <v>815</v>
      </c>
      <c r="B3962" s="7" t="s">
        <v>15</v>
      </c>
      <c r="C3962" s="7" t="s">
        <v>4458</v>
      </c>
      <c r="D3962" s="11" t="s">
        <v>904</v>
      </c>
      <c r="E3962" s="7" t="s">
        <v>16</v>
      </c>
      <c r="F3962" s="7" t="s">
        <v>4459</v>
      </c>
      <c r="G3962" s="7" t="s">
        <v>17</v>
      </c>
      <c r="H3962" s="7" t="s">
        <v>6661</v>
      </c>
      <c r="I3962" s="7" t="s">
        <v>8267</v>
      </c>
      <c r="J3962" s="7"/>
      <c r="K3962" s="7" t="s">
        <v>4517</v>
      </c>
      <c r="L3962" s="7" t="s">
        <v>9210</v>
      </c>
      <c r="M3962" s="7" t="s">
        <v>14521</v>
      </c>
      <c r="N3962" s="7">
        <v>2877</v>
      </c>
      <c r="O3962" s="7"/>
      <c r="P3962" s="7"/>
      <c r="Q3962" s="7"/>
      <c r="R3962" s="1"/>
      <c r="S3962" s="1"/>
      <c r="T3962" s="1"/>
      <c r="U3962" s="15" t="s">
        <v>816</v>
      </c>
      <c r="V3962" s="52"/>
      <c r="W3962" s="14" t="s">
        <v>815</v>
      </c>
      <c r="X3962" s="20">
        <v>0</v>
      </c>
      <c r="Y3962" s="7" t="s">
        <v>12733</v>
      </c>
      <c r="Z3962" s="11" t="s">
        <v>4442</v>
      </c>
      <c r="AA3962" s="7">
        <v>363115743</v>
      </c>
      <c r="AB3962" s="1" t="s">
        <v>15924</v>
      </c>
      <c r="AC3962" s="7" t="s">
        <v>14869</v>
      </c>
      <c r="AD3962" s="1" t="s">
        <v>16269</v>
      </c>
    </row>
    <row r="3963" spans="1:30">
      <c r="A3963" s="6">
        <v>43949</v>
      </c>
      <c r="B3963" s="7" t="s">
        <v>1385</v>
      </c>
      <c r="C3963" s="7" t="s">
        <v>4499</v>
      </c>
      <c r="D3963" s="7" t="s">
        <v>2194</v>
      </c>
      <c r="E3963" s="7" t="s">
        <v>36</v>
      </c>
      <c r="F3963" s="7" t="s">
        <v>2319</v>
      </c>
      <c r="G3963" s="7" t="s">
        <v>17</v>
      </c>
      <c r="H3963" s="7" t="s">
        <v>6829</v>
      </c>
      <c r="I3963" s="7" t="s">
        <v>2321</v>
      </c>
      <c r="J3963" s="7" t="s">
        <v>2321</v>
      </c>
      <c r="K3963" s="7" t="s">
        <v>2321</v>
      </c>
      <c r="L3963" s="7" t="s">
        <v>8616</v>
      </c>
      <c r="M3963" s="7" t="s">
        <v>8617</v>
      </c>
      <c r="N3963" s="7">
        <v>2860</v>
      </c>
      <c r="O3963" s="7">
        <v>220</v>
      </c>
      <c r="P3963" s="7">
        <v>13</v>
      </c>
      <c r="Q3963" s="7"/>
      <c r="R3963" s="1"/>
      <c r="S3963" s="1"/>
      <c r="T3963" s="1"/>
      <c r="U3963" s="15" t="s">
        <v>816</v>
      </c>
      <c r="V3963" s="52"/>
      <c r="W3963" s="14" t="s">
        <v>815</v>
      </c>
      <c r="X3963" s="20">
        <v>0</v>
      </c>
      <c r="Y3963" s="7" t="s">
        <v>12734</v>
      </c>
      <c r="Z3963" s="11" t="s">
        <v>4442</v>
      </c>
      <c r="AA3963" s="7">
        <v>0</v>
      </c>
      <c r="AB3963" s="1" t="s">
        <v>15753</v>
      </c>
      <c r="AC3963" s="7" t="s">
        <v>14870</v>
      </c>
      <c r="AD3963" s="1" t="s">
        <v>16269</v>
      </c>
    </row>
    <row r="3964" spans="1:30">
      <c r="A3964" s="6" t="s">
        <v>815</v>
      </c>
      <c r="B3964" s="7" t="s">
        <v>15</v>
      </c>
      <c r="C3964" s="7" t="s">
        <v>4458</v>
      </c>
      <c r="D3964" s="11" t="s">
        <v>904</v>
      </c>
      <c r="E3964" s="7" t="s">
        <v>16</v>
      </c>
      <c r="F3964" s="7" t="s">
        <v>7142</v>
      </c>
      <c r="G3964" s="7" t="s">
        <v>17</v>
      </c>
      <c r="H3964" s="7" t="s">
        <v>7143</v>
      </c>
      <c r="I3964" s="7" t="s">
        <v>10067</v>
      </c>
      <c r="J3964" s="7"/>
      <c r="K3964" s="7" t="s">
        <v>4517</v>
      </c>
      <c r="L3964" s="7"/>
      <c r="M3964" s="7"/>
      <c r="N3964" s="7">
        <v>2852.4</v>
      </c>
      <c r="O3964" s="7"/>
      <c r="P3964" s="7"/>
      <c r="Q3964" s="7"/>
      <c r="R3964" s="1"/>
      <c r="S3964" s="1"/>
      <c r="T3964" s="1"/>
      <c r="U3964" s="15" t="s">
        <v>816</v>
      </c>
      <c r="V3964" s="52"/>
      <c r="W3964" s="14" t="s">
        <v>815</v>
      </c>
      <c r="X3964" s="20">
        <v>0</v>
      </c>
      <c r="Y3964" s="7" t="s">
        <v>12735</v>
      </c>
      <c r="Z3964" s="11" t="s">
        <v>4442</v>
      </c>
      <c r="AA3964" s="7"/>
      <c r="AB3964" s="1" t="s">
        <v>14871</v>
      </c>
      <c r="AC3964" s="7"/>
      <c r="AD3964" s="1" t="s">
        <v>16269</v>
      </c>
    </row>
    <row r="3965" spans="1:30">
      <c r="A3965" s="6">
        <v>43942</v>
      </c>
      <c r="B3965" s="7" t="s">
        <v>15</v>
      </c>
      <c r="C3965" s="7" t="s">
        <v>5184</v>
      </c>
      <c r="D3965" s="7" t="s">
        <v>474</v>
      </c>
      <c r="E3965" s="7" t="s">
        <v>16</v>
      </c>
      <c r="F3965" s="7"/>
      <c r="G3965" s="7" t="s">
        <v>37</v>
      </c>
      <c r="H3965" s="7" t="s">
        <v>7144</v>
      </c>
      <c r="I3965" s="7" t="s">
        <v>10068</v>
      </c>
      <c r="J3965" s="7"/>
      <c r="K3965" s="7" t="s">
        <v>10069</v>
      </c>
      <c r="L3965" s="7" t="s">
        <v>10070</v>
      </c>
      <c r="M3965" s="7" t="s">
        <v>10071</v>
      </c>
      <c r="N3965" s="7">
        <v>2850</v>
      </c>
      <c r="O3965" s="7">
        <v>600</v>
      </c>
      <c r="P3965" s="7">
        <v>4.75</v>
      </c>
      <c r="Q3965" s="7"/>
      <c r="R3965" s="1"/>
      <c r="S3965" s="1"/>
      <c r="T3965" s="1"/>
      <c r="U3965" s="15" t="s">
        <v>816</v>
      </c>
      <c r="V3965" s="52"/>
      <c r="W3965" s="14" t="s">
        <v>815</v>
      </c>
      <c r="X3965" s="20">
        <v>0</v>
      </c>
      <c r="Y3965" s="7" t="s">
        <v>12736</v>
      </c>
      <c r="Z3965" s="11" t="s">
        <v>4442</v>
      </c>
      <c r="AA3965" s="7">
        <v>100000</v>
      </c>
      <c r="AB3965" s="1" t="s">
        <v>16161</v>
      </c>
      <c r="AC3965" s="7" t="s">
        <v>14868</v>
      </c>
      <c r="AD3965" s="1" t="s">
        <v>16269</v>
      </c>
    </row>
    <row r="3966" spans="1:30">
      <c r="A3966" s="6">
        <v>43944</v>
      </c>
      <c r="B3966" s="7" t="s">
        <v>15</v>
      </c>
      <c r="C3966" s="7" t="s">
        <v>4593</v>
      </c>
      <c r="D3966" s="7" t="s">
        <v>474</v>
      </c>
      <c r="E3966" s="7" t="s">
        <v>16</v>
      </c>
      <c r="F3966" s="7"/>
      <c r="G3966" s="7" t="s">
        <v>37</v>
      </c>
      <c r="H3966" s="7" t="s">
        <v>7145</v>
      </c>
      <c r="I3966" s="7" t="s">
        <v>630</v>
      </c>
      <c r="J3966" s="7"/>
      <c r="K3966" s="7" t="s">
        <v>10072</v>
      </c>
      <c r="L3966" s="7" t="s">
        <v>655</v>
      </c>
      <c r="M3966" s="7" t="s">
        <v>10073</v>
      </c>
      <c r="N3966" s="7">
        <v>2850</v>
      </c>
      <c r="O3966" s="7">
        <v>10</v>
      </c>
      <c r="P3966" s="7">
        <v>285</v>
      </c>
      <c r="Q3966" s="7"/>
      <c r="R3966" s="1"/>
      <c r="S3966" s="1"/>
      <c r="T3966" s="1"/>
      <c r="U3966" s="15" t="s">
        <v>816</v>
      </c>
      <c r="V3966" s="52"/>
      <c r="W3966" s="14" t="s">
        <v>815</v>
      </c>
      <c r="X3966" s="20">
        <v>0</v>
      </c>
      <c r="Y3966" s="7" t="s">
        <v>12737</v>
      </c>
      <c r="Z3966" s="11" t="s">
        <v>4442</v>
      </c>
      <c r="AA3966" s="7">
        <v>0</v>
      </c>
      <c r="AB3966" s="1" t="s">
        <v>15623</v>
      </c>
      <c r="AC3966" s="7" t="s">
        <v>14868</v>
      </c>
      <c r="AD3966" s="1" t="s">
        <v>16269</v>
      </c>
    </row>
    <row r="3967" spans="1:30">
      <c r="A3967" s="6">
        <v>43943</v>
      </c>
      <c r="B3967" s="7" t="s">
        <v>15</v>
      </c>
      <c r="C3967" s="7" t="s">
        <v>4642</v>
      </c>
      <c r="D3967" s="7" t="s">
        <v>2046</v>
      </c>
      <c r="E3967" s="7" t="s">
        <v>16</v>
      </c>
      <c r="F3967" s="7"/>
      <c r="G3967" s="7" t="s">
        <v>17</v>
      </c>
      <c r="H3967" s="7" t="s">
        <v>7146</v>
      </c>
      <c r="I3967" s="7" t="s">
        <v>2093</v>
      </c>
      <c r="J3967" s="7"/>
      <c r="K3967" s="7" t="s">
        <v>2094</v>
      </c>
      <c r="L3967" s="7" t="s">
        <v>13865</v>
      </c>
      <c r="M3967" s="7" t="s">
        <v>2055</v>
      </c>
      <c r="N3967" s="7">
        <v>2850</v>
      </c>
      <c r="O3967" s="7">
        <v>19000</v>
      </c>
      <c r="P3967" s="7">
        <v>0.15</v>
      </c>
      <c r="Q3967" s="7"/>
      <c r="R3967" s="1"/>
      <c r="S3967" s="1"/>
      <c r="T3967" s="1"/>
      <c r="U3967" s="15" t="s">
        <v>816</v>
      </c>
      <c r="V3967" s="52"/>
      <c r="W3967" s="14" t="s">
        <v>815</v>
      </c>
      <c r="X3967" s="20">
        <v>0</v>
      </c>
      <c r="Y3967" s="7" t="s">
        <v>12738</v>
      </c>
      <c r="Z3967" s="11" t="s">
        <v>4442</v>
      </c>
      <c r="AA3967" s="7">
        <v>2000000</v>
      </c>
      <c r="AB3967" s="1" t="s">
        <v>15207</v>
      </c>
      <c r="AC3967" s="7" t="s">
        <v>14869</v>
      </c>
      <c r="AD3967" s="1" t="s">
        <v>16269</v>
      </c>
    </row>
    <row r="3968" spans="1:30">
      <c r="A3968" s="6">
        <v>43944</v>
      </c>
      <c r="B3968" s="7" t="s">
        <v>15</v>
      </c>
      <c r="C3968" s="7" t="s">
        <v>4656</v>
      </c>
      <c r="D3968" s="7" t="s">
        <v>39</v>
      </c>
      <c r="E3968" s="7" t="s">
        <v>16</v>
      </c>
      <c r="F3968" s="7" t="s">
        <v>129</v>
      </c>
      <c r="G3968" s="7" t="s">
        <v>37</v>
      </c>
      <c r="H3968" s="7" t="s">
        <v>7147</v>
      </c>
      <c r="I3968" s="7" t="s">
        <v>9929</v>
      </c>
      <c r="J3968" s="7"/>
      <c r="K3968" s="7" t="s">
        <v>10074</v>
      </c>
      <c r="L3968" s="7" t="s">
        <v>9931</v>
      </c>
      <c r="M3968" s="7" t="s">
        <v>14722</v>
      </c>
      <c r="N3968" s="7">
        <v>2850</v>
      </c>
      <c r="O3968" s="7">
        <v>1</v>
      </c>
      <c r="P3968" s="7">
        <v>2850</v>
      </c>
      <c r="Q3968" s="7"/>
      <c r="R3968" s="1"/>
      <c r="S3968" s="1"/>
      <c r="T3968" s="1"/>
      <c r="U3968" s="15" t="s">
        <v>816</v>
      </c>
      <c r="V3968" s="52"/>
      <c r="W3968" s="14" t="s">
        <v>815</v>
      </c>
      <c r="X3968" s="20">
        <v>0</v>
      </c>
      <c r="Y3968" s="7" t="s">
        <v>12739</v>
      </c>
      <c r="Z3968" s="11" t="s">
        <v>4442</v>
      </c>
      <c r="AA3968" s="7">
        <v>50000</v>
      </c>
      <c r="AB3968" s="1" t="s">
        <v>16124</v>
      </c>
      <c r="AC3968" s="7" t="s">
        <v>14868</v>
      </c>
      <c r="AD3968" s="1" t="s">
        <v>16269</v>
      </c>
    </row>
    <row r="3969" spans="1:30">
      <c r="A3969" s="6">
        <v>43944</v>
      </c>
      <c r="B3969" s="7" t="s">
        <v>15</v>
      </c>
      <c r="C3969" s="7" t="s">
        <v>4656</v>
      </c>
      <c r="D3969" s="7" t="s">
        <v>39</v>
      </c>
      <c r="E3969" s="7" t="s">
        <v>16</v>
      </c>
      <c r="F3969" s="7" t="s">
        <v>129</v>
      </c>
      <c r="G3969" s="7" t="s">
        <v>37</v>
      </c>
      <c r="H3969" s="7" t="s">
        <v>174</v>
      </c>
      <c r="I3969" s="7" t="s">
        <v>8668</v>
      </c>
      <c r="J3969" s="7"/>
      <c r="K3969" s="7" t="s">
        <v>175</v>
      </c>
      <c r="L3969" s="7" t="s">
        <v>13652</v>
      </c>
      <c r="M3969" s="7" t="s">
        <v>13651</v>
      </c>
      <c r="N3969" s="7">
        <v>2850</v>
      </c>
      <c r="O3969" s="7">
        <v>1500</v>
      </c>
      <c r="P3969" s="7">
        <v>1.9</v>
      </c>
      <c r="Q3969" s="7"/>
      <c r="R3969" s="1"/>
      <c r="S3969" s="1"/>
      <c r="T3969" s="1"/>
      <c r="U3969" s="15" t="s">
        <v>816</v>
      </c>
      <c r="V3969" s="52"/>
      <c r="W3969" s="14" t="s">
        <v>815</v>
      </c>
      <c r="X3969" s="20">
        <v>0</v>
      </c>
      <c r="Y3969" s="7" t="s">
        <v>12740</v>
      </c>
      <c r="Z3969" s="11" t="s">
        <v>4442</v>
      </c>
      <c r="AA3969" s="7">
        <v>50000</v>
      </c>
      <c r="AB3969" s="1" t="s">
        <v>14888</v>
      </c>
      <c r="AC3969" s="7" t="s">
        <v>14870</v>
      </c>
      <c r="AD3969" s="1" t="s">
        <v>16269</v>
      </c>
    </row>
    <row r="3970" spans="1:30">
      <c r="A3970" s="6">
        <v>43941</v>
      </c>
      <c r="B3970" s="7" t="s">
        <v>15</v>
      </c>
      <c r="C3970" s="7" t="s">
        <v>4645</v>
      </c>
      <c r="D3970" s="7" t="s">
        <v>692</v>
      </c>
      <c r="E3970" s="7" t="s">
        <v>16</v>
      </c>
      <c r="F3970" s="7"/>
      <c r="G3970" s="7" t="s">
        <v>17</v>
      </c>
      <c r="H3970" s="7" t="s">
        <v>7148</v>
      </c>
      <c r="I3970" s="7" t="s">
        <v>9156</v>
      </c>
      <c r="J3970" s="7"/>
      <c r="K3970" s="7" t="s">
        <v>9157</v>
      </c>
      <c r="L3970" s="7" t="s">
        <v>9734</v>
      </c>
      <c r="M3970" s="7" t="s">
        <v>9735</v>
      </c>
      <c r="N3970" s="7">
        <v>2850</v>
      </c>
      <c r="O3970" s="7">
        <v>30</v>
      </c>
      <c r="P3970" s="7">
        <v>95</v>
      </c>
      <c r="Q3970" s="7"/>
      <c r="R3970" s="1"/>
      <c r="S3970" s="1"/>
      <c r="T3970" s="1"/>
      <c r="U3970" s="15" t="s">
        <v>816</v>
      </c>
      <c r="V3970" s="52"/>
      <c r="W3970" s="14" t="s">
        <v>815</v>
      </c>
      <c r="X3970" s="20">
        <v>0</v>
      </c>
      <c r="Y3970" s="7" t="s">
        <v>12741</v>
      </c>
      <c r="Z3970" s="11" t="s">
        <v>4442</v>
      </c>
      <c r="AA3970" s="7">
        <v>100000</v>
      </c>
      <c r="AB3970" s="1" t="s">
        <v>16072</v>
      </c>
      <c r="AC3970" s="7" t="s">
        <v>14870</v>
      </c>
      <c r="AD3970" s="1" t="s">
        <v>16269</v>
      </c>
    </row>
    <row r="3971" spans="1:30">
      <c r="A3971" s="6">
        <v>43951</v>
      </c>
      <c r="B3971" s="7" t="s">
        <v>1385</v>
      </c>
      <c r="C3971" s="7" t="s">
        <v>4444</v>
      </c>
      <c r="D3971" s="7" t="s">
        <v>1387</v>
      </c>
      <c r="E3971" s="7" t="s">
        <v>1499</v>
      </c>
      <c r="F3971" s="7" t="s">
        <v>5242</v>
      </c>
      <c r="G3971" s="7" t="s">
        <v>17</v>
      </c>
      <c r="H3971" s="7" t="s">
        <v>5514</v>
      </c>
      <c r="I3971" s="7" t="s">
        <v>8523</v>
      </c>
      <c r="J3971" s="7"/>
      <c r="K3971" s="7"/>
      <c r="L3971" s="7" t="s">
        <v>3684</v>
      </c>
      <c r="M3971" s="7" t="s">
        <v>10075</v>
      </c>
      <c r="N3971" s="7">
        <v>2850</v>
      </c>
      <c r="O3971" s="7"/>
      <c r="P3971" s="7"/>
      <c r="Q3971" s="7"/>
      <c r="R3971" s="1"/>
      <c r="S3971" s="1"/>
      <c r="T3971" s="1"/>
      <c r="U3971" s="15" t="s">
        <v>816</v>
      </c>
      <c r="V3971" s="52"/>
      <c r="W3971" s="14" t="s">
        <v>815</v>
      </c>
      <c r="X3971" s="20">
        <v>0</v>
      </c>
      <c r="Y3971" s="7" t="s">
        <v>12742</v>
      </c>
      <c r="Z3971" s="11" t="s">
        <v>4442</v>
      </c>
      <c r="AA3971" s="7">
        <v>24000</v>
      </c>
      <c r="AB3971" s="1" t="s">
        <v>15396</v>
      </c>
      <c r="AC3971" s="7" t="s">
        <v>14868</v>
      </c>
      <c r="AD3971" s="1" t="s">
        <v>16269</v>
      </c>
    </row>
    <row r="3972" spans="1:30">
      <c r="A3972" s="6">
        <v>43938</v>
      </c>
      <c r="B3972" s="7" t="s">
        <v>21</v>
      </c>
      <c r="C3972" s="7" t="s">
        <v>4589</v>
      </c>
      <c r="D3972" s="7" t="s">
        <v>2170</v>
      </c>
      <c r="E3972" s="7" t="s">
        <v>16</v>
      </c>
      <c r="F3972" s="7"/>
      <c r="G3972" s="7" t="s">
        <v>17</v>
      </c>
      <c r="H3972" s="7" t="s">
        <v>7149</v>
      </c>
      <c r="I3972" s="7" t="s">
        <v>5081</v>
      </c>
      <c r="J3972" s="7"/>
      <c r="K3972" s="7"/>
      <c r="L3972" s="7" t="s">
        <v>13872</v>
      </c>
      <c r="M3972" s="7" t="s">
        <v>2172</v>
      </c>
      <c r="N3972" s="7">
        <v>2839.74</v>
      </c>
      <c r="O3972" s="7">
        <v>7473</v>
      </c>
      <c r="P3972" s="7">
        <v>0.38</v>
      </c>
      <c r="Q3972" s="7"/>
      <c r="R3972" s="1"/>
      <c r="S3972" s="1"/>
      <c r="T3972" s="1"/>
      <c r="U3972" s="15" t="s">
        <v>816</v>
      </c>
      <c r="V3972" s="52"/>
      <c r="W3972" s="14" t="s">
        <v>815</v>
      </c>
      <c r="X3972" s="20">
        <v>0</v>
      </c>
      <c r="Y3972" s="7" t="s">
        <v>12743</v>
      </c>
      <c r="Z3972" s="11" t="s">
        <v>4442</v>
      </c>
      <c r="AA3972" s="7">
        <v>500000</v>
      </c>
      <c r="AB3972" s="1" t="s">
        <v>15215</v>
      </c>
      <c r="AC3972" s="7" t="s">
        <v>14869</v>
      </c>
      <c r="AD3972" s="1" t="s">
        <v>16269</v>
      </c>
    </row>
    <row r="3973" spans="1:30">
      <c r="A3973" s="6">
        <v>43943</v>
      </c>
      <c r="B3973" s="7" t="s">
        <v>15</v>
      </c>
      <c r="C3973" s="7" t="s">
        <v>5184</v>
      </c>
      <c r="D3973" s="7" t="s">
        <v>474</v>
      </c>
      <c r="E3973" s="7" t="s">
        <v>16</v>
      </c>
      <c r="F3973" s="7"/>
      <c r="G3973" s="7" t="s">
        <v>37</v>
      </c>
      <c r="H3973" s="7" t="s">
        <v>7150</v>
      </c>
      <c r="I3973" s="7" t="s">
        <v>8250</v>
      </c>
      <c r="J3973" s="7"/>
      <c r="K3973" s="7" t="s">
        <v>8251</v>
      </c>
      <c r="L3973" s="7" t="s">
        <v>10076</v>
      </c>
      <c r="M3973" s="7" t="s">
        <v>10077</v>
      </c>
      <c r="N3973" s="7">
        <v>2832</v>
      </c>
      <c r="O3973" s="7">
        <v>2</v>
      </c>
      <c r="P3973" s="7">
        <v>1416</v>
      </c>
      <c r="Q3973" s="7"/>
      <c r="R3973" s="1"/>
      <c r="S3973" s="1"/>
      <c r="T3973" s="1"/>
      <c r="U3973" s="15" t="s">
        <v>816</v>
      </c>
      <c r="V3973" s="52"/>
      <c r="W3973" s="14" t="s">
        <v>815</v>
      </c>
      <c r="X3973" s="20">
        <v>0</v>
      </c>
      <c r="Y3973" s="7" t="s">
        <v>12744</v>
      </c>
      <c r="Z3973" s="11" t="s">
        <v>4442</v>
      </c>
      <c r="AA3973" s="7">
        <v>100000</v>
      </c>
      <c r="AB3973" s="1" t="s">
        <v>16162</v>
      </c>
      <c r="AC3973" s="7" t="s">
        <v>14870</v>
      </c>
      <c r="AD3973" s="1" t="s">
        <v>16269</v>
      </c>
    </row>
    <row r="3974" spans="1:30">
      <c r="A3974" s="6">
        <v>43930</v>
      </c>
      <c r="B3974" s="7" t="s">
        <v>1385</v>
      </c>
      <c r="C3974" s="7" t="s">
        <v>4444</v>
      </c>
      <c r="D3974" s="7" t="s">
        <v>1387</v>
      </c>
      <c r="E3974" s="7" t="s">
        <v>1499</v>
      </c>
      <c r="F3974" s="7" t="s">
        <v>4467</v>
      </c>
      <c r="G3974" s="7" t="s">
        <v>34</v>
      </c>
      <c r="H3974" s="7" t="s">
        <v>7151</v>
      </c>
      <c r="I3974" s="7" t="s">
        <v>10078</v>
      </c>
      <c r="J3974" s="7"/>
      <c r="K3974" s="7"/>
      <c r="L3974" s="7" t="s">
        <v>14752</v>
      </c>
      <c r="M3974" s="7" t="s">
        <v>10079</v>
      </c>
      <c r="N3974" s="7">
        <v>2820</v>
      </c>
      <c r="O3974" s="7"/>
      <c r="P3974" s="7"/>
      <c r="Q3974" s="7"/>
      <c r="R3974" s="1"/>
      <c r="S3974" s="1"/>
      <c r="T3974" s="1"/>
      <c r="U3974" s="15" t="s">
        <v>816</v>
      </c>
      <c r="V3974" s="52"/>
      <c r="W3974" s="14" t="s">
        <v>815</v>
      </c>
      <c r="X3974" s="20">
        <v>0</v>
      </c>
      <c r="Y3974" s="7" t="s">
        <v>12745</v>
      </c>
      <c r="Z3974" s="11" t="s">
        <v>4442</v>
      </c>
      <c r="AA3974" s="7">
        <v>600000</v>
      </c>
      <c r="AB3974" s="1" t="s">
        <v>16163</v>
      </c>
      <c r="AC3974" s="7" t="s">
        <v>14868</v>
      </c>
      <c r="AD3974" s="1" t="s">
        <v>16269</v>
      </c>
    </row>
    <row r="3975" spans="1:30">
      <c r="A3975" s="6">
        <v>43949</v>
      </c>
      <c r="B3975" s="7" t="s">
        <v>1385</v>
      </c>
      <c r="C3975" s="7" t="s">
        <v>4499</v>
      </c>
      <c r="D3975" s="7" t="s">
        <v>2194</v>
      </c>
      <c r="E3975" s="7" t="s">
        <v>36</v>
      </c>
      <c r="F3975" s="7" t="s">
        <v>2319</v>
      </c>
      <c r="G3975" s="7" t="s">
        <v>17</v>
      </c>
      <c r="H3975" s="7" t="s">
        <v>7152</v>
      </c>
      <c r="I3975" s="7" t="s">
        <v>2321</v>
      </c>
      <c r="J3975" s="7" t="s">
        <v>2321</v>
      </c>
      <c r="K3975" s="7" t="s">
        <v>2321</v>
      </c>
      <c r="L3975" s="7" t="s">
        <v>9203</v>
      </c>
      <c r="M3975" s="7" t="s">
        <v>9204</v>
      </c>
      <c r="N3975" s="7">
        <v>2801.48</v>
      </c>
      <c r="O3975" s="7">
        <v>44</v>
      </c>
      <c r="P3975" s="7">
        <v>63.67</v>
      </c>
      <c r="Q3975" s="7"/>
      <c r="R3975" s="1"/>
      <c r="S3975" s="1"/>
      <c r="T3975" s="1"/>
      <c r="U3975" s="15" t="s">
        <v>816</v>
      </c>
      <c r="V3975" s="52"/>
      <c r="W3975" s="14" t="s">
        <v>815</v>
      </c>
      <c r="X3975" s="20">
        <v>0</v>
      </c>
      <c r="Y3975" s="7" t="s">
        <v>12746</v>
      </c>
      <c r="Z3975" s="11" t="s">
        <v>4442</v>
      </c>
      <c r="AA3975" s="7">
        <v>2419500</v>
      </c>
      <c r="AB3975" s="1" t="s">
        <v>15922</v>
      </c>
      <c r="AC3975" s="7" t="s">
        <v>14869</v>
      </c>
      <c r="AD3975" s="1" t="s">
        <v>16269</v>
      </c>
    </row>
    <row r="3976" spans="1:30">
      <c r="A3976" s="6">
        <v>43927</v>
      </c>
      <c r="B3976" s="7" t="s">
        <v>21</v>
      </c>
      <c r="C3976" s="7" t="s">
        <v>4269</v>
      </c>
      <c r="D3976" s="7" t="s">
        <v>3952</v>
      </c>
      <c r="E3976" s="7" t="s">
        <v>16</v>
      </c>
      <c r="F3976" s="7" t="s">
        <v>4270</v>
      </c>
      <c r="G3976" s="7" t="s">
        <v>37</v>
      </c>
      <c r="H3976" s="7" t="s">
        <v>7153</v>
      </c>
      <c r="I3976" s="7" t="s">
        <v>9114</v>
      </c>
      <c r="J3976" s="7"/>
      <c r="K3976" s="7"/>
      <c r="L3976" s="7" t="s">
        <v>14496</v>
      </c>
      <c r="M3976" s="7" t="s">
        <v>9115</v>
      </c>
      <c r="N3976" s="7">
        <v>2800</v>
      </c>
      <c r="O3976" s="7">
        <v>1</v>
      </c>
      <c r="P3976" s="7">
        <v>2800</v>
      </c>
      <c r="Q3976" s="7"/>
      <c r="R3976" s="1"/>
      <c r="S3976" s="1"/>
      <c r="T3976" s="1"/>
      <c r="U3976" s="15" t="s">
        <v>816</v>
      </c>
      <c r="V3976" s="52"/>
      <c r="W3976" s="14" t="s">
        <v>815</v>
      </c>
      <c r="X3976" s="20">
        <v>0</v>
      </c>
      <c r="Y3976" s="7" t="s">
        <v>12747</v>
      </c>
      <c r="Z3976" s="11" t="s">
        <v>4442</v>
      </c>
      <c r="AA3976" s="7">
        <v>100000</v>
      </c>
      <c r="AB3976" s="1" t="s">
        <v>15899</v>
      </c>
      <c r="AC3976" s="7" t="s">
        <v>14868</v>
      </c>
      <c r="AD3976" s="1" t="s">
        <v>16269</v>
      </c>
    </row>
    <row r="3977" spans="1:30">
      <c r="A3977" s="6">
        <v>43941</v>
      </c>
      <c r="B3977" s="7" t="s">
        <v>15</v>
      </c>
      <c r="C3977" s="7" t="s">
        <v>4645</v>
      </c>
      <c r="D3977" s="7" t="s">
        <v>692</v>
      </c>
      <c r="E3977" s="7" t="s">
        <v>16</v>
      </c>
      <c r="F3977" s="7"/>
      <c r="G3977" s="7" t="s">
        <v>37</v>
      </c>
      <c r="H3977" s="7" t="s">
        <v>7154</v>
      </c>
      <c r="I3977" s="7" t="s">
        <v>723</v>
      </c>
      <c r="J3977" s="7"/>
      <c r="K3977" s="7" t="s">
        <v>724</v>
      </c>
      <c r="L3977" s="7" t="s">
        <v>8357</v>
      </c>
      <c r="M3977" s="7" t="s">
        <v>632</v>
      </c>
      <c r="N3977" s="7">
        <v>2800</v>
      </c>
      <c r="O3977" s="7">
        <v>1</v>
      </c>
      <c r="P3977" s="7">
        <v>2800</v>
      </c>
      <c r="Q3977" s="7"/>
      <c r="R3977" s="1"/>
      <c r="S3977" s="1"/>
      <c r="T3977" s="1"/>
      <c r="U3977" s="15" t="s">
        <v>816</v>
      </c>
      <c r="V3977" s="52"/>
      <c r="W3977" s="14" t="s">
        <v>815</v>
      </c>
      <c r="X3977" s="20">
        <v>0</v>
      </c>
      <c r="Y3977" s="7" t="s">
        <v>12748</v>
      </c>
      <c r="Z3977" s="11" t="s">
        <v>4442</v>
      </c>
      <c r="AA3977" s="7">
        <v>720000</v>
      </c>
      <c r="AB3977" s="1" t="s">
        <v>14981</v>
      </c>
      <c r="AC3977" s="7" t="s">
        <v>14870</v>
      </c>
      <c r="AD3977" s="1" t="s">
        <v>16269</v>
      </c>
    </row>
    <row r="3978" spans="1:30">
      <c r="A3978" s="6">
        <v>43941</v>
      </c>
      <c r="B3978" s="7" t="s">
        <v>15</v>
      </c>
      <c r="C3978" s="7" t="s">
        <v>4645</v>
      </c>
      <c r="D3978" s="7" t="s">
        <v>692</v>
      </c>
      <c r="E3978" s="7" t="s">
        <v>16</v>
      </c>
      <c r="F3978" s="7"/>
      <c r="G3978" s="7" t="s">
        <v>37</v>
      </c>
      <c r="H3978" s="7" t="s">
        <v>7155</v>
      </c>
      <c r="I3978" s="7" t="s">
        <v>723</v>
      </c>
      <c r="J3978" s="7"/>
      <c r="K3978" s="7" t="s">
        <v>724</v>
      </c>
      <c r="L3978" s="7" t="s">
        <v>739</v>
      </c>
      <c r="M3978" s="7" t="s">
        <v>743</v>
      </c>
      <c r="N3978" s="7">
        <v>2800</v>
      </c>
      <c r="O3978" s="7">
        <v>1</v>
      </c>
      <c r="P3978" s="7">
        <v>2800</v>
      </c>
      <c r="Q3978" s="7"/>
      <c r="R3978" s="1"/>
      <c r="S3978" s="1"/>
      <c r="T3978" s="1"/>
      <c r="U3978" s="15" t="s">
        <v>816</v>
      </c>
      <c r="V3978" s="52"/>
      <c r="W3978" s="14" t="s">
        <v>815</v>
      </c>
      <c r="X3978" s="20">
        <v>0</v>
      </c>
      <c r="Y3978" s="7" t="s">
        <v>12749</v>
      </c>
      <c r="Z3978" s="11" t="s">
        <v>4442</v>
      </c>
      <c r="AA3978" s="7">
        <v>500000</v>
      </c>
      <c r="AB3978" s="1" t="s">
        <v>14996</v>
      </c>
      <c r="AC3978" s="7" t="s">
        <v>14870</v>
      </c>
      <c r="AD3978" s="1" t="s">
        <v>16269</v>
      </c>
    </row>
    <row r="3979" spans="1:30">
      <c r="A3979" s="6">
        <v>43948</v>
      </c>
      <c r="B3979" s="7" t="s">
        <v>21</v>
      </c>
      <c r="C3979" s="7" t="s">
        <v>4451</v>
      </c>
      <c r="D3979" s="7" t="s">
        <v>2480</v>
      </c>
      <c r="E3979" s="7" t="s">
        <v>16</v>
      </c>
      <c r="F3979" s="7" t="s">
        <v>2481</v>
      </c>
      <c r="G3979" s="7" t="s">
        <v>17</v>
      </c>
      <c r="H3979" s="7" t="s">
        <v>6229</v>
      </c>
      <c r="I3979" s="7" t="s">
        <v>9333</v>
      </c>
      <c r="J3979" s="7" t="s">
        <v>2485</v>
      </c>
      <c r="K3979" s="7"/>
      <c r="L3979" s="7" t="s">
        <v>9334</v>
      </c>
      <c r="M3979" s="7" t="s">
        <v>9335</v>
      </c>
      <c r="N3979" s="7">
        <v>2793.6</v>
      </c>
      <c r="O3979" s="7"/>
      <c r="P3979" s="7"/>
      <c r="Q3979" s="7"/>
      <c r="R3979" s="1"/>
      <c r="S3979" s="1"/>
      <c r="T3979" s="1"/>
      <c r="U3979" s="15" t="s">
        <v>816</v>
      </c>
      <c r="V3979" s="52"/>
      <c r="W3979" s="14" t="s">
        <v>815</v>
      </c>
      <c r="X3979" s="20">
        <v>0</v>
      </c>
      <c r="Y3979" s="7" t="s">
        <v>12750</v>
      </c>
      <c r="Z3979" s="11" t="s">
        <v>4442</v>
      </c>
      <c r="AA3979" s="7">
        <v>250000</v>
      </c>
      <c r="AB3979" s="1" t="s">
        <v>15060</v>
      </c>
      <c r="AC3979" s="7" t="s">
        <v>14870</v>
      </c>
      <c r="AD3979" s="1" t="s">
        <v>16269</v>
      </c>
    </row>
    <row r="3980" spans="1:30">
      <c r="A3980" s="6">
        <v>43949</v>
      </c>
      <c r="B3980" s="7" t="s">
        <v>1385</v>
      </c>
      <c r="C3980" s="7" t="s">
        <v>4499</v>
      </c>
      <c r="D3980" s="7" t="s">
        <v>2194</v>
      </c>
      <c r="E3980" s="7" t="s">
        <v>36</v>
      </c>
      <c r="F3980" s="7" t="s">
        <v>2319</v>
      </c>
      <c r="G3980" s="7" t="s">
        <v>17</v>
      </c>
      <c r="H3980" s="7" t="s">
        <v>7156</v>
      </c>
      <c r="I3980" s="7" t="s">
        <v>2321</v>
      </c>
      <c r="J3980" s="7" t="s">
        <v>2321</v>
      </c>
      <c r="K3980" s="7" t="s">
        <v>2321</v>
      </c>
      <c r="L3980" s="7" t="s">
        <v>9203</v>
      </c>
      <c r="M3980" s="7" t="s">
        <v>9204</v>
      </c>
      <c r="N3980" s="7">
        <v>2782.26</v>
      </c>
      <c r="O3980" s="7">
        <v>82</v>
      </c>
      <c r="P3980" s="7">
        <v>33.93</v>
      </c>
      <c r="Q3980" s="7"/>
      <c r="R3980" s="1"/>
      <c r="S3980" s="1"/>
      <c r="T3980" s="1"/>
      <c r="U3980" s="15" t="s">
        <v>816</v>
      </c>
      <c r="V3980" s="52"/>
      <c r="W3980" s="14" t="s">
        <v>815</v>
      </c>
      <c r="X3980" s="20">
        <v>0</v>
      </c>
      <c r="Y3980" s="7" t="s">
        <v>12751</v>
      </c>
      <c r="Z3980" s="11" t="s">
        <v>4442</v>
      </c>
      <c r="AA3980" s="7">
        <v>2419500</v>
      </c>
      <c r="AB3980" s="1" t="s">
        <v>15922</v>
      </c>
      <c r="AC3980" s="7" t="s">
        <v>14869</v>
      </c>
      <c r="AD3980" s="1" t="s">
        <v>16269</v>
      </c>
    </row>
    <row r="3981" spans="1:30">
      <c r="A3981" s="6">
        <v>43943</v>
      </c>
      <c r="B3981" s="7" t="s">
        <v>15</v>
      </c>
      <c r="C3981" s="7" t="s">
        <v>4645</v>
      </c>
      <c r="D3981" s="7" t="s">
        <v>692</v>
      </c>
      <c r="E3981" s="7" t="s">
        <v>16</v>
      </c>
      <c r="F3981" s="7"/>
      <c r="G3981" s="7" t="s">
        <v>37</v>
      </c>
      <c r="H3981" s="7" t="s">
        <v>7157</v>
      </c>
      <c r="I3981" s="7" t="s">
        <v>727</v>
      </c>
      <c r="J3981" s="7"/>
      <c r="K3981" s="7" t="s">
        <v>728</v>
      </c>
      <c r="L3981" s="7" t="s">
        <v>14388</v>
      </c>
      <c r="M3981" s="7" t="s">
        <v>8726</v>
      </c>
      <c r="N3981" s="7">
        <v>2775</v>
      </c>
      <c r="O3981" s="7">
        <v>3</v>
      </c>
      <c r="P3981" s="7">
        <v>925</v>
      </c>
      <c r="Q3981" s="7"/>
      <c r="R3981" s="1"/>
      <c r="S3981" s="1"/>
      <c r="T3981" s="1"/>
      <c r="U3981" s="15" t="s">
        <v>816</v>
      </c>
      <c r="V3981" s="52"/>
      <c r="W3981" s="14" t="s">
        <v>815</v>
      </c>
      <c r="X3981" s="20">
        <v>0</v>
      </c>
      <c r="Y3981" s="7" t="s">
        <v>12752</v>
      </c>
      <c r="Z3981" s="11" t="s">
        <v>4442</v>
      </c>
      <c r="AA3981" s="7">
        <v>95400</v>
      </c>
      <c r="AB3981" s="1" t="s">
        <v>15785</v>
      </c>
      <c r="AC3981" s="7" t="s">
        <v>14868</v>
      </c>
      <c r="AD3981" s="1" t="s">
        <v>16269</v>
      </c>
    </row>
    <row r="3982" spans="1:30">
      <c r="A3982" s="6" t="s">
        <v>815</v>
      </c>
      <c r="B3982" s="7" t="s">
        <v>15</v>
      </c>
      <c r="C3982" s="7" t="s">
        <v>4458</v>
      </c>
      <c r="D3982" s="11" t="s">
        <v>904</v>
      </c>
      <c r="E3982" s="7" t="s">
        <v>16</v>
      </c>
      <c r="F3982" s="7" t="s">
        <v>4459</v>
      </c>
      <c r="G3982" s="7" t="s">
        <v>17</v>
      </c>
      <c r="H3982" s="7" t="s">
        <v>7158</v>
      </c>
      <c r="I3982" s="7" t="s">
        <v>9271</v>
      </c>
      <c r="J3982" s="7"/>
      <c r="K3982" s="7" t="s">
        <v>4517</v>
      </c>
      <c r="L3982" s="7"/>
      <c r="M3982" s="7"/>
      <c r="N3982" s="7">
        <v>2769</v>
      </c>
      <c r="O3982" s="7"/>
      <c r="P3982" s="7"/>
      <c r="Q3982" s="7"/>
      <c r="R3982" s="1"/>
      <c r="S3982" s="1"/>
      <c r="T3982" s="1"/>
      <c r="U3982" s="15" t="s">
        <v>816</v>
      </c>
      <c r="V3982" s="52"/>
      <c r="W3982" s="14" t="s">
        <v>815</v>
      </c>
      <c r="X3982" s="20">
        <v>0</v>
      </c>
      <c r="Y3982" s="7" t="s">
        <v>12753</v>
      </c>
      <c r="Z3982" s="11" t="s">
        <v>4442</v>
      </c>
      <c r="AA3982" s="7"/>
      <c r="AB3982" s="1" t="s">
        <v>14871</v>
      </c>
      <c r="AC3982" s="7"/>
      <c r="AD3982" s="1" t="s">
        <v>16269</v>
      </c>
    </row>
    <row r="3983" spans="1:30">
      <c r="A3983" s="6">
        <v>43949</v>
      </c>
      <c r="B3983" s="7" t="s">
        <v>1385</v>
      </c>
      <c r="C3983" s="7" t="s">
        <v>4499</v>
      </c>
      <c r="D3983" s="7" t="s">
        <v>2194</v>
      </c>
      <c r="E3983" s="7" t="s">
        <v>36</v>
      </c>
      <c r="F3983" s="7" t="s">
        <v>2319</v>
      </c>
      <c r="G3983" s="7" t="s">
        <v>17</v>
      </c>
      <c r="H3983" s="7" t="s">
        <v>6898</v>
      </c>
      <c r="I3983" s="7" t="s">
        <v>2321</v>
      </c>
      <c r="J3983" s="7" t="s">
        <v>2321</v>
      </c>
      <c r="K3983" s="7" t="s">
        <v>2321</v>
      </c>
      <c r="L3983" s="7" t="s">
        <v>9203</v>
      </c>
      <c r="M3983" s="7" t="s">
        <v>9204</v>
      </c>
      <c r="N3983" s="7">
        <v>2768.04</v>
      </c>
      <c r="O3983" s="7">
        <v>44</v>
      </c>
      <c r="P3983" s="7">
        <v>62.91</v>
      </c>
      <c r="Q3983" s="7"/>
      <c r="R3983" s="1"/>
      <c r="S3983" s="1"/>
      <c r="T3983" s="1"/>
      <c r="U3983" s="15" t="s">
        <v>816</v>
      </c>
      <c r="V3983" s="52"/>
      <c r="W3983" s="14" t="s">
        <v>815</v>
      </c>
      <c r="X3983" s="20">
        <v>0</v>
      </c>
      <c r="Y3983" s="7" t="s">
        <v>12754</v>
      </c>
      <c r="Z3983" s="11" t="s">
        <v>4442</v>
      </c>
      <c r="AA3983" s="7">
        <v>2419500</v>
      </c>
      <c r="AB3983" s="1" t="s">
        <v>15922</v>
      </c>
      <c r="AC3983" s="7" t="s">
        <v>14869</v>
      </c>
      <c r="AD3983" s="1" t="s">
        <v>16269</v>
      </c>
    </row>
    <row r="3984" spans="1:30">
      <c r="A3984" s="6">
        <v>43941</v>
      </c>
      <c r="B3984" s="7" t="s">
        <v>15</v>
      </c>
      <c r="C3984" s="7" t="s">
        <v>4645</v>
      </c>
      <c r="D3984" s="7" t="s">
        <v>692</v>
      </c>
      <c r="E3984" s="7" t="s">
        <v>16</v>
      </c>
      <c r="F3984" s="7"/>
      <c r="G3984" s="7" t="s">
        <v>17</v>
      </c>
      <c r="H3984" s="7" t="s">
        <v>7159</v>
      </c>
      <c r="I3984" s="7" t="s">
        <v>8719</v>
      </c>
      <c r="J3984" s="7"/>
      <c r="K3984" s="7" t="s">
        <v>8720</v>
      </c>
      <c r="L3984" s="7" t="s">
        <v>8721</v>
      </c>
      <c r="M3984" s="7" t="s">
        <v>8722</v>
      </c>
      <c r="N3984" s="7">
        <v>2760</v>
      </c>
      <c r="O3984" s="7">
        <v>1500</v>
      </c>
      <c r="P3984" s="7">
        <v>1.84</v>
      </c>
      <c r="Q3984" s="7"/>
      <c r="R3984" s="1"/>
      <c r="S3984" s="1"/>
      <c r="T3984" s="1"/>
      <c r="U3984" s="15" t="s">
        <v>816</v>
      </c>
      <c r="V3984" s="52"/>
      <c r="W3984" s="14" t="s">
        <v>815</v>
      </c>
      <c r="X3984" s="20">
        <v>0</v>
      </c>
      <c r="Y3984" s="7" t="s">
        <v>12755</v>
      </c>
      <c r="Z3984" s="11" t="s">
        <v>4442</v>
      </c>
      <c r="AA3984" s="7">
        <v>3000000</v>
      </c>
      <c r="AB3984" s="1" t="s">
        <v>15783</v>
      </c>
      <c r="AC3984" s="7" t="s">
        <v>14869</v>
      </c>
      <c r="AD3984" s="1" t="s">
        <v>16269</v>
      </c>
    </row>
    <row r="3985" spans="1:30">
      <c r="A3985" s="6">
        <v>43913</v>
      </c>
      <c r="B3985" s="7" t="s">
        <v>21</v>
      </c>
      <c r="C3985" s="7" t="s">
        <v>4269</v>
      </c>
      <c r="D3985" s="7" t="s">
        <v>3952</v>
      </c>
      <c r="E3985" s="7" t="s">
        <v>16</v>
      </c>
      <c r="F3985" s="7" t="s">
        <v>4270</v>
      </c>
      <c r="G3985" s="7" t="s">
        <v>17</v>
      </c>
      <c r="H3985" s="7" t="s">
        <v>7160</v>
      </c>
      <c r="I3985" s="7" t="s">
        <v>4396</v>
      </c>
      <c r="J3985" s="7"/>
      <c r="K3985" s="7"/>
      <c r="L3985" s="7" t="s">
        <v>8531</v>
      </c>
      <c r="M3985" s="7" t="s">
        <v>14344</v>
      </c>
      <c r="N3985" s="7">
        <v>2755.44</v>
      </c>
      <c r="O3985" s="7">
        <v>3096</v>
      </c>
      <c r="P3985" s="7">
        <v>0.89</v>
      </c>
      <c r="Q3985" s="7" t="s">
        <v>20</v>
      </c>
      <c r="R3985" s="1"/>
      <c r="S3985" s="1"/>
      <c r="T3985" s="1"/>
      <c r="U3985" s="15" t="s">
        <v>816</v>
      </c>
      <c r="V3985" s="52"/>
      <c r="W3985" s="14" t="s">
        <v>815</v>
      </c>
      <c r="X3985" s="20">
        <v>0</v>
      </c>
      <c r="Y3985" s="7" t="s">
        <v>12756</v>
      </c>
      <c r="Z3985" s="11" t="s">
        <v>4442</v>
      </c>
      <c r="AA3985" s="7">
        <v>1500000</v>
      </c>
      <c r="AB3985" s="1" t="s">
        <v>15733</v>
      </c>
      <c r="AC3985" s="7" t="s">
        <v>14869</v>
      </c>
      <c r="AD3985" s="1" t="s">
        <v>16269</v>
      </c>
    </row>
    <row r="3986" spans="1:30">
      <c r="A3986" s="6">
        <v>43949</v>
      </c>
      <c r="B3986" s="7" t="s">
        <v>21</v>
      </c>
      <c r="C3986" s="7" t="s">
        <v>5327</v>
      </c>
      <c r="D3986" s="11" t="s">
        <v>904</v>
      </c>
      <c r="E3986" s="7" t="s">
        <v>16</v>
      </c>
      <c r="F3986" s="7" t="s">
        <v>3478</v>
      </c>
      <c r="G3986" s="7" t="s">
        <v>17</v>
      </c>
      <c r="H3986" s="7" t="s">
        <v>7161</v>
      </c>
      <c r="I3986" s="7"/>
      <c r="J3986" s="7" t="s">
        <v>3499</v>
      </c>
      <c r="K3986" s="7" t="s">
        <v>3481</v>
      </c>
      <c r="L3986" s="7" t="s">
        <v>13993</v>
      </c>
      <c r="M3986" s="7" t="s">
        <v>3500</v>
      </c>
      <c r="N3986" s="7">
        <v>2755</v>
      </c>
      <c r="O3986" s="7">
        <v>725</v>
      </c>
      <c r="P3986" s="7">
        <v>3.8</v>
      </c>
      <c r="Q3986" s="7"/>
      <c r="R3986" s="1"/>
      <c r="S3986" s="1"/>
      <c r="T3986" s="1"/>
      <c r="U3986" s="15" t="s">
        <v>816</v>
      </c>
      <c r="V3986" s="52"/>
      <c r="W3986" s="14" t="s">
        <v>815</v>
      </c>
      <c r="X3986" s="20">
        <v>0</v>
      </c>
      <c r="Y3986" s="7" t="s">
        <v>12757</v>
      </c>
      <c r="Z3986" s="11" t="s">
        <v>4442</v>
      </c>
      <c r="AA3986" s="7">
        <v>200000</v>
      </c>
      <c r="AB3986" s="1" t="s">
        <v>15380</v>
      </c>
      <c r="AC3986" s="7" t="s">
        <v>14868</v>
      </c>
      <c r="AD3986" s="1" t="s">
        <v>16269</v>
      </c>
    </row>
    <row r="3987" spans="1:30">
      <c r="A3987" s="6">
        <v>43949</v>
      </c>
      <c r="B3987" s="7" t="s">
        <v>1385</v>
      </c>
      <c r="C3987" s="7" t="s">
        <v>4499</v>
      </c>
      <c r="D3987" s="7" t="s">
        <v>2194</v>
      </c>
      <c r="E3987" s="7" t="s">
        <v>36</v>
      </c>
      <c r="F3987" s="7" t="s">
        <v>2319</v>
      </c>
      <c r="G3987" s="7" t="s">
        <v>17</v>
      </c>
      <c r="H3987" s="7" t="s">
        <v>7162</v>
      </c>
      <c r="I3987" s="7" t="s">
        <v>2321</v>
      </c>
      <c r="J3987" s="7" t="s">
        <v>2321</v>
      </c>
      <c r="K3987" s="7" t="s">
        <v>2321</v>
      </c>
      <c r="L3987" s="7" t="s">
        <v>8355</v>
      </c>
      <c r="M3987" s="7" t="s">
        <v>2620</v>
      </c>
      <c r="N3987" s="7">
        <v>2745.7</v>
      </c>
      <c r="O3987" s="7">
        <v>41</v>
      </c>
      <c r="P3987" s="7">
        <v>66.968299999999999</v>
      </c>
      <c r="Q3987" s="7"/>
      <c r="R3987" s="1"/>
      <c r="S3987" s="1"/>
      <c r="T3987" s="1"/>
      <c r="U3987" s="15" t="s">
        <v>816</v>
      </c>
      <c r="V3987" s="52"/>
      <c r="W3987" s="14" t="s">
        <v>815</v>
      </c>
      <c r="X3987" s="20">
        <v>0</v>
      </c>
      <c r="Y3987" s="7" t="s">
        <v>12758</v>
      </c>
      <c r="Z3987" s="11" t="s">
        <v>4442</v>
      </c>
      <c r="AA3987" s="7">
        <v>40000000</v>
      </c>
      <c r="AB3987" s="1" t="s">
        <v>15276</v>
      </c>
      <c r="AC3987" s="7" t="s">
        <v>14869</v>
      </c>
      <c r="AD3987" s="1" t="s">
        <v>16269</v>
      </c>
    </row>
    <row r="3988" spans="1:30">
      <c r="A3988" s="6">
        <v>43941</v>
      </c>
      <c r="B3988" s="7" t="s">
        <v>21</v>
      </c>
      <c r="C3988" s="7" t="s">
        <v>4589</v>
      </c>
      <c r="D3988" s="7" t="s">
        <v>2170</v>
      </c>
      <c r="E3988" s="7" t="s">
        <v>16</v>
      </c>
      <c r="F3988" s="7"/>
      <c r="G3988" s="7" t="s">
        <v>17</v>
      </c>
      <c r="H3988" s="7" t="s">
        <v>7163</v>
      </c>
      <c r="I3988" s="7" t="s">
        <v>5081</v>
      </c>
      <c r="J3988" s="7"/>
      <c r="K3988" s="7"/>
      <c r="L3988" s="7"/>
      <c r="M3988" s="7"/>
      <c r="N3988" s="7">
        <v>2732.4</v>
      </c>
      <c r="O3988" s="7">
        <v>23</v>
      </c>
      <c r="P3988" s="7">
        <v>118.8</v>
      </c>
      <c r="Q3988" s="7" t="s">
        <v>4402</v>
      </c>
      <c r="R3988" s="1"/>
      <c r="S3988" s="1"/>
      <c r="T3988" s="1"/>
      <c r="U3988" s="15" t="s">
        <v>816</v>
      </c>
      <c r="V3988" s="52"/>
      <c r="W3988" s="14" t="s">
        <v>815</v>
      </c>
      <c r="X3988" s="20">
        <v>0</v>
      </c>
      <c r="Y3988" s="7" t="s">
        <v>12759</v>
      </c>
      <c r="Z3988" s="11" t="s">
        <v>4442</v>
      </c>
      <c r="AA3988" s="7"/>
      <c r="AB3988" s="1" t="s">
        <v>14871</v>
      </c>
      <c r="AC3988" s="7"/>
      <c r="AD3988" s="1" t="s">
        <v>16269</v>
      </c>
    </row>
    <row r="3989" spans="1:30">
      <c r="A3989" s="6">
        <v>43949</v>
      </c>
      <c r="B3989" s="7" t="s">
        <v>21</v>
      </c>
      <c r="C3989" s="7" t="s">
        <v>4657</v>
      </c>
      <c r="D3989" s="7" t="s">
        <v>3952</v>
      </c>
      <c r="E3989" s="7" t="s">
        <v>117</v>
      </c>
      <c r="F3989" s="7" t="s">
        <v>5910</v>
      </c>
      <c r="G3989" s="7" t="s">
        <v>37</v>
      </c>
      <c r="H3989" s="7" t="s">
        <v>7164</v>
      </c>
      <c r="I3989" s="7" t="s">
        <v>9005</v>
      </c>
      <c r="J3989" s="7"/>
      <c r="K3989" s="7"/>
      <c r="L3989" s="7" t="s">
        <v>14469</v>
      </c>
      <c r="M3989" s="7" t="s">
        <v>9006</v>
      </c>
      <c r="N3989" s="7">
        <v>2730</v>
      </c>
      <c r="O3989" s="7">
        <v>2</v>
      </c>
      <c r="P3989" s="7">
        <v>1365</v>
      </c>
      <c r="Q3989" s="7"/>
      <c r="R3989" s="1"/>
      <c r="S3989" s="1"/>
      <c r="T3989" s="1"/>
      <c r="U3989" s="15" t="s">
        <v>816</v>
      </c>
      <c r="V3989" s="52"/>
      <c r="W3989" s="14" t="s">
        <v>815</v>
      </c>
      <c r="X3989" s="20">
        <v>0</v>
      </c>
      <c r="Y3989" s="7" t="s">
        <v>12760</v>
      </c>
      <c r="Z3989" s="11" t="s">
        <v>4442</v>
      </c>
      <c r="AA3989" s="7">
        <v>7000</v>
      </c>
      <c r="AB3989" s="1" t="s">
        <v>15867</v>
      </c>
      <c r="AC3989" s="7" t="s">
        <v>14868</v>
      </c>
      <c r="AD3989" s="1" t="s">
        <v>16269</v>
      </c>
    </row>
    <row r="3990" spans="1:30">
      <c r="A3990" s="6">
        <v>43942</v>
      </c>
      <c r="B3990" s="7" t="s">
        <v>15</v>
      </c>
      <c r="C3990" s="7" t="s">
        <v>4452</v>
      </c>
      <c r="D3990" s="7" t="s">
        <v>3804</v>
      </c>
      <c r="E3990" s="7" t="s">
        <v>16</v>
      </c>
      <c r="F3990" s="7" t="s">
        <v>2462</v>
      </c>
      <c r="G3990" s="7" t="s">
        <v>17</v>
      </c>
      <c r="H3990" s="7" t="s">
        <v>7165</v>
      </c>
      <c r="I3990" s="7" t="s">
        <v>8382</v>
      </c>
      <c r="J3990" s="7" t="s">
        <v>8976</v>
      </c>
      <c r="K3990" s="7"/>
      <c r="L3990" s="7" t="s">
        <v>8977</v>
      </c>
      <c r="M3990" s="7" t="s">
        <v>8978</v>
      </c>
      <c r="N3990" s="7">
        <v>2700</v>
      </c>
      <c r="O3990" s="7">
        <v>15</v>
      </c>
      <c r="P3990" s="7">
        <v>180</v>
      </c>
      <c r="Q3990" s="7"/>
      <c r="R3990" s="1"/>
      <c r="S3990" s="1"/>
      <c r="T3990" s="1"/>
      <c r="U3990" s="15" t="s">
        <v>816</v>
      </c>
      <c r="V3990" s="52"/>
      <c r="W3990" s="14" t="s">
        <v>815</v>
      </c>
      <c r="X3990" s="20">
        <v>0</v>
      </c>
      <c r="Y3990" s="7" t="s">
        <v>12761</v>
      </c>
      <c r="Z3990" s="11" t="s">
        <v>4442</v>
      </c>
      <c r="AA3990" s="7">
        <v>150000</v>
      </c>
      <c r="AB3990" s="1" t="s">
        <v>15858</v>
      </c>
      <c r="AC3990" s="7" t="s">
        <v>14870</v>
      </c>
      <c r="AD3990" s="1" t="s">
        <v>16269</v>
      </c>
    </row>
    <row r="3991" spans="1:30">
      <c r="A3991" s="6" t="s">
        <v>815</v>
      </c>
      <c r="B3991" s="7" t="s">
        <v>15</v>
      </c>
      <c r="C3991" s="7" t="s">
        <v>4458</v>
      </c>
      <c r="D3991" s="11" t="s">
        <v>904</v>
      </c>
      <c r="E3991" s="7" t="s">
        <v>16</v>
      </c>
      <c r="F3991" s="7" t="s">
        <v>4461</v>
      </c>
      <c r="G3991" s="7" t="s">
        <v>17</v>
      </c>
      <c r="H3991" s="7" t="s">
        <v>7166</v>
      </c>
      <c r="I3991" s="7" t="s">
        <v>9687</v>
      </c>
      <c r="J3991" s="7"/>
      <c r="K3991" s="7" t="s">
        <v>4517</v>
      </c>
      <c r="L3991" s="7" t="s">
        <v>8355</v>
      </c>
      <c r="M3991" s="7" t="s">
        <v>2620</v>
      </c>
      <c r="N3991" s="7">
        <v>2700</v>
      </c>
      <c r="O3991" s="7"/>
      <c r="P3991" s="7"/>
      <c r="Q3991" s="7"/>
      <c r="R3991" s="1"/>
      <c r="S3991" s="1"/>
      <c r="T3991" s="1"/>
      <c r="U3991" s="15" t="s">
        <v>816</v>
      </c>
      <c r="V3991" s="52"/>
      <c r="W3991" s="14" t="s">
        <v>815</v>
      </c>
      <c r="X3991" s="20">
        <v>0</v>
      </c>
      <c r="Y3991" s="7" t="s">
        <v>12762</v>
      </c>
      <c r="Z3991" s="11" t="s">
        <v>4442</v>
      </c>
      <c r="AA3991" s="7">
        <v>40000000</v>
      </c>
      <c r="AB3991" s="1" t="s">
        <v>15276</v>
      </c>
      <c r="AC3991" s="7" t="s">
        <v>14869</v>
      </c>
      <c r="AD3991" s="1" t="s">
        <v>16269</v>
      </c>
    </row>
    <row r="3992" spans="1:30">
      <c r="A3992" s="6" t="s">
        <v>815</v>
      </c>
      <c r="B3992" s="7" t="s">
        <v>15</v>
      </c>
      <c r="C3992" s="7" t="s">
        <v>4458</v>
      </c>
      <c r="D3992" s="11" t="s">
        <v>904</v>
      </c>
      <c r="E3992" s="7" t="s">
        <v>16</v>
      </c>
      <c r="F3992" s="7" t="s">
        <v>5492</v>
      </c>
      <c r="G3992" s="7" t="s">
        <v>17</v>
      </c>
      <c r="H3992" s="7" t="s">
        <v>7167</v>
      </c>
      <c r="I3992" s="7" t="s">
        <v>9496</v>
      </c>
      <c r="J3992" s="7"/>
      <c r="K3992" s="7" t="s">
        <v>4525</v>
      </c>
      <c r="L3992" s="7" t="s">
        <v>4811</v>
      </c>
      <c r="M3992" s="7" t="s">
        <v>4812</v>
      </c>
      <c r="N3992" s="7">
        <v>2700</v>
      </c>
      <c r="O3992" s="7"/>
      <c r="P3992" s="7"/>
      <c r="Q3992" s="7"/>
      <c r="R3992" s="1"/>
      <c r="S3992" s="1"/>
      <c r="T3992" s="1"/>
      <c r="U3992" s="15" t="s">
        <v>816</v>
      </c>
      <c r="V3992" s="52"/>
      <c r="W3992" s="14" t="s">
        <v>815</v>
      </c>
      <c r="X3992" s="20">
        <v>0</v>
      </c>
      <c r="Y3992" s="7" t="s">
        <v>12763</v>
      </c>
      <c r="Z3992" s="11" t="s">
        <v>4442</v>
      </c>
      <c r="AA3992" s="7">
        <v>5000000</v>
      </c>
      <c r="AB3992" s="1" t="s">
        <v>15529</v>
      </c>
      <c r="AC3992" s="7" t="s">
        <v>14869</v>
      </c>
      <c r="AD3992" s="1" t="s">
        <v>16269</v>
      </c>
    </row>
    <row r="3993" spans="1:30">
      <c r="A3993" s="6" t="s">
        <v>815</v>
      </c>
      <c r="B3993" s="7" t="s">
        <v>15</v>
      </c>
      <c r="C3993" s="7" t="s">
        <v>4458</v>
      </c>
      <c r="D3993" s="11" t="s">
        <v>904</v>
      </c>
      <c r="E3993" s="7" t="s">
        <v>16</v>
      </c>
      <c r="F3993" s="7" t="s">
        <v>5492</v>
      </c>
      <c r="G3993" s="7" t="s">
        <v>17</v>
      </c>
      <c r="H3993" s="7" t="s">
        <v>6771</v>
      </c>
      <c r="I3993" s="7" t="s">
        <v>9496</v>
      </c>
      <c r="J3993" s="7"/>
      <c r="K3993" s="7" t="s">
        <v>4525</v>
      </c>
      <c r="L3993" s="7" t="s">
        <v>4811</v>
      </c>
      <c r="M3993" s="7" t="s">
        <v>4812</v>
      </c>
      <c r="N3993" s="7">
        <v>2700</v>
      </c>
      <c r="O3993" s="7"/>
      <c r="P3993" s="7"/>
      <c r="Q3993" s="7"/>
      <c r="R3993" s="1"/>
      <c r="S3993" s="1"/>
      <c r="T3993" s="1"/>
      <c r="U3993" s="15" t="s">
        <v>816</v>
      </c>
      <c r="V3993" s="52"/>
      <c r="W3993" s="14" t="s">
        <v>815</v>
      </c>
      <c r="X3993" s="20">
        <v>0</v>
      </c>
      <c r="Y3993" s="7" t="s">
        <v>12764</v>
      </c>
      <c r="Z3993" s="11" t="s">
        <v>4442</v>
      </c>
      <c r="AA3993" s="7">
        <v>5000000</v>
      </c>
      <c r="AB3993" s="1" t="s">
        <v>15529</v>
      </c>
      <c r="AC3993" s="7" t="s">
        <v>14869</v>
      </c>
      <c r="AD3993" s="1" t="s">
        <v>16269</v>
      </c>
    </row>
    <row r="3994" spans="1:30">
      <c r="A3994" s="6" t="s">
        <v>815</v>
      </c>
      <c r="B3994" s="7" t="s">
        <v>15</v>
      </c>
      <c r="C3994" s="7" t="s">
        <v>4458</v>
      </c>
      <c r="D3994" s="11" t="s">
        <v>904</v>
      </c>
      <c r="E3994" s="7" t="s">
        <v>16</v>
      </c>
      <c r="F3994" s="7" t="s">
        <v>5492</v>
      </c>
      <c r="G3994" s="7" t="s">
        <v>17</v>
      </c>
      <c r="H3994" s="7" t="s">
        <v>5781</v>
      </c>
      <c r="I3994" s="7" t="s">
        <v>9496</v>
      </c>
      <c r="J3994" s="7"/>
      <c r="K3994" s="7" t="s">
        <v>4525</v>
      </c>
      <c r="L3994" s="7" t="s">
        <v>4811</v>
      </c>
      <c r="M3994" s="7" t="s">
        <v>4812</v>
      </c>
      <c r="N3994" s="7">
        <v>2700</v>
      </c>
      <c r="O3994" s="7"/>
      <c r="P3994" s="7"/>
      <c r="Q3994" s="7"/>
      <c r="R3994" s="1"/>
      <c r="S3994" s="1"/>
      <c r="T3994" s="1"/>
      <c r="U3994" s="15" t="s">
        <v>816</v>
      </c>
      <c r="V3994" s="52"/>
      <c r="W3994" s="14" t="s">
        <v>815</v>
      </c>
      <c r="X3994" s="20">
        <v>0</v>
      </c>
      <c r="Y3994" s="7" t="s">
        <v>12765</v>
      </c>
      <c r="Z3994" s="11" t="s">
        <v>4442</v>
      </c>
      <c r="AA3994" s="7">
        <v>5000000</v>
      </c>
      <c r="AB3994" s="1" t="s">
        <v>15529</v>
      </c>
      <c r="AC3994" s="7" t="s">
        <v>14869</v>
      </c>
      <c r="AD3994" s="1" t="s">
        <v>16269</v>
      </c>
    </row>
    <row r="3995" spans="1:30">
      <c r="A3995" s="6">
        <v>43935</v>
      </c>
      <c r="B3995" s="7" t="s">
        <v>15</v>
      </c>
      <c r="C3995" s="7" t="s">
        <v>4458</v>
      </c>
      <c r="D3995" s="11" t="s">
        <v>904</v>
      </c>
      <c r="E3995" s="7" t="s">
        <v>16</v>
      </c>
      <c r="F3995" s="7" t="s">
        <v>4459</v>
      </c>
      <c r="G3995" s="7" t="s">
        <v>17</v>
      </c>
      <c r="H3995" s="7" t="s">
        <v>7168</v>
      </c>
      <c r="I3995" s="7" t="s">
        <v>8267</v>
      </c>
      <c r="J3995" s="7"/>
      <c r="K3995" s="7" t="s">
        <v>4517</v>
      </c>
      <c r="L3995" s="7" t="s">
        <v>8316</v>
      </c>
      <c r="M3995" s="7" t="s">
        <v>8820</v>
      </c>
      <c r="N3995" s="7">
        <v>2695</v>
      </c>
      <c r="O3995" s="7"/>
      <c r="P3995" s="7"/>
      <c r="Q3995" s="7"/>
      <c r="R3995" s="1"/>
      <c r="S3995" s="1"/>
      <c r="T3995" s="1"/>
      <c r="U3995" s="15" t="s">
        <v>816</v>
      </c>
      <c r="V3995" s="52"/>
      <c r="W3995" s="14" t="s">
        <v>815</v>
      </c>
      <c r="X3995" s="20">
        <v>0</v>
      </c>
      <c r="Y3995" s="7" t="s">
        <v>12766</v>
      </c>
      <c r="Z3995" s="11" t="s">
        <v>4442</v>
      </c>
      <c r="AA3995" s="7">
        <v>0</v>
      </c>
      <c r="AB3995" s="1" t="s">
        <v>15812</v>
      </c>
      <c r="AC3995" s="7" t="s">
        <v>14869</v>
      </c>
      <c r="AD3995" s="1" t="s">
        <v>16269</v>
      </c>
    </row>
    <row r="3996" spans="1:30">
      <c r="A3996" s="6">
        <v>43948</v>
      </c>
      <c r="B3996" s="7" t="s">
        <v>21</v>
      </c>
      <c r="C3996" s="7" t="s">
        <v>4451</v>
      </c>
      <c r="D3996" s="7" t="s">
        <v>2480</v>
      </c>
      <c r="E3996" s="7" t="s">
        <v>16</v>
      </c>
      <c r="F3996" s="7" t="s">
        <v>2481</v>
      </c>
      <c r="G3996" s="7" t="s">
        <v>37</v>
      </c>
      <c r="H3996" s="7" t="s">
        <v>7169</v>
      </c>
      <c r="I3996" s="7" t="s">
        <v>10080</v>
      </c>
      <c r="J3996" s="7" t="s">
        <v>2485</v>
      </c>
      <c r="K3996" s="7"/>
      <c r="L3996" s="7" t="s">
        <v>9242</v>
      </c>
      <c r="M3996" s="7" t="s">
        <v>9243</v>
      </c>
      <c r="N3996" s="7">
        <v>2690.48</v>
      </c>
      <c r="O3996" s="7"/>
      <c r="P3996" s="7"/>
      <c r="Q3996" s="7"/>
      <c r="R3996" s="1"/>
      <c r="S3996" s="1"/>
      <c r="T3996" s="1"/>
      <c r="U3996" s="15" t="s">
        <v>816</v>
      </c>
      <c r="V3996" s="52"/>
      <c r="W3996" s="14" t="s">
        <v>815</v>
      </c>
      <c r="X3996" s="20">
        <v>0</v>
      </c>
      <c r="Y3996" s="7" t="s">
        <v>12767</v>
      </c>
      <c r="Z3996" s="11" t="s">
        <v>4442</v>
      </c>
      <c r="AA3996" s="7">
        <v>200000</v>
      </c>
      <c r="AB3996" s="1" t="s">
        <v>15933</v>
      </c>
      <c r="AC3996" s="7" t="s">
        <v>14868</v>
      </c>
      <c r="AD3996" s="1" t="s">
        <v>16269</v>
      </c>
    </row>
    <row r="3997" spans="1:30">
      <c r="A3997" s="6">
        <v>43913</v>
      </c>
      <c r="B3997" s="7" t="s">
        <v>21</v>
      </c>
      <c r="C3997" s="7" t="s">
        <v>4269</v>
      </c>
      <c r="D3997" s="7" t="s">
        <v>3952</v>
      </c>
      <c r="E3997" s="7" t="s">
        <v>16</v>
      </c>
      <c r="F3997" s="7" t="s">
        <v>4270</v>
      </c>
      <c r="G3997" s="7" t="s">
        <v>17</v>
      </c>
      <c r="H3997" s="7" t="s">
        <v>7170</v>
      </c>
      <c r="I3997" s="7" t="s">
        <v>4396</v>
      </c>
      <c r="J3997" s="7"/>
      <c r="K3997" s="7"/>
      <c r="L3997" s="7" t="s">
        <v>8531</v>
      </c>
      <c r="M3997" s="7" t="s">
        <v>14344</v>
      </c>
      <c r="N3997" s="7">
        <v>2688</v>
      </c>
      <c r="O3997" s="7">
        <v>1200</v>
      </c>
      <c r="P3997" s="7">
        <v>2.2400000000000002</v>
      </c>
      <c r="Q3997" s="7" t="s">
        <v>20</v>
      </c>
      <c r="R3997" s="1"/>
      <c r="S3997" s="1"/>
      <c r="T3997" s="1"/>
      <c r="U3997" s="15" t="s">
        <v>816</v>
      </c>
      <c r="V3997" s="52"/>
      <c r="W3997" s="14" t="s">
        <v>815</v>
      </c>
      <c r="X3997" s="20">
        <v>0</v>
      </c>
      <c r="Y3997" s="7" t="s">
        <v>12768</v>
      </c>
      <c r="Z3997" s="11" t="s">
        <v>4442</v>
      </c>
      <c r="AA3997" s="7">
        <v>1500000</v>
      </c>
      <c r="AB3997" s="1" t="s">
        <v>15733</v>
      </c>
      <c r="AC3997" s="7" t="s">
        <v>14869</v>
      </c>
      <c r="AD3997" s="1" t="s">
        <v>16269</v>
      </c>
    </row>
    <row r="3998" spans="1:30">
      <c r="A3998" s="6">
        <v>43918</v>
      </c>
      <c r="B3998" s="7" t="s">
        <v>15</v>
      </c>
      <c r="C3998" s="7" t="s">
        <v>4632</v>
      </c>
      <c r="D3998" s="7" t="s">
        <v>3512</v>
      </c>
      <c r="E3998" s="7" t="s">
        <v>16</v>
      </c>
      <c r="F3998" s="7"/>
      <c r="G3998" s="7" t="s">
        <v>17</v>
      </c>
      <c r="H3998" s="7" t="s">
        <v>6892</v>
      </c>
      <c r="I3998" s="7" t="s">
        <v>9903</v>
      </c>
      <c r="J3998" s="7" t="s">
        <v>9904</v>
      </c>
      <c r="K3998" s="7" t="s">
        <v>9904</v>
      </c>
      <c r="L3998" s="7" t="s">
        <v>161</v>
      </c>
      <c r="M3998" s="7" t="s">
        <v>2859</v>
      </c>
      <c r="N3998" s="7">
        <v>2650</v>
      </c>
      <c r="O3998" s="7">
        <v>10</v>
      </c>
      <c r="P3998" s="7">
        <v>265</v>
      </c>
      <c r="Q3998" s="7"/>
      <c r="R3998" s="1"/>
      <c r="S3998" s="1"/>
      <c r="T3998" s="1"/>
      <c r="U3998" s="15" t="s">
        <v>816</v>
      </c>
      <c r="V3998" s="52"/>
      <c r="W3998" s="14" t="s">
        <v>815</v>
      </c>
      <c r="X3998" s="20">
        <v>0</v>
      </c>
      <c r="Y3998" s="7" t="s">
        <v>12769</v>
      </c>
      <c r="Z3998" s="11" t="s">
        <v>4442</v>
      </c>
      <c r="AA3998" s="7">
        <v>100000</v>
      </c>
      <c r="AB3998" s="1" t="s">
        <v>14886</v>
      </c>
      <c r="AC3998" s="7" t="s">
        <v>14870</v>
      </c>
      <c r="AD3998" s="1" t="s">
        <v>16269</v>
      </c>
    </row>
    <row r="3999" spans="1:30">
      <c r="A3999" s="6">
        <v>43946</v>
      </c>
      <c r="B3999" s="7" t="s">
        <v>21</v>
      </c>
      <c r="C3999" s="7" t="s">
        <v>4500</v>
      </c>
      <c r="D3999" s="11" t="s">
        <v>904</v>
      </c>
      <c r="E3999" s="7" t="s">
        <v>16</v>
      </c>
      <c r="F3999" s="7" t="s">
        <v>3462</v>
      </c>
      <c r="G3999" s="7" t="s">
        <v>37</v>
      </c>
      <c r="H3999" s="7" t="s">
        <v>7103</v>
      </c>
      <c r="I3999" s="7" t="s">
        <v>10032</v>
      </c>
      <c r="J3999" s="7" t="s">
        <v>1361</v>
      </c>
      <c r="K3999" s="7" t="s">
        <v>10033</v>
      </c>
      <c r="L3999" s="7" t="s">
        <v>14753</v>
      </c>
      <c r="M3999" s="7" t="s">
        <v>10081</v>
      </c>
      <c r="N3999" s="7">
        <v>2650</v>
      </c>
      <c r="O3999" s="7"/>
      <c r="P3999" s="7"/>
      <c r="Q3999" s="7"/>
      <c r="R3999" s="1"/>
      <c r="S3999" s="1"/>
      <c r="T3999" s="1"/>
      <c r="U3999" s="15" t="s">
        <v>816</v>
      </c>
      <c r="V3999" s="52"/>
      <c r="W3999" s="14" t="s">
        <v>815</v>
      </c>
      <c r="X3999" s="20">
        <v>0</v>
      </c>
      <c r="Y3999" s="7" t="s">
        <v>12770</v>
      </c>
      <c r="Z3999" s="11" t="s">
        <v>4442</v>
      </c>
      <c r="AA3999" s="7">
        <v>100000</v>
      </c>
      <c r="AB3999" s="1" t="s">
        <v>16164</v>
      </c>
      <c r="AC3999" s="7" t="s">
        <v>14870</v>
      </c>
      <c r="AD3999" s="1" t="s">
        <v>16269</v>
      </c>
    </row>
    <row r="4000" spans="1:30">
      <c r="A4000" s="6" t="s">
        <v>815</v>
      </c>
      <c r="B4000" s="7" t="s">
        <v>15</v>
      </c>
      <c r="C4000" s="7" t="s">
        <v>4458</v>
      </c>
      <c r="D4000" s="11" t="s">
        <v>904</v>
      </c>
      <c r="E4000" s="7" t="s">
        <v>16</v>
      </c>
      <c r="F4000" s="7" t="s">
        <v>2462</v>
      </c>
      <c r="G4000" s="7" t="s">
        <v>17</v>
      </c>
      <c r="H4000" s="7" t="s">
        <v>7171</v>
      </c>
      <c r="I4000" s="7" t="s">
        <v>10082</v>
      </c>
      <c r="J4000" s="7"/>
      <c r="K4000" s="7" t="s">
        <v>4849</v>
      </c>
      <c r="L4000" s="7"/>
      <c r="M4000" s="7"/>
      <c r="N4000" s="7">
        <v>2650</v>
      </c>
      <c r="O4000" s="7"/>
      <c r="P4000" s="7"/>
      <c r="Q4000" s="7"/>
      <c r="R4000" s="1"/>
      <c r="S4000" s="1"/>
      <c r="T4000" s="1"/>
      <c r="U4000" s="15" t="s">
        <v>816</v>
      </c>
      <c r="V4000" s="52"/>
      <c r="W4000" s="14" t="s">
        <v>815</v>
      </c>
      <c r="X4000" s="20">
        <v>0</v>
      </c>
      <c r="Y4000" s="7" t="s">
        <v>12771</v>
      </c>
      <c r="Z4000" s="11" t="s">
        <v>4442</v>
      </c>
      <c r="AA4000" s="7"/>
      <c r="AB4000" s="1" t="s">
        <v>14871</v>
      </c>
      <c r="AC4000" s="7"/>
      <c r="AD4000" s="1" t="s">
        <v>16269</v>
      </c>
    </row>
    <row r="4001" spans="1:30">
      <c r="A4001" s="6">
        <v>43938</v>
      </c>
      <c r="B4001" s="7" t="s">
        <v>21</v>
      </c>
      <c r="C4001" s="7" t="s">
        <v>4589</v>
      </c>
      <c r="D4001" s="7" t="s">
        <v>2170</v>
      </c>
      <c r="E4001" s="7" t="s">
        <v>16</v>
      </c>
      <c r="F4001" s="7"/>
      <c r="G4001" s="7" t="s">
        <v>17</v>
      </c>
      <c r="H4001" s="7" t="s">
        <v>7172</v>
      </c>
      <c r="I4001" s="7" t="s">
        <v>5081</v>
      </c>
      <c r="J4001" s="7"/>
      <c r="K4001" s="7"/>
      <c r="L4001" s="7" t="s">
        <v>13872</v>
      </c>
      <c r="M4001" s="7" t="s">
        <v>2172</v>
      </c>
      <c r="N4001" s="7">
        <v>2647.29</v>
      </c>
      <c r="O4001" s="7">
        <v>79</v>
      </c>
      <c r="P4001" s="7">
        <v>33.51</v>
      </c>
      <c r="Q4001" s="7"/>
      <c r="R4001" s="1"/>
      <c r="S4001" s="1"/>
      <c r="T4001" s="1"/>
      <c r="U4001" s="15" t="s">
        <v>816</v>
      </c>
      <c r="V4001" s="52"/>
      <c r="W4001" s="14" t="s">
        <v>815</v>
      </c>
      <c r="X4001" s="20">
        <v>0</v>
      </c>
      <c r="Y4001" s="7" t="s">
        <v>12772</v>
      </c>
      <c r="Z4001" s="11" t="s">
        <v>4442</v>
      </c>
      <c r="AA4001" s="7">
        <v>500000</v>
      </c>
      <c r="AB4001" s="1" t="s">
        <v>15215</v>
      </c>
      <c r="AC4001" s="7" t="s">
        <v>14869</v>
      </c>
      <c r="AD4001" s="1" t="s">
        <v>16269</v>
      </c>
    </row>
    <row r="4002" spans="1:30">
      <c r="A4002" s="6" t="s">
        <v>815</v>
      </c>
      <c r="B4002" s="7" t="s">
        <v>15</v>
      </c>
      <c r="C4002" s="7" t="s">
        <v>4458</v>
      </c>
      <c r="D4002" s="11" t="s">
        <v>904</v>
      </c>
      <c r="E4002" s="7" t="s">
        <v>16</v>
      </c>
      <c r="F4002" s="7" t="s">
        <v>4601</v>
      </c>
      <c r="G4002" s="7" t="s">
        <v>17</v>
      </c>
      <c r="H4002" s="7" t="s">
        <v>6269</v>
      </c>
      <c r="I4002" s="7" t="s">
        <v>5089</v>
      </c>
      <c r="J4002" s="7"/>
      <c r="K4002" s="7" t="s">
        <v>4525</v>
      </c>
      <c r="L4002" s="7"/>
      <c r="M4002" s="7"/>
      <c r="N4002" s="7">
        <v>2618.6999999999998</v>
      </c>
      <c r="O4002" s="7"/>
      <c r="P4002" s="7"/>
      <c r="Q4002" s="7"/>
      <c r="R4002" s="1"/>
      <c r="S4002" s="1"/>
      <c r="T4002" s="1"/>
      <c r="U4002" s="15" t="s">
        <v>816</v>
      </c>
      <c r="V4002" s="52"/>
      <c r="W4002" s="14" t="s">
        <v>815</v>
      </c>
      <c r="X4002" s="20">
        <v>0</v>
      </c>
      <c r="Y4002" s="7" t="s">
        <v>12773</v>
      </c>
      <c r="Z4002" s="11" t="s">
        <v>4442</v>
      </c>
      <c r="AA4002" s="7"/>
      <c r="AB4002" s="1" t="s">
        <v>14871</v>
      </c>
      <c r="AC4002" s="7"/>
      <c r="AD4002" s="1" t="s">
        <v>16269</v>
      </c>
    </row>
    <row r="4003" spans="1:30">
      <c r="A4003" s="6">
        <v>43921</v>
      </c>
      <c r="B4003" s="7" t="s">
        <v>15</v>
      </c>
      <c r="C4003" s="7" t="s">
        <v>4632</v>
      </c>
      <c r="D4003" s="7" t="s">
        <v>3512</v>
      </c>
      <c r="E4003" s="7" t="s">
        <v>16</v>
      </c>
      <c r="F4003" s="7"/>
      <c r="G4003" s="7" t="s">
        <v>17</v>
      </c>
      <c r="H4003" s="7" t="s">
        <v>7173</v>
      </c>
      <c r="I4003" s="7" t="s">
        <v>10083</v>
      </c>
      <c r="J4003" s="7" t="s">
        <v>10084</v>
      </c>
      <c r="K4003" s="7" t="s">
        <v>10084</v>
      </c>
      <c r="L4003" s="7" t="s">
        <v>14652</v>
      </c>
      <c r="M4003" s="7" t="s">
        <v>14651</v>
      </c>
      <c r="N4003" s="7">
        <v>2601.6</v>
      </c>
      <c r="O4003" s="7">
        <v>480</v>
      </c>
      <c r="P4003" s="7">
        <v>5.42</v>
      </c>
      <c r="Q4003" s="7"/>
      <c r="R4003" s="1"/>
      <c r="S4003" s="1"/>
      <c r="T4003" s="1"/>
      <c r="U4003" s="15" t="s">
        <v>816</v>
      </c>
      <c r="V4003" s="52"/>
      <c r="W4003" s="14" t="s">
        <v>815</v>
      </c>
      <c r="X4003" s="20">
        <v>0</v>
      </c>
      <c r="Y4003" s="7" t="s">
        <v>12774</v>
      </c>
      <c r="Z4003" s="11" t="s">
        <v>4442</v>
      </c>
      <c r="AA4003" s="7">
        <v>0</v>
      </c>
      <c r="AB4003" s="1" t="s">
        <v>15928</v>
      </c>
      <c r="AC4003" s="7" t="s">
        <v>14869</v>
      </c>
      <c r="AD4003" s="1" t="s">
        <v>16269</v>
      </c>
    </row>
    <row r="4004" spans="1:30">
      <c r="A4004" s="6">
        <v>43941</v>
      </c>
      <c r="B4004" s="7" t="s">
        <v>15</v>
      </c>
      <c r="C4004" s="7" t="s">
        <v>4645</v>
      </c>
      <c r="D4004" s="7" t="s">
        <v>692</v>
      </c>
      <c r="E4004" s="7" t="s">
        <v>16</v>
      </c>
      <c r="F4004" s="7"/>
      <c r="G4004" s="7" t="s">
        <v>37</v>
      </c>
      <c r="H4004" s="7" t="s">
        <v>7174</v>
      </c>
      <c r="I4004" s="7" t="s">
        <v>716</v>
      </c>
      <c r="J4004" s="7"/>
      <c r="K4004" s="7" t="s">
        <v>717</v>
      </c>
      <c r="L4004" s="7" t="s">
        <v>8357</v>
      </c>
      <c r="M4004" s="7" t="s">
        <v>632</v>
      </c>
      <c r="N4004" s="7">
        <v>2600</v>
      </c>
      <c r="O4004" s="7">
        <v>1</v>
      </c>
      <c r="P4004" s="7">
        <v>2600</v>
      </c>
      <c r="Q4004" s="7"/>
      <c r="R4004" s="1"/>
      <c r="S4004" s="1"/>
      <c r="T4004" s="1"/>
      <c r="U4004" s="15" t="s">
        <v>816</v>
      </c>
      <c r="V4004" s="52"/>
      <c r="W4004" s="14" t="s">
        <v>815</v>
      </c>
      <c r="X4004" s="20">
        <v>0</v>
      </c>
      <c r="Y4004" s="7" t="s">
        <v>12775</v>
      </c>
      <c r="Z4004" s="11" t="s">
        <v>4442</v>
      </c>
      <c r="AA4004" s="7">
        <v>720000</v>
      </c>
      <c r="AB4004" s="1" t="s">
        <v>14981</v>
      </c>
      <c r="AC4004" s="7" t="s">
        <v>14870</v>
      </c>
      <c r="AD4004" s="1" t="s">
        <v>16269</v>
      </c>
    </row>
    <row r="4005" spans="1:30">
      <c r="A4005" s="6">
        <v>43936</v>
      </c>
      <c r="B4005" s="7" t="s">
        <v>1385</v>
      </c>
      <c r="C4005" s="7" t="s">
        <v>4444</v>
      </c>
      <c r="D4005" s="7" t="s">
        <v>1387</v>
      </c>
      <c r="E4005" s="7" t="s">
        <v>1499</v>
      </c>
      <c r="F4005" s="7" t="s">
        <v>5242</v>
      </c>
      <c r="G4005" s="7" t="s">
        <v>17</v>
      </c>
      <c r="H4005" s="7" t="s">
        <v>5610</v>
      </c>
      <c r="I4005" s="7" t="s">
        <v>8654</v>
      </c>
      <c r="J4005" s="7"/>
      <c r="K4005" s="7"/>
      <c r="L4005" s="7" t="s">
        <v>10085</v>
      </c>
      <c r="M4005" s="7" t="s">
        <v>10086</v>
      </c>
      <c r="N4005" s="7">
        <v>2600</v>
      </c>
      <c r="O4005" s="7"/>
      <c r="P4005" s="7"/>
      <c r="Q4005" s="7"/>
      <c r="R4005" s="1"/>
      <c r="S4005" s="1"/>
      <c r="T4005" s="1"/>
      <c r="U4005" s="15" t="s">
        <v>816</v>
      </c>
      <c r="V4005" s="52"/>
      <c r="W4005" s="14" t="s">
        <v>815</v>
      </c>
      <c r="X4005" s="20">
        <v>0</v>
      </c>
      <c r="Y4005" s="7" t="s">
        <v>12776</v>
      </c>
      <c r="Z4005" s="11" t="s">
        <v>4442</v>
      </c>
      <c r="AA4005" s="7">
        <v>80000</v>
      </c>
      <c r="AB4005" s="1" t="s">
        <v>16165</v>
      </c>
      <c r="AC4005" s="7" t="s">
        <v>14868</v>
      </c>
      <c r="AD4005" s="1" t="s">
        <v>16269</v>
      </c>
    </row>
    <row r="4006" spans="1:30">
      <c r="A4006" s="6">
        <v>43956</v>
      </c>
      <c r="B4006" s="7" t="s">
        <v>15</v>
      </c>
      <c r="C4006" s="7" t="s">
        <v>4475</v>
      </c>
      <c r="D4006" s="7" t="s">
        <v>1919</v>
      </c>
      <c r="E4006" s="7" t="s">
        <v>16</v>
      </c>
      <c r="F4006" s="7" t="s">
        <v>6087</v>
      </c>
      <c r="G4006" s="7" t="s">
        <v>17</v>
      </c>
      <c r="H4006" s="7" t="s">
        <v>7175</v>
      </c>
      <c r="I4006" s="7"/>
      <c r="J4006" s="7"/>
      <c r="K4006" s="7" t="s">
        <v>10087</v>
      </c>
      <c r="L4006" s="7" t="s">
        <v>14755</v>
      </c>
      <c r="M4006" s="7" t="s">
        <v>14754</v>
      </c>
      <c r="N4006" s="7">
        <v>2598.6</v>
      </c>
      <c r="O4006" s="7"/>
      <c r="P4006" s="7"/>
      <c r="Q4006" s="7"/>
      <c r="R4006" s="1"/>
      <c r="S4006" s="1"/>
      <c r="T4006" s="1"/>
      <c r="U4006" s="15" t="s">
        <v>816</v>
      </c>
      <c r="V4006" s="52"/>
      <c r="W4006" s="14" t="s">
        <v>815</v>
      </c>
      <c r="X4006" s="20">
        <v>0</v>
      </c>
      <c r="Y4006" s="7" t="s">
        <v>12777</v>
      </c>
      <c r="Z4006" s="11" t="s">
        <v>4442</v>
      </c>
      <c r="AA4006" s="7">
        <v>95400</v>
      </c>
      <c r="AB4006" s="1" t="s">
        <v>16166</v>
      </c>
      <c r="AC4006" s="7" t="s">
        <v>14868</v>
      </c>
      <c r="AD4006" s="1" t="s">
        <v>16269</v>
      </c>
    </row>
    <row r="4007" spans="1:30">
      <c r="A4007" s="6">
        <v>43938</v>
      </c>
      <c r="B4007" s="7" t="s">
        <v>15</v>
      </c>
      <c r="C4007" s="7" t="s">
        <v>4647</v>
      </c>
      <c r="D4007" s="7" t="s">
        <v>4137</v>
      </c>
      <c r="E4007" s="7" t="s">
        <v>16</v>
      </c>
      <c r="F4007" s="7" t="s">
        <v>4138</v>
      </c>
      <c r="G4007" s="7" t="s">
        <v>17</v>
      </c>
      <c r="H4007" s="7" t="s">
        <v>7176</v>
      </c>
      <c r="I4007" s="7" t="s">
        <v>4177</v>
      </c>
      <c r="J4007" s="7"/>
      <c r="K4007" s="7"/>
      <c r="L4007" s="7" t="s">
        <v>13820</v>
      </c>
      <c r="M4007" s="7" t="s">
        <v>1534</v>
      </c>
      <c r="N4007" s="7">
        <v>2596</v>
      </c>
      <c r="O4007" s="7">
        <v>2</v>
      </c>
      <c r="P4007" s="7">
        <v>1298</v>
      </c>
      <c r="Q4007" s="7"/>
      <c r="R4007" s="1"/>
      <c r="S4007" s="1"/>
      <c r="T4007" s="1"/>
      <c r="U4007" s="15" t="s">
        <v>816</v>
      </c>
      <c r="V4007" s="52"/>
      <c r="W4007" s="14" t="s">
        <v>815</v>
      </c>
      <c r="X4007" s="20">
        <v>0</v>
      </c>
      <c r="Y4007" s="7" t="s">
        <v>12778</v>
      </c>
      <c r="Z4007" s="11" t="s">
        <v>4442</v>
      </c>
      <c r="AA4007" s="7">
        <v>90000</v>
      </c>
      <c r="AB4007" s="1" t="s">
        <v>15113</v>
      </c>
      <c r="AC4007" s="7" t="s">
        <v>14869</v>
      </c>
      <c r="AD4007" s="1" t="s">
        <v>16269</v>
      </c>
    </row>
    <row r="4008" spans="1:30">
      <c r="A4008" s="6">
        <v>43913</v>
      </c>
      <c r="B4008" s="7" t="s">
        <v>21</v>
      </c>
      <c r="C4008" s="7" t="s">
        <v>4269</v>
      </c>
      <c r="D4008" s="7" t="s">
        <v>3952</v>
      </c>
      <c r="E4008" s="7" t="s">
        <v>16</v>
      </c>
      <c r="F4008" s="7" t="s">
        <v>4270</v>
      </c>
      <c r="G4008" s="7" t="s">
        <v>17</v>
      </c>
      <c r="H4008" s="7" t="s">
        <v>7177</v>
      </c>
      <c r="I4008" s="7" t="s">
        <v>4396</v>
      </c>
      <c r="J4008" s="7"/>
      <c r="K4008" s="7"/>
      <c r="L4008" s="7" t="s">
        <v>8531</v>
      </c>
      <c r="M4008" s="7" t="s">
        <v>14344</v>
      </c>
      <c r="N4008" s="7">
        <v>2595.6</v>
      </c>
      <c r="O4008" s="7">
        <v>180</v>
      </c>
      <c r="P4008" s="7">
        <v>14.42</v>
      </c>
      <c r="Q4008" s="7" t="s">
        <v>20</v>
      </c>
      <c r="R4008" s="1"/>
      <c r="S4008" s="1"/>
      <c r="T4008" s="1"/>
      <c r="U4008" s="15" t="s">
        <v>816</v>
      </c>
      <c r="V4008" s="52"/>
      <c r="W4008" s="14" t="s">
        <v>815</v>
      </c>
      <c r="X4008" s="20">
        <v>0</v>
      </c>
      <c r="Y4008" s="7" t="s">
        <v>12779</v>
      </c>
      <c r="Z4008" s="11" t="s">
        <v>4442</v>
      </c>
      <c r="AA4008" s="7">
        <v>1500000</v>
      </c>
      <c r="AB4008" s="1" t="s">
        <v>15733</v>
      </c>
      <c r="AC4008" s="7" t="s">
        <v>14869</v>
      </c>
      <c r="AD4008" s="1" t="s">
        <v>16269</v>
      </c>
    </row>
    <row r="4009" spans="1:30">
      <c r="A4009" s="6">
        <v>43949</v>
      </c>
      <c r="B4009" s="7" t="s">
        <v>1385</v>
      </c>
      <c r="C4009" s="7" t="s">
        <v>4499</v>
      </c>
      <c r="D4009" s="7" t="s">
        <v>2194</v>
      </c>
      <c r="E4009" s="7" t="s">
        <v>36</v>
      </c>
      <c r="F4009" s="7" t="s">
        <v>2319</v>
      </c>
      <c r="G4009" s="7" t="s">
        <v>17</v>
      </c>
      <c r="H4009" s="7" t="s">
        <v>7178</v>
      </c>
      <c r="I4009" s="7" t="s">
        <v>2321</v>
      </c>
      <c r="J4009" s="7" t="s">
        <v>2321</v>
      </c>
      <c r="K4009" s="7" t="s">
        <v>2321</v>
      </c>
      <c r="L4009" s="7" t="s">
        <v>10088</v>
      </c>
      <c r="M4009" s="7" t="s">
        <v>10089</v>
      </c>
      <c r="N4009" s="7">
        <v>2589.84</v>
      </c>
      <c r="O4009" s="7">
        <v>2640</v>
      </c>
      <c r="P4009" s="7">
        <v>0.98099999999999998</v>
      </c>
      <c r="Q4009" s="7"/>
      <c r="R4009" s="1"/>
      <c r="S4009" s="1"/>
      <c r="T4009" s="1"/>
      <c r="U4009" s="15" t="s">
        <v>816</v>
      </c>
      <c r="V4009" s="52"/>
      <c r="W4009" s="14" t="s">
        <v>815</v>
      </c>
      <c r="X4009" s="20">
        <v>0</v>
      </c>
      <c r="Y4009" s="7" t="s">
        <v>12780</v>
      </c>
      <c r="Z4009" s="11" t="s">
        <v>4442</v>
      </c>
      <c r="AA4009" s="7">
        <v>75000</v>
      </c>
      <c r="AB4009" s="1" t="s">
        <v>16167</v>
      </c>
      <c r="AC4009" s="7" t="s">
        <v>14868</v>
      </c>
      <c r="AD4009" s="1" t="s">
        <v>16269</v>
      </c>
    </row>
    <row r="4010" spans="1:30">
      <c r="A4010" s="6">
        <v>43943</v>
      </c>
      <c r="B4010" s="7" t="s">
        <v>15</v>
      </c>
      <c r="C4010" s="7" t="s">
        <v>4642</v>
      </c>
      <c r="D4010" s="7" t="s">
        <v>2046</v>
      </c>
      <c r="E4010" s="7" t="s">
        <v>16</v>
      </c>
      <c r="F4010" s="7"/>
      <c r="G4010" s="7" t="s">
        <v>17</v>
      </c>
      <c r="H4010" s="7" t="s">
        <v>7179</v>
      </c>
      <c r="I4010" s="7" t="s">
        <v>2093</v>
      </c>
      <c r="J4010" s="7"/>
      <c r="K4010" s="7" t="s">
        <v>2094</v>
      </c>
      <c r="L4010" s="7" t="s">
        <v>13865</v>
      </c>
      <c r="M4010" s="7" t="s">
        <v>2055</v>
      </c>
      <c r="N4010" s="7">
        <v>2587</v>
      </c>
      <c r="O4010" s="7">
        <v>1300</v>
      </c>
      <c r="P4010" s="7">
        <v>1.99</v>
      </c>
      <c r="Q4010" s="7"/>
      <c r="R4010" s="1"/>
      <c r="S4010" s="1"/>
      <c r="T4010" s="1"/>
      <c r="U4010" s="15" t="s">
        <v>816</v>
      </c>
      <c r="V4010" s="52"/>
      <c r="W4010" s="14" t="s">
        <v>815</v>
      </c>
      <c r="X4010" s="20">
        <v>0</v>
      </c>
      <c r="Y4010" s="7" t="s">
        <v>12781</v>
      </c>
      <c r="Z4010" s="11" t="s">
        <v>4442</v>
      </c>
      <c r="AA4010" s="7">
        <v>2000000</v>
      </c>
      <c r="AB4010" s="1" t="s">
        <v>15207</v>
      </c>
      <c r="AC4010" s="7" t="s">
        <v>14869</v>
      </c>
      <c r="AD4010" s="1" t="s">
        <v>16269</v>
      </c>
    </row>
    <row r="4011" spans="1:30">
      <c r="A4011" s="6">
        <v>43941</v>
      </c>
      <c r="B4011" s="7" t="s">
        <v>21</v>
      </c>
      <c r="C4011" s="7" t="s">
        <v>2648</v>
      </c>
      <c r="D4011" s="11" t="s">
        <v>3952</v>
      </c>
      <c r="E4011" s="7" t="s">
        <v>16</v>
      </c>
      <c r="F4011" s="7" t="s">
        <v>2666</v>
      </c>
      <c r="G4011" s="7" t="s">
        <v>17</v>
      </c>
      <c r="H4011" s="7" t="s">
        <v>7180</v>
      </c>
      <c r="I4011" s="7" t="s">
        <v>10090</v>
      </c>
      <c r="J4011" s="7"/>
      <c r="K4011" s="7"/>
      <c r="L4011" s="7" t="s">
        <v>9887</v>
      </c>
      <c r="M4011" s="7" t="s">
        <v>14717</v>
      </c>
      <c r="N4011" s="7">
        <v>2586.5</v>
      </c>
      <c r="O4011" s="7"/>
      <c r="P4011" s="7"/>
      <c r="Q4011" s="7"/>
      <c r="R4011" s="1"/>
      <c r="S4011" s="1"/>
      <c r="T4011" s="1"/>
      <c r="U4011" s="15" t="s">
        <v>816</v>
      </c>
      <c r="V4011" s="52"/>
      <c r="W4011" s="14" t="s">
        <v>815</v>
      </c>
      <c r="X4011" s="20">
        <v>0</v>
      </c>
      <c r="Y4011" s="7" t="s">
        <v>12782</v>
      </c>
      <c r="Z4011" s="11" t="s">
        <v>4442</v>
      </c>
      <c r="AA4011" s="7">
        <v>30000</v>
      </c>
      <c r="AB4011" s="1" t="s">
        <v>16117</v>
      </c>
      <c r="AC4011" s="7" t="s">
        <v>14870</v>
      </c>
      <c r="AD4011" s="1" t="s">
        <v>16269</v>
      </c>
    </row>
    <row r="4012" spans="1:30">
      <c r="A4012" s="6">
        <v>43942</v>
      </c>
      <c r="B4012" s="7" t="s">
        <v>15</v>
      </c>
      <c r="C4012" s="7" t="s">
        <v>5184</v>
      </c>
      <c r="D4012" s="7" t="s">
        <v>474</v>
      </c>
      <c r="E4012" s="7" t="s">
        <v>16</v>
      </c>
      <c r="F4012" s="7"/>
      <c r="G4012" s="7" t="s">
        <v>34</v>
      </c>
      <c r="H4012" s="7" t="s">
        <v>7181</v>
      </c>
      <c r="I4012" s="7" t="s">
        <v>10091</v>
      </c>
      <c r="J4012" s="7"/>
      <c r="K4012" s="7" t="s">
        <v>10092</v>
      </c>
      <c r="L4012" s="7" t="s">
        <v>10093</v>
      </c>
      <c r="M4012" s="7" t="s">
        <v>10094</v>
      </c>
      <c r="N4012" s="7">
        <v>2580</v>
      </c>
      <c r="O4012" s="7">
        <v>200</v>
      </c>
      <c r="P4012" s="7">
        <v>12.9</v>
      </c>
      <c r="Q4012" s="7"/>
      <c r="R4012" s="1"/>
      <c r="S4012" s="1"/>
      <c r="T4012" s="1"/>
      <c r="U4012" s="15" t="s">
        <v>816</v>
      </c>
      <c r="V4012" s="52"/>
      <c r="W4012" s="14" t="s">
        <v>815</v>
      </c>
      <c r="X4012" s="20">
        <v>0</v>
      </c>
      <c r="Y4012" s="7" t="s">
        <v>12783</v>
      </c>
      <c r="Z4012" s="11" t="s">
        <v>4442</v>
      </c>
      <c r="AA4012" s="7">
        <v>30000</v>
      </c>
      <c r="AB4012" s="1" t="s">
        <v>16168</v>
      </c>
      <c r="AC4012" s="7" t="s">
        <v>14868</v>
      </c>
      <c r="AD4012" s="1" t="s">
        <v>16269</v>
      </c>
    </row>
    <row r="4013" spans="1:30">
      <c r="A4013" s="6">
        <v>43916</v>
      </c>
      <c r="B4013" s="7" t="s">
        <v>15</v>
      </c>
      <c r="C4013" s="7" t="s">
        <v>4632</v>
      </c>
      <c r="D4013" s="7" t="s">
        <v>3512</v>
      </c>
      <c r="E4013" s="7" t="s">
        <v>16</v>
      </c>
      <c r="F4013" s="7"/>
      <c r="G4013" s="7" t="s">
        <v>17</v>
      </c>
      <c r="H4013" s="7" t="s">
        <v>7182</v>
      </c>
      <c r="I4013" s="7" t="s">
        <v>9564</v>
      </c>
      <c r="J4013" s="7" t="s">
        <v>3561</v>
      </c>
      <c r="K4013" s="7" t="s">
        <v>3561</v>
      </c>
      <c r="L4013" s="7" t="s">
        <v>3573</v>
      </c>
      <c r="M4013" s="7" t="s">
        <v>8603</v>
      </c>
      <c r="N4013" s="7">
        <v>2579.64</v>
      </c>
      <c r="O4013" s="7">
        <v>1</v>
      </c>
      <c r="P4013" s="7">
        <v>2579.64</v>
      </c>
      <c r="Q4013" s="7"/>
      <c r="R4013" s="1"/>
      <c r="S4013" s="1"/>
      <c r="T4013" s="1"/>
      <c r="U4013" s="15" t="s">
        <v>816</v>
      </c>
      <c r="V4013" s="52"/>
      <c r="W4013" s="14" t="s">
        <v>815</v>
      </c>
      <c r="X4013" s="20">
        <v>0</v>
      </c>
      <c r="Y4013" s="7" t="s">
        <v>12784</v>
      </c>
      <c r="Z4013" s="11" t="s">
        <v>4442</v>
      </c>
      <c r="AA4013" s="7">
        <v>450000</v>
      </c>
      <c r="AB4013" s="1" t="s">
        <v>15385</v>
      </c>
      <c r="AC4013" s="7" t="s">
        <v>14869</v>
      </c>
      <c r="AD4013" s="1" t="s">
        <v>16269</v>
      </c>
    </row>
    <row r="4014" spans="1:30">
      <c r="A4014" s="6">
        <v>43913</v>
      </c>
      <c r="B4014" s="7" t="s">
        <v>21</v>
      </c>
      <c r="C4014" s="7" t="s">
        <v>4269</v>
      </c>
      <c r="D4014" s="7" t="s">
        <v>3952</v>
      </c>
      <c r="E4014" s="7" t="s">
        <v>16</v>
      </c>
      <c r="F4014" s="7" t="s">
        <v>4270</v>
      </c>
      <c r="G4014" s="7" t="s">
        <v>17</v>
      </c>
      <c r="H4014" s="7" t="s">
        <v>7183</v>
      </c>
      <c r="I4014" s="7" t="s">
        <v>4396</v>
      </c>
      <c r="J4014" s="7"/>
      <c r="K4014" s="7"/>
      <c r="L4014" s="7" t="s">
        <v>8531</v>
      </c>
      <c r="M4014" s="7" t="s">
        <v>14344</v>
      </c>
      <c r="N4014" s="7">
        <v>2570.4</v>
      </c>
      <c r="O4014" s="7">
        <v>3060</v>
      </c>
      <c r="P4014" s="7">
        <v>0.84</v>
      </c>
      <c r="Q4014" s="7" t="s">
        <v>20</v>
      </c>
      <c r="R4014" s="1"/>
      <c r="S4014" s="1"/>
      <c r="T4014" s="1"/>
      <c r="U4014" s="15" t="s">
        <v>816</v>
      </c>
      <c r="V4014" s="52"/>
      <c r="W4014" s="14" t="s">
        <v>815</v>
      </c>
      <c r="X4014" s="20">
        <v>0</v>
      </c>
      <c r="Y4014" s="7" t="s">
        <v>12785</v>
      </c>
      <c r="Z4014" s="11" t="s">
        <v>4442</v>
      </c>
      <c r="AA4014" s="7">
        <v>1500000</v>
      </c>
      <c r="AB4014" s="1" t="s">
        <v>15733</v>
      </c>
      <c r="AC4014" s="7" t="s">
        <v>14869</v>
      </c>
      <c r="AD4014" s="1" t="s">
        <v>16269</v>
      </c>
    </row>
    <row r="4015" spans="1:30">
      <c r="A4015" s="6" t="s">
        <v>815</v>
      </c>
      <c r="B4015" s="7" t="s">
        <v>15</v>
      </c>
      <c r="C4015" s="7" t="s">
        <v>4251</v>
      </c>
      <c r="D4015" s="7" t="s">
        <v>3925</v>
      </c>
      <c r="E4015" s="7" t="s">
        <v>16</v>
      </c>
      <c r="F4015" s="7" t="s">
        <v>4252</v>
      </c>
      <c r="G4015" s="7" t="s">
        <v>37</v>
      </c>
      <c r="H4015" s="7" t="s">
        <v>7184</v>
      </c>
      <c r="I4015" s="7" t="s">
        <v>8278</v>
      </c>
      <c r="J4015" s="7" t="s">
        <v>2740</v>
      </c>
      <c r="K4015" s="7" t="s">
        <v>8279</v>
      </c>
      <c r="L4015" s="7" t="s">
        <v>14298</v>
      </c>
      <c r="M4015" s="7" t="s">
        <v>8280</v>
      </c>
      <c r="N4015" s="7">
        <v>2568.54</v>
      </c>
      <c r="O4015" s="7">
        <v>74</v>
      </c>
      <c r="P4015" s="7">
        <v>34.71</v>
      </c>
      <c r="Q4015" s="7"/>
      <c r="R4015" s="1"/>
      <c r="S4015" s="1"/>
      <c r="T4015" s="1"/>
      <c r="U4015" s="15" t="s">
        <v>816</v>
      </c>
      <c r="V4015" s="52"/>
      <c r="W4015" s="14" t="s">
        <v>815</v>
      </c>
      <c r="X4015" s="20">
        <v>0</v>
      </c>
      <c r="Y4015" s="7" t="s">
        <v>12786</v>
      </c>
      <c r="Z4015" s="11" t="s">
        <v>4442</v>
      </c>
      <c r="AA4015" s="7">
        <v>0</v>
      </c>
      <c r="AB4015" s="1" t="s">
        <v>15669</v>
      </c>
      <c r="AC4015" s="7" t="s">
        <v>14869</v>
      </c>
      <c r="AD4015" s="1" t="s">
        <v>16269</v>
      </c>
    </row>
    <row r="4016" spans="1:30">
      <c r="A4016" s="6">
        <v>43924</v>
      </c>
      <c r="B4016" s="7" t="s">
        <v>1385</v>
      </c>
      <c r="C4016" s="7" t="s">
        <v>4444</v>
      </c>
      <c r="D4016" s="7" t="s">
        <v>1387</v>
      </c>
      <c r="E4016" s="7" t="s">
        <v>4456</v>
      </c>
      <c r="F4016" s="7" t="s">
        <v>4498</v>
      </c>
      <c r="G4016" s="7" t="s">
        <v>17</v>
      </c>
      <c r="H4016" s="7" t="s">
        <v>7185</v>
      </c>
      <c r="I4016" s="7" t="s">
        <v>10095</v>
      </c>
      <c r="J4016" s="7"/>
      <c r="K4016" s="7"/>
      <c r="L4016" s="7" t="s">
        <v>9999</v>
      </c>
      <c r="M4016" s="7" t="s">
        <v>10000</v>
      </c>
      <c r="N4016" s="7">
        <v>2560</v>
      </c>
      <c r="O4016" s="7"/>
      <c r="P4016" s="7"/>
      <c r="Q4016" s="7"/>
      <c r="R4016" s="1"/>
      <c r="S4016" s="1"/>
      <c r="T4016" s="1"/>
      <c r="U4016" s="15" t="s">
        <v>816</v>
      </c>
      <c r="V4016" s="52"/>
      <c r="W4016" s="14" t="s">
        <v>815</v>
      </c>
      <c r="X4016" s="20">
        <v>0</v>
      </c>
      <c r="Y4016" s="7" t="s">
        <v>12787</v>
      </c>
      <c r="Z4016" s="11" t="s">
        <v>4442</v>
      </c>
      <c r="AA4016" s="7">
        <v>250000</v>
      </c>
      <c r="AB4016" s="1" t="s">
        <v>16143</v>
      </c>
      <c r="AC4016" s="7" t="s">
        <v>14870</v>
      </c>
      <c r="AD4016" s="1" t="s">
        <v>16269</v>
      </c>
    </row>
    <row r="4017" spans="1:30">
      <c r="A4017" s="6">
        <v>43941</v>
      </c>
      <c r="B4017" s="7" t="s">
        <v>15</v>
      </c>
      <c r="C4017" s="7" t="s">
        <v>4645</v>
      </c>
      <c r="D4017" s="7" t="s">
        <v>692</v>
      </c>
      <c r="E4017" s="7" t="s">
        <v>16</v>
      </c>
      <c r="F4017" s="7"/>
      <c r="G4017" s="7" t="s">
        <v>17</v>
      </c>
      <c r="H4017" s="7" t="s">
        <v>7186</v>
      </c>
      <c r="I4017" s="7" t="s">
        <v>9156</v>
      </c>
      <c r="J4017" s="7"/>
      <c r="K4017" s="7" t="s">
        <v>9157</v>
      </c>
      <c r="L4017" s="7" t="s">
        <v>9734</v>
      </c>
      <c r="M4017" s="7" t="s">
        <v>9735</v>
      </c>
      <c r="N4017" s="7">
        <v>2550</v>
      </c>
      <c r="O4017" s="7">
        <v>30</v>
      </c>
      <c r="P4017" s="7">
        <v>85</v>
      </c>
      <c r="Q4017" s="7"/>
      <c r="R4017" s="1"/>
      <c r="S4017" s="1"/>
      <c r="T4017" s="1"/>
      <c r="U4017" s="15" t="s">
        <v>816</v>
      </c>
      <c r="V4017" s="52"/>
      <c r="W4017" s="14" t="s">
        <v>815</v>
      </c>
      <c r="X4017" s="20">
        <v>0</v>
      </c>
      <c r="Y4017" s="7" t="s">
        <v>12788</v>
      </c>
      <c r="Z4017" s="11" t="s">
        <v>4442</v>
      </c>
      <c r="AA4017" s="7">
        <v>100000</v>
      </c>
      <c r="AB4017" s="1" t="s">
        <v>16072</v>
      </c>
      <c r="AC4017" s="7" t="s">
        <v>14870</v>
      </c>
      <c r="AD4017" s="1" t="s">
        <v>16269</v>
      </c>
    </row>
    <row r="4018" spans="1:30">
      <c r="A4018" s="6">
        <v>43942</v>
      </c>
      <c r="B4018" s="7" t="s">
        <v>15</v>
      </c>
      <c r="C4018" s="7" t="s">
        <v>4659</v>
      </c>
      <c r="D4018" s="7" t="s">
        <v>2349</v>
      </c>
      <c r="E4018" s="7" t="s">
        <v>16</v>
      </c>
      <c r="F4018" s="7" t="s">
        <v>2386</v>
      </c>
      <c r="G4018" s="7" t="s">
        <v>34</v>
      </c>
      <c r="H4018" s="7" t="s">
        <v>7187</v>
      </c>
      <c r="I4018" s="7" t="s">
        <v>9745</v>
      </c>
      <c r="J4018" s="7"/>
      <c r="K4018" s="7" t="s">
        <v>9746</v>
      </c>
      <c r="L4018" s="7" t="s">
        <v>14674</v>
      </c>
      <c r="M4018" s="7" t="s">
        <v>9747</v>
      </c>
      <c r="N4018" s="7">
        <v>2550</v>
      </c>
      <c r="O4018" s="7">
        <v>3</v>
      </c>
      <c r="P4018" s="7">
        <v>850</v>
      </c>
      <c r="Q4018" s="7"/>
      <c r="R4018" s="1"/>
      <c r="S4018" s="1"/>
      <c r="T4018" s="1"/>
      <c r="U4018" s="15" t="s">
        <v>816</v>
      </c>
      <c r="V4018" s="52"/>
      <c r="W4018" s="14" t="s">
        <v>815</v>
      </c>
      <c r="X4018" s="20">
        <v>0</v>
      </c>
      <c r="Y4018" s="7" t="s">
        <v>12789</v>
      </c>
      <c r="Z4018" s="11" t="s">
        <v>4442</v>
      </c>
      <c r="AA4018" s="7">
        <v>100000</v>
      </c>
      <c r="AB4018" s="1" t="s">
        <v>16077</v>
      </c>
      <c r="AC4018" s="7" t="s">
        <v>14870</v>
      </c>
      <c r="AD4018" s="1" t="s">
        <v>16269</v>
      </c>
    </row>
    <row r="4019" spans="1:30">
      <c r="A4019" s="6">
        <v>43923</v>
      </c>
      <c r="B4019" s="7" t="s">
        <v>15</v>
      </c>
      <c r="C4019" s="7" t="s">
        <v>4458</v>
      </c>
      <c r="D4019" s="11" t="s">
        <v>904</v>
      </c>
      <c r="E4019" s="7" t="s">
        <v>16</v>
      </c>
      <c r="F4019" s="7" t="s">
        <v>4459</v>
      </c>
      <c r="G4019" s="7" t="s">
        <v>17</v>
      </c>
      <c r="H4019" s="7" t="s">
        <v>7188</v>
      </c>
      <c r="I4019" s="7" t="s">
        <v>9972</v>
      </c>
      <c r="J4019" s="7"/>
      <c r="K4019" s="7"/>
      <c r="L4019" s="7" t="s">
        <v>8468</v>
      </c>
      <c r="M4019" s="7" t="s">
        <v>8243</v>
      </c>
      <c r="N4019" s="7">
        <v>2550</v>
      </c>
      <c r="O4019" s="7">
        <v>500</v>
      </c>
      <c r="P4019" s="7">
        <v>5.0999999999999996</v>
      </c>
      <c r="Q4019" s="7"/>
      <c r="R4019" s="1"/>
      <c r="S4019" s="1"/>
      <c r="T4019" s="1"/>
      <c r="U4019" s="15" t="s">
        <v>816</v>
      </c>
      <c r="V4019" s="52"/>
      <c r="W4019" s="14" t="s">
        <v>815</v>
      </c>
      <c r="X4019" s="20">
        <v>0</v>
      </c>
      <c r="Y4019" s="7" t="s">
        <v>12790</v>
      </c>
      <c r="Z4019" s="11" t="s">
        <v>4442</v>
      </c>
      <c r="AA4019" s="7">
        <v>900000000</v>
      </c>
      <c r="AB4019" s="1" t="s">
        <v>15657</v>
      </c>
      <c r="AC4019" s="7" t="s">
        <v>14869</v>
      </c>
      <c r="AD4019" s="1" t="s">
        <v>16269</v>
      </c>
    </row>
    <row r="4020" spans="1:30">
      <c r="A4020" s="6">
        <v>43915</v>
      </c>
      <c r="B4020" s="7" t="s">
        <v>15</v>
      </c>
      <c r="C4020" s="7" t="s">
        <v>4458</v>
      </c>
      <c r="D4020" s="11" t="s">
        <v>904</v>
      </c>
      <c r="E4020" s="7" t="s">
        <v>16</v>
      </c>
      <c r="F4020" s="7" t="s">
        <v>4459</v>
      </c>
      <c r="G4020" s="7" t="s">
        <v>17</v>
      </c>
      <c r="H4020" s="7" t="s">
        <v>7189</v>
      </c>
      <c r="I4020" s="7" t="s">
        <v>9583</v>
      </c>
      <c r="J4020" s="7"/>
      <c r="K4020" s="7" t="s">
        <v>4517</v>
      </c>
      <c r="L4020" s="7" t="s">
        <v>8639</v>
      </c>
      <c r="M4020" s="7" t="s">
        <v>8640</v>
      </c>
      <c r="N4020" s="7">
        <v>2539</v>
      </c>
      <c r="O4020" s="7">
        <v>120</v>
      </c>
      <c r="P4020" s="7">
        <v>21.16</v>
      </c>
      <c r="Q4020" s="7"/>
      <c r="R4020" s="1"/>
      <c r="S4020" s="1"/>
      <c r="T4020" s="1"/>
      <c r="U4020" s="15" t="s">
        <v>816</v>
      </c>
      <c r="V4020" s="52"/>
      <c r="W4020" s="14" t="s">
        <v>815</v>
      </c>
      <c r="X4020" s="20">
        <v>0</v>
      </c>
      <c r="Y4020" s="7" t="s">
        <v>12791</v>
      </c>
      <c r="Z4020" s="11" t="s">
        <v>4442</v>
      </c>
      <c r="AA4020" s="7">
        <v>200000</v>
      </c>
      <c r="AB4020" s="1" t="s">
        <v>15762</v>
      </c>
      <c r="AC4020" s="7" t="s">
        <v>14870</v>
      </c>
      <c r="AD4020" s="1" t="s">
        <v>16269</v>
      </c>
    </row>
    <row r="4021" spans="1:30">
      <c r="A4021" s="6">
        <v>43921</v>
      </c>
      <c r="B4021" s="7" t="s">
        <v>15</v>
      </c>
      <c r="C4021" s="7" t="s">
        <v>4632</v>
      </c>
      <c r="D4021" s="7" t="s">
        <v>3512</v>
      </c>
      <c r="E4021" s="7" t="s">
        <v>16</v>
      </c>
      <c r="F4021" s="7"/>
      <c r="G4021" s="7" t="s">
        <v>17</v>
      </c>
      <c r="H4021" s="7" t="s">
        <v>7190</v>
      </c>
      <c r="I4021" s="7" t="s">
        <v>10096</v>
      </c>
      <c r="J4021" s="7" t="s">
        <v>10097</v>
      </c>
      <c r="K4021" s="7" t="s">
        <v>10097</v>
      </c>
      <c r="L4021" s="7" t="s">
        <v>8524</v>
      </c>
      <c r="M4021" s="7" t="s">
        <v>8525</v>
      </c>
      <c r="N4021" s="7">
        <v>2520</v>
      </c>
      <c r="O4021" s="7">
        <v>800</v>
      </c>
      <c r="P4021" s="7">
        <v>3.15</v>
      </c>
      <c r="Q4021" s="7"/>
      <c r="R4021" s="1"/>
      <c r="S4021" s="1"/>
      <c r="T4021" s="1"/>
      <c r="U4021" s="15" t="s">
        <v>816</v>
      </c>
      <c r="V4021" s="52"/>
      <c r="W4021" s="14" t="s">
        <v>815</v>
      </c>
      <c r="X4021" s="20">
        <v>0</v>
      </c>
      <c r="Y4021" s="7" t="s">
        <v>12792</v>
      </c>
      <c r="Z4021" s="11" t="s">
        <v>4442</v>
      </c>
      <c r="AA4021" s="7">
        <v>600000</v>
      </c>
      <c r="AB4021" s="1" t="s">
        <v>15730</v>
      </c>
      <c r="AC4021" s="7" t="s">
        <v>14870</v>
      </c>
      <c r="AD4021" s="1" t="s">
        <v>16269</v>
      </c>
    </row>
    <row r="4022" spans="1:30">
      <c r="A4022" s="6">
        <v>43949</v>
      </c>
      <c r="B4022" s="7" t="s">
        <v>1385</v>
      </c>
      <c r="C4022" s="7" t="s">
        <v>4499</v>
      </c>
      <c r="D4022" s="7" t="s">
        <v>2194</v>
      </c>
      <c r="E4022" s="7" t="s">
        <v>36</v>
      </c>
      <c r="F4022" s="7" t="s">
        <v>2319</v>
      </c>
      <c r="G4022" s="7" t="s">
        <v>17</v>
      </c>
      <c r="H4022" s="7" t="s">
        <v>7191</v>
      </c>
      <c r="I4022" s="7" t="s">
        <v>2321</v>
      </c>
      <c r="J4022" s="7" t="s">
        <v>2321</v>
      </c>
      <c r="K4022" s="7" t="s">
        <v>2321</v>
      </c>
      <c r="L4022" s="7" t="s">
        <v>14636</v>
      </c>
      <c r="M4022" s="7" t="s">
        <v>9634</v>
      </c>
      <c r="N4022" s="7">
        <v>2508</v>
      </c>
      <c r="O4022" s="7">
        <v>19</v>
      </c>
      <c r="P4022" s="7">
        <v>132</v>
      </c>
      <c r="Q4022" s="7"/>
      <c r="R4022" s="1"/>
      <c r="S4022" s="1"/>
      <c r="T4022" s="1"/>
      <c r="U4022" s="15" t="s">
        <v>816</v>
      </c>
      <c r="V4022" s="52"/>
      <c r="W4022" s="14" t="s">
        <v>815</v>
      </c>
      <c r="X4022" s="20">
        <v>0</v>
      </c>
      <c r="Y4022" s="7" t="s">
        <v>12793</v>
      </c>
      <c r="Z4022" s="11" t="s">
        <v>4442</v>
      </c>
      <c r="AA4022" s="7">
        <v>70000</v>
      </c>
      <c r="AB4022" s="1" t="s">
        <v>16045</v>
      </c>
      <c r="AC4022" s="7" t="s">
        <v>14870</v>
      </c>
      <c r="AD4022" s="1" t="s">
        <v>16269</v>
      </c>
    </row>
    <row r="4023" spans="1:30">
      <c r="A4023" s="6">
        <v>43921</v>
      </c>
      <c r="B4023" s="7" t="s">
        <v>15</v>
      </c>
      <c r="C4023" s="7" t="s">
        <v>4632</v>
      </c>
      <c r="D4023" s="7" t="s">
        <v>3512</v>
      </c>
      <c r="E4023" s="7" t="s">
        <v>16</v>
      </c>
      <c r="F4023" s="7"/>
      <c r="G4023" s="7" t="s">
        <v>17</v>
      </c>
      <c r="H4023" s="7" t="s">
        <v>7192</v>
      </c>
      <c r="I4023" s="7" t="s">
        <v>10098</v>
      </c>
      <c r="J4023" s="7" t="s">
        <v>10099</v>
      </c>
      <c r="K4023" s="7" t="s">
        <v>10099</v>
      </c>
      <c r="L4023" s="7" t="s">
        <v>9030</v>
      </c>
      <c r="M4023" s="7" t="s">
        <v>9031</v>
      </c>
      <c r="N4023" s="7">
        <v>2500</v>
      </c>
      <c r="O4023" s="7">
        <v>200</v>
      </c>
      <c r="P4023" s="7">
        <v>12.5</v>
      </c>
      <c r="Q4023" s="7"/>
      <c r="R4023" s="1"/>
      <c r="S4023" s="1"/>
      <c r="T4023" s="1"/>
      <c r="U4023" s="15" t="s">
        <v>816</v>
      </c>
      <c r="V4023" s="52"/>
      <c r="W4023" s="14" t="s">
        <v>815</v>
      </c>
      <c r="X4023" s="20">
        <v>0</v>
      </c>
      <c r="Y4023" s="7" t="s">
        <v>12794</v>
      </c>
      <c r="Z4023" s="11" t="s">
        <v>4442</v>
      </c>
      <c r="AA4023" s="7">
        <v>156039716</v>
      </c>
      <c r="AB4023" s="1" t="s">
        <v>15872</v>
      </c>
      <c r="AC4023" s="7" t="s">
        <v>14869</v>
      </c>
      <c r="AD4023" s="1" t="s">
        <v>16269</v>
      </c>
    </row>
    <row r="4024" spans="1:30">
      <c r="A4024" s="6">
        <v>43942</v>
      </c>
      <c r="B4024" s="7" t="s">
        <v>15</v>
      </c>
      <c r="C4024" s="7" t="s">
        <v>4659</v>
      </c>
      <c r="D4024" s="7" t="s">
        <v>2349</v>
      </c>
      <c r="E4024" s="7" t="s">
        <v>16</v>
      </c>
      <c r="F4024" s="7" t="s">
        <v>2386</v>
      </c>
      <c r="G4024" s="7" t="s">
        <v>34</v>
      </c>
      <c r="H4024" s="7" t="s">
        <v>7193</v>
      </c>
      <c r="I4024" s="7" t="s">
        <v>9023</v>
      </c>
      <c r="J4024" s="7" t="s">
        <v>264</v>
      </c>
      <c r="K4024" s="7" t="s">
        <v>9024</v>
      </c>
      <c r="L4024" s="7" t="s">
        <v>14471</v>
      </c>
      <c r="M4024" s="7" t="s">
        <v>9025</v>
      </c>
      <c r="N4024" s="7">
        <v>2500</v>
      </c>
      <c r="O4024" s="7">
        <v>5</v>
      </c>
      <c r="P4024" s="7">
        <v>500</v>
      </c>
      <c r="Q4024" s="7"/>
      <c r="R4024" s="1"/>
      <c r="S4024" s="1"/>
      <c r="T4024" s="1"/>
      <c r="U4024" s="15" t="s">
        <v>816</v>
      </c>
      <c r="V4024" s="52"/>
      <c r="W4024" s="14" t="s">
        <v>815</v>
      </c>
      <c r="X4024" s="20">
        <v>0</v>
      </c>
      <c r="Y4024" s="7" t="s">
        <v>12795</v>
      </c>
      <c r="Z4024" s="11" t="s">
        <v>4442</v>
      </c>
      <c r="AA4024" s="7">
        <v>250000</v>
      </c>
      <c r="AB4024" s="1" t="s">
        <v>15870</v>
      </c>
      <c r="AC4024" s="7" t="s">
        <v>14868</v>
      </c>
      <c r="AD4024" s="1" t="s">
        <v>16269</v>
      </c>
    </row>
    <row r="4025" spans="1:30">
      <c r="A4025" s="6">
        <v>43944</v>
      </c>
      <c r="B4025" s="7" t="s">
        <v>15</v>
      </c>
      <c r="C4025" s="7" t="s">
        <v>5184</v>
      </c>
      <c r="D4025" s="7" t="s">
        <v>474</v>
      </c>
      <c r="E4025" s="7" t="s">
        <v>16</v>
      </c>
      <c r="F4025" s="7" t="s">
        <v>646</v>
      </c>
      <c r="G4025" s="7" t="s">
        <v>37</v>
      </c>
      <c r="H4025" s="7" t="s">
        <v>7194</v>
      </c>
      <c r="I4025" s="7" t="s">
        <v>10100</v>
      </c>
      <c r="J4025" s="7"/>
      <c r="K4025" s="7" t="s">
        <v>10101</v>
      </c>
      <c r="L4025" s="7" t="s">
        <v>14756</v>
      </c>
      <c r="M4025" s="7" t="s">
        <v>10102</v>
      </c>
      <c r="N4025" s="7">
        <v>2499.75</v>
      </c>
      <c r="O4025" s="7">
        <v>55</v>
      </c>
      <c r="P4025" s="7">
        <v>45.45</v>
      </c>
      <c r="Q4025" s="7"/>
      <c r="R4025" s="1"/>
      <c r="S4025" s="1"/>
      <c r="T4025" s="1"/>
      <c r="U4025" s="15" t="s">
        <v>816</v>
      </c>
      <c r="V4025" s="52"/>
      <c r="W4025" s="14" t="s">
        <v>815</v>
      </c>
      <c r="X4025" s="20">
        <v>0</v>
      </c>
      <c r="Y4025" s="7" t="s">
        <v>12796</v>
      </c>
      <c r="Z4025" s="11" t="s">
        <v>4442</v>
      </c>
      <c r="AA4025" s="7">
        <v>25000</v>
      </c>
      <c r="AB4025" s="1" t="s">
        <v>16169</v>
      </c>
      <c r="AC4025" s="7" t="s">
        <v>14868</v>
      </c>
      <c r="AD4025" s="1" t="s">
        <v>16269</v>
      </c>
    </row>
    <row r="4026" spans="1:30">
      <c r="A4026" s="6">
        <v>43943</v>
      </c>
      <c r="B4026" s="7" t="s">
        <v>15</v>
      </c>
      <c r="C4026" s="7" t="s">
        <v>4642</v>
      </c>
      <c r="D4026" s="7" t="s">
        <v>2046</v>
      </c>
      <c r="E4026" s="7" t="s">
        <v>16</v>
      </c>
      <c r="F4026" s="7"/>
      <c r="G4026" s="7" t="s">
        <v>17</v>
      </c>
      <c r="H4026" s="7" t="s">
        <v>7195</v>
      </c>
      <c r="I4026" s="7" t="s">
        <v>2093</v>
      </c>
      <c r="J4026" s="7"/>
      <c r="K4026" s="7" t="s">
        <v>2094</v>
      </c>
      <c r="L4026" s="7" t="s">
        <v>13865</v>
      </c>
      <c r="M4026" s="7" t="s">
        <v>2055</v>
      </c>
      <c r="N4026" s="7">
        <v>2498.75</v>
      </c>
      <c r="O4026" s="7">
        <v>125</v>
      </c>
      <c r="P4026" s="7">
        <v>19.989999999999998</v>
      </c>
      <c r="Q4026" s="7"/>
      <c r="R4026" s="1"/>
      <c r="S4026" s="1"/>
      <c r="T4026" s="1"/>
      <c r="U4026" s="15" t="s">
        <v>816</v>
      </c>
      <c r="V4026" s="52"/>
      <c r="W4026" s="14" t="s">
        <v>815</v>
      </c>
      <c r="X4026" s="20">
        <v>0</v>
      </c>
      <c r="Y4026" s="7" t="s">
        <v>12797</v>
      </c>
      <c r="Z4026" s="11" t="s">
        <v>4442</v>
      </c>
      <c r="AA4026" s="7">
        <v>2000000</v>
      </c>
      <c r="AB4026" s="1" t="s">
        <v>15207</v>
      </c>
      <c r="AC4026" s="7" t="s">
        <v>14869</v>
      </c>
      <c r="AD4026" s="1" t="s">
        <v>16269</v>
      </c>
    </row>
    <row r="4027" spans="1:30">
      <c r="A4027" s="6">
        <v>43918</v>
      </c>
      <c r="B4027" s="7" t="s">
        <v>15</v>
      </c>
      <c r="C4027" s="7" t="s">
        <v>4632</v>
      </c>
      <c r="D4027" s="7" t="s">
        <v>3512</v>
      </c>
      <c r="E4027" s="7" t="s">
        <v>16</v>
      </c>
      <c r="F4027" s="7"/>
      <c r="G4027" s="7" t="s">
        <v>17</v>
      </c>
      <c r="H4027" s="7" t="s">
        <v>7196</v>
      </c>
      <c r="I4027" s="7" t="s">
        <v>10103</v>
      </c>
      <c r="J4027" s="7" t="s">
        <v>10104</v>
      </c>
      <c r="K4027" s="7" t="s">
        <v>10104</v>
      </c>
      <c r="L4027" s="7" t="s">
        <v>8639</v>
      </c>
      <c r="M4027" s="7" t="s">
        <v>8640</v>
      </c>
      <c r="N4027" s="7">
        <v>2496</v>
      </c>
      <c r="O4027" s="7">
        <v>400</v>
      </c>
      <c r="P4027" s="7">
        <v>6.24</v>
      </c>
      <c r="Q4027" s="7"/>
      <c r="R4027" s="1"/>
      <c r="S4027" s="1"/>
      <c r="T4027" s="1"/>
      <c r="U4027" s="15" t="s">
        <v>816</v>
      </c>
      <c r="V4027" s="52"/>
      <c r="W4027" s="14" t="s">
        <v>815</v>
      </c>
      <c r="X4027" s="20">
        <v>0</v>
      </c>
      <c r="Y4027" s="7" t="s">
        <v>12798</v>
      </c>
      <c r="Z4027" s="11" t="s">
        <v>4442</v>
      </c>
      <c r="AA4027" s="7">
        <v>200000</v>
      </c>
      <c r="AB4027" s="1" t="s">
        <v>15762</v>
      </c>
      <c r="AC4027" s="7" t="s">
        <v>14870</v>
      </c>
      <c r="AD4027" s="1" t="s">
        <v>16269</v>
      </c>
    </row>
    <row r="4028" spans="1:30">
      <c r="A4028" s="6">
        <v>43949</v>
      </c>
      <c r="B4028" s="7" t="s">
        <v>1385</v>
      </c>
      <c r="C4028" s="7" t="s">
        <v>4499</v>
      </c>
      <c r="D4028" s="7" t="s">
        <v>2194</v>
      </c>
      <c r="E4028" s="7" t="s">
        <v>36</v>
      </c>
      <c r="F4028" s="7" t="s">
        <v>2319</v>
      </c>
      <c r="G4028" s="7" t="s">
        <v>17</v>
      </c>
      <c r="H4028" s="7" t="s">
        <v>6541</v>
      </c>
      <c r="I4028" s="7" t="s">
        <v>2321</v>
      </c>
      <c r="J4028" s="7" t="s">
        <v>2321</v>
      </c>
      <c r="K4028" s="7" t="s">
        <v>2321</v>
      </c>
      <c r="L4028" s="7" t="s">
        <v>9203</v>
      </c>
      <c r="M4028" s="7" t="s">
        <v>9204</v>
      </c>
      <c r="N4028" s="7">
        <v>2495.11</v>
      </c>
      <c r="O4028" s="7">
        <v>30</v>
      </c>
      <c r="P4028" s="7">
        <v>83.170299999999997</v>
      </c>
      <c r="Q4028" s="7"/>
      <c r="R4028" s="1"/>
      <c r="S4028" s="1"/>
      <c r="T4028" s="1"/>
      <c r="U4028" s="15" t="s">
        <v>816</v>
      </c>
      <c r="V4028" s="52"/>
      <c r="W4028" s="14" t="s">
        <v>815</v>
      </c>
      <c r="X4028" s="20">
        <v>0</v>
      </c>
      <c r="Y4028" s="7" t="s">
        <v>12799</v>
      </c>
      <c r="Z4028" s="11" t="s">
        <v>4442</v>
      </c>
      <c r="AA4028" s="7">
        <v>2419500</v>
      </c>
      <c r="AB4028" s="1" t="s">
        <v>15922</v>
      </c>
      <c r="AC4028" s="7" t="s">
        <v>14869</v>
      </c>
      <c r="AD4028" s="1" t="s">
        <v>16269</v>
      </c>
    </row>
    <row r="4029" spans="1:30">
      <c r="A4029" s="6">
        <v>43944</v>
      </c>
      <c r="B4029" s="7" t="s">
        <v>21</v>
      </c>
      <c r="C4029" s="7" t="s">
        <v>7197</v>
      </c>
      <c r="D4029" s="11" t="s">
        <v>904</v>
      </c>
      <c r="E4029" s="7" t="s">
        <v>16</v>
      </c>
      <c r="F4029" s="7" t="s">
        <v>3431</v>
      </c>
      <c r="G4029" s="7" t="s">
        <v>17</v>
      </c>
      <c r="H4029" s="7" t="s">
        <v>7198</v>
      </c>
      <c r="I4029" s="7"/>
      <c r="J4029" s="7"/>
      <c r="K4029" s="7" t="s">
        <v>10105</v>
      </c>
      <c r="L4029" s="7"/>
      <c r="M4029" s="7"/>
      <c r="N4029" s="7">
        <v>2493.6999999999998</v>
      </c>
      <c r="O4029" s="7"/>
      <c r="P4029" s="7"/>
      <c r="Q4029" s="7"/>
      <c r="R4029" s="1"/>
      <c r="S4029" s="1"/>
      <c r="T4029" s="1"/>
      <c r="U4029" s="15" t="s">
        <v>816</v>
      </c>
      <c r="V4029" s="52"/>
      <c r="W4029" s="14" t="s">
        <v>815</v>
      </c>
      <c r="X4029" s="20">
        <v>0</v>
      </c>
      <c r="Y4029" s="7" t="s">
        <v>12800</v>
      </c>
      <c r="Z4029" s="11" t="s">
        <v>4442</v>
      </c>
      <c r="AA4029" s="7"/>
      <c r="AB4029" s="1" t="s">
        <v>14871</v>
      </c>
      <c r="AC4029" s="7"/>
      <c r="AD4029" s="1" t="s">
        <v>16269</v>
      </c>
    </row>
    <row r="4030" spans="1:30">
      <c r="A4030" s="6">
        <v>43941</v>
      </c>
      <c r="B4030" s="7" t="s">
        <v>21</v>
      </c>
      <c r="C4030" s="7" t="s">
        <v>2648</v>
      </c>
      <c r="D4030" s="11" t="s">
        <v>3952</v>
      </c>
      <c r="E4030" s="7" t="s">
        <v>16</v>
      </c>
      <c r="F4030" s="7" t="s">
        <v>4730</v>
      </c>
      <c r="G4030" s="7" t="s">
        <v>17</v>
      </c>
      <c r="H4030" s="7" t="s">
        <v>6700</v>
      </c>
      <c r="I4030" s="7" t="s">
        <v>9752</v>
      </c>
      <c r="J4030" s="7"/>
      <c r="K4030" s="7"/>
      <c r="L4030" s="7" t="s">
        <v>14369</v>
      </c>
      <c r="M4030" s="7" t="s">
        <v>14368</v>
      </c>
      <c r="N4030" s="7">
        <v>2475</v>
      </c>
      <c r="O4030" s="7"/>
      <c r="P4030" s="7"/>
      <c r="Q4030" s="7"/>
      <c r="R4030" s="1"/>
      <c r="S4030" s="1"/>
      <c r="T4030" s="1"/>
      <c r="U4030" s="15" t="s">
        <v>816</v>
      </c>
      <c r="V4030" s="52"/>
      <c r="W4030" s="14" t="s">
        <v>815</v>
      </c>
      <c r="X4030" s="20">
        <v>0</v>
      </c>
      <c r="Y4030" s="7" t="s">
        <v>12801</v>
      </c>
      <c r="Z4030" s="11" t="s">
        <v>4442</v>
      </c>
      <c r="AA4030" s="7">
        <v>50000</v>
      </c>
      <c r="AB4030" s="1" t="s">
        <v>15761</v>
      </c>
      <c r="AC4030" s="7" t="s">
        <v>14868</v>
      </c>
      <c r="AD4030" s="1" t="s">
        <v>16269</v>
      </c>
    </row>
    <row r="4031" spans="1:30">
      <c r="A4031" s="6">
        <v>43941</v>
      </c>
      <c r="B4031" s="7" t="s">
        <v>21</v>
      </c>
      <c r="C4031" s="7" t="s">
        <v>2648</v>
      </c>
      <c r="D4031" s="11" t="s">
        <v>3952</v>
      </c>
      <c r="E4031" s="7" t="s">
        <v>16</v>
      </c>
      <c r="F4031" s="7" t="s">
        <v>4730</v>
      </c>
      <c r="G4031" s="7" t="s">
        <v>17</v>
      </c>
      <c r="H4031" s="7" t="s">
        <v>6701</v>
      </c>
      <c r="I4031" s="7" t="s">
        <v>9752</v>
      </c>
      <c r="J4031" s="7"/>
      <c r="K4031" s="7"/>
      <c r="L4031" s="7" t="s">
        <v>14369</v>
      </c>
      <c r="M4031" s="7" t="s">
        <v>14368</v>
      </c>
      <c r="N4031" s="7">
        <v>2475</v>
      </c>
      <c r="O4031" s="7"/>
      <c r="P4031" s="7"/>
      <c r="Q4031" s="7"/>
      <c r="R4031" s="1"/>
      <c r="S4031" s="1"/>
      <c r="T4031" s="1"/>
      <c r="U4031" s="15" t="s">
        <v>816</v>
      </c>
      <c r="V4031" s="52"/>
      <c r="W4031" s="14" t="s">
        <v>815</v>
      </c>
      <c r="X4031" s="20">
        <v>0</v>
      </c>
      <c r="Y4031" s="7" t="s">
        <v>12802</v>
      </c>
      <c r="Z4031" s="11" t="s">
        <v>4442</v>
      </c>
      <c r="AA4031" s="7">
        <v>50000</v>
      </c>
      <c r="AB4031" s="1" t="s">
        <v>15761</v>
      </c>
      <c r="AC4031" s="7" t="s">
        <v>14868</v>
      </c>
      <c r="AD4031" s="1" t="s">
        <v>16269</v>
      </c>
    </row>
    <row r="4032" spans="1:30">
      <c r="A4032" s="6">
        <v>43941</v>
      </c>
      <c r="B4032" s="7" t="s">
        <v>21</v>
      </c>
      <c r="C4032" s="7" t="s">
        <v>2648</v>
      </c>
      <c r="D4032" s="11" t="s">
        <v>3952</v>
      </c>
      <c r="E4032" s="7" t="s">
        <v>16</v>
      </c>
      <c r="F4032" s="7" t="s">
        <v>2676</v>
      </c>
      <c r="G4032" s="7" t="s">
        <v>17</v>
      </c>
      <c r="H4032" s="7" t="s">
        <v>7199</v>
      </c>
      <c r="I4032" s="7" t="s">
        <v>10010</v>
      </c>
      <c r="J4032" s="7"/>
      <c r="K4032" s="7"/>
      <c r="L4032" s="7" t="s">
        <v>14369</v>
      </c>
      <c r="M4032" s="7" t="s">
        <v>14368</v>
      </c>
      <c r="N4032" s="7">
        <v>2475</v>
      </c>
      <c r="O4032" s="7"/>
      <c r="P4032" s="7"/>
      <c r="Q4032" s="7"/>
      <c r="R4032" s="1"/>
      <c r="S4032" s="1"/>
      <c r="T4032" s="1"/>
      <c r="U4032" s="15" t="s">
        <v>816</v>
      </c>
      <c r="V4032" s="52"/>
      <c r="W4032" s="14" t="s">
        <v>815</v>
      </c>
      <c r="X4032" s="20">
        <v>0</v>
      </c>
      <c r="Y4032" s="7" t="s">
        <v>12803</v>
      </c>
      <c r="Z4032" s="11" t="s">
        <v>4442</v>
      </c>
      <c r="AA4032" s="7">
        <v>50000</v>
      </c>
      <c r="AB4032" s="1" t="s">
        <v>15761</v>
      </c>
      <c r="AC4032" s="7" t="s">
        <v>14868</v>
      </c>
      <c r="AD4032" s="1" t="s">
        <v>16269</v>
      </c>
    </row>
    <row r="4033" spans="1:30">
      <c r="A4033" s="6" t="s">
        <v>815</v>
      </c>
      <c r="B4033" s="7" t="s">
        <v>15</v>
      </c>
      <c r="C4033" s="7" t="s">
        <v>4458</v>
      </c>
      <c r="D4033" s="11" t="s">
        <v>904</v>
      </c>
      <c r="E4033" s="7" t="s">
        <v>16</v>
      </c>
      <c r="F4033" s="7" t="s">
        <v>2462</v>
      </c>
      <c r="G4033" s="7" t="s">
        <v>17</v>
      </c>
      <c r="H4033" s="7" t="s">
        <v>7200</v>
      </c>
      <c r="I4033" s="7" t="s">
        <v>10106</v>
      </c>
      <c r="J4033" s="7"/>
      <c r="K4033" s="7" t="s">
        <v>4849</v>
      </c>
      <c r="L4033" s="7"/>
      <c r="M4033" s="7"/>
      <c r="N4033" s="7">
        <v>2464.61</v>
      </c>
      <c r="O4033" s="7"/>
      <c r="P4033" s="7"/>
      <c r="Q4033" s="7"/>
      <c r="R4033" s="1"/>
      <c r="S4033" s="1"/>
      <c r="T4033" s="1"/>
      <c r="U4033" s="15" t="s">
        <v>816</v>
      </c>
      <c r="V4033" s="52"/>
      <c r="W4033" s="14" t="s">
        <v>815</v>
      </c>
      <c r="X4033" s="20">
        <v>0</v>
      </c>
      <c r="Y4033" s="7" t="s">
        <v>12804</v>
      </c>
      <c r="Z4033" s="11" t="s">
        <v>4442</v>
      </c>
      <c r="AA4033" s="7"/>
      <c r="AB4033" s="1" t="s">
        <v>14871</v>
      </c>
      <c r="AC4033" s="7"/>
      <c r="AD4033" s="1" t="s">
        <v>16269</v>
      </c>
    </row>
    <row r="4034" spans="1:30">
      <c r="A4034" s="6" t="s">
        <v>815</v>
      </c>
      <c r="B4034" s="7" t="s">
        <v>15</v>
      </c>
      <c r="C4034" s="7" t="s">
        <v>4458</v>
      </c>
      <c r="D4034" s="11" t="s">
        <v>904</v>
      </c>
      <c r="E4034" s="7" t="s">
        <v>16</v>
      </c>
      <c r="F4034" s="7" t="s">
        <v>4459</v>
      </c>
      <c r="G4034" s="7" t="s">
        <v>17</v>
      </c>
      <c r="H4034" s="7" t="s">
        <v>7201</v>
      </c>
      <c r="I4034" s="7" t="s">
        <v>4843</v>
      </c>
      <c r="J4034" s="7"/>
      <c r="K4034" s="7" t="s">
        <v>4517</v>
      </c>
      <c r="L4034" s="7" t="s">
        <v>8316</v>
      </c>
      <c r="M4034" s="7" t="s">
        <v>14305</v>
      </c>
      <c r="N4034" s="7">
        <v>2447.7600000000002</v>
      </c>
      <c r="O4034" s="7"/>
      <c r="P4034" s="7"/>
      <c r="Q4034" s="7"/>
      <c r="R4034" s="1"/>
      <c r="S4034" s="1"/>
      <c r="T4034" s="1"/>
      <c r="U4034" s="15" t="s">
        <v>816</v>
      </c>
      <c r="V4034" s="52"/>
      <c r="W4034" s="14" t="s">
        <v>815</v>
      </c>
      <c r="X4034" s="20">
        <v>0</v>
      </c>
      <c r="Y4034" s="7" t="s">
        <v>12805</v>
      </c>
      <c r="Z4034" s="11" t="s">
        <v>4442</v>
      </c>
      <c r="AA4034" s="7">
        <v>103730196.44</v>
      </c>
      <c r="AB4034" s="1" t="s">
        <v>15679</v>
      </c>
      <c r="AC4034" s="7" t="s">
        <v>14869</v>
      </c>
      <c r="AD4034" s="1" t="s">
        <v>16269</v>
      </c>
    </row>
    <row r="4035" spans="1:30">
      <c r="A4035" s="6">
        <v>43943</v>
      </c>
      <c r="B4035" s="7" t="s">
        <v>15</v>
      </c>
      <c r="C4035" s="7" t="s">
        <v>4642</v>
      </c>
      <c r="D4035" s="7" t="s">
        <v>2046</v>
      </c>
      <c r="E4035" s="7" t="s">
        <v>16</v>
      </c>
      <c r="F4035" s="7"/>
      <c r="G4035" s="7" t="s">
        <v>17</v>
      </c>
      <c r="H4035" s="7" t="s">
        <v>7202</v>
      </c>
      <c r="I4035" s="7" t="s">
        <v>2093</v>
      </c>
      <c r="J4035" s="7"/>
      <c r="K4035" s="7" t="s">
        <v>2094</v>
      </c>
      <c r="L4035" s="7" t="s">
        <v>13865</v>
      </c>
      <c r="M4035" s="7" t="s">
        <v>2055</v>
      </c>
      <c r="N4035" s="7">
        <v>2443</v>
      </c>
      <c r="O4035" s="7">
        <v>700</v>
      </c>
      <c r="P4035" s="7">
        <v>3.49</v>
      </c>
      <c r="Q4035" s="7"/>
      <c r="R4035" s="1"/>
      <c r="S4035" s="1"/>
      <c r="T4035" s="1"/>
      <c r="U4035" s="15" t="s">
        <v>816</v>
      </c>
      <c r="V4035" s="52"/>
      <c r="W4035" s="14" t="s">
        <v>815</v>
      </c>
      <c r="X4035" s="20">
        <v>0</v>
      </c>
      <c r="Y4035" s="7" t="s">
        <v>12806</v>
      </c>
      <c r="Z4035" s="11" t="s">
        <v>4442</v>
      </c>
      <c r="AA4035" s="7">
        <v>2000000</v>
      </c>
      <c r="AB4035" s="1" t="s">
        <v>15207</v>
      </c>
      <c r="AC4035" s="7" t="s">
        <v>14869</v>
      </c>
      <c r="AD4035" s="1" t="s">
        <v>16269</v>
      </c>
    </row>
    <row r="4036" spans="1:30">
      <c r="A4036" s="6">
        <v>43938</v>
      </c>
      <c r="B4036" s="7" t="s">
        <v>15</v>
      </c>
      <c r="C4036" s="7" t="s">
        <v>4244</v>
      </c>
      <c r="D4036" s="11" t="s">
        <v>3155</v>
      </c>
      <c r="E4036" s="7" t="s">
        <v>16</v>
      </c>
      <c r="F4036" s="7" t="s">
        <v>3156</v>
      </c>
      <c r="G4036" s="7" t="s">
        <v>37</v>
      </c>
      <c r="H4036" s="7" t="s">
        <v>3179</v>
      </c>
      <c r="I4036" s="7" t="s">
        <v>3158</v>
      </c>
      <c r="J4036" s="7" t="s">
        <v>3176</v>
      </c>
      <c r="K4036" s="7"/>
      <c r="L4036" s="7" t="s">
        <v>13957</v>
      </c>
      <c r="M4036" s="7" t="s">
        <v>3177</v>
      </c>
      <c r="N4036" s="7">
        <v>2432</v>
      </c>
      <c r="O4036" s="7">
        <v>38</v>
      </c>
      <c r="P4036" s="7">
        <v>64</v>
      </c>
      <c r="Q4036" s="7"/>
      <c r="R4036" s="1"/>
      <c r="S4036" s="1"/>
      <c r="T4036" s="1"/>
      <c r="U4036" s="15" t="s">
        <v>816</v>
      </c>
      <c r="V4036" s="52"/>
      <c r="W4036" s="14" t="s">
        <v>815</v>
      </c>
      <c r="X4036" s="20">
        <v>0</v>
      </c>
      <c r="Y4036" s="7" t="s">
        <v>12807</v>
      </c>
      <c r="Z4036" s="11" t="s">
        <v>4442</v>
      </c>
      <c r="AA4036" s="7">
        <v>800000</v>
      </c>
      <c r="AB4036" s="1" t="s">
        <v>15342</v>
      </c>
      <c r="AC4036" s="7" t="s">
        <v>14870</v>
      </c>
      <c r="AD4036" s="1" t="s">
        <v>16269</v>
      </c>
    </row>
    <row r="4037" spans="1:30">
      <c r="A4037" s="6">
        <v>43943</v>
      </c>
      <c r="B4037" s="7" t="s">
        <v>1385</v>
      </c>
      <c r="C4037" s="7" t="s">
        <v>4444</v>
      </c>
      <c r="D4037" s="7" t="s">
        <v>1387</v>
      </c>
      <c r="E4037" s="7" t="s">
        <v>1499</v>
      </c>
      <c r="F4037" s="7" t="s">
        <v>5242</v>
      </c>
      <c r="G4037" s="7" t="s">
        <v>17</v>
      </c>
      <c r="H4037" s="7" t="s">
        <v>6009</v>
      </c>
      <c r="I4037" s="7" t="s">
        <v>9108</v>
      </c>
      <c r="J4037" s="7"/>
      <c r="K4037" s="7"/>
      <c r="L4037" s="7" t="s">
        <v>10107</v>
      </c>
      <c r="M4037" s="7" t="s">
        <v>10108</v>
      </c>
      <c r="N4037" s="7">
        <v>2422.5</v>
      </c>
      <c r="O4037" s="7"/>
      <c r="P4037" s="7"/>
      <c r="Q4037" s="7"/>
      <c r="R4037" s="1"/>
      <c r="S4037" s="1"/>
      <c r="T4037" s="1"/>
      <c r="U4037" s="15" t="s">
        <v>816</v>
      </c>
      <c r="V4037" s="52"/>
      <c r="W4037" s="14" t="s">
        <v>815</v>
      </c>
      <c r="X4037" s="20">
        <v>0</v>
      </c>
      <c r="Y4037" s="7" t="s">
        <v>12808</v>
      </c>
      <c r="Z4037" s="11" t="s">
        <v>4442</v>
      </c>
      <c r="AA4037" s="7">
        <v>200000</v>
      </c>
      <c r="AB4037" s="1" t="s">
        <v>16170</v>
      </c>
      <c r="AC4037" s="7" t="s">
        <v>14870</v>
      </c>
      <c r="AD4037" s="1" t="s">
        <v>16269</v>
      </c>
    </row>
    <row r="4038" spans="1:30">
      <c r="A4038" s="6">
        <v>43943</v>
      </c>
      <c r="B4038" s="7" t="s">
        <v>21</v>
      </c>
      <c r="C4038" s="7" t="s">
        <v>4491</v>
      </c>
      <c r="D4038" s="7" t="s">
        <v>2194</v>
      </c>
      <c r="E4038" s="7" t="s">
        <v>16</v>
      </c>
      <c r="F4038" s="7" t="s">
        <v>2265</v>
      </c>
      <c r="G4038" s="7" t="s">
        <v>17</v>
      </c>
      <c r="H4038" s="7" t="s">
        <v>7203</v>
      </c>
      <c r="I4038" s="7" t="s">
        <v>10109</v>
      </c>
      <c r="J4038" s="7" t="s">
        <v>2207</v>
      </c>
      <c r="K4038" s="7" t="s">
        <v>10110</v>
      </c>
      <c r="L4038" s="7" t="s">
        <v>10111</v>
      </c>
      <c r="M4038" s="7" t="s">
        <v>10112</v>
      </c>
      <c r="N4038" s="7">
        <v>2422.42</v>
      </c>
      <c r="O4038" s="7">
        <v>3146</v>
      </c>
      <c r="P4038" s="7">
        <v>0.77</v>
      </c>
      <c r="Q4038" s="7"/>
      <c r="R4038" s="1"/>
      <c r="S4038" s="1"/>
      <c r="T4038" s="1"/>
      <c r="U4038" s="15" t="s">
        <v>816</v>
      </c>
      <c r="V4038" s="52"/>
      <c r="W4038" s="14" t="s">
        <v>815</v>
      </c>
      <c r="X4038" s="20">
        <v>0</v>
      </c>
      <c r="Y4038" s="7" t="s">
        <v>12809</v>
      </c>
      <c r="Z4038" s="11" t="s">
        <v>4442</v>
      </c>
      <c r="AA4038" s="7">
        <v>90000</v>
      </c>
      <c r="AB4038" s="1" t="s">
        <v>16171</v>
      </c>
      <c r="AC4038" s="7" t="s">
        <v>14868</v>
      </c>
      <c r="AD4038" s="1" t="s">
        <v>16269</v>
      </c>
    </row>
    <row r="4039" spans="1:30">
      <c r="A4039" s="6">
        <v>43943</v>
      </c>
      <c r="B4039" s="7" t="s">
        <v>15</v>
      </c>
      <c r="C4039" s="7" t="s">
        <v>4642</v>
      </c>
      <c r="D4039" s="7" t="s">
        <v>2046</v>
      </c>
      <c r="E4039" s="7" t="s">
        <v>16</v>
      </c>
      <c r="F4039" s="7"/>
      <c r="G4039" s="7" t="s">
        <v>17</v>
      </c>
      <c r="H4039" s="7" t="s">
        <v>7204</v>
      </c>
      <c r="I4039" s="7" t="s">
        <v>2093</v>
      </c>
      <c r="J4039" s="7"/>
      <c r="K4039" s="7" t="s">
        <v>2094</v>
      </c>
      <c r="L4039" s="7" t="s">
        <v>13865</v>
      </c>
      <c r="M4039" s="7" t="s">
        <v>2055</v>
      </c>
      <c r="N4039" s="7">
        <v>2400</v>
      </c>
      <c r="O4039" s="7">
        <v>24000</v>
      </c>
      <c r="P4039" s="7">
        <v>0.1</v>
      </c>
      <c r="Q4039" s="7"/>
      <c r="R4039" s="1"/>
      <c r="S4039" s="1"/>
      <c r="T4039" s="1"/>
      <c r="U4039" s="15" t="s">
        <v>816</v>
      </c>
      <c r="V4039" s="52"/>
      <c r="W4039" s="14" t="s">
        <v>815</v>
      </c>
      <c r="X4039" s="20">
        <v>0</v>
      </c>
      <c r="Y4039" s="7" t="s">
        <v>12810</v>
      </c>
      <c r="Z4039" s="11" t="s">
        <v>4442</v>
      </c>
      <c r="AA4039" s="7">
        <v>2000000</v>
      </c>
      <c r="AB4039" s="1" t="s">
        <v>15207</v>
      </c>
      <c r="AC4039" s="7" t="s">
        <v>14869</v>
      </c>
      <c r="AD4039" s="1" t="s">
        <v>16269</v>
      </c>
    </row>
    <row r="4040" spans="1:30">
      <c r="A4040" s="6">
        <v>43941</v>
      </c>
      <c r="B4040" s="7" t="s">
        <v>15</v>
      </c>
      <c r="C4040" s="7" t="s">
        <v>4645</v>
      </c>
      <c r="D4040" s="7" t="s">
        <v>692</v>
      </c>
      <c r="E4040" s="7" t="s">
        <v>16</v>
      </c>
      <c r="F4040" s="7"/>
      <c r="G4040" s="7" t="s">
        <v>37</v>
      </c>
      <c r="H4040" s="7" t="s">
        <v>7205</v>
      </c>
      <c r="I4040" s="7" t="s">
        <v>716</v>
      </c>
      <c r="J4040" s="7"/>
      <c r="K4040" s="7" t="s">
        <v>717</v>
      </c>
      <c r="L4040" s="7" t="s">
        <v>8357</v>
      </c>
      <c r="M4040" s="7" t="s">
        <v>632</v>
      </c>
      <c r="N4040" s="7">
        <v>2400</v>
      </c>
      <c r="O4040" s="7">
        <v>10</v>
      </c>
      <c r="P4040" s="7">
        <v>240</v>
      </c>
      <c r="Q4040" s="7"/>
      <c r="R4040" s="1"/>
      <c r="S4040" s="1"/>
      <c r="T4040" s="1"/>
      <c r="U4040" s="15" t="s">
        <v>816</v>
      </c>
      <c r="V4040" s="52"/>
      <c r="W4040" s="14" t="s">
        <v>815</v>
      </c>
      <c r="X4040" s="20">
        <v>0</v>
      </c>
      <c r="Y4040" s="7" t="s">
        <v>12811</v>
      </c>
      <c r="Z4040" s="11" t="s">
        <v>4442</v>
      </c>
      <c r="AA4040" s="7">
        <v>720000</v>
      </c>
      <c r="AB4040" s="1" t="s">
        <v>14981</v>
      </c>
      <c r="AC4040" s="7" t="s">
        <v>14870</v>
      </c>
      <c r="AD4040" s="1" t="s">
        <v>16269</v>
      </c>
    </row>
    <row r="4041" spans="1:30">
      <c r="A4041" s="6">
        <v>43943</v>
      </c>
      <c r="B4041" s="7" t="s">
        <v>15</v>
      </c>
      <c r="C4041" s="7" t="s">
        <v>4645</v>
      </c>
      <c r="D4041" s="7" t="s">
        <v>692</v>
      </c>
      <c r="E4041" s="7" t="s">
        <v>16</v>
      </c>
      <c r="F4041" s="7"/>
      <c r="G4041" s="7" t="s">
        <v>37</v>
      </c>
      <c r="H4041" s="7" t="s">
        <v>7206</v>
      </c>
      <c r="I4041" s="7" t="s">
        <v>727</v>
      </c>
      <c r="J4041" s="7"/>
      <c r="K4041" s="7" t="s">
        <v>728</v>
      </c>
      <c r="L4041" s="7" t="s">
        <v>13726</v>
      </c>
      <c r="M4041" s="7" t="s">
        <v>729</v>
      </c>
      <c r="N4041" s="7">
        <v>2400</v>
      </c>
      <c r="O4041" s="7">
        <v>4</v>
      </c>
      <c r="P4041" s="7">
        <v>600</v>
      </c>
      <c r="Q4041" s="7"/>
      <c r="R4041" s="1"/>
      <c r="S4041" s="1"/>
      <c r="T4041" s="1"/>
      <c r="U4041" s="15" t="s">
        <v>816</v>
      </c>
      <c r="V4041" s="52"/>
      <c r="W4041" s="14" t="s">
        <v>815</v>
      </c>
      <c r="X4041" s="20">
        <v>0</v>
      </c>
      <c r="Y4041" s="7" t="s">
        <v>12812</v>
      </c>
      <c r="Z4041" s="11" t="s">
        <v>4442</v>
      </c>
      <c r="AA4041" s="7">
        <v>100000</v>
      </c>
      <c r="AB4041" s="1" t="s">
        <v>14993</v>
      </c>
      <c r="AC4041" s="7" t="s">
        <v>14868</v>
      </c>
      <c r="AD4041" s="1" t="s">
        <v>16269</v>
      </c>
    </row>
    <row r="4042" spans="1:30">
      <c r="A4042" s="6">
        <v>43943</v>
      </c>
      <c r="B4042" s="7" t="s">
        <v>15</v>
      </c>
      <c r="C4042" s="7" t="s">
        <v>4645</v>
      </c>
      <c r="D4042" s="7" t="s">
        <v>692</v>
      </c>
      <c r="E4042" s="7" t="s">
        <v>16</v>
      </c>
      <c r="F4042" s="7"/>
      <c r="G4042" s="7" t="s">
        <v>37</v>
      </c>
      <c r="H4042" s="7" t="s">
        <v>7207</v>
      </c>
      <c r="I4042" s="7" t="s">
        <v>727</v>
      </c>
      <c r="J4042" s="7"/>
      <c r="K4042" s="7" t="s">
        <v>728</v>
      </c>
      <c r="L4042" s="7" t="s">
        <v>13726</v>
      </c>
      <c r="M4042" s="7" t="s">
        <v>729</v>
      </c>
      <c r="N4042" s="7">
        <v>2400</v>
      </c>
      <c r="O4042" s="7">
        <v>3</v>
      </c>
      <c r="P4042" s="7">
        <v>800</v>
      </c>
      <c r="Q4042" s="7"/>
      <c r="R4042" s="1"/>
      <c r="S4042" s="1"/>
      <c r="T4042" s="1"/>
      <c r="U4042" s="15" t="s">
        <v>816</v>
      </c>
      <c r="V4042" s="52"/>
      <c r="W4042" s="14" t="s">
        <v>815</v>
      </c>
      <c r="X4042" s="20">
        <v>0</v>
      </c>
      <c r="Y4042" s="7" t="s">
        <v>12813</v>
      </c>
      <c r="Z4042" s="11" t="s">
        <v>4442</v>
      </c>
      <c r="AA4042" s="7">
        <v>100000</v>
      </c>
      <c r="AB4042" s="1" t="s">
        <v>14993</v>
      </c>
      <c r="AC4042" s="7" t="s">
        <v>14868</v>
      </c>
      <c r="AD4042" s="1" t="s">
        <v>16269</v>
      </c>
    </row>
    <row r="4043" spans="1:30">
      <c r="A4043" s="6">
        <v>43942</v>
      </c>
      <c r="B4043" s="7" t="s">
        <v>15</v>
      </c>
      <c r="C4043" s="7" t="s">
        <v>4659</v>
      </c>
      <c r="D4043" s="7" t="s">
        <v>2349</v>
      </c>
      <c r="E4043" s="7" t="s">
        <v>16</v>
      </c>
      <c r="F4043" s="7" t="s">
        <v>2386</v>
      </c>
      <c r="G4043" s="7" t="s">
        <v>34</v>
      </c>
      <c r="H4043" s="7" t="s">
        <v>7208</v>
      </c>
      <c r="I4043" s="7" t="s">
        <v>9023</v>
      </c>
      <c r="J4043" s="7" t="s">
        <v>264</v>
      </c>
      <c r="K4043" s="7" t="s">
        <v>9024</v>
      </c>
      <c r="L4043" s="7" t="s">
        <v>14471</v>
      </c>
      <c r="M4043" s="7" t="s">
        <v>9025</v>
      </c>
      <c r="N4043" s="7">
        <v>2400</v>
      </c>
      <c r="O4043" s="7">
        <v>2</v>
      </c>
      <c r="P4043" s="7">
        <v>1200</v>
      </c>
      <c r="Q4043" s="7"/>
      <c r="R4043" s="1"/>
      <c r="S4043" s="1"/>
      <c r="T4043" s="1"/>
      <c r="U4043" s="15" t="s">
        <v>816</v>
      </c>
      <c r="V4043" s="52"/>
      <c r="W4043" s="14" t="s">
        <v>815</v>
      </c>
      <c r="X4043" s="20">
        <v>0</v>
      </c>
      <c r="Y4043" s="7" t="s">
        <v>12814</v>
      </c>
      <c r="Z4043" s="11" t="s">
        <v>4442</v>
      </c>
      <c r="AA4043" s="7">
        <v>250000</v>
      </c>
      <c r="AB4043" s="1" t="s">
        <v>15870</v>
      </c>
      <c r="AC4043" s="7" t="s">
        <v>14868</v>
      </c>
      <c r="AD4043" s="1" t="s">
        <v>16269</v>
      </c>
    </row>
    <row r="4044" spans="1:30">
      <c r="A4044" s="6">
        <v>43951</v>
      </c>
      <c r="B4044" s="7" t="s">
        <v>1385</v>
      </c>
      <c r="C4044" s="7" t="s">
        <v>4444</v>
      </c>
      <c r="D4044" s="7" t="s">
        <v>1387</v>
      </c>
      <c r="E4044" s="7" t="s">
        <v>4456</v>
      </c>
      <c r="F4044" s="7" t="s">
        <v>4469</v>
      </c>
      <c r="G4044" s="7" t="s">
        <v>17</v>
      </c>
      <c r="H4044" s="7" t="s">
        <v>7209</v>
      </c>
      <c r="I4044" s="7" t="s">
        <v>10113</v>
      </c>
      <c r="J4044" s="7"/>
      <c r="K4044" s="7"/>
      <c r="L4044" s="7" t="s">
        <v>13636</v>
      </c>
      <c r="M4044" s="7" t="s">
        <v>2941</v>
      </c>
      <c r="N4044" s="7">
        <v>2400</v>
      </c>
      <c r="O4044" s="7"/>
      <c r="P4044" s="7"/>
      <c r="Q4044" s="7"/>
      <c r="R4044" s="1"/>
      <c r="S4044" s="1"/>
      <c r="T4044" s="1"/>
      <c r="U4044" s="15" t="s">
        <v>816</v>
      </c>
      <c r="V4044" s="52"/>
      <c r="W4044" s="14" t="s">
        <v>815</v>
      </c>
      <c r="X4044" s="20">
        <v>0</v>
      </c>
      <c r="Y4044" s="7" t="s">
        <v>12815</v>
      </c>
      <c r="Z4044" s="11" t="s">
        <v>4442</v>
      </c>
      <c r="AA4044" s="7">
        <v>2610000</v>
      </c>
      <c r="AB4044" s="1" t="s">
        <v>14876</v>
      </c>
      <c r="AC4044" s="7" t="s">
        <v>14869</v>
      </c>
      <c r="AD4044" s="1" t="s">
        <v>16269</v>
      </c>
    </row>
    <row r="4045" spans="1:30">
      <c r="A4045" s="6">
        <v>43918</v>
      </c>
      <c r="B4045" s="7" t="s">
        <v>15</v>
      </c>
      <c r="C4045" s="7" t="s">
        <v>4632</v>
      </c>
      <c r="D4045" s="7" t="s">
        <v>3512</v>
      </c>
      <c r="E4045" s="7" t="s">
        <v>16</v>
      </c>
      <c r="F4045" s="7"/>
      <c r="G4045" s="7" t="s">
        <v>17</v>
      </c>
      <c r="H4045" s="7" t="s">
        <v>7210</v>
      </c>
      <c r="I4045" s="7" t="s">
        <v>10114</v>
      </c>
      <c r="J4045" s="7" t="s">
        <v>10115</v>
      </c>
      <c r="K4045" s="7" t="s">
        <v>10115</v>
      </c>
      <c r="L4045" s="7" t="s">
        <v>10053</v>
      </c>
      <c r="M4045" s="7" t="s">
        <v>10054</v>
      </c>
      <c r="N4045" s="7">
        <v>2396</v>
      </c>
      <c r="O4045" s="7">
        <v>400</v>
      </c>
      <c r="P4045" s="7">
        <v>5.99</v>
      </c>
      <c r="Q4045" s="7"/>
      <c r="R4045" s="1"/>
      <c r="S4045" s="1"/>
      <c r="T4045" s="1"/>
      <c r="U4045" s="15" t="s">
        <v>816</v>
      </c>
      <c r="V4045" s="52"/>
      <c r="W4045" s="14" t="s">
        <v>815</v>
      </c>
      <c r="X4045" s="20">
        <v>0</v>
      </c>
      <c r="Y4045" s="7" t="s">
        <v>12816</v>
      </c>
      <c r="Z4045" s="11" t="s">
        <v>4442</v>
      </c>
      <c r="AA4045" s="7">
        <v>151170375</v>
      </c>
      <c r="AB4045" s="1" t="s">
        <v>16156</v>
      </c>
      <c r="AC4045" s="7" t="s">
        <v>14869</v>
      </c>
      <c r="AD4045" s="1" t="s">
        <v>16269</v>
      </c>
    </row>
    <row r="4046" spans="1:30">
      <c r="A4046" s="6">
        <v>43943</v>
      </c>
      <c r="B4046" s="7" t="s">
        <v>15</v>
      </c>
      <c r="C4046" s="7" t="s">
        <v>4642</v>
      </c>
      <c r="D4046" s="7" t="s">
        <v>2046</v>
      </c>
      <c r="E4046" s="7" t="s">
        <v>16</v>
      </c>
      <c r="F4046" s="7"/>
      <c r="G4046" s="7" t="s">
        <v>17</v>
      </c>
      <c r="H4046" s="7" t="s">
        <v>2101</v>
      </c>
      <c r="I4046" s="7" t="s">
        <v>2093</v>
      </c>
      <c r="J4046" s="7"/>
      <c r="K4046" s="7" t="s">
        <v>2094</v>
      </c>
      <c r="L4046" s="7" t="s">
        <v>13865</v>
      </c>
      <c r="M4046" s="7" t="s">
        <v>2055</v>
      </c>
      <c r="N4046" s="7">
        <v>2384</v>
      </c>
      <c r="O4046" s="7">
        <v>1600</v>
      </c>
      <c r="P4046" s="7">
        <v>1.49</v>
      </c>
      <c r="Q4046" s="7"/>
      <c r="R4046" s="1"/>
      <c r="S4046" s="1"/>
      <c r="T4046" s="1"/>
      <c r="U4046" s="15" t="s">
        <v>816</v>
      </c>
      <c r="V4046" s="52"/>
      <c r="W4046" s="14" t="s">
        <v>815</v>
      </c>
      <c r="X4046" s="20">
        <v>0</v>
      </c>
      <c r="Y4046" s="7" t="s">
        <v>12817</v>
      </c>
      <c r="Z4046" s="11" t="s">
        <v>4442</v>
      </c>
      <c r="AA4046" s="7">
        <v>2000000</v>
      </c>
      <c r="AB4046" s="1" t="s">
        <v>15207</v>
      </c>
      <c r="AC4046" s="7" t="s">
        <v>14869</v>
      </c>
      <c r="AD4046" s="1" t="s">
        <v>16269</v>
      </c>
    </row>
    <row r="4047" spans="1:30">
      <c r="A4047" s="6" t="s">
        <v>815</v>
      </c>
      <c r="B4047" s="7" t="s">
        <v>15</v>
      </c>
      <c r="C4047" s="7" t="s">
        <v>4458</v>
      </c>
      <c r="D4047" s="11" t="s">
        <v>904</v>
      </c>
      <c r="E4047" s="7" t="s">
        <v>16</v>
      </c>
      <c r="F4047" s="7" t="s">
        <v>4459</v>
      </c>
      <c r="G4047" s="7" t="s">
        <v>17</v>
      </c>
      <c r="H4047" s="7" t="s">
        <v>7211</v>
      </c>
      <c r="I4047" s="7" t="s">
        <v>4843</v>
      </c>
      <c r="J4047" s="7"/>
      <c r="K4047" s="7" t="s">
        <v>4517</v>
      </c>
      <c r="L4047" s="7" t="s">
        <v>8355</v>
      </c>
      <c r="M4047" s="7" t="s">
        <v>2620</v>
      </c>
      <c r="N4047" s="7">
        <v>2380.8000000000002</v>
      </c>
      <c r="O4047" s="7"/>
      <c r="P4047" s="7"/>
      <c r="Q4047" s="7"/>
      <c r="R4047" s="1"/>
      <c r="S4047" s="1"/>
      <c r="T4047" s="1"/>
      <c r="U4047" s="15" t="s">
        <v>816</v>
      </c>
      <c r="V4047" s="52"/>
      <c r="W4047" s="14" t="s">
        <v>815</v>
      </c>
      <c r="X4047" s="20">
        <v>0</v>
      </c>
      <c r="Y4047" s="7" t="s">
        <v>12818</v>
      </c>
      <c r="Z4047" s="11" t="s">
        <v>4442</v>
      </c>
      <c r="AA4047" s="7">
        <v>40000000</v>
      </c>
      <c r="AB4047" s="1" t="s">
        <v>15276</v>
      </c>
      <c r="AC4047" s="7" t="s">
        <v>14869</v>
      </c>
      <c r="AD4047" s="1" t="s">
        <v>16269</v>
      </c>
    </row>
    <row r="4048" spans="1:30">
      <c r="A4048" s="6" t="s">
        <v>815</v>
      </c>
      <c r="B4048" s="7" t="s">
        <v>15</v>
      </c>
      <c r="C4048" s="7" t="s">
        <v>4458</v>
      </c>
      <c r="D4048" s="11" t="s">
        <v>904</v>
      </c>
      <c r="E4048" s="7" t="s">
        <v>16</v>
      </c>
      <c r="F4048" s="7" t="s">
        <v>4459</v>
      </c>
      <c r="G4048" s="7" t="s">
        <v>17</v>
      </c>
      <c r="H4048" s="7" t="s">
        <v>7212</v>
      </c>
      <c r="I4048" s="7" t="s">
        <v>4846</v>
      </c>
      <c r="J4048" s="7"/>
      <c r="K4048" s="7" t="s">
        <v>4517</v>
      </c>
      <c r="L4048" s="7"/>
      <c r="M4048" s="7"/>
      <c r="N4048" s="7">
        <v>2376</v>
      </c>
      <c r="O4048" s="7"/>
      <c r="P4048" s="7"/>
      <c r="Q4048" s="7"/>
      <c r="R4048" s="1"/>
      <c r="S4048" s="1"/>
      <c r="T4048" s="1"/>
      <c r="U4048" s="15" t="s">
        <v>816</v>
      </c>
      <c r="V4048" s="52"/>
      <c r="W4048" s="14" t="s">
        <v>815</v>
      </c>
      <c r="X4048" s="20">
        <v>0</v>
      </c>
      <c r="Y4048" s="7" t="s">
        <v>12819</v>
      </c>
      <c r="Z4048" s="11" t="s">
        <v>4442</v>
      </c>
      <c r="AA4048" s="7"/>
      <c r="AB4048" s="1" t="s">
        <v>14871</v>
      </c>
      <c r="AC4048" s="7"/>
      <c r="AD4048" s="1" t="s">
        <v>16269</v>
      </c>
    </row>
    <row r="4049" spans="1:30">
      <c r="A4049" s="6">
        <v>43941</v>
      </c>
      <c r="B4049" s="7" t="s">
        <v>15</v>
      </c>
      <c r="C4049" s="7" t="s">
        <v>4645</v>
      </c>
      <c r="D4049" s="7" t="s">
        <v>692</v>
      </c>
      <c r="E4049" s="7" t="s">
        <v>16</v>
      </c>
      <c r="F4049" s="7"/>
      <c r="G4049" s="7" t="s">
        <v>17</v>
      </c>
      <c r="H4049" s="7" t="s">
        <v>7213</v>
      </c>
      <c r="I4049" s="7" t="s">
        <v>9156</v>
      </c>
      <c r="J4049" s="7"/>
      <c r="K4049" s="7" t="s">
        <v>9157</v>
      </c>
      <c r="L4049" s="7" t="s">
        <v>9734</v>
      </c>
      <c r="M4049" s="7" t="s">
        <v>9735</v>
      </c>
      <c r="N4049" s="7">
        <v>2375</v>
      </c>
      <c r="O4049" s="7">
        <v>25</v>
      </c>
      <c r="P4049" s="7">
        <v>95</v>
      </c>
      <c r="Q4049" s="7"/>
      <c r="R4049" s="1"/>
      <c r="S4049" s="1"/>
      <c r="T4049" s="1"/>
      <c r="U4049" s="15" t="s">
        <v>816</v>
      </c>
      <c r="V4049" s="52"/>
      <c r="W4049" s="14" t="s">
        <v>815</v>
      </c>
      <c r="X4049" s="20">
        <v>0</v>
      </c>
      <c r="Y4049" s="7" t="s">
        <v>12820</v>
      </c>
      <c r="Z4049" s="11" t="s">
        <v>4442</v>
      </c>
      <c r="AA4049" s="7">
        <v>100000</v>
      </c>
      <c r="AB4049" s="1" t="s">
        <v>16072</v>
      </c>
      <c r="AC4049" s="7" t="s">
        <v>14870</v>
      </c>
      <c r="AD4049" s="1" t="s">
        <v>16269</v>
      </c>
    </row>
    <row r="4050" spans="1:30">
      <c r="A4050" s="6">
        <v>43949</v>
      </c>
      <c r="B4050" s="7" t="s">
        <v>1385</v>
      </c>
      <c r="C4050" s="7" t="s">
        <v>4499</v>
      </c>
      <c r="D4050" s="7" t="s">
        <v>2194</v>
      </c>
      <c r="E4050" s="7" t="s">
        <v>36</v>
      </c>
      <c r="F4050" s="7" t="s">
        <v>2319</v>
      </c>
      <c r="G4050" s="7" t="s">
        <v>17</v>
      </c>
      <c r="H4050" s="7" t="s">
        <v>7214</v>
      </c>
      <c r="I4050" s="7" t="s">
        <v>2321</v>
      </c>
      <c r="J4050" s="7" t="s">
        <v>2321</v>
      </c>
      <c r="K4050" s="7" t="s">
        <v>2321</v>
      </c>
      <c r="L4050" s="7" t="s">
        <v>13887</v>
      </c>
      <c r="M4050" s="7" t="s">
        <v>2335</v>
      </c>
      <c r="N4050" s="7">
        <v>2356</v>
      </c>
      <c r="O4050" s="7">
        <v>31</v>
      </c>
      <c r="P4050" s="7">
        <v>76</v>
      </c>
      <c r="Q4050" s="7"/>
      <c r="R4050" s="1"/>
      <c r="S4050" s="1"/>
      <c r="T4050" s="1"/>
      <c r="U4050" s="15" t="s">
        <v>816</v>
      </c>
      <c r="V4050" s="52"/>
      <c r="W4050" s="14" t="s">
        <v>815</v>
      </c>
      <c r="X4050" s="20">
        <v>0</v>
      </c>
      <c r="Y4050" s="7" t="s">
        <v>12821</v>
      </c>
      <c r="Z4050" s="11" t="s">
        <v>4442</v>
      </c>
      <c r="AA4050" s="7">
        <v>20000</v>
      </c>
      <c r="AB4050" s="1" t="s">
        <v>15238</v>
      </c>
      <c r="AC4050" s="7" t="s">
        <v>14868</v>
      </c>
      <c r="AD4050" s="1" t="s">
        <v>16269</v>
      </c>
    </row>
    <row r="4051" spans="1:30">
      <c r="A4051" s="6">
        <v>43944</v>
      </c>
      <c r="B4051" s="7" t="s">
        <v>1385</v>
      </c>
      <c r="C4051" s="7" t="s">
        <v>4444</v>
      </c>
      <c r="D4051" s="7" t="s">
        <v>1387</v>
      </c>
      <c r="E4051" s="7" t="s">
        <v>1499</v>
      </c>
      <c r="F4051" s="7" t="s">
        <v>4467</v>
      </c>
      <c r="G4051" s="7" t="s">
        <v>17</v>
      </c>
      <c r="H4051" s="7" t="s">
        <v>6524</v>
      </c>
      <c r="I4051" s="7" t="s">
        <v>9625</v>
      </c>
      <c r="J4051" s="7"/>
      <c r="K4051" s="7"/>
      <c r="L4051" s="7" t="s">
        <v>10116</v>
      </c>
      <c r="M4051" s="7" t="s">
        <v>10117</v>
      </c>
      <c r="N4051" s="7">
        <v>2350</v>
      </c>
      <c r="O4051" s="7"/>
      <c r="P4051" s="7"/>
      <c r="Q4051" s="7"/>
      <c r="R4051" s="1"/>
      <c r="S4051" s="1"/>
      <c r="T4051" s="1"/>
      <c r="U4051" s="15" t="s">
        <v>816</v>
      </c>
      <c r="V4051" s="52"/>
      <c r="W4051" s="14" t="s">
        <v>815</v>
      </c>
      <c r="X4051" s="20">
        <v>0</v>
      </c>
      <c r="Y4051" s="7" t="s">
        <v>12822</v>
      </c>
      <c r="Z4051" s="11" t="s">
        <v>4442</v>
      </c>
      <c r="AA4051" s="7">
        <v>90000</v>
      </c>
      <c r="AB4051" s="1" t="s">
        <v>16172</v>
      </c>
      <c r="AC4051" s="7" t="s">
        <v>14868</v>
      </c>
      <c r="AD4051" s="1" t="s">
        <v>16269</v>
      </c>
    </row>
    <row r="4052" spans="1:30">
      <c r="A4052" s="6">
        <v>43942</v>
      </c>
      <c r="B4052" s="7" t="s">
        <v>15</v>
      </c>
      <c r="C4052" s="7" t="s">
        <v>4452</v>
      </c>
      <c r="D4052" s="7" t="s">
        <v>3804</v>
      </c>
      <c r="E4052" s="7" t="s">
        <v>16</v>
      </c>
      <c r="F4052" s="7" t="s">
        <v>2462</v>
      </c>
      <c r="G4052" s="7" t="s">
        <v>37</v>
      </c>
      <c r="H4052" s="7" t="s">
        <v>7215</v>
      </c>
      <c r="I4052" s="7" t="s">
        <v>3879</v>
      </c>
      <c r="J4052" s="7"/>
      <c r="K4052" s="7" t="s">
        <v>70</v>
      </c>
      <c r="L4052" s="7" t="s">
        <v>3880</v>
      </c>
      <c r="M4052" s="7" t="s">
        <v>3881</v>
      </c>
      <c r="N4052" s="7">
        <v>2345</v>
      </c>
      <c r="O4052" s="7">
        <v>5</v>
      </c>
      <c r="P4052" s="7">
        <v>469</v>
      </c>
      <c r="Q4052" s="7"/>
      <c r="R4052" s="1"/>
      <c r="S4052" s="1"/>
      <c r="T4052" s="1"/>
      <c r="U4052" s="15" t="s">
        <v>816</v>
      </c>
      <c r="V4052" s="52"/>
      <c r="W4052" s="14" t="s">
        <v>815</v>
      </c>
      <c r="X4052" s="20">
        <v>0</v>
      </c>
      <c r="Y4052" s="7" t="s">
        <v>12823</v>
      </c>
      <c r="Z4052" s="11" t="s">
        <v>4442</v>
      </c>
      <c r="AA4052" s="7">
        <v>450000</v>
      </c>
      <c r="AB4052" s="1" t="s">
        <v>15170</v>
      </c>
      <c r="AC4052" s="7" t="s">
        <v>14869</v>
      </c>
      <c r="AD4052" s="1" t="s">
        <v>16269</v>
      </c>
    </row>
    <row r="4053" spans="1:30">
      <c r="A4053" s="6">
        <v>43921</v>
      </c>
      <c r="B4053" s="7" t="s">
        <v>15</v>
      </c>
      <c r="C4053" s="7" t="s">
        <v>4632</v>
      </c>
      <c r="D4053" s="7" t="s">
        <v>3512</v>
      </c>
      <c r="E4053" s="7" t="s">
        <v>16</v>
      </c>
      <c r="F4053" s="7"/>
      <c r="G4053" s="7" t="s">
        <v>17</v>
      </c>
      <c r="H4053" s="7" t="s">
        <v>7216</v>
      </c>
      <c r="I4053" s="7" t="s">
        <v>10118</v>
      </c>
      <c r="J4053" s="7" t="s">
        <v>10119</v>
      </c>
      <c r="K4053" s="7" t="s">
        <v>10119</v>
      </c>
      <c r="L4053" s="7" t="s">
        <v>14758</v>
      </c>
      <c r="M4053" s="7" t="s">
        <v>14757</v>
      </c>
      <c r="N4053" s="7">
        <v>2340</v>
      </c>
      <c r="O4053" s="7">
        <v>200</v>
      </c>
      <c r="P4053" s="7">
        <v>11.7</v>
      </c>
      <c r="Q4053" s="7"/>
      <c r="R4053" s="1"/>
      <c r="S4053" s="1"/>
      <c r="T4053" s="1"/>
      <c r="U4053" s="15" t="s">
        <v>816</v>
      </c>
      <c r="V4053" s="52"/>
      <c r="W4053" s="14" t="s">
        <v>815</v>
      </c>
      <c r="X4053" s="20">
        <v>0</v>
      </c>
      <c r="Y4053" s="7" t="s">
        <v>12824</v>
      </c>
      <c r="Z4053" s="11" t="s">
        <v>4442</v>
      </c>
      <c r="AA4053" s="7">
        <v>159015303</v>
      </c>
      <c r="AB4053" s="1" t="s">
        <v>16173</v>
      </c>
      <c r="AC4053" s="7" t="s">
        <v>14869</v>
      </c>
      <c r="AD4053" s="1" t="s">
        <v>16269</v>
      </c>
    </row>
    <row r="4054" spans="1:30">
      <c r="A4054" s="6">
        <v>43949</v>
      </c>
      <c r="B4054" s="7" t="s">
        <v>1385</v>
      </c>
      <c r="C4054" s="7" t="s">
        <v>4499</v>
      </c>
      <c r="D4054" s="7" t="s">
        <v>2194</v>
      </c>
      <c r="E4054" s="7" t="s">
        <v>36</v>
      </c>
      <c r="F4054" s="7" t="s">
        <v>2319</v>
      </c>
      <c r="G4054" s="7" t="s">
        <v>17</v>
      </c>
      <c r="H4054" s="7" t="s">
        <v>7217</v>
      </c>
      <c r="I4054" s="7" t="s">
        <v>2321</v>
      </c>
      <c r="J4054" s="7" t="s">
        <v>2321</v>
      </c>
      <c r="K4054" s="7" t="s">
        <v>2321</v>
      </c>
      <c r="L4054" s="7" t="s">
        <v>14759</v>
      </c>
      <c r="M4054" s="7" t="s">
        <v>10120</v>
      </c>
      <c r="N4054" s="7">
        <v>2340</v>
      </c>
      <c r="O4054" s="7">
        <v>60000</v>
      </c>
      <c r="P4054" s="7">
        <v>3.9E-2</v>
      </c>
      <c r="Q4054" s="7"/>
      <c r="R4054" s="1"/>
      <c r="S4054" s="1"/>
      <c r="T4054" s="1"/>
      <c r="U4054" s="15" t="s">
        <v>816</v>
      </c>
      <c r="V4054" s="52"/>
      <c r="W4054" s="14" t="s">
        <v>815</v>
      </c>
      <c r="X4054" s="20">
        <v>0</v>
      </c>
      <c r="Y4054" s="7" t="s">
        <v>12825</v>
      </c>
      <c r="Z4054" s="11" t="s">
        <v>4442</v>
      </c>
      <c r="AA4054" s="7">
        <v>140000</v>
      </c>
      <c r="AB4054" s="1" t="s">
        <v>16174</v>
      </c>
      <c r="AC4054" s="7" t="s">
        <v>14869</v>
      </c>
      <c r="AD4054" s="1" t="s">
        <v>16269</v>
      </c>
    </row>
    <row r="4055" spans="1:30">
      <c r="A4055" s="6" t="s">
        <v>815</v>
      </c>
      <c r="B4055" s="7" t="s">
        <v>15</v>
      </c>
      <c r="C4055" s="7" t="s">
        <v>4458</v>
      </c>
      <c r="D4055" s="11" t="s">
        <v>904</v>
      </c>
      <c r="E4055" s="7" t="s">
        <v>16</v>
      </c>
      <c r="F4055" s="7" t="s">
        <v>5403</v>
      </c>
      <c r="G4055" s="7" t="s">
        <v>17</v>
      </c>
      <c r="H4055" s="7" t="s">
        <v>6523</v>
      </c>
      <c r="I4055" s="7" t="s">
        <v>8367</v>
      </c>
      <c r="J4055" s="7"/>
      <c r="K4055" s="7" t="s">
        <v>4525</v>
      </c>
      <c r="L4055" s="7" t="s">
        <v>9624</v>
      </c>
      <c r="M4055" s="7" t="s">
        <v>10173</v>
      </c>
      <c r="N4055" s="7">
        <v>2340</v>
      </c>
      <c r="O4055" s="7"/>
      <c r="P4055" s="7"/>
      <c r="Q4055" s="7"/>
      <c r="R4055" s="1"/>
      <c r="S4055" s="1"/>
      <c r="T4055" s="1"/>
      <c r="U4055" s="15" t="s">
        <v>816</v>
      </c>
      <c r="V4055" s="52"/>
      <c r="W4055" s="14" t="s">
        <v>815</v>
      </c>
      <c r="X4055" s="20">
        <v>0</v>
      </c>
      <c r="Y4055" s="7" t="s">
        <v>12826</v>
      </c>
      <c r="Z4055" s="11" t="s">
        <v>4442</v>
      </c>
      <c r="AA4055" s="7">
        <v>117235980</v>
      </c>
      <c r="AB4055" s="1" t="s">
        <v>16040</v>
      </c>
      <c r="AC4055" s="7" t="s">
        <v>14869</v>
      </c>
      <c r="AD4055" s="1" t="s">
        <v>16269</v>
      </c>
    </row>
    <row r="4056" spans="1:30">
      <c r="A4056" s="6">
        <v>43941</v>
      </c>
      <c r="B4056" s="7" t="s">
        <v>15</v>
      </c>
      <c r="C4056" s="7" t="s">
        <v>4645</v>
      </c>
      <c r="D4056" s="7" t="s">
        <v>692</v>
      </c>
      <c r="E4056" s="7" t="s">
        <v>16</v>
      </c>
      <c r="F4056" s="7"/>
      <c r="G4056" s="7" t="s">
        <v>37</v>
      </c>
      <c r="H4056" s="7" t="s">
        <v>7218</v>
      </c>
      <c r="I4056" s="7" t="s">
        <v>716</v>
      </c>
      <c r="J4056" s="7"/>
      <c r="K4056" s="7" t="s">
        <v>717</v>
      </c>
      <c r="L4056" s="7" t="s">
        <v>8357</v>
      </c>
      <c r="M4056" s="7" t="s">
        <v>632</v>
      </c>
      <c r="N4056" s="7">
        <v>2320</v>
      </c>
      <c r="O4056" s="7">
        <v>4</v>
      </c>
      <c r="P4056" s="7">
        <v>580</v>
      </c>
      <c r="Q4056" s="7"/>
      <c r="R4056" s="1"/>
      <c r="S4056" s="1"/>
      <c r="T4056" s="1"/>
      <c r="U4056" s="15" t="s">
        <v>816</v>
      </c>
      <c r="V4056" s="52"/>
      <c r="W4056" s="14" t="s">
        <v>815</v>
      </c>
      <c r="X4056" s="20">
        <v>0</v>
      </c>
      <c r="Y4056" s="7" t="s">
        <v>12827</v>
      </c>
      <c r="Z4056" s="11" t="s">
        <v>4442</v>
      </c>
      <c r="AA4056" s="7">
        <v>720000</v>
      </c>
      <c r="AB4056" s="1" t="s">
        <v>14981</v>
      </c>
      <c r="AC4056" s="7" t="s">
        <v>14870</v>
      </c>
      <c r="AD4056" s="1" t="s">
        <v>16269</v>
      </c>
    </row>
    <row r="4057" spans="1:30">
      <c r="A4057" s="6">
        <v>43944</v>
      </c>
      <c r="B4057" s="7" t="s">
        <v>15</v>
      </c>
      <c r="C4057" s="7" t="s">
        <v>4593</v>
      </c>
      <c r="D4057" s="7" t="s">
        <v>474</v>
      </c>
      <c r="E4057" s="7" t="s">
        <v>16</v>
      </c>
      <c r="F4057" s="7"/>
      <c r="G4057" s="7" t="s">
        <v>37</v>
      </c>
      <c r="H4057" s="7" t="s">
        <v>7219</v>
      </c>
      <c r="I4057" s="7" t="s">
        <v>10121</v>
      </c>
      <c r="J4057" s="7"/>
      <c r="K4057" s="7" t="s">
        <v>10122</v>
      </c>
      <c r="L4057" s="7" t="s">
        <v>8357</v>
      </c>
      <c r="M4057" s="7" t="s">
        <v>632</v>
      </c>
      <c r="N4057" s="7">
        <v>2319.96</v>
      </c>
      <c r="O4057" s="7">
        <v>4</v>
      </c>
      <c r="P4057" s="7">
        <v>579.99</v>
      </c>
      <c r="Q4057" s="7"/>
      <c r="R4057" s="1"/>
      <c r="S4057" s="1"/>
      <c r="T4057" s="1"/>
      <c r="U4057" s="15" t="s">
        <v>816</v>
      </c>
      <c r="V4057" s="52"/>
      <c r="W4057" s="14" t="s">
        <v>815</v>
      </c>
      <c r="X4057" s="20">
        <v>0</v>
      </c>
      <c r="Y4057" s="7" t="s">
        <v>12828</v>
      </c>
      <c r="Z4057" s="11" t="s">
        <v>4442</v>
      </c>
      <c r="AA4057" s="7">
        <v>720000</v>
      </c>
      <c r="AB4057" s="1" t="s">
        <v>14981</v>
      </c>
      <c r="AC4057" s="7" t="s">
        <v>14870</v>
      </c>
      <c r="AD4057" s="1" t="s">
        <v>16269</v>
      </c>
    </row>
    <row r="4058" spans="1:30">
      <c r="A4058" s="6">
        <v>43943</v>
      </c>
      <c r="B4058" s="7" t="s">
        <v>15</v>
      </c>
      <c r="C4058" s="7" t="s">
        <v>4244</v>
      </c>
      <c r="D4058" s="11" t="s">
        <v>3155</v>
      </c>
      <c r="E4058" s="7" t="s">
        <v>16</v>
      </c>
      <c r="F4058" s="7" t="s">
        <v>4591</v>
      </c>
      <c r="G4058" s="7" t="s">
        <v>34</v>
      </c>
      <c r="H4058" s="7" t="s">
        <v>7220</v>
      </c>
      <c r="I4058" s="7" t="s">
        <v>8608</v>
      </c>
      <c r="J4058" s="7"/>
      <c r="K4058" s="7"/>
      <c r="L4058" s="7" t="s">
        <v>8609</v>
      </c>
      <c r="M4058" s="7" t="s">
        <v>14359</v>
      </c>
      <c r="N4058" s="7">
        <v>2313.59</v>
      </c>
      <c r="O4058" s="7">
        <v>1</v>
      </c>
      <c r="P4058" s="7">
        <v>2313.59</v>
      </c>
      <c r="Q4058" s="7"/>
      <c r="R4058" s="1"/>
      <c r="S4058" s="1"/>
      <c r="T4058" s="1"/>
      <c r="U4058" s="15" t="s">
        <v>816</v>
      </c>
      <c r="V4058" s="52"/>
      <c r="W4058" s="14" t="s">
        <v>815</v>
      </c>
      <c r="X4058" s="20">
        <v>0</v>
      </c>
      <c r="Y4058" s="7" t="s">
        <v>12829</v>
      </c>
      <c r="Z4058" s="11" t="s">
        <v>4442</v>
      </c>
      <c r="AA4058" s="7">
        <v>600000</v>
      </c>
      <c r="AB4058" s="1" t="s">
        <v>15752</v>
      </c>
      <c r="AC4058" s="7" t="s">
        <v>14870</v>
      </c>
      <c r="AD4058" s="1" t="s">
        <v>16269</v>
      </c>
    </row>
    <row r="4059" spans="1:30">
      <c r="A4059" s="6" t="s">
        <v>815</v>
      </c>
      <c r="B4059" s="7" t="s">
        <v>15</v>
      </c>
      <c r="C4059" s="7" t="s">
        <v>4458</v>
      </c>
      <c r="D4059" s="11" t="s">
        <v>904</v>
      </c>
      <c r="E4059" s="7" t="s">
        <v>16</v>
      </c>
      <c r="F4059" s="7" t="s">
        <v>4461</v>
      </c>
      <c r="G4059" s="7" t="s">
        <v>17</v>
      </c>
      <c r="H4059" s="7" t="s">
        <v>7221</v>
      </c>
      <c r="I4059" s="7" t="s">
        <v>8783</v>
      </c>
      <c r="J4059" s="7"/>
      <c r="K4059" s="7" t="s">
        <v>4525</v>
      </c>
      <c r="L4059" s="7"/>
      <c r="M4059" s="7"/>
      <c r="N4059" s="7">
        <v>2304</v>
      </c>
      <c r="O4059" s="7"/>
      <c r="P4059" s="7"/>
      <c r="Q4059" s="7"/>
      <c r="R4059" s="1"/>
      <c r="S4059" s="1"/>
      <c r="T4059" s="1"/>
      <c r="U4059" s="15" t="s">
        <v>816</v>
      </c>
      <c r="V4059" s="52"/>
      <c r="W4059" s="14" t="s">
        <v>815</v>
      </c>
      <c r="X4059" s="20">
        <v>0</v>
      </c>
      <c r="Y4059" s="7" t="s">
        <v>12830</v>
      </c>
      <c r="Z4059" s="11" t="s">
        <v>4442</v>
      </c>
      <c r="AA4059" s="7"/>
      <c r="AB4059" s="1" t="s">
        <v>14871</v>
      </c>
      <c r="AC4059" s="7"/>
      <c r="AD4059" s="1" t="s">
        <v>16269</v>
      </c>
    </row>
    <row r="4060" spans="1:30">
      <c r="A4060" s="6">
        <v>43950</v>
      </c>
      <c r="B4060" s="7" t="s">
        <v>21</v>
      </c>
      <c r="C4060" s="7" t="s">
        <v>4257</v>
      </c>
      <c r="D4060" s="7" t="s">
        <v>309</v>
      </c>
      <c r="E4060" s="7" t="s">
        <v>16</v>
      </c>
      <c r="F4060" s="7" t="s">
        <v>363</v>
      </c>
      <c r="G4060" s="7" t="s">
        <v>37</v>
      </c>
      <c r="H4060" s="7" t="s">
        <v>7222</v>
      </c>
      <c r="I4060" s="7" t="s">
        <v>10123</v>
      </c>
      <c r="J4060" s="7" t="s">
        <v>314</v>
      </c>
      <c r="K4060" s="7" t="s">
        <v>314</v>
      </c>
      <c r="L4060" s="7" t="s">
        <v>10124</v>
      </c>
      <c r="M4060" s="7" t="s">
        <v>10125</v>
      </c>
      <c r="N4060" s="7">
        <v>2300</v>
      </c>
      <c r="O4060" s="7">
        <v>5000</v>
      </c>
      <c r="P4060" s="7">
        <v>0.46</v>
      </c>
      <c r="Q4060" s="7"/>
      <c r="R4060" s="1"/>
      <c r="S4060" s="1"/>
      <c r="T4060" s="1"/>
      <c r="U4060" s="15" t="s">
        <v>816</v>
      </c>
      <c r="V4060" s="52"/>
      <c r="W4060" s="14" t="s">
        <v>815</v>
      </c>
      <c r="X4060" s="20">
        <v>0</v>
      </c>
      <c r="Y4060" s="7" t="s">
        <v>12831</v>
      </c>
      <c r="Z4060" s="11" t="s">
        <v>4442</v>
      </c>
      <c r="AA4060" s="7">
        <v>2000000</v>
      </c>
      <c r="AB4060" s="1" t="s">
        <v>16175</v>
      </c>
      <c r="AC4060" s="7" t="s">
        <v>14869</v>
      </c>
      <c r="AD4060" s="1" t="s">
        <v>16269</v>
      </c>
    </row>
    <row r="4061" spans="1:30">
      <c r="A4061" s="6">
        <v>43948</v>
      </c>
      <c r="B4061" s="7" t="s">
        <v>1385</v>
      </c>
      <c r="C4061" s="7" t="s">
        <v>4444</v>
      </c>
      <c r="D4061" s="7" t="s">
        <v>1387</v>
      </c>
      <c r="E4061" s="7" t="s">
        <v>4456</v>
      </c>
      <c r="F4061" s="7" t="s">
        <v>1811</v>
      </c>
      <c r="G4061" s="7" t="s">
        <v>17</v>
      </c>
      <c r="H4061" s="7" t="s">
        <v>7223</v>
      </c>
      <c r="I4061" s="7" t="s">
        <v>9872</v>
      </c>
      <c r="J4061" s="7"/>
      <c r="K4061" s="7"/>
      <c r="L4061" s="7" t="s">
        <v>14760</v>
      </c>
      <c r="M4061" s="7" t="s">
        <v>10126</v>
      </c>
      <c r="N4061" s="7">
        <v>2300</v>
      </c>
      <c r="O4061" s="7"/>
      <c r="P4061" s="7"/>
      <c r="Q4061" s="7"/>
      <c r="R4061" s="1"/>
      <c r="S4061" s="1"/>
      <c r="T4061" s="1"/>
      <c r="U4061" s="15" t="s">
        <v>816</v>
      </c>
      <c r="V4061" s="52"/>
      <c r="W4061" s="14" t="s">
        <v>815</v>
      </c>
      <c r="X4061" s="20">
        <v>0</v>
      </c>
      <c r="Y4061" s="7" t="s">
        <v>12832</v>
      </c>
      <c r="Z4061" s="11" t="s">
        <v>4442</v>
      </c>
      <c r="AA4061" s="7">
        <v>20000</v>
      </c>
      <c r="AB4061" s="1" t="s">
        <v>16176</v>
      </c>
      <c r="AC4061" s="7" t="s">
        <v>14868</v>
      </c>
      <c r="AD4061" s="1" t="s">
        <v>16269</v>
      </c>
    </row>
    <row r="4062" spans="1:30">
      <c r="A4062" s="6" t="s">
        <v>815</v>
      </c>
      <c r="B4062" s="7" t="s">
        <v>15</v>
      </c>
      <c r="C4062" s="7" t="s">
        <v>4251</v>
      </c>
      <c r="D4062" s="7" t="s">
        <v>3925</v>
      </c>
      <c r="E4062" s="7" t="s">
        <v>16</v>
      </c>
      <c r="F4062" s="7" t="s">
        <v>4252</v>
      </c>
      <c r="G4062" s="7" t="s">
        <v>37</v>
      </c>
      <c r="H4062" s="7" t="s">
        <v>7224</v>
      </c>
      <c r="I4062" s="7" t="s">
        <v>8278</v>
      </c>
      <c r="J4062" s="7" t="s">
        <v>2740</v>
      </c>
      <c r="K4062" s="7" t="s">
        <v>8279</v>
      </c>
      <c r="L4062" s="7" t="s">
        <v>14298</v>
      </c>
      <c r="M4062" s="7" t="s">
        <v>8280</v>
      </c>
      <c r="N4062" s="7">
        <v>2291.94</v>
      </c>
      <c r="O4062" s="7">
        <v>306</v>
      </c>
      <c r="P4062" s="7">
        <v>7.49</v>
      </c>
      <c r="Q4062" s="7"/>
      <c r="R4062" s="1"/>
      <c r="S4062" s="1"/>
      <c r="T4062" s="1"/>
      <c r="U4062" s="15" t="s">
        <v>816</v>
      </c>
      <c r="V4062" s="52"/>
      <c r="W4062" s="14" t="s">
        <v>815</v>
      </c>
      <c r="X4062" s="20">
        <v>0</v>
      </c>
      <c r="Y4062" s="7" t="s">
        <v>12833</v>
      </c>
      <c r="Z4062" s="11" t="s">
        <v>4442</v>
      </c>
      <c r="AA4062" s="7">
        <v>0</v>
      </c>
      <c r="AB4062" s="1" t="s">
        <v>15669</v>
      </c>
      <c r="AC4062" s="7" t="s">
        <v>14869</v>
      </c>
      <c r="AD4062" s="1" t="s">
        <v>16269</v>
      </c>
    </row>
    <row r="4063" spans="1:30">
      <c r="A4063" s="6">
        <v>43949</v>
      </c>
      <c r="B4063" s="7" t="s">
        <v>21</v>
      </c>
      <c r="C4063" s="7" t="s">
        <v>5327</v>
      </c>
      <c r="D4063" s="11" t="s">
        <v>904</v>
      </c>
      <c r="E4063" s="7" t="s">
        <v>36</v>
      </c>
      <c r="F4063" s="7" t="s">
        <v>3478</v>
      </c>
      <c r="G4063" s="7" t="s">
        <v>17</v>
      </c>
      <c r="H4063" s="7" t="s">
        <v>3492</v>
      </c>
      <c r="I4063" s="7"/>
      <c r="J4063" s="7" t="s">
        <v>3480</v>
      </c>
      <c r="K4063" s="7" t="s">
        <v>3481</v>
      </c>
      <c r="L4063" s="7" t="s">
        <v>13991</v>
      </c>
      <c r="M4063" s="7" t="s">
        <v>3482</v>
      </c>
      <c r="N4063" s="7">
        <v>2275</v>
      </c>
      <c r="O4063" s="7">
        <v>65</v>
      </c>
      <c r="P4063" s="7">
        <v>35</v>
      </c>
      <c r="Q4063" s="7"/>
      <c r="R4063" s="1"/>
      <c r="S4063" s="1"/>
      <c r="T4063" s="1"/>
      <c r="U4063" s="15" t="s">
        <v>816</v>
      </c>
      <c r="V4063" s="52"/>
      <c r="W4063" s="14" t="s">
        <v>815</v>
      </c>
      <c r="X4063" s="20">
        <v>0</v>
      </c>
      <c r="Y4063" s="7" t="s">
        <v>12834</v>
      </c>
      <c r="Z4063" s="11" t="s">
        <v>4442</v>
      </c>
      <c r="AA4063" s="7">
        <v>50000</v>
      </c>
      <c r="AB4063" s="1" t="s">
        <v>15378</v>
      </c>
      <c r="AC4063" s="7" t="s">
        <v>14868</v>
      </c>
      <c r="AD4063" s="1" t="s">
        <v>16269</v>
      </c>
    </row>
    <row r="4064" spans="1:30">
      <c r="A4064" s="6">
        <v>43925</v>
      </c>
      <c r="B4064" s="7" t="s">
        <v>21</v>
      </c>
      <c r="C4064" s="7" t="s">
        <v>4238</v>
      </c>
      <c r="D4064" s="7" t="s">
        <v>309</v>
      </c>
      <c r="E4064" s="7" t="s">
        <v>16</v>
      </c>
      <c r="F4064" s="7" t="s">
        <v>4249</v>
      </c>
      <c r="G4064" s="7" t="s">
        <v>37</v>
      </c>
      <c r="H4064" s="7" t="s">
        <v>7225</v>
      </c>
      <c r="I4064" s="7" t="s">
        <v>10127</v>
      </c>
      <c r="J4064" s="7" t="s">
        <v>314</v>
      </c>
      <c r="K4064" s="7" t="s">
        <v>351</v>
      </c>
      <c r="L4064" s="7" t="s">
        <v>14761</v>
      </c>
      <c r="M4064" s="7" t="s">
        <v>10128</v>
      </c>
      <c r="N4064" s="7">
        <v>2270</v>
      </c>
      <c r="O4064" s="7">
        <v>1000</v>
      </c>
      <c r="P4064" s="7">
        <v>2.27</v>
      </c>
      <c r="Q4064" s="7"/>
      <c r="R4064" s="1"/>
      <c r="S4064" s="1"/>
      <c r="T4064" s="1"/>
      <c r="U4064" s="15" t="s">
        <v>816</v>
      </c>
      <c r="V4064" s="52"/>
      <c r="W4064" s="14" t="s">
        <v>815</v>
      </c>
      <c r="X4064" s="20">
        <v>0</v>
      </c>
      <c r="Y4064" s="7" t="s">
        <v>12835</v>
      </c>
      <c r="Z4064" s="11" t="s">
        <v>4442</v>
      </c>
      <c r="AA4064" s="7">
        <v>0</v>
      </c>
      <c r="AB4064" s="1" t="s">
        <v>16177</v>
      </c>
      <c r="AC4064" s="7" t="s">
        <v>14868</v>
      </c>
      <c r="AD4064" s="1" t="s">
        <v>16269</v>
      </c>
    </row>
    <row r="4065" spans="1:30">
      <c r="A4065" s="6" t="s">
        <v>815</v>
      </c>
      <c r="B4065" s="7" t="s">
        <v>15</v>
      </c>
      <c r="C4065" s="7" t="s">
        <v>4458</v>
      </c>
      <c r="D4065" s="11" t="s">
        <v>904</v>
      </c>
      <c r="E4065" s="7" t="s">
        <v>16</v>
      </c>
      <c r="F4065" s="7" t="s">
        <v>4459</v>
      </c>
      <c r="G4065" s="7" t="s">
        <v>17</v>
      </c>
      <c r="H4065" s="7" t="s">
        <v>7226</v>
      </c>
      <c r="I4065" s="7" t="s">
        <v>4843</v>
      </c>
      <c r="J4065" s="7"/>
      <c r="K4065" s="7" t="s">
        <v>4517</v>
      </c>
      <c r="L4065" s="7" t="s">
        <v>8316</v>
      </c>
      <c r="M4065" s="7" t="s">
        <v>14305</v>
      </c>
      <c r="N4065" s="7">
        <v>2263</v>
      </c>
      <c r="O4065" s="7"/>
      <c r="P4065" s="7"/>
      <c r="Q4065" s="7"/>
      <c r="R4065" s="1"/>
      <c r="S4065" s="1"/>
      <c r="T4065" s="1"/>
      <c r="U4065" s="15" t="s">
        <v>816</v>
      </c>
      <c r="V4065" s="52"/>
      <c r="W4065" s="14" t="s">
        <v>815</v>
      </c>
      <c r="X4065" s="20">
        <v>0</v>
      </c>
      <c r="Y4065" s="7" t="s">
        <v>12836</v>
      </c>
      <c r="Z4065" s="11" t="s">
        <v>4442</v>
      </c>
      <c r="AA4065" s="7">
        <v>103730196.44</v>
      </c>
      <c r="AB4065" s="1" t="s">
        <v>15679</v>
      </c>
      <c r="AC4065" s="7" t="s">
        <v>14869</v>
      </c>
      <c r="AD4065" s="1" t="s">
        <v>16269</v>
      </c>
    </row>
    <row r="4066" spans="1:30">
      <c r="A4066" s="6">
        <v>43938</v>
      </c>
      <c r="B4066" s="7" t="s">
        <v>15</v>
      </c>
      <c r="C4066" s="7" t="s">
        <v>4244</v>
      </c>
      <c r="D4066" s="11" t="s">
        <v>3155</v>
      </c>
      <c r="E4066" s="7" t="s">
        <v>16</v>
      </c>
      <c r="F4066" s="7" t="s">
        <v>3156</v>
      </c>
      <c r="G4066" s="7" t="s">
        <v>34</v>
      </c>
      <c r="H4066" s="7" t="s">
        <v>7227</v>
      </c>
      <c r="I4066" s="7" t="s">
        <v>3207</v>
      </c>
      <c r="J4066" s="7" t="s">
        <v>3208</v>
      </c>
      <c r="K4066" s="7" t="s">
        <v>3209</v>
      </c>
      <c r="L4066" s="7" t="s">
        <v>13959</v>
      </c>
      <c r="M4066" s="7" t="s">
        <v>3210</v>
      </c>
      <c r="N4066" s="7">
        <v>2250</v>
      </c>
      <c r="O4066" s="7">
        <v>15</v>
      </c>
      <c r="P4066" s="7">
        <v>150</v>
      </c>
      <c r="Q4066" s="7"/>
      <c r="R4066" s="1"/>
      <c r="S4066" s="1"/>
      <c r="T4066" s="1"/>
      <c r="U4066" s="15" t="s">
        <v>816</v>
      </c>
      <c r="V4066" s="52"/>
      <c r="W4066" s="14" t="s">
        <v>815</v>
      </c>
      <c r="X4066" s="20">
        <v>0</v>
      </c>
      <c r="Y4066" s="7" t="s">
        <v>12837</v>
      </c>
      <c r="Z4066" s="11" t="s">
        <v>4442</v>
      </c>
      <c r="AA4066" s="7">
        <v>100000</v>
      </c>
      <c r="AB4066" s="1" t="s">
        <v>15344</v>
      </c>
      <c r="AC4066" s="7" t="s">
        <v>14868</v>
      </c>
      <c r="AD4066" s="1" t="s">
        <v>16269</v>
      </c>
    </row>
    <row r="4067" spans="1:30">
      <c r="A4067" s="6">
        <v>43938</v>
      </c>
      <c r="B4067" s="7" t="s">
        <v>15</v>
      </c>
      <c r="C4067" s="7" t="s">
        <v>4244</v>
      </c>
      <c r="D4067" s="11" t="s">
        <v>3155</v>
      </c>
      <c r="E4067" s="7" t="s">
        <v>16</v>
      </c>
      <c r="F4067" s="7" t="s">
        <v>3156</v>
      </c>
      <c r="G4067" s="7" t="s">
        <v>34</v>
      </c>
      <c r="H4067" s="7" t="s">
        <v>7228</v>
      </c>
      <c r="I4067" s="7" t="s">
        <v>3207</v>
      </c>
      <c r="J4067" s="7" t="s">
        <v>3208</v>
      </c>
      <c r="K4067" s="7" t="s">
        <v>3209</v>
      </c>
      <c r="L4067" s="7" t="s">
        <v>13959</v>
      </c>
      <c r="M4067" s="7" t="s">
        <v>3210</v>
      </c>
      <c r="N4067" s="7">
        <v>2250</v>
      </c>
      <c r="O4067" s="7">
        <v>15</v>
      </c>
      <c r="P4067" s="7">
        <v>150</v>
      </c>
      <c r="Q4067" s="7"/>
      <c r="R4067" s="1"/>
      <c r="S4067" s="1"/>
      <c r="T4067" s="1"/>
      <c r="U4067" s="15" t="s">
        <v>816</v>
      </c>
      <c r="V4067" s="52"/>
      <c r="W4067" s="14" t="s">
        <v>815</v>
      </c>
      <c r="X4067" s="20">
        <v>0</v>
      </c>
      <c r="Y4067" s="7" t="s">
        <v>12838</v>
      </c>
      <c r="Z4067" s="11" t="s">
        <v>4442</v>
      </c>
      <c r="AA4067" s="7">
        <v>100000</v>
      </c>
      <c r="AB4067" s="1" t="s">
        <v>15344</v>
      </c>
      <c r="AC4067" s="7" t="s">
        <v>14868</v>
      </c>
      <c r="AD4067" s="1" t="s">
        <v>16269</v>
      </c>
    </row>
    <row r="4068" spans="1:30">
      <c r="A4068" s="6">
        <v>43941</v>
      </c>
      <c r="B4068" s="7" t="s">
        <v>21</v>
      </c>
      <c r="C4068" s="7" t="s">
        <v>2648</v>
      </c>
      <c r="D4068" s="11" t="s">
        <v>3952</v>
      </c>
      <c r="E4068" s="7" t="s">
        <v>16</v>
      </c>
      <c r="F4068" s="7" t="s">
        <v>6186</v>
      </c>
      <c r="G4068" s="7" t="s">
        <v>17</v>
      </c>
      <c r="H4068" s="7" t="s">
        <v>7229</v>
      </c>
      <c r="I4068" s="7" t="s">
        <v>10129</v>
      </c>
      <c r="J4068" s="7"/>
      <c r="K4068" s="7"/>
      <c r="L4068" s="7" t="s">
        <v>1854</v>
      </c>
      <c r="M4068" s="7" t="s">
        <v>1855</v>
      </c>
      <c r="N4068" s="7">
        <v>2250</v>
      </c>
      <c r="O4068" s="7"/>
      <c r="P4068" s="7"/>
      <c r="Q4068" s="7"/>
      <c r="R4068" s="1"/>
      <c r="S4068" s="1"/>
      <c r="T4068" s="1"/>
      <c r="U4068" s="15" t="s">
        <v>816</v>
      </c>
      <c r="V4068" s="52"/>
      <c r="W4068" s="14" t="s">
        <v>815</v>
      </c>
      <c r="X4068" s="20">
        <v>0</v>
      </c>
      <c r="Y4068" s="7" t="s">
        <v>12839</v>
      </c>
      <c r="Z4068" s="11" t="s">
        <v>4442</v>
      </c>
      <c r="AA4068" s="7">
        <v>50000</v>
      </c>
      <c r="AB4068" s="1" t="s">
        <v>15169</v>
      </c>
      <c r="AC4068" s="7" t="s">
        <v>14868</v>
      </c>
      <c r="AD4068" s="1" t="s">
        <v>16269</v>
      </c>
    </row>
    <row r="4069" spans="1:30">
      <c r="A4069" s="6">
        <v>43949</v>
      </c>
      <c r="B4069" s="7" t="s">
        <v>1385</v>
      </c>
      <c r="C4069" s="7" t="s">
        <v>4499</v>
      </c>
      <c r="D4069" s="7" t="s">
        <v>2194</v>
      </c>
      <c r="E4069" s="7" t="s">
        <v>36</v>
      </c>
      <c r="F4069" s="7" t="s">
        <v>2319</v>
      </c>
      <c r="G4069" s="7" t="s">
        <v>17</v>
      </c>
      <c r="H4069" s="7" t="s">
        <v>7156</v>
      </c>
      <c r="I4069" s="7" t="s">
        <v>2321</v>
      </c>
      <c r="J4069" s="7" t="s">
        <v>2321</v>
      </c>
      <c r="K4069" s="7" t="s">
        <v>2321</v>
      </c>
      <c r="L4069" s="7" t="s">
        <v>9203</v>
      </c>
      <c r="M4069" s="7" t="s">
        <v>9204</v>
      </c>
      <c r="N4069" s="7">
        <v>2239.38</v>
      </c>
      <c r="O4069" s="7">
        <v>66</v>
      </c>
      <c r="P4069" s="7">
        <v>33.93</v>
      </c>
      <c r="Q4069" s="7"/>
      <c r="R4069" s="1"/>
      <c r="S4069" s="1"/>
      <c r="T4069" s="1"/>
      <c r="U4069" s="15" t="s">
        <v>816</v>
      </c>
      <c r="V4069" s="52"/>
      <c r="W4069" s="14" t="s">
        <v>815</v>
      </c>
      <c r="X4069" s="20">
        <v>0</v>
      </c>
      <c r="Y4069" s="7" t="s">
        <v>12840</v>
      </c>
      <c r="Z4069" s="11" t="s">
        <v>4442</v>
      </c>
      <c r="AA4069" s="7">
        <v>2419500</v>
      </c>
      <c r="AB4069" s="1" t="s">
        <v>15922</v>
      </c>
      <c r="AC4069" s="7" t="s">
        <v>14869</v>
      </c>
      <c r="AD4069" s="1" t="s">
        <v>16269</v>
      </c>
    </row>
    <row r="4070" spans="1:30">
      <c r="A4070" s="6">
        <v>43921</v>
      </c>
      <c r="B4070" s="7" t="s">
        <v>15</v>
      </c>
      <c r="C4070" s="7" t="s">
        <v>4632</v>
      </c>
      <c r="D4070" s="7" t="s">
        <v>3512</v>
      </c>
      <c r="E4070" s="7" t="s">
        <v>16</v>
      </c>
      <c r="F4070" s="7"/>
      <c r="G4070" s="7" t="s">
        <v>17</v>
      </c>
      <c r="H4070" s="7" t="s">
        <v>7230</v>
      </c>
      <c r="I4070" s="7" t="s">
        <v>10130</v>
      </c>
      <c r="J4070" s="7" t="s">
        <v>10131</v>
      </c>
      <c r="K4070" s="7" t="s">
        <v>10131</v>
      </c>
      <c r="L4070" s="7" t="s">
        <v>8468</v>
      </c>
      <c r="M4070" s="7" t="s">
        <v>8243</v>
      </c>
      <c r="N4070" s="7">
        <v>2239</v>
      </c>
      <c r="O4070" s="7">
        <v>100</v>
      </c>
      <c r="P4070" s="7">
        <v>22.39</v>
      </c>
      <c r="Q4070" s="7"/>
      <c r="R4070" s="1"/>
      <c r="S4070" s="1"/>
      <c r="T4070" s="1"/>
      <c r="U4070" s="15" t="s">
        <v>816</v>
      </c>
      <c r="V4070" s="52"/>
      <c r="W4070" s="14" t="s">
        <v>815</v>
      </c>
      <c r="X4070" s="20">
        <v>0</v>
      </c>
      <c r="Y4070" s="7" t="s">
        <v>12841</v>
      </c>
      <c r="Z4070" s="11" t="s">
        <v>4442</v>
      </c>
      <c r="AA4070" s="7">
        <v>900000000</v>
      </c>
      <c r="AB4070" s="1" t="s">
        <v>15657</v>
      </c>
      <c r="AC4070" s="7" t="s">
        <v>14869</v>
      </c>
      <c r="AD4070" s="1" t="s">
        <v>16269</v>
      </c>
    </row>
    <row r="4071" spans="1:30">
      <c r="A4071" s="6" t="s">
        <v>815</v>
      </c>
      <c r="B4071" s="7" t="s">
        <v>15</v>
      </c>
      <c r="C4071" s="7" t="s">
        <v>4458</v>
      </c>
      <c r="D4071" s="11" t="s">
        <v>904</v>
      </c>
      <c r="E4071" s="7" t="s">
        <v>16</v>
      </c>
      <c r="F4071" s="7" t="s">
        <v>4459</v>
      </c>
      <c r="G4071" s="7" t="s">
        <v>17</v>
      </c>
      <c r="H4071" s="7" t="s">
        <v>7231</v>
      </c>
      <c r="I4071" s="7" t="s">
        <v>4843</v>
      </c>
      <c r="J4071" s="7"/>
      <c r="K4071" s="7" t="s">
        <v>4517</v>
      </c>
      <c r="L4071" s="7" t="s">
        <v>9644</v>
      </c>
      <c r="M4071" s="7" t="s">
        <v>14639</v>
      </c>
      <c r="N4071" s="7">
        <v>2232</v>
      </c>
      <c r="O4071" s="7"/>
      <c r="P4071" s="7"/>
      <c r="Q4071" s="7"/>
      <c r="R4071" s="1"/>
      <c r="S4071" s="1"/>
      <c r="T4071" s="1"/>
      <c r="U4071" s="15" t="s">
        <v>816</v>
      </c>
      <c r="V4071" s="52"/>
      <c r="W4071" s="14" t="s">
        <v>815</v>
      </c>
      <c r="X4071" s="20">
        <v>0</v>
      </c>
      <c r="Y4071" s="7" t="s">
        <v>12842</v>
      </c>
      <c r="Z4071" s="11" t="s">
        <v>4442</v>
      </c>
      <c r="AA4071" s="7">
        <v>2000000</v>
      </c>
      <c r="AB4071" s="1" t="s">
        <v>16047</v>
      </c>
      <c r="AC4071" s="7" t="s">
        <v>14869</v>
      </c>
      <c r="AD4071" s="1" t="s">
        <v>16269</v>
      </c>
    </row>
    <row r="4072" spans="1:30">
      <c r="A4072" s="6">
        <v>43949</v>
      </c>
      <c r="B4072" s="7" t="s">
        <v>1385</v>
      </c>
      <c r="C4072" s="7" t="s">
        <v>4499</v>
      </c>
      <c r="D4072" s="7" t="s">
        <v>2194</v>
      </c>
      <c r="E4072" s="7" t="s">
        <v>36</v>
      </c>
      <c r="F4072" s="7" t="s">
        <v>2319</v>
      </c>
      <c r="G4072" s="7" t="s">
        <v>17</v>
      </c>
      <c r="H4072" s="7" t="s">
        <v>7232</v>
      </c>
      <c r="I4072" s="7" t="s">
        <v>2321</v>
      </c>
      <c r="J4072" s="7" t="s">
        <v>2321</v>
      </c>
      <c r="K4072" s="7" t="s">
        <v>2321</v>
      </c>
      <c r="L4072" s="7" t="s">
        <v>8616</v>
      </c>
      <c r="M4072" s="7" t="s">
        <v>8617</v>
      </c>
      <c r="N4072" s="7">
        <v>2214</v>
      </c>
      <c r="O4072" s="7">
        <v>41</v>
      </c>
      <c r="P4072" s="7">
        <v>54</v>
      </c>
      <c r="Q4072" s="7"/>
      <c r="R4072" s="1"/>
      <c r="S4072" s="1"/>
      <c r="T4072" s="1"/>
      <c r="U4072" s="15" t="s">
        <v>816</v>
      </c>
      <c r="V4072" s="52"/>
      <c r="W4072" s="14" t="s">
        <v>815</v>
      </c>
      <c r="X4072" s="20">
        <v>0</v>
      </c>
      <c r="Y4072" s="7" t="s">
        <v>12843</v>
      </c>
      <c r="Z4072" s="11" t="s">
        <v>4442</v>
      </c>
      <c r="AA4072" s="7">
        <v>0</v>
      </c>
      <c r="AB4072" s="1" t="s">
        <v>15753</v>
      </c>
      <c r="AC4072" s="7" t="s">
        <v>14870</v>
      </c>
      <c r="AD4072" s="1" t="s">
        <v>16269</v>
      </c>
    </row>
    <row r="4073" spans="1:30">
      <c r="A4073" s="6">
        <v>43944</v>
      </c>
      <c r="B4073" s="7" t="s">
        <v>15</v>
      </c>
      <c r="C4073" s="7" t="s">
        <v>5184</v>
      </c>
      <c r="D4073" s="7" t="s">
        <v>474</v>
      </c>
      <c r="E4073" s="7" t="s">
        <v>16</v>
      </c>
      <c r="F4073" s="7" t="s">
        <v>646</v>
      </c>
      <c r="G4073" s="7" t="s">
        <v>37</v>
      </c>
      <c r="H4073" s="7" t="s">
        <v>7233</v>
      </c>
      <c r="I4073" s="7" t="s">
        <v>10132</v>
      </c>
      <c r="J4073" s="7"/>
      <c r="K4073" s="7" t="s">
        <v>10133</v>
      </c>
      <c r="L4073" s="7" t="s">
        <v>13721</v>
      </c>
      <c r="M4073" s="7" t="s">
        <v>665</v>
      </c>
      <c r="N4073" s="7">
        <v>2205</v>
      </c>
      <c r="O4073" s="7">
        <v>9</v>
      </c>
      <c r="P4073" s="7">
        <v>245</v>
      </c>
      <c r="Q4073" s="7"/>
      <c r="R4073" s="1"/>
      <c r="S4073" s="1"/>
      <c r="T4073" s="1"/>
      <c r="U4073" s="15" t="s">
        <v>816</v>
      </c>
      <c r="V4073" s="52"/>
      <c r="W4073" s="14" t="s">
        <v>815</v>
      </c>
      <c r="X4073" s="20">
        <v>0</v>
      </c>
      <c r="Y4073" s="7" t="s">
        <v>12844</v>
      </c>
      <c r="Z4073" s="11" t="s">
        <v>4442</v>
      </c>
      <c r="AA4073" s="7">
        <v>400000</v>
      </c>
      <c r="AB4073" s="1" t="s">
        <v>14986</v>
      </c>
      <c r="AC4073" s="7" t="s">
        <v>14870</v>
      </c>
      <c r="AD4073" s="1" t="s">
        <v>16269</v>
      </c>
    </row>
    <row r="4074" spans="1:30">
      <c r="A4074" s="6">
        <v>43924</v>
      </c>
      <c r="B4074" s="7" t="s">
        <v>1385</v>
      </c>
      <c r="C4074" s="7" t="s">
        <v>4444</v>
      </c>
      <c r="D4074" s="7" t="s">
        <v>1387</v>
      </c>
      <c r="E4074" s="7" t="s">
        <v>4456</v>
      </c>
      <c r="F4074" s="7" t="s">
        <v>1625</v>
      </c>
      <c r="G4074" s="7" t="s">
        <v>17</v>
      </c>
      <c r="H4074" s="7" t="s">
        <v>7234</v>
      </c>
      <c r="I4074" s="7" t="s">
        <v>10134</v>
      </c>
      <c r="J4074" s="7"/>
      <c r="K4074" s="7"/>
      <c r="L4074" s="7" t="s">
        <v>10135</v>
      </c>
      <c r="M4074" s="7" t="s">
        <v>10136</v>
      </c>
      <c r="N4074" s="7">
        <v>2190</v>
      </c>
      <c r="O4074" s="7"/>
      <c r="P4074" s="7"/>
      <c r="Q4074" s="7"/>
      <c r="R4074" s="1"/>
      <c r="S4074" s="1"/>
      <c r="T4074" s="1"/>
      <c r="U4074" s="15" t="s">
        <v>816</v>
      </c>
      <c r="V4074" s="52"/>
      <c r="W4074" s="14" t="s">
        <v>815</v>
      </c>
      <c r="X4074" s="20">
        <v>0</v>
      </c>
      <c r="Y4074" s="7" t="s">
        <v>12845</v>
      </c>
      <c r="Z4074" s="11" t="s">
        <v>4442</v>
      </c>
      <c r="AA4074" s="7">
        <v>60000</v>
      </c>
      <c r="AB4074" s="1" t="s">
        <v>15098</v>
      </c>
      <c r="AC4074" s="7" t="s">
        <v>14870</v>
      </c>
      <c r="AD4074" s="1" t="s">
        <v>16269</v>
      </c>
    </row>
    <row r="4075" spans="1:30">
      <c r="A4075" s="6">
        <v>43949</v>
      </c>
      <c r="B4075" s="7" t="s">
        <v>1385</v>
      </c>
      <c r="C4075" s="7" t="s">
        <v>4499</v>
      </c>
      <c r="D4075" s="7" t="s">
        <v>2194</v>
      </c>
      <c r="E4075" s="7" t="s">
        <v>36</v>
      </c>
      <c r="F4075" s="7" t="s">
        <v>2319</v>
      </c>
      <c r="G4075" s="7" t="s">
        <v>17</v>
      </c>
      <c r="H4075" s="7" t="s">
        <v>6702</v>
      </c>
      <c r="I4075" s="7" t="s">
        <v>2321</v>
      </c>
      <c r="J4075" s="7" t="s">
        <v>2321</v>
      </c>
      <c r="K4075" s="7" t="s">
        <v>2321</v>
      </c>
      <c r="L4075" s="7" t="s">
        <v>8616</v>
      </c>
      <c r="M4075" s="7" t="s">
        <v>8617</v>
      </c>
      <c r="N4075" s="7">
        <v>2180.8000000000002</v>
      </c>
      <c r="O4075" s="7">
        <v>58</v>
      </c>
      <c r="P4075" s="7">
        <v>37.6</v>
      </c>
      <c r="Q4075" s="7"/>
      <c r="R4075" s="1"/>
      <c r="S4075" s="1"/>
      <c r="T4075" s="1"/>
      <c r="U4075" s="15" t="s">
        <v>816</v>
      </c>
      <c r="V4075" s="52"/>
      <c r="W4075" s="14" t="s">
        <v>815</v>
      </c>
      <c r="X4075" s="20">
        <v>0</v>
      </c>
      <c r="Y4075" s="7" t="s">
        <v>12846</v>
      </c>
      <c r="Z4075" s="11" t="s">
        <v>4442</v>
      </c>
      <c r="AA4075" s="7">
        <v>0</v>
      </c>
      <c r="AB4075" s="1" t="s">
        <v>15753</v>
      </c>
      <c r="AC4075" s="7" t="s">
        <v>14870</v>
      </c>
      <c r="AD4075" s="1" t="s">
        <v>16269</v>
      </c>
    </row>
    <row r="4076" spans="1:30">
      <c r="A4076" s="6">
        <v>43941</v>
      </c>
      <c r="B4076" s="7" t="s">
        <v>15</v>
      </c>
      <c r="C4076" s="7"/>
      <c r="D4076" s="7" t="s">
        <v>815</v>
      </c>
      <c r="E4076" s="7" t="s">
        <v>117</v>
      </c>
      <c r="F4076" s="7" t="s">
        <v>878</v>
      </c>
      <c r="G4076" s="7" t="s">
        <v>17</v>
      </c>
      <c r="H4076" s="7" t="s">
        <v>7235</v>
      </c>
      <c r="I4076" s="7" t="s">
        <v>8400</v>
      </c>
      <c r="J4076" s="7"/>
      <c r="K4076" s="7" t="s">
        <v>811</v>
      </c>
      <c r="L4076" s="7"/>
      <c r="M4076" s="7" t="s">
        <v>880</v>
      </c>
      <c r="N4076" s="7">
        <v>2175</v>
      </c>
      <c r="O4076" s="7">
        <v>300</v>
      </c>
      <c r="P4076" s="7">
        <v>7.25</v>
      </c>
      <c r="Q4076" s="7"/>
      <c r="R4076" s="1"/>
      <c r="S4076" s="1"/>
      <c r="T4076" s="1"/>
      <c r="U4076" s="15" t="s">
        <v>816</v>
      </c>
      <c r="V4076" s="52"/>
      <c r="W4076" s="14" t="s">
        <v>815</v>
      </c>
      <c r="X4076" s="20">
        <v>0</v>
      </c>
      <c r="Y4076" s="7" t="s">
        <v>12847</v>
      </c>
      <c r="Z4076" s="11" t="s">
        <v>4442</v>
      </c>
      <c r="AA4076" s="7"/>
      <c r="AB4076" s="71" t="s">
        <v>16263</v>
      </c>
      <c r="AC4076" s="7"/>
      <c r="AD4076" s="1" t="s">
        <v>16269</v>
      </c>
    </row>
    <row r="4077" spans="1:30">
      <c r="A4077" s="6">
        <v>43944</v>
      </c>
      <c r="B4077" s="7" t="s">
        <v>15</v>
      </c>
      <c r="C4077" s="7" t="s">
        <v>4656</v>
      </c>
      <c r="D4077" s="7" t="s">
        <v>39</v>
      </c>
      <c r="E4077" s="7" t="s">
        <v>16</v>
      </c>
      <c r="F4077" s="7" t="s">
        <v>129</v>
      </c>
      <c r="G4077" s="7" t="s">
        <v>37</v>
      </c>
      <c r="H4077" s="7" t="s">
        <v>7236</v>
      </c>
      <c r="I4077" s="7" t="s">
        <v>8668</v>
      </c>
      <c r="J4077" s="7"/>
      <c r="K4077" s="7" t="s">
        <v>172</v>
      </c>
      <c r="L4077" s="7" t="s">
        <v>145</v>
      </c>
      <c r="M4077" s="7" t="s">
        <v>9916</v>
      </c>
      <c r="N4077" s="7">
        <v>2175</v>
      </c>
      <c r="O4077" s="7">
        <v>750</v>
      </c>
      <c r="P4077" s="7">
        <v>2.9</v>
      </c>
      <c r="Q4077" s="7"/>
      <c r="R4077" s="1"/>
      <c r="S4077" s="1"/>
      <c r="T4077" s="1"/>
      <c r="U4077" s="15" t="s">
        <v>816</v>
      </c>
      <c r="V4077" s="52"/>
      <c r="W4077" s="14" t="s">
        <v>815</v>
      </c>
      <c r="X4077" s="20">
        <v>0</v>
      </c>
      <c r="Y4077" s="7" t="s">
        <v>12848</v>
      </c>
      <c r="Z4077" s="11" t="s">
        <v>4442</v>
      </c>
      <c r="AA4077" s="7">
        <v>1000000</v>
      </c>
      <c r="AB4077" s="1" t="s">
        <v>14881</v>
      </c>
      <c r="AC4077" s="7" t="s">
        <v>14869</v>
      </c>
      <c r="AD4077" s="1" t="s">
        <v>16269</v>
      </c>
    </row>
    <row r="4078" spans="1:30">
      <c r="A4078" s="6">
        <v>43943</v>
      </c>
      <c r="B4078" s="7" t="s">
        <v>21</v>
      </c>
      <c r="C4078" s="7" t="s">
        <v>5263</v>
      </c>
      <c r="D4078" s="7" t="s">
        <v>3804</v>
      </c>
      <c r="E4078" s="7" t="s">
        <v>117</v>
      </c>
      <c r="F4078" s="7" t="s">
        <v>5828</v>
      </c>
      <c r="G4078" s="7" t="s">
        <v>37</v>
      </c>
      <c r="H4078" s="7" t="s">
        <v>7237</v>
      </c>
      <c r="I4078" s="7" t="s">
        <v>8906</v>
      </c>
      <c r="J4078" s="7"/>
      <c r="K4078" s="7" t="s">
        <v>2294</v>
      </c>
      <c r="L4078" s="7" t="s">
        <v>14440</v>
      </c>
      <c r="M4078" s="7" t="s">
        <v>14439</v>
      </c>
      <c r="N4078" s="7">
        <v>2170.4</v>
      </c>
      <c r="O4078" s="7">
        <v>1</v>
      </c>
      <c r="P4078" s="7">
        <v>2170.4</v>
      </c>
      <c r="Q4078" s="7"/>
      <c r="R4078" s="1"/>
      <c r="S4078" s="1"/>
      <c r="T4078" s="1"/>
      <c r="U4078" s="15" t="s">
        <v>816</v>
      </c>
      <c r="V4078" s="52"/>
      <c r="W4078" s="14" t="s">
        <v>815</v>
      </c>
      <c r="X4078" s="20">
        <v>0</v>
      </c>
      <c r="Y4078" s="7" t="s">
        <v>12849</v>
      </c>
      <c r="Z4078" s="11" t="s">
        <v>4442</v>
      </c>
      <c r="AA4078" s="7">
        <v>200000</v>
      </c>
      <c r="AB4078" s="1" t="s">
        <v>15838</v>
      </c>
      <c r="AC4078" s="7" t="s">
        <v>14868</v>
      </c>
      <c r="AD4078" s="1" t="s">
        <v>16269</v>
      </c>
    </row>
    <row r="4079" spans="1:30">
      <c r="A4079" s="6" t="s">
        <v>815</v>
      </c>
      <c r="B4079" s="7" t="s">
        <v>15</v>
      </c>
      <c r="C4079" s="7" t="s">
        <v>4458</v>
      </c>
      <c r="D4079" s="11" t="s">
        <v>904</v>
      </c>
      <c r="E4079" s="7" t="s">
        <v>16</v>
      </c>
      <c r="F4079" s="7" t="s">
        <v>4459</v>
      </c>
      <c r="G4079" s="7" t="s">
        <v>17</v>
      </c>
      <c r="H4079" s="7" t="s">
        <v>7238</v>
      </c>
      <c r="I4079" s="7" t="s">
        <v>4843</v>
      </c>
      <c r="J4079" s="7"/>
      <c r="K4079" s="7" t="s">
        <v>4517</v>
      </c>
      <c r="L4079" s="7" t="s">
        <v>8316</v>
      </c>
      <c r="M4079" s="7" t="s">
        <v>14305</v>
      </c>
      <c r="N4079" s="7">
        <v>2170</v>
      </c>
      <c r="O4079" s="7"/>
      <c r="P4079" s="7"/>
      <c r="Q4079" s="7"/>
      <c r="R4079" s="1"/>
      <c r="S4079" s="1"/>
      <c r="T4079" s="1"/>
      <c r="U4079" s="15" t="s">
        <v>816</v>
      </c>
      <c r="V4079" s="52"/>
      <c r="W4079" s="14" t="s">
        <v>815</v>
      </c>
      <c r="X4079" s="20">
        <v>0</v>
      </c>
      <c r="Y4079" s="7" t="s">
        <v>12850</v>
      </c>
      <c r="Z4079" s="11" t="s">
        <v>4442</v>
      </c>
      <c r="AA4079" s="7">
        <v>103730196.44</v>
      </c>
      <c r="AB4079" s="1" t="s">
        <v>15679</v>
      </c>
      <c r="AC4079" s="7" t="s">
        <v>14869</v>
      </c>
      <c r="AD4079" s="1" t="s">
        <v>16269</v>
      </c>
    </row>
    <row r="4080" spans="1:30">
      <c r="A4080" s="6">
        <v>43946</v>
      </c>
      <c r="B4080" s="7" t="s">
        <v>21</v>
      </c>
      <c r="C4080" s="7" t="s">
        <v>4500</v>
      </c>
      <c r="D4080" s="11" t="s">
        <v>904</v>
      </c>
      <c r="E4080" s="7" t="s">
        <v>16</v>
      </c>
      <c r="F4080" s="7" t="s">
        <v>3462</v>
      </c>
      <c r="G4080" s="7" t="s">
        <v>17</v>
      </c>
      <c r="H4080" s="7" t="s">
        <v>7239</v>
      </c>
      <c r="I4080" s="7" t="s">
        <v>10032</v>
      </c>
      <c r="J4080" s="7" t="s">
        <v>2580</v>
      </c>
      <c r="K4080" s="7" t="s">
        <v>10033</v>
      </c>
      <c r="L4080" s="7" t="s">
        <v>14762</v>
      </c>
      <c r="M4080" s="7" t="s">
        <v>10137</v>
      </c>
      <c r="N4080" s="7">
        <v>2167.98</v>
      </c>
      <c r="O4080" s="7"/>
      <c r="P4080" s="7"/>
      <c r="Q4080" s="7"/>
      <c r="R4080" s="1"/>
      <c r="S4080" s="1"/>
      <c r="T4080" s="1"/>
      <c r="U4080" s="15" t="s">
        <v>816</v>
      </c>
      <c r="V4080" s="52"/>
      <c r="W4080" s="14" t="s">
        <v>815</v>
      </c>
      <c r="X4080" s="20">
        <v>0</v>
      </c>
      <c r="Y4080" s="7" t="s">
        <v>12851</v>
      </c>
      <c r="Z4080" s="11" t="s">
        <v>4442</v>
      </c>
      <c r="AA4080" s="7">
        <v>550000</v>
      </c>
      <c r="AB4080" s="1" t="s">
        <v>16178</v>
      </c>
      <c r="AC4080" s="7" t="s">
        <v>14870</v>
      </c>
      <c r="AD4080" s="1" t="s">
        <v>16269</v>
      </c>
    </row>
    <row r="4081" spans="1:30">
      <c r="A4081" s="6">
        <v>43948</v>
      </c>
      <c r="B4081" s="7" t="s">
        <v>1385</v>
      </c>
      <c r="C4081" s="7" t="s">
        <v>4444</v>
      </c>
      <c r="D4081" s="7" t="s">
        <v>1387</v>
      </c>
      <c r="E4081" s="7" t="s">
        <v>4456</v>
      </c>
      <c r="F4081" s="7" t="s">
        <v>1700</v>
      </c>
      <c r="G4081" s="7" t="s">
        <v>17</v>
      </c>
      <c r="H4081" s="7" t="s">
        <v>7240</v>
      </c>
      <c r="I4081" s="7" t="s">
        <v>9245</v>
      </c>
      <c r="J4081" s="7"/>
      <c r="K4081" s="7"/>
      <c r="L4081" s="7" t="s">
        <v>10138</v>
      </c>
      <c r="M4081" s="7" t="s">
        <v>10139</v>
      </c>
      <c r="N4081" s="7">
        <v>2163</v>
      </c>
      <c r="O4081" s="7"/>
      <c r="P4081" s="7"/>
      <c r="Q4081" s="7"/>
      <c r="R4081" s="1"/>
      <c r="S4081" s="1"/>
      <c r="T4081" s="1"/>
      <c r="U4081" s="15" t="s">
        <v>816</v>
      </c>
      <c r="V4081" s="52"/>
      <c r="W4081" s="14" t="s">
        <v>815</v>
      </c>
      <c r="X4081" s="20">
        <v>0</v>
      </c>
      <c r="Y4081" s="7" t="s">
        <v>12852</v>
      </c>
      <c r="Z4081" s="11" t="s">
        <v>4442</v>
      </c>
      <c r="AA4081" s="7">
        <v>10000</v>
      </c>
      <c r="AB4081" s="1" t="s">
        <v>16179</v>
      </c>
      <c r="AC4081" s="7" t="s">
        <v>14870</v>
      </c>
      <c r="AD4081" s="1" t="s">
        <v>16269</v>
      </c>
    </row>
    <row r="4082" spans="1:30">
      <c r="A4082" s="6">
        <v>43920</v>
      </c>
      <c r="B4082" s="7" t="s">
        <v>15</v>
      </c>
      <c r="C4082" s="7" t="s">
        <v>4632</v>
      </c>
      <c r="D4082" s="7" t="s">
        <v>3512</v>
      </c>
      <c r="E4082" s="7" t="s">
        <v>16</v>
      </c>
      <c r="F4082" s="7"/>
      <c r="G4082" s="7" t="s">
        <v>17</v>
      </c>
      <c r="H4082" s="7" t="s">
        <v>7241</v>
      </c>
      <c r="I4082" s="7" t="s">
        <v>10140</v>
      </c>
      <c r="J4082" s="7" t="s">
        <v>10141</v>
      </c>
      <c r="K4082" s="7" t="s">
        <v>10141</v>
      </c>
      <c r="L4082" s="7" t="s">
        <v>3519</v>
      </c>
      <c r="M4082" s="7" t="s">
        <v>2431</v>
      </c>
      <c r="N4082" s="7">
        <v>2162</v>
      </c>
      <c r="O4082" s="7">
        <v>200</v>
      </c>
      <c r="P4082" s="7">
        <v>10.81</v>
      </c>
      <c r="Q4082" s="7"/>
      <c r="R4082" s="1"/>
      <c r="S4082" s="1"/>
      <c r="T4082" s="1"/>
      <c r="U4082" s="15" t="s">
        <v>816</v>
      </c>
      <c r="V4082" s="52"/>
      <c r="W4082" s="14" t="s">
        <v>815</v>
      </c>
      <c r="X4082" s="20">
        <v>0</v>
      </c>
      <c r="Y4082" s="7" t="s">
        <v>12853</v>
      </c>
      <c r="Z4082" s="11" t="s">
        <v>4442</v>
      </c>
      <c r="AA4082" s="7">
        <v>2500000</v>
      </c>
      <c r="AB4082" s="1" t="s">
        <v>15251</v>
      </c>
      <c r="AC4082" s="7" t="s">
        <v>14869</v>
      </c>
      <c r="AD4082" s="1" t="s">
        <v>16269</v>
      </c>
    </row>
    <row r="4083" spans="1:30">
      <c r="A4083" s="6">
        <v>43911</v>
      </c>
      <c r="B4083" s="7" t="s">
        <v>15</v>
      </c>
      <c r="C4083" s="7" t="s">
        <v>4632</v>
      </c>
      <c r="D4083" s="7" t="s">
        <v>3512</v>
      </c>
      <c r="E4083" s="7" t="s">
        <v>16</v>
      </c>
      <c r="F4083" s="7"/>
      <c r="G4083" s="7" t="s">
        <v>17</v>
      </c>
      <c r="H4083" s="7" t="s">
        <v>5497</v>
      </c>
      <c r="I4083" s="7" t="s">
        <v>3517</v>
      </c>
      <c r="J4083" s="7" t="s">
        <v>3518</v>
      </c>
      <c r="K4083" s="7" t="s">
        <v>3518</v>
      </c>
      <c r="L4083" s="7" t="s">
        <v>8501</v>
      </c>
      <c r="M4083" s="7" t="s">
        <v>8502</v>
      </c>
      <c r="N4083" s="7">
        <v>2160.21</v>
      </c>
      <c r="O4083" s="7">
        <v>48</v>
      </c>
      <c r="P4083" s="7">
        <v>45</v>
      </c>
      <c r="Q4083" s="7"/>
      <c r="R4083" s="1"/>
      <c r="S4083" s="1"/>
      <c r="T4083" s="1"/>
      <c r="U4083" s="15" t="s">
        <v>816</v>
      </c>
      <c r="V4083" s="52"/>
      <c r="W4083" s="14" t="s">
        <v>815</v>
      </c>
      <c r="X4083" s="20">
        <v>0</v>
      </c>
      <c r="Y4083" s="7" t="s">
        <v>12854</v>
      </c>
      <c r="Z4083" s="11" t="s">
        <v>4442</v>
      </c>
      <c r="AA4083" s="7">
        <v>0</v>
      </c>
      <c r="AB4083" s="1" t="s">
        <v>15725</v>
      </c>
      <c r="AC4083" s="7" t="s">
        <v>14869</v>
      </c>
      <c r="AD4083" s="1" t="s">
        <v>16269</v>
      </c>
    </row>
    <row r="4084" spans="1:30">
      <c r="A4084" s="6">
        <v>43913</v>
      </c>
      <c r="B4084" s="7" t="s">
        <v>15</v>
      </c>
      <c r="C4084" s="7" t="s">
        <v>4632</v>
      </c>
      <c r="D4084" s="7" t="s">
        <v>3512</v>
      </c>
      <c r="E4084" s="7" t="s">
        <v>16</v>
      </c>
      <c r="F4084" s="7"/>
      <c r="G4084" s="7" t="s">
        <v>17</v>
      </c>
      <c r="H4084" s="7" t="s">
        <v>5497</v>
      </c>
      <c r="I4084" s="7" t="s">
        <v>8503</v>
      </c>
      <c r="J4084" s="7" t="s">
        <v>3518</v>
      </c>
      <c r="K4084" s="7" t="s">
        <v>3518</v>
      </c>
      <c r="L4084" s="7" t="s">
        <v>8501</v>
      </c>
      <c r="M4084" s="7" t="s">
        <v>8504</v>
      </c>
      <c r="N4084" s="7">
        <v>2160.21</v>
      </c>
      <c r="O4084" s="7">
        <v>48</v>
      </c>
      <c r="P4084" s="7">
        <v>45</v>
      </c>
      <c r="Q4084" s="7"/>
      <c r="R4084" s="1"/>
      <c r="S4084" s="1"/>
      <c r="T4084" s="1"/>
      <c r="U4084" s="15" t="s">
        <v>816</v>
      </c>
      <c r="V4084" s="52"/>
      <c r="W4084" s="14" t="s">
        <v>815</v>
      </c>
      <c r="X4084" s="20">
        <v>0</v>
      </c>
      <c r="Y4084" s="7" t="s">
        <v>12855</v>
      </c>
      <c r="Z4084" s="11" t="s">
        <v>4442</v>
      </c>
      <c r="AA4084" s="7">
        <v>0</v>
      </c>
      <c r="AB4084" s="1" t="s">
        <v>15726</v>
      </c>
      <c r="AC4084" s="7" t="s">
        <v>14869</v>
      </c>
      <c r="AD4084" s="1" t="s">
        <v>16269</v>
      </c>
    </row>
    <row r="4085" spans="1:30">
      <c r="A4085" s="6">
        <v>43944</v>
      </c>
      <c r="B4085" s="7" t="s">
        <v>21</v>
      </c>
      <c r="C4085" s="7" t="s">
        <v>4238</v>
      </c>
      <c r="D4085" s="7" t="s">
        <v>309</v>
      </c>
      <c r="E4085" s="7" t="s">
        <v>16</v>
      </c>
      <c r="F4085" s="7" t="s">
        <v>5523</v>
      </c>
      <c r="G4085" s="7" t="s">
        <v>37</v>
      </c>
      <c r="H4085" s="7" t="s">
        <v>7242</v>
      </c>
      <c r="I4085" s="7" t="s">
        <v>10142</v>
      </c>
      <c r="J4085" s="7" t="s">
        <v>314</v>
      </c>
      <c r="K4085" s="7" t="s">
        <v>351</v>
      </c>
      <c r="L4085" s="7" t="s">
        <v>8527</v>
      </c>
      <c r="M4085" s="7" t="s">
        <v>8528</v>
      </c>
      <c r="N4085" s="7">
        <v>2160</v>
      </c>
      <c r="O4085" s="7">
        <v>20</v>
      </c>
      <c r="P4085" s="7">
        <v>108</v>
      </c>
      <c r="Q4085" s="7"/>
      <c r="R4085" s="1"/>
      <c r="S4085" s="1"/>
      <c r="T4085" s="1"/>
      <c r="U4085" s="15" t="s">
        <v>816</v>
      </c>
      <c r="V4085" s="52"/>
      <c r="W4085" s="14" t="s">
        <v>815</v>
      </c>
      <c r="X4085" s="20">
        <v>0</v>
      </c>
      <c r="Y4085" s="7" t="s">
        <v>12856</v>
      </c>
      <c r="Z4085" s="11" t="s">
        <v>4442</v>
      </c>
      <c r="AA4085" s="7">
        <v>10000</v>
      </c>
      <c r="AB4085" s="1" t="s">
        <v>15731</v>
      </c>
      <c r="AC4085" s="7" t="s">
        <v>14868</v>
      </c>
      <c r="AD4085" s="1" t="s">
        <v>16269</v>
      </c>
    </row>
    <row r="4086" spans="1:30">
      <c r="A4086" s="6">
        <v>43921</v>
      </c>
      <c r="B4086" s="7" t="s">
        <v>15</v>
      </c>
      <c r="C4086" s="7" t="s">
        <v>4632</v>
      </c>
      <c r="D4086" s="7" t="s">
        <v>3512</v>
      </c>
      <c r="E4086" s="7" t="s">
        <v>16</v>
      </c>
      <c r="F4086" s="7"/>
      <c r="G4086" s="7" t="s">
        <v>17</v>
      </c>
      <c r="H4086" s="7" t="s">
        <v>7243</v>
      </c>
      <c r="I4086" s="7" t="s">
        <v>8503</v>
      </c>
      <c r="J4086" s="7" t="s">
        <v>3561</v>
      </c>
      <c r="K4086" s="7" t="s">
        <v>3561</v>
      </c>
      <c r="L4086" s="7" t="s">
        <v>8501</v>
      </c>
      <c r="M4086" s="7" t="s">
        <v>8504</v>
      </c>
      <c r="N4086" s="7">
        <v>2156.3200000000002</v>
      </c>
      <c r="O4086" s="7">
        <v>199</v>
      </c>
      <c r="P4086" s="7">
        <v>10.84</v>
      </c>
      <c r="Q4086" s="7"/>
      <c r="R4086" s="1"/>
      <c r="S4086" s="1"/>
      <c r="T4086" s="1"/>
      <c r="U4086" s="15" t="s">
        <v>816</v>
      </c>
      <c r="V4086" s="52"/>
      <c r="W4086" s="14" t="s">
        <v>815</v>
      </c>
      <c r="X4086" s="20">
        <v>0</v>
      </c>
      <c r="Y4086" s="7" t="s">
        <v>12857</v>
      </c>
      <c r="Z4086" s="11" t="s">
        <v>4442</v>
      </c>
      <c r="AA4086" s="7">
        <v>0</v>
      </c>
      <c r="AB4086" s="1" t="s">
        <v>15726</v>
      </c>
      <c r="AC4086" s="7" t="s">
        <v>14869</v>
      </c>
      <c r="AD4086" s="1" t="s">
        <v>16269</v>
      </c>
    </row>
    <row r="4087" spans="1:30">
      <c r="A4087" s="6">
        <v>43916</v>
      </c>
      <c r="B4087" s="7" t="s">
        <v>15</v>
      </c>
      <c r="C4087" s="7" t="s">
        <v>4632</v>
      </c>
      <c r="D4087" s="7" t="s">
        <v>3512</v>
      </c>
      <c r="E4087" s="7" t="s">
        <v>16</v>
      </c>
      <c r="F4087" s="7"/>
      <c r="G4087" s="7" t="s">
        <v>17</v>
      </c>
      <c r="H4087" s="7" t="s">
        <v>7244</v>
      </c>
      <c r="I4087" s="7" t="s">
        <v>9564</v>
      </c>
      <c r="J4087" s="7" t="s">
        <v>3561</v>
      </c>
      <c r="K4087" s="7" t="s">
        <v>3561</v>
      </c>
      <c r="L4087" s="7" t="s">
        <v>3573</v>
      </c>
      <c r="M4087" s="7" t="s">
        <v>8603</v>
      </c>
      <c r="N4087" s="7">
        <v>2146.7600000000002</v>
      </c>
      <c r="O4087" s="7">
        <v>3740</v>
      </c>
      <c r="P4087" s="7">
        <v>0.56999999999999995</v>
      </c>
      <c r="Q4087" s="7"/>
      <c r="R4087" s="1"/>
      <c r="S4087" s="1"/>
      <c r="T4087" s="1"/>
      <c r="U4087" s="15" t="s">
        <v>816</v>
      </c>
      <c r="V4087" s="52"/>
      <c r="W4087" s="14" t="s">
        <v>815</v>
      </c>
      <c r="X4087" s="20">
        <v>0</v>
      </c>
      <c r="Y4087" s="7" t="s">
        <v>12858</v>
      </c>
      <c r="Z4087" s="11" t="s">
        <v>4442</v>
      </c>
      <c r="AA4087" s="7">
        <v>450000</v>
      </c>
      <c r="AB4087" s="1" t="s">
        <v>15385</v>
      </c>
      <c r="AC4087" s="7" t="s">
        <v>14869</v>
      </c>
      <c r="AD4087" s="1" t="s">
        <v>16269</v>
      </c>
    </row>
    <row r="4088" spans="1:30">
      <c r="A4088" s="6">
        <v>43913</v>
      </c>
      <c r="B4088" s="7" t="s">
        <v>21</v>
      </c>
      <c r="C4088" s="7" t="s">
        <v>4269</v>
      </c>
      <c r="D4088" s="7" t="s">
        <v>3952</v>
      </c>
      <c r="E4088" s="7" t="s">
        <v>16</v>
      </c>
      <c r="F4088" s="7" t="s">
        <v>4270</v>
      </c>
      <c r="G4088" s="7" t="s">
        <v>17</v>
      </c>
      <c r="H4088" s="7" t="s">
        <v>7245</v>
      </c>
      <c r="I4088" s="7" t="s">
        <v>4396</v>
      </c>
      <c r="J4088" s="7"/>
      <c r="K4088" s="7"/>
      <c r="L4088" s="7" t="s">
        <v>8531</v>
      </c>
      <c r="M4088" s="7" t="s">
        <v>14344</v>
      </c>
      <c r="N4088" s="7">
        <v>2131.1999999999998</v>
      </c>
      <c r="O4088" s="7">
        <v>1776</v>
      </c>
      <c r="P4088" s="7">
        <v>1.2</v>
      </c>
      <c r="Q4088" s="7" t="s">
        <v>20</v>
      </c>
      <c r="R4088" s="1"/>
      <c r="S4088" s="1"/>
      <c r="T4088" s="1"/>
      <c r="U4088" s="15" t="s">
        <v>816</v>
      </c>
      <c r="V4088" s="52"/>
      <c r="W4088" s="14" t="s">
        <v>815</v>
      </c>
      <c r="X4088" s="20">
        <v>0</v>
      </c>
      <c r="Y4088" s="7" t="s">
        <v>12859</v>
      </c>
      <c r="Z4088" s="11" t="s">
        <v>4442</v>
      </c>
      <c r="AA4088" s="7">
        <v>1500000</v>
      </c>
      <c r="AB4088" s="1" t="s">
        <v>15733</v>
      </c>
      <c r="AC4088" s="7" t="s">
        <v>14869</v>
      </c>
      <c r="AD4088" s="1" t="s">
        <v>16269</v>
      </c>
    </row>
    <row r="4089" spans="1:30">
      <c r="A4089" s="6">
        <v>43938</v>
      </c>
      <c r="B4089" s="7" t="s">
        <v>21</v>
      </c>
      <c r="C4089" s="7" t="s">
        <v>4589</v>
      </c>
      <c r="D4089" s="7" t="s">
        <v>2170</v>
      </c>
      <c r="E4089" s="7" t="s">
        <v>16</v>
      </c>
      <c r="F4089" s="7"/>
      <c r="G4089" s="7" t="s">
        <v>17</v>
      </c>
      <c r="H4089" s="7" t="s">
        <v>7246</v>
      </c>
      <c r="I4089" s="7" t="s">
        <v>5081</v>
      </c>
      <c r="J4089" s="7"/>
      <c r="K4089" s="7"/>
      <c r="L4089" s="7" t="s">
        <v>13872</v>
      </c>
      <c r="M4089" s="7" t="s">
        <v>2172</v>
      </c>
      <c r="N4089" s="7">
        <v>2130</v>
      </c>
      <c r="O4089" s="7">
        <v>1000</v>
      </c>
      <c r="P4089" s="7">
        <v>2.13</v>
      </c>
      <c r="Q4089" s="7"/>
      <c r="R4089" s="1"/>
      <c r="S4089" s="1"/>
      <c r="T4089" s="1"/>
      <c r="U4089" s="15" t="s">
        <v>816</v>
      </c>
      <c r="V4089" s="52"/>
      <c r="W4089" s="14" t="s">
        <v>815</v>
      </c>
      <c r="X4089" s="20">
        <v>0</v>
      </c>
      <c r="Y4089" s="7" t="s">
        <v>12860</v>
      </c>
      <c r="Z4089" s="11" t="s">
        <v>4442</v>
      </c>
      <c r="AA4089" s="7">
        <v>500000</v>
      </c>
      <c r="AB4089" s="1" t="s">
        <v>15215</v>
      </c>
      <c r="AC4089" s="7" t="s">
        <v>14869</v>
      </c>
      <c r="AD4089" s="1" t="s">
        <v>16269</v>
      </c>
    </row>
    <row r="4090" spans="1:30">
      <c r="A4090" s="6" t="s">
        <v>815</v>
      </c>
      <c r="B4090" s="7" t="s">
        <v>15</v>
      </c>
      <c r="C4090" s="7" t="s">
        <v>4458</v>
      </c>
      <c r="D4090" s="11" t="s">
        <v>904</v>
      </c>
      <c r="E4090" s="7" t="s">
        <v>16</v>
      </c>
      <c r="F4090" s="7" t="s">
        <v>4459</v>
      </c>
      <c r="G4090" s="7" t="s">
        <v>17</v>
      </c>
      <c r="H4090" s="7" t="s">
        <v>7013</v>
      </c>
      <c r="I4090" s="7" t="s">
        <v>4843</v>
      </c>
      <c r="J4090" s="7"/>
      <c r="K4090" s="7" t="s">
        <v>4517</v>
      </c>
      <c r="L4090" s="7" t="s">
        <v>8316</v>
      </c>
      <c r="M4090" s="7" t="s">
        <v>14305</v>
      </c>
      <c r="N4090" s="7">
        <v>2098.08</v>
      </c>
      <c r="O4090" s="7"/>
      <c r="P4090" s="7"/>
      <c r="Q4090" s="7"/>
      <c r="R4090" s="1"/>
      <c r="S4090" s="1"/>
      <c r="T4090" s="1"/>
      <c r="U4090" s="15" t="s">
        <v>816</v>
      </c>
      <c r="V4090" s="52"/>
      <c r="W4090" s="14" t="s">
        <v>815</v>
      </c>
      <c r="X4090" s="20">
        <v>0</v>
      </c>
      <c r="Y4090" s="7" t="s">
        <v>12861</v>
      </c>
      <c r="Z4090" s="11" t="s">
        <v>4442</v>
      </c>
      <c r="AA4090" s="7">
        <v>103730196.44</v>
      </c>
      <c r="AB4090" s="1" t="s">
        <v>15679</v>
      </c>
      <c r="AC4090" s="7" t="s">
        <v>14869</v>
      </c>
      <c r="AD4090" s="1" t="s">
        <v>16269</v>
      </c>
    </row>
    <row r="4091" spans="1:30">
      <c r="A4091" s="6" t="s">
        <v>815</v>
      </c>
      <c r="B4091" s="7" t="s">
        <v>15</v>
      </c>
      <c r="C4091" s="7" t="s">
        <v>4458</v>
      </c>
      <c r="D4091" s="11" t="s">
        <v>904</v>
      </c>
      <c r="E4091" s="7" t="s">
        <v>16</v>
      </c>
      <c r="F4091" s="7" t="s">
        <v>4459</v>
      </c>
      <c r="G4091" s="7" t="s">
        <v>17</v>
      </c>
      <c r="H4091" s="7" t="s">
        <v>7247</v>
      </c>
      <c r="I4091" s="7" t="s">
        <v>9852</v>
      </c>
      <c r="J4091" s="7"/>
      <c r="K4091" s="7" t="s">
        <v>4517</v>
      </c>
      <c r="L4091" s="7" t="s">
        <v>8355</v>
      </c>
      <c r="M4091" s="7" t="s">
        <v>2620</v>
      </c>
      <c r="N4091" s="7">
        <v>2097.6</v>
      </c>
      <c r="O4091" s="7"/>
      <c r="P4091" s="7"/>
      <c r="Q4091" s="7"/>
      <c r="R4091" s="1"/>
      <c r="S4091" s="1"/>
      <c r="T4091" s="1"/>
      <c r="U4091" s="15" t="s">
        <v>816</v>
      </c>
      <c r="V4091" s="52"/>
      <c r="W4091" s="14" t="s">
        <v>815</v>
      </c>
      <c r="X4091" s="20">
        <v>0</v>
      </c>
      <c r="Y4091" s="7" t="s">
        <v>12862</v>
      </c>
      <c r="Z4091" s="11" t="s">
        <v>4442</v>
      </c>
      <c r="AA4091" s="7">
        <v>40000000</v>
      </c>
      <c r="AB4091" s="1" t="s">
        <v>15276</v>
      </c>
      <c r="AC4091" s="7" t="s">
        <v>14869</v>
      </c>
      <c r="AD4091" s="1" t="s">
        <v>16269</v>
      </c>
    </row>
    <row r="4092" spans="1:30">
      <c r="A4092" s="6">
        <v>43942</v>
      </c>
      <c r="B4092" s="7" t="s">
        <v>15</v>
      </c>
      <c r="C4092" s="7" t="s">
        <v>4452</v>
      </c>
      <c r="D4092" s="7" t="s">
        <v>3804</v>
      </c>
      <c r="E4092" s="7" t="s">
        <v>16</v>
      </c>
      <c r="F4092" s="7" t="s">
        <v>2462</v>
      </c>
      <c r="G4092" s="7" t="s">
        <v>17</v>
      </c>
      <c r="H4092" s="7" t="s">
        <v>7248</v>
      </c>
      <c r="I4092" s="7" t="s">
        <v>3856</v>
      </c>
      <c r="J4092" s="7" t="s">
        <v>3857</v>
      </c>
      <c r="K4092" s="7"/>
      <c r="L4092" s="7" t="s">
        <v>14025</v>
      </c>
      <c r="M4092" s="7" t="s">
        <v>14024</v>
      </c>
      <c r="N4092" s="7">
        <v>2094</v>
      </c>
      <c r="O4092" s="7">
        <v>300</v>
      </c>
      <c r="P4092" s="7">
        <v>6.98</v>
      </c>
      <c r="Q4092" s="7"/>
      <c r="R4092" s="1"/>
      <c r="S4092" s="1"/>
      <c r="T4092" s="1"/>
      <c r="U4092" s="15" t="s">
        <v>816</v>
      </c>
      <c r="V4092" s="52"/>
      <c r="W4092" s="14" t="s">
        <v>815</v>
      </c>
      <c r="X4092" s="20">
        <v>0</v>
      </c>
      <c r="Y4092" s="7" t="s">
        <v>12863</v>
      </c>
      <c r="Z4092" s="11" t="s">
        <v>4442</v>
      </c>
      <c r="AA4092" s="7">
        <v>96000</v>
      </c>
      <c r="AB4092" s="1" t="s">
        <v>15411</v>
      </c>
      <c r="AC4092" s="7" t="s">
        <v>14868</v>
      </c>
      <c r="AD4092" s="1" t="s">
        <v>16269</v>
      </c>
    </row>
    <row r="4093" spans="1:30">
      <c r="A4093" s="6">
        <v>43943</v>
      </c>
      <c r="B4093" s="7" t="s">
        <v>15</v>
      </c>
      <c r="C4093" s="7" t="s">
        <v>4642</v>
      </c>
      <c r="D4093" s="7" t="s">
        <v>2046</v>
      </c>
      <c r="E4093" s="7" t="s">
        <v>16</v>
      </c>
      <c r="F4093" s="7"/>
      <c r="G4093" s="7" t="s">
        <v>17</v>
      </c>
      <c r="H4093" s="7" t="s">
        <v>7249</v>
      </c>
      <c r="I4093" s="7" t="s">
        <v>2093</v>
      </c>
      <c r="J4093" s="7"/>
      <c r="K4093" s="7" t="s">
        <v>2094</v>
      </c>
      <c r="L4093" s="7" t="s">
        <v>13865</v>
      </c>
      <c r="M4093" s="7" t="s">
        <v>2055</v>
      </c>
      <c r="N4093" s="7">
        <v>2093</v>
      </c>
      <c r="O4093" s="7">
        <v>700</v>
      </c>
      <c r="P4093" s="7">
        <v>2.99</v>
      </c>
      <c r="Q4093" s="7"/>
      <c r="R4093" s="1"/>
      <c r="S4093" s="1"/>
      <c r="T4093" s="1"/>
      <c r="U4093" s="15" t="s">
        <v>816</v>
      </c>
      <c r="V4093" s="52"/>
      <c r="W4093" s="14" t="s">
        <v>815</v>
      </c>
      <c r="X4093" s="20">
        <v>0</v>
      </c>
      <c r="Y4093" s="7" t="s">
        <v>12864</v>
      </c>
      <c r="Z4093" s="11" t="s">
        <v>4442</v>
      </c>
      <c r="AA4093" s="7">
        <v>2000000</v>
      </c>
      <c r="AB4093" s="1" t="s">
        <v>15207</v>
      </c>
      <c r="AC4093" s="7" t="s">
        <v>14869</v>
      </c>
      <c r="AD4093" s="1" t="s">
        <v>16269</v>
      </c>
    </row>
    <row r="4094" spans="1:30">
      <c r="A4094" s="6">
        <v>43948</v>
      </c>
      <c r="B4094" s="7" t="s">
        <v>21</v>
      </c>
      <c r="C4094" s="7" t="s">
        <v>4451</v>
      </c>
      <c r="D4094" s="7" t="s">
        <v>2480</v>
      </c>
      <c r="E4094" s="7" t="s">
        <v>16</v>
      </c>
      <c r="F4094" s="7" t="s">
        <v>2481</v>
      </c>
      <c r="G4094" s="7" t="s">
        <v>17</v>
      </c>
      <c r="H4094" s="7" t="s">
        <v>6229</v>
      </c>
      <c r="I4094" s="7" t="s">
        <v>9333</v>
      </c>
      <c r="J4094" s="7" t="s">
        <v>2485</v>
      </c>
      <c r="K4094" s="7"/>
      <c r="L4094" s="7" t="s">
        <v>9287</v>
      </c>
      <c r="M4094" s="7" t="s">
        <v>9288</v>
      </c>
      <c r="N4094" s="7">
        <v>2092.8000000000002</v>
      </c>
      <c r="O4094" s="7"/>
      <c r="P4094" s="7"/>
      <c r="Q4094" s="7"/>
      <c r="R4094" s="1"/>
      <c r="S4094" s="1"/>
      <c r="T4094" s="1"/>
      <c r="U4094" s="15" t="s">
        <v>816</v>
      </c>
      <c r="V4094" s="52"/>
      <c r="W4094" s="14" t="s">
        <v>815</v>
      </c>
      <c r="X4094" s="20">
        <v>0</v>
      </c>
      <c r="Y4094" s="7" t="s">
        <v>12865</v>
      </c>
      <c r="Z4094" s="11" t="s">
        <v>4442</v>
      </c>
      <c r="AA4094" s="7">
        <v>100000</v>
      </c>
      <c r="AB4094" s="1" t="s">
        <v>15951</v>
      </c>
      <c r="AC4094" s="7" t="s">
        <v>14868</v>
      </c>
      <c r="AD4094" s="1" t="s">
        <v>16269</v>
      </c>
    </row>
    <row r="4095" spans="1:30">
      <c r="A4095" s="6">
        <v>43918</v>
      </c>
      <c r="B4095" s="7" t="s">
        <v>15</v>
      </c>
      <c r="C4095" s="7" t="s">
        <v>4632</v>
      </c>
      <c r="D4095" s="7" t="s">
        <v>3512</v>
      </c>
      <c r="E4095" s="7" t="s">
        <v>16</v>
      </c>
      <c r="F4095" s="7"/>
      <c r="G4095" s="7" t="s">
        <v>17</v>
      </c>
      <c r="H4095" s="7" t="s">
        <v>7250</v>
      </c>
      <c r="I4095" s="7" t="s">
        <v>10143</v>
      </c>
      <c r="J4095" s="7" t="s">
        <v>10144</v>
      </c>
      <c r="K4095" s="7" t="s">
        <v>10144</v>
      </c>
      <c r="L4095" s="7" t="s">
        <v>14763</v>
      </c>
      <c r="M4095" s="7" t="s">
        <v>10145</v>
      </c>
      <c r="N4095" s="7">
        <v>2090</v>
      </c>
      <c r="O4095" s="7">
        <v>200</v>
      </c>
      <c r="P4095" s="7">
        <v>10.45</v>
      </c>
      <c r="Q4095" s="7"/>
      <c r="R4095" s="1"/>
      <c r="S4095" s="1"/>
      <c r="T4095" s="1"/>
      <c r="U4095" s="15" t="s">
        <v>816</v>
      </c>
      <c r="V4095" s="52"/>
      <c r="W4095" s="14" t="s">
        <v>815</v>
      </c>
      <c r="X4095" s="20">
        <v>0</v>
      </c>
      <c r="Y4095" s="7" t="s">
        <v>12866</v>
      </c>
      <c r="Z4095" s="11" t="s">
        <v>4442</v>
      </c>
      <c r="AA4095" s="7">
        <v>10154068</v>
      </c>
      <c r="AB4095" s="1" t="s">
        <v>16180</v>
      </c>
      <c r="AC4095" s="7" t="s">
        <v>14869</v>
      </c>
      <c r="AD4095" s="1" t="s">
        <v>16269</v>
      </c>
    </row>
    <row r="4096" spans="1:30">
      <c r="A4096" s="6">
        <v>43948</v>
      </c>
      <c r="B4096" s="7" t="s">
        <v>21</v>
      </c>
      <c r="C4096" s="7" t="s">
        <v>4451</v>
      </c>
      <c r="D4096" s="7" t="s">
        <v>2480</v>
      </c>
      <c r="E4096" s="7" t="s">
        <v>16</v>
      </c>
      <c r="F4096" s="7" t="s">
        <v>2481</v>
      </c>
      <c r="G4096" s="7" t="s">
        <v>37</v>
      </c>
      <c r="H4096" s="7" t="s">
        <v>7169</v>
      </c>
      <c r="I4096" s="7" t="s">
        <v>10080</v>
      </c>
      <c r="J4096" s="7" t="s">
        <v>2485</v>
      </c>
      <c r="K4096" s="7"/>
      <c r="L4096" s="7" t="s">
        <v>9964</v>
      </c>
      <c r="M4096" s="7" t="s">
        <v>9965</v>
      </c>
      <c r="N4096" s="7">
        <v>2075.52</v>
      </c>
      <c r="O4096" s="7"/>
      <c r="P4096" s="7"/>
      <c r="Q4096" s="7"/>
      <c r="R4096" s="1"/>
      <c r="S4096" s="1"/>
      <c r="T4096" s="1"/>
      <c r="U4096" s="15" t="s">
        <v>816</v>
      </c>
      <c r="V4096" s="52"/>
      <c r="W4096" s="14" t="s">
        <v>815</v>
      </c>
      <c r="X4096" s="20">
        <v>0</v>
      </c>
      <c r="Y4096" s="7" t="s">
        <v>12867</v>
      </c>
      <c r="Z4096" s="11" t="s">
        <v>4442</v>
      </c>
      <c r="AA4096" s="7">
        <v>950000</v>
      </c>
      <c r="AB4096" s="1" t="s">
        <v>16132</v>
      </c>
      <c r="AC4096" s="7" t="s">
        <v>14870</v>
      </c>
      <c r="AD4096" s="1" t="s">
        <v>16269</v>
      </c>
    </row>
    <row r="4097" spans="1:30">
      <c r="A4097" s="6">
        <v>43938</v>
      </c>
      <c r="B4097" s="7" t="s">
        <v>15</v>
      </c>
      <c r="C4097" s="7" t="s">
        <v>4458</v>
      </c>
      <c r="D4097" s="11" t="s">
        <v>904</v>
      </c>
      <c r="E4097" s="7" t="s">
        <v>16</v>
      </c>
      <c r="F4097" s="7" t="s">
        <v>4459</v>
      </c>
      <c r="G4097" s="7" t="s">
        <v>17</v>
      </c>
      <c r="H4097" s="7" t="s">
        <v>7251</v>
      </c>
      <c r="I4097" s="7" t="s">
        <v>9042</v>
      </c>
      <c r="J4097" s="7"/>
      <c r="K4097" s="7" t="s">
        <v>4517</v>
      </c>
      <c r="L4097" s="7" t="s">
        <v>8294</v>
      </c>
      <c r="M4097" s="7" t="s">
        <v>1846</v>
      </c>
      <c r="N4097" s="7">
        <v>2073.6</v>
      </c>
      <c r="O4097" s="7"/>
      <c r="P4097" s="7">
        <v>0.01</v>
      </c>
      <c r="Q4097" s="7"/>
      <c r="R4097" s="1"/>
      <c r="S4097" s="1"/>
      <c r="T4097" s="1"/>
      <c r="U4097" s="15" t="s">
        <v>816</v>
      </c>
      <c r="V4097" s="52"/>
      <c r="W4097" s="14" t="s">
        <v>815</v>
      </c>
      <c r="X4097" s="20">
        <v>0</v>
      </c>
      <c r="Y4097" s="7" t="s">
        <v>12868</v>
      </c>
      <c r="Z4097" s="11" t="s">
        <v>4442</v>
      </c>
      <c r="AA4097" s="7">
        <v>16528194</v>
      </c>
      <c r="AB4097" s="1" t="s">
        <v>15168</v>
      </c>
      <c r="AC4097" s="7" t="s">
        <v>14869</v>
      </c>
      <c r="AD4097" s="1" t="s">
        <v>16269</v>
      </c>
    </row>
    <row r="4098" spans="1:30">
      <c r="A4098" s="6">
        <v>43918</v>
      </c>
      <c r="B4098" s="7" t="s">
        <v>15</v>
      </c>
      <c r="C4098" s="7" t="s">
        <v>4632</v>
      </c>
      <c r="D4098" s="7" t="s">
        <v>3512</v>
      </c>
      <c r="E4098" s="7" t="s">
        <v>16</v>
      </c>
      <c r="F4098" s="7"/>
      <c r="G4098" s="7" t="s">
        <v>17</v>
      </c>
      <c r="H4098" s="7" t="s">
        <v>7252</v>
      </c>
      <c r="I4098" s="7" t="s">
        <v>10146</v>
      </c>
      <c r="J4098" s="7" t="s">
        <v>10147</v>
      </c>
      <c r="K4098" s="7" t="s">
        <v>10147</v>
      </c>
      <c r="L4098" s="7" t="s">
        <v>10064</v>
      </c>
      <c r="M4098" s="7" t="s">
        <v>10065</v>
      </c>
      <c r="N4098" s="7">
        <v>2070</v>
      </c>
      <c r="O4098" s="7">
        <v>200</v>
      </c>
      <c r="P4098" s="7">
        <v>10.35</v>
      </c>
      <c r="Q4098" s="7"/>
      <c r="R4098" s="1"/>
      <c r="S4098" s="1"/>
      <c r="T4098" s="1"/>
      <c r="U4098" s="15" t="s">
        <v>816</v>
      </c>
      <c r="V4098" s="52"/>
      <c r="W4098" s="14" t="s">
        <v>815</v>
      </c>
      <c r="X4098" s="20">
        <v>0</v>
      </c>
      <c r="Y4098" s="7" t="s">
        <v>12869</v>
      </c>
      <c r="Z4098" s="11" t="s">
        <v>4442</v>
      </c>
      <c r="AA4098" s="7">
        <v>200000</v>
      </c>
      <c r="AB4098" s="1" t="s">
        <v>16159</v>
      </c>
      <c r="AC4098" s="7" t="s">
        <v>14868</v>
      </c>
      <c r="AD4098" s="1" t="s">
        <v>16269</v>
      </c>
    </row>
    <row r="4099" spans="1:30">
      <c r="A4099" s="6">
        <v>43941</v>
      </c>
      <c r="B4099" s="7" t="s">
        <v>21</v>
      </c>
      <c r="C4099" s="7" t="s">
        <v>2648</v>
      </c>
      <c r="D4099" s="11" t="s">
        <v>3952</v>
      </c>
      <c r="E4099" s="7" t="s">
        <v>16</v>
      </c>
      <c r="F4099" s="7" t="s">
        <v>4730</v>
      </c>
      <c r="G4099" s="7" t="s">
        <v>17</v>
      </c>
      <c r="H4099" s="7" t="s">
        <v>7253</v>
      </c>
      <c r="I4099" s="7" t="s">
        <v>10148</v>
      </c>
      <c r="J4099" s="7"/>
      <c r="K4099" s="7"/>
      <c r="L4099" s="7" t="s">
        <v>14583</v>
      </c>
      <c r="M4099" s="7" t="s">
        <v>14582</v>
      </c>
      <c r="N4099" s="7">
        <v>2070</v>
      </c>
      <c r="O4099" s="7"/>
      <c r="P4099" s="7"/>
      <c r="Q4099" s="7"/>
      <c r="R4099" s="1"/>
      <c r="S4099" s="1"/>
      <c r="T4099" s="1"/>
      <c r="U4099" s="15" t="s">
        <v>816</v>
      </c>
      <c r="V4099" s="52"/>
      <c r="W4099" s="14" t="s">
        <v>815</v>
      </c>
      <c r="X4099" s="20">
        <v>0</v>
      </c>
      <c r="Y4099" s="7" t="s">
        <v>12870</v>
      </c>
      <c r="Z4099" s="11" t="s">
        <v>4442</v>
      </c>
      <c r="AA4099" s="7">
        <v>60000</v>
      </c>
      <c r="AB4099" s="1" t="s">
        <v>15985</v>
      </c>
      <c r="AC4099" s="7" t="s">
        <v>14870</v>
      </c>
      <c r="AD4099" s="1" t="s">
        <v>16269</v>
      </c>
    </row>
    <row r="4100" spans="1:30">
      <c r="A4100" s="6">
        <v>43921</v>
      </c>
      <c r="B4100" s="7" t="s">
        <v>15</v>
      </c>
      <c r="C4100" s="7" t="s">
        <v>4632</v>
      </c>
      <c r="D4100" s="7" t="s">
        <v>3512</v>
      </c>
      <c r="E4100" s="7" t="s">
        <v>16</v>
      </c>
      <c r="F4100" s="7"/>
      <c r="G4100" s="7" t="s">
        <v>17</v>
      </c>
      <c r="H4100" s="7" t="s">
        <v>7254</v>
      </c>
      <c r="I4100" s="7" t="s">
        <v>10149</v>
      </c>
      <c r="J4100" s="7" t="s">
        <v>10150</v>
      </c>
      <c r="K4100" s="7" t="s">
        <v>10150</v>
      </c>
      <c r="L4100" s="7" t="s">
        <v>8468</v>
      </c>
      <c r="M4100" s="7" t="s">
        <v>8243</v>
      </c>
      <c r="N4100" s="7">
        <v>2067</v>
      </c>
      <c r="O4100" s="7">
        <v>300</v>
      </c>
      <c r="P4100" s="7">
        <v>6.89</v>
      </c>
      <c r="Q4100" s="7"/>
      <c r="R4100" s="1"/>
      <c r="S4100" s="1"/>
      <c r="T4100" s="1"/>
      <c r="U4100" s="15" t="s">
        <v>816</v>
      </c>
      <c r="V4100" s="52"/>
      <c r="W4100" s="14" t="s">
        <v>815</v>
      </c>
      <c r="X4100" s="20">
        <v>0</v>
      </c>
      <c r="Y4100" s="7" t="s">
        <v>12871</v>
      </c>
      <c r="Z4100" s="11" t="s">
        <v>4442</v>
      </c>
      <c r="AA4100" s="7">
        <v>900000000</v>
      </c>
      <c r="AB4100" s="1" t="s">
        <v>15657</v>
      </c>
      <c r="AC4100" s="7" t="s">
        <v>14869</v>
      </c>
      <c r="AD4100" s="1" t="s">
        <v>16269</v>
      </c>
    </row>
    <row r="4101" spans="1:30">
      <c r="A4101" s="6">
        <v>43913</v>
      </c>
      <c r="B4101" s="7" t="s">
        <v>21</v>
      </c>
      <c r="C4101" s="7" t="s">
        <v>4269</v>
      </c>
      <c r="D4101" s="7" t="s">
        <v>3952</v>
      </c>
      <c r="E4101" s="7" t="s">
        <v>16</v>
      </c>
      <c r="F4101" s="7" t="s">
        <v>4270</v>
      </c>
      <c r="G4101" s="7" t="s">
        <v>17</v>
      </c>
      <c r="H4101" s="7" t="s">
        <v>7255</v>
      </c>
      <c r="I4101" s="7" t="s">
        <v>4396</v>
      </c>
      <c r="J4101" s="7"/>
      <c r="K4101" s="7"/>
      <c r="L4101" s="7" t="s">
        <v>8531</v>
      </c>
      <c r="M4101" s="7" t="s">
        <v>14344</v>
      </c>
      <c r="N4101" s="7">
        <v>2052</v>
      </c>
      <c r="O4101" s="7">
        <v>3600</v>
      </c>
      <c r="P4101" s="7">
        <v>0.56999999999999995</v>
      </c>
      <c r="Q4101" s="7" t="s">
        <v>20</v>
      </c>
      <c r="R4101" s="1"/>
      <c r="S4101" s="1"/>
      <c r="T4101" s="1"/>
      <c r="U4101" s="15" t="s">
        <v>816</v>
      </c>
      <c r="V4101" s="52"/>
      <c r="W4101" s="14" t="s">
        <v>815</v>
      </c>
      <c r="X4101" s="20">
        <v>0</v>
      </c>
      <c r="Y4101" s="7" t="s">
        <v>12872</v>
      </c>
      <c r="Z4101" s="11" t="s">
        <v>4442</v>
      </c>
      <c r="AA4101" s="7">
        <v>1500000</v>
      </c>
      <c r="AB4101" s="1" t="s">
        <v>15733</v>
      </c>
      <c r="AC4101" s="7" t="s">
        <v>14869</v>
      </c>
      <c r="AD4101" s="1" t="s">
        <v>16269</v>
      </c>
    </row>
    <row r="4102" spans="1:30">
      <c r="A4102" s="6">
        <v>43944</v>
      </c>
      <c r="B4102" s="7" t="s">
        <v>15</v>
      </c>
      <c r="C4102" s="7" t="s">
        <v>4656</v>
      </c>
      <c r="D4102" s="7" t="s">
        <v>39</v>
      </c>
      <c r="E4102" s="7" t="s">
        <v>16</v>
      </c>
      <c r="F4102" s="7" t="s">
        <v>129</v>
      </c>
      <c r="G4102" s="7" t="s">
        <v>37</v>
      </c>
      <c r="H4102" s="7" t="s">
        <v>7256</v>
      </c>
      <c r="I4102" s="7" t="s">
        <v>8474</v>
      </c>
      <c r="J4102" s="7"/>
      <c r="K4102" s="7" t="s">
        <v>9027</v>
      </c>
      <c r="L4102" s="7" t="s">
        <v>8476</v>
      </c>
      <c r="M4102" s="7" t="s">
        <v>9383</v>
      </c>
      <c r="N4102" s="7">
        <v>2047.5</v>
      </c>
      <c r="O4102" s="7">
        <v>210</v>
      </c>
      <c r="P4102" s="7">
        <v>9.75</v>
      </c>
      <c r="Q4102" s="7"/>
      <c r="R4102" s="1"/>
      <c r="S4102" s="1"/>
      <c r="T4102" s="1"/>
      <c r="U4102" s="15" t="s">
        <v>816</v>
      </c>
      <c r="V4102" s="52"/>
      <c r="W4102" s="14" t="s">
        <v>815</v>
      </c>
      <c r="X4102" s="20">
        <v>0</v>
      </c>
      <c r="Y4102" s="7" t="s">
        <v>12873</v>
      </c>
      <c r="Z4102" s="11" t="s">
        <v>4442</v>
      </c>
      <c r="AA4102" s="7">
        <v>2000000</v>
      </c>
      <c r="AB4102" s="1" t="s">
        <v>15718</v>
      </c>
      <c r="AC4102" s="7" t="s">
        <v>14869</v>
      </c>
      <c r="AD4102" s="1" t="s">
        <v>16269</v>
      </c>
    </row>
    <row r="4103" spans="1:30">
      <c r="A4103" s="6">
        <v>43937</v>
      </c>
      <c r="B4103" s="7" t="s">
        <v>21</v>
      </c>
      <c r="C4103" s="7" t="s">
        <v>4238</v>
      </c>
      <c r="D4103" s="7" t="s">
        <v>309</v>
      </c>
      <c r="E4103" s="7" t="s">
        <v>16</v>
      </c>
      <c r="F4103" s="7" t="s">
        <v>4249</v>
      </c>
      <c r="G4103" s="7" t="s">
        <v>37</v>
      </c>
      <c r="H4103" s="7" t="s">
        <v>7257</v>
      </c>
      <c r="I4103" s="7" t="s">
        <v>10151</v>
      </c>
      <c r="J4103" s="7" t="s">
        <v>314</v>
      </c>
      <c r="K4103" s="7" t="s">
        <v>351</v>
      </c>
      <c r="L4103" s="7" t="s">
        <v>14764</v>
      </c>
      <c r="M4103" s="7" t="s">
        <v>10152</v>
      </c>
      <c r="N4103" s="7">
        <v>2035.2</v>
      </c>
      <c r="O4103" s="7">
        <v>2544</v>
      </c>
      <c r="P4103" s="7">
        <v>0.8</v>
      </c>
      <c r="Q4103" s="7"/>
      <c r="R4103" s="1"/>
      <c r="S4103" s="1"/>
      <c r="T4103" s="1"/>
      <c r="U4103" s="15" t="s">
        <v>816</v>
      </c>
      <c r="V4103" s="52"/>
      <c r="W4103" s="14" t="s">
        <v>815</v>
      </c>
      <c r="X4103" s="20">
        <v>0</v>
      </c>
      <c r="Y4103" s="7" t="s">
        <v>12874</v>
      </c>
      <c r="Z4103" s="11" t="s">
        <v>4442</v>
      </c>
      <c r="AA4103" s="7">
        <v>0</v>
      </c>
      <c r="AB4103" s="1" t="s">
        <v>16181</v>
      </c>
      <c r="AC4103" s="7" t="s">
        <v>14869</v>
      </c>
      <c r="AD4103" s="1" t="s">
        <v>16269</v>
      </c>
    </row>
    <row r="4104" spans="1:30">
      <c r="A4104" s="6">
        <v>43920</v>
      </c>
      <c r="B4104" s="7" t="s">
        <v>15</v>
      </c>
      <c r="C4104" s="7" t="s">
        <v>4632</v>
      </c>
      <c r="D4104" s="7" t="s">
        <v>3512</v>
      </c>
      <c r="E4104" s="7" t="s">
        <v>16</v>
      </c>
      <c r="F4104" s="7"/>
      <c r="G4104" s="7" t="s">
        <v>17</v>
      </c>
      <c r="H4104" s="7" t="s">
        <v>7258</v>
      </c>
      <c r="I4104" s="7" t="s">
        <v>10153</v>
      </c>
      <c r="J4104" s="7" t="s">
        <v>10154</v>
      </c>
      <c r="K4104" s="7" t="s">
        <v>10154</v>
      </c>
      <c r="L4104" s="7" t="s">
        <v>3573</v>
      </c>
      <c r="M4104" s="7" t="s">
        <v>8603</v>
      </c>
      <c r="N4104" s="7">
        <v>2032.42</v>
      </c>
      <c r="O4104" s="7">
        <v>200</v>
      </c>
      <c r="P4104" s="7">
        <v>10.162100000000001</v>
      </c>
      <c r="Q4104" s="7"/>
      <c r="R4104" s="1"/>
      <c r="S4104" s="1"/>
      <c r="T4104" s="1"/>
      <c r="U4104" s="15" t="s">
        <v>816</v>
      </c>
      <c r="V4104" s="52"/>
      <c r="W4104" s="14" t="s">
        <v>815</v>
      </c>
      <c r="X4104" s="20">
        <v>0</v>
      </c>
      <c r="Y4104" s="7" t="s">
        <v>12875</v>
      </c>
      <c r="Z4104" s="11" t="s">
        <v>4442</v>
      </c>
      <c r="AA4104" s="7">
        <v>450000</v>
      </c>
      <c r="AB4104" s="1" t="s">
        <v>15385</v>
      </c>
      <c r="AC4104" s="7" t="s">
        <v>14869</v>
      </c>
      <c r="AD4104" s="1" t="s">
        <v>16269</v>
      </c>
    </row>
    <row r="4105" spans="1:30">
      <c r="A4105" s="6" t="s">
        <v>815</v>
      </c>
      <c r="B4105" s="7" t="s">
        <v>15</v>
      </c>
      <c r="C4105" s="7" t="s">
        <v>4458</v>
      </c>
      <c r="D4105" s="11" t="s">
        <v>904</v>
      </c>
      <c r="E4105" s="7" t="s">
        <v>16</v>
      </c>
      <c r="F4105" s="7" t="s">
        <v>4459</v>
      </c>
      <c r="G4105" s="7" t="s">
        <v>17</v>
      </c>
      <c r="H4105" s="7" t="s">
        <v>7259</v>
      </c>
      <c r="I4105" s="7" t="s">
        <v>4846</v>
      </c>
      <c r="J4105" s="7"/>
      <c r="K4105" s="7" t="s">
        <v>4517</v>
      </c>
      <c r="L4105" s="7" t="s">
        <v>1623</v>
      </c>
      <c r="M4105" s="7" t="s">
        <v>1624</v>
      </c>
      <c r="N4105" s="7">
        <v>2025</v>
      </c>
      <c r="O4105" s="7"/>
      <c r="P4105" s="7"/>
      <c r="Q4105" s="7"/>
      <c r="R4105" s="1"/>
      <c r="S4105" s="1"/>
      <c r="T4105" s="1"/>
      <c r="U4105" s="15" t="s">
        <v>816</v>
      </c>
      <c r="V4105" s="52"/>
      <c r="W4105" s="14" t="s">
        <v>815</v>
      </c>
      <c r="X4105" s="20">
        <v>0</v>
      </c>
      <c r="Y4105" s="7" t="s">
        <v>12876</v>
      </c>
      <c r="Z4105" s="11" t="s">
        <v>4442</v>
      </c>
      <c r="AA4105" s="7">
        <v>7200000</v>
      </c>
      <c r="AB4105" s="1" t="s">
        <v>15128</v>
      </c>
      <c r="AC4105" s="7" t="s">
        <v>14869</v>
      </c>
      <c r="AD4105" s="1" t="s">
        <v>16269</v>
      </c>
    </row>
    <row r="4106" spans="1:30">
      <c r="A4106" s="6">
        <v>43921</v>
      </c>
      <c r="B4106" s="7" t="s">
        <v>15</v>
      </c>
      <c r="C4106" s="7" t="s">
        <v>4632</v>
      </c>
      <c r="D4106" s="7" t="s">
        <v>3512</v>
      </c>
      <c r="E4106" s="7" t="s">
        <v>16</v>
      </c>
      <c r="F4106" s="7"/>
      <c r="G4106" s="7" t="s">
        <v>17</v>
      </c>
      <c r="H4106" s="7" t="s">
        <v>7260</v>
      </c>
      <c r="I4106" s="7" t="s">
        <v>10155</v>
      </c>
      <c r="J4106" s="7" t="s">
        <v>10156</v>
      </c>
      <c r="K4106" s="7" t="s">
        <v>10156</v>
      </c>
      <c r="L4106" s="7" t="s">
        <v>3519</v>
      </c>
      <c r="M4106" s="7" t="s">
        <v>2431</v>
      </c>
      <c r="N4106" s="7">
        <v>2010</v>
      </c>
      <c r="O4106" s="7">
        <v>200</v>
      </c>
      <c r="P4106" s="7">
        <v>10.050000000000001</v>
      </c>
      <c r="Q4106" s="7"/>
      <c r="R4106" s="1"/>
      <c r="S4106" s="1"/>
      <c r="T4106" s="1"/>
      <c r="U4106" s="15" t="s">
        <v>816</v>
      </c>
      <c r="V4106" s="52"/>
      <c r="W4106" s="14" t="s">
        <v>815</v>
      </c>
      <c r="X4106" s="20">
        <v>0</v>
      </c>
      <c r="Y4106" s="7" t="s">
        <v>12877</v>
      </c>
      <c r="Z4106" s="11" t="s">
        <v>4442</v>
      </c>
      <c r="AA4106" s="7">
        <v>2500000</v>
      </c>
      <c r="AB4106" s="1" t="s">
        <v>15251</v>
      </c>
      <c r="AC4106" s="7" t="s">
        <v>14869</v>
      </c>
      <c r="AD4106" s="1" t="s">
        <v>16269</v>
      </c>
    </row>
    <row r="4107" spans="1:30">
      <c r="A4107" s="6" t="s">
        <v>815</v>
      </c>
      <c r="B4107" s="7" t="s">
        <v>15</v>
      </c>
      <c r="C4107" s="7" t="s">
        <v>4458</v>
      </c>
      <c r="D4107" s="11" t="s">
        <v>904</v>
      </c>
      <c r="E4107" s="7" t="s">
        <v>16</v>
      </c>
      <c r="F4107" s="7" t="s">
        <v>4459</v>
      </c>
      <c r="G4107" s="7" t="s">
        <v>17</v>
      </c>
      <c r="H4107" s="7" t="s">
        <v>6526</v>
      </c>
      <c r="I4107" s="7" t="s">
        <v>4843</v>
      </c>
      <c r="J4107" s="7"/>
      <c r="K4107" s="7" t="s">
        <v>4517</v>
      </c>
      <c r="L4107" s="7" t="s">
        <v>8355</v>
      </c>
      <c r="M4107" s="7" t="s">
        <v>2620</v>
      </c>
      <c r="N4107" s="7">
        <v>2002.6</v>
      </c>
      <c r="O4107" s="7"/>
      <c r="P4107" s="7"/>
      <c r="Q4107" s="7"/>
      <c r="R4107" s="1"/>
      <c r="S4107" s="1"/>
      <c r="T4107" s="1"/>
      <c r="U4107" s="15" t="s">
        <v>816</v>
      </c>
      <c r="V4107" s="52"/>
      <c r="W4107" s="14" t="s">
        <v>815</v>
      </c>
      <c r="X4107" s="20">
        <v>0</v>
      </c>
      <c r="Y4107" s="7" t="s">
        <v>12878</v>
      </c>
      <c r="Z4107" s="11" t="s">
        <v>4442</v>
      </c>
      <c r="AA4107" s="7">
        <v>40000000</v>
      </c>
      <c r="AB4107" s="1" t="s">
        <v>15276</v>
      </c>
      <c r="AC4107" s="7" t="s">
        <v>14869</v>
      </c>
      <c r="AD4107" s="1" t="s">
        <v>16269</v>
      </c>
    </row>
    <row r="4108" spans="1:30">
      <c r="A4108" s="6">
        <v>43942</v>
      </c>
      <c r="B4108" s="7" t="s">
        <v>15</v>
      </c>
      <c r="C4108" s="7" t="s">
        <v>4452</v>
      </c>
      <c r="D4108" s="7" t="s">
        <v>3804</v>
      </c>
      <c r="E4108" s="7" t="s">
        <v>16</v>
      </c>
      <c r="F4108" s="7" t="s">
        <v>2462</v>
      </c>
      <c r="G4108" s="7" t="s">
        <v>37</v>
      </c>
      <c r="H4108" s="7" t="s">
        <v>7261</v>
      </c>
      <c r="I4108" s="7" t="s">
        <v>3860</v>
      </c>
      <c r="J4108" s="7" t="s">
        <v>8592</v>
      </c>
      <c r="K4108" s="7"/>
      <c r="L4108" s="7" t="s">
        <v>8593</v>
      </c>
      <c r="M4108" s="7" t="s">
        <v>229</v>
      </c>
      <c r="N4108" s="7">
        <v>2000</v>
      </c>
      <c r="O4108" s="7">
        <v>4</v>
      </c>
      <c r="P4108" s="7">
        <v>500</v>
      </c>
      <c r="Q4108" s="7"/>
      <c r="R4108" s="1"/>
      <c r="S4108" s="1"/>
      <c r="T4108" s="1"/>
      <c r="U4108" s="15" t="s">
        <v>816</v>
      </c>
      <c r="V4108" s="52"/>
      <c r="W4108" s="14" t="s">
        <v>815</v>
      </c>
      <c r="X4108" s="20">
        <v>0</v>
      </c>
      <c r="Y4108" s="7" t="s">
        <v>12879</v>
      </c>
      <c r="Z4108" s="11" t="s">
        <v>4442</v>
      </c>
      <c r="AA4108" s="7">
        <v>3000000</v>
      </c>
      <c r="AB4108" s="1" t="s">
        <v>14912</v>
      </c>
      <c r="AC4108" s="7" t="s">
        <v>14869</v>
      </c>
      <c r="AD4108" s="1" t="s">
        <v>16269</v>
      </c>
    </row>
    <row r="4109" spans="1:30">
      <c r="A4109" s="6">
        <v>43942</v>
      </c>
      <c r="B4109" s="7" t="s">
        <v>15</v>
      </c>
      <c r="C4109" s="7" t="s">
        <v>4659</v>
      </c>
      <c r="D4109" s="7" t="s">
        <v>2349</v>
      </c>
      <c r="E4109" s="7" t="s">
        <v>16</v>
      </c>
      <c r="F4109" s="7" t="s">
        <v>2386</v>
      </c>
      <c r="G4109" s="7" t="s">
        <v>34</v>
      </c>
      <c r="H4109" s="7" t="s">
        <v>7262</v>
      </c>
      <c r="I4109" s="7" t="s">
        <v>9023</v>
      </c>
      <c r="J4109" s="7" t="s">
        <v>264</v>
      </c>
      <c r="K4109" s="7" t="s">
        <v>9024</v>
      </c>
      <c r="L4109" s="7" t="s">
        <v>14471</v>
      </c>
      <c r="M4109" s="7" t="s">
        <v>9025</v>
      </c>
      <c r="N4109" s="7">
        <v>2000</v>
      </c>
      <c r="O4109" s="7">
        <v>4</v>
      </c>
      <c r="P4109" s="7">
        <v>500</v>
      </c>
      <c r="Q4109" s="7"/>
      <c r="R4109" s="1"/>
      <c r="S4109" s="1"/>
      <c r="T4109" s="1"/>
      <c r="U4109" s="15" t="s">
        <v>816</v>
      </c>
      <c r="V4109" s="52"/>
      <c r="W4109" s="14" t="s">
        <v>815</v>
      </c>
      <c r="X4109" s="20">
        <v>0</v>
      </c>
      <c r="Y4109" s="7" t="s">
        <v>12880</v>
      </c>
      <c r="Z4109" s="11" t="s">
        <v>4442</v>
      </c>
      <c r="AA4109" s="7">
        <v>250000</v>
      </c>
      <c r="AB4109" s="1" t="s">
        <v>15870</v>
      </c>
      <c r="AC4109" s="7" t="s">
        <v>14868</v>
      </c>
      <c r="AD4109" s="1" t="s">
        <v>16269</v>
      </c>
    </row>
    <row r="4110" spans="1:30">
      <c r="A4110" s="6">
        <v>43939</v>
      </c>
      <c r="B4110" s="7" t="s">
        <v>21</v>
      </c>
      <c r="C4110" s="7" t="s">
        <v>4238</v>
      </c>
      <c r="D4110" s="7" t="s">
        <v>309</v>
      </c>
      <c r="E4110" s="7" t="s">
        <v>117</v>
      </c>
      <c r="F4110" s="7" t="s">
        <v>7263</v>
      </c>
      <c r="G4110" s="7" t="s">
        <v>34</v>
      </c>
      <c r="H4110" s="7" t="s">
        <v>7264</v>
      </c>
      <c r="I4110" s="7" t="s">
        <v>10157</v>
      </c>
      <c r="J4110" s="7" t="s">
        <v>314</v>
      </c>
      <c r="K4110" s="7" t="s">
        <v>351</v>
      </c>
      <c r="L4110" s="7" t="s">
        <v>14765</v>
      </c>
      <c r="M4110" s="7" t="s">
        <v>10158</v>
      </c>
      <c r="N4110" s="7">
        <v>2000</v>
      </c>
      <c r="O4110" s="7"/>
      <c r="P4110" s="7">
        <v>2000</v>
      </c>
      <c r="Q4110" s="7"/>
      <c r="R4110" s="1"/>
      <c r="S4110" s="1"/>
      <c r="T4110" s="1"/>
      <c r="U4110" s="15" t="s">
        <v>816</v>
      </c>
      <c r="V4110" s="52"/>
      <c r="W4110" s="14" t="s">
        <v>815</v>
      </c>
      <c r="X4110" s="20">
        <v>0</v>
      </c>
      <c r="Y4110" s="7" t="s">
        <v>12881</v>
      </c>
      <c r="Z4110" s="11" t="s">
        <v>4442</v>
      </c>
      <c r="AA4110" s="7">
        <v>120000</v>
      </c>
      <c r="AB4110" s="1" t="s">
        <v>16182</v>
      </c>
      <c r="AC4110" s="7" t="s">
        <v>14868</v>
      </c>
      <c r="AD4110" s="1" t="s">
        <v>16269</v>
      </c>
    </row>
    <row r="4111" spans="1:30">
      <c r="A4111" s="6">
        <v>43934</v>
      </c>
      <c r="B4111" s="7" t="s">
        <v>21</v>
      </c>
      <c r="C4111" s="7" t="s">
        <v>5878</v>
      </c>
      <c r="D4111" s="11" t="s">
        <v>904</v>
      </c>
      <c r="E4111" s="7" t="s">
        <v>16</v>
      </c>
      <c r="F4111" s="7"/>
      <c r="G4111" s="7" t="s">
        <v>37</v>
      </c>
      <c r="H4111" s="7" t="s">
        <v>7265</v>
      </c>
      <c r="I4111" s="7" t="s">
        <v>10159</v>
      </c>
      <c r="J4111" s="7"/>
      <c r="K4111" s="7" t="s">
        <v>10160</v>
      </c>
      <c r="L4111" s="7" t="s">
        <v>14767</v>
      </c>
      <c r="M4111" s="7" t="s">
        <v>14766</v>
      </c>
      <c r="N4111" s="7">
        <v>2000</v>
      </c>
      <c r="O4111" s="7"/>
      <c r="P4111" s="7"/>
      <c r="Q4111" s="7"/>
      <c r="R4111" s="1"/>
      <c r="S4111" s="1"/>
      <c r="T4111" s="1"/>
      <c r="U4111" s="15" t="s">
        <v>816</v>
      </c>
      <c r="V4111" s="52"/>
      <c r="W4111" s="14" t="s">
        <v>815</v>
      </c>
      <c r="X4111" s="20">
        <v>0</v>
      </c>
      <c r="Y4111" s="7" t="s">
        <v>12882</v>
      </c>
      <c r="Z4111" s="11" t="s">
        <v>4442</v>
      </c>
      <c r="AA4111" s="7">
        <v>20000</v>
      </c>
      <c r="AB4111" s="1" t="s">
        <v>16183</v>
      </c>
      <c r="AC4111" s="7" t="s">
        <v>14868</v>
      </c>
      <c r="AD4111" s="1" t="s">
        <v>16269</v>
      </c>
    </row>
    <row r="4112" spans="1:30">
      <c r="A4112" s="6">
        <v>43914</v>
      </c>
      <c r="B4112" s="7" t="s">
        <v>21</v>
      </c>
      <c r="C4112" s="7" t="s">
        <v>5366</v>
      </c>
      <c r="D4112" s="11" t="s">
        <v>904</v>
      </c>
      <c r="E4112" s="7" t="s">
        <v>16</v>
      </c>
      <c r="F4112" s="7" t="s">
        <v>1350</v>
      </c>
      <c r="G4112" s="7" t="s">
        <v>17</v>
      </c>
      <c r="H4112" s="7" t="s">
        <v>7266</v>
      </c>
      <c r="I4112" s="7"/>
      <c r="J4112" s="7"/>
      <c r="K4112" s="7" t="s">
        <v>931</v>
      </c>
      <c r="L4112" s="7" t="s">
        <v>13806</v>
      </c>
      <c r="M4112" s="7" t="s">
        <v>1300</v>
      </c>
      <c r="N4112" s="7">
        <v>2000</v>
      </c>
      <c r="O4112" s="7"/>
      <c r="P4112" s="7"/>
      <c r="Q4112" s="7"/>
      <c r="R4112" s="1"/>
      <c r="S4112" s="1"/>
      <c r="T4112" s="1"/>
      <c r="U4112" s="15" t="s">
        <v>816</v>
      </c>
      <c r="V4112" s="52"/>
      <c r="W4112" s="14" t="s">
        <v>815</v>
      </c>
      <c r="X4112" s="20">
        <v>0</v>
      </c>
      <c r="Y4112" s="7" t="s">
        <v>12883</v>
      </c>
      <c r="Z4112" s="11" t="s">
        <v>4442</v>
      </c>
      <c r="AA4112" s="7">
        <v>10000</v>
      </c>
      <c r="AB4112" s="1" t="s">
        <v>15084</v>
      </c>
      <c r="AC4112" s="7" t="s">
        <v>14868</v>
      </c>
      <c r="AD4112" s="1" t="s">
        <v>16269</v>
      </c>
    </row>
    <row r="4113" spans="1:30">
      <c r="A4113" s="6">
        <v>43946</v>
      </c>
      <c r="B4113" s="7" t="s">
        <v>21</v>
      </c>
      <c r="C4113" s="7" t="s">
        <v>4500</v>
      </c>
      <c r="D4113" s="11" t="s">
        <v>904</v>
      </c>
      <c r="E4113" s="7" t="s">
        <v>16</v>
      </c>
      <c r="F4113" s="7" t="s">
        <v>3462</v>
      </c>
      <c r="G4113" s="7" t="s">
        <v>17</v>
      </c>
      <c r="H4113" s="7" t="s">
        <v>7267</v>
      </c>
      <c r="I4113" s="7" t="s">
        <v>3464</v>
      </c>
      <c r="J4113" s="7"/>
      <c r="K4113" s="7" t="s">
        <v>1083</v>
      </c>
      <c r="L4113" s="7" t="s">
        <v>13990</v>
      </c>
      <c r="M4113" s="7" t="s">
        <v>3465</v>
      </c>
      <c r="N4113" s="7">
        <v>2000</v>
      </c>
      <c r="O4113" s="7">
        <v>100</v>
      </c>
      <c r="P4113" s="7">
        <v>20</v>
      </c>
      <c r="Q4113" s="7"/>
      <c r="R4113" s="1"/>
      <c r="S4113" s="1"/>
      <c r="T4113" s="1"/>
      <c r="U4113" s="15" t="s">
        <v>816</v>
      </c>
      <c r="V4113" s="52"/>
      <c r="W4113" s="14" t="s">
        <v>815</v>
      </c>
      <c r="X4113" s="20">
        <v>0</v>
      </c>
      <c r="Y4113" s="7" t="s">
        <v>12884</v>
      </c>
      <c r="Z4113" s="11" t="s">
        <v>4442</v>
      </c>
      <c r="AA4113" s="7">
        <v>30000</v>
      </c>
      <c r="AB4113" s="1" t="s">
        <v>15377</v>
      </c>
      <c r="AC4113" s="7" t="s">
        <v>14868</v>
      </c>
      <c r="AD4113" s="1" t="s">
        <v>16269</v>
      </c>
    </row>
    <row r="4114" spans="1:30">
      <c r="A4114" s="6">
        <v>43946</v>
      </c>
      <c r="B4114" s="7" t="s">
        <v>21</v>
      </c>
      <c r="C4114" s="7" t="s">
        <v>4500</v>
      </c>
      <c r="D4114" s="11" t="s">
        <v>904</v>
      </c>
      <c r="E4114" s="7" t="s">
        <v>16</v>
      </c>
      <c r="F4114" s="7" t="s">
        <v>3462</v>
      </c>
      <c r="G4114" s="7" t="s">
        <v>17</v>
      </c>
      <c r="H4114" s="7" t="s">
        <v>7268</v>
      </c>
      <c r="I4114" s="7"/>
      <c r="J4114" s="7"/>
      <c r="K4114" s="7" t="s">
        <v>10161</v>
      </c>
      <c r="L4114" s="7" t="s">
        <v>13990</v>
      </c>
      <c r="M4114" s="7" t="s">
        <v>3465</v>
      </c>
      <c r="N4114" s="7">
        <v>2000</v>
      </c>
      <c r="O4114" s="7">
        <v>800</v>
      </c>
      <c r="P4114" s="7">
        <v>2.5</v>
      </c>
      <c r="Q4114" s="7"/>
      <c r="R4114" s="1"/>
      <c r="S4114" s="1"/>
      <c r="T4114" s="1"/>
      <c r="U4114" s="15" t="s">
        <v>816</v>
      </c>
      <c r="V4114" s="52"/>
      <c r="W4114" s="14" t="s">
        <v>815</v>
      </c>
      <c r="X4114" s="20">
        <v>0</v>
      </c>
      <c r="Y4114" s="7" t="s">
        <v>12885</v>
      </c>
      <c r="Z4114" s="11" t="s">
        <v>4442</v>
      </c>
      <c r="AA4114" s="7">
        <v>30000</v>
      </c>
      <c r="AB4114" s="1" t="s">
        <v>15377</v>
      </c>
      <c r="AC4114" s="7" t="s">
        <v>14868</v>
      </c>
      <c r="AD4114" s="1" t="s">
        <v>16269</v>
      </c>
    </row>
    <row r="4115" spans="1:30">
      <c r="A4115" s="6">
        <v>43943</v>
      </c>
      <c r="B4115" s="7" t="s">
        <v>15</v>
      </c>
      <c r="C4115" s="7" t="s">
        <v>4642</v>
      </c>
      <c r="D4115" s="7" t="s">
        <v>2046</v>
      </c>
      <c r="E4115" s="7" t="s">
        <v>16</v>
      </c>
      <c r="F4115" s="7"/>
      <c r="G4115" s="7" t="s">
        <v>17</v>
      </c>
      <c r="H4115" s="7" t="s">
        <v>7269</v>
      </c>
      <c r="I4115" s="7" t="s">
        <v>2093</v>
      </c>
      <c r="J4115" s="7"/>
      <c r="K4115" s="7" t="s">
        <v>2094</v>
      </c>
      <c r="L4115" s="7" t="s">
        <v>13865</v>
      </c>
      <c r="M4115" s="7" t="s">
        <v>2055</v>
      </c>
      <c r="N4115" s="7">
        <v>1997.5</v>
      </c>
      <c r="O4115" s="7">
        <v>250</v>
      </c>
      <c r="P4115" s="7">
        <v>7.99</v>
      </c>
      <c r="Q4115" s="7"/>
      <c r="R4115" s="1"/>
      <c r="S4115" s="1"/>
      <c r="T4115" s="1"/>
      <c r="U4115" s="15" t="s">
        <v>816</v>
      </c>
      <c r="V4115" s="52"/>
      <c r="W4115" s="14" t="s">
        <v>815</v>
      </c>
      <c r="X4115" s="20">
        <v>0</v>
      </c>
      <c r="Y4115" s="7" t="s">
        <v>12886</v>
      </c>
      <c r="Z4115" s="11" t="s">
        <v>4442</v>
      </c>
      <c r="AA4115" s="7">
        <v>2000000</v>
      </c>
      <c r="AB4115" s="1" t="s">
        <v>15207</v>
      </c>
      <c r="AC4115" s="7" t="s">
        <v>14869</v>
      </c>
      <c r="AD4115" s="1" t="s">
        <v>16269</v>
      </c>
    </row>
    <row r="4116" spans="1:30">
      <c r="A4116" s="6">
        <v>43918</v>
      </c>
      <c r="B4116" s="7" t="s">
        <v>15</v>
      </c>
      <c r="C4116" s="7" t="s">
        <v>4632</v>
      </c>
      <c r="D4116" s="7" t="s">
        <v>3512</v>
      </c>
      <c r="E4116" s="7" t="s">
        <v>16</v>
      </c>
      <c r="F4116" s="7"/>
      <c r="G4116" s="7" t="s">
        <v>17</v>
      </c>
      <c r="H4116" s="7" t="s">
        <v>7270</v>
      </c>
      <c r="I4116" s="7" t="s">
        <v>9903</v>
      </c>
      <c r="J4116" s="7" t="s">
        <v>9904</v>
      </c>
      <c r="K4116" s="7" t="s">
        <v>9904</v>
      </c>
      <c r="L4116" s="7" t="s">
        <v>161</v>
      </c>
      <c r="M4116" s="7" t="s">
        <v>2859</v>
      </c>
      <c r="N4116" s="7">
        <v>1990</v>
      </c>
      <c r="O4116" s="7">
        <v>10</v>
      </c>
      <c r="P4116" s="7">
        <v>199</v>
      </c>
      <c r="Q4116" s="7"/>
      <c r="R4116" s="1"/>
      <c r="S4116" s="1"/>
      <c r="T4116" s="1"/>
      <c r="U4116" s="15" t="s">
        <v>816</v>
      </c>
      <c r="V4116" s="52"/>
      <c r="W4116" s="14" t="s">
        <v>815</v>
      </c>
      <c r="X4116" s="20">
        <v>0</v>
      </c>
      <c r="Y4116" s="7" t="s">
        <v>12887</v>
      </c>
      <c r="Z4116" s="11" t="s">
        <v>4442</v>
      </c>
      <c r="AA4116" s="7">
        <v>100000</v>
      </c>
      <c r="AB4116" s="1" t="s">
        <v>14886</v>
      </c>
      <c r="AC4116" s="7" t="s">
        <v>14870</v>
      </c>
      <c r="AD4116" s="1" t="s">
        <v>16269</v>
      </c>
    </row>
    <row r="4117" spans="1:30">
      <c r="A4117" s="6">
        <v>43918</v>
      </c>
      <c r="B4117" s="7" t="s">
        <v>15</v>
      </c>
      <c r="C4117" s="7" t="s">
        <v>4632</v>
      </c>
      <c r="D4117" s="7" t="s">
        <v>3512</v>
      </c>
      <c r="E4117" s="7" t="s">
        <v>16</v>
      </c>
      <c r="F4117" s="7"/>
      <c r="G4117" s="7" t="s">
        <v>17</v>
      </c>
      <c r="H4117" s="7" t="s">
        <v>7271</v>
      </c>
      <c r="I4117" s="7" t="s">
        <v>9903</v>
      </c>
      <c r="J4117" s="7" t="s">
        <v>9904</v>
      </c>
      <c r="K4117" s="7" t="s">
        <v>9904</v>
      </c>
      <c r="L4117" s="7" t="s">
        <v>161</v>
      </c>
      <c r="M4117" s="7" t="s">
        <v>2859</v>
      </c>
      <c r="N4117" s="7">
        <v>1990</v>
      </c>
      <c r="O4117" s="7">
        <v>10</v>
      </c>
      <c r="P4117" s="7">
        <v>199</v>
      </c>
      <c r="Q4117" s="7"/>
      <c r="R4117" s="1"/>
      <c r="S4117" s="1"/>
      <c r="T4117" s="1"/>
      <c r="U4117" s="15" t="s">
        <v>816</v>
      </c>
      <c r="V4117" s="52"/>
      <c r="W4117" s="14" t="s">
        <v>815</v>
      </c>
      <c r="X4117" s="20">
        <v>0</v>
      </c>
      <c r="Y4117" s="7" t="s">
        <v>12888</v>
      </c>
      <c r="Z4117" s="11" t="s">
        <v>4442</v>
      </c>
      <c r="AA4117" s="7">
        <v>100000</v>
      </c>
      <c r="AB4117" s="1" t="s">
        <v>14886</v>
      </c>
      <c r="AC4117" s="7" t="s">
        <v>14870</v>
      </c>
      <c r="AD4117" s="1" t="s">
        <v>16269</v>
      </c>
    </row>
    <row r="4118" spans="1:30">
      <c r="A4118" s="6">
        <v>43945</v>
      </c>
      <c r="B4118" s="7" t="s">
        <v>21</v>
      </c>
      <c r="C4118" s="7" t="s">
        <v>4238</v>
      </c>
      <c r="D4118" s="7" t="s">
        <v>309</v>
      </c>
      <c r="E4118" s="7" t="s">
        <v>16</v>
      </c>
      <c r="F4118" s="7" t="s">
        <v>5523</v>
      </c>
      <c r="G4118" s="7" t="s">
        <v>37</v>
      </c>
      <c r="H4118" s="7" t="s">
        <v>7272</v>
      </c>
      <c r="I4118" s="7" t="s">
        <v>9862</v>
      </c>
      <c r="J4118" s="7" t="s">
        <v>314</v>
      </c>
      <c r="K4118" s="7" t="s">
        <v>351</v>
      </c>
      <c r="L4118" s="7" t="s">
        <v>14764</v>
      </c>
      <c r="M4118" s="7" t="s">
        <v>10152</v>
      </c>
      <c r="N4118" s="7">
        <v>1990</v>
      </c>
      <c r="O4118" s="7">
        <v>10</v>
      </c>
      <c r="P4118" s="7">
        <v>199</v>
      </c>
      <c r="Q4118" s="7"/>
      <c r="R4118" s="1"/>
      <c r="S4118" s="1"/>
      <c r="T4118" s="1"/>
      <c r="U4118" s="15" t="s">
        <v>816</v>
      </c>
      <c r="V4118" s="52"/>
      <c r="W4118" s="14" t="s">
        <v>815</v>
      </c>
      <c r="X4118" s="20">
        <v>0</v>
      </c>
      <c r="Y4118" s="7" t="s">
        <v>12889</v>
      </c>
      <c r="Z4118" s="11" t="s">
        <v>4442</v>
      </c>
      <c r="AA4118" s="7">
        <v>0</v>
      </c>
      <c r="AB4118" s="1" t="s">
        <v>16181</v>
      </c>
      <c r="AC4118" s="7" t="s">
        <v>14869</v>
      </c>
      <c r="AD4118" s="1" t="s">
        <v>16269</v>
      </c>
    </row>
    <row r="4119" spans="1:30">
      <c r="A4119" s="6">
        <v>43918</v>
      </c>
      <c r="B4119" s="7" t="s">
        <v>15</v>
      </c>
      <c r="C4119" s="7" t="s">
        <v>4632</v>
      </c>
      <c r="D4119" s="7" t="s">
        <v>3512</v>
      </c>
      <c r="E4119" s="7" t="s">
        <v>16</v>
      </c>
      <c r="F4119" s="7"/>
      <c r="G4119" s="7" t="s">
        <v>17</v>
      </c>
      <c r="H4119" s="7" t="s">
        <v>7273</v>
      </c>
      <c r="I4119" s="7" t="s">
        <v>10162</v>
      </c>
      <c r="J4119" s="7" t="s">
        <v>10163</v>
      </c>
      <c r="K4119" s="7" t="s">
        <v>10163</v>
      </c>
      <c r="L4119" s="7" t="s">
        <v>8900</v>
      </c>
      <c r="M4119" s="7" t="s">
        <v>8901</v>
      </c>
      <c r="N4119" s="7">
        <v>1988</v>
      </c>
      <c r="O4119" s="7">
        <v>4000</v>
      </c>
      <c r="P4119" s="7">
        <v>0.497</v>
      </c>
      <c r="Q4119" s="7"/>
      <c r="R4119" s="1"/>
      <c r="S4119" s="1"/>
      <c r="T4119" s="1"/>
      <c r="U4119" s="15" t="s">
        <v>816</v>
      </c>
      <c r="V4119" s="52"/>
      <c r="W4119" s="14" t="s">
        <v>815</v>
      </c>
      <c r="X4119" s="20">
        <v>0</v>
      </c>
      <c r="Y4119" s="7" t="s">
        <v>12890</v>
      </c>
      <c r="Z4119" s="11" t="s">
        <v>4442</v>
      </c>
      <c r="AA4119" s="7">
        <v>64633683</v>
      </c>
      <c r="AB4119" s="1" t="s">
        <v>15389</v>
      </c>
      <c r="AC4119" s="7" t="s">
        <v>14869</v>
      </c>
      <c r="AD4119" s="1" t="s">
        <v>16269</v>
      </c>
    </row>
    <row r="4120" spans="1:30">
      <c r="A4120" s="6">
        <v>43918</v>
      </c>
      <c r="B4120" s="7" t="s">
        <v>15</v>
      </c>
      <c r="C4120" s="7" t="s">
        <v>4632</v>
      </c>
      <c r="D4120" s="7" t="s">
        <v>3512</v>
      </c>
      <c r="E4120" s="7" t="s">
        <v>16</v>
      </c>
      <c r="F4120" s="7"/>
      <c r="G4120" s="7" t="s">
        <v>17</v>
      </c>
      <c r="H4120" s="7" t="s">
        <v>7274</v>
      </c>
      <c r="I4120" s="7" t="s">
        <v>9903</v>
      </c>
      <c r="J4120" s="7" t="s">
        <v>9904</v>
      </c>
      <c r="K4120" s="7" t="s">
        <v>9904</v>
      </c>
      <c r="L4120" s="7" t="s">
        <v>161</v>
      </c>
      <c r="M4120" s="7" t="s">
        <v>2859</v>
      </c>
      <c r="N4120" s="7">
        <v>1980</v>
      </c>
      <c r="O4120" s="7">
        <v>10</v>
      </c>
      <c r="P4120" s="7">
        <v>198</v>
      </c>
      <c r="Q4120" s="7"/>
      <c r="R4120" s="1"/>
      <c r="S4120" s="1"/>
      <c r="T4120" s="1"/>
      <c r="U4120" s="15" t="s">
        <v>816</v>
      </c>
      <c r="V4120" s="52"/>
      <c r="W4120" s="14" t="s">
        <v>815</v>
      </c>
      <c r="X4120" s="20">
        <v>0</v>
      </c>
      <c r="Y4120" s="7" t="s">
        <v>12891</v>
      </c>
      <c r="Z4120" s="11" t="s">
        <v>4442</v>
      </c>
      <c r="AA4120" s="7">
        <v>100000</v>
      </c>
      <c r="AB4120" s="1" t="s">
        <v>14886</v>
      </c>
      <c r="AC4120" s="7" t="s">
        <v>14870</v>
      </c>
      <c r="AD4120" s="1" t="s">
        <v>16269</v>
      </c>
    </row>
    <row r="4121" spans="1:30">
      <c r="A4121" s="6">
        <v>43944</v>
      </c>
      <c r="B4121" s="7" t="s">
        <v>1385</v>
      </c>
      <c r="C4121" s="7" t="s">
        <v>4444</v>
      </c>
      <c r="D4121" s="7" t="s">
        <v>1387</v>
      </c>
      <c r="E4121" s="7" t="s">
        <v>4456</v>
      </c>
      <c r="F4121" s="7" t="s">
        <v>4498</v>
      </c>
      <c r="G4121" s="7" t="s">
        <v>17</v>
      </c>
      <c r="H4121" s="7" t="s">
        <v>7275</v>
      </c>
      <c r="I4121" s="7" t="s">
        <v>10164</v>
      </c>
      <c r="J4121" s="7"/>
      <c r="K4121" s="7"/>
      <c r="L4121" s="7" t="s">
        <v>14309</v>
      </c>
      <c r="M4121" s="7" t="s">
        <v>10165</v>
      </c>
      <c r="N4121" s="7">
        <v>1980</v>
      </c>
      <c r="O4121" s="7"/>
      <c r="P4121" s="7"/>
      <c r="Q4121" s="7"/>
      <c r="R4121" s="1"/>
      <c r="S4121" s="1"/>
      <c r="T4121" s="1"/>
      <c r="U4121" s="15" t="s">
        <v>816</v>
      </c>
      <c r="V4121" s="52"/>
      <c r="W4121" s="14" t="s">
        <v>815</v>
      </c>
      <c r="X4121" s="20">
        <v>0</v>
      </c>
      <c r="Y4121" s="7" t="s">
        <v>12892</v>
      </c>
      <c r="Z4121" s="11" t="s">
        <v>4442</v>
      </c>
      <c r="AA4121" s="7">
        <v>94767734.890000001</v>
      </c>
      <c r="AB4121" s="1" t="s">
        <v>15686</v>
      </c>
      <c r="AC4121" s="7" t="s">
        <v>14869</v>
      </c>
      <c r="AD4121" s="1" t="s">
        <v>16269</v>
      </c>
    </row>
    <row r="4122" spans="1:30">
      <c r="A4122" s="6">
        <v>43921</v>
      </c>
      <c r="B4122" s="7" t="s">
        <v>15</v>
      </c>
      <c r="C4122" s="7" t="s">
        <v>4632</v>
      </c>
      <c r="D4122" s="7" t="s">
        <v>3512</v>
      </c>
      <c r="E4122" s="7" t="s">
        <v>16</v>
      </c>
      <c r="F4122" s="7"/>
      <c r="G4122" s="7" t="s">
        <v>17</v>
      </c>
      <c r="H4122" s="7" t="s">
        <v>7276</v>
      </c>
      <c r="I4122" s="7" t="s">
        <v>8503</v>
      </c>
      <c r="J4122" s="7" t="s">
        <v>3561</v>
      </c>
      <c r="K4122" s="7" t="s">
        <v>3561</v>
      </c>
      <c r="L4122" s="7" t="s">
        <v>8501</v>
      </c>
      <c r="M4122" s="7" t="s">
        <v>8504</v>
      </c>
      <c r="N4122" s="7">
        <v>1973.46</v>
      </c>
      <c r="O4122" s="7">
        <v>48</v>
      </c>
      <c r="P4122" s="7">
        <v>41.11</v>
      </c>
      <c r="Q4122" s="7"/>
      <c r="R4122" s="1"/>
      <c r="S4122" s="1"/>
      <c r="T4122" s="1"/>
      <c r="U4122" s="15" t="s">
        <v>816</v>
      </c>
      <c r="V4122" s="52"/>
      <c r="W4122" s="14" t="s">
        <v>815</v>
      </c>
      <c r="X4122" s="20">
        <v>0</v>
      </c>
      <c r="Y4122" s="7" t="s">
        <v>12893</v>
      </c>
      <c r="Z4122" s="11" t="s">
        <v>4442</v>
      </c>
      <c r="AA4122" s="7">
        <v>0</v>
      </c>
      <c r="AB4122" s="1" t="s">
        <v>15726</v>
      </c>
      <c r="AC4122" s="7" t="s">
        <v>14869</v>
      </c>
      <c r="AD4122" s="1" t="s">
        <v>16269</v>
      </c>
    </row>
    <row r="4123" spans="1:30">
      <c r="A4123" s="6">
        <v>43941</v>
      </c>
      <c r="B4123" s="7" t="s">
        <v>15</v>
      </c>
      <c r="C4123" s="7" t="s">
        <v>4645</v>
      </c>
      <c r="D4123" s="7" t="s">
        <v>692</v>
      </c>
      <c r="E4123" s="7" t="s">
        <v>16</v>
      </c>
      <c r="F4123" s="7"/>
      <c r="G4123" s="7" t="s">
        <v>37</v>
      </c>
      <c r="H4123" s="7" t="s">
        <v>7277</v>
      </c>
      <c r="I4123" s="7" t="s">
        <v>723</v>
      </c>
      <c r="J4123" s="7"/>
      <c r="K4123" s="7" t="s">
        <v>724</v>
      </c>
      <c r="L4123" s="7" t="s">
        <v>8357</v>
      </c>
      <c r="M4123" s="7" t="s">
        <v>632</v>
      </c>
      <c r="N4123" s="7">
        <v>1960</v>
      </c>
      <c r="O4123" s="7">
        <v>7</v>
      </c>
      <c r="P4123" s="7">
        <v>280</v>
      </c>
      <c r="Q4123" s="7"/>
      <c r="R4123" s="1"/>
      <c r="S4123" s="1"/>
      <c r="T4123" s="1"/>
      <c r="U4123" s="15" t="s">
        <v>816</v>
      </c>
      <c r="V4123" s="52"/>
      <c r="W4123" s="14" t="s">
        <v>815</v>
      </c>
      <c r="X4123" s="20">
        <v>0</v>
      </c>
      <c r="Y4123" s="7" t="s">
        <v>12894</v>
      </c>
      <c r="Z4123" s="11" t="s">
        <v>4442</v>
      </c>
      <c r="AA4123" s="7">
        <v>720000</v>
      </c>
      <c r="AB4123" s="1" t="s">
        <v>14981</v>
      </c>
      <c r="AC4123" s="7" t="s">
        <v>14870</v>
      </c>
      <c r="AD4123" s="1" t="s">
        <v>16269</v>
      </c>
    </row>
    <row r="4124" spans="1:30">
      <c r="A4124" s="6">
        <v>43949</v>
      </c>
      <c r="B4124" s="7" t="s">
        <v>21</v>
      </c>
      <c r="C4124" s="7" t="s">
        <v>5327</v>
      </c>
      <c r="D4124" s="11" t="s">
        <v>904</v>
      </c>
      <c r="E4124" s="7" t="s">
        <v>36</v>
      </c>
      <c r="F4124" s="7" t="s">
        <v>3478</v>
      </c>
      <c r="G4124" s="7" t="s">
        <v>17</v>
      </c>
      <c r="H4124" s="7" t="s">
        <v>3493</v>
      </c>
      <c r="I4124" s="7"/>
      <c r="J4124" s="7" t="s">
        <v>3480</v>
      </c>
      <c r="K4124" s="7" t="s">
        <v>3481</v>
      </c>
      <c r="L4124" s="7" t="s">
        <v>13991</v>
      </c>
      <c r="M4124" s="7" t="s">
        <v>3482</v>
      </c>
      <c r="N4124" s="7">
        <v>1960</v>
      </c>
      <c r="O4124" s="7">
        <v>56</v>
      </c>
      <c r="P4124" s="7">
        <v>35</v>
      </c>
      <c r="Q4124" s="7"/>
      <c r="R4124" s="1"/>
      <c r="S4124" s="1"/>
      <c r="T4124" s="1"/>
      <c r="U4124" s="15" t="s">
        <v>816</v>
      </c>
      <c r="V4124" s="52"/>
      <c r="W4124" s="14" t="s">
        <v>815</v>
      </c>
      <c r="X4124" s="20">
        <v>0</v>
      </c>
      <c r="Y4124" s="7" t="s">
        <v>12895</v>
      </c>
      <c r="Z4124" s="11" t="s">
        <v>4442</v>
      </c>
      <c r="AA4124" s="7">
        <v>50000</v>
      </c>
      <c r="AB4124" s="1" t="s">
        <v>15378</v>
      </c>
      <c r="AC4124" s="7" t="s">
        <v>14868</v>
      </c>
      <c r="AD4124" s="1" t="s">
        <v>16269</v>
      </c>
    </row>
    <row r="4125" spans="1:30">
      <c r="A4125" s="6">
        <v>43949</v>
      </c>
      <c r="B4125" s="7" t="s">
        <v>21</v>
      </c>
      <c r="C4125" s="7" t="s">
        <v>5327</v>
      </c>
      <c r="D4125" s="11" t="s">
        <v>904</v>
      </c>
      <c r="E4125" s="7" t="s">
        <v>36</v>
      </c>
      <c r="F4125" s="7" t="s">
        <v>3478</v>
      </c>
      <c r="G4125" s="7" t="s">
        <v>17</v>
      </c>
      <c r="H4125" s="7" t="s">
        <v>3494</v>
      </c>
      <c r="I4125" s="7"/>
      <c r="J4125" s="7" t="s">
        <v>3480</v>
      </c>
      <c r="K4125" s="7" t="s">
        <v>3481</v>
      </c>
      <c r="L4125" s="7" t="s">
        <v>13991</v>
      </c>
      <c r="M4125" s="7" t="s">
        <v>3482</v>
      </c>
      <c r="N4125" s="7">
        <v>1960</v>
      </c>
      <c r="O4125" s="7">
        <v>56</v>
      </c>
      <c r="P4125" s="7">
        <v>35</v>
      </c>
      <c r="Q4125" s="7"/>
      <c r="R4125" s="1"/>
      <c r="S4125" s="1"/>
      <c r="T4125" s="1"/>
      <c r="U4125" s="15" t="s">
        <v>816</v>
      </c>
      <c r="V4125" s="52"/>
      <c r="W4125" s="14" t="s">
        <v>815</v>
      </c>
      <c r="X4125" s="20">
        <v>0</v>
      </c>
      <c r="Y4125" s="7" t="s">
        <v>12896</v>
      </c>
      <c r="Z4125" s="11" t="s">
        <v>4442</v>
      </c>
      <c r="AA4125" s="7">
        <v>50000</v>
      </c>
      <c r="AB4125" s="1" t="s">
        <v>15378</v>
      </c>
      <c r="AC4125" s="7" t="s">
        <v>14868</v>
      </c>
      <c r="AD4125" s="1" t="s">
        <v>16269</v>
      </c>
    </row>
    <row r="4126" spans="1:30">
      <c r="A4126" s="6">
        <v>43944</v>
      </c>
      <c r="B4126" s="7" t="s">
        <v>15</v>
      </c>
      <c r="C4126" s="7" t="s">
        <v>5184</v>
      </c>
      <c r="D4126" s="7" t="s">
        <v>474</v>
      </c>
      <c r="E4126" s="7" t="s">
        <v>16</v>
      </c>
      <c r="F4126" s="7" t="s">
        <v>646</v>
      </c>
      <c r="G4126" s="7" t="s">
        <v>37</v>
      </c>
      <c r="H4126" s="7" t="s">
        <v>7278</v>
      </c>
      <c r="I4126" s="7" t="s">
        <v>10166</v>
      </c>
      <c r="J4126" s="7"/>
      <c r="K4126" s="7" t="s">
        <v>10167</v>
      </c>
      <c r="L4126" s="7" t="s">
        <v>13707</v>
      </c>
      <c r="M4126" s="7" t="s">
        <v>522</v>
      </c>
      <c r="N4126" s="7">
        <v>1952.4</v>
      </c>
      <c r="O4126" s="7">
        <v>60</v>
      </c>
      <c r="P4126" s="7">
        <v>32.54</v>
      </c>
      <c r="Q4126" s="7"/>
      <c r="R4126" s="1"/>
      <c r="S4126" s="1"/>
      <c r="T4126" s="1"/>
      <c r="U4126" s="15" t="s">
        <v>816</v>
      </c>
      <c r="V4126" s="52"/>
      <c r="W4126" s="14" t="s">
        <v>815</v>
      </c>
      <c r="X4126" s="20">
        <v>0</v>
      </c>
      <c r="Y4126" s="7" t="s">
        <v>12897</v>
      </c>
      <c r="Z4126" s="11" t="s">
        <v>4442</v>
      </c>
      <c r="AA4126" s="7">
        <v>80000</v>
      </c>
      <c r="AB4126" s="1" t="s">
        <v>14959</v>
      </c>
      <c r="AC4126" s="7" t="s">
        <v>14868</v>
      </c>
      <c r="AD4126" s="1" t="s">
        <v>16269</v>
      </c>
    </row>
    <row r="4127" spans="1:30">
      <c r="A4127" s="6">
        <v>43941</v>
      </c>
      <c r="B4127" s="7" t="s">
        <v>21</v>
      </c>
      <c r="C4127" s="7" t="s">
        <v>2648</v>
      </c>
      <c r="D4127" s="11" t="s">
        <v>3952</v>
      </c>
      <c r="E4127" s="7" t="s">
        <v>16</v>
      </c>
      <c r="F4127" s="7" t="s">
        <v>4728</v>
      </c>
      <c r="G4127" s="7" t="s">
        <v>17</v>
      </c>
      <c r="H4127" s="7" t="s">
        <v>7279</v>
      </c>
      <c r="I4127" s="7" t="s">
        <v>10023</v>
      </c>
      <c r="J4127" s="7"/>
      <c r="K4127" s="7"/>
      <c r="L4127" s="7" t="s">
        <v>1854</v>
      </c>
      <c r="M4127" s="7" t="s">
        <v>1855</v>
      </c>
      <c r="N4127" s="7">
        <v>1950</v>
      </c>
      <c r="O4127" s="7"/>
      <c r="P4127" s="7"/>
      <c r="Q4127" s="7"/>
      <c r="R4127" s="1"/>
      <c r="S4127" s="1"/>
      <c r="T4127" s="1"/>
      <c r="U4127" s="15" t="s">
        <v>816</v>
      </c>
      <c r="V4127" s="52"/>
      <c r="W4127" s="14" t="s">
        <v>815</v>
      </c>
      <c r="X4127" s="20">
        <v>0</v>
      </c>
      <c r="Y4127" s="7" t="s">
        <v>12898</v>
      </c>
      <c r="Z4127" s="11" t="s">
        <v>4442</v>
      </c>
      <c r="AA4127" s="7">
        <v>50000</v>
      </c>
      <c r="AB4127" s="1" t="s">
        <v>15169</v>
      </c>
      <c r="AC4127" s="7" t="s">
        <v>14868</v>
      </c>
      <c r="AD4127" s="1" t="s">
        <v>16269</v>
      </c>
    </row>
    <row r="4128" spans="1:30">
      <c r="A4128" s="6">
        <v>43937</v>
      </c>
      <c r="B4128" s="7" t="s">
        <v>21</v>
      </c>
      <c r="C4128" s="7" t="s">
        <v>5590</v>
      </c>
      <c r="D4128" s="11" t="s">
        <v>904</v>
      </c>
      <c r="E4128" s="7" t="s">
        <v>16</v>
      </c>
      <c r="F4128" s="7"/>
      <c r="G4128" s="7" t="s">
        <v>17</v>
      </c>
      <c r="H4128" s="7" t="s">
        <v>5617</v>
      </c>
      <c r="I4128" s="7"/>
      <c r="J4128" s="7"/>
      <c r="K4128" s="7" t="s">
        <v>8663</v>
      </c>
      <c r="L4128" s="7" t="s">
        <v>1358</v>
      </c>
      <c r="M4128" s="7" t="s">
        <v>8626</v>
      </c>
      <c r="N4128" s="7">
        <v>1950</v>
      </c>
      <c r="O4128" s="7"/>
      <c r="P4128" s="7"/>
      <c r="Q4128" s="7"/>
      <c r="R4128" s="1"/>
      <c r="S4128" s="1"/>
      <c r="T4128" s="1"/>
      <c r="U4128" s="15" t="s">
        <v>816</v>
      </c>
      <c r="V4128" s="52"/>
      <c r="W4128" s="14" t="s">
        <v>815</v>
      </c>
      <c r="X4128" s="20">
        <v>0</v>
      </c>
      <c r="Y4128" s="7" t="s">
        <v>12899</v>
      </c>
      <c r="Z4128" s="11" t="s">
        <v>4442</v>
      </c>
      <c r="AA4128" s="7">
        <v>20000</v>
      </c>
      <c r="AB4128" s="1" t="s">
        <v>15089</v>
      </c>
      <c r="AC4128" s="7" t="s">
        <v>14868</v>
      </c>
      <c r="AD4128" s="1" t="s">
        <v>16269</v>
      </c>
    </row>
    <row r="4129" spans="1:30">
      <c r="A4129" s="6">
        <v>43945</v>
      </c>
      <c r="B4129" s="7" t="s">
        <v>21</v>
      </c>
      <c r="C4129" s="7" t="s">
        <v>7280</v>
      </c>
      <c r="D4129" s="11" t="s">
        <v>904</v>
      </c>
      <c r="E4129" s="7" t="s">
        <v>16</v>
      </c>
      <c r="F4129" s="7" t="s">
        <v>176</v>
      </c>
      <c r="G4129" s="7" t="s">
        <v>17</v>
      </c>
      <c r="H4129" s="7" t="s">
        <v>7281</v>
      </c>
      <c r="I4129" s="7"/>
      <c r="J4129" s="7"/>
      <c r="K4129" s="7" t="s">
        <v>219</v>
      </c>
      <c r="L4129" s="7"/>
      <c r="M4129" s="7"/>
      <c r="N4129" s="7">
        <v>1950</v>
      </c>
      <c r="O4129" s="7"/>
      <c r="P4129" s="7"/>
      <c r="Q4129" s="7"/>
      <c r="R4129" s="1"/>
      <c r="S4129" s="1"/>
      <c r="T4129" s="1"/>
      <c r="U4129" s="15" t="s">
        <v>816</v>
      </c>
      <c r="V4129" s="52"/>
      <c r="W4129" s="14" t="s">
        <v>815</v>
      </c>
      <c r="X4129" s="20">
        <v>0</v>
      </c>
      <c r="Y4129" s="7" t="s">
        <v>12900</v>
      </c>
      <c r="Z4129" s="11" t="s">
        <v>4442</v>
      </c>
      <c r="AA4129" s="7"/>
      <c r="AB4129" s="1" t="s">
        <v>14871</v>
      </c>
      <c r="AC4129" s="7"/>
      <c r="AD4129" s="1" t="s">
        <v>16269</v>
      </c>
    </row>
    <row r="4130" spans="1:30">
      <c r="A4130" s="6">
        <v>43943</v>
      </c>
      <c r="B4130" s="7" t="s">
        <v>1385</v>
      </c>
      <c r="C4130" s="7" t="s">
        <v>4444</v>
      </c>
      <c r="D4130" s="7" t="s">
        <v>1387</v>
      </c>
      <c r="E4130" s="7" t="s">
        <v>4456</v>
      </c>
      <c r="F4130" s="7" t="s">
        <v>4469</v>
      </c>
      <c r="G4130" s="7" t="s">
        <v>17</v>
      </c>
      <c r="H4130" s="7" t="s">
        <v>6673</v>
      </c>
      <c r="I4130" s="7" t="s">
        <v>9733</v>
      </c>
      <c r="J4130" s="7"/>
      <c r="K4130" s="7"/>
      <c r="L4130" s="7" t="s">
        <v>14053</v>
      </c>
      <c r="M4130" s="7" t="s">
        <v>4069</v>
      </c>
      <c r="N4130" s="7">
        <v>1949.35</v>
      </c>
      <c r="O4130" s="7"/>
      <c r="P4130" s="7"/>
      <c r="Q4130" s="7"/>
      <c r="R4130" s="1"/>
      <c r="S4130" s="1"/>
      <c r="T4130" s="1"/>
      <c r="U4130" s="15" t="s">
        <v>816</v>
      </c>
      <c r="V4130" s="52"/>
      <c r="W4130" s="14" t="s">
        <v>815</v>
      </c>
      <c r="X4130" s="20">
        <v>0</v>
      </c>
      <c r="Y4130" s="7" t="s">
        <v>12901</v>
      </c>
      <c r="Z4130" s="11" t="s">
        <v>4442</v>
      </c>
      <c r="AA4130" s="7">
        <v>5000000</v>
      </c>
      <c r="AB4130" s="1" t="s">
        <v>15442</v>
      </c>
      <c r="AC4130" s="7" t="s">
        <v>14869</v>
      </c>
      <c r="AD4130" s="1" t="s">
        <v>16269</v>
      </c>
    </row>
    <row r="4131" spans="1:30">
      <c r="A4131" s="6">
        <v>43943</v>
      </c>
      <c r="B4131" s="7" t="s">
        <v>15</v>
      </c>
      <c r="C4131" s="7" t="s">
        <v>4642</v>
      </c>
      <c r="D4131" s="7" t="s">
        <v>2046</v>
      </c>
      <c r="E4131" s="7" t="s">
        <v>16</v>
      </c>
      <c r="F4131" s="7"/>
      <c r="G4131" s="7" t="s">
        <v>17</v>
      </c>
      <c r="H4131" s="7" t="s">
        <v>7282</v>
      </c>
      <c r="I4131" s="7" t="s">
        <v>2093</v>
      </c>
      <c r="J4131" s="7"/>
      <c r="K4131" s="7" t="s">
        <v>2094</v>
      </c>
      <c r="L4131" s="7" t="s">
        <v>13865</v>
      </c>
      <c r="M4131" s="7" t="s">
        <v>2055</v>
      </c>
      <c r="N4131" s="7">
        <v>1948.5</v>
      </c>
      <c r="O4131" s="7">
        <v>150</v>
      </c>
      <c r="P4131" s="7">
        <v>12.99</v>
      </c>
      <c r="Q4131" s="7"/>
      <c r="R4131" s="1"/>
      <c r="S4131" s="1"/>
      <c r="T4131" s="1"/>
      <c r="U4131" s="15" t="s">
        <v>816</v>
      </c>
      <c r="V4131" s="52"/>
      <c r="W4131" s="14" t="s">
        <v>815</v>
      </c>
      <c r="X4131" s="20">
        <v>0</v>
      </c>
      <c r="Y4131" s="7" t="s">
        <v>12902</v>
      </c>
      <c r="Z4131" s="11" t="s">
        <v>4442</v>
      </c>
      <c r="AA4131" s="7">
        <v>2000000</v>
      </c>
      <c r="AB4131" s="1" t="s">
        <v>15207</v>
      </c>
      <c r="AC4131" s="7" t="s">
        <v>14869</v>
      </c>
      <c r="AD4131" s="1" t="s">
        <v>16269</v>
      </c>
    </row>
    <row r="4132" spans="1:30">
      <c r="A4132" s="6">
        <v>43934</v>
      </c>
      <c r="B4132" s="7" t="s">
        <v>21</v>
      </c>
      <c r="C4132" s="7" t="s">
        <v>5878</v>
      </c>
      <c r="D4132" s="11" t="s">
        <v>904</v>
      </c>
      <c r="E4132" s="7" t="s">
        <v>16</v>
      </c>
      <c r="F4132" s="7"/>
      <c r="G4132" s="7" t="s">
        <v>37</v>
      </c>
      <c r="H4132" s="7" t="s">
        <v>7265</v>
      </c>
      <c r="I4132" s="7" t="s">
        <v>10159</v>
      </c>
      <c r="J4132" s="7"/>
      <c r="K4132" s="7" t="s">
        <v>10160</v>
      </c>
      <c r="L4132" s="7" t="s">
        <v>14735</v>
      </c>
      <c r="M4132" s="7" t="s">
        <v>9988</v>
      </c>
      <c r="N4132" s="7">
        <v>1936.8</v>
      </c>
      <c r="O4132" s="7"/>
      <c r="P4132" s="7"/>
      <c r="Q4132" s="7"/>
      <c r="R4132" s="1"/>
      <c r="S4132" s="1"/>
      <c r="T4132" s="1"/>
      <c r="U4132" s="15" t="s">
        <v>816</v>
      </c>
      <c r="V4132" s="52"/>
      <c r="W4132" s="14" t="s">
        <v>815</v>
      </c>
      <c r="X4132" s="20">
        <v>0</v>
      </c>
      <c r="Y4132" s="7" t="s">
        <v>12903</v>
      </c>
      <c r="Z4132" s="11" t="s">
        <v>4442</v>
      </c>
      <c r="AA4132" s="7">
        <v>88000</v>
      </c>
      <c r="AB4132" s="1" t="s">
        <v>16140</v>
      </c>
      <c r="AC4132" s="7" t="s">
        <v>14868</v>
      </c>
      <c r="AD4132" s="1" t="s">
        <v>16269</v>
      </c>
    </row>
    <row r="4133" spans="1:30">
      <c r="A4133" s="6" t="s">
        <v>815</v>
      </c>
      <c r="B4133" s="7" t="s">
        <v>15</v>
      </c>
      <c r="C4133" s="7" t="s">
        <v>4458</v>
      </c>
      <c r="D4133" s="11" t="s">
        <v>904</v>
      </c>
      <c r="E4133" s="7" t="s">
        <v>16</v>
      </c>
      <c r="F4133" s="7" t="s">
        <v>4459</v>
      </c>
      <c r="G4133" s="7" t="s">
        <v>17</v>
      </c>
      <c r="H4133" s="7" t="s">
        <v>6180</v>
      </c>
      <c r="I4133" s="7" t="s">
        <v>9852</v>
      </c>
      <c r="J4133" s="7"/>
      <c r="K4133" s="7" t="s">
        <v>4517</v>
      </c>
      <c r="L4133" s="7" t="s">
        <v>8355</v>
      </c>
      <c r="M4133" s="7" t="s">
        <v>2620</v>
      </c>
      <c r="N4133" s="7">
        <v>1926</v>
      </c>
      <c r="O4133" s="7"/>
      <c r="P4133" s="7"/>
      <c r="Q4133" s="7"/>
      <c r="R4133" s="1"/>
      <c r="S4133" s="1"/>
      <c r="T4133" s="1"/>
      <c r="U4133" s="15" t="s">
        <v>816</v>
      </c>
      <c r="V4133" s="52"/>
      <c r="W4133" s="14" t="s">
        <v>815</v>
      </c>
      <c r="X4133" s="20">
        <v>0</v>
      </c>
      <c r="Y4133" s="7" t="s">
        <v>12904</v>
      </c>
      <c r="Z4133" s="11" t="s">
        <v>4442</v>
      </c>
      <c r="AA4133" s="7">
        <v>40000000</v>
      </c>
      <c r="AB4133" s="1" t="s">
        <v>15276</v>
      </c>
      <c r="AC4133" s="7" t="s">
        <v>14869</v>
      </c>
      <c r="AD4133" s="1" t="s">
        <v>16269</v>
      </c>
    </row>
    <row r="4134" spans="1:30">
      <c r="A4134" s="6">
        <v>43950</v>
      </c>
      <c r="B4134" s="7" t="s">
        <v>21</v>
      </c>
      <c r="C4134" s="7" t="s">
        <v>4483</v>
      </c>
      <c r="D4134" s="7" t="s">
        <v>39</v>
      </c>
      <c r="E4134" s="7" t="s">
        <v>16</v>
      </c>
      <c r="F4134" s="7" t="s">
        <v>40</v>
      </c>
      <c r="G4134" s="7" t="s">
        <v>34</v>
      </c>
      <c r="H4134" s="7" t="s">
        <v>7283</v>
      </c>
      <c r="I4134" s="7" t="s">
        <v>9848</v>
      </c>
      <c r="J4134" s="7" t="s">
        <v>4548</v>
      </c>
      <c r="K4134" s="7" t="s">
        <v>9849</v>
      </c>
      <c r="L4134" s="7" t="s">
        <v>14708</v>
      </c>
      <c r="M4134" s="7" t="s">
        <v>14707</v>
      </c>
      <c r="N4134" s="7">
        <v>1925</v>
      </c>
      <c r="O4134" s="7">
        <v>1</v>
      </c>
      <c r="P4134" s="7">
        <v>1925</v>
      </c>
      <c r="Q4134" s="7" t="s">
        <v>4400</v>
      </c>
      <c r="R4134" s="1"/>
      <c r="S4134" s="1"/>
      <c r="T4134" s="1"/>
      <c r="U4134" s="15" t="s">
        <v>816</v>
      </c>
      <c r="V4134" s="52"/>
      <c r="W4134" s="14" t="s">
        <v>815</v>
      </c>
      <c r="X4134" s="20">
        <v>0</v>
      </c>
      <c r="Y4134" s="7" t="s">
        <v>12905</v>
      </c>
      <c r="Z4134" s="11" t="s">
        <v>4442</v>
      </c>
      <c r="AA4134" s="7">
        <v>0</v>
      </c>
      <c r="AB4134" s="1" t="s">
        <v>16108</v>
      </c>
      <c r="AC4134" s="7" t="s">
        <v>14870</v>
      </c>
      <c r="AD4134" s="1" t="s">
        <v>16269</v>
      </c>
    </row>
    <row r="4135" spans="1:30">
      <c r="A4135" s="6">
        <v>43921</v>
      </c>
      <c r="B4135" s="7" t="s">
        <v>15</v>
      </c>
      <c r="C4135" s="7" t="s">
        <v>4632</v>
      </c>
      <c r="D4135" s="7" t="s">
        <v>3512</v>
      </c>
      <c r="E4135" s="7" t="s">
        <v>16</v>
      </c>
      <c r="F4135" s="7"/>
      <c r="G4135" s="7" t="s">
        <v>17</v>
      </c>
      <c r="H4135" s="7" t="s">
        <v>7284</v>
      </c>
      <c r="I4135" s="7" t="s">
        <v>10168</v>
      </c>
      <c r="J4135" s="7" t="s">
        <v>10169</v>
      </c>
      <c r="K4135" s="7" t="s">
        <v>10169</v>
      </c>
      <c r="L4135" s="7" t="s">
        <v>3519</v>
      </c>
      <c r="M4135" s="7" t="s">
        <v>2431</v>
      </c>
      <c r="N4135" s="7">
        <v>1921.92</v>
      </c>
      <c r="O4135" s="7">
        <v>96</v>
      </c>
      <c r="P4135" s="7">
        <v>20.02</v>
      </c>
      <c r="Q4135" s="7"/>
      <c r="R4135" s="1"/>
      <c r="S4135" s="1"/>
      <c r="T4135" s="1"/>
      <c r="U4135" s="15" t="s">
        <v>816</v>
      </c>
      <c r="V4135" s="52"/>
      <c r="W4135" s="14" t="s">
        <v>815</v>
      </c>
      <c r="X4135" s="20">
        <v>0</v>
      </c>
      <c r="Y4135" s="7" t="s">
        <v>12906</v>
      </c>
      <c r="Z4135" s="11" t="s">
        <v>4442</v>
      </c>
      <c r="AA4135" s="7">
        <v>2500000</v>
      </c>
      <c r="AB4135" s="1" t="s">
        <v>15251</v>
      </c>
      <c r="AC4135" s="7" t="s">
        <v>14869</v>
      </c>
      <c r="AD4135" s="1" t="s">
        <v>16269</v>
      </c>
    </row>
    <row r="4136" spans="1:30">
      <c r="A4136" s="6">
        <v>43921</v>
      </c>
      <c r="B4136" s="7" t="s">
        <v>15</v>
      </c>
      <c r="C4136" s="7" t="s">
        <v>4632</v>
      </c>
      <c r="D4136" s="7" t="s">
        <v>3512</v>
      </c>
      <c r="E4136" s="7" t="s">
        <v>16</v>
      </c>
      <c r="F4136" s="7"/>
      <c r="G4136" s="7" t="s">
        <v>17</v>
      </c>
      <c r="H4136" s="7" t="s">
        <v>7285</v>
      </c>
      <c r="I4136" s="7" t="s">
        <v>10170</v>
      </c>
      <c r="J4136" s="7" t="s">
        <v>10171</v>
      </c>
      <c r="K4136" s="7" t="s">
        <v>10171</v>
      </c>
      <c r="L4136" s="7" t="s">
        <v>14545</v>
      </c>
      <c r="M4136" s="7" t="s">
        <v>9291</v>
      </c>
      <c r="N4136" s="7">
        <v>1920</v>
      </c>
      <c r="O4136" s="7">
        <v>400</v>
      </c>
      <c r="P4136" s="7">
        <v>4.8</v>
      </c>
      <c r="Q4136" s="7"/>
      <c r="R4136" s="1"/>
      <c r="S4136" s="1"/>
      <c r="T4136" s="1"/>
      <c r="U4136" s="15" t="s">
        <v>816</v>
      </c>
      <c r="V4136" s="52"/>
      <c r="W4136" s="14" t="s">
        <v>815</v>
      </c>
      <c r="X4136" s="20">
        <v>0</v>
      </c>
      <c r="Y4136" s="7" t="s">
        <v>12907</v>
      </c>
      <c r="Z4136" s="11" t="s">
        <v>4442</v>
      </c>
      <c r="AA4136" s="7">
        <v>700000</v>
      </c>
      <c r="AB4136" s="1" t="s">
        <v>15952</v>
      </c>
      <c r="AC4136" s="7" t="s">
        <v>14869</v>
      </c>
      <c r="AD4136" s="1" t="s">
        <v>16269</v>
      </c>
    </row>
    <row r="4137" spans="1:30">
      <c r="A4137" s="6">
        <v>43945</v>
      </c>
      <c r="B4137" s="7" t="s">
        <v>15</v>
      </c>
      <c r="C4137" s="7" t="s">
        <v>4472</v>
      </c>
      <c r="D4137" s="7" t="s">
        <v>3952</v>
      </c>
      <c r="E4137" s="7" t="s">
        <v>36</v>
      </c>
      <c r="F4137" s="7" t="s">
        <v>3969</v>
      </c>
      <c r="G4137" s="7" t="s">
        <v>17</v>
      </c>
      <c r="H4137" s="7" t="s">
        <v>7286</v>
      </c>
      <c r="I4137" s="7" t="s">
        <v>4002</v>
      </c>
      <c r="J4137" s="7"/>
      <c r="K4137" s="7" t="s">
        <v>10172</v>
      </c>
      <c r="L4137" s="7" t="s">
        <v>9624</v>
      </c>
      <c r="M4137" s="7" t="s">
        <v>10173</v>
      </c>
      <c r="N4137" s="7">
        <v>1920</v>
      </c>
      <c r="O4137" s="7"/>
      <c r="P4137" s="7">
        <v>255</v>
      </c>
      <c r="Q4137" s="7"/>
      <c r="R4137" s="1"/>
      <c r="S4137" s="1"/>
      <c r="T4137" s="1"/>
      <c r="U4137" s="15" t="s">
        <v>816</v>
      </c>
      <c r="V4137" s="52"/>
      <c r="W4137" s="14" t="s">
        <v>815</v>
      </c>
      <c r="X4137" s="20">
        <v>0</v>
      </c>
      <c r="Y4137" s="7" t="s">
        <v>12908</v>
      </c>
      <c r="Z4137" s="11" t="s">
        <v>4442</v>
      </c>
      <c r="AA4137" s="7">
        <v>117235980</v>
      </c>
      <c r="AB4137" s="1" t="s">
        <v>16040</v>
      </c>
      <c r="AC4137" s="7" t="s">
        <v>14869</v>
      </c>
      <c r="AD4137" s="1" t="s">
        <v>16269</v>
      </c>
    </row>
    <row r="4138" spans="1:30">
      <c r="A4138" s="6">
        <v>43945</v>
      </c>
      <c r="B4138" s="7" t="s">
        <v>15</v>
      </c>
      <c r="C4138" s="7" t="s">
        <v>4472</v>
      </c>
      <c r="D4138" s="7" t="s">
        <v>3952</v>
      </c>
      <c r="E4138" s="7" t="s">
        <v>36</v>
      </c>
      <c r="F4138" s="7" t="s">
        <v>3969</v>
      </c>
      <c r="G4138" s="7" t="s">
        <v>17</v>
      </c>
      <c r="H4138" s="7" t="s">
        <v>7287</v>
      </c>
      <c r="I4138" s="7" t="s">
        <v>4002</v>
      </c>
      <c r="J4138" s="7"/>
      <c r="K4138" s="7" t="s">
        <v>10172</v>
      </c>
      <c r="L4138" s="7" t="s">
        <v>9624</v>
      </c>
      <c r="M4138" s="7" t="s">
        <v>10173</v>
      </c>
      <c r="N4138" s="7">
        <v>1920</v>
      </c>
      <c r="O4138" s="7"/>
      <c r="P4138" s="7">
        <v>225</v>
      </c>
      <c r="Q4138" s="7"/>
      <c r="R4138" s="1"/>
      <c r="S4138" s="1"/>
      <c r="T4138" s="1"/>
      <c r="U4138" s="15" t="s">
        <v>816</v>
      </c>
      <c r="V4138" s="52"/>
      <c r="W4138" s="14" t="s">
        <v>815</v>
      </c>
      <c r="X4138" s="20">
        <v>0</v>
      </c>
      <c r="Y4138" s="7" t="s">
        <v>12909</v>
      </c>
      <c r="Z4138" s="11" t="s">
        <v>4442</v>
      </c>
      <c r="AA4138" s="7">
        <v>117235980</v>
      </c>
      <c r="AB4138" s="1" t="s">
        <v>16040</v>
      </c>
      <c r="AC4138" s="7" t="s">
        <v>14869</v>
      </c>
      <c r="AD4138" s="1" t="s">
        <v>16269</v>
      </c>
    </row>
    <row r="4139" spans="1:30">
      <c r="A4139" s="6">
        <v>43941</v>
      </c>
      <c r="B4139" s="7" t="s">
        <v>21</v>
      </c>
      <c r="C4139" s="7" t="s">
        <v>2648</v>
      </c>
      <c r="D4139" s="11" t="s">
        <v>3952</v>
      </c>
      <c r="E4139" s="7" t="s">
        <v>16</v>
      </c>
      <c r="F4139" s="7" t="s">
        <v>6186</v>
      </c>
      <c r="G4139" s="7" t="s">
        <v>17</v>
      </c>
      <c r="H4139" s="7" t="s">
        <v>7288</v>
      </c>
      <c r="I4139" s="7" t="s">
        <v>10129</v>
      </c>
      <c r="J4139" s="7"/>
      <c r="K4139" s="7"/>
      <c r="L4139" s="7" t="s">
        <v>1854</v>
      </c>
      <c r="M4139" s="7" t="s">
        <v>1855</v>
      </c>
      <c r="N4139" s="7">
        <v>1918.8</v>
      </c>
      <c r="O4139" s="7"/>
      <c r="P4139" s="7"/>
      <c r="Q4139" s="7"/>
      <c r="R4139" s="1"/>
      <c r="S4139" s="1"/>
      <c r="T4139" s="1"/>
      <c r="U4139" s="15" t="s">
        <v>816</v>
      </c>
      <c r="V4139" s="52"/>
      <c r="W4139" s="14" t="s">
        <v>815</v>
      </c>
      <c r="X4139" s="20">
        <v>0</v>
      </c>
      <c r="Y4139" s="7" t="s">
        <v>12910</v>
      </c>
      <c r="Z4139" s="11" t="s">
        <v>4442</v>
      </c>
      <c r="AA4139" s="7">
        <v>50000</v>
      </c>
      <c r="AB4139" s="1" t="s">
        <v>15169</v>
      </c>
      <c r="AC4139" s="7" t="s">
        <v>14868</v>
      </c>
      <c r="AD4139" s="1" t="s">
        <v>16269</v>
      </c>
    </row>
    <row r="4140" spans="1:30">
      <c r="A4140" s="6">
        <v>43945</v>
      </c>
      <c r="B4140" s="7" t="s">
        <v>15</v>
      </c>
      <c r="C4140" s="7" t="s">
        <v>4472</v>
      </c>
      <c r="D4140" s="7" t="s">
        <v>3952</v>
      </c>
      <c r="E4140" s="7" t="s">
        <v>36</v>
      </c>
      <c r="F4140" s="7" t="s">
        <v>3969</v>
      </c>
      <c r="G4140" s="7" t="s">
        <v>17</v>
      </c>
      <c r="H4140" s="7" t="s">
        <v>7289</v>
      </c>
      <c r="I4140" s="7" t="s">
        <v>4055</v>
      </c>
      <c r="J4140" s="7"/>
      <c r="K4140" s="7" t="s">
        <v>10174</v>
      </c>
      <c r="L4140" s="7" t="s">
        <v>9075</v>
      </c>
      <c r="M4140" s="7" t="s">
        <v>3991</v>
      </c>
      <c r="N4140" s="7">
        <v>1914.5</v>
      </c>
      <c r="O4140" s="7"/>
      <c r="P4140" s="7">
        <v>613</v>
      </c>
      <c r="Q4140" s="7"/>
      <c r="R4140" s="1"/>
      <c r="S4140" s="1"/>
      <c r="T4140" s="1"/>
      <c r="U4140" s="15" t="s">
        <v>816</v>
      </c>
      <c r="V4140" s="52"/>
      <c r="W4140" s="14" t="s">
        <v>815</v>
      </c>
      <c r="X4140" s="20">
        <v>0</v>
      </c>
      <c r="Y4140" s="7" t="s">
        <v>12911</v>
      </c>
      <c r="Z4140" s="11" t="s">
        <v>4442</v>
      </c>
      <c r="AA4140" s="7">
        <v>100000</v>
      </c>
      <c r="AB4140" s="1" t="s">
        <v>15428</v>
      </c>
      <c r="AC4140" s="7" t="s">
        <v>14870</v>
      </c>
      <c r="AD4140" s="1" t="s">
        <v>16269</v>
      </c>
    </row>
    <row r="4141" spans="1:30">
      <c r="A4141" s="6">
        <v>43945</v>
      </c>
      <c r="B4141" s="7" t="s">
        <v>15</v>
      </c>
      <c r="C4141" s="7" t="s">
        <v>4472</v>
      </c>
      <c r="D4141" s="7" t="s">
        <v>3952</v>
      </c>
      <c r="E4141" s="7" t="s">
        <v>36</v>
      </c>
      <c r="F4141" s="7" t="s">
        <v>3969</v>
      </c>
      <c r="G4141" s="7" t="s">
        <v>17</v>
      </c>
      <c r="H4141" s="7" t="s">
        <v>4054</v>
      </c>
      <c r="I4141" s="7" t="s">
        <v>4055</v>
      </c>
      <c r="J4141" s="7"/>
      <c r="K4141" s="7" t="s">
        <v>10174</v>
      </c>
      <c r="L4141" s="7" t="s">
        <v>9075</v>
      </c>
      <c r="M4141" s="7" t="s">
        <v>3991</v>
      </c>
      <c r="N4141" s="7">
        <v>1914.5</v>
      </c>
      <c r="O4141" s="7"/>
      <c r="P4141" s="7">
        <v>45.9</v>
      </c>
      <c r="Q4141" s="7"/>
      <c r="R4141" s="1"/>
      <c r="S4141" s="1"/>
      <c r="T4141" s="1"/>
      <c r="U4141" s="15" t="s">
        <v>816</v>
      </c>
      <c r="V4141" s="52"/>
      <c r="W4141" s="14" t="s">
        <v>815</v>
      </c>
      <c r="X4141" s="20">
        <v>0</v>
      </c>
      <c r="Y4141" s="7" t="s">
        <v>12912</v>
      </c>
      <c r="Z4141" s="11" t="s">
        <v>4442</v>
      </c>
      <c r="AA4141" s="7">
        <v>100000</v>
      </c>
      <c r="AB4141" s="1" t="s">
        <v>15428</v>
      </c>
      <c r="AC4141" s="7" t="s">
        <v>14870</v>
      </c>
      <c r="AD4141" s="1" t="s">
        <v>16269</v>
      </c>
    </row>
    <row r="4142" spans="1:30">
      <c r="A4142" s="6">
        <v>43915</v>
      </c>
      <c r="B4142" s="7" t="s">
        <v>15</v>
      </c>
      <c r="C4142" s="7" t="s">
        <v>4458</v>
      </c>
      <c r="D4142" s="11" t="s">
        <v>904</v>
      </c>
      <c r="E4142" s="7" t="s">
        <v>16</v>
      </c>
      <c r="F4142" s="7" t="s">
        <v>4459</v>
      </c>
      <c r="G4142" s="7" t="s">
        <v>17</v>
      </c>
      <c r="H4142" s="7" t="s">
        <v>7290</v>
      </c>
      <c r="I4142" s="7" t="s">
        <v>9572</v>
      </c>
      <c r="J4142" s="7"/>
      <c r="K4142" s="7" t="s">
        <v>4517</v>
      </c>
      <c r="L4142" s="7" t="s">
        <v>14619</v>
      </c>
      <c r="M4142" s="7" t="s">
        <v>9573</v>
      </c>
      <c r="N4142" s="7">
        <v>1909.5</v>
      </c>
      <c r="O4142" s="7">
        <v>15</v>
      </c>
      <c r="P4142" s="7">
        <v>212</v>
      </c>
      <c r="Q4142" s="7"/>
      <c r="R4142" s="1"/>
      <c r="S4142" s="1"/>
      <c r="T4142" s="1"/>
      <c r="U4142" s="15" t="s">
        <v>816</v>
      </c>
      <c r="V4142" s="52"/>
      <c r="W4142" s="14" t="s">
        <v>815</v>
      </c>
      <c r="X4142" s="20">
        <v>0</v>
      </c>
      <c r="Y4142" s="7" t="s">
        <v>12913</v>
      </c>
      <c r="Z4142" s="11" t="s">
        <v>4442</v>
      </c>
      <c r="AA4142" s="7">
        <v>69377854</v>
      </c>
      <c r="AB4142" s="1" t="s">
        <v>16024</v>
      </c>
      <c r="AC4142" s="7" t="s">
        <v>14869</v>
      </c>
      <c r="AD4142" s="1" t="s">
        <v>16269</v>
      </c>
    </row>
    <row r="4143" spans="1:30">
      <c r="A4143" s="6">
        <v>43937</v>
      </c>
      <c r="B4143" s="7" t="s">
        <v>15</v>
      </c>
      <c r="C4143" s="7" t="s">
        <v>4632</v>
      </c>
      <c r="D4143" s="7" t="s">
        <v>3512</v>
      </c>
      <c r="E4143" s="7" t="s">
        <v>16</v>
      </c>
      <c r="F4143" s="7"/>
      <c r="G4143" s="7" t="s">
        <v>17</v>
      </c>
      <c r="H4143" s="7" t="s">
        <v>7291</v>
      </c>
      <c r="I4143" s="7" t="s">
        <v>9941</v>
      </c>
      <c r="J4143" s="7" t="s">
        <v>9942</v>
      </c>
      <c r="K4143" s="7" t="s">
        <v>9942</v>
      </c>
      <c r="L4143" s="7" t="s">
        <v>14768</v>
      </c>
      <c r="M4143" s="7" t="s">
        <v>10175</v>
      </c>
      <c r="N4143" s="7">
        <v>1900</v>
      </c>
      <c r="O4143" s="7">
        <v>50</v>
      </c>
      <c r="P4143" s="7">
        <v>38</v>
      </c>
      <c r="Q4143" s="7"/>
      <c r="R4143" s="1"/>
      <c r="S4143" s="1"/>
      <c r="T4143" s="1"/>
      <c r="U4143" s="15" t="s">
        <v>816</v>
      </c>
      <c r="V4143" s="52"/>
      <c r="W4143" s="14" t="s">
        <v>815</v>
      </c>
      <c r="X4143" s="20">
        <v>0</v>
      </c>
      <c r="Y4143" s="7" t="s">
        <v>12914</v>
      </c>
      <c r="Z4143" s="11" t="s">
        <v>4442</v>
      </c>
      <c r="AA4143" s="7">
        <v>5000</v>
      </c>
      <c r="AB4143" s="1" t="s">
        <v>15481</v>
      </c>
      <c r="AC4143" s="7" t="s">
        <v>14868</v>
      </c>
      <c r="AD4143" s="1" t="s">
        <v>16269</v>
      </c>
    </row>
    <row r="4144" spans="1:30">
      <c r="A4144" s="6">
        <v>43946</v>
      </c>
      <c r="B4144" s="7" t="s">
        <v>21</v>
      </c>
      <c r="C4144" s="7" t="s">
        <v>4500</v>
      </c>
      <c r="D4144" s="11" t="s">
        <v>904</v>
      </c>
      <c r="E4144" s="7" t="s">
        <v>16</v>
      </c>
      <c r="F4144" s="7" t="s">
        <v>3462</v>
      </c>
      <c r="G4144" s="7" t="s">
        <v>17</v>
      </c>
      <c r="H4144" s="7" t="s">
        <v>7292</v>
      </c>
      <c r="I4144" s="7" t="s">
        <v>8122</v>
      </c>
      <c r="J4144" s="7"/>
      <c r="K4144" s="7" t="s">
        <v>8873</v>
      </c>
      <c r="L4144" s="7" t="s">
        <v>8388</v>
      </c>
      <c r="M4144" s="7" t="s">
        <v>8389</v>
      </c>
      <c r="N4144" s="7">
        <v>1890.9</v>
      </c>
      <c r="O4144" s="7">
        <v>200</v>
      </c>
      <c r="P4144" s="7">
        <v>9.4499999999999993</v>
      </c>
      <c r="Q4144" s="7"/>
      <c r="R4144" s="1"/>
      <c r="S4144" s="1"/>
      <c r="T4144" s="1"/>
      <c r="U4144" s="15" t="s">
        <v>816</v>
      </c>
      <c r="V4144" s="52"/>
      <c r="W4144" s="14" t="s">
        <v>815</v>
      </c>
      <c r="X4144" s="20">
        <v>0</v>
      </c>
      <c r="Y4144" s="7" t="s">
        <v>12915</v>
      </c>
      <c r="Z4144" s="11" t="s">
        <v>4442</v>
      </c>
      <c r="AA4144" s="7">
        <v>1000000</v>
      </c>
      <c r="AB4144" s="1" t="s">
        <v>15697</v>
      </c>
      <c r="AC4144" s="7" t="s">
        <v>14869</v>
      </c>
      <c r="AD4144" s="1" t="s">
        <v>16269</v>
      </c>
    </row>
    <row r="4145" spans="1:30">
      <c r="A4145" s="6">
        <v>43941</v>
      </c>
      <c r="B4145" s="7" t="s">
        <v>15</v>
      </c>
      <c r="C4145" s="7" t="s">
        <v>4645</v>
      </c>
      <c r="D4145" s="7" t="s">
        <v>692</v>
      </c>
      <c r="E4145" s="7" t="s">
        <v>16</v>
      </c>
      <c r="F4145" s="7"/>
      <c r="G4145" s="7" t="s">
        <v>37</v>
      </c>
      <c r="H4145" s="7" t="s">
        <v>7293</v>
      </c>
      <c r="I4145" s="7" t="s">
        <v>723</v>
      </c>
      <c r="J4145" s="7"/>
      <c r="K4145" s="7" t="s">
        <v>724</v>
      </c>
      <c r="L4145" s="7" t="s">
        <v>8357</v>
      </c>
      <c r="M4145" s="7" t="s">
        <v>632</v>
      </c>
      <c r="N4145" s="7">
        <v>1880</v>
      </c>
      <c r="O4145" s="7">
        <v>4</v>
      </c>
      <c r="P4145" s="7">
        <v>470</v>
      </c>
      <c r="Q4145" s="7"/>
      <c r="R4145" s="1"/>
      <c r="S4145" s="1"/>
      <c r="T4145" s="1"/>
      <c r="U4145" s="15" t="s">
        <v>816</v>
      </c>
      <c r="V4145" s="52"/>
      <c r="W4145" s="14" t="s">
        <v>815</v>
      </c>
      <c r="X4145" s="20">
        <v>0</v>
      </c>
      <c r="Y4145" s="7" t="s">
        <v>12916</v>
      </c>
      <c r="Z4145" s="11" t="s">
        <v>4442</v>
      </c>
      <c r="AA4145" s="7">
        <v>720000</v>
      </c>
      <c r="AB4145" s="1" t="s">
        <v>14981</v>
      </c>
      <c r="AC4145" s="7" t="s">
        <v>14870</v>
      </c>
      <c r="AD4145" s="1" t="s">
        <v>16269</v>
      </c>
    </row>
    <row r="4146" spans="1:30">
      <c r="A4146" s="6">
        <v>43946</v>
      </c>
      <c r="B4146" s="7" t="s">
        <v>21</v>
      </c>
      <c r="C4146" s="7" t="s">
        <v>4500</v>
      </c>
      <c r="D4146" s="11" t="s">
        <v>904</v>
      </c>
      <c r="E4146" s="7" t="s">
        <v>16</v>
      </c>
      <c r="F4146" s="7" t="s">
        <v>3462</v>
      </c>
      <c r="G4146" s="7" t="s">
        <v>17</v>
      </c>
      <c r="H4146" s="7" t="s">
        <v>7294</v>
      </c>
      <c r="I4146" s="7" t="s">
        <v>2854</v>
      </c>
      <c r="J4146" s="7" t="s">
        <v>978</v>
      </c>
      <c r="K4146" s="7" t="s">
        <v>10176</v>
      </c>
      <c r="L4146" s="7" t="s">
        <v>10177</v>
      </c>
      <c r="M4146" s="7" t="s">
        <v>10299</v>
      </c>
      <c r="N4146" s="7">
        <v>1875</v>
      </c>
      <c r="O4146" s="7">
        <v>75</v>
      </c>
      <c r="P4146" s="7">
        <v>25</v>
      </c>
      <c r="Q4146" s="7"/>
      <c r="R4146" s="1"/>
      <c r="S4146" s="1"/>
      <c r="T4146" s="1"/>
      <c r="U4146" s="15" t="s">
        <v>816</v>
      </c>
      <c r="V4146" s="52"/>
      <c r="W4146" s="14" t="s">
        <v>815</v>
      </c>
      <c r="X4146" s="20">
        <v>0</v>
      </c>
      <c r="Y4146" s="7" t="s">
        <v>12917</v>
      </c>
      <c r="Z4146" s="11" t="s">
        <v>4442</v>
      </c>
      <c r="AA4146" s="7">
        <v>100000</v>
      </c>
      <c r="AB4146" s="1" t="s">
        <v>16184</v>
      </c>
      <c r="AC4146" s="7" t="s">
        <v>14870</v>
      </c>
      <c r="AD4146" s="1" t="s">
        <v>16269</v>
      </c>
    </row>
    <row r="4147" spans="1:30">
      <c r="A4147" s="6">
        <v>43944</v>
      </c>
      <c r="B4147" s="7" t="s">
        <v>15</v>
      </c>
      <c r="C4147" s="7" t="s">
        <v>4593</v>
      </c>
      <c r="D4147" s="7" t="s">
        <v>474</v>
      </c>
      <c r="E4147" s="7" t="s">
        <v>16</v>
      </c>
      <c r="F4147" s="7"/>
      <c r="G4147" s="7" t="s">
        <v>37</v>
      </c>
      <c r="H4147" s="7" t="s">
        <v>7295</v>
      </c>
      <c r="I4147" s="7" t="s">
        <v>630</v>
      </c>
      <c r="J4147" s="7"/>
      <c r="K4147" s="7" t="s">
        <v>10178</v>
      </c>
      <c r="L4147" s="7" t="s">
        <v>14769</v>
      </c>
      <c r="M4147" s="7" t="s">
        <v>10179</v>
      </c>
      <c r="N4147" s="7">
        <v>1840</v>
      </c>
      <c r="O4147" s="7">
        <v>4</v>
      </c>
      <c r="P4147" s="7">
        <v>460</v>
      </c>
      <c r="Q4147" s="7"/>
      <c r="R4147" s="1"/>
      <c r="S4147" s="1"/>
      <c r="T4147" s="1"/>
      <c r="U4147" s="15" t="s">
        <v>816</v>
      </c>
      <c r="V4147" s="52"/>
      <c r="W4147" s="14" t="s">
        <v>815</v>
      </c>
      <c r="X4147" s="20">
        <v>0</v>
      </c>
      <c r="Y4147" s="7" t="s">
        <v>12918</v>
      </c>
      <c r="Z4147" s="11" t="s">
        <v>4442</v>
      </c>
      <c r="AA4147" s="7">
        <v>100000</v>
      </c>
      <c r="AB4147" s="1" t="s">
        <v>16185</v>
      </c>
      <c r="AC4147" s="7" t="s">
        <v>14870</v>
      </c>
      <c r="AD4147" s="1" t="s">
        <v>16269</v>
      </c>
    </row>
    <row r="4148" spans="1:30">
      <c r="A4148" s="6">
        <v>43943</v>
      </c>
      <c r="B4148" s="7" t="s">
        <v>15</v>
      </c>
      <c r="C4148" s="7" t="s">
        <v>4642</v>
      </c>
      <c r="D4148" s="7" t="s">
        <v>2046</v>
      </c>
      <c r="E4148" s="7" t="s">
        <v>16</v>
      </c>
      <c r="F4148" s="7"/>
      <c r="G4148" s="7" t="s">
        <v>17</v>
      </c>
      <c r="H4148" s="7" t="s">
        <v>7296</v>
      </c>
      <c r="I4148" s="7" t="s">
        <v>2093</v>
      </c>
      <c r="J4148" s="7"/>
      <c r="K4148" s="7" t="s">
        <v>2094</v>
      </c>
      <c r="L4148" s="7" t="s">
        <v>13865</v>
      </c>
      <c r="M4148" s="7" t="s">
        <v>2055</v>
      </c>
      <c r="N4148" s="7">
        <v>1830.8</v>
      </c>
      <c r="O4148" s="7">
        <v>920</v>
      </c>
      <c r="P4148" s="7">
        <v>1.99</v>
      </c>
      <c r="Q4148" s="7"/>
      <c r="R4148" s="1"/>
      <c r="S4148" s="1"/>
      <c r="T4148" s="1"/>
      <c r="U4148" s="15" t="s">
        <v>816</v>
      </c>
      <c r="V4148" s="52"/>
      <c r="W4148" s="14" t="s">
        <v>815</v>
      </c>
      <c r="X4148" s="20">
        <v>0</v>
      </c>
      <c r="Y4148" s="7" t="s">
        <v>12919</v>
      </c>
      <c r="Z4148" s="11" t="s">
        <v>4442</v>
      </c>
      <c r="AA4148" s="7">
        <v>2000000</v>
      </c>
      <c r="AB4148" s="1" t="s">
        <v>15207</v>
      </c>
      <c r="AC4148" s="7" t="s">
        <v>14869</v>
      </c>
      <c r="AD4148" s="1" t="s">
        <v>16269</v>
      </c>
    </row>
    <row r="4149" spans="1:30">
      <c r="A4149" s="6">
        <v>43944</v>
      </c>
      <c r="B4149" s="7" t="s">
        <v>15</v>
      </c>
      <c r="C4149" s="7" t="s">
        <v>4593</v>
      </c>
      <c r="D4149" s="7" t="s">
        <v>474</v>
      </c>
      <c r="E4149" s="7" t="s">
        <v>16</v>
      </c>
      <c r="F4149" s="7"/>
      <c r="G4149" s="7" t="s">
        <v>37</v>
      </c>
      <c r="H4149" s="7" t="s">
        <v>7297</v>
      </c>
      <c r="I4149" s="7" t="s">
        <v>630</v>
      </c>
      <c r="J4149" s="7"/>
      <c r="K4149" s="7" t="s">
        <v>10180</v>
      </c>
      <c r="L4149" s="7" t="s">
        <v>8357</v>
      </c>
      <c r="M4149" s="7" t="s">
        <v>632</v>
      </c>
      <c r="N4149" s="7">
        <v>1821.94</v>
      </c>
      <c r="O4149" s="7">
        <v>1</v>
      </c>
      <c r="P4149" s="7">
        <v>1821.94</v>
      </c>
      <c r="Q4149" s="7"/>
      <c r="R4149" s="1"/>
      <c r="S4149" s="1"/>
      <c r="T4149" s="1"/>
      <c r="U4149" s="15" t="s">
        <v>816</v>
      </c>
      <c r="V4149" s="52"/>
      <c r="W4149" s="14" t="s">
        <v>815</v>
      </c>
      <c r="X4149" s="20">
        <v>0</v>
      </c>
      <c r="Y4149" s="7" t="s">
        <v>12920</v>
      </c>
      <c r="Z4149" s="11" t="s">
        <v>4442</v>
      </c>
      <c r="AA4149" s="7">
        <v>720000</v>
      </c>
      <c r="AB4149" s="1" t="s">
        <v>14981</v>
      </c>
      <c r="AC4149" s="7" t="s">
        <v>14870</v>
      </c>
      <c r="AD4149" s="1" t="s">
        <v>16269</v>
      </c>
    </row>
    <row r="4150" spans="1:30">
      <c r="A4150" s="6">
        <v>43941</v>
      </c>
      <c r="B4150" s="7" t="s">
        <v>15</v>
      </c>
      <c r="C4150" s="7" t="s">
        <v>4645</v>
      </c>
      <c r="D4150" s="7" t="s">
        <v>692</v>
      </c>
      <c r="E4150" s="7" t="s">
        <v>16</v>
      </c>
      <c r="F4150" s="7"/>
      <c r="G4150" s="7" t="s">
        <v>37</v>
      </c>
      <c r="H4150" s="7" t="s">
        <v>7298</v>
      </c>
      <c r="I4150" s="7" t="s">
        <v>9749</v>
      </c>
      <c r="J4150" s="7"/>
      <c r="K4150" s="7" t="s">
        <v>9750</v>
      </c>
      <c r="L4150" s="7" t="s">
        <v>14677</v>
      </c>
      <c r="M4150" s="7" t="s">
        <v>9751</v>
      </c>
      <c r="N4150" s="7">
        <v>1819</v>
      </c>
      <c r="O4150" s="7">
        <v>50</v>
      </c>
      <c r="P4150" s="7">
        <v>36.380000000000003</v>
      </c>
      <c r="Q4150" s="7"/>
      <c r="R4150" s="1"/>
      <c r="S4150" s="1"/>
      <c r="T4150" s="1"/>
      <c r="U4150" s="15" t="s">
        <v>816</v>
      </c>
      <c r="V4150" s="52"/>
      <c r="W4150" s="14" t="s">
        <v>815</v>
      </c>
      <c r="X4150" s="20">
        <v>0</v>
      </c>
      <c r="Y4150" s="7" t="s">
        <v>12921</v>
      </c>
      <c r="Z4150" s="11" t="s">
        <v>4442</v>
      </c>
      <c r="AA4150" s="7">
        <v>94000</v>
      </c>
      <c r="AB4150" s="1" t="s">
        <v>16078</v>
      </c>
      <c r="AC4150" s="7" t="s">
        <v>14870</v>
      </c>
      <c r="AD4150" s="1" t="s">
        <v>16269</v>
      </c>
    </row>
    <row r="4151" spans="1:30">
      <c r="A4151" s="6">
        <v>43944</v>
      </c>
      <c r="B4151" s="7" t="s">
        <v>15</v>
      </c>
      <c r="C4151" s="7" t="s">
        <v>4656</v>
      </c>
      <c r="D4151" s="7" t="s">
        <v>39</v>
      </c>
      <c r="E4151" s="7" t="s">
        <v>16</v>
      </c>
      <c r="F4151" s="7" t="s">
        <v>129</v>
      </c>
      <c r="G4151" s="7" t="s">
        <v>37</v>
      </c>
      <c r="H4151" s="7" t="s">
        <v>7299</v>
      </c>
      <c r="I4151" s="7" t="s">
        <v>8270</v>
      </c>
      <c r="J4151" s="7"/>
      <c r="K4151" s="7" t="s">
        <v>8684</v>
      </c>
      <c r="L4151" s="7" t="s">
        <v>8476</v>
      </c>
      <c r="M4151" s="7" t="s">
        <v>9383</v>
      </c>
      <c r="N4151" s="7">
        <v>1806.14</v>
      </c>
      <c r="O4151" s="7">
        <v>931</v>
      </c>
      <c r="P4151" s="7">
        <v>1.94</v>
      </c>
      <c r="Q4151" s="7"/>
      <c r="R4151" s="1"/>
      <c r="S4151" s="1"/>
      <c r="T4151" s="1"/>
      <c r="U4151" s="15" t="s">
        <v>816</v>
      </c>
      <c r="V4151" s="52"/>
      <c r="W4151" s="14" t="s">
        <v>815</v>
      </c>
      <c r="X4151" s="20">
        <v>0</v>
      </c>
      <c r="Y4151" s="7" t="s">
        <v>12922</v>
      </c>
      <c r="Z4151" s="11" t="s">
        <v>4442</v>
      </c>
      <c r="AA4151" s="7">
        <v>2000000</v>
      </c>
      <c r="AB4151" s="1" t="s">
        <v>15718</v>
      </c>
      <c r="AC4151" s="7" t="s">
        <v>14869</v>
      </c>
      <c r="AD4151" s="1" t="s">
        <v>16269</v>
      </c>
    </row>
    <row r="4152" spans="1:30">
      <c r="A4152" s="6">
        <v>43944</v>
      </c>
      <c r="B4152" s="7" t="s">
        <v>21</v>
      </c>
      <c r="C4152" s="7" t="s">
        <v>4656</v>
      </c>
      <c r="D4152" s="7" t="s">
        <v>39</v>
      </c>
      <c r="E4152" s="7" t="s">
        <v>16</v>
      </c>
      <c r="F4152" s="7" t="s">
        <v>176</v>
      </c>
      <c r="G4152" s="7" t="s">
        <v>17</v>
      </c>
      <c r="H4152" s="7" t="s">
        <v>7300</v>
      </c>
      <c r="I4152" s="7" t="s">
        <v>258</v>
      </c>
      <c r="J4152" s="7"/>
      <c r="K4152" s="7" t="s">
        <v>9452</v>
      </c>
      <c r="L4152" s="7" t="s">
        <v>168</v>
      </c>
      <c r="M4152" s="7" t="s">
        <v>103</v>
      </c>
      <c r="N4152" s="7">
        <v>1800</v>
      </c>
      <c r="O4152" s="7">
        <v>150</v>
      </c>
      <c r="P4152" s="7">
        <v>12</v>
      </c>
      <c r="Q4152" s="7"/>
      <c r="R4152" s="1"/>
      <c r="S4152" s="1"/>
      <c r="T4152" s="1"/>
      <c r="U4152" s="15" t="s">
        <v>816</v>
      </c>
      <c r="V4152" s="52"/>
      <c r="W4152" s="14" t="s">
        <v>815</v>
      </c>
      <c r="X4152" s="20">
        <v>0</v>
      </c>
      <c r="Y4152" s="7" t="s">
        <v>12923</v>
      </c>
      <c r="Z4152" s="11" t="s">
        <v>4442</v>
      </c>
      <c r="AA4152" s="7">
        <v>60000</v>
      </c>
      <c r="AB4152" s="1" t="s">
        <v>14887</v>
      </c>
      <c r="AC4152" s="7" t="s">
        <v>14868</v>
      </c>
      <c r="AD4152" s="1" t="s">
        <v>16269</v>
      </c>
    </row>
    <row r="4153" spans="1:30">
      <c r="A4153" s="6">
        <v>43949</v>
      </c>
      <c r="B4153" s="7" t="s">
        <v>1385</v>
      </c>
      <c r="C4153" s="7" t="s">
        <v>4499</v>
      </c>
      <c r="D4153" s="7" t="s">
        <v>2194</v>
      </c>
      <c r="E4153" s="7" t="s">
        <v>36</v>
      </c>
      <c r="F4153" s="7" t="s">
        <v>2319</v>
      </c>
      <c r="G4153" s="7" t="s">
        <v>17</v>
      </c>
      <c r="H4153" s="7" t="s">
        <v>7301</v>
      </c>
      <c r="I4153" s="7" t="s">
        <v>2321</v>
      </c>
      <c r="J4153" s="7" t="s">
        <v>2321</v>
      </c>
      <c r="K4153" s="7" t="s">
        <v>2321</v>
      </c>
      <c r="L4153" s="7" t="s">
        <v>13889</v>
      </c>
      <c r="M4153" s="7" t="s">
        <v>2341</v>
      </c>
      <c r="N4153" s="7">
        <v>1800</v>
      </c>
      <c r="O4153" s="7">
        <v>150</v>
      </c>
      <c r="P4153" s="7">
        <v>12</v>
      </c>
      <c r="Q4153" s="7"/>
      <c r="R4153" s="1"/>
      <c r="S4153" s="1"/>
      <c r="T4153" s="1"/>
      <c r="U4153" s="15" t="s">
        <v>816</v>
      </c>
      <c r="V4153" s="52"/>
      <c r="W4153" s="14" t="s">
        <v>815</v>
      </c>
      <c r="X4153" s="20">
        <v>0</v>
      </c>
      <c r="Y4153" s="7" t="s">
        <v>12924</v>
      </c>
      <c r="Z4153" s="11" t="s">
        <v>4442</v>
      </c>
      <c r="AA4153" s="7">
        <v>30000</v>
      </c>
      <c r="AB4153" s="1" t="s">
        <v>15240</v>
      </c>
      <c r="AC4153" s="7" t="s">
        <v>14868</v>
      </c>
      <c r="AD4153" s="1" t="s">
        <v>16269</v>
      </c>
    </row>
    <row r="4154" spans="1:30">
      <c r="A4154" s="6" t="s">
        <v>815</v>
      </c>
      <c r="B4154" s="7" t="s">
        <v>15</v>
      </c>
      <c r="C4154" s="7" t="s">
        <v>4458</v>
      </c>
      <c r="D4154" s="11" t="s">
        <v>904</v>
      </c>
      <c r="E4154" s="7" t="s">
        <v>16</v>
      </c>
      <c r="F4154" s="7" t="s">
        <v>4459</v>
      </c>
      <c r="G4154" s="7" t="s">
        <v>17</v>
      </c>
      <c r="H4154" s="7" t="s">
        <v>7302</v>
      </c>
      <c r="I4154" s="7" t="s">
        <v>9914</v>
      </c>
      <c r="J4154" s="7"/>
      <c r="K4154" s="7" t="s">
        <v>4517</v>
      </c>
      <c r="L4154" s="7" t="s">
        <v>8596</v>
      </c>
      <c r="M4154" s="7" t="s">
        <v>9163</v>
      </c>
      <c r="N4154" s="7">
        <v>1800</v>
      </c>
      <c r="O4154" s="7"/>
      <c r="P4154" s="7"/>
      <c r="Q4154" s="7"/>
      <c r="R4154" s="1"/>
      <c r="S4154" s="1"/>
      <c r="T4154" s="1"/>
      <c r="U4154" s="15" t="s">
        <v>816</v>
      </c>
      <c r="V4154" s="52"/>
      <c r="W4154" s="14" t="s">
        <v>815</v>
      </c>
      <c r="X4154" s="20">
        <v>0</v>
      </c>
      <c r="Y4154" s="7" t="s">
        <v>12925</v>
      </c>
      <c r="Z4154" s="11" t="s">
        <v>4442</v>
      </c>
      <c r="AA4154" s="7">
        <v>20000</v>
      </c>
      <c r="AB4154" s="1" t="s">
        <v>15749</v>
      </c>
      <c r="AC4154" s="7" t="s">
        <v>14869</v>
      </c>
      <c r="AD4154" s="1" t="s">
        <v>16269</v>
      </c>
    </row>
    <row r="4155" spans="1:30">
      <c r="A4155" s="6">
        <v>43924</v>
      </c>
      <c r="B4155" s="7" t="s">
        <v>1385</v>
      </c>
      <c r="C4155" s="7" t="s">
        <v>4444</v>
      </c>
      <c r="D4155" s="7" t="s">
        <v>1387</v>
      </c>
      <c r="E4155" s="7" t="s">
        <v>4456</v>
      </c>
      <c r="F4155" s="7" t="s">
        <v>4498</v>
      </c>
      <c r="G4155" s="7" t="s">
        <v>17</v>
      </c>
      <c r="H4155" s="7" t="s">
        <v>7303</v>
      </c>
      <c r="I4155" s="7" t="s">
        <v>10181</v>
      </c>
      <c r="J4155" s="7"/>
      <c r="K4155" s="7"/>
      <c r="L4155" s="7" t="s">
        <v>14748</v>
      </c>
      <c r="M4155" s="7" t="s">
        <v>10044</v>
      </c>
      <c r="N4155" s="7">
        <v>1800</v>
      </c>
      <c r="O4155" s="7"/>
      <c r="P4155" s="7"/>
      <c r="Q4155" s="7"/>
      <c r="R4155" s="1"/>
      <c r="S4155" s="1"/>
      <c r="T4155" s="1"/>
      <c r="U4155" s="15" t="s">
        <v>816</v>
      </c>
      <c r="V4155" s="52"/>
      <c r="W4155" s="14" t="s">
        <v>815</v>
      </c>
      <c r="X4155" s="20">
        <v>0</v>
      </c>
      <c r="Y4155" s="7" t="s">
        <v>12926</v>
      </c>
      <c r="Z4155" s="11" t="s">
        <v>4442</v>
      </c>
      <c r="AA4155" s="7">
        <v>1000</v>
      </c>
      <c r="AB4155" s="1" t="s">
        <v>16154</v>
      </c>
      <c r="AC4155" s="7" t="s">
        <v>14868</v>
      </c>
      <c r="AD4155" s="1" t="s">
        <v>16269</v>
      </c>
    </row>
    <row r="4156" spans="1:30">
      <c r="A4156" s="6">
        <v>43955</v>
      </c>
      <c r="B4156" s="7" t="s">
        <v>1385</v>
      </c>
      <c r="C4156" s="7" t="s">
        <v>4444</v>
      </c>
      <c r="D4156" s="7" t="s">
        <v>1387</v>
      </c>
      <c r="E4156" s="7" t="s">
        <v>4456</v>
      </c>
      <c r="F4156" s="7" t="s">
        <v>4469</v>
      </c>
      <c r="G4156" s="7" t="s">
        <v>17</v>
      </c>
      <c r="H4156" s="7" t="s">
        <v>5736</v>
      </c>
      <c r="I4156" s="7" t="s">
        <v>8808</v>
      </c>
      <c r="J4156" s="7"/>
      <c r="K4156" s="7"/>
      <c r="L4156" s="7" t="s">
        <v>10182</v>
      </c>
      <c r="M4156" s="7" t="s">
        <v>10183</v>
      </c>
      <c r="N4156" s="7">
        <v>1800</v>
      </c>
      <c r="O4156" s="7"/>
      <c r="P4156" s="7"/>
      <c r="Q4156" s="7"/>
      <c r="R4156" s="1"/>
      <c r="S4156" s="1"/>
      <c r="T4156" s="1"/>
      <c r="U4156" s="15" t="s">
        <v>816</v>
      </c>
      <c r="V4156" s="52"/>
      <c r="W4156" s="14" t="s">
        <v>815</v>
      </c>
      <c r="X4156" s="20">
        <v>0</v>
      </c>
      <c r="Y4156" s="7" t="s">
        <v>12927</v>
      </c>
      <c r="Z4156" s="11" t="s">
        <v>4442</v>
      </c>
      <c r="AA4156" s="7">
        <v>72400</v>
      </c>
      <c r="AB4156" s="1" t="s">
        <v>15084</v>
      </c>
      <c r="AC4156" s="7" t="s">
        <v>14870</v>
      </c>
      <c r="AD4156" s="1" t="s">
        <v>16269</v>
      </c>
    </row>
    <row r="4157" spans="1:30">
      <c r="A4157" s="6">
        <v>43943</v>
      </c>
      <c r="B4157" s="7" t="s">
        <v>15</v>
      </c>
      <c r="C4157" s="7" t="s">
        <v>4642</v>
      </c>
      <c r="D4157" s="7" t="s">
        <v>2046</v>
      </c>
      <c r="E4157" s="7" t="s">
        <v>16</v>
      </c>
      <c r="F4157" s="7"/>
      <c r="G4157" s="7" t="s">
        <v>17</v>
      </c>
      <c r="H4157" s="7" t="s">
        <v>7304</v>
      </c>
      <c r="I4157" s="7" t="s">
        <v>2093</v>
      </c>
      <c r="J4157" s="7"/>
      <c r="K4157" s="7" t="s">
        <v>2094</v>
      </c>
      <c r="L4157" s="7" t="s">
        <v>13865</v>
      </c>
      <c r="M4157" s="7" t="s">
        <v>2055</v>
      </c>
      <c r="N4157" s="7">
        <v>1798.5</v>
      </c>
      <c r="O4157" s="7">
        <v>150</v>
      </c>
      <c r="P4157" s="7">
        <v>11.99</v>
      </c>
      <c r="Q4157" s="7"/>
      <c r="R4157" s="1"/>
      <c r="S4157" s="1"/>
      <c r="T4157" s="1"/>
      <c r="U4157" s="15" t="s">
        <v>816</v>
      </c>
      <c r="V4157" s="52"/>
      <c r="W4157" s="14" t="s">
        <v>815</v>
      </c>
      <c r="X4157" s="20">
        <v>0</v>
      </c>
      <c r="Y4157" s="7" t="s">
        <v>12928</v>
      </c>
      <c r="Z4157" s="11" t="s">
        <v>4442</v>
      </c>
      <c r="AA4157" s="7">
        <v>2000000</v>
      </c>
      <c r="AB4157" s="1" t="s">
        <v>15207</v>
      </c>
      <c r="AC4157" s="7" t="s">
        <v>14869</v>
      </c>
      <c r="AD4157" s="1" t="s">
        <v>16269</v>
      </c>
    </row>
    <row r="4158" spans="1:30">
      <c r="A4158" s="6">
        <v>43943</v>
      </c>
      <c r="B4158" s="7" t="s">
        <v>15</v>
      </c>
      <c r="C4158" s="7" t="s">
        <v>4642</v>
      </c>
      <c r="D4158" s="7" t="s">
        <v>2046</v>
      </c>
      <c r="E4158" s="7" t="s">
        <v>16</v>
      </c>
      <c r="F4158" s="7"/>
      <c r="G4158" s="7" t="s">
        <v>17</v>
      </c>
      <c r="H4158" s="7" t="s">
        <v>7305</v>
      </c>
      <c r="I4158" s="7" t="s">
        <v>2093</v>
      </c>
      <c r="J4158" s="7"/>
      <c r="K4158" s="7" t="s">
        <v>2094</v>
      </c>
      <c r="L4158" s="7" t="s">
        <v>13865</v>
      </c>
      <c r="M4158" s="7" t="s">
        <v>2055</v>
      </c>
      <c r="N4158" s="7">
        <v>1798.5</v>
      </c>
      <c r="O4158" s="7">
        <v>150</v>
      </c>
      <c r="P4158" s="7">
        <v>11.99</v>
      </c>
      <c r="Q4158" s="7"/>
      <c r="R4158" s="1"/>
      <c r="S4158" s="1"/>
      <c r="T4158" s="1"/>
      <c r="U4158" s="15" t="s">
        <v>816</v>
      </c>
      <c r="V4158" s="52"/>
      <c r="W4158" s="14" t="s">
        <v>815</v>
      </c>
      <c r="X4158" s="20">
        <v>0</v>
      </c>
      <c r="Y4158" s="7" t="s">
        <v>12929</v>
      </c>
      <c r="Z4158" s="11" t="s">
        <v>4442</v>
      </c>
      <c r="AA4158" s="7">
        <v>2000000</v>
      </c>
      <c r="AB4158" s="1" t="s">
        <v>15207</v>
      </c>
      <c r="AC4158" s="7" t="s">
        <v>14869</v>
      </c>
      <c r="AD4158" s="1" t="s">
        <v>16269</v>
      </c>
    </row>
    <row r="4159" spans="1:30">
      <c r="A4159" s="6" t="s">
        <v>815</v>
      </c>
      <c r="B4159" s="7" t="s">
        <v>15</v>
      </c>
      <c r="C4159" s="7" t="s">
        <v>4458</v>
      </c>
      <c r="D4159" s="11" t="s">
        <v>904</v>
      </c>
      <c r="E4159" s="7" t="s">
        <v>16</v>
      </c>
      <c r="F4159" s="7" t="s">
        <v>4459</v>
      </c>
      <c r="G4159" s="7" t="s">
        <v>17</v>
      </c>
      <c r="H4159" s="7" t="s">
        <v>7306</v>
      </c>
      <c r="I4159" s="7" t="s">
        <v>4843</v>
      </c>
      <c r="J4159" s="7"/>
      <c r="K4159" s="7" t="s">
        <v>4517</v>
      </c>
      <c r="L4159" s="7" t="s">
        <v>8268</v>
      </c>
      <c r="M4159" s="7" t="s">
        <v>1216</v>
      </c>
      <c r="N4159" s="7">
        <v>1798</v>
      </c>
      <c r="O4159" s="7"/>
      <c r="P4159" s="7"/>
      <c r="Q4159" s="7"/>
      <c r="R4159" s="1"/>
      <c r="S4159" s="1"/>
      <c r="T4159" s="1"/>
      <c r="U4159" s="15" t="s">
        <v>816</v>
      </c>
      <c r="V4159" s="52"/>
      <c r="W4159" s="14" t="s">
        <v>815</v>
      </c>
      <c r="X4159" s="20">
        <v>0</v>
      </c>
      <c r="Y4159" s="7" t="s">
        <v>12930</v>
      </c>
      <c r="Z4159" s="11" t="s">
        <v>4442</v>
      </c>
      <c r="AA4159" s="7">
        <v>2000000</v>
      </c>
      <c r="AB4159" s="1" t="s">
        <v>15070</v>
      </c>
      <c r="AC4159" s="7" t="s">
        <v>14869</v>
      </c>
      <c r="AD4159" s="1" t="s">
        <v>16269</v>
      </c>
    </row>
    <row r="4160" spans="1:30">
      <c r="A4160" s="6">
        <v>43921</v>
      </c>
      <c r="B4160" s="7" t="s">
        <v>15</v>
      </c>
      <c r="C4160" s="7" t="s">
        <v>4632</v>
      </c>
      <c r="D4160" s="7" t="s">
        <v>3512</v>
      </c>
      <c r="E4160" s="7" t="s">
        <v>16</v>
      </c>
      <c r="F4160" s="7"/>
      <c r="G4160" s="7" t="s">
        <v>17</v>
      </c>
      <c r="H4160" s="7" t="s">
        <v>7307</v>
      </c>
      <c r="I4160" s="7" t="s">
        <v>10184</v>
      </c>
      <c r="J4160" s="7" t="s">
        <v>10185</v>
      </c>
      <c r="K4160" s="7" t="s">
        <v>10185</v>
      </c>
      <c r="L4160" s="7" t="s">
        <v>9030</v>
      </c>
      <c r="M4160" s="7" t="s">
        <v>14770</v>
      </c>
      <c r="N4160" s="7">
        <v>1796</v>
      </c>
      <c r="O4160" s="7">
        <v>400</v>
      </c>
      <c r="P4160" s="7">
        <v>4.49</v>
      </c>
      <c r="Q4160" s="7"/>
      <c r="R4160" s="1"/>
      <c r="S4160" s="1"/>
      <c r="T4160" s="1"/>
      <c r="U4160" s="15" t="s">
        <v>816</v>
      </c>
      <c r="V4160" s="52"/>
      <c r="W4160" s="14" t="s">
        <v>815</v>
      </c>
      <c r="X4160" s="20">
        <v>0</v>
      </c>
      <c r="Y4160" s="7" t="s">
        <v>12931</v>
      </c>
      <c r="Z4160" s="11" t="s">
        <v>4442</v>
      </c>
      <c r="AA4160" s="7">
        <v>0</v>
      </c>
      <c r="AB4160" s="1" t="s">
        <v>16186</v>
      </c>
      <c r="AC4160" s="7" t="s">
        <v>14869</v>
      </c>
      <c r="AD4160" s="1" t="s">
        <v>16269</v>
      </c>
    </row>
    <row r="4161" spans="1:30">
      <c r="A4161" s="6" t="s">
        <v>815</v>
      </c>
      <c r="B4161" s="7" t="s">
        <v>15</v>
      </c>
      <c r="C4161" s="7" t="s">
        <v>4251</v>
      </c>
      <c r="D4161" s="7" t="s">
        <v>3925</v>
      </c>
      <c r="E4161" s="7" t="s">
        <v>16</v>
      </c>
      <c r="F4161" s="7" t="s">
        <v>4252</v>
      </c>
      <c r="G4161" s="7" t="s">
        <v>37</v>
      </c>
      <c r="H4161" s="7" t="s">
        <v>7308</v>
      </c>
      <c r="I4161" s="7" t="s">
        <v>8278</v>
      </c>
      <c r="J4161" s="7" t="s">
        <v>2740</v>
      </c>
      <c r="K4161" s="7" t="s">
        <v>8279</v>
      </c>
      <c r="L4161" s="7" t="s">
        <v>14298</v>
      </c>
      <c r="M4161" s="7" t="s">
        <v>8280</v>
      </c>
      <c r="N4161" s="7">
        <v>1794.5</v>
      </c>
      <c r="O4161" s="7">
        <v>37</v>
      </c>
      <c r="P4161" s="7">
        <v>48.5</v>
      </c>
      <c r="Q4161" s="7"/>
      <c r="R4161" s="1"/>
      <c r="S4161" s="1"/>
      <c r="T4161" s="1"/>
      <c r="U4161" s="15" t="s">
        <v>816</v>
      </c>
      <c r="V4161" s="52"/>
      <c r="W4161" s="14" t="s">
        <v>815</v>
      </c>
      <c r="X4161" s="20">
        <v>0</v>
      </c>
      <c r="Y4161" s="7" t="s">
        <v>12932</v>
      </c>
      <c r="Z4161" s="11" t="s">
        <v>4442</v>
      </c>
      <c r="AA4161" s="7">
        <v>0</v>
      </c>
      <c r="AB4161" s="1" t="s">
        <v>15669</v>
      </c>
      <c r="AC4161" s="7" t="s">
        <v>14869</v>
      </c>
      <c r="AD4161" s="1" t="s">
        <v>16269</v>
      </c>
    </row>
    <row r="4162" spans="1:30">
      <c r="A4162" s="6">
        <v>43944</v>
      </c>
      <c r="B4162" s="7" t="s">
        <v>15</v>
      </c>
      <c r="C4162" s="7" t="s">
        <v>4656</v>
      </c>
      <c r="D4162" s="7" t="s">
        <v>39</v>
      </c>
      <c r="E4162" s="7" t="s">
        <v>16</v>
      </c>
      <c r="F4162" s="7" t="s">
        <v>129</v>
      </c>
      <c r="G4162" s="7" t="s">
        <v>37</v>
      </c>
      <c r="H4162" s="7" t="s">
        <v>7309</v>
      </c>
      <c r="I4162" s="7" t="s">
        <v>8474</v>
      </c>
      <c r="J4162" s="7"/>
      <c r="K4162" s="7" t="s">
        <v>10019</v>
      </c>
      <c r="L4162" s="7" t="s">
        <v>9463</v>
      </c>
      <c r="M4162" s="7" t="s">
        <v>208</v>
      </c>
      <c r="N4162" s="7">
        <v>1792</v>
      </c>
      <c r="O4162" s="7">
        <v>3200</v>
      </c>
      <c r="P4162" s="7">
        <v>0.56000000000000005</v>
      </c>
      <c r="Q4162" s="7"/>
      <c r="R4162" s="1"/>
      <c r="S4162" s="1"/>
      <c r="T4162" s="1"/>
      <c r="U4162" s="15" t="s">
        <v>816</v>
      </c>
      <c r="V4162" s="52"/>
      <c r="W4162" s="14" t="s">
        <v>815</v>
      </c>
      <c r="X4162" s="20">
        <v>0</v>
      </c>
      <c r="Y4162" s="7" t="s">
        <v>12933</v>
      </c>
      <c r="Z4162" s="11" t="s">
        <v>4442</v>
      </c>
      <c r="AA4162" s="7">
        <v>4500000</v>
      </c>
      <c r="AB4162" s="1" t="s">
        <v>14908</v>
      </c>
      <c r="AC4162" s="7" t="s">
        <v>14869</v>
      </c>
      <c r="AD4162" s="1" t="s">
        <v>16269</v>
      </c>
    </row>
    <row r="4163" spans="1:30">
      <c r="A4163" s="6">
        <v>43949</v>
      </c>
      <c r="B4163" s="7" t="s">
        <v>1385</v>
      </c>
      <c r="C4163" s="7" t="s">
        <v>4499</v>
      </c>
      <c r="D4163" s="7" t="s">
        <v>2194</v>
      </c>
      <c r="E4163" s="7" t="s">
        <v>36</v>
      </c>
      <c r="F4163" s="7" t="s">
        <v>2319</v>
      </c>
      <c r="G4163" s="7" t="s">
        <v>17</v>
      </c>
      <c r="H4163" s="7" t="s">
        <v>7310</v>
      </c>
      <c r="I4163" s="7" t="s">
        <v>2321</v>
      </c>
      <c r="J4163" s="7" t="s">
        <v>2321</v>
      </c>
      <c r="K4163" s="7" t="s">
        <v>2321</v>
      </c>
      <c r="L4163" s="7" t="s">
        <v>8355</v>
      </c>
      <c r="M4163" s="7" t="s">
        <v>2620</v>
      </c>
      <c r="N4163" s="7">
        <v>1790.67</v>
      </c>
      <c r="O4163" s="7">
        <v>210</v>
      </c>
      <c r="P4163" s="7">
        <v>8.5269999999999992</v>
      </c>
      <c r="Q4163" s="7"/>
      <c r="R4163" s="1"/>
      <c r="S4163" s="1"/>
      <c r="T4163" s="1"/>
      <c r="U4163" s="15" t="s">
        <v>816</v>
      </c>
      <c r="V4163" s="52"/>
      <c r="W4163" s="14" t="s">
        <v>815</v>
      </c>
      <c r="X4163" s="20">
        <v>0</v>
      </c>
      <c r="Y4163" s="7" t="s">
        <v>12934</v>
      </c>
      <c r="Z4163" s="11" t="s">
        <v>4442</v>
      </c>
      <c r="AA4163" s="7">
        <v>40000000</v>
      </c>
      <c r="AB4163" s="1" t="s">
        <v>15276</v>
      </c>
      <c r="AC4163" s="7" t="s">
        <v>14869</v>
      </c>
      <c r="AD4163" s="1" t="s">
        <v>16269</v>
      </c>
    </row>
    <row r="4164" spans="1:30">
      <c r="A4164" s="6">
        <v>43941</v>
      </c>
      <c r="B4164" s="7" t="s">
        <v>21</v>
      </c>
      <c r="C4164" s="7" t="s">
        <v>4589</v>
      </c>
      <c r="D4164" s="7" t="s">
        <v>2170</v>
      </c>
      <c r="E4164" s="7" t="s">
        <v>16</v>
      </c>
      <c r="F4164" s="7"/>
      <c r="G4164" s="7" t="s">
        <v>17</v>
      </c>
      <c r="H4164" s="7" t="s">
        <v>7311</v>
      </c>
      <c r="I4164" s="7" t="s">
        <v>5081</v>
      </c>
      <c r="J4164" s="7"/>
      <c r="K4164" s="7"/>
      <c r="L4164" s="7"/>
      <c r="M4164" s="7"/>
      <c r="N4164" s="7">
        <v>1782</v>
      </c>
      <c r="O4164" s="7">
        <v>15</v>
      </c>
      <c r="P4164" s="7">
        <v>118.8</v>
      </c>
      <c r="Q4164" s="7" t="s">
        <v>4402</v>
      </c>
      <c r="R4164" s="1"/>
      <c r="S4164" s="1"/>
      <c r="T4164" s="1"/>
      <c r="U4164" s="15" t="s">
        <v>816</v>
      </c>
      <c r="V4164" s="52"/>
      <c r="W4164" s="14" t="s">
        <v>815</v>
      </c>
      <c r="X4164" s="20">
        <v>0</v>
      </c>
      <c r="Y4164" s="7" t="s">
        <v>12935</v>
      </c>
      <c r="Z4164" s="11" t="s">
        <v>4442</v>
      </c>
      <c r="AA4164" s="7"/>
      <c r="AB4164" s="1" t="s">
        <v>14871</v>
      </c>
      <c r="AC4164" s="7"/>
      <c r="AD4164" s="1" t="s">
        <v>16269</v>
      </c>
    </row>
    <row r="4165" spans="1:30">
      <c r="A4165" s="6" t="s">
        <v>815</v>
      </c>
      <c r="B4165" s="7" t="s">
        <v>15</v>
      </c>
      <c r="C4165" s="7" t="s">
        <v>4458</v>
      </c>
      <c r="D4165" s="11" t="s">
        <v>904</v>
      </c>
      <c r="E4165" s="7" t="s">
        <v>16</v>
      </c>
      <c r="F4165" s="7" t="s">
        <v>4459</v>
      </c>
      <c r="G4165" s="7" t="s">
        <v>17</v>
      </c>
      <c r="H4165" s="7" t="s">
        <v>7312</v>
      </c>
      <c r="I4165" s="7" t="s">
        <v>4846</v>
      </c>
      <c r="J4165" s="7"/>
      <c r="K4165" s="7" t="s">
        <v>4517</v>
      </c>
      <c r="L4165" s="7"/>
      <c r="M4165" s="7"/>
      <c r="N4165" s="7">
        <v>1773.9</v>
      </c>
      <c r="O4165" s="7"/>
      <c r="P4165" s="7"/>
      <c r="Q4165" s="7"/>
      <c r="R4165" s="1"/>
      <c r="S4165" s="1"/>
      <c r="T4165" s="1"/>
      <c r="U4165" s="15" t="s">
        <v>816</v>
      </c>
      <c r="V4165" s="52"/>
      <c r="W4165" s="14" t="s">
        <v>815</v>
      </c>
      <c r="X4165" s="20">
        <v>0</v>
      </c>
      <c r="Y4165" s="7" t="s">
        <v>12936</v>
      </c>
      <c r="Z4165" s="11" t="s">
        <v>4442</v>
      </c>
      <c r="AA4165" s="7"/>
      <c r="AB4165" s="1" t="s">
        <v>14871</v>
      </c>
      <c r="AC4165" s="7"/>
      <c r="AD4165" s="1" t="s">
        <v>16269</v>
      </c>
    </row>
    <row r="4166" spans="1:30">
      <c r="A4166" s="6" t="s">
        <v>815</v>
      </c>
      <c r="B4166" s="7" t="s">
        <v>15</v>
      </c>
      <c r="C4166" s="7" t="s">
        <v>4458</v>
      </c>
      <c r="D4166" s="11" t="s">
        <v>904</v>
      </c>
      <c r="E4166" s="7" t="s">
        <v>16</v>
      </c>
      <c r="F4166" s="7" t="s">
        <v>4459</v>
      </c>
      <c r="G4166" s="7" t="s">
        <v>17</v>
      </c>
      <c r="H4166" s="7" t="s">
        <v>7313</v>
      </c>
      <c r="I4166" s="7" t="s">
        <v>9852</v>
      </c>
      <c r="J4166" s="7"/>
      <c r="K4166" s="7" t="s">
        <v>4517</v>
      </c>
      <c r="L4166" s="7"/>
      <c r="M4166" s="7"/>
      <c r="N4166" s="7">
        <v>1770.3</v>
      </c>
      <c r="O4166" s="7"/>
      <c r="P4166" s="7"/>
      <c r="Q4166" s="7"/>
      <c r="R4166" s="1"/>
      <c r="S4166" s="1"/>
      <c r="T4166" s="1"/>
      <c r="U4166" s="15" t="s">
        <v>816</v>
      </c>
      <c r="V4166" s="52"/>
      <c r="W4166" s="14" t="s">
        <v>815</v>
      </c>
      <c r="X4166" s="20">
        <v>0</v>
      </c>
      <c r="Y4166" s="7" t="s">
        <v>12937</v>
      </c>
      <c r="Z4166" s="11" t="s">
        <v>4442</v>
      </c>
      <c r="AA4166" s="7"/>
      <c r="AB4166" s="1" t="s">
        <v>14871</v>
      </c>
      <c r="AC4166" s="7"/>
      <c r="AD4166" s="1" t="s">
        <v>16269</v>
      </c>
    </row>
    <row r="4167" spans="1:30">
      <c r="A4167" s="6">
        <v>43948</v>
      </c>
      <c r="B4167" s="7" t="s">
        <v>21</v>
      </c>
      <c r="C4167" s="7" t="s">
        <v>4451</v>
      </c>
      <c r="D4167" s="7" t="s">
        <v>2480</v>
      </c>
      <c r="E4167" s="7" t="s">
        <v>16</v>
      </c>
      <c r="F4167" s="7" t="s">
        <v>2481</v>
      </c>
      <c r="G4167" s="7" t="s">
        <v>17</v>
      </c>
      <c r="H4167" s="7" t="s">
        <v>7314</v>
      </c>
      <c r="I4167" s="7" t="s">
        <v>10186</v>
      </c>
      <c r="J4167" s="7" t="s">
        <v>2485</v>
      </c>
      <c r="K4167" s="7"/>
      <c r="L4167" s="7" t="s">
        <v>10187</v>
      </c>
      <c r="M4167" s="7" t="s">
        <v>10188</v>
      </c>
      <c r="N4167" s="7">
        <v>1752</v>
      </c>
      <c r="O4167" s="7"/>
      <c r="P4167" s="7"/>
      <c r="Q4167" s="7"/>
      <c r="R4167" s="1"/>
      <c r="S4167" s="1"/>
      <c r="T4167" s="1"/>
      <c r="U4167" s="15" t="s">
        <v>816</v>
      </c>
      <c r="V4167" s="52"/>
      <c r="W4167" s="14" t="s">
        <v>815</v>
      </c>
      <c r="X4167" s="20">
        <v>0</v>
      </c>
      <c r="Y4167" s="7" t="s">
        <v>12938</v>
      </c>
      <c r="Z4167" s="11" t="s">
        <v>4442</v>
      </c>
      <c r="AA4167" s="7">
        <v>200000</v>
      </c>
      <c r="AB4167" s="1" t="s">
        <v>16187</v>
      </c>
      <c r="AC4167" s="7" t="s">
        <v>14868</v>
      </c>
      <c r="AD4167" s="1" t="s">
        <v>16269</v>
      </c>
    </row>
    <row r="4168" spans="1:30">
      <c r="A4168" s="6">
        <v>43944</v>
      </c>
      <c r="B4168" s="7" t="s">
        <v>15</v>
      </c>
      <c r="C4168" s="7" t="s">
        <v>4656</v>
      </c>
      <c r="D4168" s="7" t="s">
        <v>39</v>
      </c>
      <c r="E4168" s="7" t="s">
        <v>16</v>
      </c>
      <c r="F4168" s="7" t="s">
        <v>129</v>
      </c>
      <c r="G4168" s="7" t="s">
        <v>37</v>
      </c>
      <c r="H4168" s="7" t="s">
        <v>7315</v>
      </c>
      <c r="I4168" s="7" t="s">
        <v>10189</v>
      </c>
      <c r="J4168" s="7"/>
      <c r="K4168" s="7" t="s">
        <v>10190</v>
      </c>
      <c r="L4168" s="7" t="s">
        <v>14772</v>
      </c>
      <c r="M4168" s="7" t="s">
        <v>14771</v>
      </c>
      <c r="N4168" s="7">
        <v>1750</v>
      </c>
      <c r="O4168" s="7">
        <v>50</v>
      </c>
      <c r="P4168" s="7">
        <v>35</v>
      </c>
      <c r="Q4168" s="7"/>
      <c r="R4168" s="1"/>
      <c r="S4168" s="1"/>
      <c r="T4168" s="1"/>
      <c r="U4168" s="15" t="s">
        <v>816</v>
      </c>
      <c r="V4168" s="52"/>
      <c r="W4168" s="14" t="s">
        <v>815</v>
      </c>
      <c r="X4168" s="20">
        <v>0</v>
      </c>
      <c r="Y4168" s="7" t="s">
        <v>12939</v>
      </c>
      <c r="Z4168" s="11" t="s">
        <v>4442</v>
      </c>
      <c r="AA4168" s="7">
        <v>355000</v>
      </c>
      <c r="AB4168" s="1" t="s">
        <v>16188</v>
      </c>
      <c r="AC4168" s="7" t="s">
        <v>14870</v>
      </c>
      <c r="AD4168" s="1" t="s">
        <v>16269</v>
      </c>
    </row>
    <row r="4169" spans="1:30">
      <c r="A4169" s="6">
        <v>43922</v>
      </c>
      <c r="B4169" s="7" t="s">
        <v>21</v>
      </c>
      <c r="C4169" s="7" t="s">
        <v>4247</v>
      </c>
      <c r="D4169" s="7" t="s">
        <v>309</v>
      </c>
      <c r="E4169" s="7" t="s">
        <v>16</v>
      </c>
      <c r="F4169" s="7" t="s">
        <v>363</v>
      </c>
      <c r="G4169" s="7" t="s">
        <v>37</v>
      </c>
      <c r="H4169" s="7" t="s">
        <v>7316</v>
      </c>
      <c r="I4169" s="7" t="s">
        <v>10191</v>
      </c>
      <c r="J4169" s="7" t="s">
        <v>314</v>
      </c>
      <c r="K4169" s="7" t="s">
        <v>2399</v>
      </c>
      <c r="L4169" s="7" t="s">
        <v>14773</v>
      </c>
      <c r="M4169" s="7" t="s">
        <v>10192</v>
      </c>
      <c r="N4169" s="7">
        <v>1734</v>
      </c>
      <c r="O4169" s="7">
        <v>102</v>
      </c>
      <c r="P4169" s="7">
        <v>17</v>
      </c>
      <c r="Q4169" s="7"/>
      <c r="R4169" s="1"/>
      <c r="S4169" s="1"/>
      <c r="T4169" s="1"/>
      <c r="U4169" s="15" t="s">
        <v>816</v>
      </c>
      <c r="V4169" s="52"/>
      <c r="W4169" s="14" t="s">
        <v>815</v>
      </c>
      <c r="X4169" s="20">
        <v>0</v>
      </c>
      <c r="Y4169" s="7" t="s">
        <v>12940</v>
      </c>
      <c r="Z4169" s="11" t="s">
        <v>4442</v>
      </c>
      <c r="AA4169" s="7">
        <v>10000</v>
      </c>
      <c r="AB4169" s="1" t="s">
        <v>16189</v>
      </c>
      <c r="AC4169" s="7" t="s">
        <v>14868</v>
      </c>
      <c r="AD4169" s="1" t="s">
        <v>16269</v>
      </c>
    </row>
    <row r="4170" spans="1:30">
      <c r="A4170" s="6">
        <v>43913</v>
      </c>
      <c r="B4170" s="7" t="s">
        <v>21</v>
      </c>
      <c r="C4170" s="7" t="s">
        <v>4269</v>
      </c>
      <c r="D4170" s="7" t="s">
        <v>3952</v>
      </c>
      <c r="E4170" s="7" t="s">
        <v>16</v>
      </c>
      <c r="F4170" s="7" t="s">
        <v>4270</v>
      </c>
      <c r="G4170" s="7" t="s">
        <v>17</v>
      </c>
      <c r="H4170" s="7" t="s">
        <v>7317</v>
      </c>
      <c r="I4170" s="7" t="s">
        <v>4396</v>
      </c>
      <c r="J4170" s="7"/>
      <c r="K4170" s="7"/>
      <c r="L4170" s="7" t="s">
        <v>8531</v>
      </c>
      <c r="M4170" s="7" t="s">
        <v>14344</v>
      </c>
      <c r="N4170" s="7">
        <v>1730.4</v>
      </c>
      <c r="O4170" s="7">
        <v>120</v>
      </c>
      <c r="P4170" s="7">
        <v>14.42</v>
      </c>
      <c r="Q4170" s="7" t="s">
        <v>20</v>
      </c>
      <c r="R4170" s="1"/>
      <c r="S4170" s="1"/>
      <c r="T4170" s="1"/>
      <c r="U4170" s="15" t="s">
        <v>816</v>
      </c>
      <c r="V4170" s="52"/>
      <c r="W4170" s="14" t="s">
        <v>815</v>
      </c>
      <c r="X4170" s="20">
        <v>0</v>
      </c>
      <c r="Y4170" s="7" t="s">
        <v>12941</v>
      </c>
      <c r="Z4170" s="11" t="s">
        <v>4442</v>
      </c>
      <c r="AA4170" s="7">
        <v>1500000</v>
      </c>
      <c r="AB4170" s="1" t="s">
        <v>15733</v>
      </c>
      <c r="AC4170" s="7" t="s">
        <v>14869</v>
      </c>
      <c r="AD4170" s="1" t="s">
        <v>16269</v>
      </c>
    </row>
    <row r="4171" spans="1:30">
      <c r="A4171" s="6">
        <v>43913</v>
      </c>
      <c r="B4171" s="7" t="s">
        <v>21</v>
      </c>
      <c r="C4171" s="7" t="s">
        <v>4269</v>
      </c>
      <c r="D4171" s="7" t="s">
        <v>3952</v>
      </c>
      <c r="E4171" s="7" t="s">
        <v>16</v>
      </c>
      <c r="F4171" s="7" t="s">
        <v>4270</v>
      </c>
      <c r="G4171" s="7" t="s">
        <v>17</v>
      </c>
      <c r="H4171" s="7" t="s">
        <v>7318</v>
      </c>
      <c r="I4171" s="7" t="s">
        <v>4396</v>
      </c>
      <c r="J4171" s="7"/>
      <c r="K4171" s="7"/>
      <c r="L4171" s="7" t="s">
        <v>8531</v>
      </c>
      <c r="M4171" s="7" t="s">
        <v>14344</v>
      </c>
      <c r="N4171" s="7">
        <v>1730.4</v>
      </c>
      <c r="O4171" s="7">
        <v>120</v>
      </c>
      <c r="P4171" s="7">
        <v>14.42</v>
      </c>
      <c r="Q4171" s="7" t="s">
        <v>20</v>
      </c>
      <c r="R4171" s="1"/>
      <c r="S4171" s="1"/>
      <c r="T4171" s="1"/>
      <c r="U4171" s="15" t="s">
        <v>816</v>
      </c>
      <c r="V4171" s="52"/>
      <c r="W4171" s="14" t="s">
        <v>815</v>
      </c>
      <c r="X4171" s="20">
        <v>0</v>
      </c>
      <c r="Y4171" s="7" t="s">
        <v>12942</v>
      </c>
      <c r="Z4171" s="11" t="s">
        <v>4442</v>
      </c>
      <c r="AA4171" s="7">
        <v>1500000</v>
      </c>
      <c r="AB4171" s="1" t="s">
        <v>15733</v>
      </c>
      <c r="AC4171" s="7" t="s">
        <v>14869</v>
      </c>
      <c r="AD4171" s="1" t="s">
        <v>16269</v>
      </c>
    </row>
    <row r="4172" spans="1:30">
      <c r="A4172" s="6">
        <v>43943</v>
      </c>
      <c r="B4172" s="7" t="s">
        <v>15</v>
      </c>
      <c r="C4172" s="7" t="s">
        <v>4642</v>
      </c>
      <c r="D4172" s="7" t="s">
        <v>2046</v>
      </c>
      <c r="E4172" s="7" t="s">
        <v>16</v>
      </c>
      <c r="F4172" s="7"/>
      <c r="G4172" s="7" t="s">
        <v>17</v>
      </c>
      <c r="H4172" s="7" t="s">
        <v>7319</v>
      </c>
      <c r="I4172" s="7" t="s">
        <v>2093</v>
      </c>
      <c r="J4172" s="7"/>
      <c r="K4172" s="7" t="s">
        <v>2094</v>
      </c>
      <c r="L4172" s="7" t="s">
        <v>13865</v>
      </c>
      <c r="M4172" s="7" t="s">
        <v>2055</v>
      </c>
      <c r="N4172" s="7">
        <v>1725</v>
      </c>
      <c r="O4172" s="7">
        <v>11500</v>
      </c>
      <c r="P4172" s="7">
        <v>0.15</v>
      </c>
      <c r="Q4172" s="7"/>
      <c r="R4172" s="1"/>
      <c r="S4172" s="1"/>
      <c r="T4172" s="1"/>
      <c r="U4172" s="15" t="s">
        <v>816</v>
      </c>
      <c r="V4172" s="52"/>
      <c r="W4172" s="14" t="s">
        <v>815</v>
      </c>
      <c r="X4172" s="20">
        <v>0</v>
      </c>
      <c r="Y4172" s="7" t="s">
        <v>12943</v>
      </c>
      <c r="Z4172" s="11" t="s">
        <v>4442</v>
      </c>
      <c r="AA4172" s="7">
        <v>2000000</v>
      </c>
      <c r="AB4172" s="1" t="s">
        <v>15207</v>
      </c>
      <c r="AC4172" s="7" t="s">
        <v>14869</v>
      </c>
      <c r="AD4172" s="1" t="s">
        <v>16269</v>
      </c>
    </row>
    <row r="4173" spans="1:30">
      <c r="A4173" s="6">
        <v>43915</v>
      </c>
      <c r="B4173" s="7" t="s">
        <v>15</v>
      </c>
      <c r="C4173" s="7" t="s">
        <v>4458</v>
      </c>
      <c r="D4173" s="11" t="s">
        <v>904</v>
      </c>
      <c r="E4173" s="7" t="s">
        <v>16</v>
      </c>
      <c r="F4173" s="7" t="s">
        <v>4459</v>
      </c>
      <c r="G4173" s="7" t="s">
        <v>17</v>
      </c>
      <c r="H4173" s="7" t="s">
        <v>7320</v>
      </c>
      <c r="I4173" s="7" t="s">
        <v>10193</v>
      </c>
      <c r="J4173" s="7"/>
      <c r="K4173" s="7" t="s">
        <v>4517</v>
      </c>
      <c r="L4173" s="7" t="s">
        <v>8442</v>
      </c>
      <c r="M4173" s="7" t="s">
        <v>8443</v>
      </c>
      <c r="N4173" s="7">
        <v>1720</v>
      </c>
      <c r="O4173" s="7">
        <v>200</v>
      </c>
      <c r="P4173" s="7">
        <v>8.6</v>
      </c>
      <c r="Q4173" s="7"/>
      <c r="R4173" s="1"/>
      <c r="S4173" s="1"/>
      <c r="T4173" s="1"/>
      <c r="U4173" s="15" t="s">
        <v>816</v>
      </c>
      <c r="V4173" s="52"/>
      <c r="W4173" s="14" t="s">
        <v>815</v>
      </c>
      <c r="X4173" s="20">
        <v>0</v>
      </c>
      <c r="Y4173" s="7" t="s">
        <v>12944</v>
      </c>
      <c r="Z4173" s="11" t="s">
        <v>4442</v>
      </c>
      <c r="AA4173" s="7">
        <v>0</v>
      </c>
      <c r="AB4173" s="1" t="s">
        <v>15270</v>
      </c>
      <c r="AC4173" s="7" t="s">
        <v>14869</v>
      </c>
      <c r="AD4173" s="1" t="s">
        <v>16269</v>
      </c>
    </row>
    <row r="4174" spans="1:30">
      <c r="A4174" s="6">
        <v>43941</v>
      </c>
      <c r="B4174" s="7" t="s">
        <v>21</v>
      </c>
      <c r="C4174" s="7" t="s">
        <v>2648</v>
      </c>
      <c r="D4174" s="11" t="s">
        <v>3952</v>
      </c>
      <c r="E4174" s="7" t="s">
        <v>16</v>
      </c>
      <c r="F4174" s="7" t="s">
        <v>4728</v>
      </c>
      <c r="G4174" s="7" t="s">
        <v>17</v>
      </c>
      <c r="H4174" s="7" t="s">
        <v>7321</v>
      </c>
      <c r="I4174" s="7" t="s">
        <v>10194</v>
      </c>
      <c r="J4174" s="7"/>
      <c r="K4174" s="7"/>
      <c r="L4174" s="7" t="s">
        <v>14775</v>
      </c>
      <c r="M4174" s="7" t="s">
        <v>14774</v>
      </c>
      <c r="N4174" s="7">
        <v>1716</v>
      </c>
      <c r="O4174" s="7"/>
      <c r="P4174" s="7"/>
      <c r="Q4174" s="7"/>
      <c r="R4174" s="1"/>
      <c r="S4174" s="1"/>
      <c r="T4174" s="1"/>
      <c r="U4174" s="15" t="s">
        <v>816</v>
      </c>
      <c r="V4174" s="52"/>
      <c r="W4174" s="14" t="s">
        <v>815</v>
      </c>
      <c r="X4174" s="20">
        <v>0</v>
      </c>
      <c r="Y4174" s="7" t="s">
        <v>12945</v>
      </c>
      <c r="Z4174" s="11" t="s">
        <v>4442</v>
      </c>
      <c r="AA4174" s="7">
        <v>0</v>
      </c>
      <c r="AB4174" s="1" t="s">
        <v>16190</v>
      </c>
      <c r="AC4174" s="7" t="s">
        <v>14870</v>
      </c>
      <c r="AD4174" s="1" t="s">
        <v>16269</v>
      </c>
    </row>
    <row r="4175" spans="1:30">
      <c r="A4175" s="6">
        <v>43949</v>
      </c>
      <c r="B4175" s="7" t="s">
        <v>1385</v>
      </c>
      <c r="C4175" s="7" t="s">
        <v>4499</v>
      </c>
      <c r="D4175" s="7" t="s">
        <v>2194</v>
      </c>
      <c r="E4175" s="7" t="s">
        <v>36</v>
      </c>
      <c r="F4175" s="7" t="s">
        <v>2319</v>
      </c>
      <c r="G4175" s="7" t="s">
        <v>17</v>
      </c>
      <c r="H4175" s="7" t="s">
        <v>7322</v>
      </c>
      <c r="I4175" s="7" t="s">
        <v>2321</v>
      </c>
      <c r="J4175" s="7" t="s">
        <v>2321</v>
      </c>
      <c r="K4175" s="7" t="s">
        <v>2321</v>
      </c>
      <c r="L4175" s="7" t="s">
        <v>4766</v>
      </c>
      <c r="M4175" s="7" t="s">
        <v>4767</v>
      </c>
      <c r="N4175" s="7">
        <v>1710</v>
      </c>
      <c r="O4175" s="7">
        <v>3</v>
      </c>
      <c r="P4175" s="7">
        <v>570</v>
      </c>
      <c r="Q4175" s="7"/>
      <c r="R4175" s="1"/>
      <c r="S4175" s="1"/>
      <c r="T4175" s="1"/>
      <c r="U4175" s="15" t="s">
        <v>816</v>
      </c>
      <c r="V4175" s="52"/>
      <c r="W4175" s="14" t="s">
        <v>815</v>
      </c>
      <c r="X4175" s="20">
        <v>0</v>
      </c>
      <c r="Y4175" s="7" t="s">
        <v>12946</v>
      </c>
      <c r="Z4175" s="11" t="s">
        <v>4442</v>
      </c>
      <c r="AA4175" s="7">
        <v>0</v>
      </c>
      <c r="AB4175" s="1" t="s">
        <v>15521</v>
      </c>
      <c r="AC4175" s="7" t="s">
        <v>14869</v>
      </c>
      <c r="AD4175" s="1" t="s">
        <v>16269</v>
      </c>
    </row>
    <row r="4176" spans="1:30">
      <c r="A4176" s="6">
        <v>43938</v>
      </c>
      <c r="B4176" s="7" t="s">
        <v>21</v>
      </c>
      <c r="C4176" s="7" t="s">
        <v>4589</v>
      </c>
      <c r="D4176" s="7" t="s">
        <v>2170</v>
      </c>
      <c r="E4176" s="7" t="s">
        <v>16</v>
      </c>
      <c r="F4176" s="7"/>
      <c r="G4176" s="7" t="s">
        <v>17</v>
      </c>
      <c r="H4176" s="7" t="s">
        <v>7323</v>
      </c>
      <c r="I4176" s="7" t="s">
        <v>5081</v>
      </c>
      <c r="J4176" s="7"/>
      <c r="K4176" s="7"/>
      <c r="L4176" s="7" t="s">
        <v>13872</v>
      </c>
      <c r="M4176" s="7" t="s">
        <v>2172</v>
      </c>
      <c r="N4176" s="7">
        <v>1707.2</v>
      </c>
      <c r="O4176" s="7">
        <v>1552</v>
      </c>
      <c r="P4176" s="7">
        <v>1.1000000000000001</v>
      </c>
      <c r="Q4176" s="7"/>
      <c r="R4176" s="1"/>
      <c r="S4176" s="1"/>
      <c r="T4176" s="1"/>
      <c r="U4176" s="15" t="s">
        <v>816</v>
      </c>
      <c r="V4176" s="52"/>
      <c r="W4176" s="14" t="s">
        <v>815</v>
      </c>
      <c r="X4176" s="20">
        <v>0</v>
      </c>
      <c r="Y4176" s="7" t="s">
        <v>12947</v>
      </c>
      <c r="Z4176" s="11" t="s">
        <v>4442</v>
      </c>
      <c r="AA4176" s="7">
        <v>500000</v>
      </c>
      <c r="AB4176" s="1" t="s">
        <v>15215</v>
      </c>
      <c r="AC4176" s="7" t="s">
        <v>14869</v>
      </c>
      <c r="AD4176" s="1" t="s">
        <v>16269</v>
      </c>
    </row>
    <row r="4177" spans="1:30">
      <c r="A4177" s="6">
        <v>43949</v>
      </c>
      <c r="B4177" s="7" t="s">
        <v>1385</v>
      </c>
      <c r="C4177" s="7" t="s">
        <v>4499</v>
      </c>
      <c r="D4177" s="7" t="s">
        <v>2194</v>
      </c>
      <c r="E4177" s="7" t="s">
        <v>36</v>
      </c>
      <c r="F4177" s="7" t="s">
        <v>2319</v>
      </c>
      <c r="G4177" s="7" t="s">
        <v>17</v>
      </c>
      <c r="H4177" s="7" t="s">
        <v>7310</v>
      </c>
      <c r="I4177" s="7" t="s">
        <v>2321</v>
      </c>
      <c r="J4177" s="7" t="s">
        <v>2321</v>
      </c>
      <c r="K4177" s="7" t="s">
        <v>2321</v>
      </c>
      <c r="L4177" s="7" t="s">
        <v>8355</v>
      </c>
      <c r="M4177" s="7" t="s">
        <v>2620</v>
      </c>
      <c r="N4177" s="7">
        <v>1700.86</v>
      </c>
      <c r="O4177" s="7">
        <v>232</v>
      </c>
      <c r="P4177" s="7">
        <v>7.3312999999999997</v>
      </c>
      <c r="Q4177" s="7"/>
      <c r="R4177" s="1"/>
      <c r="S4177" s="1"/>
      <c r="T4177" s="1"/>
      <c r="U4177" s="15" t="s">
        <v>816</v>
      </c>
      <c r="V4177" s="52"/>
      <c r="W4177" s="14" t="s">
        <v>815</v>
      </c>
      <c r="X4177" s="20">
        <v>0</v>
      </c>
      <c r="Y4177" s="7" t="s">
        <v>12948</v>
      </c>
      <c r="Z4177" s="11" t="s">
        <v>4442</v>
      </c>
      <c r="AA4177" s="7">
        <v>40000000</v>
      </c>
      <c r="AB4177" s="1" t="s">
        <v>15276</v>
      </c>
      <c r="AC4177" s="7" t="s">
        <v>14869</v>
      </c>
      <c r="AD4177" s="1" t="s">
        <v>16269</v>
      </c>
    </row>
    <row r="4178" spans="1:30">
      <c r="A4178" s="6">
        <v>43941</v>
      </c>
      <c r="B4178" s="7" t="s">
        <v>15</v>
      </c>
      <c r="C4178" s="7" t="s">
        <v>4645</v>
      </c>
      <c r="D4178" s="7" t="s">
        <v>692</v>
      </c>
      <c r="E4178" s="7" t="s">
        <v>16</v>
      </c>
      <c r="F4178" s="7"/>
      <c r="G4178" s="7" t="s">
        <v>17</v>
      </c>
      <c r="H4178" s="7" t="s">
        <v>7324</v>
      </c>
      <c r="I4178" s="7" t="s">
        <v>9156</v>
      </c>
      <c r="J4178" s="7"/>
      <c r="K4178" s="7" t="s">
        <v>9157</v>
      </c>
      <c r="L4178" s="7" t="s">
        <v>9734</v>
      </c>
      <c r="M4178" s="7" t="s">
        <v>9735</v>
      </c>
      <c r="N4178" s="7">
        <v>1700</v>
      </c>
      <c r="O4178" s="7">
        <v>20</v>
      </c>
      <c r="P4178" s="7">
        <v>85</v>
      </c>
      <c r="Q4178" s="7"/>
      <c r="R4178" s="1"/>
      <c r="S4178" s="1"/>
      <c r="T4178" s="1"/>
      <c r="U4178" s="15" t="s">
        <v>816</v>
      </c>
      <c r="V4178" s="52"/>
      <c r="W4178" s="14" t="s">
        <v>815</v>
      </c>
      <c r="X4178" s="20">
        <v>0</v>
      </c>
      <c r="Y4178" s="7" t="s">
        <v>12949</v>
      </c>
      <c r="Z4178" s="11" t="s">
        <v>4442</v>
      </c>
      <c r="AA4178" s="7">
        <v>100000</v>
      </c>
      <c r="AB4178" s="1" t="s">
        <v>16072</v>
      </c>
      <c r="AC4178" s="7" t="s">
        <v>14870</v>
      </c>
      <c r="AD4178" s="1" t="s">
        <v>16269</v>
      </c>
    </row>
    <row r="4179" spans="1:30">
      <c r="A4179" s="6">
        <v>43941</v>
      </c>
      <c r="B4179" s="7" t="s">
        <v>15</v>
      </c>
      <c r="C4179" s="7" t="s">
        <v>4645</v>
      </c>
      <c r="D4179" s="7" t="s">
        <v>692</v>
      </c>
      <c r="E4179" s="7" t="s">
        <v>16</v>
      </c>
      <c r="F4179" s="7"/>
      <c r="G4179" s="7" t="s">
        <v>17</v>
      </c>
      <c r="H4179" s="7" t="s">
        <v>7325</v>
      </c>
      <c r="I4179" s="7" t="s">
        <v>9156</v>
      </c>
      <c r="J4179" s="7"/>
      <c r="K4179" s="7" t="s">
        <v>9157</v>
      </c>
      <c r="L4179" s="7" t="s">
        <v>9734</v>
      </c>
      <c r="M4179" s="7" t="s">
        <v>9735</v>
      </c>
      <c r="N4179" s="7">
        <v>1700</v>
      </c>
      <c r="O4179" s="7">
        <v>20</v>
      </c>
      <c r="P4179" s="7">
        <v>85</v>
      </c>
      <c r="Q4179" s="7"/>
      <c r="R4179" s="1"/>
      <c r="S4179" s="1"/>
      <c r="T4179" s="1"/>
      <c r="U4179" s="15" t="s">
        <v>816</v>
      </c>
      <c r="V4179" s="52"/>
      <c r="W4179" s="14" t="s">
        <v>815</v>
      </c>
      <c r="X4179" s="20">
        <v>0</v>
      </c>
      <c r="Y4179" s="7" t="s">
        <v>12950</v>
      </c>
      <c r="Z4179" s="11" t="s">
        <v>4442</v>
      </c>
      <c r="AA4179" s="7">
        <v>100000</v>
      </c>
      <c r="AB4179" s="1" t="s">
        <v>16072</v>
      </c>
      <c r="AC4179" s="7" t="s">
        <v>14870</v>
      </c>
      <c r="AD4179" s="1" t="s">
        <v>16269</v>
      </c>
    </row>
    <row r="4180" spans="1:30">
      <c r="A4180" s="6">
        <v>43949</v>
      </c>
      <c r="B4180" s="7" t="s">
        <v>1385</v>
      </c>
      <c r="C4180" s="7" t="s">
        <v>4499</v>
      </c>
      <c r="D4180" s="7" t="s">
        <v>2194</v>
      </c>
      <c r="E4180" s="7" t="s">
        <v>36</v>
      </c>
      <c r="F4180" s="7" t="s">
        <v>2319</v>
      </c>
      <c r="G4180" s="7" t="s">
        <v>17</v>
      </c>
      <c r="H4180" s="7" t="s">
        <v>7326</v>
      </c>
      <c r="I4180" s="7" t="s">
        <v>2321</v>
      </c>
      <c r="J4180" s="7" t="s">
        <v>2321</v>
      </c>
      <c r="K4180" s="7" t="s">
        <v>2321</v>
      </c>
      <c r="L4180" s="7" t="s">
        <v>13888</v>
      </c>
      <c r="M4180" s="7" t="s">
        <v>2338</v>
      </c>
      <c r="N4180" s="7">
        <v>1698</v>
      </c>
      <c r="O4180" s="7">
        <v>100</v>
      </c>
      <c r="P4180" s="7">
        <v>16.98</v>
      </c>
      <c r="Q4180" s="7"/>
      <c r="R4180" s="1"/>
      <c r="S4180" s="1"/>
      <c r="T4180" s="1"/>
      <c r="U4180" s="15" t="s">
        <v>816</v>
      </c>
      <c r="V4180" s="52"/>
      <c r="W4180" s="14" t="s">
        <v>815</v>
      </c>
      <c r="X4180" s="20">
        <v>0</v>
      </c>
      <c r="Y4180" s="7" t="s">
        <v>12951</v>
      </c>
      <c r="Z4180" s="11" t="s">
        <v>4442</v>
      </c>
      <c r="AA4180" s="7">
        <v>0</v>
      </c>
      <c r="AB4180" s="1" t="s">
        <v>15239</v>
      </c>
      <c r="AC4180" s="7" t="s">
        <v>14870</v>
      </c>
      <c r="AD4180" s="1" t="s">
        <v>16269</v>
      </c>
    </row>
    <row r="4181" spans="1:30">
      <c r="A4181" s="6">
        <v>43918</v>
      </c>
      <c r="B4181" s="7" t="s">
        <v>15</v>
      </c>
      <c r="C4181" s="7" t="s">
        <v>4632</v>
      </c>
      <c r="D4181" s="7" t="s">
        <v>3512</v>
      </c>
      <c r="E4181" s="7" t="s">
        <v>16</v>
      </c>
      <c r="F4181" s="7"/>
      <c r="G4181" s="7" t="s">
        <v>17</v>
      </c>
      <c r="H4181" s="7" t="s">
        <v>7327</v>
      </c>
      <c r="I4181" s="7" t="s">
        <v>10195</v>
      </c>
      <c r="J4181" s="7" t="s">
        <v>10196</v>
      </c>
      <c r="K4181" s="7" t="s">
        <v>10196</v>
      </c>
      <c r="L4181" s="7" t="s">
        <v>3573</v>
      </c>
      <c r="M4181" s="7" t="s">
        <v>8603</v>
      </c>
      <c r="N4181" s="7">
        <v>1694</v>
      </c>
      <c r="O4181" s="7">
        <v>200</v>
      </c>
      <c r="P4181" s="7">
        <v>8.4700000000000006</v>
      </c>
      <c r="Q4181" s="7"/>
      <c r="R4181" s="1"/>
      <c r="S4181" s="1"/>
      <c r="T4181" s="1"/>
      <c r="U4181" s="15" t="s">
        <v>816</v>
      </c>
      <c r="V4181" s="52"/>
      <c r="W4181" s="14" t="s">
        <v>815</v>
      </c>
      <c r="X4181" s="20">
        <v>0</v>
      </c>
      <c r="Y4181" s="7" t="s">
        <v>12952</v>
      </c>
      <c r="Z4181" s="11" t="s">
        <v>4442</v>
      </c>
      <c r="AA4181" s="7">
        <v>450000</v>
      </c>
      <c r="AB4181" s="1" t="s">
        <v>15385</v>
      </c>
      <c r="AC4181" s="7" t="s">
        <v>14869</v>
      </c>
      <c r="AD4181" s="1" t="s">
        <v>16269</v>
      </c>
    </row>
    <row r="4182" spans="1:30">
      <c r="A4182" s="6">
        <v>43945</v>
      </c>
      <c r="B4182" s="7" t="s">
        <v>21</v>
      </c>
      <c r="C4182" s="7" t="s">
        <v>4297</v>
      </c>
      <c r="D4182" s="7" t="s">
        <v>309</v>
      </c>
      <c r="E4182" s="7" t="s">
        <v>16</v>
      </c>
      <c r="F4182" s="7" t="s">
        <v>4298</v>
      </c>
      <c r="G4182" s="7" t="s">
        <v>37</v>
      </c>
      <c r="H4182" s="7" t="s">
        <v>7328</v>
      </c>
      <c r="I4182" s="7" t="s">
        <v>2283</v>
      </c>
      <c r="J4182" s="7" t="s">
        <v>314</v>
      </c>
      <c r="K4182" s="7" t="s">
        <v>10197</v>
      </c>
      <c r="L4182" s="7" t="s">
        <v>14777</v>
      </c>
      <c r="M4182" s="7" t="s">
        <v>14776</v>
      </c>
      <c r="N4182" s="7">
        <v>1690</v>
      </c>
      <c r="O4182" s="7">
        <v>1</v>
      </c>
      <c r="P4182" s="7">
        <v>1690</v>
      </c>
      <c r="Q4182" s="7"/>
      <c r="R4182" s="1"/>
      <c r="S4182" s="1"/>
      <c r="T4182" s="1"/>
      <c r="U4182" s="15" t="s">
        <v>816</v>
      </c>
      <c r="V4182" s="52"/>
      <c r="W4182" s="14" t="s">
        <v>815</v>
      </c>
      <c r="X4182" s="20">
        <v>0</v>
      </c>
      <c r="Y4182" s="7" t="s">
        <v>12953</v>
      </c>
      <c r="Z4182" s="11" t="s">
        <v>4442</v>
      </c>
      <c r="AA4182" s="7">
        <v>10000</v>
      </c>
      <c r="AB4182" s="1" t="s">
        <v>14946</v>
      </c>
      <c r="AC4182" s="7" t="s">
        <v>14868</v>
      </c>
      <c r="AD4182" s="1" t="s">
        <v>16269</v>
      </c>
    </row>
    <row r="4183" spans="1:30">
      <c r="A4183" s="6">
        <v>43918</v>
      </c>
      <c r="B4183" s="7" t="s">
        <v>15</v>
      </c>
      <c r="C4183" s="7" t="s">
        <v>4632</v>
      </c>
      <c r="D4183" s="7" t="s">
        <v>3512</v>
      </c>
      <c r="E4183" s="7" t="s">
        <v>16</v>
      </c>
      <c r="F4183" s="7"/>
      <c r="G4183" s="7" t="s">
        <v>17</v>
      </c>
      <c r="H4183" s="7" t="s">
        <v>7329</v>
      </c>
      <c r="I4183" s="7" t="s">
        <v>10198</v>
      </c>
      <c r="J4183" s="7" t="s">
        <v>10199</v>
      </c>
      <c r="K4183" s="7" t="s">
        <v>10199</v>
      </c>
      <c r="L4183" s="7" t="s">
        <v>3573</v>
      </c>
      <c r="M4183" s="7" t="s">
        <v>8603</v>
      </c>
      <c r="N4183" s="7">
        <v>1689.12</v>
      </c>
      <c r="O4183" s="7">
        <v>144</v>
      </c>
      <c r="P4183" s="7">
        <v>11.73</v>
      </c>
      <c r="Q4183" s="7"/>
      <c r="R4183" s="1"/>
      <c r="S4183" s="1"/>
      <c r="T4183" s="1"/>
      <c r="U4183" s="15" t="s">
        <v>816</v>
      </c>
      <c r="V4183" s="52"/>
      <c r="W4183" s="14" t="s">
        <v>815</v>
      </c>
      <c r="X4183" s="20">
        <v>0</v>
      </c>
      <c r="Y4183" s="7" t="s">
        <v>12954</v>
      </c>
      <c r="Z4183" s="11" t="s">
        <v>4442</v>
      </c>
      <c r="AA4183" s="7">
        <v>450000</v>
      </c>
      <c r="AB4183" s="1" t="s">
        <v>15385</v>
      </c>
      <c r="AC4183" s="7" t="s">
        <v>14869</v>
      </c>
      <c r="AD4183" s="1" t="s">
        <v>16269</v>
      </c>
    </row>
    <row r="4184" spans="1:30">
      <c r="A4184" s="6">
        <v>43944</v>
      </c>
      <c r="B4184" s="7" t="s">
        <v>21</v>
      </c>
      <c r="C4184" s="7" t="s">
        <v>6859</v>
      </c>
      <c r="D4184" s="11" t="s">
        <v>904</v>
      </c>
      <c r="E4184" s="7" t="s">
        <v>16</v>
      </c>
      <c r="F4184" s="7" t="s">
        <v>7330</v>
      </c>
      <c r="G4184" s="7" t="s">
        <v>17</v>
      </c>
      <c r="H4184" s="7" t="s">
        <v>7331</v>
      </c>
      <c r="I4184" s="7" t="s">
        <v>2804</v>
      </c>
      <c r="J4184" s="7"/>
      <c r="K4184" s="7" t="s">
        <v>192</v>
      </c>
      <c r="L4184" s="7" t="s">
        <v>14778</v>
      </c>
      <c r="M4184" s="7" t="s">
        <v>10200</v>
      </c>
      <c r="N4184" s="7">
        <v>1681</v>
      </c>
      <c r="O4184" s="7"/>
      <c r="P4184" s="7"/>
      <c r="Q4184" s="7"/>
      <c r="R4184" s="1"/>
      <c r="S4184" s="1"/>
      <c r="T4184" s="1"/>
      <c r="U4184" s="15" t="s">
        <v>816</v>
      </c>
      <c r="V4184" s="52"/>
      <c r="W4184" s="14" t="s">
        <v>815</v>
      </c>
      <c r="X4184" s="20">
        <v>0</v>
      </c>
      <c r="Y4184" s="7" t="s">
        <v>12955</v>
      </c>
      <c r="Z4184" s="11" t="s">
        <v>4442</v>
      </c>
      <c r="AA4184" s="7">
        <v>100000</v>
      </c>
      <c r="AB4184" s="1" t="s">
        <v>16191</v>
      </c>
      <c r="AC4184" s="7" t="s">
        <v>14868</v>
      </c>
      <c r="AD4184" s="1" t="s">
        <v>16269</v>
      </c>
    </row>
    <row r="4185" spans="1:30">
      <c r="A4185" s="6">
        <v>43943</v>
      </c>
      <c r="B4185" s="7" t="s">
        <v>15</v>
      </c>
      <c r="C4185" s="7" t="s">
        <v>4642</v>
      </c>
      <c r="D4185" s="7" t="s">
        <v>2046</v>
      </c>
      <c r="E4185" s="7" t="s">
        <v>16</v>
      </c>
      <c r="F4185" s="7"/>
      <c r="G4185" s="7" t="s">
        <v>17</v>
      </c>
      <c r="H4185" s="7" t="s">
        <v>7332</v>
      </c>
      <c r="I4185" s="7" t="s">
        <v>2093</v>
      </c>
      <c r="J4185" s="7"/>
      <c r="K4185" s="7" t="s">
        <v>2094</v>
      </c>
      <c r="L4185" s="7" t="s">
        <v>13865</v>
      </c>
      <c r="M4185" s="7" t="s">
        <v>2055</v>
      </c>
      <c r="N4185" s="7">
        <v>1680</v>
      </c>
      <c r="O4185" s="7">
        <v>11200</v>
      </c>
      <c r="P4185" s="7">
        <v>0.15</v>
      </c>
      <c r="Q4185" s="7"/>
      <c r="R4185" s="1"/>
      <c r="S4185" s="1"/>
      <c r="T4185" s="1"/>
      <c r="U4185" s="15" t="s">
        <v>816</v>
      </c>
      <c r="V4185" s="52"/>
      <c r="W4185" s="14" t="s">
        <v>815</v>
      </c>
      <c r="X4185" s="20">
        <v>0</v>
      </c>
      <c r="Y4185" s="7" t="s">
        <v>12956</v>
      </c>
      <c r="Z4185" s="11" t="s">
        <v>4442</v>
      </c>
      <c r="AA4185" s="7">
        <v>2000000</v>
      </c>
      <c r="AB4185" s="1" t="s">
        <v>15207</v>
      </c>
      <c r="AC4185" s="7" t="s">
        <v>14869</v>
      </c>
      <c r="AD4185" s="1" t="s">
        <v>16269</v>
      </c>
    </row>
    <row r="4186" spans="1:30">
      <c r="A4186" s="6">
        <v>43921</v>
      </c>
      <c r="B4186" s="7" t="s">
        <v>15</v>
      </c>
      <c r="C4186" s="7" t="s">
        <v>4632</v>
      </c>
      <c r="D4186" s="7" t="s">
        <v>3512</v>
      </c>
      <c r="E4186" s="7" t="s">
        <v>16</v>
      </c>
      <c r="F4186" s="7"/>
      <c r="G4186" s="7" t="s">
        <v>17</v>
      </c>
      <c r="H4186" s="7" t="s">
        <v>7333</v>
      </c>
      <c r="I4186" s="7" t="s">
        <v>10201</v>
      </c>
      <c r="J4186" s="7" t="s">
        <v>10202</v>
      </c>
      <c r="K4186" s="7" t="s">
        <v>10202</v>
      </c>
      <c r="L4186" s="7" t="s">
        <v>14706</v>
      </c>
      <c r="M4186" s="7" t="s">
        <v>9847</v>
      </c>
      <c r="N4186" s="7">
        <v>1680</v>
      </c>
      <c r="O4186" s="7">
        <v>20</v>
      </c>
      <c r="P4186" s="7">
        <v>84</v>
      </c>
      <c r="Q4186" s="7"/>
      <c r="R4186" s="1"/>
      <c r="S4186" s="1"/>
      <c r="T4186" s="1"/>
      <c r="U4186" s="15" t="s">
        <v>816</v>
      </c>
      <c r="V4186" s="52"/>
      <c r="W4186" s="14" t="s">
        <v>815</v>
      </c>
      <c r="X4186" s="20">
        <v>0</v>
      </c>
      <c r="Y4186" s="7" t="s">
        <v>12957</v>
      </c>
      <c r="Z4186" s="11" t="s">
        <v>4442</v>
      </c>
      <c r="AA4186" s="7">
        <v>300000</v>
      </c>
      <c r="AB4186" s="1" t="s">
        <v>16107</v>
      </c>
      <c r="AC4186" s="7" t="s">
        <v>14869</v>
      </c>
      <c r="AD4186" s="1" t="s">
        <v>16269</v>
      </c>
    </row>
    <row r="4187" spans="1:30">
      <c r="A4187" s="6">
        <v>43944</v>
      </c>
      <c r="B4187" s="7" t="s">
        <v>15</v>
      </c>
      <c r="C4187" s="7" t="s">
        <v>4656</v>
      </c>
      <c r="D4187" s="7" t="s">
        <v>39</v>
      </c>
      <c r="E4187" s="7" t="s">
        <v>16</v>
      </c>
      <c r="F4187" s="7" t="s">
        <v>129</v>
      </c>
      <c r="G4187" s="7" t="s">
        <v>37</v>
      </c>
      <c r="H4187" s="7" t="s">
        <v>171</v>
      </c>
      <c r="I4187" s="7" t="s">
        <v>8668</v>
      </c>
      <c r="J4187" s="7"/>
      <c r="K4187" s="7" t="s">
        <v>172</v>
      </c>
      <c r="L4187" s="7" t="s">
        <v>145</v>
      </c>
      <c r="M4187" s="7" t="s">
        <v>9916</v>
      </c>
      <c r="N4187" s="7">
        <v>1680</v>
      </c>
      <c r="O4187" s="7">
        <v>1680</v>
      </c>
      <c r="P4187" s="7">
        <v>1</v>
      </c>
      <c r="Q4187" s="7"/>
      <c r="R4187" s="1"/>
      <c r="S4187" s="1"/>
      <c r="T4187" s="1"/>
      <c r="U4187" s="15" t="s">
        <v>816</v>
      </c>
      <c r="V4187" s="52"/>
      <c r="W4187" s="14" t="s">
        <v>815</v>
      </c>
      <c r="X4187" s="20">
        <v>0</v>
      </c>
      <c r="Y4187" s="7" t="s">
        <v>12958</v>
      </c>
      <c r="Z4187" s="11" t="s">
        <v>4442</v>
      </c>
      <c r="AA4187" s="7">
        <v>1000000</v>
      </c>
      <c r="AB4187" s="1" t="s">
        <v>14881</v>
      </c>
      <c r="AC4187" s="7" t="s">
        <v>14869</v>
      </c>
      <c r="AD4187" s="1" t="s">
        <v>16269</v>
      </c>
    </row>
    <row r="4188" spans="1:30">
      <c r="A4188" s="6">
        <v>43945</v>
      </c>
      <c r="B4188" s="7" t="s">
        <v>15</v>
      </c>
      <c r="C4188" s="7" t="s">
        <v>4472</v>
      </c>
      <c r="D4188" s="7" t="s">
        <v>3952</v>
      </c>
      <c r="E4188" s="7" t="s">
        <v>36</v>
      </c>
      <c r="F4188" s="7" t="s">
        <v>3979</v>
      </c>
      <c r="G4188" s="7" t="s">
        <v>17</v>
      </c>
      <c r="H4188" s="7" t="s">
        <v>7334</v>
      </c>
      <c r="I4188" s="7" t="s">
        <v>9007</v>
      </c>
      <c r="J4188" s="7"/>
      <c r="K4188" s="7" t="s">
        <v>10203</v>
      </c>
      <c r="L4188" s="7" t="s">
        <v>14779</v>
      </c>
      <c r="M4188" s="7" t="s">
        <v>10204</v>
      </c>
      <c r="N4188" s="7">
        <v>1680</v>
      </c>
      <c r="O4188" s="7"/>
      <c r="P4188" s="7">
        <v>1.4</v>
      </c>
      <c r="Q4188" s="7"/>
      <c r="R4188" s="1"/>
      <c r="S4188" s="1"/>
      <c r="T4188" s="1"/>
      <c r="U4188" s="15" t="s">
        <v>816</v>
      </c>
      <c r="V4188" s="52"/>
      <c r="W4188" s="14" t="s">
        <v>815</v>
      </c>
      <c r="X4188" s="20">
        <v>0</v>
      </c>
      <c r="Y4188" s="7" t="s">
        <v>12959</v>
      </c>
      <c r="Z4188" s="11" t="s">
        <v>4442</v>
      </c>
      <c r="AA4188" s="7">
        <v>70000</v>
      </c>
      <c r="AB4188" s="1" t="s">
        <v>16192</v>
      </c>
      <c r="AC4188" s="7" t="s">
        <v>14870</v>
      </c>
      <c r="AD4188" s="1" t="s">
        <v>16269</v>
      </c>
    </row>
    <row r="4189" spans="1:30">
      <c r="A4189" s="6">
        <v>43929</v>
      </c>
      <c r="B4189" s="7" t="s">
        <v>21</v>
      </c>
      <c r="C4189" s="7" t="s">
        <v>4238</v>
      </c>
      <c r="D4189" s="7" t="s">
        <v>309</v>
      </c>
      <c r="E4189" s="7" t="s">
        <v>16</v>
      </c>
      <c r="F4189" s="7" t="s">
        <v>4249</v>
      </c>
      <c r="G4189" s="7" t="s">
        <v>37</v>
      </c>
      <c r="H4189" s="7" t="s">
        <v>7335</v>
      </c>
      <c r="I4189" s="7" t="s">
        <v>10205</v>
      </c>
      <c r="J4189" s="7" t="s">
        <v>314</v>
      </c>
      <c r="K4189" s="7" t="s">
        <v>351</v>
      </c>
      <c r="L4189" s="7" t="s">
        <v>10206</v>
      </c>
      <c r="M4189" s="7" t="s">
        <v>10207</v>
      </c>
      <c r="N4189" s="7">
        <v>1680</v>
      </c>
      <c r="O4189" s="7">
        <v>2</v>
      </c>
      <c r="P4189" s="7">
        <v>840</v>
      </c>
      <c r="Q4189" s="7"/>
      <c r="R4189" s="1"/>
      <c r="S4189" s="1"/>
      <c r="T4189" s="1"/>
      <c r="U4189" s="15" t="s">
        <v>816</v>
      </c>
      <c r="V4189" s="52"/>
      <c r="W4189" s="14" t="s">
        <v>815</v>
      </c>
      <c r="X4189" s="20">
        <v>0</v>
      </c>
      <c r="Y4189" s="7" t="s">
        <v>12960</v>
      </c>
      <c r="Z4189" s="11" t="s">
        <v>4442</v>
      </c>
      <c r="AA4189" s="7">
        <v>95000</v>
      </c>
      <c r="AB4189" s="1" t="s">
        <v>16193</v>
      </c>
      <c r="AC4189" s="7" t="s">
        <v>14868</v>
      </c>
      <c r="AD4189" s="1" t="s">
        <v>16269</v>
      </c>
    </row>
    <row r="4190" spans="1:30">
      <c r="A4190" s="6">
        <v>43951</v>
      </c>
      <c r="B4190" s="7" t="s">
        <v>15</v>
      </c>
      <c r="C4190" s="7" t="s">
        <v>2194</v>
      </c>
      <c r="D4190" s="7" t="s">
        <v>2194</v>
      </c>
      <c r="E4190" s="7" t="s">
        <v>16</v>
      </c>
      <c r="F4190" s="7" t="s">
        <v>2195</v>
      </c>
      <c r="G4190" s="7" t="s">
        <v>37</v>
      </c>
      <c r="H4190" s="7" t="s">
        <v>7336</v>
      </c>
      <c r="I4190" s="7" t="s">
        <v>10208</v>
      </c>
      <c r="J4190" s="7" t="s">
        <v>2207</v>
      </c>
      <c r="K4190" s="7" t="s">
        <v>10209</v>
      </c>
      <c r="L4190" s="7" t="s">
        <v>10210</v>
      </c>
      <c r="M4190" s="7" t="s">
        <v>14780</v>
      </c>
      <c r="N4190" s="7">
        <v>1679</v>
      </c>
      <c r="O4190" s="7">
        <v>2</v>
      </c>
      <c r="P4190" s="7">
        <v>839.5</v>
      </c>
      <c r="Q4190" s="7"/>
      <c r="R4190" s="1"/>
      <c r="S4190" s="1"/>
      <c r="T4190" s="1"/>
      <c r="U4190" s="15" t="s">
        <v>816</v>
      </c>
      <c r="V4190" s="52"/>
      <c r="W4190" s="14" t="s">
        <v>815</v>
      </c>
      <c r="X4190" s="20">
        <v>0</v>
      </c>
      <c r="Y4190" s="7" t="s">
        <v>12961</v>
      </c>
      <c r="Z4190" s="11" t="s">
        <v>4442</v>
      </c>
      <c r="AA4190" s="7">
        <v>100000</v>
      </c>
      <c r="AB4190" s="1" t="s">
        <v>16194</v>
      </c>
      <c r="AC4190" s="7" t="s">
        <v>14868</v>
      </c>
      <c r="AD4190" s="1" t="s">
        <v>16269</v>
      </c>
    </row>
    <row r="4191" spans="1:30">
      <c r="A4191" s="6">
        <v>43946</v>
      </c>
      <c r="B4191" s="7" t="s">
        <v>21</v>
      </c>
      <c r="C4191" s="7" t="s">
        <v>4500</v>
      </c>
      <c r="D4191" s="11" t="s">
        <v>904</v>
      </c>
      <c r="E4191" s="7" t="s">
        <v>16</v>
      </c>
      <c r="F4191" s="7" t="s">
        <v>3462</v>
      </c>
      <c r="G4191" s="7" t="s">
        <v>17</v>
      </c>
      <c r="H4191" s="7" t="s">
        <v>7337</v>
      </c>
      <c r="I4191" s="7"/>
      <c r="J4191" s="7"/>
      <c r="K4191" s="7" t="s">
        <v>10211</v>
      </c>
      <c r="L4191" s="7" t="s">
        <v>10212</v>
      </c>
      <c r="M4191" s="7" t="s">
        <v>14781</v>
      </c>
      <c r="N4191" s="7">
        <v>1676</v>
      </c>
      <c r="O4191" s="7">
        <v>40</v>
      </c>
      <c r="P4191" s="7">
        <v>41.9</v>
      </c>
      <c r="Q4191" s="7"/>
      <c r="R4191" s="1"/>
      <c r="S4191" s="1"/>
      <c r="T4191" s="1"/>
      <c r="U4191" s="15" t="s">
        <v>816</v>
      </c>
      <c r="V4191" s="52"/>
      <c r="W4191" s="14" t="s">
        <v>815</v>
      </c>
      <c r="X4191" s="20">
        <v>0</v>
      </c>
      <c r="Y4191" s="7" t="s">
        <v>12962</v>
      </c>
      <c r="Z4191" s="11" t="s">
        <v>4442</v>
      </c>
      <c r="AA4191" s="7">
        <v>5000</v>
      </c>
      <c r="AB4191" s="1" t="s">
        <v>16195</v>
      </c>
      <c r="AC4191" s="7" t="s">
        <v>14870</v>
      </c>
      <c r="AD4191" s="1" t="s">
        <v>16269</v>
      </c>
    </row>
    <row r="4192" spans="1:30">
      <c r="A4192" s="6" t="s">
        <v>815</v>
      </c>
      <c r="B4192" s="7" t="s">
        <v>15</v>
      </c>
      <c r="C4192" s="7" t="s">
        <v>4458</v>
      </c>
      <c r="D4192" s="11" t="s">
        <v>904</v>
      </c>
      <c r="E4192" s="7" t="s">
        <v>16</v>
      </c>
      <c r="F4192" s="7" t="s">
        <v>5403</v>
      </c>
      <c r="G4192" s="7" t="s">
        <v>17</v>
      </c>
      <c r="H4192" s="7" t="s">
        <v>6670</v>
      </c>
      <c r="I4192" s="7" t="s">
        <v>8367</v>
      </c>
      <c r="J4192" s="7"/>
      <c r="K4192" s="7" t="s">
        <v>4525</v>
      </c>
      <c r="L4192" s="7" t="s">
        <v>9732</v>
      </c>
      <c r="M4192" s="7" t="s">
        <v>14670</v>
      </c>
      <c r="N4192" s="7">
        <v>1675.6</v>
      </c>
      <c r="O4192" s="7"/>
      <c r="P4192" s="7"/>
      <c r="Q4192" s="7"/>
      <c r="R4192" s="1"/>
      <c r="S4192" s="1"/>
      <c r="T4192" s="1"/>
      <c r="U4192" s="15" t="s">
        <v>816</v>
      </c>
      <c r="V4192" s="52"/>
      <c r="W4192" s="14" t="s">
        <v>815</v>
      </c>
      <c r="X4192" s="20">
        <v>0</v>
      </c>
      <c r="Y4192" s="7" t="s">
        <v>12963</v>
      </c>
      <c r="Z4192" s="11" t="s">
        <v>4442</v>
      </c>
      <c r="AA4192" s="7">
        <v>59374527</v>
      </c>
      <c r="AB4192" s="1" t="s">
        <v>16071</v>
      </c>
      <c r="AC4192" s="7" t="s">
        <v>14869</v>
      </c>
      <c r="AD4192" s="1" t="s">
        <v>16269</v>
      </c>
    </row>
    <row r="4193" spans="1:30">
      <c r="A4193" s="6">
        <v>43941</v>
      </c>
      <c r="B4193" s="7" t="s">
        <v>21</v>
      </c>
      <c r="C4193" s="7" t="s">
        <v>2648</v>
      </c>
      <c r="D4193" s="11" t="s">
        <v>3952</v>
      </c>
      <c r="E4193" s="7" t="s">
        <v>16</v>
      </c>
      <c r="F4193" s="7" t="s">
        <v>5520</v>
      </c>
      <c r="G4193" s="7" t="s">
        <v>17</v>
      </c>
      <c r="H4193" s="7" t="s">
        <v>7338</v>
      </c>
      <c r="I4193" s="7" t="s">
        <v>10213</v>
      </c>
      <c r="J4193" s="7"/>
      <c r="K4193" s="7"/>
      <c r="L4193" s="7" t="s">
        <v>14783</v>
      </c>
      <c r="M4193" s="7" t="s">
        <v>14782</v>
      </c>
      <c r="N4193" s="7">
        <v>1674</v>
      </c>
      <c r="O4193" s="7"/>
      <c r="P4193" s="7"/>
      <c r="Q4193" s="7"/>
      <c r="R4193" s="1"/>
      <c r="S4193" s="1"/>
      <c r="T4193" s="1"/>
      <c r="U4193" s="15" t="s">
        <v>816</v>
      </c>
      <c r="V4193" s="52"/>
      <c r="W4193" s="14" t="s">
        <v>815</v>
      </c>
      <c r="X4193" s="20">
        <v>0</v>
      </c>
      <c r="Y4193" s="7" t="s">
        <v>12964</v>
      </c>
      <c r="Z4193" s="11" t="s">
        <v>4442</v>
      </c>
      <c r="AA4193" s="7">
        <v>30000</v>
      </c>
      <c r="AB4193" s="1" t="s">
        <v>16196</v>
      </c>
      <c r="AC4193" s="7" t="s">
        <v>14868</v>
      </c>
      <c r="AD4193" s="1" t="s">
        <v>16269</v>
      </c>
    </row>
    <row r="4194" spans="1:30">
      <c r="A4194" s="6">
        <v>43938</v>
      </c>
      <c r="B4194" s="7" t="s">
        <v>21</v>
      </c>
      <c r="C4194" s="7" t="s">
        <v>4589</v>
      </c>
      <c r="D4194" s="7" t="s">
        <v>2170</v>
      </c>
      <c r="E4194" s="7" t="s">
        <v>16</v>
      </c>
      <c r="F4194" s="7"/>
      <c r="G4194" s="7" t="s">
        <v>17</v>
      </c>
      <c r="H4194" s="7" t="s">
        <v>5425</v>
      </c>
      <c r="I4194" s="7" t="s">
        <v>5081</v>
      </c>
      <c r="J4194" s="7"/>
      <c r="K4194" s="7"/>
      <c r="L4194" s="7" t="s">
        <v>13872</v>
      </c>
      <c r="M4194" s="7" t="s">
        <v>2172</v>
      </c>
      <c r="N4194" s="7">
        <v>1671.54</v>
      </c>
      <c r="O4194" s="7">
        <v>2143</v>
      </c>
      <c r="P4194" s="7">
        <v>0.78</v>
      </c>
      <c r="Q4194" s="7"/>
      <c r="R4194" s="1"/>
      <c r="S4194" s="1"/>
      <c r="T4194" s="1"/>
      <c r="U4194" s="15" t="s">
        <v>816</v>
      </c>
      <c r="V4194" s="52"/>
      <c r="W4194" s="14" t="s">
        <v>815</v>
      </c>
      <c r="X4194" s="20">
        <v>0</v>
      </c>
      <c r="Y4194" s="7" t="s">
        <v>12965</v>
      </c>
      <c r="Z4194" s="11" t="s">
        <v>4442</v>
      </c>
      <c r="AA4194" s="7">
        <v>500000</v>
      </c>
      <c r="AB4194" s="1" t="s">
        <v>15215</v>
      </c>
      <c r="AC4194" s="7" t="s">
        <v>14869</v>
      </c>
      <c r="AD4194" s="1" t="s">
        <v>16269</v>
      </c>
    </row>
    <row r="4195" spans="1:30">
      <c r="A4195" s="6">
        <v>43950</v>
      </c>
      <c r="B4195" s="7" t="s">
        <v>21</v>
      </c>
      <c r="C4195" s="7" t="s">
        <v>4257</v>
      </c>
      <c r="D4195" s="7" t="s">
        <v>309</v>
      </c>
      <c r="E4195" s="7" t="s">
        <v>16</v>
      </c>
      <c r="F4195" s="7" t="s">
        <v>363</v>
      </c>
      <c r="G4195" s="7" t="s">
        <v>37</v>
      </c>
      <c r="H4195" s="7" t="s">
        <v>7339</v>
      </c>
      <c r="I4195" s="7" t="s">
        <v>10214</v>
      </c>
      <c r="J4195" s="7" t="s">
        <v>314</v>
      </c>
      <c r="K4195" s="7" t="s">
        <v>314</v>
      </c>
      <c r="L4195" s="7" t="s">
        <v>14784</v>
      </c>
      <c r="M4195" s="7" t="s">
        <v>10215</v>
      </c>
      <c r="N4195" s="7">
        <v>1666</v>
      </c>
      <c r="O4195" s="7">
        <v>2</v>
      </c>
      <c r="P4195" s="7">
        <v>700</v>
      </c>
      <c r="Q4195" s="7"/>
      <c r="R4195" s="1"/>
      <c r="S4195" s="1"/>
      <c r="T4195" s="1"/>
      <c r="U4195" s="15" t="s">
        <v>816</v>
      </c>
      <c r="V4195" s="52"/>
      <c r="W4195" s="14" t="s">
        <v>815</v>
      </c>
      <c r="X4195" s="20">
        <v>0</v>
      </c>
      <c r="Y4195" s="7" t="s">
        <v>12966</v>
      </c>
      <c r="Z4195" s="11" t="s">
        <v>4442</v>
      </c>
      <c r="AA4195" s="7">
        <v>30000</v>
      </c>
      <c r="AB4195" s="1" t="s">
        <v>15288</v>
      </c>
      <c r="AC4195" s="7" t="s">
        <v>14868</v>
      </c>
      <c r="AD4195" s="1" t="s">
        <v>16269</v>
      </c>
    </row>
    <row r="4196" spans="1:30">
      <c r="A4196" s="6">
        <v>43925</v>
      </c>
      <c r="B4196" s="7" t="s">
        <v>21</v>
      </c>
      <c r="C4196" s="7" t="s">
        <v>4238</v>
      </c>
      <c r="D4196" s="7" t="s">
        <v>309</v>
      </c>
      <c r="E4196" s="7" t="s">
        <v>16</v>
      </c>
      <c r="F4196" s="7" t="s">
        <v>4254</v>
      </c>
      <c r="G4196" s="7" t="s">
        <v>37</v>
      </c>
      <c r="H4196" s="7" t="s">
        <v>7340</v>
      </c>
      <c r="I4196" s="7" t="s">
        <v>9487</v>
      </c>
      <c r="J4196" s="7" t="s">
        <v>314</v>
      </c>
      <c r="K4196" s="7" t="s">
        <v>351</v>
      </c>
      <c r="L4196" s="7" t="s">
        <v>1623</v>
      </c>
      <c r="M4196" s="7" t="s">
        <v>1624</v>
      </c>
      <c r="N4196" s="7">
        <v>1663.2</v>
      </c>
      <c r="O4196" s="7">
        <v>330</v>
      </c>
      <c r="P4196" s="7">
        <v>5.04</v>
      </c>
      <c r="Q4196" s="7"/>
      <c r="R4196" s="1"/>
      <c r="S4196" s="1"/>
      <c r="T4196" s="1"/>
      <c r="U4196" s="15" t="s">
        <v>816</v>
      </c>
      <c r="V4196" s="52"/>
      <c r="W4196" s="14" t="s">
        <v>815</v>
      </c>
      <c r="X4196" s="20">
        <v>0</v>
      </c>
      <c r="Y4196" s="7" t="s">
        <v>12967</v>
      </c>
      <c r="Z4196" s="11" t="s">
        <v>4442</v>
      </c>
      <c r="AA4196" s="7">
        <v>7200000</v>
      </c>
      <c r="AB4196" s="1" t="s">
        <v>15128</v>
      </c>
      <c r="AC4196" s="7" t="s">
        <v>14869</v>
      </c>
      <c r="AD4196" s="1" t="s">
        <v>16269</v>
      </c>
    </row>
    <row r="4197" spans="1:30">
      <c r="A4197" s="6">
        <v>43949</v>
      </c>
      <c r="B4197" s="7" t="s">
        <v>1385</v>
      </c>
      <c r="C4197" s="7" t="s">
        <v>4499</v>
      </c>
      <c r="D4197" s="7" t="s">
        <v>2194</v>
      </c>
      <c r="E4197" s="7" t="s">
        <v>36</v>
      </c>
      <c r="F4197" s="7" t="s">
        <v>2319</v>
      </c>
      <c r="G4197" s="7" t="s">
        <v>17</v>
      </c>
      <c r="H4197" s="7" t="s">
        <v>7341</v>
      </c>
      <c r="I4197" s="7" t="s">
        <v>2321</v>
      </c>
      <c r="J4197" s="7" t="s">
        <v>2321</v>
      </c>
      <c r="K4197" s="7" t="s">
        <v>2321</v>
      </c>
      <c r="L4197" s="7" t="s">
        <v>9203</v>
      </c>
      <c r="M4197" s="7" t="s">
        <v>9204</v>
      </c>
      <c r="N4197" s="7">
        <v>1661.73</v>
      </c>
      <c r="O4197" s="7">
        <v>41</v>
      </c>
      <c r="P4197" s="7">
        <v>40.53</v>
      </c>
      <c r="Q4197" s="7"/>
      <c r="R4197" s="1"/>
      <c r="S4197" s="1"/>
      <c r="T4197" s="1"/>
      <c r="U4197" s="15" t="s">
        <v>816</v>
      </c>
      <c r="V4197" s="52"/>
      <c r="W4197" s="14" t="s">
        <v>815</v>
      </c>
      <c r="X4197" s="20">
        <v>0</v>
      </c>
      <c r="Y4197" s="7" t="s">
        <v>12968</v>
      </c>
      <c r="Z4197" s="11" t="s">
        <v>4442</v>
      </c>
      <c r="AA4197" s="7">
        <v>2419500</v>
      </c>
      <c r="AB4197" s="1" t="s">
        <v>15922</v>
      </c>
      <c r="AC4197" s="7" t="s">
        <v>14869</v>
      </c>
      <c r="AD4197" s="1" t="s">
        <v>16269</v>
      </c>
    </row>
    <row r="4198" spans="1:30">
      <c r="A4198" s="6">
        <v>43941</v>
      </c>
      <c r="B4198" s="7" t="s">
        <v>15</v>
      </c>
      <c r="C4198" s="7" t="s">
        <v>4645</v>
      </c>
      <c r="D4198" s="7" t="s">
        <v>692</v>
      </c>
      <c r="E4198" s="7" t="s">
        <v>16</v>
      </c>
      <c r="F4198" s="7"/>
      <c r="G4198" s="7" t="s">
        <v>17</v>
      </c>
      <c r="H4198" s="7" t="s">
        <v>7342</v>
      </c>
      <c r="I4198" s="7" t="s">
        <v>8390</v>
      </c>
      <c r="J4198" s="7"/>
      <c r="K4198" s="7" t="s">
        <v>8391</v>
      </c>
      <c r="L4198" s="7" t="s">
        <v>14314</v>
      </c>
      <c r="M4198" s="7" t="s">
        <v>8392</v>
      </c>
      <c r="N4198" s="7">
        <v>1650</v>
      </c>
      <c r="O4198" s="7">
        <v>5</v>
      </c>
      <c r="P4198" s="7">
        <v>330</v>
      </c>
      <c r="Q4198" s="7"/>
      <c r="R4198" s="1"/>
      <c r="S4198" s="1"/>
      <c r="T4198" s="1"/>
      <c r="U4198" s="15" t="s">
        <v>816</v>
      </c>
      <c r="V4198" s="52"/>
      <c r="W4198" s="14" t="s">
        <v>815</v>
      </c>
      <c r="X4198" s="20">
        <v>0</v>
      </c>
      <c r="Y4198" s="7" t="s">
        <v>12969</v>
      </c>
      <c r="Z4198" s="11" t="s">
        <v>4442</v>
      </c>
      <c r="AA4198" s="7">
        <v>95400</v>
      </c>
      <c r="AB4198" s="1" t="s">
        <v>15698</v>
      </c>
      <c r="AC4198" s="7" t="s">
        <v>14868</v>
      </c>
      <c r="AD4198" s="1" t="s">
        <v>16269</v>
      </c>
    </row>
    <row r="4199" spans="1:30">
      <c r="A4199" s="6">
        <v>43921</v>
      </c>
      <c r="B4199" s="7" t="s">
        <v>15</v>
      </c>
      <c r="C4199" s="7" t="s">
        <v>4632</v>
      </c>
      <c r="D4199" s="7" t="s">
        <v>3512</v>
      </c>
      <c r="E4199" s="7" t="s">
        <v>16</v>
      </c>
      <c r="F4199" s="7"/>
      <c r="G4199" s="7" t="s">
        <v>17</v>
      </c>
      <c r="H4199" s="7" t="s">
        <v>7343</v>
      </c>
      <c r="I4199" s="7" t="s">
        <v>10216</v>
      </c>
      <c r="J4199" s="7" t="s">
        <v>10217</v>
      </c>
      <c r="K4199" s="7" t="s">
        <v>10217</v>
      </c>
      <c r="L4199" s="7" t="s">
        <v>13666</v>
      </c>
      <c r="M4199" s="7" t="s">
        <v>3646</v>
      </c>
      <c r="N4199" s="7">
        <v>1648</v>
      </c>
      <c r="O4199" s="7">
        <v>800</v>
      </c>
      <c r="P4199" s="7">
        <v>2.06</v>
      </c>
      <c r="Q4199" s="7"/>
      <c r="R4199" s="1"/>
      <c r="S4199" s="1"/>
      <c r="T4199" s="1"/>
      <c r="U4199" s="15" t="s">
        <v>816</v>
      </c>
      <c r="V4199" s="52"/>
      <c r="W4199" s="14" t="s">
        <v>815</v>
      </c>
      <c r="X4199" s="20">
        <v>0</v>
      </c>
      <c r="Y4199" s="7" t="s">
        <v>12970</v>
      </c>
      <c r="Z4199" s="11" t="s">
        <v>4442</v>
      </c>
      <c r="AA4199" s="7">
        <v>1000000</v>
      </c>
      <c r="AB4199" s="1" t="s">
        <v>14906</v>
      </c>
      <c r="AC4199" s="7" t="s">
        <v>14868</v>
      </c>
      <c r="AD4199" s="1" t="s">
        <v>16269</v>
      </c>
    </row>
    <row r="4200" spans="1:30">
      <c r="A4200" s="6">
        <v>43918</v>
      </c>
      <c r="B4200" s="7" t="s">
        <v>15</v>
      </c>
      <c r="C4200" s="7" t="s">
        <v>4632</v>
      </c>
      <c r="D4200" s="7" t="s">
        <v>3512</v>
      </c>
      <c r="E4200" s="7" t="s">
        <v>16</v>
      </c>
      <c r="F4200" s="7"/>
      <c r="G4200" s="7" t="s">
        <v>17</v>
      </c>
      <c r="H4200" s="7" t="s">
        <v>7344</v>
      </c>
      <c r="I4200" s="7" t="s">
        <v>10218</v>
      </c>
      <c r="J4200" s="7" t="s">
        <v>10219</v>
      </c>
      <c r="K4200" s="7" t="s">
        <v>10219</v>
      </c>
      <c r="L4200" s="7" t="s">
        <v>8862</v>
      </c>
      <c r="M4200" s="7" t="s">
        <v>2855</v>
      </c>
      <c r="N4200" s="7">
        <v>1641.36</v>
      </c>
      <c r="O4200" s="7">
        <v>80</v>
      </c>
      <c r="P4200" s="7">
        <v>20.516999999999999</v>
      </c>
      <c r="Q4200" s="7"/>
      <c r="R4200" s="1"/>
      <c r="S4200" s="1"/>
      <c r="T4200" s="1"/>
      <c r="U4200" s="15" t="s">
        <v>816</v>
      </c>
      <c r="V4200" s="52"/>
      <c r="W4200" s="14" t="s">
        <v>815</v>
      </c>
      <c r="X4200" s="20">
        <v>0</v>
      </c>
      <c r="Y4200" s="7" t="s">
        <v>12971</v>
      </c>
      <c r="Z4200" s="11" t="s">
        <v>4442</v>
      </c>
      <c r="AA4200" s="7">
        <v>6000000</v>
      </c>
      <c r="AB4200" s="1" t="s">
        <v>15297</v>
      </c>
      <c r="AC4200" s="7" t="s">
        <v>14869</v>
      </c>
      <c r="AD4200" s="1" t="s">
        <v>16269</v>
      </c>
    </row>
    <row r="4201" spans="1:30">
      <c r="A4201" s="6">
        <v>43916</v>
      </c>
      <c r="B4201" s="7" t="s">
        <v>15</v>
      </c>
      <c r="C4201" s="7" t="s">
        <v>4632</v>
      </c>
      <c r="D4201" s="7" t="s">
        <v>3512</v>
      </c>
      <c r="E4201" s="7" t="s">
        <v>16</v>
      </c>
      <c r="F4201" s="7"/>
      <c r="G4201" s="7" t="s">
        <v>17</v>
      </c>
      <c r="H4201" s="7" t="s">
        <v>7345</v>
      </c>
      <c r="I4201" s="7" t="s">
        <v>8952</v>
      </c>
      <c r="J4201" s="7" t="s">
        <v>3561</v>
      </c>
      <c r="K4201" s="7" t="s">
        <v>3561</v>
      </c>
      <c r="L4201" s="7" t="s">
        <v>1722</v>
      </c>
      <c r="M4201" s="7" t="s">
        <v>1723</v>
      </c>
      <c r="N4201" s="7">
        <v>1636</v>
      </c>
      <c r="O4201" s="7">
        <v>400</v>
      </c>
      <c r="P4201" s="7">
        <v>4.09</v>
      </c>
      <c r="Q4201" s="7"/>
      <c r="R4201" s="1"/>
      <c r="S4201" s="1"/>
      <c r="T4201" s="1"/>
      <c r="U4201" s="15" t="s">
        <v>816</v>
      </c>
      <c r="V4201" s="52"/>
      <c r="W4201" s="14" t="s">
        <v>815</v>
      </c>
      <c r="X4201" s="20">
        <v>0</v>
      </c>
      <c r="Y4201" s="7" t="s">
        <v>12972</v>
      </c>
      <c r="Z4201" s="11" t="s">
        <v>4442</v>
      </c>
      <c r="AA4201" s="7">
        <v>1500000</v>
      </c>
      <c r="AB4201" s="1" t="s">
        <v>15148</v>
      </c>
      <c r="AC4201" s="7" t="s">
        <v>14869</v>
      </c>
      <c r="AD4201" s="1" t="s">
        <v>16269</v>
      </c>
    </row>
    <row r="4202" spans="1:30">
      <c r="A4202" s="6">
        <v>43938</v>
      </c>
      <c r="B4202" s="7" t="s">
        <v>21</v>
      </c>
      <c r="C4202" s="7" t="s">
        <v>4589</v>
      </c>
      <c r="D4202" s="7" t="s">
        <v>2170</v>
      </c>
      <c r="E4202" s="7" t="s">
        <v>16</v>
      </c>
      <c r="F4202" s="7"/>
      <c r="G4202" s="7" t="s">
        <v>17</v>
      </c>
      <c r="H4202" s="7" t="s">
        <v>7346</v>
      </c>
      <c r="I4202" s="7" t="s">
        <v>5081</v>
      </c>
      <c r="J4202" s="7"/>
      <c r="K4202" s="7"/>
      <c r="L4202" s="7" t="s">
        <v>13872</v>
      </c>
      <c r="M4202" s="7" t="s">
        <v>2172</v>
      </c>
      <c r="N4202" s="7">
        <v>1632.86</v>
      </c>
      <c r="O4202" s="7">
        <v>4297</v>
      </c>
      <c r="P4202" s="7">
        <v>0.38</v>
      </c>
      <c r="Q4202" s="7"/>
      <c r="R4202" s="1"/>
      <c r="S4202" s="1"/>
      <c r="T4202" s="1"/>
      <c r="U4202" s="15" t="s">
        <v>816</v>
      </c>
      <c r="V4202" s="52"/>
      <c r="W4202" s="14" t="s">
        <v>815</v>
      </c>
      <c r="X4202" s="20">
        <v>0</v>
      </c>
      <c r="Y4202" s="7" t="s">
        <v>12973</v>
      </c>
      <c r="Z4202" s="11" t="s">
        <v>4442</v>
      </c>
      <c r="AA4202" s="7">
        <v>500000</v>
      </c>
      <c r="AB4202" s="1" t="s">
        <v>15215</v>
      </c>
      <c r="AC4202" s="7" t="s">
        <v>14869</v>
      </c>
      <c r="AD4202" s="1" t="s">
        <v>16269</v>
      </c>
    </row>
    <row r="4203" spans="1:30">
      <c r="A4203" s="6">
        <v>43941</v>
      </c>
      <c r="B4203" s="7" t="s">
        <v>21</v>
      </c>
      <c r="C4203" s="7" t="s">
        <v>2648</v>
      </c>
      <c r="D4203" s="11" t="s">
        <v>3952</v>
      </c>
      <c r="E4203" s="7" t="s">
        <v>16</v>
      </c>
      <c r="F4203" s="7" t="s">
        <v>5520</v>
      </c>
      <c r="G4203" s="7" t="s">
        <v>17</v>
      </c>
      <c r="H4203" s="7" t="s">
        <v>7347</v>
      </c>
      <c r="I4203" s="7" t="s">
        <v>10220</v>
      </c>
      <c r="J4203" s="7"/>
      <c r="K4203" s="7"/>
      <c r="L4203" s="7" t="s">
        <v>14786</v>
      </c>
      <c r="M4203" s="7" t="s">
        <v>14785</v>
      </c>
      <c r="N4203" s="7">
        <v>1631</v>
      </c>
      <c r="O4203" s="7"/>
      <c r="P4203" s="7"/>
      <c r="Q4203" s="7"/>
      <c r="R4203" s="1"/>
      <c r="S4203" s="1"/>
      <c r="T4203" s="1"/>
      <c r="U4203" s="15" t="s">
        <v>816</v>
      </c>
      <c r="V4203" s="52"/>
      <c r="W4203" s="14" t="s">
        <v>815</v>
      </c>
      <c r="X4203" s="20">
        <v>0</v>
      </c>
      <c r="Y4203" s="7" t="s">
        <v>12974</v>
      </c>
      <c r="Z4203" s="11" t="s">
        <v>4442</v>
      </c>
      <c r="AA4203" s="7">
        <v>100000</v>
      </c>
      <c r="AB4203" s="1" t="s">
        <v>16197</v>
      </c>
      <c r="AC4203" s="7" t="s">
        <v>14870</v>
      </c>
      <c r="AD4203" s="1" t="s">
        <v>16269</v>
      </c>
    </row>
    <row r="4204" spans="1:30">
      <c r="A4204" s="6">
        <v>43949</v>
      </c>
      <c r="B4204" s="7" t="s">
        <v>1385</v>
      </c>
      <c r="C4204" s="7" t="s">
        <v>4499</v>
      </c>
      <c r="D4204" s="7" t="s">
        <v>2194</v>
      </c>
      <c r="E4204" s="7" t="s">
        <v>36</v>
      </c>
      <c r="F4204" s="7" t="s">
        <v>2319</v>
      </c>
      <c r="G4204" s="7" t="s">
        <v>17</v>
      </c>
      <c r="H4204" s="7" t="s">
        <v>6803</v>
      </c>
      <c r="I4204" s="7" t="s">
        <v>2321</v>
      </c>
      <c r="J4204" s="7" t="s">
        <v>2321</v>
      </c>
      <c r="K4204" s="7" t="s">
        <v>2321</v>
      </c>
      <c r="L4204" s="7" t="s">
        <v>9203</v>
      </c>
      <c r="M4204" s="7" t="s">
        <v>9204</v>
      </c>
      <c r="N4204" s="7">
        <v>1627.55</v>
      </c>
      <c r="O4204" s="7">
        <v>22</v>
      </c>
      <c r="P4204" s="7">
        <v>73.979500000000002</v>
      </c>
      <c r="Q4204" s="7"/>
      <c r="R4204" s="1"/>
      <c r="S4204" s="1"/>
      <c r="T4204" s="1"/>
      <c r="U4204" s="15" t="s">
        <v>816</v>
      </c>
      <c r="V4204" s="52"/>
      <c r="W4204" s="14" t="s">
        <v>815</v>
      </c>
      <c r="X4204" s="20">
        <v>0</v>
      </c>
      <c r="Y4204" s="7" t="s">
        <v>12975</v>
      </c>
      <c r="Z4204" s="11" t="s">
        <v>4442</v>
      </c>
      <c r="AA4204" s="7">
        <v>2419500</v>
      </c>
      <c r="AB4204" s="1" t="s">
        <v>15922</v>
      </c>
      <c r="AC4204" s="7" t="s">
        <v>14869</v>
      </c>
      <c r="AD4204" s="1" t="s">
        <v>16269</v>
      </c>
    </row>
    <row r="4205" spans="1:30">
      <c r="A4205" s="6">
        <v>43944</v>
      </c>
      <c r="B4205" s="7" t="s">
        <v>15</v>
      </c>
      <c r="C4205" s="7" t="s">
        <v>4593</v>
      </c>
      <c r="D4205" s="7" t="s">
        <v>474</v>
      </c>
      <c r="E4205" s="7" t="s">
        <v>16</v>
      </c>
      <c r="F4205" s="7"/>
      <c r="G4205" s="7" t="s">
        <v>37</v>
      </c>
      <c r="H4205" s="7" t="s">
        <v>7348</v>
      </c>
      <c r="I4205" s="7" t="s">
        <v>630</v>
      </c>
      <c r="J4205" s="7"/>
      <c r="K4205" s="7" t="s">
        <v>10221</v>
      </c>
      <c r="L4205" s="7" t="s">
        <v>10222</v>
      </c>
      <c r="M4205" s="7" t="s">
        <v>560</v>
      </c>
      <c r="N4205" s="7">
        <v>1626.9</v>
      </c>
      <c r="O4205" s="7">
        <v>22</v>
      </c>
      <c r="P4205" s="7">
        <v>73.95</v>
      </c>
      <c r="Q4205" s="7"/>
      <c r="R4205" s="1"/>
      <c r="S4205" s="1"/>
      <c r="T4205" s="1"/>
      <c r="U4205" s="15" t="s">
        <v>816</v>
      </c>
      <c r="V4205" s="52"/>
      <c r="W4205" s="14" t="s">
        <v>815</v>
      </c>
      <c r="X4205" s="20">
        <v>0</v>
      </c>
      <c r="Y4205" s="7" t="s">
        <v>12976</v>
      </c>
      <c r="Z4205" s="11" t="s">
        <v>4442</v>
      </c>
      <c r="AA4205" s="7">
        <v>400000</v>
      </c>
      <c r="AB4205" s="1" t="s">
        <v>14968</v>
      </c>
      <c r="AC4205" s="7" t="s">
        <v>14868</v>
      </c>
      <c r="AD4205" s="1" t="s">
        <v>16269</v>
      </c>
    </row>
    <row r="4206" spans="1:30">
      <c r="A4206" s="6">
        <v>43918</v>
      </c>
      <c r="B4206" s="7" t="s">
        <v>15</v>
      </c>
      <c r="C4206" s="7" t="s">
        <v>4238</v>
      </c>
      <c r="D4206" s="7" t="s">
        <v>309</v>
      </c>
      <c r="E4206" s="7" t="s">
        <v>16</v>
      </c>
      <c r="F4206" s="7" t="s">
        <v>5572</v>
      </c>
      <c r="G4206" s="7" t="s">
        <v>37</v>
      </c>
      <c r="H4206" s="7" t="s">
        <v>5573</v>
      </c>
      <c r="I4206" s="7" t="s">
        <v>8598</v>
      </c>
      <c r="J4206" s="7" t="s">
        <v>314</v>
      </c>
      <c r="K4206" s="7" t="s">
        <v>8599</v>
      </c>
      <c r="L4206" s="7" t="s">
        <v>14358</v>
      </c>
      <c r="M4206" s="7" t="s">
        <v>8600</v>
      </c>
      <c r="N4206" s="7">
        <v>1625</v>
      </c>
      <c r="O4206" s="7">
        <v>5</v>
      </c>
      <c r="P4206" s="7">
        <v>325</v>
      </c>
      <c r="Q4206" s="7"/>
      <c r="R4206" s="1"/>
      <c r="S4206" s="1"/>
      <c r="T4206" s="1"/>
      <c r="U4206" s="15" t="s">
        <v>816</v>
      </c>
      <c r="V4206" s="52"/>
      <c r="W4206" s="14" t="s">
        <v>815</v>
      </c>
      <c r="X4206" s="20">
        <v>0</v>
      </c>
      <c r="Y4206" s="7" t="s">
        <v>12977</v>
      </c>
      <c r="Z4206" s="11" t="s">
        <v>4442</v>
      </c>
      <c r="AA4206" s="7">
        <v>300000</v>
      </c>
      <c r="AB4206" s="1" t="s">
        <v>15750</v>
      </c>
      <c r="AC4206" s="7" t="s">
        <v>14869</v>
      </c>
      <c r="AD4206" s="1" t="s">
        <v>16269</v>
      </c>
    </row>
    <row r="4207" spans="1:30">
      <c r="A4207" s="6">
        <v>43920</v>
      </c>
      <c r="B4207" s="7" t="s">
        <v>15</v>
      </c>
      <c r="C4207" s="7" t="s">
        <v>4632</v>
      </c>
      <c r="D4207" s="7" t="s">
        <v>3512</v>
      </c>
      <c r="E4207" s="7" t="s">
        <v>16</v>
      </c>
      <c r="F4207" s="7"/>
      <c r="G4207" s="7" t="s">
        <v>17</v>
      </c>
      <c r="H4207" s="7" t="s">
        <v>7349</v>
      </c>
      <c r="I4207" s="7" t="s">
        <v>10223</v>
      </c>
      <c r="J4207" s="7" t="s">
        <v>10224</v>
      </c>
      <c r="K4207" s="7" t="s">
        <v>10224</v>
      </c>
      <c r="L4207" s="7" t="s">
        <v>14706</v>
      </c>
      <c r="M4207" s="7" t="s">
        <v>9847</v>
      </c>
      <c r="N4207" s="7">
        <v>1620</v>
      </c>
      <c r="O4207" s="7">
        <v>120</v>
      </c>
      <c r="P4207" s="7">
        <v>13.5</v>
      </c>
      <c r="Q4207" s="7"/>
      <c r="R4207" s="1"/>
      <c r="S4207" s="1"/>
      <c r="T4207" s="1"/>
      <c r="U4207" s="15" t="s">
        <v>816</v>
      </c>
      <c r="V4207" s="52"/>
      <c r="W4207" s="14" t="s">
        <v>815</v>
      </c>
      <c r="X4207" s="20">
        <v>0</v>
      </c>
      <c r="Y4207" s="7" t="s">
        <v>12978</v>
      </c>
      <c r="Z4207" s="11" t="s">
        <v>4442</v>
      </c>
      <c r="AA4207" s="7">
        <v>300000</v>
      </c>
      <c r="AB4207" s="1" t="s">
        <v>16107</v>
      </c>
      <c r="AC4207" s="7" t="s">
        <v>14869</v>
      </c>
      <c r="AD4207" s="1" t="s">
        <v>16269</v>
      </c>
    </row>
    <row r="4208" spans="1:30">
      <c r="A4208" s="6" t="s">
        <v>815</v>
      </c>
      <c r="B4208" s="7" t="s">
        <v>15</v>
      </c>
      <c r="C4208" s="7" t="s">
        <v>4458</v>
      </c>
      <c r="D4208" s="11" t="s">
        <v>904</v>
      </c>
      <c r="E4208" s="7" t="s">
        <v>16</v>
      </c>
      <c r="F4208" s="7" t="s">
        <v>4459</v>
      </c>
      <c r="G4208" s="7" t="s">
        <v>17</v>
      </c>
      <c r="H4208" s="7" t="s">
        <v>6605</v>
      </c>
      <c r="I4208" s="7" t="s">
        <v>4844</v>
      </c>
      <c r="J4208" s="7"/>
      <c r="K4208" s="7" t="s">
        <v>4517</v>
      </c>
      <c r="L4208" s="7" t="s">
        <v>14145</v>
      </c>
      <c r="M4208" s="7" t="s">
        <v>4821</v>
      </c>
      <c r="N4208" s="7">
        <v>1620</v>
      </c>
      <c r="O4208" s="7"/>
      <c r="P4208" s="7">
        <v>81</v>
      </c>
      <c r="Q4208" s="7"/>
      <c r="R4208" s="1"/>
      <c r="S4208" s="1"/>
      <c r="T4208" s="1"/>
      <c r="U4208" s="15" t="s">
        <v>816</v>
      </c>
      <c r="V4208" s="52"/>
      <c r="W4208" s="14" t="s">
        <v>815</v>
      </c>
      <c r="X4208" s="20">
        <v>0</v>
      </c>
      <c r="Y4208" s="7" t="s">
        <v>12979</v>
      </c>
      <c r="Z4208" s="11" t="s">
        <v>4442</v>
      </c>
      <c r="AA4208" s="7">
        <v>0</v>
      </c>
      <c r="AB4208" s="1" t="s">
        <v>15532</v>
      </c>
      <c r="AC4208" s="7" t="s">
        <v>14870</v>
      </c>
      <c r="AD4208" s="1" t="s">
        <v>16269</v>
      </c>
    </row>
    <row r="4209" spans="1:30">
      <c r="A4209" s="6">
        <v>43916</v>
      </c>
      <c r="B4209" s="7" t="s">
        <v>15</v>
      </c>
      <c r="C4209" s="7" t="s">
        <v>4458</v>
      </c>
      <c r="D4209" s="11" t="s">
        <v>904</v>
      </c>
      <c r="E4209" s="7" t="s">
        <v>16</v>
      </c>
      <c r="F4209" s="7" t="s">
        <v>4459</v>
      </c>
      <c r="G4209" s="7" t="s">
        <v>17</v>
      </c>
      <c r="H4209" s="7" t="s">
        <v>7350</v>
      </c>
      <c r="I4209" s="7" t="s">
        <v>10225</v>
      </c>
      <c r="J4209" s="7"/>
      <c r="K4209" s="7" t="s">
        <v>4517</v>
      </c>
      <c r="L4209" s="7" t="s">
        <v>8268</v>
      </c>
      <c r="M4209" s="7" t="s">
        <v>1216</v>
      </c>
      <c r="N4209" s="7">
        <v>1610.35</v>
      </c>
      <c r="O4209" s="7">
        <v>500</v>
      </c>
      <c r="P4209" s="7">
        <v>3.22</v>
      </c>
      <c r="Q4209" s="7"/>
      <c r="R4209" s="1"/>
      <c r="S4209" s="1"/>
      <c r="T4209" s="1"/>
      <c r="U4209" s="15" t="s">
        <v>816</v>
      </c>
      <c r="V4209" s="52"/>
      <c r="W4209" s="14" t="s">
        <v>815</v>
      </c>
      <c r="X4209" s="20">
        <v>0</v>
      </c>
      <c r="Y4209" s="7" t="s">
        <v>12980</v>
      </c>
      <c r="Z4209" s="11" t="s">
        <v>4442</v>
      </c>
      <c r="AA4209" s="7">
        <v>2000000</v>
      </c>
      <c r="AB4209" s="1" t="s">
        <v>15070</v>
      </c>
      <c r="AC4209" s="7" t="s">
        <v>14869</v>
      </c>
      <c r="AD4209" s="1" t="s">
        <v>16269</v>
      </c>
    </row>
    <row r="4210" spans="1:30">
      <c r="A4210" s="6">
        <v>43943</v>
      </c>
      <c r="B4210" s="7" t="s">
        <v>21</v>
      </c>
      <c r="C4210" s="7" t="s">
        <v>4656</v>
      </c>
      <c r="D4210" s="7" t="s">
        <v>39</v>
      </c>
      <c r="E4210" s="7" t="s">
        <v>16</v>
      </c>
      <c r="F4210" s="7" t="s">
        <v>176</v>
      </c>
      <c r="G4210" s="7" t="s">
        <v>17</v>
      </c>
      <c r="H4210" s="7" t="s">
        <v>7351</v>
      </c>
      <c r="I4210" s="7" t="s">
        <v>10226</v>
      </c>
      <c r="J4210" s="7"/>
      <c r="K4210" s="7" t="s">
        <v>2394</v>
      </c>
      <c r="L4210" s="7" t="s">
        <v>8476</v>
      </c>
      <c r="M4210" s="7" t="s">
        <v>9383</v>
      </c>
      <c r="N4210" s="7">
        <v>1610</v>
      </c>
      <c r="O4210" s="7">
        <v>350</v>
      </c>
      <c r="P4210" s="7">
        <v>4.5999999999999996</v>
      </c>
      <c r="Q4210" s="7"/>
      <c r="R4210" s="1"/>
      <c r="S4210" s="1"/>
      <c r="T4210" s="1"/>
      <c r="U4210" s="15" t="s">
        <v>816</v>
      </c>
      <c r="V4210" s="52"/>
      <c r="W4210" s="14" t="s">
        <v>815</v>
      </c>
      <c r="X4210" s="20">
        <v>0</v>
      </c>
      <c r="Y4210" s="7" t="s">
        <v>12981</v>
      </c>
      <c r="Z4210" s="11" t="s">
        <v>4442</v>
      </c>
      <c r="AA4210" s="7">
        <v>2000000</v>
      </c>
      <c r="AB4210" s="1" t="s">
        <v>15718</v>
      </c>
      <c r="AC4210" s="7" t="s">
        <v>14869</v>
      </c>
      <c r="AD4210" s="1" t="s">
        <v>16269</v>
      </c>
    </row>
    <row r="4211" spans="1:30">
      <c r="A4211" s="6">
        <v>43945</v>
      </c>
      <c r="B4211" s="7" t="s">
        <v>15</v>
      </c>
      <c r="C4211" s="7" t="s">
        <v>4458</v>
      </c>
      <c r="D4211" s="11" t="s">
        <v>904</v>
      </c>
      <c r="E4211" s="7" t="s">
        <v>16</v>
      </c>
      <c r="F4211" s="7" t="s">
        <v>4459</v>
      </c>
      <c r="G4211" s="7" t="s">
        <v>17</v>
      </c>
      <c r="H4211" s="7" t="s">
        <v>5307</v>
      </c>
      <c r="I4211" s="7" t="s">
        <v>10227</v>
      </c>
      <c r="J4211" s="7"/>
      <c r="K4211" s="7" t="s">
        <v>4517</v>
      </c>
      <c r="L4211" s="7" t="s">
        <v>8221</v>
      </c>
      <c r="M4211" s="7" t="s">
        <v>9601</v>
      </c>
      <c r="N4211" s="7">
        <v>1605</v>
      </c>
      <c r="O4211" s="7">
        <v>150</v>
      </c>
      <c r="P4211" s="7">
        <v>10.7</v>
      </c>
      <c r="Q4211" s="7"/>
      <c r="R4211" s="1"/>
      <c r="S4211" s="1"/>
      <c r="T4211" s="1"/>
      <c r="U4211" s="15" t="s">
        <v>816</v>
      </c>
      <c r="V4211" s="52"/>
      <c r="W4211" s="14" t="s">
        <v>815</v>
      </c>
      <c r="X4211" s="20">
        <v>0</v>
      </c>
      <c r="Y4211" s="7" t="s">
        <v>12982</v>
      </c>
      <c r="Z4211" s="11" t="s">
        <v>4442</v>
      </c>
      <c r="AA4211" s="7">
        <v>50000</v>
      </c>
      <c r="AB4211" s="1" t="s">
        <v>15650</v>
      </c>
      <c r="AC4211" s="7" t="s">
        <v>14870</v>
      </c>
      <c r="AD4211" s="1" t="s">
        <v>16269</v>
      </c>
    </row>
    <row r="4212" spans="1:30">
      <c r="A4212" s="6">
        <v>43943</v>
      </c>
      <c r="B4212" s="7" t="s">
        <v>15</v>
      </c>
      <c r="C4212" s="7" t="s">
        <v>4645</v>
      </c>
      <c r="D4212" s="7" t="s">
        <v>692</v>
      </c>
      <c r="E4212" s="7" t="s">
        <v>16</v>
      </c>
      <c r="F4212" s="7"/>
      <c r="G4212" s="7" t="s">
        <v>37</v>
      </c>
      <c r="H4212" s="7" t="s">
        <v>7352</v>
      </c>
      <c r="I4212" s="7" t="s">
        <v>727</v>
      </c>
      <c r="J4212" s="7"/>
      <c r="K4212" s="7" t="s">
        <v>728</v>
      </c>
      <c r="L4212" s="7" t="s">
        <v>14388</v>
      </c>
      <c r="M4212" s="7" t="s">
        <v>8726</v>
      </c>
      <c r="N4212" s="7">
        <v>1600</v>
      </c>
      <c r="O4212" s="7">
        <v>4</v>
      </c>
      <c r="P4212" s="7">
        <v>400</v>
      </c>
      <c r="Q4212" s="7"/>
      <c r="R4212" s="1"/>
      <c r="S4212" s="1"/>
      <c r="T4212" s="1"/>
      <c r="U4212" s="15" t="s">
        <v>816</v>
      </c>
      <c r="V4212" s="52"/>
      <c r="W4212" s="14" t="s">
        <v>815</v>
      </c>
      <c r="X4212" s="20">
        <v>0</v>
      </c>
      <c r="Y4212" s="7" t="s">
        <v>12983</v>
      </c>
      <c r="Z4212" s="11" t="s">
        <v>4442</v>
      </c>
      <c r="AA4212" s="7">
        <v>95400</v>
      </c>
      <c r="AB4212" s="1" t="s">
        <v>15785</v>
      </c>
      <c r="AC4212" s="7" t="s">
        <v>14868</v>
      </c>
      <c r="AD4212" s="1" t="s">
        <v>16269</v>
      </c>
    </row>
    <row r="4213" spans="1:30">
      <c r="A4213" s="6">
        <v>43943</v>
      </c>
      <c r="B4213" s="7" t="s">
        <v>15</v>
      </c>
      <c r="C4213" s="7" t="s">
        <v>4645</v>
      </c>
      <c r="D4213" s="7" t="s">
        <v>692</v>
      </c>
      <c r="E4213" s="7" t="s">
        <v>16</v>
      </c>
      <c r="F4213" s="7"/>
      <c r="G4213" s="7" t="s">
        <v>37</v>
      </c>
      <c r="H4213" s="7" t="s">
        <v>7353</v>
      </c>
      <c r="I4213" s="7" t="s">
        <v>727</v>
      </c>
      <c r="J4213" s="7"/>
      <c r="K4213" s="7" t="s">
        <v>728</v>
      </c>
      <c r="L4213" s="7" t="s">
        <v>13726</v>
      </c>
      <c r="M4213" s="7" t="s">
        <v>729</v>
      </c>
      <c r="N4213" s="7">
        <v>1600</v>
      </c>
      <c r="O4213" s="7">
        <v>2</v>
      </c>
      <c r="P4213" s="7">
        <v>800</v>
      </c>
      <c r="Q4213" s="7"/>
      <c r="R4213" s="1"/>
      <c r="S4213" s="1"/>
      <c r="T4213" s="1"/>
      <c r="U4213" s="15" t="s">
        <v>816</v>
      </c>
      <c r="V4213" s="52"/>
      <c r="W4213" s="14" t="s">
        <v>815</v>
      </c>
      <c r="X4213" s="20">
        <v>0</v>
      </c>
      <c r="Y4213" s="7" t="s">
        <v>12984</v>
      </c>
      <c r="Z4213" s="11" t="s">
        <v>4442</v>
      </c>
      <c r="AA4213" s="7">
        <v>100000</v>
      </c>
      <c r="AB4213" s="1" t="s">
        <v>14993</v>
      </c>
      <c r="AC4213" s="7" t="s">
        <v>14868</v>
      </c>
      <c r="AD4213" s="1" t="s">
        <v>16269</v>
      </c>
    </row>
    <row r="4214" spans="1:30">
      <c r="A4214" s="6">
        <v>43908</v>
      </c>
      <c r="B4214" s="7" t="s">
        <v>21</v>
      </c>
      <c r="C4214" s="7" t="s">
        <v>4238</v>
      </c>
      <c r="D4214" s="7" t="s">
        <v>309</v>
      </c>
      <c r="E4214" s="7" t="s">
        <v>36</v>
      </c>
      <c r="F4214" s="7" t="s">
        <v>5136</v>
      </c>
      <c r="G4214" s="7" t="s">
        <v>34</v>
      </c>
      <c r="H4214" s="7" t="s">
        <v>7354</v>
      </c>
      <c r="I4214" s="7" t="s">
        <v>10228</v>
      </c>
      <c r="J4214" s="7" t="s">
        <v>314</v>
      </c>
      <c r="K4214" s="7" t="s">
        <v>10229</v>
      </c>
      <c r="L4214" s="7"/>
      <c r="M4214" s="7"/>
      <c r="N4214" s="7">
        <v>1600</v>
      </c>
      <c r="O4214" s="7">
        <v>2</v>
      </c>
      <c r="P4214" s="7">
        <v>800</v>
      </c>
      <c r="Q4214" s="7"/>
      <c r="R4214" s="1"/>
      <c r="S4214" s="1"/>
      <c r="T4214" s="1"/>
      <c r="U4214" s="15" t="s">
        <v>816</v>
      </c>
      <c r="V4214" s="52"/>
      <c r="W4214" s="14" t="s">
        <v>815</v>
      </c>
      <c r="X4214" s="20">
        <v>0</v>
      </c>
      <c r="Y4214" s="7" t="s">
        <v>12985</v>
      </c>
      <c r="Z4214" s="11" t="s">
        <v>4442</v>
      </c>
      <c r="AA4214" s="7"/>
      <c r="AB4214" s="1" t="s">
        <v>14871</v>
      </c>
      <c r="AC4214" s="7"/>
      <c r="AD4214" s="1" t="s">
        <v>16269</v>
      </c>
    </row>
    <row r="4215" spans="1:30">
      <c r="A4215" s="6">
        <v>43944</v>
      </c>
      <c r="B4215" s="7" t="s">
        <v>21</v>
      </c>
      <c r="C4215" s="7" t="s">
        <v>4594</v>
      </c>
      <c r="D4215" s="11" t="s">
        <v>904</v>
      </c>
      <c r="E4215" s="7" t="s">
        <v>117</v>
      </c>
      <c r="F4215" s="7" t="s">
        <v>1191</v>
      </c>
      <c r="G4215" s="7" t="s">
        <v>17</v>
      </c>
      <c r="H4215" s="7" t="s">
        <v>6735</v>
      </c>
      <c r="I4215" s="7" t="s">
        <v>10230</v>
      </c>
      <c r="J4215" s="7"/>
      <c r="K4215" s="7"/>
      <c r="L4215" s="7" t="s">
        <v>14685</v>
      </c>
      <c r="M4215" s="7" t="s">
        <v>9775</v>
      </c>
      <c r="N4215" s="7">
        <v>1600</v>
      </c>
      <c r="O4215" s="7"/>
      <c r="P4215" s="7"/>
      <c r="Q4215" s="7"/>
      <c r="R4215" s="1"/>
      <c r="S4215" s="1"/>
      <c r="T4215" s="1"/>
      <c r="U4215" s="15" t="s">
        <v>816</v>
      </c>
      <c r="V4215" s="52"/>
      <c r="W4215" s="14" t="s">
        <v>815</v>
      </c>
      <c r="X4215" s="20">
        <v>0</v>
      </c>
      <c r="Y4215" s="7" t="s">
        <v>12986</v>
      </c>
      <c r="Z4215" s="11" t="s">
        <v>4442</v>
      </c>
      <c r="AA4215" s="7">
        <v>5000</v>
      </c>
      <c r="AB4215" s="1" t="s">
        <v>16085</v>
      </c>
      <c r="AC4215" s="7" t="s">
        <v>14870</v>
      </c>
      <c r="AD4215" s="1" t="s">
        <v>16269</v>
      </c>
    </row>
    <row r="4216" spans="1:30">
      <c r="A4216" s="6">
        <v>43955</v>
      </c>
      <c r="B4216" s="7" t="s">
        <v>1385</v>
      </c>
      <c r="C4216" s="7" t="s">
        <v>4444</v>
      </c>
      <c r="D4216" s="7" t="s">
        <v>1387</v>
      </c>
      <c r="E4216" s="7" t="s">
        <v>4456</v>
      </c>
      <c r="F4216" s="7" t="s">
        <v>4469</v>
      </c>
      <c r="G4216" s="7" t="s">
        <v>17</v>
      </c>
      <c r="H4216" s="7" t="s">
        <v>7355</v>
      </c>
      <c r="I4216" s="7" t="s">
        <v>10231</v>
      </c>
      <c r="J4216" s="7"/>
      <c r="K4216" s="7"/>
      <c r="L4216" s="7" t="s">
        <v>14787</v>
      </c>
      <c r="M4216" s="7" t="s">
        <v>10232</v>
      </c>
      <c r="N4216" s="7">
        <v>1600</v>
      </c>
      <c r="O4216" s="7"/>
      <c r="P4216" s="7"/>
      <c r="Q4216" s="7"/>
      <c r="R4216" s="1"/>
      <c r="S4216" s="1"/>
      <c r="T4216" s="1"/>
      <c r="U4216" s="15" t="s">
        <v>816</v>
      </c>
      <c r="V4216" s="52"/>
      <c r="W4216" s="14" t="s">
        <v>815</v>
      </c>
      <c r="X4216" s="20">
        <v>0</v>
      </c>
      <c r="Y4216" s="7" t="s">
        <v>12987</v>
      </c>
      <c r="Z4216" s="11" t="s">
        <v>4442</v>
      </c>
      <c r="AA4216" s="7">
        <v>30000</v>
      </c>
      <c r="AB4216" s="1" t="s">
        <v>16198</v>
      </c>
      <c r="AC4216" s="7" t="s">
        <v>14868</v>
      </c>
      <c r="AD4216" s="1" t="s">
        <v>16269</v>
      </c>
    </row>
    <row r="4217" spans="1:30">
      <c r="A4217" s="6" t="s">
        <v>815</v>
      </c>
      <c r="B4217" s="7" t="s">
        <v>15</v>
      </c>
      <c r="C4217" s="7" t="s">
        <v>4458</v>
      </c>
      <c r="D4217" s="11" t="s">
        <v>904</v>
      </c>
      <c r="E4217" s="7" t="s">
        <v>16</v>
      </c>
      <c r="F4217" s="7" t="s">
        <v>2462</v>
      </c>
      <c r="G4217" s="7" t="s">
        <v>17</v>
      </c>
      <c r="H4217" s="7" t="s">
        <v>7356</v>
      </c>
      <c r="I4217" s="7" t="s">
        <v>10233</v>
      </c>
      <c r="J4217" s="7"/>
      <c r="K4217" s="7" t="s">
        <v>4849</v>
      </c>
      <c r="L4217" s="7"/>
      <c r="M4217" s="7"/>
      <c r="N4217" s="7">
        <v>1595</v>
      </c>
      <c r="O4217" s="7"/>
      <c r="P4217" s="7"/>
      <c r="Q4217" s="7"/>
      <c r="R4217" s="1"/>
      <c r="S4217" s="1"/>
      <c r="T4217" s="1"/>
      <c r="U4217" s="15" t="s">
        <v>816</v>
      </c>
      <c r="V4217" s="52"/>
      <c r="W4217" s="14" t="s">
        <v>815</v>
      </c>
      <c r="X4217" s="20">
        <v>0</v>
      </c>
      <c r="Y4217" s="7" t="s">
        <v>12988</v>
      </c>
      <c r="Z4217" s="11" t="s">
        <v>4442</v>
      </c>
      <c r="AA4217" s="7"/>
      <c r="AB4217" s="1" t="s">
        <v>14871</v>
      </c>
      <c r="AC4217" s="7"/>
      <c r="AD4217" s="1" t="s">
        <v>16269</v>
      </c>
    </row>
    <row r="4218" spans="1:30">
      <c r="A4218" s="6">
        <v>43941</v>
      </c>
      <c r="B4218" s="7" t="s">
        <v>21</v>
      </c>
      <c r="C4218" s="7" t="s">
        <v>2648</v>
      </c>
      <c r="D4218" s="11" t="s">
        <v>3952</v>
      </c>
      <c r="E4218" s="7" t="s">
        <v>16</v>
      </c>
      <c r="F4218" s="7" t="s">
        <v>4728</v>
      </c>
      <c r="G4218" s="7" t="s">
        <v>17</v>
      </c>
      <c r="H4218" s="7" t="s">
        <v>7357</v>
      </c>
      <c r="I4218" s="7" t="s">
        <v>10234</v>
      </c>
      <c r="J4218" s="7"/>
      <c r="K4218" s="7"/>
      <c r="L4218" s="7" t="s">
        <v>2657</v>
      </c>
      <c r="M4218" s="7" t="s">
        <v>9475</v>
      </c>
      <c r="N4218" s="7">
        <v>1587.6</v>
      </c>
      <c r="O4218" s="7"/>
      <c r="P4218" s="7"/>
      <c r="Q4218" s="7"/>
      <c r="R4218" s="1"/>
      <c r="S4218" s="1"/>
      <c r="T4218" s="1"/>
      <c r="U4218" s="15" t="s">
        <v>816</v>
      </c>
      <c r="V4218" s="52"/>
      <c r="W4218" s="14" t="s">
        <v>815</v>
      </c>
      <c r="X4218" s="20">
        <v>0</v>
      </c>
      <c r="Y4218" s="7" t="s">
        <v>12989</v>
      </c>
      <c r="Z4218" s="11" t="s">
        <v>4442</v>
      </c>
      <c r="AA4218" s="7">
        <v>3000000</v>
      </c>
      <c r="AB4218" s="1" t="s">
        <v>15279</v>
      </c>
      <c r="AC4218" s="7" t="s">
        <v>14869</v>
      </c>
      <c r="AD4218" s="1" t="s">
        <v>16269</v>
      </c>
    </row>
    <row r="4219" spans="1:30">
      <c r="A4219" s="6">
        <v>43949</v>
      </c>
      <c r="B4219" s="7" t="s">
        <v>1385</v>
      </c>
      <c r="C4219" s="7" t="s">
        <v>4444</v>
      </c>
      <c r="D4219" s="7" t="s">
        <v>1387</v>
      </c>
      <c r="E4219" s="7" t="s">
        <v>4456</v>
      </c>
      <c r="F4219" s="7" t="s">
        <v>4482</v>
      </c>
      <c r="G4219" s="7" t="s">
        <v>17</v>
      </c>
      <c r="H4219" s="7" t="s">
        <v>6816</v>
      </c>
      <c r="I4219" s="7" t="s">
        <v>9829</v>
      </c>
      <c r="J4219" s="7"/>
      <c r="K4219" s="7"/>
      <c r="L4219" s="7" t="s">
        <v>14788</v>
      </c>
      <c r="M4219" s="7" t="s">
        <v>10235</v>
      </c>
      <c r="N4219" s="7">
        <v>1587</v>
      </c>
      <c r="O4219" s="7"/>
      <c r="P4219" s="7"/>
      <c r="Q4219" s="7"/>
      <c r="R4219" s="1"/>
      <c r="S4219" s="1"/>
      <c r="T4219" s="1"/>
      <c r="U4219" s="15" t="s">
        <v>816</v>
      </c>
      <c r="V4219" s="52"/>
      <c r="W4219" s="14" t="s">
        <v>815</v>
      </c>
      <c r="X4219" s="20">
        <v>0</v>
      </c>
      <c r="Y4219" s="7" t="s">
        <v>12990</v>
      </c>
      <c r="Z4219" s="11" t="s">
        <v>4442</v>
      </c>
      <c r="AA4219" s="7">
        <v>500</v>
      </c>
      <c r="AB4219" s="1" t="s">
        <v>16199</v>
      </c>
      <c r="AC4219" s="7" t="s">
        <v>14868</v>
      </c>
      <c r="AD4219" s="1" t="s">
        <v>16269</v>
      </c>
    </row>
    <row r="4220" spans="1:30">
      <c r="A4220" s="6">
        <v>43935</v>
      </c>
      <c r="B4220" s="7" t="s">
        <v>1385</v>
      </c>
      <c r="C4220" s="7" t="s">
        <v>4444</v>
      </c>
      <c r="D4220" s="7" t="s">
        <v>1387</v>
      </c>
      <c r="E4220" s="7" t="s">
        <v>4456</v>
      </c>
      <c r="F4220" s="7" t="s">
        <v>1811</v>
      </c>
      <c r="G4220" s="7" t="s">
        <v>17</v>
      </c>
      <c r="H4220" s="7" t="s">
        <v>6868</v>
      </c>
      <c r="I4220" s="7" t="s">
        <v>9872</v>
      </c>
      <c r="J4220" s="7"/>
      <c r="K4220" s="7"/>
      <c r="L4220" s="7" t="s">
        <v>14789</v>
      </c>
      <c r="M4220" s="7" t="s">
        <v>10236</v>
      </c>
      <c r="N4220" s="7">
        <v>1581.3</v>
      </c>
      <c r="O4220" s="7"/>
      <c r="P4220" s="7"/>
      <c r="Q4220" s="7"/>
      <c r="R4220" s="1"/>
      <c r="S4220" s="1"/>
      <c r="T4220" s="1"/>
      <c r="U4220" s="15" t="s">
        <v>816</v>
      </c>
      <c r="V4220" s="52"/>
      <c r="W4220" s="14" t="s">
        <v>815</v>
      </c>
      <c r="X4220" s="20">
        <v>0</v>
      </c>
      <c r="Y4220" s="7" t="s">
        <v>12991</v>
      </c>
      <c r="Z4220" s="11" t="s">
        <v>4442</v>
      </c>
      <c r="AA4220" s="7">
        <v>120000</v>
      </c>
      <c r="AB4220" s="1" t="s">
        <v>16200</v>
      </c>
      <c r="AC4220" s="7" t="s">
        <v>14869</v>
      </c>
      <c r="AD4220" s="1" t="s">
        <v>16269</v>
      </c>
    </row>
    <row r="4221" spans="1:30">
      <c r="A4221" s="6">
        <v>43948</v>
      </c>
      <c r="B4221" s="7" t="s">
        <v>21</v>
      </c>
      <c r="C4221" s="7" t="s">
        <v>4451</v>
      </c>
      <c r="D4221" s="7" t="s">
        <v>2480</v>
      </c>
      <c r="E4221" s="7" t="s">
        <v>16</v>
      </c>
      <c r="F4221" s="7" t="s">
        <v>2481</v>
      </c>
      <c r="G4221" s="7" t="s">
        <v>17</v>
      </c>
      <c r="H4221" s="7" t="s">
        <v>7358</v>
      </c>
      <c r="I4221" s="7" t="s">
        <v>10237</v>
      </c>
      <c r="J4221" s="7" t="s">
        <v>2485</v>
      </c>
      <c r="K4221" s="7"/>
      <c r="L4221" s="7" t="s">
        <v>10238</v>
      </c>
      <c r="M4221" s="7" t="s">
        <v>10239</v>
      </c>
      <c r="N4221" s="7">
        <v>1575</v>
      </c>
      <c r="O4221" s="7"/>
      <c r="P4221" s="7"/>
      <c r="Q4221" s="7"/>
      <c r="R4221" s="1"/>
      <c r="S4221" s="1"/>
      <c r="T4221" s="1"/>
      <c r="U4221" s="15" t="s">
        <v>816</v>
      </c>
      <c r="V4221" s="52"/>
      <c r="W4221" s="14" t="s">
        <v>815</v>
      </c>
      <c r="X4221" s="20">
        <v>0</v>
      </c>
      <c r="Y4221" s="7" t="s">
        <v>12992</v>
      </c>
      <c r="Z4221" s="11" t="s">
        <v>4442</v>
      </c>
      <c r="AA4221" s="7">
        <v>150000</v>
      </c>
      <c r="AB4221" s="1" t="s">
        <v>16201</v>
      </c>
      <c r="AC4221" s="7" t="s">
        <v>14870</v>
      </c>
      <c r="AD4221" s="1" t="s">
        <v>16269</v>
      </c>
    </row>
    <row r="4222" spans="1:30">
      <c r="A4222" s="6">
        <v>43930</v>
      </c>
      <c r="B4222" s="7" t="s">
        <v>21</v>
      </c>
      <c r="C4222" s="7" t="s">
        <v>6310</v>
      </c>
      <c r="D4222" s="11" t="s">
        <v>904</v>
      </c>
      <c r="E4222" s="7" t="s">
        <v>16</v>
      </c>
      <c r="F4222" s="7"/>
      <c r="G4222" s="7" t="s">
        <v>17</v>
      </c>
      <c r="H4222" s="7" t="s">
        <v>7359</v>
      </c>
      <c r="I4222" s="7" t="s">
        <v>10240</v>
      </c>
      <c r="J4222" s="7"/>
      <c r="K4222" s="7" t="s">
        <v>10241</v>
      </c>
      <c r="L4222" s="7" t="s">
        <v>14790</v>
      </c>
      <c r="M4222" s="7" t="s">
        <v>10242</v>
      </c>
      <c r="N4222" s="7">
        <v>1575</v>
      </c>
      <c r="O4222" s="7"/>
      <c r="P4222" s="7"/>
      <c r="Q4222" s="7"/>
      <c r="R4222" s="1"/>
      <c r="S4222" s="1"/>
      <c r="T4222" s="1"/>
      <c r="U4222" s="15" t="s">
        <v>816</v>
      </c>
      <c r="V4222" s="52"/>
      <c r="W4222" s="14" t="s">
        <v>815</v>
      </c>
      <c r="X4222" s="20">
        <v>0</v>
      </c>
      <c r="Y4222" s="7" t="s">
        <v>12993</v>
      </c>
      <c r="Z4222" s="11" t="s">
        <v>4442</v>
      </c>
      <c r="AA4222" s="7">
        <v>5000</v>
      </c>
      <c r="AB4222" s="1" t="s">
        <v>16202</v>
      </c>
      <c r="AC4222" s="7" t="s">
        <v>14868</v>
      </c>
      <c r="AD4222" s="1" t="s">
        <v>16269</v>
      </c>
    </row>
    <row r="4223" spans="1:30">
      <c r="A4223" s="6">
        <v>43950</v>
      </c>
      <c r="B4223" s="7" t="s">
        <v>21</v>
      </c>
      <c r="C4223" s="7" t="s">
        <v>4483</v>
      </c>
      <c r="D4223" s="7" t="s">
        <v>39</v>
      </c>
      <c r="E4223" s="7" t="s">
        <v>117</v>
      </c>
      <c r="F4223" s="7" t="s">
        <v>6899</v>
      </c>
      <c r="G4223" s="7" t="s">
        <v>37</v>
      </c>
      <c r="H4223" s="7" t="s">
        <v>7360</v>
      </c>
      <c r="I4223" s="7" t="s">
        <v>10243</v>
      </c>
      <c r="J4223" s="7" t="s">
        <v>4548</v>
      </c>
      <c r="K4223" s="7" t="s">
        <v>10244</v>
      </c>
      <c r="L4223" s="7" t="s">
        <v>10245</v>
      </c>
      <c r="M4223" s="7" t="s">
        <v>14791</v>
      </c>
      <c r="N4223" s="7">
        <v>1561.6</v>
      </c>
      <c r="O4223" s="7">
        <v>64</v>
      </c>
      <c r="P4223" s="7">
        <v>24.4</v>
      </c>
      <c r="Q4223" s="7"/>
      <c r="R4223" s="1"/>
      <c r="S4223" s="1"/>
      <c r="T4223" s="1"/>
      <c r="U4223" s="15" t="s">
        <v>816</v>
      </c>
      <c r="V4223" s="52"/>
      <c r="W4223" s="14" t="s">
        <v>815</v>
      </c>
      <c r="X4223" s="20">
        <v>0</v>
      </c>
      <c r="Y4223" s="7" t="s">
        <v>12994</v>
      </c>
      <c r="Z4223" s="11" t="s">
        <v>4442</v>
      </c>
      <c r="AA4223" s="7">
        <v>15000</v>
      </c>
      <c r="AB4223" s="1" t="s">
        <v>14888</v>
      </c>
      <c r="AC4223" s="7" t="s">
        <v>14868</v>
      </c>
      <c r="AD4223" s="1" t="s">
        <v>16269</v>
      </c>
    </row>
    <row r="4224" spans="1:30">
      <c r="A4224" s="6">
        <v>43950</v>
      </c>
      <c r="B4224" s="7" t="s">
        <v>21</v>
      </c>
      <c r="C4224" s="7" t="s">
        <v>4483</v>
      </c>
      <c r="D4224" s="7" t="s">
        <v>39</v>
      </c>
      <c r="E4224" s="7" t="s">
        <v>117</v>
      </c>
      <c r="F4224" s="7" t="s">
        <v>6899</v>
      </c>
      <c r="G4224" s="7" t="s">
        <v>37</v>
      </c>
      <c r="H4224" s="7" t="s">
        <v>7361</v>
      </c>
      <c r="I4224" s="7" t="s">
        <v>10246</v>
      </c>
      <c r="J4224" s="7" t="s">
        <v>4548</v>
      </c>
      <c r="K4224" s="7" t="s">
        <v>3453</v>
      </c>
      <c r="L4224" s="7" t="s">
        <v>10247</v>
      </c>
      <c r="M4224" s="7" t="s">
        <v>14792</v>
      </c>
      <c r="N4224" s="7">
        <v>1560</v>
      </c>
      <c r="O4224" s="7">
        <v>8</v>
      </c>
      <c r="P4224" s="7">
        <v>195</v>
      </c>
      <c r="Q4224" s="7"/>
      <c r="R4224" s="1"/>
      <c r="S4224" s="1"/>
      <c r="T4224" s="1"/>
      <c r="U4224" s="15" t="s">
        <v>816</v>
      </c>
      <c r="V4224" s="52"/>
      <c r="W4224" s="14" t="s">
        <v>815</v>
      </c>
      <c r="X4224" s="20">
        <v>0</v>
      </c>
      <c r="Y4224" s="7" t="s">
        <v>12995</v>
      </c>
      <c r="Z4224" s="11" t="s">
        <v>4442</v>
      </c>
      <c r="AA4224" s="7">
        <v>0</v>
      </c>
      <c r="AB4224" s="1" t="s">
        <v>16203</v>
      </c>
      <c r="AC4224" s="7" t="s">
        <v>14869</v>
      </c>
      <c r="AD4224" s="1" t="s">
        <v>16269</v>
      </c>
    </row>
    <row r="4225" spans="1:30">
      <c r="A4225" s="6">
        <v>43946</v>
      </c>
      <c r="B4225" s="7" t="s">
        <v>21</v>
      </c>
      <c r="C4225" s="7" t="s">
        <v>4500</v>
      </c>
      <c r="D4225" s="11" t="s">
        <v>904</v>
      </c>
      <c r="E4225" s="7" t="s">
        <v>16</v>
      </c>
      <c r="F4225" s="7" t="s">
        <v>3462</v>
      </c>
      <c r="G4225" s="7" t="s">
        <v>17</v>
      </c>
      <c r="H4225" s="7" t="s">
        <v>7362</v>
      </c>
      <c r="I4225" s="7" t="s">
        <v>2854</v>
      </c>
      <c r="J4225" s="7" t="s">
        <v>978</v>
      </c>
      <c r="K4225" s="7" t="s">
        <v>10176</v>
      </c>
      <c r="L4225" s="7" t="s">
        <v>10177</v>
      </c>
      <c r="M4225" s="7" t="s">
        <v>10299</v>
      </c>
      <c r="N4225" s="7">
        <v>1556.25</v>
      </c>
      <c r="O4225" s="7">
        <v>75</v>
      </c>
      <c r="P4225" s="7">
        <v>20.75</v>
      </c>
      <c r="Q4225" s="7"/>
      <c r="R4225" s="1"/>
      <c r="S4225" s="1"/>
      <c r="T4225" s="1"/>
      <c r="U4225" s="15" t="s">
        <v>816</v>
      </c>
      <c r="V4225" s="52"/>
      <c r="W4225" s="14" t="s">
        <v>815</v>
      </c>
      <c r="X4225" s="20">
        <v>0</v>
      </c>
      <c r="Y4225" s="7" t="s">
        <v>12996</v>
      </c>
      <c r="Z4225" s="11" t="s">
        <v>4442</v>
      </c>
      <c r="AA4225" s="7">
        <v>100000</v>
      </c>
      <c r="AB4225" s="1" t="s">
        <v>16184</v>
      </c>
      <c r="AC4225" s="7" t="s">
        <v>14870</v>
      </c>
      <c r="AD4225" s="1" t="s">
        <v>16269</v>
      </c>
    </row>
    <row r="4226" spans="1:30">
      <c r="A4226" s="6" t="s">
        <v>815</v>
      </c>
      <c r="B4226" s="7" t="s">
        <v>15</v>
      </c>
      <c r="C4226" s="7" t="s">
        <v>4458</v>
      </c>
      <c r="D4226" s="11" t="s">
        <v>904</v>
      </c>
      <c r="E4226" s="7" t="s">
        <v>16</v>
      </c>
      <c r="F4226" s="7" t="s">
        <v>4459</v>
      </c>
      <c r="G4226" s="7" t="s">
        <v>17</v>
      </c>
      <c r="H4226" s="7" t="s">
        <v>7363</v>
      </c>
      <c r="I4226" s="7" t="s">
        <v>4843</v>
      </c>
      <c r="J4226" s="7"/>
      <c r="K4226" s="7" t="s">
        <v>4517</v>
      </c>
      <c r="L4226" s="7" t="s">
        <v>8316</v>
      </c>
      <c r="M4226" s="7" t="s">
        <v>8820</v>
      </c>
      <c r="N4226" s="7">
        <v>1550</v>
      </c>
      <c r="O4226" s="7"/>
      <c r="P4226" s="7"/>
      <c r="Q4226" s="7"/>
      <c r="R4226" s="1"/>
      <c r="S4226" s="1"/>
      <c r="T4226" s="1"/>
      <c r="U4226" s="15" t="s">
        <v>816</v>
      </c>
      <c r="V4226" s="52"/>
      <c r="W4226" s="14" t="s">
        <v>815</v>
      </c>
      <c r="X4226" s="20">
        <v>0</v>
      </c>
      <c r="Y4226" s="7" t="s">
        <v>12997</v>
      </c>
      <c r="Z4226" s="11" t="s">
        <v>4442</v>
      </c>
      <c r="AA4226" s="7">
        <v>0</v>
      </c>
      <c r="AB4226" s="1" t="s">
        <v>15812</v>
      </c>
      <c r="AC4226" s="7" t="s">
        <v>14869</v>
      </c>
      <c r="AD4226" s="1" t="s">
        <v>16269</v>
      </c>
    </row>
    <row r="4227" spans="1:30">
      <c r="A4227" s="6">
        <v>43913</v>
      </c>
      <c r="B4227" s="7" t="s">
        <v>21</v>
      </c>
      <c r="C4227" s="7" t="s">
        <v>4269</v>
      </c>
      <c r="D4227" s="7" t="s">
        <v>3952</v>
      </c>
      <c r="E4227" s="7" t="s">
        <v>16</v>
      </c>
      <c r="F4227" s="7" t="s">
        <v>4270</v>
      </c>
      <c r="G4227" s="7" t="s">
        <v>17</v>
      </c>
      <c r="H4227" s="7" t="s">
        <v>7364</v>
      </c>
      <c r="I4227" s="7" t="s">
        <v>4396</v>
      </c>
      <c r="J4227" s="7"/>
      <c r="K4227" s="7"/>
      <c r="L4227" s="7" t="s">
        <v>9328</v>
      </c>
      <c r="M4227" s="7" t="s">
        <v>14406</v>
      </c>
      <c r="N4227" s="7">
        <v>1548</v>
      </c>
      <c r="O4227" s="7">
        <v>120</v>
      </c>
      <c r="P4227" s="7">
        <v>12.9</v>
      </c>
      <c r="Q4227" s="7" t="s">
        <v>20</v>
      </c>
      <c r="R4227" s="1"/>
      <c r="S4227" s="1"/>
      <c r="T4227" s="1"/>
      <c r="U4227" s="15" t="s">
        <v>816</v>
      </c>
      <c r="V4227" s="52"/>
      <c r="W4227" s="14" t="s">
        <v>815</v>
      </c>
      <c r="X4227" s="20">
        <v>0</v>
      </c>
      <c r="Y4227" s="7" t="s">
        <v>12998</v>
      </c>
      <c r="Z4227" s="11" t="s">
        <v>4442</v>
      </c>
      <c r="AA4227" s="7">
        <v>500000</v>
      </c>
      <c r="AB4227" s="1" t="s">
        <v>15802</v>
      </c>
      <c r="AC4227" s="7" t="s">
        <v>14869</v>
      </c>
      <c r="AD4227" s="1" t="s">
        <v>16269</v>
      </c>
    </row>
    <row r="4228" spans="1:30">
      <c r="A4228" s="6">
        <v>43923</v>
      </c>
      <c r="B4228" s="7" t="s">
        <v>15</v>
      </c>
      <c r="C4228" s="7" t="s">
        <v>4458</v>
      </c>
      <c r="D4228" s="11" t="s">
        <v>904</v>
      </c>
      <c r="E4228" s="7" t="s">
        <v>16</v>
      </c>
      <c r="F4228" s="7" t="s">
        <v>4459</v>
      </c>
      <c r="G4228" s="7" t="s">
        <v>17</v>
      </c>
      <c r="H4228" s="7" t="s">
        <v>7365</v>
      </c>
      <c r="I4228" s="7" t="s">
        <v>9972</v>
      </c>
      <c r="J4228" s="7"/>
      <c r="K4228" s="7"/>
      <c r="L4228" s="7" t="s">
        <v>8468</v>
      </c>
      <c r="M4228" s="7" t="s">
        <v>8243</v>
      </c>
      <c r="N4228" s="7">
        <v>1530</v>
      </c>
      <c r="O4228" s="7">
        <v>300</v>
      </c>
      <c r="P4228" s="7">
        <v>5.0999999999999996</v>
      </c>
      <c r="Q4228" s="7"/>
      <c r="R4228" s="1"/>
      <c r="S4228" s="1"/>
      <c r="T4228" s="1"/>
      <c r="U4228" s="15" t="s">
        <v>816</v>
      </c>
      <c r="V4228" s="52"/>
      <c r="W4228" s="14" t="s">
        <v>815</v>
      </c>
      <c r="X4228" s="20">
        <v>0</v>
      </c>
      <c r="Y4228" s="7" t="s">
        <v>12999</v>
      </c>
      <c r="Z4228" s="11" t="s">
        <v>4442</v>
      </c>
      <c r="AA4228" s="7">
        <v>900000000</v>
      </c>
      <c r="AB4228" s="1" t="s">
        <v>15657</v>
      </c>
      <c r="AC4228" s="7" t="s">
        <v>14869</v>
      </c>
      <c r="AD4228" s="1" t="s">
        <v>16269</v>
      </c>
    </row>
    <row r="4229" spans="1:30">
      <c r="A4229" s="6">
        <v>43941</v>
      </c>
      <c r="B4229" s="7" t="s">
        <v>21</v>
      </c>
      <c r="C4229" s="7" t="s">
        <v>2648</v>
      </c>
      <c r="D4229" s="11" t="s">
        <v>3952</v>
      </c>
      <c r="E4229" s="7" t="s">
        <v>16</v>
      </c>
      <c r="F4229" s="7" t="s">
        <v>4101</v>
      </c>
      <c r="G4229" s="7" t="s">
        <v>17</v>
      </c>
      <c r="H4229" s="7" t="s">
        <v>6496</v>
      </c>
      <c r="I4229" s="7" t="s">
        <v>9599</v>
      </c>
      <c r="J4229" s="7"/>
      <c r="K4229" s="7"/>
      <c r="L4229" s="7" t="s">
        <v>14794</v>
      </c>
      <c r="M4229" s="7" t="s">
        <v>14793</v>
      </c>
      <c r="N4229" s="7">
        <v>1521</v>
      </c>
      <c r="O4229" s="7"/>
      <c r="P4229" s="7"/>
      <c r="Q4229" s="7"/>
      <c r="R4229" s="1"/>
      <c r="S4229" s="1"/>
      <c r="T4229" s="1"/>
      <c r="U4229" s="15" t="s">
        <v>816</v>
      </c>
      <c r="V4229" s="52"/>
      <c r="W4229" s="14" t="s">
        <v>815</v>
      </c>
      <c r="X4229" s="20">
        <v>0</v>
      </c>
      <c r="Y4229" s="7" t="s">
        <v>13000</v>
      </c>
      <c r="Z4229" s="11" t="s">
        <v>4442</v>
      </c>
      <c r="AA4229" s="7">
        <v>20000</v>
      </c>
      <c r="AB4229" s="1" t="s">
        <v>16204</v>
      </c>
      <c r="AC4229" s="7" t="s">
        <v>14870</v>
      </c>
      <c r="AD4229" s="1" t="s">
        <v>16269</v>
      </c>
    </row>
    <row r="4230" spans="1:30">
      <c r="A4230" s="6">
        <v>43941</v>
      </c>
      <c r="B4230" s="7" t="s">
        <v>15</v>
      </c>
      <c r="C4230" s="7" t="s">
        <v>4645</v>
      </c>
      <c r="D4230" s="7" t="s">
        <v>692</v>
      </c>
      <c r="E4230" s="7" t="s">
        <v>16</v>
      </c>
      <c r="F4230" s="7"/>
      <c r="G4230" s="7" t="s">
        <v>37</v>
      </c>
      <c r="H4230" s="7" t="s">
        <v>7366</v>
      </c>
      <c r="I4230" s="7" t="s">
        <v>716</v>
      </c>
      <c r="J4230" s="7"/>
      <c r="K4230" s="7" t="s">
        <v>717</v>
      </c>
      <c r="L4230" s="7" t="s">
        <v>8357</v>
      </c>
      <c r="M4230" s="7" t="s">
        <v>632</v>
      </c>
      <c r="N4230" s="7">
        <v>1520</v>
      </c>
      <c r="O4230" s="7">
        <v>4</v>
      </c>
      <c r="P4230" s="7">
        <v>380</v>
      </c>
      <c r="Q4230" s="7"/>
      <c r="R4230" s="1"/>
      <c r="S4230" s="1"/>
      <c r="T4230" s="1"/>
      <c r="U4230" s="15" t="s">
        <v>816</v>
      </c>
      <c r="V4230" s="52"/>
      <c r="W4230" s="14" t="s">
        <v>815</v>
      </c>
      <c r="X4230" s="20">
        <v>0</v>
      </c>
      <c r="Y4230" s="7" t="s">
        <v>13001</v>
      </c>
      <c r="Z4230" s="11" t="s">
        <v>4442</v>
      </c>
      <c r="AA4230" s="7">
        <v>720000</v>
      </c>
      <c r="AB4230" s="1" t="s">
        <v>14981</v>
      </c>
      <c r="AC4230" s="7" t="s">
        <v>14870</v>
      </c>
      <c r="AD4230" s="1" t="s">
        <v>16269</v>
      </c>
    </row>
    <row r="4231" spans="1:30">
      <c r="A4231" s="6">
        <v>43941</v>
      </c>
      <c r="B4231" s="7" t="s">
        <v>15</v>
      </c>
      <c r="C4231" s="7" t="s">
        <v>4645</v>
      </c>
      <c r="D4231" s="7" t="s">
        <v>692</v>
      </c>
      <c r="E4231" s="7" t="s">
        <v>16</v>
      </c>
      <c r="F4231" s="7"/>
      <c r="G4231" s="7" t="s">
        <v>37</v>
      </c>
      <c r="H4231" s="7" t="s">
        <v>7367</v>
      </c>
      <c r="I4231" s="7" t="s">
        <v>723</v>
      </c>
      <c r="J4231" s="7"/>
      <c r="K4231" s="7" t="s">
        <v>724</v>
      </c>
      <c r="L4231" s="7" t="s">
        <v>8357</v>
      </c>
      <c r="M4231" s="7" t="s">
        <v>632</v>
      </c>
      <c r="N4231" s="7">
        <v>1520</v>
      </c>
      <c r="O4231" s="7">
        <v>4</v>
      </c>
      <c r="P4231" s="7">
        <v>380</v>
      </c>
      <c r="Q4231" s="7"/>
      <c r="R4231" s="1"/>
      <c r="S4231" s="1"/>
      <c r="T4231" s="1"/>
      <c r="U4231" s="15" t="s">
        <v>816</v>
      </c>
      <c r="V4231" s="52"/>
      <c r="W4231" s="14" t="s">
        <v>815</v>
      </c>
      <c r="X4231" s="20">
        <v>0</v>
      </c>
      <c r="Y4231" s="7" t="s">
        <v>13002</v>
      </c>
      <c r="Z4231" s="11" t="s">
        <v>4442</v>
      </c>
      <c r="AA4231" s="7">
        <v>720000</v>
      </c>
      <c r="AB4231" s="1" t="s">
        <v>14981</v>
      </c>
      <c r="AC4231" s="7" t="s">
        <v>14870</v>
      </c>
      <c r="AD4231" s="1" t="s">
        <v>16269</v>
      </c>
    </row>
    <row r="4232" spans="1:30">
      <c r="A4232" s="6">
        <v>43938</v>
      </c>
      <c r="B4232" s="7" t="s">
        <v>21</v>
      </c>
      <c r="C4232" s="7" t="s">
        <v>6127</v>
      </c>
      <c r="D4232" s="11" t="s">
        <v>904</v>
      </c>
      <c r="E4232" s="7" t="s">
        <v>16</v>
      </c>
      <c r="F4232" s="7"/>
      <c r="G4232" s="7" t="s">
        <v>17</v>
      </c>
      <c r="H4232" s="7" t="s">
        <v>6128</v>
      </c>
      <c r="I4232" s="7"/>
      <c r="J4232" s="7"/>
      <c r="K4232" s="7" t="s">
        <v>9329</v>
      </c>
      <c r="L4232" s="7" t="s">
        <v>14795</v>
      </c>
      <c r="M4232" s="7" t="s">
        <v>10248</v>
      </c>
      <c r="N4232" s="7">
        <v>1520</v>
      </c>
      <c r="O4232" s="7"/>
      <c r="P4232" s="7"/>
      <c r="Q4232" s="7"/>
      <c r="R4232" s="1"/>
      <c r="S4232" s="1"/>
      <c r="T4232" s="1"/>
      <c r="U4232" s="15" t="s">
        <v>816</v>
      </c>
      <c r="V4232" s="52"/>
      <c r="W4232" s="14" t="s">
        <v>815</v>
      </c>
      <c r="X4232" s="20">
        <v>0</v>
      </c>
      <c r="Y4232" s="7" t="s">
        <v>13003</v>
      </c>
      <c r="Z4232" s="11" t="s">
        <v>4442</v>
      </c>
      <c r="AA4232" s="7">
        <v>5000</v>
      </c>
      <c r="AB4232" s="1" t="s">
        <v>15536</v>
      </c>
      <c r="AC4232" s="7" t="s">
        <v>14868</v>
      </c>
      <c r="AD4232" s="1" t="s">
        <v>16269</v>
      </c>
    </row>
    <row r="4233" spans="1:30">
      <c r="A4233" s="6">
        <v>43948</v>
      </c>
      <c r="B4233" s="7" t="s">
        <v>21</v>
      </c>
      <c r="C4233" s="7" t="s">
        <v>4451</v>
      </c>
      <c r="D4233" s="7" t="s">
        <v>2480</v>
      </c>
      <c r="E4233" s="7" t="s">
        <v>16</v>
      </c>
      <c r="F4233" s="7" t="s">
        <v>2481</v>
      </c>
      <c r="G4233" s="7" t="s">
        <v>17</v>
      </c>
      <c r="H4233" s="7" t="s">
        <v>6229</v>
      </c>
      <c r="I4233" s="7" t="s">
        <v>9333</v>
      </c>
      <c r="J4233" s="7" t="s">
        <v>2485</v>
      </c>
      <c r="K4233" s="7"/>
      <c r="L4233" s="7" t="s">
        <v>9334</v>
      </c>
      <c r="M4233" s="7" t="s">
        <v>9335</v>
      </c>
      <c r="N4233" s="7">
        <v>1514.7</v>
      </c>
      <c r="O4233" s="7"/>
      <c r="P4233" s="7"/>
      <c r="Q4233" s="7"/>
      <c r="R4233" s="1"/>
      <c r="S4233" s="1"/>
      <c r="T4233" s="1"/>
      <c r="U4233" s="15" t="s">
        <v>816</v>
      </c>
      <c r="V4233" s="52"/>
      <c r="W4233" s="14" t="s">
        <v>815</v>
      </c>
      <c r="X4233" s="20">
        <v>0</v>
      </c>
      <c r="Y4233" s="7" t="s">
        <v>13004</v>
      </c>
      <c r="Z4233" s="11" t="s">
        <v>4442</v>
      </c>
      <c r="AA4233" s="7">
        <v>250000</v>
      </c>
      <c r="AB4233" s="1" t="s">
        <v>15060</v>
      </c>
      <c r="AC4233" s="7" t="s">
        <v>14870</v>
      </c>
      <c r="AD4233" s="1" t="s">
        <v>16269</v>
      </c>
    </row>
    <row r="4234" spans="1:30">
      <c r="A4234" s="6">
        <v>43913</v>
      </c>
      <c r="B4234" s="7" t="s">
        <v>21</v>
      </c>
      <c r="C4234" s="7" t="s">
        <v>4269</v>
      </c>
      <c r="D4234" s="7" t="s">
        <v>3952</v>
      </c>
      <c r="E4234" s="7" t="s">
        <v>16</v>
      </c>
      <c r="F4234" s="7" t="s">
        <v>4270</v>
      </c>
      <c r="G4234" s="7" t="s">
        <v>17</v>
      </c>
      <c r="H4234" s="7" t="s">
        <v>7368</v>
      </c>
      <c r="I4234" s="7" t="s">
        <v>4396</v>
      </c>
      <c r="J4234" s="7"/>
      <c r="K4234" s="7"/>
      <c r="L4234" s="7" t="s">
        <v>8531</v>
      </c>
      <c r="M4234" s="7" t="s">
        <v>14344</v>
      </c>
      <c r="N4234" s="7">
        <v>1512</v>
      </c>
      <c r="O4234" s="7">
        <v>240</v>
      </c>
      <c r="P4234" s="7">
        <v>6.3</v>
      </c>
      <c r="Q4234" s="7" t="s">
        <v>20</v>
      </c>
      <c r="R4234" s="1"/>
      <c r="S4234" s="1"/>
      <c r="T4234" s="1"/>
      <c r="U4234" s="15" t="s">
        <v>816</v>
      </c>
      <c r="V4234" s="52"/>
      <c r="W4234" s="14" t="s">
        <v>815</v>
      </c>
      <c r="X4234" s="20">
        <v>0</v>
      </c>
      <c r="Y4234" s="7" t="s">
        <v>13005</v>
      </c>
      <c r="Z4234" s="11" t="s">
        <v>4442</v>
      </c>
      <c r="AA4234" s="7">
        <v>1500000</v>
      </c>
      <c r="AB4234" s="1" t="s">
        <v>15733</v>
      </c>
      <c r="AC4234" s="7" t="s">
        <v>14869</v>
      </c>
      <c r="AD4234" s="1" t="s">
        <v>16269</v>
      </c>
    </row>
    <row r="4235" spans="1:30">
      <c r="A4235" s="6">
        <v>43944</v>
      </c>
      <c r="B4235" s="7" t="s">
        <v>15</v>
      </c>
      <c r="C4235" s="7" t="s">
        <v>4593</v>
      </c>
      <c r="D4235" s="7" t="s">
        <v>474</v>
      </c>
      <c r="E4235" s="7" t="s">
        <v>16</v>
      </c>
      <c r="F4235" s="7"/>
      <c r="G4235" s="7" t="s">
        <v>37</v>
      </c>
      <c r="H4235" s="7" t="s">
        <v>7369</v>
      </c>
      <c r="I4235" s="7"/>
      <c r="J4235" s="7"/>
      <c r="K4235" s="7" t="s">
        <v>10249</v>
      </c>
      <c r="L4235" s="7" t="s">
        <v>8357</v>
      </c>
      <c r="M4235" s="7" t="s">
        <v>632</v>
      </c>
      <c r="N4235" s="7">
        <v>1503.96</v>
      </c>
      <c r="O4235" s="7">
        <v>4</v>
      </c>
      <c r="P4235" s="7">
        <v>375.99</v>
      </c>
      <c r="Q4235" s="7"/>
      <c r="R4235" s="1"/>
      <c r="S4235" s="1"/>
      <c r="T4235" s="1"/>
      <c r="U4235" s="15" t="s">
        <v>816</v>
      </c>
      <c r="V4235" s="52"/>
      <c r="W4235" s="14" t="s">
        <v>815</v>
      </c>
      <c r="X4235" s="20">
        <v>0</v>
      </c>
      <c r="Y4235" s="7" t="s">
        <v>13006</v>
      </c>
      <c r="Z4235" s="11" t="s">
        <v>4442</v>
      </c>
      <c r="AA4235" s="7">
        <v>720000</v>
      </c>
      <c r="AB4235" s="1" t="s">
        <v>14981</v>
      </c>
      <c r="AC4235" s="7" t="s">
        <v>14870</v>
      </c>
      <c r="AD4235" s="1" t="s">
        <v>16269</v>
      </c>
    </row>
    <row r="4236" spans="1:30">
      <c r="A4236" s="6">
        <v>43938</v>
      </c>
      <c r="B4236" s="7" t="s">
        <v>15</v>
      </c>
      <c r="C4236" s="7" t="s">
        <v>4244</v>
      </c>
      <c r="D4236" s="11" t="s">
        <v>3155</v>
      </c>
      <c r="E4236" s="7" t="s">
        <v>16</v>
      </c>
      <c r="F4236" s="7" t="s">
        <v>3156</v>
      </c>
      <c r="G4236" s="7" t="s">
        <v>34</v>
      </c>
      <c r="H4236" s="7" t="s">
        <v>7370</v>
      </c>
      <c r="I4236" s="7" t="s">
        <v>3207</v>
      </c>
      <c r="J4236" s="7" t="s">
        <v>3208</v>
      </c>
      <c r="K4236" s="7" t="s">
        <v>3209</v>
      </c>
      <c r="L4236" s="7" t="s">
        <v>13959</v>
      </c>
      <c r="M4236" s="7" t="s">
        <v>3210</v>
      </c>
      <c r="N4236" s="7">
        <v>1500</v>
      </c>
      <c r="O4236" s="7">
        <v>15</v>
      </c>
      <c r="P4236" s="7">
        <v>100</v>
      </c>
      <c r="Q4236" s="7"/>
      <c r="R4236" s="1"/>
      <c r="S4236" s="1"/>
      <c r="T4236" s="1"/>
      <c r="U4236" s="15" t="s">
        <v>816</v>
      </c>
      <c r="V4236" s="52"/>
      <c r="W4236" s="14" t="s">
        <v>815</v>
      </c>
      <c r="X4236" s="20">
        <v>0</v>
      </c>
      <c r="Y4236" s="7" t="s">
        <v>13007</v>
      </c>
      <c r="Z4236" s="11" t="s">
        <v>4442</v>
      </c>
      <c r="AA4236" s="7">
        <v>100000</v>
      </c>
      <c r="AB4236" s="1" t="s">
        <v>15344</v>
      </c>
      <c r="AC4236" s="7" t="s">
        <v>14868</v>
      </c>
      <c r="AD4236" s="1" t="s">
        <v>16269</v>
      </c>
    </row>
    <row r="4237" spans="1:30">
      <c r="A4237" s="6">
        <v>43938</v>
      </c>
      <c r="B4237" s="7" t="s">
        <v>15</v>
      </c>
      <c r="C4237" s="7" t="s">
        <v>4244</v>
      </c>
      <c r="D4237" s="11" t="s">
        <v>3155</v>
      </c>
      <c r="E4237" s="7" t="s">
        <v>16</v>
      </c>
      <c r="F4237" s="7" t="s">
        <v>3156</v>
      </c>
      <c r="G4237" s="7" t="s">
        <v>34</v>
      </c>
      <c r="H4237" s="7" t="s">
        <v>7371</v>
      </c>
      <c r="I4237" s="7" t="s">
        <v>3207</v>
      </c>
      <c r="J4237" s="7" t="s">
        <v>3208</v>
      </c>
      <c r="K4237" s="7" t="s">
        <v>3209</v>
      </c>
      <c r="L4237" s="7" t="s">
        <v>13959</v>
      </c>
      <c r="M4237" s="7" t="s">
        <v>3210</v>
      </c>
      <c r="N4237" s="7">
        <v>1500</v>
      </c>
      <c r="O4237" s="7">
        <v>15</v>
      </c>
      <c r="P4237" s="7">
        <v>100</v>
      </c>
      <c r="Q4237" s="7"/>
      <c r="R4237" s="1"/>
      <c r="S4237" s="1"/>
      <c r="T4237" s="1"/>
      <c r="U4237" s="15" t="s">
        <v>816</v>
      </c>
      <c r="V4237" s="52"/>
      <c r="W4237" s="14" t="s">
        <v>815</v>
      </c>
      <c r="X4237" s="20">
        <v>0</v>
      </c>
      <c r="Y4237" s="7" t="s">
        <v>13008</v>
      </c>
      <c r="Z4237" s="11" t="s">
        <v>4442</v>
      </c>
      <c r="AA4237" s="7">
        <v>100000</v>
      </c>
      <c r="AB4237" s="1" t="s">
        <v>15344</v>
      </c>
      <c r="AC4237" s="7" t="s">
        <v>14868</v>
      </c>
      <c r="AD4237" s="1" t="s">
        <v>16269</v>
      </c>
    </row>
    <row r="4238" spans="1:30">
      <c r="A4238" s="6">
        <v>43938</v>
      </c>
      <c r="B4238" s="7" t="s">
        <v>15</v>
      </c>
      <c r="C4238" s="7" t="s">
        <v>4244</v>
      </c>
      <c r="D4238" s="11" t="s">
        <v>3155</v>
      </c>
      <c r="E4238" s="7" t="s">
        <v>16</v>
      </c>
      <c r="F4238" s="7" t="s">
        <v>3156</v>
      </c>
      <c r="G4238" s="7" t="s">
        <v>34</v>
      </c>
      <c r="H4238" s="7" t="s">
        <v>7372</v>
      </c>
      <c r="I4238" s="7" t="s">
        <v>3207</v>
      </c>
      <c r="J4238" s="7" t="s">
        <v>3208</v>
      </c>
      <c r="K4238" s="7" t="s">
        <v>3209</v>
      </c>
      <c r="L4238" s="7" t="s">
        <v>13959</v>
      </c>
      <c r="M4238" s="7" t="s">
        <v>3210</v>
      </c>
      <c r="N4238" s="7">
        <v>1500</v>
      </c>
      <c r="O4238" s="7">
        <v>15</v>
      </c>
      <c r="P4238" s="7">
        <v>100</v>
      </c>
      <c r="Q4238" s="7"/>
      <c r="R4238" s="1"/>
      <c r="S4238" s="1"/>
      <c r="T4238" s="1"/>
      <c r="U4238" s="15" t="s">
        <v>816</v>
      </c>
      <c r="V4238" s="52"/>
      <c r="W4238" s="14" t="s">
        <v>815</v>
      </c>
      <c r="X4238" s="20">
        <v>0</v>
      </c>
      <c r="Y4238" s="7" t="s">
        <v>13009</v>
      </c>
      <c r="Z4238" s="11" t="s">
        <v>4442</v>
      </c>
      <c r="AA4238" s="7">
        <v>100000</v>
      </c>
      <c r="AB4238" s="1" t="s">
        <v>15344</v>
      </c>
      <c r="AC4238" s="7" t="s">
        <v>14868</v>
      </c>
      <c r="AD4238" s="1" t="s">
        <v>16269</v>
      </c>
    </row>
    <row r="4239" spans="1:30">
      <c r="A4239" s="6">
        <v>43938</v>
      </c>
      <c r="B4239" s="7" t="s">
        <v>15</v>
      </c>
      <c r="C4239" s="7" t="s">
        <v>4244</v>
      </c>
      <c r="D4239" s="11" t="s">
        <v>3155</v>
      </c>
      <c r="E4239" s="7" t="s">
        <v>16</v>
      </c>
      <c r="F4239" s="7" t="s">
        <v>3156</v>
      </c>
      <c r="G4239" s="7" t="s">
        <v>34</v>
      </c>
      <c r="H4239" s="7" t="s">
        <v>7373</v>
      </c>
      <c r="I4239" s="7" t="s">
        <v>3207</v>
      </c>
      <c r="J4239" s="7" t="s">
        <v>3208</v>
      </c>
      <c r="K4239" s="7" t="s">
        <v>3209</v>
      </c>
      <c r="L4239" s="7" t="s">
        <v>13959</v>
      </c>
      <c r="M4239" s="7" t="s">
        <v>3210</v>
      </c>
      <c r="N4239" s="7">
        <v>1500</v>
      </c>
      <c r="O4239" s="7">
        <v>15</v>
      </c>
      <c r="P4239" s="7">
        <v>100</v>
      </c>
      <c r="Q4239" s="7"/>
      <c r="R4239" s="1"/>
      <c r="S4239" s="1"/>
      <c r="T4239" s="1"/>
      <c r="U4239" s="15" t="s">
        <v>816</v>
      </c>
      <c r="V4239" s="52"/>
      <c r="W4239" s="14" t="s">
        <v>815</v>
      </c>
      <c r="X4239" s="20">
        <v>0</v>
      </c>
      <c r="Y4239" s="7" t="s">
        <v>13010</v>
      </c>
      <c r="Z4239" s="11" t="s">
        <v>4442</v>
      </c>
      <c r="AA4239" s="7">
        <v>100000</v>
      </c>
      <c r="AB4239" s="1" t="s">
        <v>15344</v>
      </c>
      <c r="AC4239" s="7" t="s">
        <v>14868</v>
      </c>
      <c r="AD4239" s="1" t="s">
        <v>16269</v>
      </c>
    </row>
    <row r="4240" spans="1:30">
      <c r="A4240" s="6">
        <v>43938</v>
      </c>
      <c r="B4240" s="7" t="s">
        <v>15</v>
      </c>
      <c r="C4240" s="7" t="s">
        <v>4244</v>
      </c>
      <c r="D4240" s="11" t="s">
        <v>3155</v>
      </c>
      <c r="E4240" s="7" t="s">
        <v>16</v>
      </c>
      <c r="F4240" s="7" t="s">
        <v>3156</v>
      </c>
      <c r="G4240" s="7" t="s">
        <v>34</v>
      </c>
      <c r="H4240" s="7" t="s">
        <v>7374</v>
      </c>
      <c r="I4240" s="7" t="s">
        <v>3207</v>
      </c>
      <c r="J4240" s="7" t="s">
        <v>3208</v>
      </c>
      <c r="K4240" s="7" t="s">
        <v>3209</v>
      </c>
      <c r="L4240" s="7" t="s">
        <v>13959</v>
      </c>
      <c r="M4240" s="7" t="s">
        <v>3210</v>
      </c>
      <c r="N4240" s="7">
        <v>1500</v>
      </c>
      <c r="O4240" s="7">
        <v>15</v>
      </c>
      <c r="P4240" s="7">
        <v>100</v>
      </c>
      <c r="Q4240" s="7"/>
      <c r="R4240" s="1"/>
      <c r="S4240" s="1"/>
      <c r="T4240" s="1"/>
      <c r="U4240" s="15" t="s">
        <v>816</v>
      </c>
      <c r="V4240" s="52"/>
      <c r="W4240" s="14" t="s">
        <v>815</v>
      </c>
      <c r="X4240" s="20">
        <v>0</v>
      </c>
      <c r="Y4240" s="7" t="s">
        <v>13011</v>
      </c>
      <c r="Z4240" s="11" t="s">
        <v>4442</v>
      </c>
      <c r="AA4240" s="7">
        <v>100000</v>
      </c>
      <c r="AB4240" s="1" t="s">
        <v>15344</v>
      </c>
      <c r="AC4240" s="7" t="s">
        <v>14868</v>
      </c>
      <c r="AD4240" s="1" t="s">
        <v>16269</v>
      </c>
    </row>
    <row r="4241" spans="1:30">
      <c r="A4241" s="6">
        <v>43938</v>
      </c>
      <c r="B4241" s="7" t="s">
        <v>15</v>
      </c>
      <c r="C4241" s="7" t="s">
        <v>4244</v>
      </c>
      <c r="D4241" s="11" t="s">
        <v>3155</v>
      </c>
      <c r="E4241" s="7" t="s">
        <v>16</v>
      </c>
      <c r="F4241" s="7" t="s">
        <v>3156</v>
      </c>
      <c r="G4241" s="7" t="s">
        <v>34</v>
      </c>
      <c r="H4241" s="7" t="s">
        <v>7375</v>
      </c>
      <c r="I4241" s="7" t="s">
        <v>3207</v>
      </c>
      <c r="J4241" s="7" t="s">
        <v>3208</v>
      </c>
      <c r="K4241" s="7" t="s">
        <v>3209</v>
      </c>
      <c r="L4241" s="7" t="s">
        <v>13959</v>
      </c>
      <c r="M4241" s="7" t="s">
        <v>3210</v>
      </c>
      <c r="N4241" s="7">
        <v>1500</v>
      </c>
      <c r="O4241" s="7">
        <v>15</v>
      </c>
      <c r="P4241" s="7">
        <v>100</v>
      </c>
      <c r="Q4241" s="7"/>
      <c r="R4241" s="1"/>
      <c r="S4241" s="1"/>
      <c r="T4241" s="1"/>
      <c r="U4241" s="15" t="s">
        <v>816</v>
      </c>
      <c r="V4241" s="52"/>
      <c r="W4241" s="14" t="s">
        <v>815</v>
      </c>
      <c r="X4241" s="20">
        <v>0</v>
      </c>
      <c r="Y4241" s="7" t="s">
        <v>13012</v>
      </c>
      <c r="Z4241" s="11" t="s">
        <v>4442</v>
      </c>
      <c r="AA4241" s="7">
        <v>100000</v>
      </c>
      <c r="AB4241" s="1" t="s">
        <v>15344</v>
      </c>
      <c r="AC4241" s="7" t="s">
        <v>14868</v>
      </c>
      <c r="AD4241" s="1" t="s">
        <v>16269</v>
      </c>
    </row>
    <row r="4242" spans="1:30">
      <c r="A4242" s="6">
        <v>43938</v>
      </c>
      <c r="B4242" s="7" t="s">
        <v>15</v>
      </c>
      <c r="C4242" s="7" t="s">
        <v>4244</v>
      </c>
      <c r="D4242" s="11" t="s">
        <v>3155</v>
      </c>
      <c r="E4242" s="7" t="s">
        <v>16</v>
      </c>
      <c r="F4242" s="7" t="s">
        <v>3156</v>
      </c>
      <c r="G4242" s="7" t="s">
        <v>34</v>
      </c>
      <c r="H4242" s="7" t="s">
        <v>7376</v>
      </c>
      <c r="I4242" s="7" t="s">
        <v>3207</v>
      </c>
      <c r="J4242" s="7" t="s">
        <v>3208</v>
      </c>
      <c r="K4242" s="7" t="s">
        <v>3209</v>
      </c>
      <c r="L4242" s="7" t="s">
        <v>13959</v>
      </c>
      <c r="M4242" s="7" t="s">
        <v>3210</v>
      </c>
      <c r="N4242" s="7">
        <v>1500</v>
      </c>
      <c r="O4242" s="7">
        <v>15</v>
      </c>
      <c r="P4242" s="7">
        <v>100</v>
      </c>
      <c r="Q4242" s="7"/>
      <c r="R4242" s="1"/>
      <c r="S4242" s="1"/>
      <c r="T4242" s="1"/>
      <c r="U4242" s="15" t="s">
        <v>816</v>
      </c>
      <c r="V4242" s="52"/>
      <c r="W4242" s="14" t="s">
        <v>815</v>
      </c>
      <c r="X4242" s="20">
        <v>0</v>
      </c>
      <c r="Y4242" s="7" t="s">
        <v>13013</v>
      </c>
      <c r="Z4242" s="11" t="s">
        <v>4442</v>
      </c>
      <c r="AA4242" s="7">
        <v>100000</v>
      </c>
      <c r="AB4242" s="1" t="s">
        <v>15344</v>
      </c>
      <c r="AC4242" s="7" t="s">
        <v>14868</v>
      </c>
      <c r="AD4242" s="1" t="s">
        <v>16269</v>
      </c>
    </row>
    <row r="4243" spans="1:30">
      <c r="A4243" s="6">
        <v>43938</v>
      </c>
      <c r="B4243" s="7" t="s">
        <v>15</v>
      </c>
      <c r="C4243" s="7" t="s">
        <v>4244</v>
      </c>
      <c r="D4243" s="11" t="s">
        <v>3155</v>
      </c>
      <c r="E4243" s="7" t="s">
        <v>16</v>
      </c>
      <c r="F4243" s="7" t="s">
        <v>3156</v>
      </c>
      <c r="G4243" s="7" t="s">
        <v>34</v>
      </c>
      <c r="H4243" s="7" t="s">
        <v>7377</v>
      </c>
      <c r="I4243" s="7" t="s">
        <v>3207</v>
      </c>
      <c r="J4243" s="7" t="s">
        <v>3208</v>
      </c>
      <c r="K4243" s="7" t="s">
        <v>3209</v>
      </c>
      <c r="L4243" s="7" t="s">
        <v>13959</v>
      </c>
      <c r="M4243" s="7" t="s">
        <v>3210</v>
      </c>
      <c r="N4243" s="7">
        <v>1500</v>
      </c>
      <c r="O4243" s="7">
        <v>15</v>
      </c>
      <c r="P4243" s="7">
        <v>100</v>
      </c>
      <c r="Q4243" s="7"/>
      <c r="R4243" s="1"/>
      <c r="S4243" s="1"/>
      <c r="T4243" s="1"/>
      <c r="U4243" s="15" t="s">
        <v>816</v>
      </c>
      <c r="V4243" s="52"/>
      <c r="W4243" s="14" t="s">
        <v>815</v>
      </c>
      <c r="X4243" s="20">
        <v>0</v>
      </c>
      <c r="Y4243" s="7" t="s">
        <v>13014</v>
      </c>
      <c r="Z4243" s="11" t="s">
        <v>4442</v>
      </c>
      <c r="AA4243" s="7">
        <v>100000</v>
      </c>
      <c r="AB4243" s="1" t="s">
        <v>15344</v>
      </c>
      <c r="AC4243" s="7" t="s">
        <v>14868</v>
      </c>
      <c r="AD4243" s="1" t="s">
        <v>16269</v>
      </c>
    </row>
    <row r="4244" spans="1:30">
      <c r="A4244" s="6">
        <v>43938</v>
      </c>
      <c r="B4244" s="7" t="s">
        <v>15</v>
      </c>
      <c r="C4244" s="7" t="s">
        <v>4244</v>
      </c>
      <c r="D4244" s="11" t="s">
        <v>3155</v>
      </c>
      <c r="E4244" s="7" t="s">
        <v>16</v>
      </c>
      <c r="F4244" s="7" t="s">
        <v>3156</v>
      </c>
      <c r="G4244" s="7" t="s">
        <v>34</v>
      </c>
      <c r="H4244" s="7" t="s">
        <v>7378</v>
      </c>
      <c r="I4244" s="7" t="s">
        <v>3207</v>
      </c>
      <c r="J4244" s="7" t="s">
        <v>3208</v>
      </c>
      <c r="K4244" s="7" t="s">
        <v>3209</v>
      </c>
      <c r="L4244" s="7" t="s">
        <v>13959</v>
      </c>
      <c r="M4244" s="7" t="s">
        <v>3210</v>
      </c>
      <c r="N4244" s="7">
        <v>1500</v>
      </c>
      <c r="O4244" s="7">
        <v>15</v>
      </c>
      <c r="P4244" s="7">
        <v>100</v>
      </c>
      <c r="Q4244" s="7"/>
      <c r="R4244" s="1"/>
      <c r="S4244" s="1"/>
      <c r="T4244" s="1"/>
      <c r="U4244" s="15" t="s">
        <v>816</v>
      </c>
      <c r="V4244" s="52"/>
      <c r="W4244" s="14" t="s">
        <v>815</v>
      </c>
      <c r="X4244" s="20">
        <v>0</v>
      </c>
      <c r="Y4244" s="7" t="s">
        <v>13015</v>
      </c>
      <c r="Z4244" s="11" t="s">
        <v>4442</v>
      </c>
      <c r="AA4244" s="7">
        <v>100000</v>
      </c>
      <c r="AB4244" s="1" t="s">
        <v>15344</v>
      </c>
      <c r="AC4244" s="7" t="s">
        <v>14868</v>
      </c>
      <c r="AD4244" s="1" t="s">
        <v>16269</v>
      </c>
    </row>
    <row r="4245" spans="1:30">
      <c r="A4245" s="6">
        <v>43938</v>
      </c>
      <c r="B4245" s="7" t="s">
        <v>15</v>
      </c>
      <c r="C4245" s="7" t="s">
        <v>4244</v>
      </c>
      <c r="D4245" s="11" t="s">
        <v>3155</v>
      </c>
      <c r="E4245" s="7" t="s">
        <v>16</v>
      </c>
      <c r="F4245" s="7" t="s">
        <v>3156</v>
      </c>
      <c r="G4245" s="7" t="s">
        <v>34</v>
      </c>
      <c r="H4245" s="7" t="s">
        <v>7379</v>
      </c>
      <c r="I4245" s="7" t="s">
        <v>3207</v>
      </c>
      <c r="J4245" s="7" t="s">
        <v>3208</v>
      </c>
      <c r="K4245" s="7" t="s">
        <v>3209</v>
      </c>
      <c r="L4245" s="7" t="s">
        <v>13959</v>
      </c>
      <c r="M4245" s="7" t="s">
        <v>3210</v>
      </c>
      <c r="N4245" s="7">
        <v>1500</v>
      </c>
      <c r="O4245" s="7">
        <v>15</v>
      </c>
      <c r="P4245" s="7">
        <v>100</v>
      </c>
      <c r="Q4245" s="7"/>
      <c r="R4245" s="1"/>
      <c r="S4245" s="1"/>
      <c r="T4245" s="1"/>
      <c r="U4245" s="15" t="s">
        <v>816</v>
      </c>
      <c r="V4245" s="52"/>
      <c r="W4245" s="14" t="s">
        <v>815</v>
      </c>
      <c r="X4245" s="20">
        <v>0</v>
      </c>
      <c r="Y4245" s="7" t="s">
        <v>13016</v>
      </c>
      <c r="Z4245" s="11" t="s">
        <v>4442</v>
      </c>
      <c r="AA4245" s="7">
        <v>100000</v>
      </c>
      <c r="AB4245" s="1" t="s">
        <v>15344</v>
      </c>
      <c r="AC4245" s="7" t="s">
        <v>14868</v>
      </c>
      <c r="AD4245" s="1" t="s">
        <v>16269</v>
      </c>
    </row>
    <row r="4246" spans="1:30">
      <c r="A4246" s="6">
        <v>43938</v>
      </c>
      <c r="B4246" s="7" t="s">
        <v>15</v>
      </c>
      <c r="C4246" s="7" t="s">
        <v>4244</v>
      </c>
      <c r="D4246" s="11" t="s">
        <v>3155</v>
      </c>
      <c r="E4246" s="7" t="s">
        <v>16</v>
      </c>
      <c r="F4246" s="7" t="s">
        <v>3156</v>
      </c>
      <c r="G4246" s="7" t="s">
        <v>34</v>
      </c>
      <c r="H4246" s="7" t="s">
        <v>7380</v>
      </c>
      <c r="I4246" s="7" t="s">
        <v>3207</v>
      </c>
      <c r="J4246" s="7" t="s">
        <v>3208</v>
      </c>
      <c r="K4246" s="7" t="s">
        <v>3209</v>
      </c>
      <c r="L4246" s="7" t="s">
        <v>13959</v>
      </c>
      <c r="M4246" s="7" t="s">
        <v>3210</v>
      </c>
      <c r="N4246" s="7">
        <v>1500</v>
      </c>
      <c r="O4246" s="7">
        <v>15</v>
      </c>
      <c r="P4246" s="7">
        <v>100</v>
      </c>
      <c r="Q4246" s="7"/>
      <c r="R4246" s="1"/>
      <c r="S4246" s="1"/>
      <c r="T4246" s="1"/>
      <c r="U4246" s="15" t="s">
        <v>816</v>
      </c>
      <c r="V4246" s="52"/>
      <c r="W4246" s="14" t="s">
        <v>815</v>
      </c>
      <c r="X4246" s="20">
        <v>0</v>
      </c>
      <c r="Y4246" s="7" t="s">
        <v>13017</v>
      </c>
      <c r="Z4246" s="11" t="s">
        <v>4442</v>
      </c>
      <c r="AA4246" s="7">
        <v>100000</v>
      </c>
      <c r="AB4246" s="1" t="s">
        <v>15344</v>
      </c>
      <c r="AC4246" s="7" t="s">
        <v>14868</v>
      </c>
      <c r="AD4246" s="1" t="s">
        <v>16269</v>
      </c>
    </row>
    <row r="4247" spans="1:30">
      <c r="A4247" s="6">
        <v>43938</v>
      </c>
      <c r="B4247" s="7" t="s">
        <v>15</v>
      </c>
      <c r="C4247" s="7" t="s">
        <v>4244</v>
      </c>
      <c r="D4247" s="11" t="s">
        <v>3155</v>
      </c>
      <c r="E4247" s="7" t="s">
        <v>16</v>
      </c>
      <c r="F4247" s="7" t="s">
        <v>3156</v>
      </c>
      <c r="G4247" s="7" t="s">
        <v>34</v>
      </c>
      <c r="H4247" s="7" t="s">
        <v>7381</v>
      </c>
      <c r="I4247" s="7" t="s">
        <v>3207</v>
      </c>
      <c r="J4247" s="7" t="s">
        <v>3208</v>
      </c>
      <c r="K4247" s="7" t="s">
        <v>3209</v>
      </c>
      <c r="L4247" s="7" t="s">
        <v>13959</v>
      </c>
      <c r="M4247" s="7" t="s">
        <v>3210</v>
      </c>
      <c r="N4247" s="7">
        <v>1500</v>
      </c>
      <c r="O4247" s="7">
        <v>15</v>
      </c>
      <c r="P4247" s="7">
        <v>100</v>
      </c>
      <c r="Q4247" s="7"/>
      <c r="R4247" s="1"/>
      <c r="S4247" s="1"/>
      <c r="T4247" s="1"/>
      <c r="U4247" s="15" t="s">
        <v>816</v>
      </c>
      <c r="V4247" s="52"/>
      <c r="W4247" s="14" t="s">
        <v>815</v>
      </c>
      <c r="X4247" s="20">
        <v>0</v>
      </c>
      <c r="Y4247" s="7" t="s">
        <v>13018</v>
      </c>
      <c r="Z4247" s="11" t="s">
        <v>4442</v>
      </c>
      <c r="AA4247" s="7">
        <v>100000</v>
      </c>
      <c r="AB4247" s="1" t="s">
        <v>15344</v>
      </c>
      <c r="AC4247" s="7" t="s">
        <v>14868</v>
      </c>
      <c r="AD4247" s="1" t="s">
        <v>16269</v>
      </c>
    </row>
    <row r="4248" spans="1:30">
      <c r="A4248" s="6">
        <v>43923</v>
      </c>
      <c r="B4248" s="7" t="s">
        <v>15</v>
      </c>
      <c r="C4248" s="7" t="s">
        <v>4632</v>
      </c>
      <c r="D4248" s="7" t="s">
        <v>3512</v>
      </c>
      <c r="E4248" s="7" t="s">
        <v>16</v>
      </c>
      <c r="F4248" s="7"/>
      <c r="G4248" s="7" t="s">
        <v>17</v>
      </c>
      <c r="H4248" s="7" t="s">
        <v>7382</v>
      </c>
      <c r="I4248" s="7" t="s">
        <v>10250</v>
      </c>
      <c r="J4248" s="7" t="s">
        <v>10251</v>
      </c>
      <c r="K4248" s="7" t="s">
        <v>10251</v>
      </c>
      <c r="L4248" s="7" t="s">
        <v>9309</v>
      </c>
      <c r="M4248" s="7" t="s">
        <v>9310</v>
      </c>
      <c r="N4248" s="7">
        <v>1500</v>
      </c>
      <c r="O4248" s="7">
        <v>500</v>
      </c>
      <c r="P4248" s="7">
        <v>3</v>
      </c>
      <c r="Q4248" s="7"/>
      <c r="R4248" s="1"/>
      <c r="S4248" s="1"/>
      <c r="T4248" s="1"/>
      <c r="U4248" s="15" t="s">
        <v>816</v>
      </c>
      <c r="V4248" s="52"/>
      <c r="W4248" s="14" t="s">
        <v>815</v>
      </c>
      <c r="X4248" s="20">
        <v>0</v>
      </c>
      <c r="Y4248" s="7" t="s">
        <v>13019</v>
      </c>
      <c r="Z4248" s="11" t="s">
        <v>4442</v>
      </c>
      <c r="AA4248" s="7">
        <v>20000000</v>
      </c>
      <c r="AB4248" s="1" t="s">
        <v>15958</v>
      </c>
      <c r="AC4248" s="7" t="s">
        <v>14869</v>
      </c>
      <c r="AD4248" s="1" t="s">
        <v>16269</v>
      </c>
    </row>
    <row r="4249" spans="1:30">
      <c r="A4249" s="6">
        <v>43941</v>
      </c>
      <c r="B4249" s="7" t="s">
        <v>21</v>
      </c>
      <c r="C4249" s="7" t="s">
        <v>2648</v>
      </c>
      <c r="D4249" s="11" t="s">
        <v>3952</v>
      </c>
      <c r="E4249" s="7" t="s">
        <v>16</v>
      </c>
      <c r="F4249" s="7" t="s">
        <v>6153</v>
      </c>
      <c r="G4249" s="7" t="s">
        <v>17</v>
      </c>
      <c r="H4249" s="7" t="s">
        <v>7383</v>
      </c>
      <c r="I4249" s="7" t="s">
        <v>9266</v>
      </c>
      <c r="J4249" s="7"/>
      <c r="K4249" s="7"/>
      <c r="L4249" s="7" t="s">
        <v>1854</v>
      </c>
      <c r="M4249" s="7" t="s">
        <v>1855</v>
      </c>
      <c r="N4249" s="7">
        <v>1500</v>
      </c>
      <c r="O4249" s="7"/>
      <c r="P4249" s="7"/>
      <c r="Q4249" s="7"/>
      <c r="R4249" s="1"/>
      <c r="S4249" s="1"/>
      <c r="T4249" s="1"/>
      <c r="U4249" s="15" t="s">
        <v>816</v>
      </c>
      <c r="V4249" s="52"/>
      <c r="W4249" s="14" t="s">
        <v>815</v>
      </c>
      <c r="X4249" s="20">
        <v>0</v>
      </c>
      <c r="Y4249" s="7" t="s">
        <v>13020</v>
      </c>
      <c r="Z4249" s="11" t="s">
        <v>4442</v>
      </c>
      <c r="AA4249" s="7">
        <v>50000</v>
      </c>
      <c r="AB4249" s="1" t="s">
        <v>15169</v>
      </c>
      <c r="AC4249" s="7" t="s">
        <v>14868</v>
      </c>
      <c r="AD4249" s="1" t="s">
        <v>16269</v>
      </c>
    </row>
    <row r="4250" spans="1:30">
      <c r="A4250" s="6">
        <v>43941</v>
      </c>
      <c r="B4250" s="7" t="s">
        <v>21</v>
      </c>
      <c r="C4250" s="7" t="s">
        <v>4659</v>
      </c>
      <c r="D4250" s="7" t="s">
        <v>2349</v>
      </c>
      <c r="E4250" s="7" t="s">
        <v>16</v>
      </c>
      <c r="F4250" s="7" t="s">
        <v>2350</v>
      </c>
      <c r="G4250" s="7" t="s">
        <v>17</v>
      </c>
      <c r="H4250" s="7" t="s">
        <v>7384</v>
      </c>
      <c r="I4250" s="7" t="s">
        <v>10252</v>
      </c>
      <c r="J4250" s="7"/>
      <c r="K4250" s="7" t="s">
        <v>10253</v>
      </c>
      <c r="L4250" s="7" t="s">
        <v>14796</v>
      </c>
      <c r="M4250" s="7" t="s">
        <v>10254</v>
      </c>
      <c r="N4250" s="7">
        <v>1500</v>
      </c>
      <c r="O4250" s="7">
        <v>30</v>
      </c>
      <c r="P4250" s="7">
        <v>50</v>
      </c>
      <c r="Q4250" s="7"/>
      <c r="R4250" s="1"/>
      <c r="S4250" s="1"/>
      <c r="T4250" s="1"/>
      <c r="U4250" s="15" t="s">
        <v>816</v>
      </c>
      <c r="V4250" s="52"/>
      <c r="W4250" s="14" t="s">
        <v>815</v>
      </c>
      <c r="X4250" s="20">
        <v>0</v>
      </c>
      <c r="Y4250" s="7" t="s">
        <v>13021</v>
      </c>
      <c r="Z4250" s="11" t="s">
        <v>4442</v>
      </c>
      <c r="AA4250" s="7">
        <v>150000</v>
      </c>
      <c r="AB4250" s="1" t="s">
        <v>16205</v>
      </c>
      <c r="AC4250" s="7" t="s">
        <v>14870</v>
      </c>
      <c r="AD4250" s="1" t="s">
        <v>16269</v>
      </c>
    </row>
    <row r="4251" spans="1:30">
      <c r="A4251" s="6">
        <v>43955</v>
      </c>
      <c r="B4251" s="7" t="s">
        <v>1385</v>
      </c>
      <c r="C4251" s="7" t="s">
        <v>4444</v>
      </c>
      <c r="D4251" s="7" t="s">
        <v>1387</v>
      </c>
      <c r="E4251" s="7" t="s">
        <v>4456</v>
      </c>
      <c r="F4251" s="7" t="s">
        <v>4498</v>
      </c>
      <c r="G4251" s="7" t="s">
        <v>17</v>
      </c>
      <c r="H4251" s="7" t="s">
        <v>7385</v>
      </c>
      <c r="I4251" s="7" t="s">
        <v>10255</v>
      </c>
      <c r="J4251" s="7"/>
      <c r="K4251" s="7"/>
      <c r="L4251" s="7" t="s">
        <v>10256</v>
      </c>
      <c r="M4251" s="7" t="s">
        <v>10257</v>
      </c>
      <c r="N4251" s="7">
        <v>1500</v>
      </c>
      <c r="O4251" s="7"/>
      <c r="P4251" s="7"/>
      <c r="Q4251" s="7"/>
      <c r="R4251" s="1"/>
      <c r="S4251" s="1"/>
      <c r="T4251" s="1"/>
      <c r="U4251" s="15" t="s">
        <v>816</v>
      </c>
      <c r="V4251" s="52"/>
      <c r="W4251" s="14" t="s">
        <v>815</v>
      </c>
      <c r="X4251" s="20">
        <v>0</v>
      </c>
      <c r="Y4251" s="7" t="s">
        <v>13022</v>
      </c>
      <c r="Z4251" s="11" t="s">
        <v>4442</v>
      </c>
      <c r="AA4251" s="7">
        <v>150000</v>
      </c>
      <c r="AB4251" s="1" t="s">
        <v>16206</v>
      </c>
      <c r="AC4251" s="7" t="s">
        <v>14870</v>
      </c>
      <c r="AD4251" s="1" t="s">
        <v>16269</v>
      </c>
    </row>
    <row r="4252" spans="1:30">
      <c r="A4252" s="6">
        <v>43943</v>
      </c>
      <c r="B4252" s="7" t="s">
        <v>15</v>
      </c>
      <c r="C4252" s="7" t="s">
        <v>4642</v>
      </c>
      <c r="D4252" s="7" t="s">
        <v>2046</v>
      </c>
      <c r="E4252" s="7" t="s">
        <v>16</v>
      </c>
      <c r="F4252" s="7"/>
      <c r="G4252" s="7" t="s">
        <v>17</v>
      </c>
      <c r="H4252" s="7" t="s">
        <v>7386</v>
      </c>
      <c r="I4252" s="7" t="s">
        <v>2093</v>
      </c>
      <c r="J4252" s="7"/>
      <c r="K4252" s="7" t="s">
        <v>2094</v>
      </c>
      <c r="L4252" s="7" t="s">
        <v>13865</v>
      </c>
      <c r="M4252" s="7" t="s">
        <v>2055</v>
      </c>
      <c r="N4252" s="7">
        <v>1495</v>
      </c>
      <c r="O4252" s="7">
        <v>500</v>
      </c>
      <c r="P4252" s="7">
        <v>2.99</v>
      </c>
      <c r="Q4252" s="7"/>
      <c r="R4252" s="1"/>
      <c r="S4252" s="1"/>
      <c r="T4252" s="1"/>
      <c r="U4252" s="15" t="s">
        <v>816</v>
      </c>
      <c r="V4252" s="52"/>
      <c r="W4252" s="14" t="s">
        <v>815</v>
      </c>
      <c r="X4252" s="20">
        <v>0</v>
      </c>
      <c r="Y4252" s="7" t="s">
        <v>13023</v>
      </c>
      <c r="Z4252" s="11" t="s">
        <v>4442</v>
      </c>
      <c r="AA4252" s="7">
        <v>2000000</v>
      </c>
      <c r="AB4252" s="1" t="s">
        <v>15207</v>
      </c>
      <c r="AC4252" s="7" t="s">
        <v>14869</v>
      </c>
      <c r="AD4252" s="1" t="s">
        <v>16269</v>
      </c>
    </row>
    <row r="4253" spans="1:30">
      <c r="A4253" s="6">
        <v>43913</v>
      </c>
      <c r="B4253" s="7" t="s">
        <v>21</v>
      </c>
      <c r="C4253" s="7" t="s">
        <v>4269</v>
      </c>
      <c r="D4253" s="7" t="s">
        <v>3952</v>
      </c>
      <c r="E4253" s="7" t="s">
        <v>16</v>
      </c>
      <c r="F4253" s="7" t="s">
        <v>4270</v>
      </c>
      <c r="G4253" s="7" t="s">
        <v>17</v>
      </c>
      <c r="H4253" s="7" t="s">
        <v>7387</v>
      </c>
      <c r="I4253" s="7" t="s">
        <v>4396</v>
      </c>
      <c r="J4253" s="7"/>
      <c r="K4253" s="7"/>
      <c r="L4253" s="7" t="s">
        <v>8531</v>
      </c>
      <c r="M4253" s="7" t="s">
        <v>14344</v>
      </c>
      <c r="N4253" s="7">
        <v>1494</v>
      </c>
      <c r="O4253" s="7">
        <v>600</v>
      </c>
      <c r="P4253" s="7">
        <v>2.4900000000000002</v>
      </c>
      <c r="Q4253" s="7" t="s">
        <v>20</v>
      </c>
      <c r="R4253" s="1"/>
      <c r="S4253" s="1"/>
      <c r="T4253" s="1"/>
      <c r="U4253" s="15" t="s">
        <v>816</v>
      </c>
      <c r="V4253" s="52"/>
      <c r="W4253" s="14" t="s">
        <v>815</v>
      </c>
      <c r="X4253" s="20">
        <v>0</v>
      </c>
      <c r="Y4253" s="7" t="s">
        <v>13024</v>
      </c>
      <c r="Z4253" s="11" t="s">
        <v>4442</v>
      </c>
      <c r="AA4253" s="7">
        <v>1500000</v>
      </c>
      <c r="AB4253" s="1" t="s">
        <v>15733</v>
      </c>
      <c r="AC4253" s="7" t="s">
        <v>14869</v>
      </c>
      <c r="AD4253" s="1" t="s">
        <v>16269</v>
      </c>
    </row>
    <row r="4254" spans="1:30">
      <c r="A4254" s="6">
        <v>43943</v>
      </c>
      <c r="B4254" s="7" t="s">
        <v>15</v>
      </c>
      <c r="C4254" s="7" t="s">
        <v>4642</v>
      </c>
      <c r="D4254" s="7" t="s">
        <v>2046</v>
      </c>
      <c r="E4254" s="7" t="s">
        <v>16</v>
      </c>
      <c r="F4254" s="7"/>
      <c r="G4254" s="7" t="s">
        <v>17</v>
      </c>
      <c r="H4254" s="7" t="s">
        <v>7388</v>
      </c>
      <c r="I4254" s="7" t="s">
        <v>2093</v>
      </c>
      <c r="J4254" s="7"/>
      <c r="K4254" s="7" t="s">
        <v>2094</v>
      </c>
      <c r="L4254" s="7" t="s">
        <v>13865</v>
      </c>
      <c r="M4254" s="7" t="s">
        <v>2055</v>
      </c>
      <c r="N4254" s="7">
        <v>1490</v>
      </c>
      <c r="O4254" s="7">
        <v>1000</v>
      </c>
      <c r="P4254" s="7">
        <v>1.49</v>
      </c>
      <c r="Q4254" s="7"/>
      <c r="R4254" s="1"/>
      <c r="S4254" s="1"/>
      <c r="T4254" s="1"/>
      <c r="U4254" s="15" t="s">
        <v>816</v>
      </c>
      <c r="V4254" s="52"/>
      <c r="W4254" s="14" t="s">
        <v>815</v>
      </c>
      <c r="X4254" s="20">
        <v>0</v>
      </c>
      <c r="Y4254" s="7" t="s">
        <v>13025</v>
      </c>
      <c r="Z4254" s="11" t="s">
        <v>4442</v>
      </c>
      <c r="AA4254" s="7">
        <v>2000000</v>
      </c>
      <c r="AB4254" s="1" t="s">
        <v>15207</v>
      </c>
      <c r="AC4254" s="7" t="s">
        <v>14869</v>
      </c>
      <c r="AD4254" s="1" t="s">
        <v>16269</v>
      </c>
    </row>
    <row r="4255" spans="1:30">
      <c r="A4255" s="6" t="s">
        <v>815</v>
      </c>
      <c r="B4255" s="7" t="s">
        <v>15</v>
      </c>
      <c r="C4255" s="7" t="s">
        <v>4458</v>
      </c>
      <c r="D4255" s="11" t="s">
        <v>904</v>
      </c>
      <c r="E4255" s="7" t="s">
        <v>16</v>
      </c>
      <c r="F4255" s="7" t="s">
        <v>4461</v>
      </c>
      <c r="G4255" s="7" t="s">
        <v>17</v>
      </c>
      <c r="H4255" s="7" t="s">
        <v>7389</v>
      </c>
      <c r="I4255" s="7" t="s">
        <v>9687</v>
      </c>
      <c r="J4255" s="7"/>
      <c r="K4255" s="7" t="s">
        <v>4517</v>
      </c>
      <c r="L4255" s="7" t="s">
        <v>9034</v>
      </c>
      <c r="M4255" s="7" t="s">
        <v>8839</v>
      </c>
      <c r="N4255" s="7">
        <v>1488</v>
      </c>
      <c r="O4255" s="7"/>
      <c r="P4255" s="7"/>
      <c r="Q4255" s="7"/>
      <c r="R4255" s="1"/>
      <c r="S4255" s="1"/>
      <c r="T4255" s="1"/>
      <c r="U4255" s="15" t="s">
        <v>816</v>
      </c>
      <c r="V4255" s="52"/>
      <c r="W4255" s="14" t="s">
        <v>815</v>
      </c>
      <c r="X4255" s="20">
        <v>0</v>
      </c>
      <c r="Y4255" s="7" t="s">
        <v>13026</v>
      </c>
      <c r="Z4255" s="11" t="s">
        <v>4442</v>
      </c>
      <c r="AA4255" s="7">
        <v>50000</v>
      </c>
      <c r="AB4255" s="1" t="s">
        <v>15817</v>
      </c>
      <c r="AC4255" s="7" t="s">
        <v>14869</v>
      </c>
      <c r="AD4255" s="1" t="s">
        <v>16269</v>
      </c>
    </row>
    <row r="4256" spans="1:30">
      <c r="A4256" s="6">
        <v>43943</v>
      </c>
      <c r="B4256" s="7" t="s">
        <v>15</v>
      </c>
      <c r="C4256" s="7" t="s">
        <v>4642</v>
      </c>
      <c r="D4256" s="7" t="s">
        <v>2046</v>
      </c>
      <c r="E4256" s="7" t="s">
        <v>16</v>
      </c>
      <c r="F4256" s="7"/>
      <c r="G4256" s="7" t="s">
        <v>17</v>
      </c>
      <c r="H4256" s="7" t="s">
        <v>7390</v>
      </c>
      <c r="I4256" s="7" t="s">
        <v>2093</v>
      </c>
      <c r="J4256" s="7"/>
      <c r="K4256" s="7" t="s">
        <v>2094</v>
      </c>
      <c r="L4256" s="7" t="s">
        <v>13865</v>
      </c>
      <c r="M4256" s="7" t="s">
        <v>2055</v>
      </c>
      <c r="N4256" s="7">
        <v>1482</v>
      </c>
      <c r="O4256" s="7">
        <v>3800</v>
      </c>
      <c r="P4256" s="7">
        <v>0.39</v>
      </c>
      <c r="Q4256" s="7"/>
      <c r="R4256" s="1"/>
      <c r="S4256" s="1"/>
      <c r="T4256" s="1"/>
      <c r="U4256" s="15" t="s">
        <v>816</v>
      </c>
      <c r="V4256" s="52"/>
      <c r="W4256" s="14" t="s">
        <v>815</v>
      </c>
      <c r="X4256" s="20">
        <v>0</v>
      </c>
      <c r="Y4256" s="7" t="s">
        <v>13027</v>
      </c>
      <c r="Z4256" s="11" t="s">
        <v>4442</v>
      </c>
      <c r="AA4256" s="7">
        <v>2000000</v>
      </c>
      <c r="AB4256" s="1" t="s">
        <v>15207</v>
      </c>
      <c r="AC4256" s="7" t="s">
        <v>14869</v>
      </c>
      <c r="AD4256" s="1" t="s">
        <v>16269</v>
      </c>
    </row>
    <row r="4257" spans="1:30">
      <c r="A4257" s="6">
        <v>43949</v>
      </c>
      <c r="B4257" s="7" t="s">
        <v>1385</v>
      </c>
      <c r="C4257" s="7" t="s">
        <v>4499</v>
      </c>
      <c r="D4257" s="7" t="s">
        <v>2194</v>
      </c>
      <c r="E4257" s="7" t="s">
        <v>36</v>
      </c>
      <c r="F4257" s="7" t="s">
        <v>2319</v>
      </c>
      <c r="G4257" s="7" t="s">
        <v>17</v>
      </c>
      <c r="H4257" s="7" t="s">
        <v>7162</v>
      </c>
      <c r="I4257" s="7" t="s">
        <v>2321</v>
      </c>
      <c r="J4257" s="7" t="s">
        <v>2321</v>
      </c>
      <c r="K4257" s="7" t="s">
        <v>2321</v>
      </c>
      <c r="L4257" s="7" t="s">
        <v>8355</v>
      </c>
      <c r="M4257" s="7" t="s">
        <v>2620</v>
      </c>
      <c r="N4257" s="7">
        <v>1473.3</v>
      </c>
      <c r="O4257" s="7">
        <v>22</v>
      </c>
      <c r="P4257" s="7">
        <v>66.968199999999996</v>
      </c>
      <c r="Q4257" s="7"/>
      <c r="R4257" s="1"/>
      <c r="S4257" s="1"/>
      <c r="T4257" s="1"/>
      <c r="U4257" s="15" t="s">
        <v>816</v>
      </c>
      <c r="V4257" s="52"/>
      <c r="W4257" s="14" t="s">
        <v>815</v>
      </c>
      <c r="X4257" s="20">
        <v>0</v>
      </c>
      <c r="Y4257" s="7" t="s">
        <v>13028</v>
      </c>
      <c r="Z4257" s="11" t="s">
        <v>4442</v>
      </c>
      <c r="AA4257" s="7">
        <v>40000000</v>
      </c>
      <c r="AB4257" s="1" t="s">
        <v>15276</v>
      </c>
      <c r="AC4257" s="7" t="s">
        <v>14869</v>
      </c>
      <c r="AD4257" s="1" t="s">
        <v>16269</v>
      </c>
    </row>
    <row r="4258" spans="1:30">
      <c r="A4258" s="6">
        <v>43915</v>
      </c>
      <c r="B4258" s="7" t="s">
        <v>15</v>
      </c>
      <c r="C4258" s="7" t="s">
        <v>4458</v>
      </c>
      <c r="D4258" s="11" t="s">
        <v>904</v>
      </c>
      <c r="E4258" s="7" t="s">
        <v>16</v>
      </c>
      <c r="F4258" s="7" t="s">
        <v>4459</v>
      </c>
      <c r="G4258" s="7" t="s">
        <v>17</v>
      </c>
      <c r="H4258" s="7" t="s">
        <v>7391</v>
      </c>
      <c r="I4258" s="7" t="s">
        <v>9572</v>
      </c>
      <c r="J4258" s="7"/>
      <c r="K4258" s="7" t="s">
        <v>4517</v>
      </c>
      <c r="L4258" s="7" t="s">
        <v>14619</v>
      </c>
      <c r="M4258" s="7" t="s">
        <v>9573</v>
      </c>
      <c r="N4258" s="7">
        <v>1472</v>
      </c>
      <c r="O4258" s="7">
        <v>10</v>
      </c>
      <c r="P4258" s="7">
        <v>147.19999999999999</v>
      </c>
      <c r="Q4258" s="7"/>
      <c r="R4258" s="1"/>
      <c r="S4258" s="1"/>
      <c r="T4258" s="1"/>
      <c r="U4258" s="15" t="s">
        <v>816</v>
      </c>
      <c r="V4258" s="52"/>
      <c r="W4258" s="14" t="s">
        <v>815</v>
      </c>
      <c r="X4258" s="20">
        <v>0</v>
      </c>
      <c r="Y4258" s="7" t="s">
        <v>13029</v>
      </c>
      <c r="Z4258" s="11" t="s">
        <v>4442</v>
      </c>
      <c r="AA4258" s="7">
        <v>69377854</v>
      </c>
      <c r="AB4258" s="1" t="s">
        <v>16024</v>
      </c>
      <c r="AC4258" s="7" t="s">
        <v>14869</v>
      </c>
      <c r="AD4258" s="1" t="s">
        <v>16269</v>
      </c>
    </row>
    <row r="4259" spans="1:30">
      <c r="A4259" s="6">
        <v>43918</v>
      </c>
      <c r="B4259" s="7" t="s">
        <v>15</v>
      </c>
      <c r="C4259" s="7" t="s">
        <v>4632</v>
      </c>
      <c r="D4259" s="7" t="s">
        <v>3512</v>
      </c>
      <c r="E4259" s="7" t="s">
        <v>16</v>
      </c>
      <c r="F4259" s="7"/>
      <c r="G4259" s="7" t="s">
        <v>17</v>
      </c>
      <c r="H4259" s="7" t="s">
        <v>7392</v>
      </c>
      <c r="I4259" s="7" t="s">
        <v>10258</v>
      </c>
      <c r="J4259" s="7" t="s">
        <v>10259</v>
      </c>
      <c r="K4259" s="7" t="s">
        <v>10259</v>
      </c>
      <c r="L4259" s="7" t="s">
        <v>13666</v>
      </c>
      <c r="M4259" s="7" t="s">
        <v>3646</v>
      </c>
      <c r="N4259" s="7">
        <v>1470.2</v>
      </c>
      <c r="O4259" s="7">
        <v>200</v>
      </c>
      <c r="P4259" s="7">
        <v>7.351</v>
      </c>
      <c r="Q4259" s="7"/>
      <c r="R4259" s="1"/>
      <c r="S4259" s="1"/>
      <c r="T4259" s="1"/>
      <c r="U4259" s="15" t="s">
        <v>816</v>
      </c>
      <c r="V4259" s="52"/>
      <c r="W4259" s="14" t="s">
        <v>815</v>
      </c>
      <c r="X4259" s="20">
        <v>0</v>
      </c>
      <c r="Y4259" s="7" t="s">
        <v>13030</v>
      </c>
      <c r="Z4259" s="11" t="s">
        <v>4442</v>
      </c>
      <c r="AA4259" s="7">
        <v>1000000</v>
      </c>
      <c r="AB4259" s="1" t="s">
        <v>14906</v>
      </c>
      <c r="AC4259" s="7" t="s">
        <v>14868</v>
      </c>
      <c r="AD4259" s="1" t="s">
        <v>16269</v>
      </c>
    </row>
    <row r="4260" spans="1:30">
      <c r="A4260" s="6">
        <v>43941</v>
      </c>
      <c r="B4260" s="7" t="s">
        <v>21</v>
      </c>
      <c r="C4260" s="7" t="s">
        <v>2648</v>
      </c>
      <c r="D4260" s="11" t="s">
        <v>3952</v>
      </c>
      <c r="E4260" s="7" t="s">
        <v>16</v>
      </c>
      <c r="F4260" s="7" t="s">
        <v>2649</v>
      </c>
      <c r="G4260" s="7" t="s">
        <v>17</v>
      </c>
      <c r="H4260" s="7" t="s">
        <v>7393</v>
      </c>
      <c r="I4260" s="7" t="s">
        <v>10260</v>
      </c>
      <c r="J4260" s="7"/>
      <c r="K4260" s="7"/>
      <c r="L4260" s="7" t="s">
        <v>14775</v>
      </c>
      <c r="M4260" s="7" t="s">
        <v>14774</v>
      </c>
      <c r="N4260" s="7">
        <v>1441.44</v>
      </c>
      <c r="O4260" s="7"/>
      <c r="P4260" s="7"/>
      <c r="Q4260" s="7"/>
      <c r="R4260" s="1"/>
      <c r="S4260" s="1"/>
      <c r="T4260" s="1"/>
      <c r="U4260" s="15" t="s">
        <v>816</v>
      </c>
      <c r="V4260" s="52"/>
      <c r="W4260" s="14" t="s">
        <v>815</v>
      </c>
      <c r="X4260" s="20">
        <v>0</v>
      </c>
      <c r="Y4260" s="7" t="s">
        <v>13031</v>
      </c>
      <c r="Z4260" s="11" t="s">
        <v>4442</v>
      </c>
      <c r="AA4260" s="7">
        <v>0</v>
      </c>
      <c r="AB4260" s="1" t="s">
        <v>16190</v>
      </c>
      <c r="AC4260" s="7" t="s">
        <v>14870</v>
      </c>
      <c r="AD4260" s="1" t="s">
        <v>16269</v>
      </c>
    </row>
    <row r="4261" spans="1:30">
      <c r="A4261" s="6">
        <v>43929</v>
      </c>
      <c r="B4261" s="7" t="s">
        <v>21</v>
      </c>
      <c r="C4261" s="7" t="s">
        <v>4238</v>
      </c>
      <c r="D4261" s="7" t="s">
        <v>309</v>
      </c>
      <c r="E4261" s="7" t="s">
        <v>16</v>
      </c>
      <c r="F4261" s="7" t="s">
        <v>4249</v>
      </c>
      <c r="G4261" s="7" t="s">
        <v>37</v>
      </c>
      <c r="H4261" s="7" t="s">
        <v>7394</v>
      </c>
      <c r="I4261" s="7" t="s">
        <v>10261</v>
      </c>
      <c r="J4261" s="7" t="s">
        <v>314</v>
      </c>
      <c r="K4261" s="7" t="s">
        <v>351</v>
      </c>
      <c r="L4261" s="7" t="s">
        <v>14797</v>
      </c>
      <c r="M4261" s="7" t="s">
        <v>10262</v>
      </c>
      <c r="N4261" s="7">
        <v>1440</v>
      </c>
      <c r="O4261" s="7">
        <v>30</v>
      </c>
      <c r="P4261" s="7">
        <v>48</v>
      </c>
      <c r="Q4261" s="7"/>
      <c r="R4261" s="1"/>
      <c r="S4261" s="1"/>
      <c r="T4261" s="1"/>
      <c r="U4261" s="15" t="s">
        <v>816</v>
      </c>
      <c r="V4261" s="52"/>
      <c r="W4261" s="14" t="s">
        <v>815</v>
      </c>
      <c r="X4261" s="20">
        <v>0</v>
      </c>
      <c r="Y4261" s="7" t="s">
        <v>13032</v>
      </c>
      <c r="Z4261" s="11" t="s">
        <v>4442</v>
      </c>
      <c r="AA4261" s="7">
        <v>20000</v>
      </c>
      <c r="AB4261" s="1" t="s">
        <v>16166</v>
      </c>
      <c r="AC4261" s="7" t="s">
        <v>14868</v>
      </c>
      <c r="AD4261" s="1" t="s">
        <v>16269</v>
      </c>
    </row>
    <row r="4262" spans="1:30">
      <c r="A4262" s="6">
        <v>43943</v>
      </c>
      <c r="B4262" s="7" t="s">
        <v>1385</v>
      </c>
      <c r="C4262" s="7" t="s">
        <v>4444</v>
      </c>
      <c r="D4262" s="7" t="s">
        <v>1387</v>
      </c>
      <c r="E4262" s="7" t="s">
        <v>4456</v>
      </c>
      <c r="F4262" s="7" t="s">
        <v>4469</v>
      </c>
      <c r="G4262" s="7" t="s">
        <v>17</v>
      </c>
      <c r="H4262" s="7" t="s">
        <v>6673</v>
      </c>
      <c r="I4262" s="7" t="s">
        <v>9733</v>
      </c>
      <c r="J4262" s="7"/>
      <c r="K4262" s="7"/>
      <c r="L4262" s="7" t="s">
        <v>14035</v>
      </c>
      <c r="M4262" s="7" t="s">
        <v>3960</v>
      </c>
      <c r="N4262" s="7">
        <v>1440</v>
      </c>
      <c r="O4262" s="7"/>
      <c r="P4262" s="7"/>
      <c r="Q4262" s="7"/>
      <c r="R4262" s="1"/>
      <c r="S4262" s="1"/>
      <c r="T4262" s="1"/>
      <c r="U4262" s="15" t="s">
        <v>816</v>
      </c>
      <c r="V4262" s="52"/>
      <c r="W4262" s="14" t="s">
        <v>815</v>
      </c>
      <c r="X4262" s="20">
        <v>0</v>
      </c>
      <c r="Y4262" s="7" t="s">
        <v>13033</v>
      </c>
      <c r="Z4262" s="11" t="s">
        <v>4442</v>
      </c>
      <c r="AA4262" s="7">
        <v>100000</v>
      </c>
      <c r="AB4262" s="1" t="s">
        <v>15011</v>
      </c>
      <c r="AC4262" s="7" t="s">
        <v>14868</v>
      </c>
      <c r="AD4262" s="1" t="s">
        <v>16269</v>
      </c>
    </row>
    <row r="4263" spans="1:30">
      <c r="A4263" s="6">
        <v>43943</v>
      </c>
      <c r="B4263" s="7" t="s">
        <v>15</v>
      </c>
      <c r="C4263" s="7" t="s">
        <v>4642</v>
      </c>
      <c r="D4263" s="7" t="s">
        <v>2046</v>
      </c>
      <c r="E4263" s="7" t="s">
        <v>16</v>
      </c>
      <c r="F4263" s="7"/>
      <c r="G4263" s="7" t="s">
        <v>17</v>
      </c>
      <c r="H4263" s="7" t="s">
        <v>7395</v>
      </c>
      <c r="I4263" s="7" t="s">
        <v>2093</v>
      </c>
      <c r="J4263" s="7"/>
      <c r="K4263" s="7" t="s">
        <v>2094</v>
      </c>
      <c r="L4263" s="7" t="s">
        <v>13865</v>
      </c>
      <c r="M4263" s="7" t="s">
        <v>2055</v>
      </c>
      <c r="N4263" s="7">
        <v>1438.56</v>
      </c>
      <c r="O4263" s="7">
        <v>144</v>
      </c>
      <c r="P4263" s="7">
        <v>9.99</v>
      </c>
      <c r="Q4263" s="7"/>
      <c r="R4263" s="1"/>
      <c r="S4263" s="1"/>
      <c r="T4263" s="1"/>
      <c r="U4263" s="15" t="s">
        <v>816</v>
      </c>
      <c r="V4263" s="52"/>
      <c r="W4263" s="14" t="s">
        <v>815</v>
      </c>
      <c r="X4263" s="20">
        <v>0</v>
      </c>
      <c r="Y4263" s="7" t="s">
        <v>13034</v>
      </c>
      <c r="Z4263" s="11" t="s">
        <v>4442</v>
      </c>
      <c r="AA4263" s="7">
        <v>2000000</v>
      </c>
      <c r="AB4263" s="1" t="s">
        <v>15207</v>
      </c>
      <c r="AC4263" s="7" t="s">
        <v>14869</v>
      </c>
      <c r="AD4263" s="1" t="s">
        <v>16269</v>
      </c>
    </row>
    <row r="4264" spans="1:30">
      <c r="A4264" s="6">
        <v>43943</v>
      </c>
      <c r="B4264" s="7" t="s">
        <v>15</v>
      </c>
      <c r="C4264" s="7" t="s">
        <v>4642</v>
      </c>
      <c r="D4264" s="7" t="s">
        <v>2046</v>
      </c>
      <c r="E4264" s="7" t="s">
        <v>16</v>
      </c>
      <c r="F4264" s="7"/>
      <c r="G4264" s="7" t="s">
        <v>17</v>
      </c>
      <c r="H4264" s="7" t="s">
        <v>7396</v>
      </c>
      <c r="I4264" s="7" t="s">
        <v>2093</v>
      </c>
      <c r="J4264" s="7"/>
      <c r="K4264" s="7" t="s">
        <v>2094</v>
      </c>
      <c r="L4264" s="7" t="s">
        <v>13865</v>
      </c>
      <c r="M4264" s="7" t="s">
        <v>2055</v>
      </c>
      <c r="N4264" s="7">
        <v>1437.6</v>
      </c>
      <c r="O4264" s="7">
        <v>12</v>
      </c>
      <c r="P4264" s="7">
        <v>119.8</v>
      </c>
      <c r="Q4264" s="7"/>
      <c r="R4264" s="1"/>
      <c r="S4264" s="1"/>
      <c r="T4264" s="1"/>
      <c r="U4264" s="15" t="s">
        <v>816</v>
      </c>
      <c r="V4264" s="52"/>
      <c r="W4264" s="14" t="s">
        <v>815</v>
      </c>
      <c r="X4264" s="20">
        <v>0</v>
      </c>
      <c r="Y4264" s="7" t="s">
        <v>13035</v>
      </c>
      <c r="Z4264" s="11" t="s">
        <v>4442</v>
      </c>
      <c r="AA4264" s="7">
        <v>2000000</v>
      </c>
      <c r="AB4264" s="1" t="s">
        <v>15207</v>
      </c>
      <c r="AC4264" s="7" t="s">
        <v>14869</v>
      </c>
      <c r="AD4264" s="1" t="s">
        <v>16269</v>
      </c>
    </row>
    <row r="4265" spans="1:30">
      <c r="A4265" s="6">
        <v>43938</v>
      </c>
      <c r="B4265" s="7" t="s">
        <v>15</v>
      </c>
      <c r="C4265" s="7" t="s">
        <v>4647</v>
      </c>
      <c r="D4265" s="7" t="s">
        <v>4137</v>
      </c>
      <c r="E4265" s="7" t="s">
        <v>16</v>
      </c>
      <c r="F4265" s="7"/>
      <c r="G4265" s="7" t="s">
        <v>17</v>
      </c>
      <c r="H4265" s="7" t="s">
        <v>7397</v>
      </c>
      <c r="I4265" s="7" t="s">
        <v>10263</v>
      </c>
      <c r="J4265" s="7"/>
      <c r="K4265" s="7"/>
      <c r="L4265" s="7" t="s">
        <v>1592</v>
      </c>
      <c r="M4265" s="7" t="s">
        <v>1593</v>
      </c>
      <c r="N4265" s="7">
        <v>1435.2</v>
      </c>
      <c r="O4265" s="7"/>
      <c r="P4265" s="7"/>
      <c r="Q4265" s="7"/>
      <c r="R4265" s="1"/>
      <c r="S4265" s="1"/>
      <c r="T4265" s="1"/>
      <c r="U4265" s="15" t="s">
        <v>816</v>
      </c>
      <c r="V4265" s="52"/>
      <c r="W4265" s="14" t="s">
        <v>815</v>
      </c>
      <c r="X4265" s="20">
        <v>0</v>
      </c>
      <c r="Y4265" s="7" t="s">
        <v>13036</v>
      </c>
      <c r="Z4265" s="11" t="s">
        <v>4442</v>
      </c>
      <c r="AA4265" s="7">
        <v>200000</v>
      </c>
      <c r="AB4265" s="1" t="s">
        <v>15122</v>
      </c>
      <c r="AC4265" s="7" t="s">
        <v>14870</v>
      </c>
      <c r="AD4265" s="1" t="s">
        <v>16269</v>
      </c>
    </row>
    <row r="4266" spans="1:30">
      <c r="A4266" s="6">
        <v>43944</v>
      </c>
      <c r="B4266" s="7" t="s">
        <v>15</v>
      </c>
      <c r="C4266" s="7" t="s">
        <v>4647</v>
      </c>
      <c r="D4266" s="7" t="s">
        <v>4137</v>
      </c>
      <c r="E4266" s="7" t="s">
        <v>16</v>
      </c>
      <c r="F4266" s="7" t="s">
        <v>4138</v>
      </c>
      <c r="G4266" s="7" t="s">
        <v>17</v>
      </c>
      <c r="H4266" s="7" t="s">
        <v>7398</v>
      </c>
      <c r="I4266" s="7" t="s">
        <v>10263</v>
      </c>
      <c r="J4266" s="7"/>
      <c r="K4266" s="7"/>
      <c r="L4266" s="7" t="s">
        <v>1592</v>
      </c>
      <c r="M4266" s="7" t="s">
        <v>1593</v>
      </c>
      <c r="N4266" s="7">
        <v>1435.2</v>
      </c>
      <c r="O4266" s="7">
        <v>3</v>
      </c>
      <c r="P4266" s="7">
        <v>478.4</v>
      </c>
      <c r="Q4266" s="7"/>
      <c r="R4266" s="1"/>
      <c r="S4266" s="1"/>
      <c r="T4266" s="1"/>
      <c r="U4266" s="15" t="s">
        <v>816</v>
      </c>
      <c r="V4266" s="52"/>
      <c r="W4266" s="14" t="s">
        <v>815</v>
      </c>
      <c r="X4266" s="20">
        <v>0</v>
      </c>
      <c r="Y4266" s="7" t="s">
        <v>13037</v>
      </c>
      <c r="Z4266" s="11" t="s">
        <v>4442</v>
      </c>
      <c r="AA4266" s="7">
        <v>200000</v>
      </c>
      <c r="AB4266" s="1" t="s">
        <v>15122</v>
      </c>
      <c r="AC4266" s="7" t="s">
        <v>14870</v>
      </c>
      <c r="AD4266" s="1" t="s">
        <v>16269</v>
      </c>
    </row>
    <row r="4267" spans="1:30">
      <c r="A4267" s="6" t="s">
        <v>815</v>
      </c>
      <c r="B4267" s="7" t="s">
        <v>15</v>
      </c>
      <c r="C4267" s="7" t="s">
        <v>4458</v>
      </c>
      <c r="D4267" s="11" t="s">
        <v>904</v>
      </c>
      <c r="E4267" s="7" t="s">
        <v>16</v>
      </c>
      <c r="F4267" s="7" t="s">
        <v>4459</v>
      </c>
      <c r="G4267" s="7" t="s">
        <v>17</v>
      </c>
      <c r="H4267" s="7" t="s">
        <v>7399</v>
      </c>
      <c r="I4267" s="7" t="s">
        <v>8267</v>
      </c>
      <c r="J4267" s="7"/>
      <c r="K4267" s="7" t="s">
        <v>4517</v>
      </c>
      <c r="L4267" s="7" t="s">
        <v>8316</v>
      </c>
      <c r="M4267" s="7" t="s">
        <v>14305</v>
      </c>
      <c r="N4267" s="7">
        <v>1426.25</v>
      </c>
      <c r="O4267" s="7"/>
      <c r="P4267" s="7"/>
      <c r="Q4267" s="7"/>
      <c r="R4267" s="1"/>
      <c r="S4267" s="1"/>
      <c r="T4267" s="1"/>
      <c r="U4267" s="15" t="s">
        <v>816</v>
      </c>
      <c r="V4267" s="52"/>
      <c r="W4267" s="14" t="s">
        <v>815</v>
      </c>
      <c r="X4267" s="20">
        <v>0</v>
      </c>
      <c r="Y4267" s="7" t="s">
        <v>13038</v>
      </c>
      <c r="Z4267" s="11" t="s">
        <v>4442</v>
      </c>
      <c r="AA4267" s="7">
        <v>103730196.44</v>
      </c>
      <c r="AB4267" s="1" t="s">
        <v>15679</v>
      </c>
      <c r="AC4267" s="7" t="s">
        <v>14869</v>
      </c>
      <c r="AD4267" s="1" t="s">
        <v>16269</v>
      </c>
    </row>
    <row r="4268" spans="1:30">
      <c r="A4268" s="6">
        <v>43918</v>
      </c>
      <c r="B4268" s="7" t="s">
        <v>15</v>
      </c>
      <c r="C4268" s="7" t="s">
        <v>4238</v>
      </c>
      <c r="D4268" s="7" t="s">
        <v>309</v>
      </c>
      <c r="E4268" s="7" t="s">
        <v>16</v>
      </c>
      <c r="F4268" s="7" t="s">
        <v>5572</v>
      </c>
      <c r="G4268" s="7" t="s">
        <v>37</v>
      </c>
      <c r="H4268" s="7" t="s">
        <v>7400</v>
      </c>
      <c r="I4268" s="7" t="s">
        <v>8598</v>
      </c>
      <c r="J4268" s="7" t="s">
        <v>314</v>
      </c>
      <c r="K4268" s="7" t="s">
        <v>8599</v>
      </c>
      <c r="L4268" s="7" t="s">
        <v>14358</v>
      </c>
      <c r="M4268" s="7" t="s">
        <v>8600</v>
      </c>
      <c r="N4268" s="7">
        <v>1426</v>
      </c>
      <c r="O4268" s="7">
        <v>2</v>
      </c>
      <c r="P4268" s="7">
        <v>713</v>
      </c>
      <c r="Q4268" s="7"/>
      <c r="R4268" s="1"/>
      <c r="S4268" s="1"/>
      <c r="T4268" s="1"/>
      <c r="U4268" s="15" t="s">
        <v>816</v>
      </c>
      <c r="V4268" s="52"/>
      <c r="W4268" s="14" t="s">
        <v>815</v>
      </c>
      <c r="X4268" s="20">
        <v>0</v>
      </c>
      <c r="Y4268" s="7" t="s">
        <v>13039</v>
      </c>
      <c r="Z4268" s="11" t="s">
        <v>4442</v>
      </c>
      <c r="AA4268" s="7">
        <v>300000</v>
      </c>
      <c r="AB4268" s="1" t="s">
        <v>15750</v>
      </c>
      <c r="AC4268" s="7" t="s">
        <v>14869</v>
      </c>
      <c r="AD4268" s="1" t="s">
        <v>16269</v>
      </c>
    </row>
    <row r="4269" spans="1:30">
      <c r="A4269" s="6">
        <v>43943</v>
      </c>
      <c r="B4269" s="7" t="s">
        <v>15</v>
      </c>
      <c r="C4269" s="7" t="s">
        <v>4645</v>
      </c>
      <c r="D4269" s="7" t="s">
        <v>692</v>
      </c>
      <c r="E4269" s="7" t="s">
        <v>16</v>
      </c>
      <c r="F4269" s="7"/>
      <c r="G4269" s="7" t="s">
        <v>37</v>
      </c>
      <c r="H4269" s="7" t="s">
        <v>7401</v>
      </c>
      <c r="I4269" s="7" t="s">
        <v>727</v>
      </c>
      <c r="J4269" s="7"/>
      <c r="K4269" s="7" t="s">
        <v>728</v>
      </c>
      <c r="L4269" s="7" t="s">
        <v>14388</v>
      </c>
      <c r="M4269" s="7" t="s">
        <v>8726</v>
      </c>
      <c r="N4269" s="7">
        <v>1425</v>
      </c>
      <c r="O4269" s="7">
        <v>15</v>
      </c>
      <c r="P4269" s="7">
        <v>95</v>
      </c>
      <c r="Q4269" s="7"/>
      <c r="R4269" s="1"/>
      <c r="S4269" s="1"/>
      <c r="T4269" s="1"/>
      <c r="U4269" s="15" t="s">
        <v>816</v>
      </c>
      <c r="V4269" s="52"/>
      <c r="W4269" s="14" t="s">
        <v>815</v>
      </c>
      <c r="X4269" s="20">
        <v>0</v>
      </c>
      <c r="Y4269" s="7" t="s">
        <v>13040</v>
      </c>
      <c r="Z4269" s="11" t="s">
        <v>4442</v>
      </c>
      <c r="AA4269" s="7">
        <v>95400</v>
      </c>
      <c r="AB4269" s="1" t="s">
        <v>15785</v>
      </c>
      <c r="AC4269" s="7" t="s">
        <v>14868</v>
      </c>
      <c r="AD4269" s="1" t="s">
        <v>16269</v>
      </c>
    </row>
    <row r="4270" spans="1:30">
      <c r="A4270" s="6" t="s">
        <v>815</v>
      </c>
      <c r="B4270" s="7" t="s">
        <v>15</v>
      </c>
      <c r="C4270" s="7" t="s">
        <v>4251</v>
      </c>
      <c r="D4270" s="7" t="s">
        <v>3925</v>
      </c>
      <c r="E4270" s="7" t="s">
        <v>16</v>
      </c>
      <c r="F4270" s="7" t="s">
        <v>4252</v>
      </c>
      <c r="G4270" s="7" t="s">
        <v>37</v>
      </c>
      <c r="H4270" s="7" t="s">
        <v>7402</v>
      </c>
      <c r="I4270" s="7" t="s">
        <v>8278</v>
      </c>
      <c r="J4270" s="7" t="s">
        <v>2740</v>
      </c>
      <c r="K4270" s="7" t="s">
        <v>8279</v>
      </c>
      <c r="L4270" s="7" t="s">
        <v>14298</v>
      </c>
      <c r="M4270" s="7" t="s">
        <v>8280</v>
      </c>
      <c r="N4270" s="7">
        <v>1416</v>
      </c>
      <c r="O4270" s="7">
        <v>300</v>
      </c>
      <c r="P4270" s="7">
        <v>4.72</v>
      </c>
      <c r="Q4270" s="7"/>
      <c r="R4270" s="1"/>
      <c r="S4270" s="1"/>
      <c r="T4270" s="1"/>
      <c r="U4270" s="15" t="s">
        <v>816</v>
      </c>
      <c r="V4270" s="52"/>
      <c r="W4270" s="14" t="s">
        <v>815</v>
      </c>
      <c r="X4270" s="20">
        <v>0</v>
      </c>
      <c r="Y4270" s="7" t="s">
        <v>13041</v>
      </c>
      <c r="Z4270" s="11" t="s">
        <v>4442</v>
      </c>
      <c r="AA4270" s="7">
        <v>0</v>
      </c>
      <c r="AB4270" s="1" t="s">
        <v>15669</v>
      </c>
      <c r="AC4270" s="7" t="s">
        <v>14869</v>
      </c>
      <c r="AD4270" s="1" t="s">
        <v>16269</v>
      </c>
    </row>
    <row r="4271" spans="1:30">
      <c r="A4271" s="6">
        <v>43949</v>
      </c>
      <c r="B4271" s="7" t="s">
        <v>1385</v>
      </c>
      <c r="C4271" s="7" t="s">
        <v>4499</v>
      </c>
      <c r="D4271" s="7" t="s">
        <v>2194</v>
      </c>
      <c r="E4271" s="7" t="s">
        <v>36</v>
      </c>
      <c r="F4271" s="7" t="s">
        <v>2319</v>
      </c>
      <c r="G4271" s="7" t="s">
        <v>17</v>
      </c>
      <c r="H4271" s="7" t="s">
        <v>7403</v>
      </c>
      <c r="I4271" s="7" t="s">
        <v>2321</v>
      </c>
      <c r="J4271" s="7" t="s">
        <v>2321</v>
      </c>
      <c r="K4271" s="7" t="s">
        <v>2321</v>
      </c>
      <c r="L4271" s="7" t="s">
        <v>8355</v>
      </c>
      <c r="M4271" s="7" t="s">
        <v>2620</v>
      </c>
      <c r="N4271" s="7">
        <v>1412.34</v>
      </c>
      <c r="O4271" s="7">
        <v>20</v>
      </c>
      <c r="P4271" s="7">
        <v>70.617000000000004</v>
      </c>
      <c r="Q4271" s="7"/>
      <c r="R4271" s="1"/>
      <c r="S4271" s="1"/>
      <c r="T4271" s="1"/>
      <c r="U4271" s="15" t="s">
        <v>816</v>
      </c>
      <c r="V4271" s="52"/>
      <c r="W4271" s="14" t="s">
        <v>815</v>
      </c>
      <c r="X4271" s="20">
        <v>0</v>
      </c>
      <c r="Y4271" s="7" t="s">
        <v>13042</v>
      </c>
      <c r="Z4271" s="11" t="s">
        <v>4442</v>
      </c>
      <c r="AA4271" s="7">
        <v>40000000</v>
      </c>
      <c r="AB4271" s="1" t="s">
        <v>15276</v>
      </c>
      <c r="AC4271" s="7" t="s">
        <v>14869</v>
      </c>
      <c r="AD4271" s="1" t="s">
        <v>16269</v>
      </c>
    </row>
    <row r="4272" spans="1:30">
      <c r="A4272" s="6">
        <v>43938</v>
      </c>
      <c r="B4272" s="7" t="s">
        <v>21</v>
      </c>
      <c r="C4272" s="7" t="s">
        <v>4589</v>
      </c>
      <c r="D4272" s="7" t="s">
        <v>2170</v>
      </c>
      <c r="E4272" s="7" t="s">
        <v>16</v>
      </c>
      <c r="F4272" s="7"/>
      <c r="G4272" s="7" t="s">
        <v>17</v>
      </c>
      <c r="H4272" s="7" t="s">
        <v>7404</v>
      </c>
      <c r="I4272" s="7" t="s">
        <v>5081</v>
      </c>
      <c r="J4272" s="7"/>
      <c r="K4272" s="7"/>
      <c r="L4272" s="7" t="s">
        <v>13872</v>
      </c>
      <c r="M4272" s="7" t="s">
        <v>2172</v>
      </c>
      <c r="N4272" s="7">
        <v>1408</v>
      </c>
      <c r="O4272" s="7">
        <v>11</v>
      </c>
      <c r="P4272" s="7">
        <v>128</v>
      </c>
      <c r="Q4272" s="7"/>
      <c r="R4272" s="1"/>
      <c r="S4272" s="1"/>
      <c r="T4272" s="1"/>
      <c r="U4272" s="15" t="s">
        <v>816</v>
      </c>
      <c r="V4272" s="52"/>
      <c r="W4272" s="14" t="s">
        <v>815</v>
      </c>
      <c r="X4272" s="20">
        <v>0</v>
      </c>
      <c r="Y4272" s="7" t="s">
        <v>13043</v>
      </c>
      <c r="Z4272" s="11" t="s">
        <v>4442</v>
      </c>
      <c r="AA4272" s="7">
        <v>500000</v>
      </c>
      <c r="AB4272" s="1" t="s">
        <v>15215</v>
      </c>
      <c r="AC4272" s="7" t="s">
        <v>14869</v>
      </c>
      <c r="AD4272" s="1" t="s">
        <v>16269</v>
      </c>
    </row>
    <row r="4273" spans="1:30">
      <c r="A4273" s="6">
        <v>43937</v>
      </c>
      <c r="B4273" s="7" t="s">
        <v>15</v>
      </c>
      <c r="C4273" s="7" t="s">
        <v>4632</v>
      </c>
      <c r="D4273" s="7" t="s">
        <v>3512</v>
      </c>
      <c r="E4273" s="7" t="s">
        <v>16</v>
      </c>
      <c r="F4273" s="7"/>
      <c r="G4273" s="7" t="s">
        <v>17</v>
      </c>
      <c r="H4273" s="7" t="s">
        <v>7405</v>
      </c>
      <c r="I4273" s="7" t="s">
        <v>9941</v>
      </c>
      <c r="J4273" s="7" t="s">
        <v>9942</v>
      </c>
      <c r="K4273" s="7" t="s">
        <v>9942</v>
      </c>
      <c r="L4273" s="7" t="s">
        <v>14768</v>
      </c>
      <c r="M4273" s="7" t="s">
        <v>10175</v>
      </c>
      <c r="N4273" s="7">
        <v>1406</v>
      </c>
      <c r="O4273" s="7">
        <v>37</v>
      </c>
      <c r="P4273" s="7">
        <v>38</v>
      </c>
      <c r="Q4273" s="7"/>
      <c r="R4273" s="1"/>
      <c r="S4273" s="1"/>
      <c r="T4273" s="1"/>
      <c r="U4273" s="15" t="s">
        <v>816</v>
      </c>
      <c r="V4273" s="52"/>
      <c r="W4273" s="14" t="s">
        <v>815</v>
      </c>
      <c r="X4273" s="20">
        <v>0</v>
      </c>
      <c r="Y4273" s="7" t="s">
        <v>13044</v>
      </c>
      <c r="Z4273" s="11" t="s">
        <v>4442</v>
      </c>
      <c r="AA4273" s="7">
        <v>5000</v>
      </c>
      <c r="AB4273" s="1" t="s">
        <v>15481</v>
      </c>
      <c r="AC4273" s="7" t="s">
        <v>14868</v>
      </c>
      <c r="AD4273" s="1" t="s">
        <v>16269</v>
      </c>
    </row>
    <row r="4274" spans="1:30">
      <c r="A4274" s="6">
        <v>43949</v>
      </c>
      <c r="B4274" s="7" t="s">
        <v>1385</v>
      </c>
      <c r="C4274" s="7" t="s">
        <v>4499</v>
      </c>
      <c r="D4274" s="7" t="s">
        <v>2194</v>
      </c>
      <c r="E4274" s="7" t="s">
        <v>36</v>
      </c>
      <c r="F4274" s="7" t="s">
        <v>2319</v>
      </c>
      <c r="G4274" s="7" t="s">
        <v>17</v>
      </c>
      <c r="H4274" s="7" t="s">
        <v>7406</v>
      </c>
      <c r="I4274" s="7" t="s">
        <v>2321</v>
      </c>
      <c r="J4274" s="7" t="s">
        <v>2321</v>
      </c>
      <c r="K4274" s="7" t="s">
        <v>2321</v>
      </c>
      <c r="L4274" s="7" t="s">
        <v>14798</v>
      </c>
      <c r="M4274" s="7" t="s">
        <v>10264</v>
      </c>
      <c r="N4274" s="7">
        <v>1404</v>
      </c>
      <c r="O4274" s="7">
        <v>5200</v>
      </c>
      <c r="P4274" s="7">
        <v>0.27</v>
      </c>
      <c r="Q4274" s="7"/>
      <c r="R4274" s="1"/>
      <c r="S4274" s="1"/>
      <c r="T4274" s="1"/>
      <c r="U4274" s="15" t="s">
        <v>816</v>
      </c>
      <c r="V4274" s="52"/>
      <c r="W4274" s="14" t="s">
        <v>815</v>
      </c>
      <c r="X4274" s="20">
        <v>0</v>
      </c>
      <c r="Y4274" s="7" t="s">
        <v>13045</v>
      </c>
      <c r="Z4274" s="11" t="s">
        <v>4442</v>
      </c>
      <c r="AA4274" s="7">
        <v>60000</v>
      </c>
      <c r="AB4274" s="1" t="s">
        <v>16186</v>
      </c>
      <c r="AC4274" s="7" t="s">
        <v>14868</v>
      </c>
      <c r="AD4274" s="1" t="s">
        <v>16269</v>
      </c>
    </row>
    <row r="4275" spans="1:30">
      <c r="A4275" s="6">
        <v>43927</v>
      </c>
      <c r="B4275" s="7" t="s">
        <v>1385</v>
      </c>
      <c r="C4275" s="7" t="s">
        <v>4444</v>
      </c>
      <c r="D4275" s="7" t="s">
        <v>1387</v>
      </c>
      <c r="E4275" s="7" t="s">
        <v>4456</v>
      </c>
      <c r="F4275" s="7" t="s">
        <v>4457</v>
      </c>
      <c r="G4275" s="7" t="s">
        <v>17</v>
      </c>
      <c r="H4275" s="7" t="s">
        <v>7407</v>
      </c>
      <c r="I4275" s="7" t="s">
        <v>10265</v>
      </c>
      <c r="J4275" s="7"/>
      <c r="K4275" s="7"/>
      <c r="L4275" s="7" t="s">
        <v>14799</v>
      </c>
      <c r="M4275" s="7" t="s">
        <v>10266</v>
      </c>
      <c r="N4275" s="7">
        <v>1404</v>
      </c>
      <c r="O4275" s="7"/>
      <c r="P4275" s="7"/>
      <c r="Q4275" s="7"/>
      <c r="R4275" s="1"/>
      <c r="S4275" s="1"/>
      <c r="T4275" s="1"/>
      <c r="U4275" s="15" t="s">
        <v>816</v>
      </c>
      <c r="V4275" s="52"/>
      <c r="W4275" s="14" t="s">
        <v>815</v>
      </c>
      <c r="X4275" s="20">
        <v>0</v>
      </c>
      <c r="Y4275" s="7" t="s">
        <v>13046</v>
      </c>
      <c r="Z4275" s="11" t="s">
        <v>4442</v>
      </c>
      <c r="AA4275" s="7">
        <v>300000</v>
      </c>
      <c r="AB4275" s="1" t="s">
        <v>15177</v>
      </c>
      <c r="AC4275" s="7" t="s">
        <v>14870</v>
      </c>
      <c r="AD4275" s="1" t="s">
        <v>16269</v>
      </c>
    </row>
    <row r="4276" spans="1:30">
      <c r="A4276" s="6">
        <v>43918</v>
      </c>
      <c r="B4276" s="7" t="s">
        <v>15</v>
      </c>
      <c r="C4276" s="7" t="s">
        <v>4632</v>
      </c>
      <c r="D4276" s="7" t="s">
        <v>3512</v>
      </c>
      <c r="E4276" s="7" t="s">
        <v>16</v>
      </c>
      <c r="F4276" s="7"/>
      <c r="G4276" s="7" t="s">
        <v>17</v>
      </c>
      <c r="H4276" s="7" t="s">
        <v>7408</v>
      </c>
      <c r="I4276" s="7" t="s">
        <v>10267</v>
      </c>
      <c r="J4276" s="7" t="s">
        <v>10268</v>
      </c>
      <c r="K4276" s="7" t="s">
        <v>10268</v>
      </c>
      <c r="L4276" s="7" t="s">
        <v>8306</v>
      </c>
      <c r="M4276" s="7" t="s">
        <v>8307</v>
      </c>
      <c r="N4276" s="7">
        <v>1403.2</v>
      </c>
      <c r="O4276" s="7">
        <v>80</v>
      </c>
      <c r="P4276" s="7">
        <v>17.54</v>
      </c>
      <c r="Q4276" s="7"/>
      <c r="R4276" s="1"/>
      <c r="S4276" s="1"/>
      <c r="T4276" s="1"/>
      <c r="U4276" s="15" t="s">
        <v>816</v>
      </c>
      <c r="V4276" s="52"/>
      <c r="W4276" s="14" t="s">
        <v>815</v>
      </c>
      <c r="X4276" s="20">
        <v>0</v>
      </c>
      <c r="Y4276" s="7" t="s">
        <v>13047</v>
      </c>
      <c r="Z4276" s="11" t="s">
        <v>4442</v>
      </c>
      <c r="AA4276" s="7">
        <v>0</v>
      </c>
      <c r="AB4276" s="1" t="s">
        <v>15675</v>
      </c>
      <c r="AC4276" s="7" t="s">
        <v>14869</v>
      </c>
      <c r="AD4276" s="1" t="s">
        <v>16269</v>
      </c>
    </row>
    <row r="4277" spans="1:30">
      <c r="A4277" s="6">
        <v>43941</v>
      </c>
      <c r="B4277" s="7" t="s">
        <v>15</v>
      </c>
      <c r="C4277" s="7" t="s">
        <v>4645</v>
      </c>
      <c r="D4277" s="7" t="s">
        <v>692</v>
      </c>
      <c r="E4277" s="7" t="s">
        <v>16</v>
      </c>
      <c r="F4277" s="7"/>
      <c r="G4277" s="7" t="s">
        <v>37</v>
      </c>
      <c r="H4277" s="7" t="s">
        <v>7409</v>
      </c>
      <c r="I4277" s="7" t="s">
        <v>723</v>
      </c>
      <c r="J4277" s="7"/>
      <c r="K4277" s="7" t="s">
        <v>724</v>
      </c>
      <c r="L4277" s="7" t="s">
        <v>8357</v>
      </c>
      <c r="M4277" s="7" t="s">
        <v>632</v>
      </c>
      <c r="N4277" s="7">
        <v>1400</v>
      </c>
      <c r="O4277" s="7">
        <v>5</v>
      </c>
      <c r="P4277" s="7">
        <v>280</v>
      </c>
      <c r="Q4277" s="7"/>
      <c r="R4277" s="1"/>
      <c r="S4277" s="1"/>
      <c r="T4277" s="1"/>
      <c r="U4277" s="15" t="s">
        <v>816</v>
      </c>
      <c r="V4277" s="52"/>
      <c r="W4277" s="14" t="s">
        <v>815</v>
      </c>
      <c r="X4277" s="20">
        <v>0</v>
      </c>
      <c r="Y4277" s="7" t="s">
        <v>13048</v>
      </c>
      <c r="Z4277" s="11" t="s">
        <v>4442</v>
      </c>
      <c r="AA4277" s="7">
        <v>720000</v>
      </c>
      <c r="AB4277" s="1" t="s">
        <v>14981</v>
      </c>
      <c r="AC4277" s="7" t="s">
        <v>14870</v>
      </c>
      <c r="AD4277" s="1" t="s">
        <v>16269</v>
      </c>
    </row>
    <row r="4278" spans="1:30">
      <c r="A4278" s="6">
        <v>43941</v>
      </c>
      <c r="B4278" s="7" t="s">
        <v>15</v>
      </c>
      <c r="C4278" s="7" t="s">
        <v>4645</v>
      </c>
      <c r="D4278" s="7" t="s">
        <v>692</v>
      </c>
      <c r="E4278" s="7" t="s">
        <v>16</v>
      </c>
      <c r="F4278" s="7"/>
      <c r="G4278" s="7" t="s">
        <v>37</v>
      </c>
      <c r="H4278" s="7" t="s">
        <v>7410</v>
      </c>
      <c r="I4278" s="7" t="s">
        <v>723</v>
      </c>
      <c r="J4278" s="7"/>
      <c r="K4278" s="7" t="s">
        <v>724</v>
      </c>
      <c r="L4278" s="7" t="s">
        <v>739</v>
      </c>
      <c r="M4278" s="7" t="s">
        <v>743</v>
      </c>
      <c r="N4278" s="7">
        <v>1400</v>
      </c>
      <c r="O4278" s="7">
        <v>1</v>
      </c>
      <c r="P4278" s="7">
        <v>1400</v>
      </c>
      <c r="Q4278" s="7"/>
      <c r="R4278" s="1"/>
      <c r="S4278" s="1"/>
      <c r="T4278" s="1"/>
      <c r="U4278" s="15" t="s">
        <v>816</v>
      </c>
      <c r="V4278" s="52"/>
      <c r="W4278" s="14" t="s">
        <v>815</v>
      </c>
      <c r="X4278" s="20">
        <v>0</v>
      </c>
      <c r="Y4278" s="7" t="s">
        <v>13049</v>
      </c>
      <c r="Z4278" s="11" t="s">
        <v>4442</v>
      </c>
      <c r="AA4278" s="7">
        <v>500000</v>
      </c>
      <c r="AB4278" s="1" t="s">
        <v>14996</v>
      </c>
      <c r="AC4278" s="7" t="s">
        <v>14870</v>
      </c>
      <c r="AD4278" s="1" t="s">
        <v>16269</v>
      </c>
    </row>
    <row r="4279" spans="1:30">
      <c r="A4279" s="6" t="s">
        <v>815</v>
      </c>
      <c r="B4279" s="7" t="s">
        <v>15</v>
      </c>
      <c r="C4279" s="7" t="s">
        <v>4458</v>
      </c>
      <c r="D4279" s="11" t="s">
        <v>904</v>
      </c>
      <c r="E4279" s="7" t="s">
        <v>16</v>
      </c>
      <c r="F4279" s="7" t="s">
        <v>7411</v>
      </c>
      <c r="G4279" s="7" t="s">
        <v>17</v>
      </c>
      <c r="H4279" s="7" t="s">
        <v>5380</v>
      </c>
      <c r="I4279" s="7" t="s">
        <v>10269</v>
      </c>
      <c r="J4279" s="7"/>
      <c r="K4279" s="7" t="s">
        <v>4849</v>
      </c>
      <c r="L4279" s="7" t="s">
        <v>10270</v>
      </c>
      <c r="M4279" s="7" t="s">
        <v>1072</v>
      </c>
      <c r="N4279" s="7">
        <v>1400</v>
      </c>
      <c r="O4279" s="7"/>
      <c r="P4279" s="7"/>
      <c r="Q4279" s="7"/>
      <c r="R4279" s="1"/>
      <c r="S4279" s="1"/>
      <c r="T4279" s="1"/>
      <c r="U4279" s="15" t="s">
        <v>816</v>
      </c>
      <c r="V4279" s="52"/>
      <c r="W4279" s="14" t="s">
        <v>815</v>
      </c>
      <c r="X4279" s="20">
        <v>0</v>
      </c>
      <c r="Y4279" s="7" t="s">
        <v>13050</v>
      </c>
      <c r="Z4279" s="11" t="s">
        <v>4442</v>
      </c>
      <c r="AA4279" s="7">
        <v>100000</v>
      </c>
      <c r="AB4279" s="1" t="s">
        <v>15049</v>
      </c>
      <c r="AC4279" s="7" t="s">
        <v>14870</v>
      </c>
      <c r="AD4279" s="1" t="s">
        <v>16269</v>
      </c>
    </row>
    <row r="4280" spans="1:30">
      <c r="A4280" s="6">
        <v>43930</v>
      </c>
      <c r="B4280" s="7" t="s">
        <v>1385</v>
      </c>
      <c r="C4280" s="7" t="s">
        <v>4444</v>
      </c>
      <c r="D4280" s="7" t="s">
        <v>1387</v>
      </c>
      <c r="E4280" s="7" t="s">
        <v>4456</v>
      </c>
      <c r="F4280" s="7" t="s">
        <v>4498</v>
      </c>
      <c r="G4280" s="7" t="s">
        <v>17</v>
      </c>
      <c r="H4280" s="7" t="s">
        <v>7412</v>
      </c>
      <c r="I4280" s="7" t="s">
        <v>10271</v>
      </c>
      <c r="J4280" s="7"/>
      <c r="K4280" s="7"/>
      <c r="L4280" s="7"/>
      <c r="M4280" s="7" t="s">
        <v>9730</v>
      </c>
      <c r="N4280" s="7">
        <v>1400</v>
      </c>
      <c r="O4280" s="7"/>
      <c r="P4280" s="7"/>
      <c r="Q4280" s="7"/>
      <c r="R4280" s="1"/>
      <c r="S4280" s="1"/>
      <c r="T4280" s="1"/>
      <c r="U4280" s="15" t="s">
        <v>816</v>
      </c>
      <c r="V4280" s="52"/>
      <c r="W4280" s="14" t="s">
        <v>815</v>
      </c>
      <c r="X4280" s="20">
        <v>0</v>
      </c>
      <c r="Y4280" s="7" t="s">
        <v>13051</v>
      </c>
      <c r="Z4280" s="11" t="s">
        <v>4442</v>
      </c>
      <c r="AA4280" s="7"/>
      <c r="AB4280" s="71" t="s">
        <v>16263</v>
      </c>
      <c r="AC4280" s="7"/>
      <c r="AD4280" s="1" t="s">
        <v>16269</v>
      </c>
    </row>
    <row r="4281" spans="1:30">
      <c r="A4281" s="6">
        <v>43936</v>
      </c>
      <c r="B4281" s="7" t="s">
        <v>1385</v>
      </c>
      <c r="C4281" s="7" t="s">
        <v>4444</v>
      </c>
      <c r="D4281" s="7" t="s">
        <v>1387</v>
      </c>
      <c r="E4281" s="7" t="s">
        <v>1499</v>
      </c>
      <c r="F4281" s="7" t="s">
        <v>5242</v>
      </c>
      <c r="G4281" s="7" t="s">
        <v>17</v>
      </c>
      <c r="H4281" s="7" t="s">
        <v>5610</v>
      </c>
      <c r="I4281" s="7" t="s">
        <v>8654</v>
      </c>
      <c r="J4281" s="7"/>
      <c r="K4281" s="7"/>
      <c r="L4281" s="7" t="s">
        <v>14800</v>
      </c>
      <c r="M4281" s="7" t="s">
        <v>10272</v>
      </c>
      <c r="N4281" s="7">
        <v>1400</v>
      </c>
      <c r="O4281" s="7"/>
      <c r="P4281" s="7"/>
      <c r="Q4281" s="7"/>
      <c r="R4281" s="1"/>
      <c r="S4281" s="1"/>
      <c r="T4281" s="1"/>
      <c r="U4281" s="15" t="s">
        <v>816</v>
      </c>
      <c r="V4281" s="52"/>
      <c r="W4281" s="14" t="s">
        <v>815</v>
      </c>
      <c r="X4281" s="20">
        <v>0</v>
      </c>
      <c r="Y4281" s="7" t="s">
        <v>13052</v>
      </c>
      <c r="Z4281" s="11" t="s">
        <v>4442</v>
      </c>
      <c r="AA4281" s="7">
        <v>0</v>
      </c>
      <c r="AB4281" s="1" t="s">
        <v>16207</v>
      </c>
      <c r="AC4281" s="7" t="s">
        <v>14868</v>
      </c>
      <c r="AD4281" s="1" t="s">
        <v>16269</v>
      </c>
    </row>
    <row r="4282" spans="1:30">
      <c r="A4282" s="6">
        <v>43949</v>
      </c>
      <c r="B4282" s="7" t="s">
        <v>1385</v>
      </c>
      <c r="C4282" s="7" t="s">
        <v>4499</v>
      </c>
      <c r="D4282" s="7" t="s">
        <v>2194</v>
      </c>
      <c r="E4282" s="7" t="s">
        <v>36</v>
      </c>
      <c r="F4282" s="7" t="s">
        <v>2319</v>
      </c>
      <c r="G4282" s="7" t="s">
        <v>17</v>
      </c>
      <c r="H4282" s="7" t="s">
        <v>7310</v>
      </c>
      <c r="I4282" s="7" t="s">
        <v>2321</v>
      </c>
      <c r="J4282" s="7" t="s">
        <v>2321</v>
      </c>
      <c r="K4282" s="7" t="s">
        <v>2321</v>
      </c>
      <c r="L4282" s="7" t="s">
        <v>8355</v>
      </c>
      <c r="M4282" s="7" t="s">
        <v>2620</v>
      </c>
      <c r="N4282" s="7">
        <v>1398.43</v>
      </c>
      <c r="O4282" s="7">
        <v>164</v>
      </c>
      <c r="P4282" s="7">
        <v>8.5269999999999992</v>
      </c>
      <c r="Q4282" s="7"/>
      <c r="R4282" s="1"/>
      <c r="S4282" s="1"/>
      <c r="T4282" s="1"/>
      <c r="U4282" s="15" t="s">
        <v>816</v>
      </c>
      <c r="V4282" s="52"/>
      <c r="W4282" s="14" t="s">
        <v>815</v>
      </c>
      <c r="X4282" s="20">
        <v>0</v>
      </c>
      <c r="Y4282" s="7" t="s">
        <v>13053</v>
      </c>
      <c r="Z4282" s="11" t="s">
        <v>4442</v>
      </c>
      <c r="AA4282" s="7">
        <v>40000000</v>
      </c>
      <c r="AB4282" s="1" t="s">
        <v>15276</v>
      </c>
      <c r="AC4282" s="7" t="s">
        <v>14869</v>
      </c>
      <c r="AD4282" s="1" t="s">
        <v>16269</v>
      </c>
    </row>
    <row r="4283" spans="1:30">
      <c r="A4283" s="6">
        <v>43943</v>
      </c>
      <c r="B4283" s="7" t="s">
        <v>15</v>
      </c>
      <c r="C4283" s="7" t="s">
        <v>4642</v>
      </c>
      <c r="D4283" s="7" t="s">
        <v>2046</v>
      </c>
      <c r="E4283" s="7" t="s">
        <v>16</v>
      </c>
      <c r="F4283" s="7"/>
      <c r="G4283" s="7" t="s">
        <v>17</v>
      </c>
      <c r="H4283" s="7" t="s">
        <v>7413</v>
      </c>
      <c r="I4283" s="7" t="s">
        <v>2093</v>
      </c>
      <c r="J4283" s="7"/>
      <c r="K4283" s="7" t="s">
        <v>2094</v>
      </c>
      <c r="L4283" s="7" t="s">
        <v>13865</v>
      </c>
      <c r="M4283" s="7" t="s">
        <v>2055</v>
      </c>
      <c r="N4283" s="7">
        <v>1380</v>
      </c>
      <c r="O4283" s="7">
        <v>2000</v>
      </c>
      <c r="P4283" s="7">
        <v>0.69</v>
      </c>
      <c r="Q4283" s="7"/>
      <c r="R4283" s="1"/>
      <c r="S4283" s="1"/>
      <c r="T4283" s="1"/>
      <c r="U4283" s="15" t="s">
        <v>816</v>
      </c>
      <c r="V4283" s="52"/>
      <c r="W4283" s="14" t="s">
        <v>815</v>
      </c>
      <c r="X4283" s="20">
        <v>0</v>
      </c>
      <c r="Y4283" s="7" t="s">
        <v>13054</v>
      </c>
      <c r="Z4283" s="11" t="s">
        <v>4442</v>
      </c>
      <c r="AA4283" s="7">
        <v>2000000</v>
      </c>
      <c r="AB4283" s="1" t="s">
        <v>15207</v>
      </c>
      <c r="AC4283" s="7" t="s">
        <v>14869</v>
      </c>
      <c r="AD4283" s="1" t="s">
        <v>16269</v>
      </c>
    </row>
    <row r="4284" spans="1:30">
      <c r="A4284" s="6">
        <v>43913</v>
      </c>
      <c r="B4284" s="7" t="s">
        <v>21</v>
      </c>
      <c r="C4284" s="7" t="s">
        <v>4269</v>
      </c>
      <c r="D4284" s="7" t="s">
        <v>3952</v>
      </c>
      <c r="E4284" s="7" t="s">
        <v>16</v>
      </c>
      <c r="F4284" s="7" t="s">
        <v>4270</v>
      </c>
      <c r="G4284" s="7" t="s">
        <v>17</v>
      </c>
      <c r="H4284" s="7" t="s">
        <v>7414</v>
      </c>
      <c r="I4284" s="7" t="s">
        <v>4396</v>
      </c>
      <c r="J4284" s="7"/>
      <c r="K4284" s="7"/>
      <c r="L4284" s="7" t="s">
        <v>14054</v>
      </c>
      <c r="M4284" s="7" t="s">
        <v>4073</v>
      </c>
      <c r="N4284" s="7">
        <v>1378.8</v>
      </c>
      <c r="O4284" s="7">
        <v>36</v>
      </c>
      <c r="P4284" s="7">
        <v>38.299999999999997</v>
      </c>
      <c r="Q4284" s="7" t="s">
        <v>20</v>
      </c>
      <c r="R4284" s="1"/>
      <c r="S4284" s="1"/>
      <c r="T4284" s="1"/>
      <c r="U4284" s="15" t="s">
        <v>816</v>
      </c>
      <c r="V4284" s="52"/>
      <c r="W4284" s="14" t="s">
        <v>815</v>
      </c>
      <c r="X4284" s="20">
        <v>0</v>
      </c>
      <c r="Y4284" s="7" t="s">
        <v>13055</v>
      </c>
      <c r="Z4284" s="11" t="s">
        <v>4442</v>
      </c>
      <c r="AA4284" s="7">
        <v>2000000</v>
      </c>
      <c r="AB4284" s="1" t="s">
        <v>15443</v>
      </c>
      <c r="AC4284" s="7" t="s">
        <v>14868</v>
      </c>
      <c r="AD4284" s="1" t="s">
        <v>16269</v>
      </c>
    </row>
    <row r="4285" spans="1:30">
      <c r="A4285" s="6">
        <v>43944</v>
      </c>
      <c r="B4285" s="7" t="s">
        <v>15</v>
      </c>
      <c r="C4285" s="7" t="s">
        <v>5184</v>
      </c>
      <c r="D4285" s="7" t="s">
        <v>474</v>
      </c>
      <c r="E4285" s="7" t="s">
        <v>16</v>
      </c>
      <c r="F4285" s="7" t="s">
        <v>646</v>
      </c>
      <c r="G4285" s="7" t="s">
        <v>37</v>
      </c>
      <c r="H4285" s="7" t="s">
        <v>7415</v>
      </c>
      <c r="I4285" s="7" t="s">
        <v>10273</v>
      </c>
      <c r="J4285" s="7"/>
      <c r="K4285" s="7" t="s">
        <v>10274</v>
      </c>
      <c r="L4285" s="7" t="s">
        <v>14458</v>
      </c>
      <c r="M4285" s="7" t="s">
        <v>8968</v>
      </c>
      <c r="N4285" s="7">
        <v>1374.5</v>
      </c>
      <c r="O4285" s="7">
        <v>50</v>
      </c>
      <c r="P4285" s="7">
        <v>27.49</v>
      </c>
      <c r="Q4285" s="7"/>
      <c r="R4285" s="1"/>
      <c r="S4285" s="1"/>
      <c r="T4285" s="1"/>
      <c r="U4285" s="15" t="s">
        <v>816</v>
      </c>
      <c r="V4285" s="52"/>
      <c r="W4285" s="14" t="s">
        <v>815</v>
      </c>
      <c r="X4285" s="20">
        <v>0</v>
      </c>
      <c r="Y4285" s="7" t="s">
        <v>13056</v>
      </c>
      <c r="Z4285" s="11" t="s">
        <v>4442</v>
      </c>
      <c r="AA4285" s="7">
        <v>100000</v>
      </c>
      <c r="AB4285" s="1" t="s">
        <v>15855</v>
      </c>
      <c r="AC4285" s="7" t="s">
        <v>14870</v>
      </c>
      <c r="AD4285" s="1" t="s">
        <v>16269</v>
      </c>
    </row>
    <row r="4286" spans="1:30">
      <c r="A4286" s="6">
        <v>43921</v>
      </c>
      <c r="B4286" s="7" t="s">
        <v>15</v>
      </c>
      <c r="C4286" s="7" t="s">
        <v>4632</v>
      </c>
      <c r="D4286" s="7" t="s">
        <v>3512</v>
      </c>
      <c r="E4286" s="7" t="s">
        <v>16</v>
      </c>
      <c r="F4286" s="7"/>
      <c r="G4286" s="7" t="s">
        <v>17</v>
      </c>
      <c r="H4286" s="7" t="s">
        <v>7416</v>
      </c>
      <c r="I4286" s="7" t="s">
        <v>10275</v>
      </c>
      <c r="J4286" s="7" t="s">
        <v>10276</v>
      </c>
      <c r="K4286" s="7" t="s">
        <v>10276</v>
      </c>
      <c r="L4286" s="7" t="s">
        <v>3519</v>
      </c>
      <c r="M4286" s="7" t="s">
        <v>2431</v>
      </c>
      <c r="N4286" s="7">
        <v>1368</v>
      </c>
      <c r="O4286" s="7">
        <v>2400</v>
      </c>
      <c r="P4286" s="7">
        <v>0.56999999999999995</v>
      </c>
      <c r="Q4286" s="7"/>
      <c r="R4286" s="1"/>
      <c r="S4286" s="1"/>
      <c r="T4286" s="1"/>
      <c r="U4286" s="15" t="s">
        <v>816</v>
      </c>
      <c r="V4286" s="52"/>
      <c r="W4286" s="14" t="s">
        <v>815</v>
      </c>
      <c r="X4286" s="20">
        <v>0</v>
      </c>
      <c r="Y4286" s="7" t="s">
        <v>13057</v>
      </c>
      <c r="Z4286" s="11" t="s">
        <v>4442</v>
      </c>
      <c r="AA4286" s="7">
        <v>2500000</v>
      </c>
      <c r="AB4286" s="1" t="s">
        <v>15251</v>
      </c>
      <c r="AC4286" s="7" t="s">
        <v>14869</v>
      </c>
      <c r="AD4286" s="1" t="s">
        <v>16269</v>
      </c>
    </row>
    <row r="4287" spans="1:30">
      <c r="A4287" s="6">
        <v>43948</v>
      </c>
      <c r="B4287" s="7" t="s">
        <v>21</v>
      </c>
      <c r="C4287" s="7" t="s">
        <v>4451</v>
      </c>
      <c r="D4287" s="7" t="s">
        <v>2480</v>
      </c>
      <c r="E4287" s="7" t="s">
        <v>16</v>
      </c>
      <c r="F4287" s="7" t="s">
        <v>2481</v>
      </c>
      <c r="G4287" s="7" t="s">
        <v>37</v>
      </c>
      <c r="H4287" s="7" t="s">
        <v>7169</v>
      </c>
      <c r="I4287" s="7" t="s">
        <v>10277</v>
      </c>
      <c r="J4287" s="7" t="s">
        <v>2485</v>
      </c>
      <c r="K4287" s="7"/>
      <c r="L4287" s="7" t="s">
        <v>9242</v>
      </c>
      <c r="M4287" s="7" t="s">
        <v>9243</v>
      </c>
      <c r="N4287" s="7">
        <v>1364</v>
      </c>
      <c r="O4287" s="7"/>
      <c r="P4287" s="7"/>
      <c r="Q4287" s="7"/>
      <c r="R4287" s="1"/>
      <c r="S4287" s="1"/>
      <c r="T4287" s="1"/>
      <c r="U4287" s="15" t="s">
        <v>816</v>
      </c>
      <c r="V4287" s="52"/>
      <c r="W4287" s="14" t="s">
        <v>815</v>
      </c>
      <c r="X4287" s="20">
        <v>0</v>
      </c>
      <c r="Y4287" s="7" t="s">
        <v>13058</v>
      </c>
      <c r="Z4287" s="11" t="s">
        <v>4442</v>
      </c>
      <c r="AA4287" s="7">
        <v>200000</v>
      </c>
      <c r="AB4287" s="1" t="s">
        <v>15933</v>
      </c>
      <c r="AC4287" s="7" t="s">
        <v>14868</v>
      </c>
      <c r="AD4287" s="1" t="s">
        <v>16269</v>
      </c>
    </row>
    <row r="4288" spans="1:30">
      <c r="A4288" s="6">
        <v>43949</v>
      </c>
      <c r="B4288" s="7" t="s">
        <v>1385</v>
      </c>
      <c r="C4288" s="7" t="s">
        <v>4499</v>
      </c>
      <c r="D4288" s="7" t="s">
        <v>2194</v>
      </c>
      <c r="E4288" s="7" t="s">
        <v>36</v>
      </c>
      <c r="F4288" s="7" t="s">
        <v>2319</v>
      </c>
      <c r="G4288" s="7" t="s">
        <v>17</v>
      </c>
      <c r="H4288" s="7" t="s">
        <v>7417</v>
      </c>
      <c r="I4288" s="7" t="s">
        <v>2321</v>
      </c>
      <c r="J4288" s="7" t="s">
        <v>2321</v>
      </c>
      <c r="K4288" s="7" t="s">
        <v>2321</v>
      </c>
      <c r="L4288" s="7" t="s">
        <v>14801</v>
      </c>
      <c r="M4288" s="7" t="s">
        <v>10278</v>
      </c>
      <c r="N4288" s="7">
        <v>1353</v>
      </c>
      <c r="O4288" s="7">
        <v>82</v>
      </c>
      <c r="P4288" s="7">
        <v>16.5</v>
      </c>
      <c r="Q4288" s="7"/>
      <c r="R4288" s="1"/>
      <c r="S4288" s="1"/>
      <c r="T4288" s="1"/>
      <c r="U4288" s="15" t="s">
        <v>816</v>
      </c>
      <c r="V4288" s="52"/>
      <c r="W4288" s="14" t="s">
        <v>815</v>
      </c>
      <c r="X4288" s="20">
        <v>0</v>
      </c>
      <c r="Y4288" s="7" t="s">
        <v>13059</v>
      </c>
      <c r="Z4288" s="11" t="s">
        <v>4442</v>
      </c>
      <c r="AA4288" s="7">
        <v>0</v>
      </c>
      <c r="AB4288" s="1" t="s">
        <v>16208</v>
      </c>
      <c r="AC4288" s="7" t="s">
        <v>14870</v>
      </c>
      <c r="AD4288" s="1" t="s">
        <v>16269</v>
      </c>
    </row>
    <row r="4289" spans="1:30">
      <c r="A4289" s="6">
        <v>43935</v>
      </c>
      <c r="B4289" s="7" t="s">
        <v>15</v>
      </c>
      <c r="C4289" s="7" t="s">
        <v>4632</v>
      </c>
      <c r="D4289" s="7" t="s">
        <v>3512</v>
      </c>
      <c r="E4289" s="7" t="s">
        <v>16</v>
      </c>
      <c r="F4289" s="7"/>
      <c r="G4289" s="7" t="s">
        <v>17</v>
      </c>
      <c r="H4289" s="7" t="s">
        <v>7418</v>
      </c>
      <c r="I4289" s="7" t="s">
        <v>8784</v>
      </c>
      <c r="J4289" s="7" t="s">
        <v>1343</v>
      </c>
      <c r="K4289" s="7" t="s">
        <v>1343</v>
      </c>
      <c r="L4289" s="7" t="s">
        <v>3519</v>
      </c>
      <c r="M4289" s="7" t="s">
        <v>2431</v>
      </c>
      <c r="N4289" s="7">
        <v>1350</v>
      </c>
      <c r="O4289" s="7">
        <v>15000</v>
      </c>
      <c r="P4289" s="7">
        <v>0.09</v>
      </c>
      <c r="Q4289" s="7"/>
      <c r="R4289" s="1"/>
      <c r="S4289" s="1"/>
      <c r="T4289" s="1"/>
      <c r="U4289" s="15" t="s">
        <v>816</v>
      </c>
      <c r="V4289" s="52"/>
      <c r="W4289" s="14" t="s">
        <v>815</v>
      </c>
      <c r="X4289" s="20">
        <v>0</v>
      </c>
      <c r="Y4289" s="7" t="s">
        <v>13060</v>
      </c>
      <c r="Z4289" s="11" t="s">
        <v>4442</v>
      </c>
      <c r="AA4289" s="7">
        <v>2500000</v>
      </c>
      <c r="AB4289" s="1" t="s">
        <v>15251</v>
      </c>
      <c r="AC4289" s="7" t="s">
        <v>14869</v>
      </c>
      <c r="AD4289" s="1" t="s">
        <v>16269</v>
      </c>
    </row>
    <row r="4290" spans="1:30">
      <c r="A4290" s="6">
        <v>43944</v>
      </c>
      <c r="B4290" s="7" t="s">
        <v>15</v>
      </c>
      <c r="C4290" s="7" t="s">
        <v>4656</v>
      </c>
      <c r="D4290" s="7" t="s">
        <v>39</v>
      </c>
      <c r="E4290" s="7" t="s">
        <v>16</v>
      </c>
      <c r="F4290" s="7" t="s">
        <v>129</v>
      </c>
      <c r="G4290" s="7" t="s">
        <v>37</v>
      </c>
      <c r="H4290" s="7" t="s">
        <v>7419</v>
      </c>
      <c r="I4290" s="7" t="s">
        <v>9821</v>
      </c>
      <c r="J4290" s="7"/>
      <c r="K4290" s="7" t="s">
        <v>9822</v>
      </c>
      <c r="L4290" s="7" t="s">
        <v>9823</v>
      </c>
      <c r="M4290" s="7" t="s">
        <v>14700</v>
      </c>
      <c r="N4290" s="7">
        <v>1350</v>
      </c>
      <c r="O4290" s="7">
        <v>15</v>
      </c>
      <c r="P4290" s="7">
        <v>90</v>
      </c>
      <c r="Q4290" s="7"/>
      <c r="R4290" s="1"/>
      <c r="S4290" s="1"/>
      <c r="T4290" s="1"/>
      <c r="U4290" s="15" t="s">
        <v>816</v>
      </c>
      <c r="V4290" s="52"/>
      <c r="W4290" s="14" t="s">
        <v>815</v>
      </c>
      <c r="X4290" s="20">
        <v>0</v>
      </c>
      <c r="Y4290" s="7" t="s">
        <v>13061</v>
      </c>
      <c r="Z4290" s="11" t="s">
        <v>4442</v>
      </c>
      <c r="AA4290" s="7">
        <v>300000</v>
      </c>
      <c r="AB4290" s="1" t="s">
        <v>16099</v>
      </c>
      <c r="AC4290" s="7" t="s">
        <v>14868</v>
      </c>
      <c r="AD4290" s="1" t="s">
        <v>16269</v>
      </c>
    </row>
    <row r="4291" spans="1:30">
      <c r="A4291" s="6">
        <v>43944</v>
      </c>
      <c r="B4291" s="7" t="s">
        <v>15</v>
      </c>
      <c r="C4291" s="7" t="s">
        <v>4656</v>
      </c>
      <c r="D4291" s="7" t="s">
        <v>39</v>
      </c>
      <c r="E4291" s="7" t="s">
        <v>16</v>
      </c>
      <c r="F4291" s="7" t="s">
        <v>129</v>
      </c>
      <c r="G4291" s="7" t="s">
        <v>37</v>
      </c>
      <c r="H4291" s="7" t="s">
        <v>7420</v>
      </c>
      <c r="I4291" s="7" t="s">
        <v>9821</v>
      </c>
      <c r="J4291" s="7"/>
      <c r="K4291" s="7" t="s">
        <v>9822</v>
      </c>
      <c r="L4291" s="7" t="s">
        <v>9823</v>
      </c>
      <c r="M4291" s="7" t="s">
        <v>14700</v>
      </c>
      <c r="N4291" s="7">
        <v>1350</v>
      </c>
      <c r="O4291" s="7">
        <v>15</v>
      </c>
      <c r="P4291" s="7">
        <v>90</v>
      </c>
      <c r="Q4291" s="7"/>
      <c r="R4291" s="1"/>
      <c r="S4291" s="1"/>
      <c r="T4291" s="1"/>
      <c r="U4291" s="15" t="s">
        <v>816</v>
      </c>
      <c r="V4291" s="52"/>
      <c r="W4291" s="14" t="s">
        <v>815</v>
      </c>
      <c r="X4291" s="20">
        <v>0</v>
      </c>
      <c r="Y4291" s="7" t="s">
        <v>13062</v>
      </c>
      <c r="Z4291" s="11" t="s">
        <v>4442</v>
      </c>
      <c r="AA4291" s="7">
        <v>300000</v>
      </c>
      <c r="AB4291" s="1" t="s">
        <v>16099</v>
      </c>
      <c r="AC4291" s="7" t="s">
        <v>14868</v>
      </c>
      <c r="AD4291" s="1" t="s">
        <v>16269</v>
      </c>
    </row>
    <row r="4292" spans="1:30">
      <c r="A4292" s="6">
        <v>43936</v>
      </c>
      <c r="B4292" s="7" t="s">
        <v>15</v>
      </c>
      <c r="C4292" s="7" t="s">
        <v>4458</v>
      </c>
      <c r="D4292" s="11" t="s">
        <v>904</v>
      </c>
      <c r="E4292" s="7" t="s">
        <v>16</v>
      </c>
      <c r="F4292" s="7" t="s">
        <v>6341</v>
      </c>
      <c r="G4292" s="7" t="s">
        <v>17</v>
      </c>
      <c r="H4292" s="7" t="s">
        <v>7421</v>
      </c>
      <c r="I4292" s="7" t="s">
        <v>8783</v>
      </c>
      <c r="J4292" s="7" t="s">
        <v>9456</v>
      </c>
      <c r="K4292" s="7"/>
      <c r="L4292" s="7" t="s">
        <v>14591</v>
      </c>
      <c r="M4292" s="7" t="s">
        <v>9457</v>
      </c>
      <c r="N4292" s="7">
        <v>1350</v>
      </c>
      <c r="O4292" s="7">
        <v>3</v>
      </c>
      <c r="P4292" s="7">
        <v>450</v>
      </c>
      <c r="Q4292" s="7"/>
      <c r="R4292" s="1"/>
      <c r="S4292" s="1"/>
      <c r="T4292" s="1"/>
      <c r="U4292" s="15" t="s">
        <v>816</v>
      </c>
      <c r="V4292" s="52"/>
      <c r="W4292" s="14" t="s">
        <v>815</v>
      </c>
      <c r="X4292" s="20">
        <v>0</v>
      </c>
      <c r="Y4292" s="7" t="s">
        <v>13063</v>
      </c>
      <c r="Z4292" s="11" t="s">
        <v>4442</v>
      </c>
      <c r="AA4292" s="7">
        <v>5000</v>
      </c>
      <c r="AB4292" s="1" t="s">
        <v>15995</v>
      </c>
      <c r="AC4292" s="7" t="s">
        <v>14870</v>
      </c>
      <c r="AD4292" s="1" t="s">
        <v>16269</v>
      </c>
    </row>
    <row r="4293" spans="1:30">
      <c r="A4293" s="6" t="s">
        <v>815</v>
      </c>
      <c r="B4293" s="7" t="s">
        <v>15</v>
      </c>
      <c r="C4293" s="7" t="s">
        <v>4458</v>
      </c>
      <c r="D4293" s="11" t="s">
        <v>904</v>
      </c>
      <c r="E4293" s="7" t="s">
        <v>16</v>
      </c>
      <c r="F4293" s="7" t="s">
        <v>4459</v>
      </c>
      <c r="G4293" s="7" t="s">
        <v>17</v>
      </c>
      <c r="H4293" s="7" t="s">
        <v>5885</v>
      </c>
      <c r="I4293" s="7" t="s">
        <v>4845</v>
      </c>
      <c r="J4293" s="7"/>
      <c r="K4293" s="7" t="s">
        <v>4517</v>
      </c>
      <c r="L4293" s="7"/>
      <c r="M4293" s="7"/>
      <c r="N4293" s="7">
        <v>1350</v>
      </c>
      <c r="O4293" s="7"/>
      <c r="P4293" s="7"/>
      <c r="Q4293" s="7"/>
      <c r="R4293" s="1"/>
      <c r="S4293" s="1"/>
      <c r="T4293" s="1"/>
      <c r="U4293" s="15" t="s">
        <v>816</v>
      </c>
      <c r="V4293" s="52"/>
      <c r="W4293" s="14" t="s">
        <v>815</v>
      </c>
      <c r="X4293" s="20">
        <v>0</v>
      </c>
      <c r="Y4293" s="7" t="s">
        <v>13064</v>
      </c>
      <c r="Z4293" s="11" t="s">
        <v>4442</v>
      </c>
      <c r="AA4293" s="7"/>
      <c r="AB4293" s="1" t="s">
        <v>14871</v>
      </c>
      <c r="AC4293" s="7"/>
      <c r="AD4293" s="1" t="s">
        <v>16269</v>
      </c>
    </row>
    <row r="4294" spans="1:30">
      <c r="A4294" s="6">
        <v>43955</v>
      </c>
      <c r="B4294" s="7" t="s">
        <v>1385</v>
      </c>
      <c r="C4294" s="7" t="s">
        <v>4444</v>
      </c>
      <c r="D4294" s="7" t="s">
        <v>1387</v>
      </c>
      <c r="E4294" s="7" t="s">
        <v>4456</v>
      </c>
      <c r="F4294" s="7" t="s">
        <v>4498</v>
      </c>
      <c r="G4294" s="7" t="s">
        <v>17</v>
      </c>
      <c r="H4294" s="7" t="s">
        <v>7422</v>
      </c>
      <c r="I4294" s="7" t="s">
        <v>10279</v>
      </c>
      <c r="J4294" s="7"/>
      <c r="K4294" s="7"/>
      <c r="L4294" s="7" t="s">
        <v>10280</v>
      </c>
      <c r="M4294" s="7" t="s">
        <v>10281</v>
      </c>
      <c r="N4294" s="7">
        <v>1346</v>
      </c>
      <c r="O4294" s="7"/>
      <c r="P4294" s="7"/>
      <c r="Q4294" s="7"/>
      <c r="R4294" s="1"/>
      <c r="S4294" s="1"/>
      <c r="T4294" s="1"/>
      <c r="U4294" s="15" t="s">
        <v>816</v>
      </c>
      <c r="V4294" s="52"/>
      <c r="W4294" s="14" t="s">
        <v>815</v>
      </c>
      <c r="X4294" s="20">
        <v>0</v>
      </c>
      <c r="Y4294" s="7" t="s">
        <v>13065</v>
      </c>
      <c r="Z4294" s="11" t="s">
        <v>4442</v>
      </c>
      <c r="AA4294" s="7">
        <v>10000</v>
      </c>
      <c r="AB4294" s="1" t="s">
        <v>16209</v>
      </c>
      <c r="AC4294" s="7" t="s">
        <v>14870</v>
      </c>
      <c r="AD4294" s="1" t="s">
        <v>16269</v>
      </c>
    </row>
    <row r="4295" spans="1:30">
      <c r="A4295" s="6">
        <v>43913</v>
      </c>
      <c r="B4295" s="7" t="s">
        <v>21</v>
      </c>
      <c r="C4295" s="7" t="s">
        <v>4269</v>
      </c>
      <c r="D4295" s="7" t="s">
        <v>3952</v>
      </c>
      <c r="E4295" s="7" t="s">
        <v>16</v>
      </c>
      <c r="F4295" s="7" t="s">
        <v>4270</v>
      </c>
      <c r="G4295" s="7" t="s">
        <v>17</v>
      </c>
      <c r="H4295" s="7" t="s">
        <v>7423</v>
      </c>
      <c r="I4295" s="7" t="s">
        <v>4396</v>
      </c>
      <c r="J4295" s="7"/>
      <c r="K4295" s="7"/>
      <c r="L4295" s="7" t="s">
        <v>8531</v>
      </c>
      <c r="M4295" s="7" t="s">
        <v>14344</v>
      </c>
      <c r="N4295" s="7">
        <v>1341</v>
      </c>
      <c r="O4295" s="7">
        <v>90</v>
      </c>
      <c r="P4295" s="7">
        <v>14.9</v>
      </c>
      <c r="Q4295" s="7" t="s">
        <v>20</v>
      </c>
      <c r="R4295" s="1"/>
      <c r="S4295" s="1"/>
      <c r="T4295" s="1"/>
      <c r="U4295" s="15" t="s">
        <v>816</v>
      </c>
      <c r="V4295" s="52"/>
      <c r="W4295" s="14" t="s">
        <v>815</v>
      </c>
      <c r="X4295" s="20">
        <v>0</v>
      </c>
      <c r="Y4295" s="7" t="s">
        <v>13066</v>
      </c>
      <c r="Z4295" s="11" t="s">
        <v>4442</v>
      </c>
      <c r="AA4295" s="7">
        <v>1500000</v>
      </c>
      <c r="AB4295" s="1" t="s">
        <v>15733</v>
      </c>
      <c r="AC4295" s="7" t="s">
        <v>14869</v>
      </c>
      <c r="AD4295" s="1" t="s">
        <v>16269</v>
      </c>
    </row>
    <row r="4296" spans="1:30">
      <c r="A4296" s="6" t="s">
        <v>815</v>
      </c>
      <c r="B4296" s="7" t="s">
        <v>15</v>
      </c>
      <c r="C4296" s="7" t="s">
        <v>4251</v>
      </c>
      <c r="D4296" s="7" t="s">
        <v>3925</v>
      </c>
      <c r="E4296" s="7" t="s">
        <v>16</v>
      </c>
      <c r="F4296" s="7" t="s">
        <v>4252</v>
      </c>
      <c r="G4296" s="7" t="s">
        <v>37</v>
      </c>
      <c r="H4296" s="7" t="s">
        <v>7424</v>
      </c>
      <c r="I4296" s="7" t="s">
        <v>8278</v>
      </c>
      <c r="J4296" s="7" t="s">
        <v>2740</v>
      </c>
      <c r="K4296" s="7" t="s">
        <v>8279</v>
      </c>
      <c r="L4296" s="7" t="s">
        <v>14298</v>
      </c>
      <c r="M4296" s="7" t="s">
        <v>8280</v>
      </c>
      <c r="N4296" s="7">
        <v>1339.56</v>
      </c>
      <c r="O4296" s="7">
        <v>36</v>
      </c>
      <c r="P4296" s="7">
        <v>37.21</v>
      </c>
      <c r="Q4296" s="7"/>
      <c r="R4296" s="1"/>
      <c r="S4296" s="1"/>
      <c r="T4296" s="1"/>
      <c r="U4296" s="15" t="s">
        <v>816</v>
      </c>
      <c r="V4296" s="52"/>
      <c r="W4296" s="14" t="s">
        <v>815</v>
      </c>
      <c r="X4296" s="20">
        <v>0</v>
      </c>
      <c r="Y4296" s="7" t="s">
        <v>13067</v>
      </c>
      <c r="Z4296" s="11" t="s">
        <v>4442</v>
      </c>
      <c r="AA4296" s="7">
        <v>0</v>
      </c>
      <c r="AB4296" s="1" t="s">
        <v>15669</v>
      </c>
      <c r="AC4296" s="7" t="s">
        <v>14869</v>
      </c>
      <c r="AD4296" s="1" t="s">
        <v>16269</v>
      </c>
    </row>
    <row r="4297" spans="1:30">
      <c r="A4297" s="6" t="s">
        <v>815</v>
      </c>
      <c r="B4297" s="7" t="s">
        <v>15</v>
      </c>
      <c r="C4297" s="7" t="s">
        <v>4458</v>
      </c>
      <c r="D4297" s="11" t="s">
        <v>904</v>
      </c>
      <c r="E4297" s="7" t="s">
        <v>16</v>
      </c>
      <c r="F4297" s="7" t="s">
        <v>4459</v>
      </c>
      <c r="G4297" s="7" t="s">
        <v>17</v>
      </c>
      <c r="H4297" s="7" t="s">
        <v>5551</v>
      </c>
      <c r="I4297" s="7" t="s">
        <v>9661</v>
      </c>
      <c r="J4297" s="7"/>
      <c r="K4297" s="7" t="s">
        <v>4517</v>
      </c>
      <c r="L4297" s="7" t="s">
        <v>8468</v>
      </c>
      <c r="M4297" s="7" t="s">
        <v>8243</v>
      </c>
      <c r="N4297" s="7">
        <v>1331.25</v>
      </c>
      <c r="O4297" s="7"/>
      <c r="P4297" s="7"/>
      <c r="Q4297" s="7"/>
      <c r="R4297" s="1"/>
      <c r="S4297" s="1"/>
      <c r="T4297" s="1"/>
      <c r="U4297" s="15" t="s">
        <v>816</v>
      </c>
      <c r="V4297" s="52"/>
      <c r="W4297" s="14" t="s">
        <v>815</v>
      </c>
      <c r="X4297" s="20">
        <v>0</v>
      </c>
      <c r="Y4297" s="7" t="s">
        <v>13068</v>
      </c>
      <c r="Z4297" s="11" t="s">
        <v>4442</v>
      </c>
      <c r="AA4297" s="7">
        <v>900000000</v>
      </c>
      <c r="AB4297" s="1" t="s">
        <v>15657</v>
      </c>
      <c r="AC4297" s="7" t="s">
        <v>14869</v>
      </c>
      <c r="AD4297" s="1" t="s">
        <v>16269</v>
      </c>
    </row>
    <row r="4298" spans="1:30">
      <c r="A4298" s="6">
        <v>43938</v>
      </c>
      <c r="B4298" s="7" t="s">
        <v>21</v>
      </c>
      <c r="C4298" s="7" t="s">
        <v>4589</v>
      </c>
      <c r="D4298" s="7" t="s">
        <v>2170</v>
      </c>
      <c r="E4298" s="7" t="s">
        <v>16</v>
      </c>
      <c r="F4298" s="7"/>
      <c r="G4298" s="7" t="s">
        <v>17</v>
      </c>
      <c r="H4298" s="7" t="s">
        <v>7425</v>
      </c>
      <c r="I4298" s="7" t="s">
        <v>5081</v>
      </c>
      <c r="J4298" s="7"/>
      <c r="K4298" s="7"/>
      <c r="L4298" s="7" t="s">
        <v>13872</v>
      </c>
      <c r="M4298" s="7" t="s">
        <v>2172</v>
      </c>
      <c r="N4298" s="7">
        <v>1326</v>
      </c>
      <c r="O4298" s="7">
        <v>6630</v>
      </c>
      <c r="P4298" s="7">
        <v>0.2</v>
      </c>
      <c r="Q4298" s="7"/>
      <c r="R4298" s="1"/>
      <c r="S4298" s="1"/>
      <c r="T4298" s="1"/>
      <c r="U4298" s="15" t="s">
        <v>816</v>
      </c>
      <c r="V4298" s="52"/>
      <c r="W4298" s="14" t="s">
        <v>815</v>
      </c>
      <c r="X4298" s="20">
        <v>0</v>
      </c>
      <c r="Y4298" s="7" t="s">
        <v>13069</v>
      </c>
      <c r="Z4298" s="11" t="s">
        <v>4442</v>
      </c>
      <c r="AA4298" s="7">
        <v>500000</v>
      </c>
      <c r="AB4298" s="1" t="s">
        <v>15215</v>
      </c>
      <c r="AC4298" s="7" t="s">
        <v>14869</v>
      </c>
      <c r="AD4298" s="1" t="s">
        <v>16269</v>
      </c>
    </row>
    <row r="4299" spans="1:30">
      <c r="A4299" s="6">
        <v>43943</v>
      </c>
      <c r="B4299" s="7" t="s">
        <v>15</v>
      </c>
      <c r="C4299" s="7" t="s">
        <v>4244</v>
      </c>
      <c r="D4299" s="11" t="s">
        <v>3155</v>
      </c>
      <c r="E4299" s="7" t="s">
        <v>16</v>
      </c>
      <c r="F4299" s="7" t="s">
        <v>4591</v>
      </c>
      <c r="G4299" s="7" t="s">
        <v>34</v>
      </c>
      <c r="H4299" s="7" t="s">
        <v>7426</v>
      </c>
      <c r="I4299" s="7" t="s">
        <v>8608</v>
      </c>
      <c r="J4299" s="7"/>
      <c r="K4299" s="7"/>
      <c r="L4299" s="7" t="s">
        <v>8609</v>
      </c>
      <c r="M4299" s="7" t="s">
        <v>14359</v>
      </c>
      <c r="N4299" s="7">
        <v>1324.35</v>
      </c>
      <c r="O4299" s="7">
        <v>1</v>
      </c>
      <c r="P4299" s="7">
        <v>1324.35</v>
      </c>
      <c r="Q4299" s="7"/>
      <c r="R4299" s="1"/>
      <c r="S4299" s="1"/>
      <c r="T4299" s="1"/>
      <c r="U4299" s="15" t="s">
        <v>816</v>
      </c>
      <c r="V4299" s="52"/>
      <c r="W4299" s="14" t="s">
        <v>815</v>
      </c>
      <c r="X4299" s="20">
        <v>0</v>
      </c>
      <c r="Y4299" s="7" t="s">
        <v>13070</v>
      </c>
      <c r="Z4299" s="11" t="s">
        <v>4442</v>
      </c>
      <c r="AA4299" s="7">
        <v>600000</v>
      </c>
      <c r="AB4299" s="1" t="s">
        <v>15752</v>
      </c>
      <c r="AC4299" s="7" t="s">
        <v>14870</v>
      </c>
      <c r="AD4299" s="1" t="s">
        <v>16269</v>
      </c>
    </row>
    <row r="4300" spans="1:30">
      <c r="A4300" s="6">
        <v>43943</v>
      </c>
      <c r="B4300" s="7" t="s">
        <v>15</v>
      </c>
      <c r="C4300" s="7" t="s">
        <v>4244</v>
      </c>
      <c r="D4300" s="11" t="s">
        <v>3155</v>
      </c>
      <c r="E4300" s="7" t="s">
        <v>16</v>
      </c>
      <c r="F4300" s="7" t="s">
        <v>4591</v>
      </c>
      <c r="G4300" s="7" t="s">
        <v>34</v>
      </c>
      <c r="H4300" s="7" t="s">
        <v>7427</v>
      </c>
      <c r="I4300" s="7" t="s">
        <v>8608</v>
      </c>
      <c r="J4300" s="7"/>
      <c r="K4300" s="7"/>
      <c r="L4300" s="7" t="s">
        <v>8609</v>
      </c>
      <c r="M4300" s="7" t="s">
        <v>14359</v>
      </c>
      <c r="N4300" s="7">
        <v>1324.35</v>
      </c>
      <c r="O4300" s="7">
        <v>1</v>
      </c>
      <c r="P4300" s="7">
        <v>1324.35</v>
      </c>
      <c r="Q4300" s="7"/>
      <c r="R4300" s="1"/>
      <c r="S4300" s="1"/>
      <c r="T4300" s="1"/>
      <c r="U4300" s="15" t="s">
        <v>816</v>
      </c>
      <c r="V4300" s="52"/>
      <c r="W4300" s="14" t="s">
        <v>815</v>
      </c>
      <c r="X4300" s="20">
        <v>0</v>
      </c>
      <c r="Y4300" s="7" t="s">
        <v>13071</v>
      </c>
      <c r="Z4300" s="11" t="s">
        <v>4442</v>
      </c>
      <c r="AA4300" s="7">
        <v>600000</v>
      </c>
      <c r="AB4300" s="1" t="s">
        <v>15752</v>
      </c>
      <c r="AC4300" s="7" t="s">
        <v>14870</v>
      </c>
      <c r="AD4300" s="1" t="s">
        <v>16269</v>
      </c>
    </row>
    <row r="4301" spans="1:30">
      <c r="A4301" s="6">
        <v>43921</v>
      </c>
      <c r="B4301" s="7" t="s">
        <v>15</v>
      </c>
      <c r="C4301" s="7" t="s">
        <v>4632</v>
      </c>
      <c r="D4301" s="7" t="s">
        <v>3512</v>
      </c>
      <c r="E4301" s="7" t="s">
        <v>16</v>
      </c>
      <c r="F4301" s="7"/>
      <c r="G4301" s="7" t="s">
        <v>17</v>
      </c>
      <c r="H4301" s="7" t="s">
        <v>7428</v>
      </c>
      <c r="I4301" s="7" t="s">
        <v>10282</v>
      </c>
      <c r="J4301" s="7" t="s">
        <v>10283</v>
      </c>
      <c r="K4301" s="7" t="s">
        <v>10283</v>
      </c>
      <c r="L4301" s="7" t="s">
        <v>13666</v>
      </c>
      <c r="M4301" s="7" t="s">
        <v>3646</v>
      </c>
      <c r="N4301" s="7">
        <v>1305.5999999999999</v>
      </c>
      <c r="O4301" s="7">
        <v>400</v>
      </c>
      <c r="P4301" s="7">
        <v>3.26</v>
      </c>
      <c r="Q4301" s="7"/>
      <c r="R4301" s="1"/>
      <c r="S4301" s="1"/>
      <c r="T4301" s="1"/>
      <c r="U4301" s="15" t="s">
        <v>816</v>
      </c>
      <c r="V4301" s="52"/>
      <c r="W4301" s="14" t="s">
        <v>815</v>
      </c>
      <c r="X4301" s="20">
        <v>0</v>
      </c>
      <c r="Y4301" s="7" t="s">
        <v>13072</v>
      </c>
      <c r="Z4301" s="11" t="s">
        <v>4442</v>
      </c>
      <c r="AA4301" s="7">
        <v>1000000</v>
      </c>
      <c r="AB4301" s="1" t="s">
        <v>14906</v>
      </c>
      <c r="AC4301" s="7" t="s">
        <v>14868</v>
      </c>
      <c r="AD4301" s="1" t="s">
        <v>16269</v>
      </c>
    </row>
    <row r="4302" spans="1:30">
      <c r="A4302" s="6">
        <v>43944</v>
      </c>
      <c r="B4302" s="7" t="s">
        <v>15</v>
      </c>
      <c r="C4302" s="7" t="s">
        <v>4656</v>
      </c>
      <c r="D4302" s="7" t="s">
        <v>39</v>
      </c>
      <c r="E4302" s="7" t="s">
        <v>16</v>
      </c>
      <c r="F4302" s="7" t="s">
        <v>129</v>
      </c>
      <c r="G4302" s="7" t="s">
        <v>37</v>
      </c>
      <c r="H4302" s="7" t="s">
        <v>7429</v>
      </c>
      <c r="I4302" s="7" t="s">
        <v>10014</v>
      </c>
      <c r="J4302" s="7"/>
      <c r="K4302" s="7" t="s">
        <v>10284</v>
      </c>
      <c r="L4302" s="7" t="s">
        <v>14740</v>
      </c>
      <c r="M4302" s="7" t="s">
        <v>14739</v>
      </c>
      <c r="N4302" s="7">
        <v>1300</v>
      </c>
      <c r="O4302" s="7">
        <v>1</v>
      </c>
      <c r="P4302" s="7">
        <v>1300</v>
      </c>
      <c r="Q4302" s="7"/>
      <c r="R4302" s="1"/>
      <c r="S4302" s="1"/>
      <c r="T4302" s="1"/>
      <c r="U4302" s="15" t="s">
        <v>816</v>
      </c>
      <c r="V4302" s="52"/>
      <c r="W4302" s="14" t="s">
        <v>815</v>
      </c>
      <c r="X4302" s="20">
        <v>0</v>
      </c>
      <c r="Y4302" s="7" t="s">
        <v>13073</v>
      </c>
      <c r="Z4302" s="11" t="s">
        <v>4442</v>
      </c>
      <c r="AA4302" s="7">
        <v>20000</v>
      </c>
      <c r="AB4302" s="1" t="s">
        <v>16148</v>
      </c>
      <c r="AC4302" s="7" t="s">
        <v>14870</v>
      </c>
      <c r="AD4302" s="1" t="s">
        <v>16269</v>
      </c>
    </row>
    <row r="4303" spans="1:30">
      <c r="A4303" s="6">
        <v>43944</v>
      </c>
      <c r="B4303" s="7" t="s">
        <v>15</v>
      </c>
      <c r="C4303" s="7" t="s">
        <v>4656</v>
      </c>
      <c r="D4303" s="7" t="s">
        <v>39</v>
      </c>
      <c r="E4303" s="7" t="s">
        <v>16</v>
      </c>
      <c r="F4303" s="7" t="s">
        <v>129</v>
      </c>
      <c r="G4303" s="7" t="s">
        <v>37</v>
      </c>
      <c r="H4303" s="7" t="s">
        <v>7430</v>
      </c>
      <c r="I4303" s="7" t="s">
        <v>9461</v>
      </c>
      <c r="J4303" s="7"/>
      <c r="K4303" s="7" t="s">
        <v>10285</v>
      </c>
      <c r="L4303" s="7" t="s">
        <v>9463</v>
      </c>
      <c r="M4303" s="7" t="s">
        <v>208</v>
      </c>
      <c r="N4303" s="7">
        <v>1296</v>
      </c>
      <c r="O4303" s="7">
        <v>60</v>
      </c>
      <c r="P4303" s="7">
        <v>21.6</v>
      </c>
      <c r="Q4303" s="7"/>
      <c r="R4303" s="1"/>
      <c r="S4303" s="1"/>
      <c r="T4303" s="1"/>
      <c r="U4303" s="15" t="s">
        <v>816</v>
      </c>
      <c r="V4303" s="52"/>
      <c r="W4303" s="14" t="s">
        <v>815</v>
      </c>
      <c r="X4303" s="20">
        <v>0</v>
      </c>
      <c r="Y4303" s="7" t="s">
        <v>13074</v>
      </c>
      <c r="Z4303" s="11" t="s">
        <v>4442</v>
      </c>
      <c r="AA4303" s="7">
        <v>4500000</v>
      </c>
      <c r="AB4303" s="1" t="s">
        <v>14908</v>
      </c>
      <c r="AC4303" s="7" t="s">
        <v>14869</v>
      </c>
      <c r="AD4303" s="1" t="s">
        <v>16269</v>
      </c>
    </row>
    <row r="4304" spans="1:30">
      <c r="A4304" s="6">
        <v>43948</v>
      </c>
      <c r="B4304" s="7" t="s">
        <v>21</v>
      </c>
      <c r="C4304" s="7" t="s">
        <v>4451</v>
      </c>
      <c r="D4304" s="7" t="s">
        <v>2480</v>
      </c>
      <c r="E4304" s="7" t="s">
        <v>16</v>
      </c>
      <c r="F4304" s="7" t="s">
        <v>2481</v>
      </c>
      <c r="G4304" s="7" t="s">
        <v>17</v>
      </c>
      <c r="H4304" s="7" t="s">
        <v>6118</v>
      </c>
      <c r="I4304" s="7" t="s">
        <v>10286</v>
      </c>
      <c r="J4304" s="7" t="s">
        <v>2485</v>
      </c>
      <c r="K4304" s="7"/>
      <c r="L4304" s="7" t="s">
        <v>10287</v>
      </c>
      <c r="M4304" s="7" t="s">
        <v>10288</v>
      </c>
      <c r="N4304" s="7">
        <v>1290</v>
      </c>
      <c r="O4304" s="7"/>
      <c r="P4304" s="7"/>
      <c r="Q4304" s="7"/>
      <c r="R4304" s="1"/>
      <c r="S4304" s="1"/>
      <c r="T4304" s="1"/>
      <c r="U4304" s="15" t="s">
        <v>816</v>
      </c>
      <c r="V4304" s="52"/>
      <c r="W4304" s="14" t="s">
        <v>815</v>
      </c>
      <c r="X4304" s="20">
        <v>0</v>
      </c>
      <c r="Y4304" s="7" t="s">
        <v>13075</v>
      </c>
      <c r="Z4304" s="11" t="s">
        <v>4442</v>
      </c>
      <c r="AA4304" s="7">
        <v>300000</v>
      </c>
      <c r="AB4304" s="1" t="s">
        <v>16176</v>
      </c>
      <c r="AC4304" s="7" t="s">
        <v>14868</v>
      </c>
      <c r="AD4304" s="1" t="s">
        <v>16269</v>
      </c>
    </row>
    <row r="4305" spans="1:30">
      <c r="A4305" s="6">
        <v>43943</v>
      </c>
      <c r="B4305" s="7" t="s">
        <v>15</v>
      </c>
      <c r="C4305" s="7" t="s">
        <v>4642</v>
      </c>
      <c r="D4305" s="7" t="s">
        <v>2046</v>
      </c>
      <c r="E4305" s="7" t="s">
        <v>16</v>
      </c>
      <c r="F4305" s="7"/>
      <c r="G4305" s="7" t="s">
        <v>17</v>
      </c>
      <c r="H4305" s="7" t="s">
        <v>7431</v>
      </c>
      <c r="I4305" s="7" t="s">
        <v>2093</v>
      </c>
      <c r="J4305" s="7"/>
      <c r="K4305" s="7" t="s">
        <v>2094</v>
      </c>
      <c r="L4305" s="7" t="s">
        <v>13865</v>
      </c>
      <c r="M4305" s="7" t="s">
        <v>2055</v>
      </c>
      <c r="N4305" s="7">
        <v>1287</v>
      </c>
      <c r="O4305" s="7">
        <v>1300</v>
      </c>
      <c r="P4305" s="7">
        <v>0.99</v>
      </c>
      <c r="Q4305" s="7"/>
      <c r="R4305" s="1"/>
      <c r="S4305" s="1"/>
      <c r="T4305" s="1"/>
      <c r="U4305" s="15" t="s">
        <v>816</v>
      </c>
      <c r="V4305" s="52"/>
      <c r="W4305" s="14" t="s">
        <v>815</v>
      </c>
      <c r="X4305" s="20">
        <v>0</v>
      </c>
      <c r="Y4305" s="7" t="s">
        <v>13076</v>
      </c>
      <c r="Z4305" s="11" t="s">
        <v>4442</v>
      </c>
      <c r="AA4305" s="7">
        <v>2000000</v>
      </c>
      <c r="AB4305" s="1" t="s">
        <v>15207</v>
      </c>
      <c r="AC4305" s="7" t="s">
        <v>14869</v>
      </c>
      <c r="AD4305" s="1" t="s">
        <v>16269</v>
      </c>
    </row>
    <row r="4306" spans="1:30">
      <c r="A4306" s="6">
        <v>43948</v>
      </c>
      <c r="B4306" s="7" t="s">
        <v>21</v>
      </c>
      <c r="C4306" s="7" t="s">
        <v>4474</v>
      </c>
      <c r="D4306" s="7" t="s">
        <v>2414</v>
      </c>
      <c r="E4306" s="7" t="s">
        <v>117</v>
      </c>
      <c r="F4306" s="7" t="s">
        <v>2423</v>
      </c>
      <c r="G4306" s="7" t="s">
        <v>17</v>
      </c>
      <c r="H4306" s="7" t="s">
        <v>7432</v>
      </c>
      <c r="I4306" s="7" t="s">
        <v>9569</v>
      </c>
      <c r="J4306" s="7" t="s">
        <v>987</v>
      </c>
      <c r="K4306" s="7" t="s">
        <v>987</v>
      </c>
      <c r="L4306" s="7" t="s">
        <v>14618</v>
      </c>
      <c r="M4306" s="7" t="s">
        <v>9570</v>
      </c>
      <c r="N4306" s="7">
        <v>1285.2</v>
      </c>
      <c r="O4306" s="7">
        <v>28</v>
      </c>
      <c r="P4306" s="7">
        <v>45.9</v>
      </c>
      <c r="Q4306" s="7"/>
      <c r="R4306" s="1"/>
      <c r="S4306" s="1"/>
      <c r="T4306" s="1"/>
      <c r="U4306" s="15" t="s">
        <v>816</v>
      </c>
      <c r="V4306" s="52"/>
      <c r="W4306" s="14" t="s">
        <v>815</v>
      </c>
      <c r="X4306" s="20">
        <v>0</v>
      </c>
      <c r="Y4306" s="7" t="s">
        <v>13077</v>
      </c>
      <c r="Z4306" s="11" t="s">
        <v>4442</v>
      </c>
      <c r="AA4306" s="7">
        <v>72400</v>
      </c>
      <c r="AB4306" s="1" t="s">
        <v>16023</v>
      </c>
      <c r="AC4306" s="7" t="s">
        <v>14868</v>
      </c>
      <c r="AD4306" s="1" t="s">
        <v>16269</v>
      </c>
    </row>
    <row r="4307" spans="1:30">
      <c r="A4307" s="6">
        <v>43945</v>
      </c>
      <c r="B4307" s="7" t="s">
        <v>21</v>
      </c>
      <c r="C4307" s="7" t="s">
        <v>7433</v>
      </c>
      <c r="D4307" s="11" t="s">
        <v>904</v>
      </c>
      <c r="E4307" s="7" t="s">
        <v>16</v>
      </c>
      <c r="F4307" s="7" t="s">
        <v>7434</v>
      </c>
      <c r="G4307" s="7" t="s">
        <v>17</v>
      </c>
      <c r="H4307" s="7" t="s">
        <v>7435</v>
      </c>
      <c r="I4307" s="7" t="s">
        <v>2394</v>
      </c>
      <c r="J4307" s="7"/>
      <c r="K4307" s="7" t="s">
        <v>102</v>
      </c>
      <c r="L4307" s="7" t="s">
        <v>14803</v>
      </c>
      <c r="M4307" s="7" t="s">
        <v>14802</v>
      </c>
      <c r="N4307" s="7">
        <v>1285</v>
      </c>
      <c r="O4307" s="7"/>
      <c r="P4307" s="7"/>
      <c r="Q4307" s="7"/>
      <c r="R4307" s="1"/>
      <c r="S4307" s="1"/>
      <c r="T4307" s="1"/>
      <c r="U4307" s="15" t="s">
        <v>816</v>
      </c>
      <c r="V4307" s="52"/>
      <c r="W4307" s="14" t="s">
        <v>815</v>
      </c>
      <c r="X4307" s="20">
        <v>0</v>
      </c>
      <c r="Y4307" s="7" t="s">
        <v>13078</v>
      </c>
      <c r="Z4307" s="11" t="s">
        <v>4442</v>
      </c>
      <c r="AA4307" s="7">
        <v>1000000</v>
      </c>
      <c r="AB4307" s="1" t="s">
        <v>16210</v>
      </c>
      <c r="AC4307" s="7" t="s">
        <v>14869</v>
      </c>
      <c r="AD4307" s="1" t="s">
        <v>16269</v>
      </c>
    </row>
    <row r="4308" spans="1:30">
      <c r="A4308" s="6" t="s">
        <v>815</v>
      </c>
      <c r="B4308" s="7" t="s">
        <v>15</v>
      </c>
      <c r="C4308" s="7" t="s">
        <v>4458</v>
      </c>
      <c r="D4308" s="11" t="s">
        <v>904</v>
      </c>
      <c r="E4308" s="7" t="s">
        <v>16</v>
      </c>
      <c r="F4308" s="7" t="s">
        <v>4461</v>
      </c>
      <c r="G4308" s="7" t="s">
        <v>17</v>
      </c>
      <c r="H4308" s="7" t="s">
        <v>7436</v>
      </c>
      <c r="I4308" s="7" t="s">
        <v>10289</v>
      </c>
      <c r="J4308" s="7"/>
      <c r="K4308" s="7" t="s">
        <v>4517</v>
      </c>
      <c r="L4308" s="7"/>
      <c r="M4308" s="7"/>
      <c r="N4308" s="7">
        <v>1273.32</v>
      </c>
      <c r="O4308" s="7"/>
      <c r="P4308" s="7"/>
      <c r="Q4308" s="7"/>
      <c r="R4308" s="1"/>
      <c r="S4308" s="1"/>
      <c r="T4308" s="1"/>
      <c r="U4308" s="15" t="s">
        <v>816</v>
      </c>
      <c r="V4308" s="52"/>
      <c r="W4308" s="14" t="s">
        <v>815</v>
      </c>
      <c r="X4308" s="20">
        <v>0</v>
      </c>
      <c r="Y4308" s="7" t="s">
        <v>13079</v>
      </c>
      <c r="Z4308" s="11" t="s">
        <v>4442</v>
      </c>
      <c r="AA4308" s="7"/>
      <c r="AB4308" s="1" t="s">
        <v>14871</v>
      </c>
      <c r="AC4308" s="7"/>
      <c r="AD4308" s="1" t="s">
        <v>16269</v>
      </c>
    </row>
    <row r="4309" spans="1:30">
      <c r="A4309" s="6">
        <v>43941</v>
      </c>
      <c r="B4309" s="7" t="s">
        <v>15</v>
      </c>
      <c r="C4309" s="7" t="s">
        <v>4645</v>
      </c>
      <c r="D4309" s="7" t="s">
        <v>692</v>
      </c>
      <c r="E4309" s="7" t="s">
        <v>16</v>
      </c>
      <c r="F4309" s="7"/>
      <c r="G4309" s="7" t="s">
        <v>37</v>
      </c>
      <c r="H4309" s="7" t="s">
        <v>7437</v>
      </c>
      <c r="I4309" s="7" t="s">
        <v>9749</v>
      </c>
      <c r="J4309" s="7"/>
      <c r="K4309" s="7" t="s">
        <v>9750</v>
      </c>
      <c r="L4309" s="7" t="s">
        <v>14677</v>
      </c>
      <c r="M4309" s="7" t="s">
        <v>9751</v>
      </c>
      <c r="N4309" s="7">
        <v>1264</v>
      </c>
      <c r="O4309" s="7">
        <v>50</v>
      </c>
      <c r="P4309" s="7">
        <v>25.28</v>
      </c>
      <c r="Q4309" s="7"/>
      <c r="R4309" s="1"/>
      <c r="S4309" s="1"/>
      <c r="T4309" s="1"/>
      <c r="U4309" s="15" t="s">
        <v>816</v>
      </c>
      <c r="V4309" s="52"/>
      <c r="W4309" s="14" t="s">
        <v>815</v>
      </c>
      <c r="X4309" s="20">
        <v>0</v>
      </c>
      <c r="Y4309" s="7" t="s">
        <v>13080</v>
      </c>
      <c r="Z4309" s="11" t="s">
        <v>4442</v>
      </c>
      <c r="AA4309" s="7">
        <v>94000</v>
      </c>
      <c r="AB4309" s="1" t="s">
        <v>16078</v>
      </c>
      <c r="AC4309" s="7" t="s">
        <v>14870</v>
      </c>
      <c r="AD4309" s="1" t="s">
        <v>16269</v>
      </c>
    </row>
    <row r="4310" spans="1:30">
      <c r="A4310" s="6" t="s">
        <v>815</v>
      </c>
      <c r="B4310" s="7" t="s">
        <v>15</v>
      </c>
      <c r="C4310" s="7" t="s">
        <v>4458</v>
      </c>
      <c r="D4310" s="11" t="s">
        <v>904</v>
      </c>
      <c r="E4310" s="7" t="s">
        <v>16</v>
      </c>
      <c r="F4310" s="7" t="s">
        <v>4459</v>
      </c>
      <c r="G4310" s="7" t="s">
        <v>17</v>
      </c>
      <c r="H4310" s="7" t="s">
        <v>7438</v>
      </c>
      <c r="I4310" s="7" t="s">
        <v>9298</v>
      </c>
      <c r="J4310" s="7"/>
      <c r="K4310" s="7" t="s">
        <v>4517</v>
      </c>
      <c r="L4310" s="7" t="s">
        <v>8414</v>
      </c>
      <c r="M4310" s="7" t="s">
        <v>9299</v>
      </c>
      <c r="N4310" s="7">
        <v>1260</v>
      </c>
      <c r="O4310" s="7"/>
      <c r="P4310" s="7">
        <v>2.1</v>
      </c>
      <c r="Q4310" s="7"/>
      <c r="R4310" s="1"/>
      <c r="S4310" s="1"/>
      <c r="T4310" s="1"/>
      <c r="U4310" s="15" t="s">
        <v>816</v>
      </c>
      <c r="V4310" s="52"/>
      <c r="W4310" s="14" t="s">
        <v>815</v>
      </c>
      <c r="X4310" s="20">
        <v>0</v>
      </c>
      <c r="Y4310" s="7" t="s">
        <v>13081</v>
      </c>
      <c r="Z4310" s="11" t="s">
        <v>4442</v>
      </c>
      <c r="AA4310" s="7">
        <v>0</v>
      </c>
      <c r="AB4310" s="1" t="s">
        <v>15955</v>
      </c>
      <c r="AC4310" s="7" t="s">
        <v>14869</v>
      </c>
      <c r="AD4310" s="1" t="s">
        <v>16269</v>
      </c>
    </row>
    <row r="4311" spans="1:30">
      <c r="A4311" s="6">
        <v>43951</v>
      </c>
      <c r="B4311" s="7" t="s">
        <v>15</v>
      </c>
      <c r="C4311" s="7" t="s">
        <v>4452</v>
      </c>
      <c r="D4311" s="7" t="s">
        <v>3804</v>
      </c>
      <c r="E4311" s="7" t="s">
        <v>16</v>
      </c>
      <c r="F4311" s="7" t="s">
        <v>5701</v>
      </c>
      <c r="G4311" s="7" t="s">
        <v>17</v>
      </c>
      <c r="H4311" s="7" t="s">
        <v>7439</v>
      </c>
      <c r="I4311" s="7" t="s">
        <v>9589</v>
      </c>
      <c r="J4311" s="7" t="s">
        <v>179</v>
      </c>
      <c r="K4311" s="7"/>
      <c r="L4311" s="7" t="s">
        <v>14804</v>
      </c>
      <c r="M4311" s="7" t="s">
        <v>10290</v>
      </c>
      <c r="N4311" s="7">
        <v>1253.7</v>
      </c>
      <c r="O4311" s="7">
        <v>45</v>
      </c>
      <c r="P4311" s="7">
        <v>27.86</v>
      </c>
      <c r="Q4311" s="7"/>
      <c r="R4311" s="1"/>
      <c r="S4311" s="1"/>
      <c r="T4311" s="1"/>
      <c r="U4311" s="15" t="s">
        <v>816</v>
      </c>
      <c r="V4311" s="52"/>
      <c r="W4311" s="14" t="s">
        <v>815</v>
      </c>
      <c r="X4311" s="20">
        <v>0</v>
      </c>
      <c r="Y4311" s="7" t="s">
        <v>13082</v>
      </c>
      <c r="Z4311" s="11" t="s">
        <v>4442</v>
      </c>
      <c r="AA4311" s="7">
        <v>200000</v>
      </c>
      <c r="AB4311" s="1" t="s">
        <v>16211</v>
      </c>
      <c r="AC4311" s="7" t="s">
        <v>14868</v>
      </c>
      <c r="AD4311" s="1" t="s">
        <v>16269</v>
      </c>
    </row>
    <row r="4312" spans="1:30">
      <c r="A4312" s="6">
        <v>43948</v>
      </c>
      <c r="B4312" s="7" t="s">
        <v>21</v>
      </c>
      <c r="C4312" s="7" t="s">
        <v>4451</v>
      </c>
      <c r="D4312" s="7" t="s">
        <v>2480</v>
      </c>
      <c r="E4312" s="7" t="s">
        <v>16</v>
      </c>
      <c r="F4312" s="7" t="s">
        <v>2481</v>
      </c>
      <c r="G4312" s="7" t="s">
        <v>37</v>
      </c>
      <c r="H4312" s="7" t="s">
        <v>7440</v>
      </c>
      <c r="I4312" s="7" t="s">
        <v>10080</v>
      </c>
      <c r="J4312" s="7" t="s">
        <v>2485</v>
      </c>
      <c r="K4312" s="7"/>
      <c r="L4312" s="7" t="s">
        <v>9242</v>
      </c>
      <c r="M4312" s="7" t="s">
        <v>9243</v>
      </c>
      <c r="N4312" s="7">
        <v>1250</v>
      </c>
      <c r="O4312" s="7"/>
      <c r="P4312" s="7"/>
      <c r="Q4312" s="7"/>
      <c r="R4312" s="1"/>
      <c r="S4312" s="1"/>
      <c r="T4312" s="1"/>
      <c r="U4312" s="15" t="s">
        <v>816</v>
      </c>
      <c r="V4312" s="52"/>
      <c r="W4312" s="14" t="s">
        <v>815</v>
      </c>
      <c r="X4312" s="20">
        <v>0</v>
      </c>
      <c r="Y4312" s="7" t="s">
        <v>13083</v>
      </c>
      <c r="Z4312" s="11" t="s">
        <v>4442</v>
      </c>
      <c r="AA4312" s="7">
        <v>200000</v>
      </c>
      <c r="AB4312" s="1" t="s">
        <v>15933</v>
      </c>
      <c r="AC4312" s="7" t="s">
        <v>14868</v>
      </c>
      <c r="AD4312" s="1" t="s">
        <v>16269</v>
      </c>
    </row>
    <row r="4313" spans="1:30">
      <c r="A4313" s="6">
        <v>43946</v>
      </c>
      <c r="B4313" s="7" t="s">
        <v>21</v>
      </c>
      <c r="C4313" s="7" t="s">
        <v>4500</v>
      </c>
      <c r="D4313" s="11" t="s">
        <v>904</v>
      </c>
      <c r="E4313" s="7" t="s">
        <v>16</v>
      </c>
      <c r="F4313" s="7" t="s">
        <v>3462</v>
      </c>
      <c r="G4313" s="7" t="s">
        <v>17</v>
      </c>
      <c r="H4313" s="7" t="s">
        <v>3468</v>
      </c>
      <c r="I4313" s="7" t="s">
        <v>3464</v>
      </c>
      <c r="J4313" s="7"/>
      <c r="K4313" s="7" t="s">
        <v>1083</v>
      </c>
      <c r="L4313" s="7" t="s">
        <v>13990</v>
      </c>
      <c r="M4313" s="7" t="s">
        <v>3465</v>
      </c>
      <c r="N4313" s="7">
        <v>1250</v>
      </c>
      <c r="O4313" s="7">
        <v>50</v>
      </c>
      <c r="P4313" s="7">
        <v>25</v>
      </c>
      <c r="Q4313" s="7"/>
      <c r="R4313" s="1"/>
      <c r="S4313" s="1"/>
      <c r="T4313" s="1"/>
      <c r="U4313" s="15" t="s">
        <v>816</v>
      </c>
      <c r="V4313" s="52"/>
      <c r="W4313" s="14" t="s">
        <v>815</v>
      </c>
      <c r="X4313" s="20">
        <v>0</v>
      </c>
      <c r="Y4313" s="7" t="s">
        <v>13084</v>
      </c>
      <c r="Z4313" s="11" t="s">
        <v>4442</v>
      </c>
      <c r="AA4313" s="7">
        <v>30000</v>
      </c>
      <c r="AB4313" s="1" t="s">
        <v>15377</v>
      </c>
      <c r="AC4313" s="7" t="s">
        <v>14868</v>
      </c>
      <c r="AD4313" s="1" t="s">
        <v>16269</v>
      </c>
    </row>
    <row r="4314" spans="1:30">
      <c r="A4314" s="6">
        <v>43946</v>
      </c>
      <c r="B4314" s="7" t="s">
        <v>21</v>
      </c>
      <c r="C4314" s="7" t="s">
        <v>4500</v>
      </c>
      <c r="D4314" s="11" t="s">
        <v>904</v>
      </c>
      <c r="E4314" s="7" t="s">
        <v>16</v>
      </c>
      <c r="F4314" s="7" t="s">
        <v>3462</v>
      </c>
      <c r="G4314" s="7" t="s">
        <v>17</v>
      </c>
      <c r="H4314" s="7" t="s">
        <v>3470</v>
      </c>
      <c r="I4314" s="7" t="s">
        <v>3464</v>
      </c>
      <c r="J4314" s="7"/>
      <c r="K4314" s="7" t="s">
        <v>1083</v>
      </c>
      <c r="L4314" s="7" t="s">
        <v>13990</v>
      </c>
      <c r="M4314" s="7" t="s">
        <v>3465</v>
      </c>
      <c r="N4314" s="7">
        <v>1250</v>
      </c>
      <c r="O4314" s="7">
        <v>50</v>
      </c>
      <c r="P4314" s="7">
        <v>25</v>
      </c>
      <c r="Q4314" s="7"/>
      <c r="R4314" s="1"/>
      <c r="S4314" s="1"/>
      <c r="T4314" s="1"/>
      <c r="U4314" s="15" t="s">
        <v>816</v>
      </c>
      <c r="V4314" s="52"/>
      <c r="W4314" s="14" t="s">
        <v>815</v>
      </c>
      <c r="X4314" s="20">
        <v>0</v>
      </c>
      <c r="Y4314" s="7" t="s">
        <v>13085</v>
      </c>
      <c r="Z4314" s="11" t="s">
        <v>4442</v>
      </c>
      <c r="AA4314" s="7">
        <v>30000</v>
      </c>
      <c r="AB4314" s="1" t="s">
        <v>15377</v>
      </c>
      <c r="AC4314" s="7" t="s">
        <v>14868</v>
      </c>
      <c r="AD4314" s="1" t="s">
        <v>16269</v>
      </c>
    </row>
    <row r="4315" spans="1:30">
      <c r="A4315" s="6">
        <v>43918</v>
      </c>
      <c r="B4315" s="7" t="s">
        <v>15</v>
      </c>
      <c r="C4315" s="7" t="s">
        <v>4632</v>
      </c>
      <c r="D4315" s="7" t="s">
        <v>3512</v>
      </c>
      <c r="E4315" s="7" t="s">
        <v>16</v>
      </c>
      <c r="F4315" s="7"/>
      <c r="G4315" s="7" t="s">
        <v>17</v>
      </c>
      <c r="H4315" s="7" t="s">
        <v>7441</v>
      </c>
      <c r="I4315" s="7" t="s">
        <v>10291</v>
      </c>
      <c r="J4315" s="7" t="s">
        <v>10292</v>
      </c>
      <c r="K4315" s="7" t="s">
        <v>10292</v>
      </c>
      <c r="L4315" s="7" t="s">
        <v>8306</v>
      </c>
      <c r="M4315" s="7" t="s">
        <v>8307</v>
      </c>
      <c r="N4315" s="7">
        <v>1248</v>
      </c>
      <c r="O4315" s="7">
        <v>400</v>
      </c>
      <c r="P4315" s="7">
        <v>3.12</v>
      </c>
      <c r="Q4315" s="7"/>
      <c r="R4315" s="1"/>
      <c r="S4315" s="1"/>
      <c r="T4315" s="1"/>
      <c r="U4315" s="15" t="s">
        <v>816</v>
      </c>
      <c r="V4315" s="52"/>
      <c r="W4315" s="14" t="s">
        <v>815</v>
      </c>
      <c r="X4315" s="20">
        <v>0</v>
      </c>
      <c r="Y4315" s="7" t="s">
        <v>13086</v>
      </c>
      <c r="Z4315" s="11" t="s">
        <v>4442</v>
      </c>
      <c r="AA4315" s="7">
        <v>0</v>
      </c>
      <c r="AB4315" s="1" t="s">
        <v>15675</v>
      </c>
      <c r="AC4315" s="7" t="s">
        <v>14869</v>
      </c>
      <c r="AD4315" s="1" t="s">
        <v>16269</v>
      </c>
    </row>
    <row r="4316" spans="1:30">
      <c r="A4316" s="6">
        <v>43911</v>
      </c>
      <c r="B4316" s="7" t="s">
        <v>15</v>
      </c>
      <c r="C4316" s="7" t="s">
        <v>4632</v>
      </c>
      <c r="D4316" s="7" t="s">
        <v>3512</v>
      </c>
      <c r="E4316" s="7" t="s">
        <v>16</v>
      </c>
      <c r="F4316" s="7"/>
      <c r="G4316" s="7" t="s">
        <v>17</v>
      </c>
      <c r="H4316" s="7" t="s">
        <v>7442</v>
      </c>
      <c r="I4316" s="7" t="s">
        <v>3517</v>
      </c>
      <c r="J4316" s="7" t="s">
        <v>3518</v>
      </c>
      <c r="K4316" s="7" t="s">
        <v>3518</v>
      </c>
      <c r="L4316" s="7" t="s">
        <v>8501</v>
      </c>
      <c r="M4316" s="7" t="s">
        <v>8502</v>
      </c>
      <c r="N4316" s="7">
        <v>1231.6400000000001</v>
      </c>
      <c r="O4316" s="7">
        <v>199</v>
      </c>
      <c r="P4316" s="7">
        <v>6.19</v>
      </c>
      <c r="Q4316" s="7"/>
      <c r="R4316" s="1"/>
      <c r="S4316" s="1"/>
      <c r="T4316" s="1"/>
      <c r="U4316" s="15" t="s">
        <v>816</v>
      </c>
      <c r="V4316" s="52"/>
      <c r="W4316" s="14" t="s">
        <v>815</v>
      </c>
      <c r="X4316" s="20">
        <v>0</v>
      </c>
      <c r="Y4316" s="7" t="s">
        <v>13087</v>
      </c>
      <c r="Z4316" s="11" t="s">
        <v>4442</v>
      </c>
      <c r="AA4316" s="7">
        <v>0</v>
      </c>
      <c r="AB4316" s="1" t="s">
        <v>15725</v>
      </c>
      <c r="AC4316" s="7" t="s">
        <v>14869</v>
      </c>
      <c r="AD4316" s="1" t="s">
        <v>16269</v>
      </c>
    </row>
    <row r="4317" spans="1:30">
      <c r="A4317" s="6">
        <v>43913</v>
      </c>
      <c r="B4317" s="7" t="s">
        <v>15</v>
      </c>
      <c r="C4317" s="7" t="s">
        <v>4632</v>
      </c>
      <c r="D4317" s="7" t="s">
        <v>3512</v>
      </c>
      <c r="E4317" s="7" t="s">
        <v>16</v>
      </c>
      <c r="F4317" s="7"/>
      <c r="G4317" s="7" t="s">
        <v>17</v>
      </c>
      <c r="H4317" s="7" t="s">
        <v>7443</v>
      </c>
      <c r="I4317" s="7" t="s">
        <v>8503</v>
      </c>
      <c r="J4317" s="7" t="s">
        <v>3518</v>
      </c>
      <c r="K4317" s="7" t="s">
        <v>3518</v>
      </c>
      <c r="L4317" s="7" t="s">
        <v>8501</v>
      </c>
      <c r="M4317" s="7" t="s">
        <v>8504</v>
      </c>
      <c r="N4317" s="7">
        <v>1231.6300000000001</v>
      </c>
      <c r="O4317" s="7">
        <v>199</v>
      </c>
      <c r="P4317" s="7">
        <v>6.19</v>
      </c>
      <c r="Q4317" s="7"/>
      <c r="R4317" s="1"/>
      <c r="S4317" s="1"/>
      <c r="T4317" s="1"/>
      <c r="U4317" s="15" t="s">
        <v>816</v>
      </c>
      <c r="V4317" s="52"/>
      <c r="W4317" s="14" t="s">
        <v>815</v>
      </c>
      <c r="X4317" s="20">
        <v>0</v>
      </c>
      <c r="Y4317" s="7" t="s">
        <v>13088</v>
      </c>
      <c r="Z4317" s="11" t="s">
        <v>4442</v>
      </c>
      <c r="AA4317" s="7">
        <v>0</v>
      </c>
      <c r="AB4317" s="1" t="s">
        <v>15726</v>
      </c>
      <c r="AC4317" s="7" t="s">
        <v>14869</v>
      </c>
      <c r="AD4317" s="1" t="s">
        <v>16269</v>
      </c>
    </row>
    <row r="4318" spans="1:30">
      <c r="A4318" s="6">
        <v>43942</v>
      </c>
      <c r="B4318" s="7" t="s">
        <v>15</v>
      </c>
      <c r="C4318" s="7" t="s">
        <v>5184</v>
      </c>
      <c r="D4318" s="7" t="s">
        <v>474</v>
      </c>
      <c r="E4318" s="7" t="s">
        <v>16</v>
      </c>
      <c r="F4318" s="7"/>
      <c r="G4318" s="7" t="s">
        <v>37</v>
      </c>
      <c r="H4318" s="7" t="s">
        <v>7444</v>
      </c>
      <c r="I4318" s="7" t="s">
        <v>496</v>
      </c>
      <c r="J4318" s="7"/>
      <c r="K4318" s="7" t="s">
        <v>497</v>
      </c>
      <c r="L4318" s="7" t="s">
        <v>14805</v>
      </c>
      <c r="M4318" s="7" t="s">
        <v>10293</v>
      </c>
      <c r="N4318" s="7">
        <v>1229.5</v>
      </c>
      <c r="O4318" s="7">
        <v>50</v>
      </c>
      <c r="P4318" s="7">
        <v>24.59</v>
      </c>
      <c r="Q4318" s="7"/>
      <c r="R4318" s="1"/>
      <c r="S4318" s="1"/>
      <c r="T4318" s="1"/>
      <c r="U4318" s="15" t="s">
        <v>816</v>
      </c>
      <c r="V4318" s="52"/>
      <c r="W4318" s="14" t="s">
        <v>815</v>
      </c>
      <c r="X4318" s="20">
        <v>0</v>
      </c>
      <c r="Y4318" s="7" t="s">
        <v>13089</v>
      </c>
      <c r="Z4318" s="11" t="s">
        <v>4442</v>
      </c>
      <c r="AA4318" s="7">
        <v>20000</v>
      </c>
      <c r="AB4318" s="1" t="s">
        <v>16212</v>
      </c>
      <c r="AC4318" s="7" t="s">
        <v>14868</v>
      </c>
      <c r="AD4318" s="1" t="s">
        <v>16269</v>
      </c>
    </row>
    <row r="4319" spans="1:30">
      <c r="A4319" s="6">
        <v>43944</v>
      </c>
      <c r="B4319" s="7" t="s">
        <v>21</v>
      </c>
      <c r="C4319" s="7" t="s">
        <v>4594</v>
      </c>
      <c r="D4319" s="11" t="s">
        <v>904</v>
      </c>
      <c r="E4319" s="7" t="s">
        <v>117</v>
      </c>
      <c r="F4319" s="7" t="s">
        <v>1191</v>
      </c>
      <c r="G4319" s="7" t="s">
        <v>17</v>
      </c>
      <c r="H4319" s="7" t="s">
        <v>7445</v>
      </c>
      <c r="I4319" s="7" t="s">
        <v>1234</v>
      </c>
      <c r="J4319" s="7"/>
      <c r="K4319" s="7"/>
      <c r="L4319" s="7" t="s">
        <v>14806</v>
      </c>
      <c r="M4319" s="7" t="s">
        <v>10294</v>
      </c>
      <c r="N4319" s="7">
        <v>1227</v>
      </c>
      <c r="O4319" s="7"/>
      <c r="P4319" s="7"/>
      <c r="Q4319" s="7"/>
      <c r="R4319" s="1"/>
      <c r="S4319" s="1"/>
      <c r="T4319" s="1"/>
      <c r="U4319" s="15" t="s">
        <v>816</v>
      </c>
      <c r="V4319" s="52"/>
      <c r="W4319" s="14" t="s">
        <v>815</v>
      </c>
      <c r="X4319" s="20">
        <v>0</v>
      </c>
      <c r="Y4319" s="7" t="s">
        <v>13090</v>
      </c>
      <c r="Z4319" s="11" t="s">
        <v>4442</v>
      </c>
      <c r="AA4319" s="7">
        <v>50000</v>
      </c>
      <c r="AB4319" s="1" t="s">
        <v>16213</v>
      </c>
      <c r="AC4319" s="7" t="s">
        <v>14868</v>
      </c>
      <c r="AD4319" s="1" t="s">
        <v>16269</v>
      </c>
    </row>
    <row r="4320" spans="1:30">
      <c r="A4320" s="6">
        <v>43938</v>
      </c>
      <c r="B4320" s="7" t="s">
        <v>21</v>
      </c>
      <c r="C4320" s="7" t="s">
        <v>4589</v>
      </c>
      <c r="D4320" s="7" t="s">
        <v>2170</v>
      </c>
      <c r="E4320" s="7" t="s">
        <v>16</v>
      </c>
      <c r="F4320" s="7"/>
      <c r="G4320" s="7" t="s">
        <v>17</v>
      </c>
      <c r="H4320" s="7" t="s">
        <v>7446</v>
      </c>
      <c r="I4320" s="7" t="s">
        <v>5081</v>
      </c>
      <c r="J4320" s="7"/>
      <c r="K4320" s="7"/>
      <c r="L4320" s="7" t="s">
        <v>13872</v>
      </c>
      <c r="M4320" s="7" t="s">
        <v>2172</v>
      </c>
      <c r="N4320" s="7">
        <v>1219.9000000000001</v>
      </c>
      <c r="O4320" s="7">
        <v>1109</v>
      </c>
      <c r="P4320" s="7">
        <v>1.1000000000000001</v>
      </c>
      <c r="Q4320" s="7"/>
      <c r="R4320" s="1"/>
      <c r="S4320" s="1"/>
      <c r="T4320" s="1"/>
      <c r="U4320" s="15" t="s">
        <v>816</v>
      </c>
      <c r="V4320" s="52"/>
      <c r="W4320" s="14" t="s">
        <v>815</v>
      </c>
      <c r="X4320" s="20">
        <v>0</v>
      </c>
      <c r="Y4320" s="7" t="s">
        <v>13091</v>
      </c>
      <c r="Z4320" s="11" t="s">
        <v>4442</v>
      </c>
      <c r="AA4320" s="7">
        <v>500000</v>
      </c>
      <c r="AB4320" s="1" t="s">
        <v>15215</v>
      </c>
      <c r="AC4320" s="7" t="s">
        <v>14869</v>
      </c>
      <c r="AD4320" s="1" t="s">
        <v>16269</v>
      </c>
    </row>
    <row r="4321" spans="1:30">
      <c r="A4321" s="6">
        <v>43938</v>
      </c>
      <c r="B4321" s="7" t="s">
        <v>15</v>
      </c>
      <c r="C4321" s="7" t="s">
        <v>4244</v>
      </c>
      <c r="D4321" s="11" t="s">
        <v>3155</v>
      </c>
      <c r="E4321" s="7" t="s">
        <v>16</v>
      </c>
      <c r="F4321" s="7" t="s">
        <v>3156</v>
      </c>
      <c r="G4321" s="7" t="s">
        <v>34</v>
      </c>
      <c r="H4321" s="7" t="s">
        <v>7447</v>
      </c>
      <c r="I4321" s="7" t="s">
        <v>3207</v>
      </c>
      <c r="J4321" s="7" t="s">
        <v>3208</v>
      </c>
      <c r="K4321" s="7" t="s">
        <v>3209</v>
      </c>
      <c r="L4321" s="7" t="s">
        <v>13959</v>
      </c>
      <c r="M4321" s="7" t="s">
        <v>3210</v>
      </c>
      <c r="N4321" s="7">
        <v>1200</v>
      </c>
      <c r="O4321" s="7">
        <v>15</v>
      </c>
      <c r="P4321" s="7">
        <v>80</v>
      </c>
      <c r="Q4321" s="7"/>
      <c r="R4321" s="1"/>
      <c r="S4321" s="1"/>
      <c r="T4321" s="1"/>
      <c r="U4321" s="15" t="s">
        <v>816</v>
      </c>
      <c r="V4321" s="52"/>
      <c r="W4321" s="14" t="s">
        <v>815</v>
      </c>
      <c r="X4321" s="20">
        <v>0</v>
      </c>
      <c r="Y4321" s="7" t="s">
        <v>13092</v>
      </c>
      <c r="Z4321" s="11" t="s">
        <v>4442</v>
      </c>
      <c r="AA4321" s="7">
        <v>100000</v>
      </c>
      <c r="AB4321" s="1" t="s">
        <v>15344</v>
      </c>
      <c r="AC4321" s="7" t="s">
        <v>14868</v>
      </c>
      <c r="AD4321" s="1" t="s">
        <v>16269</v>
      </c>
    </row>
    <row r="4322" spans="1:30">
      <c r="A4322" s="6">
        <v>43938</v>
      </c>
      <c r="B4322" s="7" t="s">
        <v>15</v>
      </c>
      <c r="C4322" s="7" t="s">
        <v>4244</v>
      </c>
      <c r="D4322" s="11" t="s">
        <v>3155</v>
      </c>
      <c r="E4322" s="7" t="s">
        <v>16</v>
      </c>
      <c r="F4322" s="7" t="s">
        <v>3156</v>
      </c>
      <c r="G4322" s="7" t="s">
        <v>34</v>
      </c>
      <c r="H4322" s="7" t="s">
        <v>7448</v>
      </c>
      <c r="I4322" s="7" t="s">
        <v>3207</v>
      </c>
      <c r="J4322" s="7" t="s">
        <v>3208</v>
      </c>
      <c r="K4322" s="7" t="s">
        <v>3209</v>
      </c>
      <c r="L4322" s="7" t="s">
        <v>13959</v>
      </c>
      <c r="M4322" s="7" t="s">
        <v>3210</v>
      </c>
      <c r="N4322" s="7">
        <v>1200</v>
      </c>
      <c r="O4322" s="7">
        <v>15</v>
      </c>
      <c r="P4322" s="7">
        <v>80</v>
      </c>
      <c r="Q4322" s="7"/>
      <c r="R4322" s="1"/>
      <c r="S4322" s="1"/>
      <c r="T4322" s="1"/>
      <c r="U4322" s="15" t="s">
        <v>816</v>
      </c>
      <c r="V4322" s="52"/>
      <c r="W4322" s="14" t="s">
        <v>815</v>
      </c>
      <c r="X4322" s="20">
        <v>0</v>
      </c>
      <c r="Y4322" s="7" t="s">
        <v>13093</v>
      </c>
      <c r="Z4322" s="11" t="s">
        <v>4442</v>
      </c>
      <c r="AA4322" s="7">
        <v>100000</v>
      </c>
      <c r="AB4322" s="1" t="s">
        <v>15344</v>
      </c>
      <c r="AC4322" s="7" t="s">
        <v>14868</v>
      </c>
      <c r="AD4322" s="1" t="s">
        <v>16269</v>
      </c>
    </row>
    <row r="4323" spans="1:30">
      <c r="A4323" s="6">
        <v>43938</v>
      </c>
      <c r="B4323" s="7" t="s">
        <v>15</v>
      </c>
      <c r="C4323" s="7" t="s">
        <v>4244</v>
      </c>
      <c r="D4323" s="11" t="s">
        <v>3155</v>
      </c>
      <c r="E4323" s="7" t="s">
        <v>16</v>
      </c>
      <c r="F4323" s="7" t="s">
        <v>3156</v>
      </c>
      <c r="G4323" s="7" t="s">
        <v>34</v>
      </c>
      <c r="H4323" s="7" t="s">
        <v>7449</v>
      </c>
      <c r="I4323" s="7" t="s">
        <v>3207</v>
      </c>
      <c r="J4323" s="7" t="s">
        <v>3208</v>
      </c>
      <c r="K4323" s="7" t="s">
        <v>3209</v>
      </c>
      <c r="L4323" s="7" t="s">
        <v>13959</v>
      </c>
      <c r="M4323" s="7" t="s">
        <v>3210</v>
      </c>
      <c r="N4323" s="7">
        <v>1200</v>
      </c>
      <c r="O4323" s="7">
        <v>15</v>
      </c>
      <c r="P4323" s="7">
        <v>80</v>
      </c>
      <c r="Q4323" s="7"/>
      <c r="R4323" s="1"/>
      <c r="S4323" s="1"/>
      <c r="T4323" s="1"/>
      <c r="U4323" s="15" t="s">
        <v>816</v>
      </c>
      <c r="V4323" s="52"/>
      <c r="W4323" s="14" t="s">
        <v>815</v>
      </c>
      <c r="X4323" s="20">
        <v>0</v>
      </c>
      <c r="Y4323" s="7" t="s">
        <v>13094</v>
      </c>
      <c r="Z4323" s="11" t="s">
        <v>4442</v>
      </c>
      <c r="AA4323" s="7">
        <v>100000</v>
      </c>
      <c r="AB4323" s="1" t="s">
        <v>15344</v>
      </c>
      <c r="AC4323" s="7" t="s">
        <v>14868</v>
      </c>
      <c r="AD4323" s="1" t="s">
        <v>16269</v>
      </c>
    </row>
    <row r="4324" spans="1:30">
      <c r="A4324" s="6">
        <v>43938</v>
      </c>
      <c r="B4324" s="7" t="s">
        <v>15</v>
      </c>
      <c r="C4324" s="7" t="s">
        <v>4244</v>
      </c>
      <c r="D4324" s="11" t="s">
        <v>3155</v>
      </c>
      <c r="E4324" s="7" t="s">
        <v>16</v>
      </c>
      <c r="F4324" s="7" t="s">
        <v>3156</v>
      </c>
      <c r="G4324" s="7" t="s">
        <v>34</v>
      </c>
      <c r="H4324" s="7" t="s">
        <v>7450</v>
      </c>
      <c r="I4324" s="7" t="s">
        <v>3207</v>
      </c>
      <c r="J4324" s="7" t="s">
        <v>3208</v>
      </c>
      <c r="K4324" s="7" t="s">
        <v>3209</v>
      </c>
      <c r="L4324" s="7" t="s">
        <v>13959</v>
      </c>
      <c r="M4324" s="7" t="s">
        <v>3210</v>
      </c>
      <c r="N4324" s="7">
        <v>1200</v>
      </c>
      <c r="O4324" s="7">
        <v>15</v>
      </c>
      <c r="P4324" s="7">
        <v>80</v>
      </c>
      <c r="Q4324" s="7"/>
      <c r="R4324" s="1"/>
      <c r="S4324" s="1"/>
      <c r="T4324" s="1"/>
      <c r="U4324" s="15" t="s">
        <v>816</v>
      </c>
      <c r="V4324" s="52"/>
      <c r="W4324" s="14" t="s">
        <v>815</v>
      </c>
      <c r="X4324" s="20">
        <v>0</v>
      </c>
      <c r="Y4324" s="7" t="s">
        <v>13095</v>
      </c>
      <c r="Z4324" s="11" t="s">
        <v>4442</v>
      </c>
      <c r="AA4324" s="7">
        <v>100000</v>
      </c>
      <c r="AB4324" s="1" t="s">
        <v>15344</v>
      </c>
      <c r="AC4324" s="7" t="s">
        <v>14868</v>
      </c>
      <c r="AD4324" s="1" t="s">
        <v>16269</v>
      </c>
    </row>
    <row r="4325" spans="1:30">
      <c r="A4325" s="6">
        <v>43938</v>
      </c>
      <c r="B4325" s="7" t="s">
        <v>15</v>
      </c>
      <c r="C4325" s="7" t="s">
        <v>4244</v>
      </c>
      <c r="D4325" s="11" t="s">
        <v>3155</v>
      </c>
      <c r="E4325" s="7" t="s">
        <v>16</v>
      </c>
      <c r="F4325" s="7" t="s">
        <v>3156</v>
      </c>
      <c r="G4325" s="7" t="s">
        <v>34</v>
      </c>
      <c r="H4325" s="7" t="s">
        <v>7451</v>
      </c>
      <c r="I4325" s="7" t="s">
        <v>3207</v>
      </c>
      <c r="J4325" s="7" t="s">
        <v>3208</v>
      </c>
      <c r="K4325" s="7" t="s">
        <v>3209</v>
      </c>
      <c r="L4325" s="7" t="s">
        <v>13959</v>
      </c>
      <c r="M4325" s="7" t="s">
        <v>3210</v>
      </c>
      <c r="N4325" s="7">
        <v>1200</v>
      </c>
      <c r="O4325" s="7">
        <v>15</v>
      </c>
      <c r="P4325" s="7">
        <v>80</v>
      </c>
      <c r="Q4325" s="7"/>
      <c r="R4325" s="1"/>
      <c r="S4325" s="1"/>
      <c r="T4325" s="1"/>
      <c r="U4325" s="15" t="s">
        <v>816</v>
      </c>
      <c r="V4325" s="52"/>
      <c r="W4325" s="14" t="s">
        <v>815</v>
      </c>
      <c r="X4325" s="20">
        <v>0</v>
      </c>
      <c r="Y4325" s="7" t="s">
        <v>13096</v>
      </c>
      <c r="Z4325" s="11" t="s">
        <v>4442</v>
      </c>
      <c r="AA4325" s="7">
        <v>100000</v>
      </c>
      <c r="AB4325" s="1" t="s">
        <v>15344</v>
      </c>
      <c r="AC4325" s="7" t="s">
        <v>14868</v>
      </c>
      <c r="AD4325" s="1" t="s">
        <v>16269</v>
      </c>
    </row>
    <row r="4326" spans="1:30">
      <c r="A4326" s="6">
        <v>43938</v>
      </c>
      <c r="B4326" s="7" t="s">
        <v>15</v>
      </c>
      <c r="C4326" s="7" t="s">
        <v>4244</v>
      </c>
      <c r="D4326" s="11" t="s">
        <v>3155</v>
      </c>
      <c r="E4326" s="7" t="s">
        <v>16</v>
      </c>
      <c r="F4326" s="7" t="s">
        <v>3156</v>
      </c>
      <c r="G4326" s="7" t="s">
        <v>34</v>
      </c>
      <c r="H4326" s="7" t="s">
        <v>7452</v>
      </c>
      <c r="I4326" s="7" t="s">
        <v>3207</v>
      </c>
      <c r="J4326" s="7" t="s">
        <v>3208</v>
      </c>
      <c r="K4326" s="7" t="s">
        <v>3209</v>
      </c>
      <c r="L4326" s="7" t="s">
        <v>13959</v>
      </c>
      <c r="M4326" s="7" t="s">
        <v>3210</v>
      </c>
      <c r="N4326" s="7">
        <v>1200</v>
      </c>
      <c r="O4326" s="7">
        <v>15</v>
      </c>
      <c r="P4326" s="7">
        <v>80</v>
      </c>
      <c r="Q4326" s="7"/>
      <c r="R4326" s="1"/>
      <c r="S4326" s="1"/>
      <c r="T4326" s="1"/>
      <c r="U4326" s="15" t="s">
        <v>816</v>
      </c>
      <c r="V4326" s="52"/>
      <c r="W4326" s="14" t="s">
        <v>815</v>
      </c>
      <c r="X4326" s="20">
        <v>0</v>
      </c>
      <c r="Y4326" s="7" t="s">
        <v>13097</v>
      </c>
      <c r="Z4326" s="11" t="s">
        <v>4442</v>
      </c>
      <c r="AA4326" s="7">
        <v>100000</v>
      </c>
      <c r="AB4326" s="1" t="s">
        <v>15344</v>
      </c>
      <c r="AC4326" s="7" t="s">
        <v>14868</v>
      </c>
      <c r="AD4326" s="1" t="s">
        <v>16269</v>
      </c>
    </row>
    <row r="4327" spans="1:30">
      <c r="A4327" s="6">
        <v>43938</v>
      </c>
      <c r="B4327" s="7" t="s">
        <v>15</v>
      </c>
      <c r="C4327" s="7" t="s">
        <v>4244</v>
      </c>
      <c r="D4327" s="11" t="s">
        <v>3155</v>
      </c>
      <c r="E4327" s="7" t="s">
        <v>16</v>
      </c>
      <c r="F4327" s="7" t="s">
        <v>3156</v>
      </c>
      <c r="G4327" s="7" t="s">
        <v>34</v>
      </c>
      <c r="H4327" s="7" t="s">
        <v>7453</v>
      </c>
      <c r="I4327" s="7" t="s">
        <v>3207</v>
      </c>
      <c r="J4327" s="7" t="s">
        <v>3208</v>
      </c>
      <c r="K4327" s="7" t="s">
        <v>3209</v>
      </c>
      <c r="L4327" s="7" t="s">
        <v>13959</v>
      </c>
      <c r="M4327" s="7" t="s">
        <v>3210</v>
      </c>
      <c r="N4327" s="7">
        <v>1200</v>
      </c>
      <c r="O4327" s="7">
        <v>15</v>
      </c>
      <c r="P4327" s="7">
        <v>80</v>
      </c>
      <c r="Q4327" s="7"/>
      <c r="R4327" s="1"/>
      <c r="S4327" s="1"/>
      <c r="T4327" s="1"/>
      <c r="U4327" s="15" t="s">
        <v>816</v>
      </c>
      <c r="V4327" s="52"/>
      <c r="W4327" s="14" t="s">
        <v>815</v>
      </c>
      <c r="X4327" s="20">
        <v>0</v>
      </c>
      <c r="Y4327" s="7" t="s">
        <v>13098</v>
      </c>
      <c r="Z4327" s="11" t="s">
        <v>4442</v>
      </c>
      <c r="AA4327" s="7">
        <v>100000</v>
      </c>
      <c r="AB4327" s="1" t="s">
        <v>15344</v>
      </c>
      <c r="AC4327" s="7" t="s">
        <v>14868</v>
      </c>
      <c r="AD4327" s="1" t="s">
        <v>16269</v>
      </c>
    </row>
    <row r="4328" spans="1:30">
      <c r="A4328" s="6">
        <v>43938</v>
      </c>
      <c r="B4328" s="7" t="s">
        <v>15</v>
      </c>
      <c r="C4328" s="7" t="s">
        <v>4244</v>
      </c>
      <c r="D4328" s="11" t="s">
        <v>3155</v>
      </c>
      <c r="E4328" s="7" t="s">
        <v>16</v>
      </c>
      <c r="F4328" s="7" t="s">
        <v>3156</v>
      </c>
      <c r="G4328" s="7" t="s">
        <v>34</v>
      </c>
      <c r="H4328" s="7" t="s">
        <v>7454</v>
      </c>
      <c r="I4328" s="7" t="s">
        <v>3207</v>
      </c>
      <c r="J4328" s="7" t="s">
        <v>3208</v>
      </c>
      <c r="K4328" s="7" t="s">
        <v>3209</v>
      </c>
      <c r="L4328" s="7" t="s">
        <v>13959</v>
      </c>
      <c r="M4328" s="7" t="s">
        <v>3210</v>
      </c>
      <c r="N4328" s="7">
        <v>1200</v>
      </c>
      <c r="O4328" s="7">
        <v>15</v>
      </c>
      <c r="P4328" s="7">
        <v>80</v>
      </c>
      <c r="Q4328" s="7"/>
      <c r="R4328" s="1"/>
      <c r="S4328" s="1"/>
      <c r="T4328" s="1"/>
      <c r="U4328" s="15" t="s">
        <v>816</v>
      </c>
      <c r="V4328" s="52"/>
      <c r="W4328" s="14" t="s">
        <v>815</v>
      </c>
      <c r="X4328" s="20">
        <v>0</v>
      </c>
      <c r="Y4328" s="7" t="s">
        <v>13099</v>
      </c>
      <c r="Z4328" s="11" t="s">
        <v>4442</v>
      </c>
      <c r="AA4328" s="7">
        <v>100000</v>
      </c>
      <c r="AB4328" s="1" t="s">
        <v>15344</v>
      </c>
      <c r="AC4328" s="7" t="s">
        <v>14868</v>
      </c>
      <c r="AD4328" s="1" t="s">
        <v>16269</v>
      </c>
    </row>
    <row r="4329" spans="1:30">
      <c r="A4329" s="6">
        <v>43951</v>
      </c>
      <c r="B4329" s="7" t="s">
        <v>15</v>
      </c>
      <c r="C4329" s="7" t="s">
        <v>4452</v>
      </c>
      <c r="D4329" s="7" t="s">
        <v>3804</v>
      </c>
      <c r="E4329" s="7" t="s">
        <v>16</v>
      </c>
      <c r="F4329" s="7" t="s">
        <v>2462</v>
      </c>
      <c r="G4329" s="7" t="s">
        <v>17</v>
      </c>
      <c r="H4329" s="7" t="s">
        <v>7455</v>
      </c>
      <c r="I4329" s="7" t="s">
        <v>9617</v>
      </c>
      <c r="J4329" s="7"/>
      <c r="K4329" s="7" t="s">
        <v>9618</v>
      </c>
      <c r="L4329" s="7" t="s">
        <v>9619</v>
      </c>
      <c r="M4329" s="7" t="s">
        <v>9620</v>
      </c>
      <c r="N4329" s="7">
        <v>1200</v>
      </c>
      <c r="O4329" s="7">
        <v>100</v>
      </c>
      <c r="P4329" s="7">
        <v>12</v>
      </c>
      <c r="Q4329" s="7"/>
      <c r="R4329" s="1"/>
      <c r="S4329" s="1"/>
      <c r="T4329" s="1"/>
      <c r="U4329" s="15" t="s">
        <v>816</v>
      </c>
      <c r="V4329" s="52"/>
      <c r="W4329" s="14" t="s">
        <v>815</v>
      </c>
      <c r="X4329" s="20">
        <v>0</v>
      </c>
      <c r="Y4329" s="7" t="s">
        <v>13100</v>
      </c>
      <c r="Z4329" s="11" t="s">
        <v>4442</v>
      </c>
      <c r="AA4329" s="7">
        <v>100000</v>
      </c>
      <c r="AB4329" s="1" t="s">
        <v>16038</v>
      </c>
      <c r="AC4329" s="7" t="s">
        <v>14870</v>
      </c>
      <c r="AD4329" s="1" t="s">
        <v>16269</v>
      </c>
    </row>
    <row r="4330" spans="1:30">
      <c r="A4330" s="6">
        <v>43944</v>
      </c>
      <c r="B4330" s="7" t="s">
        <v>15</v>
      </c>
      <c r="C4330" s="7" t="s">
        <v>4656</v>
      </c>
      <c r="D4330" s="7" t="s">
        <v>39</v>
      </c>
      <c r="E4330" s="7" t="s">
        <v>16</v>
      </c>
      <c r="F4330" s="7" t="s">
        <v>129</v>
      </c>
      <c r="G4330" s="7" t="s">
        <v>37</v>
      </c>
      <c r="H4330" s="7" t="s">
        <v>7456</v>
      </c>
      <c r="I4330" s="7" t="s">
        <v>9821</v>
      </c>
      <c r="J4330" s="7"/>
      <c r="K4330" s="7" t="s">
        <v>9822</v>
      </c>
      <c r="L4330" s="7" t="s">
        <v>9823</v>
      </c>
      <c r="M4330" s="7" t="s">
        <v>14700</v>
      </c>
      <c r="N4330" s="7">
        <v>1200</v>
      </c>
      <c r="O4330" s="7">
        <v>10</v>
      </c>
      <c r="P4330" s="7">
        <v>120</v>
      </c>
      <c r="Q4330" s="7"/>
      <c r="R4330" s="1"/>
      <c r="S4330" s="1"/>
      <c r="T4330" s="1"/>
      <c r="U4330" s="15" t="s">
        <v>816</v>
      </c>
      <c r="V4330" s="52"/>
      <c r="W4330" s="14" t="s">
        <v>815</v>
      </c>
      <c r="X4330" s="20">
        <v>0</v>
      </c>
      <c r="Y4330" s="7" t="s">
        <v>13101</v>
      </c>
      <c r="Z4330" s="11" t="s">
        <v>4442</v>
      </c>
      <c r="AA4330" s="7">
        <v>300000</v>
      </c>
      <c r="AB4330" s="1" t="s">
        <v>16099</v>
      </c>
      <c r="AC4330" s="7" t="s">
        <v>14868</v>
      </c>
      <c r="AD4330" s="1" t="s">
        <v>16269</v>
      </c>
    </row>
    <row r="4331" spans="1:30">
      <c r="A4331" s="6">
        <v>43944</v>
      </c>
      <c r="B4331" s="7" t="s">
        <v>15</v>
      </c>
      <c r="C4331" s="7" t="s">
        <v>4656</v>
      </c>
      <c r="D4331" s="7" t="s">
        <v>39</v>
      </c>
      <c r="E4331" s="7" t="s">
        <v>16</v>
      </c>
      <c r="F4331" s="7" t="s">
        <v>129</v>
      </c>
      <c r="G4331" s="7" t="s">
        <v>37</v>
      </c>
      <c r="H4331" s="7" t="s">
        <v>7457</v>
      </c>
      <c r="I4331" s="7" t="s">
        <v>9821</v>
      </c>
      <c r="J4331" s="7"/>
      <c r="K4331" s="7" t="s">
        <v>9822</v>
      </c>
      <c r="L4331" s="7" t="s">
        <v>9823</v>
      </c>
      <c r="M4331" s="7" t="s">
        <v>14700</v>
      </c>
      <c r="N4331" s="7">
        <v>1200</v>
      </c>
      <c r="O4331" s="7">
        <v>10</v>
      </c>
      <c r="P4331" s="7">
        <v>120</v>
      </c>
      <c r="Q4331" s="7"/>
      <c r="R4331" s="1"/>
      <c r="S4331" s="1"/>
      <c r="T4331" s="1"/>
      <c r="U4331" s="15" t="s">
        <v>816</v>
      </c>
      <c r="V4331" s="52"/>
      <c r="W4331" s="14" t="s">
        <v>815</v>
      </c>
      <c r="X4331" s="20">
        <v>0</v>
      </c>
      <c r="Y4331" s="7" t="s">
        <v>13102</v>
      </c>
      <c r="Z4331" s="11" t="s">
        <v>4442</v>
      </c>
      <c r="AA4331" s="7">
        <v>300000</v>
      </c>
      <c r="AB4331" s="1" t="s">
        <v>16099</v>
      </c>
      <c r="AC4331" s="7" t="s">
        <v>14868</v>
      </c>
      <c r="AD4331" s="1" t="s">
        <v>16269</v>
      </c>
    </row>
    <row r="4332" spans="1:30">
      <c r="A4332" s="6">
        <v>43941</v>
      </c>
      <c r="B4332" s="7" t="s">
        <v>15</v>
      </c>
      <c r="C4332" s="7" t="s">
        <v>4645</v>
      </c>
      <c r="D4332" s="7" t="s">
        <v>692</v>
      </c>
      <c r="E4332" s="7" t="s">
        <v>16</v>
      </c>
      <c r="F4332" s="7"/>
      <c r="G4332" s="7" t="s">
        <v>17</v>
      </c>
      <c r="H4332" s="7" t="s">
        <v>7458</v>
      </c>
      <c r="I4332" s="7" t="s">
        <v>9156</v>
      </c>
      <c r="J4332" s="7"/>
      <c r="K4332" s="7" t="s">
        <v>9157</v>
      </c>
      <c r="L4332" s="7" t="s">
        <v>9734</v>
      </c>
      <c r="M4332" s="7" t="s">
        <v>9735</v>
      </c>
      <c r="N4332" s="7">
        <v>1200</v>
      </c>
      <c r="O4332" s="7">
        <v>20</v>
      </c>
      <c r="P4332" s="7">
        <v>60</v>
      </c>
      <c r="Q4332" s="7"/>
      <c r="R4332" s="1"/>
      <c r="S4332" s="1"/>
      <c r="T4332" s="1"/>
      <c r="U4332" s="15" t="s">
        <v>816</v>
      </c>
      <c r="V4332" s="52"/>
      <c r="W4332" s="14" t="s">
        <v>815</v>
      </c>
      <c r="X4332" s="20">
        <v>0</v>
      </c>
      <c r="Y4332" s="7" t="s">
        <v>13103</v>
      </c>
      <c r="Z4332" s="11" t="s">
        <v>4442</v>
      </c>
      <c r="AA4332" s="7">
        <v>100000</v>
      </c>
      <c r="AB4332" s="1" t="s">
        <v>16072</v>
      </c>
      <c r="AC4332" s="7" t="s">
        <v>14870</v>
      </c>
      <c r="AD4332" s="1" t="s">
        <v>16269</v>
      </c>
    </row>
    <row r="4333" spans="1:30">
      <c r="A4333" s="6" t="s">
        <v>815</v>
      </c>
      <c r="B4333" s="7" t="s">
        <v>15</v>
      </c>
      <c r="C4333" s="7" t="s">
        <v>4458</v>
      </c>
      <c r="D4333" s="11" t="s">
        <v>904</v>
      </c>
      <c r="E4333" s="7" t="s">
        <v>16</v>
      </c>
      <c r="F4333" s="7" t="s">
        <v>4459</v>
      </c>
      <c r="G4333" s="7" t="s">
        <v>17</v>
      </c>
      <c r="H4333" s="7" t="s">
        <v>7459</v>
      </c>
      <c r="I4333" s="7" t="s">
        <v>9852</v>
      </c>
      <c r="J4333" s="7"/>
      <c r="K4333" s="7" t="s">
        <v>4517</v>
      </c>
      <c r="L4333" s="7" t="s">
        <v>8355</v>
      </c>
      <c r="M4333" s="7" t="s">
        <v>2620</v>
      </c>
      <c r="N4333" s="7">
        <v>1185.5999999999999</v>
      </c>
      <c r="O4333" s="7"/>
      <c r="P4333" s="7"/>
      <c r="Q4333" s="7"/>
      <c r="R4333" s="1"/>
      <c r="S4333" s="1"/>
      <c r="T4333" s="1"/>
      <c r="U4333" s="15" t="s">
        <v>816</v>
      </c>
      <c r="V4333" s="52"/>
      <c r="W4333" s="14" t="s">
        <v>815</v>
      </c>
      <c r="X4333" s="20">
        <v>0</v>
      </c>
      <c r="Y4333" s="7" t="s">
        <v>13104</v>
      </c>
      <c r="Z4333" s="11" t="s">
        <v>4442</v>
      </c>
      <c r="AA4333" s="7">
        <v>40000000</v>
      </c>
      <c r="AB4333" s="1" t="s">
        <v>15276</v>
      </c>
      <c r="AC4333" s="7" t="s">
        <v>14869</v>
      </c>
      <c r="AD4333" s="1" t="s">
        <v>16269</v>
      </c>
    </row>
    <row r="4334" spans="1:30">
      <c r="A4334" s="6">
        <v>43923</v>
      </c>
      <c r="B4334" s="7" t="s">
        <v>1385</v>
      </c>
      <c r="C4334" s="7" t="s">
        <v>4444</v>
      </c>
      <c r="D4334" s="7" t="s">
        <v>1387</v>
      </c>
      <c r="E4334" s="7" t="s">
        <v>4456</v>
      </c>
      <c r="F4334" s="7" t="s">
        <v>4457</v>
      </c>
      <c r="G4334" s="7" t="s">
        <v>34</v>
      </c>
      <c r="H4334" s="7" t="s">
        <v>5321</v>
      </c>
      <c r="I4334" s="7" t="s">
        <v>8238</v>
      </c>
      <c r="J4334" s="7"/>
      <c r="K4334" s="7"/>
      <c r="L4334" s="7" t="s">
        <v>9128</v>
      </c>
      <c r="M4334" s="7" t="s">
        <v>9951</v>
      </c>
      <c r="N4334" s="7">
        <v>1175</v>
      </c>
      <c r="O4334" s="7"/>
      <c r="P4334" s="7"/>
      <c r="Q4334" s="7"/>
      <c r="R4334" s="1"/>
      <c r="S4334" s="1"/>
      <c r="T4334" s="1"/>
      <c r="U4334" s="15" t="s">
        <v>816</v>
      </c>
      <c r="V4334" s="52"/>
      <c r="W4334" s="14" t="s">
        <v>815</v>
      </c>
      <c r="X4334" s="20">
        <v>0</v>
      </c>
      <c r="Y4334" s="7" t="s">
        <v>13105</v>
      </c>
      <c r="Z4334" s="11" t="s">
        <v>4442</v>
      </c>
      <c r="AA4334" s="7">
        <v>50000</v>
      </c>
      <c r="AB4334" s="1" t="s">
        <v>15902</v>
      </c>
      <c r="AC4334" s="7" t="s">
        <v>14870</v>
      </c>
      <c r="AD4334" s="1" t="s">
        <v>16269</v>
      </c>
    </row>
    <row r="4335" spans="1:30">
      <c r="A4335" s="6">
        <v>43951</v>
      </c>
      <c r="B4335" s="7" t="s">
        <v>1385</v>
      </c>
      <c r="C4335" s="7" t="s">
        <v>4444</v>
      </c>
      <c r="D4335" s="7" t="s">
        <v>1387</v>
      </c>
      <c r="E4335" s="7" t="s">
        <v>5308</v>
      </c>
      <c r="F4335" s="7" t="s">
        <v>1413</v>
      </c>
      <c r="G4335" s="7" t="s">
        <v>17</v>
      </c>
      <c r="H4335" s="7" t="s">
        <v>7096</v>
      </c>
      <c r="I4335" s="7" t="s">
        <v>10027</v>
      </c>
      <c r="J4335" s="7"/>
      <c r="K4335" s="7"/>
      <c r="L4335" s="7" t="s">
        <v>10295</v>
      </c>
      <c r="M4335" s="7" t="s">
        <v>10296</v>
      </c>
      <c r="N4335" s="7">
        <v>1162.8</v>
      </c>
      <c r="O4335" s="7"/>
      <c r="P4335" s="7"/>
      <c r="Q4335" s="7"/>
      <c r="R4335" s="1"/>
      <c r="S4335" s="1"/>
      <c r="T4335" s="1"/>
      <c r="U4335" s="15" t="s">
        <v>816</v>
      </c>
      <c r="V4335" s="52"/>
      <c r="W4335" s="14" t="s">
        <v>815</v>
      </c>
      <c r="X4335" s="20">
        <v>0</v>
      </c>
      <c r="Y4335" s="7" t="s">
        <v>13106</v>
      </c>
      <c r="Z4335" s="11" t="s">
        <v>4442</v>
      </c>
      <c r="AA4335" s="7">
        <v>15000</v>
      </c>
      <c r="AB4335" s="1" t="s">
        <v>16214</v>
      </c>
      <c r="AC4335" s="7" t="s">
        <v>14870</v>
      </c>
      <c r="AD4335" s="1" t="s">
        <v>16269</v>
      </c>
    </row>
    <row r="4336" spans="1:30">
      <c r="A4336" s="6">
        <v>43941</v>
      </c>
      <c r="B4336" s="7" t="s">
        <v>15</v>
      </c>
      <c r="C4336" s="7" t="s">
        <v>4645</v>
      </c>
      <c r="D4336" s="7" t="s">
        <v>692</v>
      </c>
      <c r="E4336" s="7" t="s">
        <v>16</v>
      </c>
      <c r="F4336" s="7"/>
      <c r="G4336" s="7" t="s">
        <v>37</v>
      </c>
      <c r="H4336" s="7" t="s">
        <v>7460</v>
      </c>
      <c r="I4336" s="7" t="s">
        <v>716</v>
      </c>
      <c r="J4336" s="7"/>
      <c r="K4336" s="7" t="s">
        <v>717</v>
      </c>
      <c r="L4336" s="7" t="s">
        <v>8357</v>
      </c>
      <c r="M4336" s="7" t="s">
        <v>632</v>
      </c>
      <c r="N4336" s="7">
        <v>1160</v>
      </c>
      <c r="O4336" s="7">
        <v>2</v>
      </c>
      <c r="P4336" s="7">
        <v>580</v>
      </c>
      <c r="Q4336" s="7"/>
      <c r="R4336" s="1"/>
      <c r="S4336" s="1"/>
      <c r="T4336" s="1"/>
      <c r="U4336" s="15" t="s">
        <v>816</v>
      </c>
      <c r="V4336" s="52"/>
      <c r="W4336" s="14" t="s">
        <v>815</v>
      </c>
      <c r="X4336" s="20">
        <v>0</v>
      </c>
      <c r="Y4336" s="7" t="s">
        <v>13107</v>
      </c>
      <c r="Z4336" s="11" t="s">
        <v>4442</v>
      </c>
      <c r="AA4336" s="7">
        <v>720000</v>
      </c>
      <c r="AB4336" s="1" t="s">
        <v>14981</v>
      </c>
      <c r="AC4336" s="7" t="s">
        <v>14870</v>
      </c>
      <c r="AD4336" s="1" t="s">
        <v>16269</v>
      </c>
    </row>
    <row r="4337" spans="1:30">
      <c r="A4337" s="6">
        <v>43944</v>
      </c>
      <c r="B4337" s="7" t="s">
        <v>1385</v>
      </c>
      <c r="C4337" s="7" t="s">
        <v>4444</v>
      </c>
      <c r="D4337" s="7" t="s">
        <v>1387</v>
      </c>
      <c r="E4337" s="7" t="s">
        <v>4456</v>
      </c>
      <c r="F4337" s="7" t="s">
        <v>4469</v>
      </c>
      <c r="G4337" s="7" t="s">
        <v>17</v>
      </c>
      <c r="H4337" s="7" t="s">
        <v>5736</v>
      </c>
      <c r="I4337" s="7" t="s">
        <v>8808</v>
      </c>
      <c r="J4337" s="7"/>
      <c r="K4337" s="7"/>
      <c r="L4337" s="7" t="s">
        <v>10297</v>
      </c>
      <c r="M4337" s="7" t="s">
        <v>10298</v>
      </c>
      <c r="N4337" s="7">
        <v>1156</v>
      </c>
      <c r="O4337" s="7"/>
      <c r="P4337" s="7"/>
      <c r="Q4337" s="7"/>
      <c r="R4337" s="1"/>
      <c r="S4337" s="1"/>
      <c r="T4337" s="1"/>
      <c r="U4337" s="15" t="s">
        <v>816</v>
      </c>
      <c r="V4337" s="52"/>
      <c r="W4337" s="14" t="s">
        <v>815</v>
      </c>
      <c r="X4337" s="20">
        <v>0</v>
      </c>
      <c r="Y4337" s="7" t="s">
        <v>13108</v>
      </c>
      <c r="Z4337" s="11" t="s">
        <v>4442</v>
      </c>
      <c r="AA4337" s="7">
        <v>20000</v>
      </c>
      <c r="AB4337" s="1" t="s">
        <v>15513</v>
      </c>
      <c r="AC4337" s="7" t="s">
        <v>14868</v>
      </c>
      <c r="AD4337" s="1" t="s">
        <v>16269</v>
      </c>
    </row>
    <row r="4338" spans="1:30">
      <c r="A4338" s="6">
        <v>43915</v>
      </c>
      <c r="B4338" s="7" t="s">
        <v>15</v>
      </c>
      <c r="C4338" s="7" t="s">
        <v>4458</v>
      </c>
      <c r="D4338" s="11" t="s">
        <v>904</v>
      </c>
      <c r="E4338" s="7" t="s">
        <v>16</v>
      </c>
      <c r="F4338" s="7" t="s">
        <v>4459</v>
      </c>
      <c r="G4338" s="7" t="s">
        <v>17</v>
      </c>
      <c r="H4338" s="7" t="s">
        <v>7461</v>
      </c>
      <c r="I4338" s="7" t="s">
        <v>9572</v>
      </c>
      <c r="J4338" s="7"/>
      <c r="K4338" s="7" t="s">
        <v>4517</v>
      </c>
      <c r="L4338" s="7" t="s">
        <v>14619</v>
      </c>
      <c r="M4338" s="7" t="s">
        <v>9573</v>
      </c>
      <c r="N4338" s="7">
        <v>1145.25</v>
      </c>
      <c r="O4338" s="7">
        <v>15</v>
      </c>
      <c r="P4338" s="7">
        <v>76.349999999999994</v>
      </c>
      <c r="Q4338" s="7"/>
      <c r="R4338" s="1"/>
      <c r="S4338" s="1"/>
      <c r="T4338" s="1"/>
      <c r="U4338" s="15" t="s">
        <v>816</v>
      </c>
      <c r="V4338" s="52"/>
      <c r="W4338" s="14" t="s">
        <v>815</v>
      </c>
      <c r="X4338" s="20">
        <v>0</v>
      </c>
      <c r="Y4338" s="7" t="s">
        <v>13109</v>
      </c>
      <c r="Z4338" s="11" t="s">
        <v>4442</v>
      </c>
      <c r="AA4338" s="7">
        <v>69377854</v>
      </c>
      <c r="AB4338" s="1" t="s">
        <v>16024</v>
      </c>
      <c r="AC4338" s="7" t="s">
        <v>14869</v>
      </c>
      <c r="AD4338" s="1" t="s">
        <v>16269</v>
      </c>
    </row>
    <row r="4339" spans="1:30">
      <c r="A4339" s="6">
        <v>43946</v>
      </c>
      <c r="B4339" s="7" t="s">
        <v>21</v>
      </c>
      <c r="C4339" s="7" t="s">
        <v>4500</v>
      </c>
      <c r="D4339" s="11" t="s">
        <v>904</v>
      </c>
      <c r="E4339" s="7" t="s">
        <v>16</v>
      </c>
      <c r="F4339" s="7" t="s">
        <v>3462</v>
      </c>
      <c r="G4339" s="7" t="s">
        <v>17</v>
      </c>
      <c r="H4339" s="7" t="s">
        <v>7462</v>
      </c>
      <c r="I4339" s="7" t="s">
        <v>2854</v>
      </c>
      <c r="J4339" s="7" t="s">
        <v>978</v>
      </c>
      <c r="K4339" s="7" t="s">
        <v>10176</v>
      </c>
      <c r="L4339" s="7" t="s">
        <v>10177</v>
      </c>
      <c r="M4339" s="7" t="s">
        <v>10299</v>
      </c>
      <c r="N4339" s="7">
        <v>1143.75</v>
      </c>
      <c r="O4339" s="7">
        <v>75</v>
      </c>
      <c r="P4339" s="7">
        <v>15.25</v>
      </c>
      <c r="Q4339" s="7"/>
      <c r="R4339" s="1"/>
      <c r="S4339" s="1"/>
      <c r="T4339" s="1"/>
      <c r="U4339" s="15" t="s">
        <v>816</v>
      </c>
      <c r="V4339" s="52"/>
      <c r="W4339" s="14" t="s">
        <v>815</v>
      </c>
      <c r="X4339" s="20">
        <v>0</v>
      </c>
      <c r="Y4339" s="7" t="s">
        <v>13110</v>
      </c>
      <c r="Z4339" s="11" t="s">
        <v>4442</v>
      </c>
      <c r="AA4339" s="7">
        <v>100000</v>
      </c>
      <c r="AB4339" s="1" t="s">
        <v>16184</v>
      </c>
      <c r="AC4339" s="7" t="s">
        <v>14870</v>
      </c>
      <c r="AD4339" s="1" t="s">
        <v>16269</v>
      </c>
    </row>
    <row r="4340" spans="1:30">
      <c r="A4340" s="6">
        <v>43944</v>
      </c>
      <c r="B4340" s="7" t="s">
        <v>1385</v>
      </c>
      <c r="C4340" s="7" t="s">
        <v>4444</v>
      </c>
      <c r="D4340" s="7" t="s">
        <v>1387</v>
      </c>
      <c r="E4340" s="7" t="s">
        <v>4456</v>
      </c>
      <c r="F4340" s="7" t="s">
        <v>4498</v>
      </c>
      <c r="G4340" s="7" t="s">
        <v>17</v>
      </c>
      <c r="H4340" s="7" t="s">
        <v>7463</v>
      </c>
      <c r="I4340" s="7" t="s">
        <v>10300</v>
      </c>
      <c r="J4340" s="7"/>
      <c r="K4340" s="7"/>
      <c r="L4340" s="7" t="s">
        <v>14544</v>
      </c>
      <c r="M4340" s="7" t="s">
        <v>9285</v>
      </c>
      <c r="N4340" s="7">
        <v>1140</v>
      </c>
      <c r="O4340" s="7"/>
      <c r="P4340" s="7"/>
      <c r="Q4340" s="7"/>
      <c r="R4340" s="1"/>
      <c r="S4340" s="1"/>
      <c r="T4340" s="1"/>
      <c r="U4340" s="15" t="s">
        <v>816</v>
      </c>
      <c r="V4340" s="52"/>
      <c r="W4340" s="14" t="s">
        <v>815</v>
      </c>
      <c r="X4340" s="20">
        <v>0</v>
      </c>
      <c r="Y4340" s="7" t="s">
        <v>13111</v>
      </c>
      <c r="Z4340" s="11" t="s">
        <v>4442</v>
      </c>
      <c r="AA4340" s="7">
        <v>300000</v>
      </c>
      <c r="AB4340" s="1" t="s">
        <v>15950</v>
      </c>
      <c r="AC4340" s="7" t="s">
        <v>14870</v>
      </c>
      <c r="AD4340" s="1" t="s">
        <v>16269</v>
      </c>
    </row>
    <row r="4341" spans="1:30">
      <c r="A4341" s="6" t="s">
        <v>815</v>
      </c>
      <c r="B4341" s="7" t="s">
        <v>15</v>
      </c>
      <c r="C4341" s="7" t="s">
        <v>4458</v>
      </c>
      <c r="D4341" s="11" t="s">
        <v>904</v>
      </c>
      <c r="E4341" s="7" t="s">
        <v>16</v>
      </c>
      <c r="F4341" s="7" t="s">
        <v>2462</v>
      </c>
      <c r="G4341" s="7" t="s">
        <v>17</v>
      </c>
      <c r="H4341" s="7" t="s">
        <v>7464</v>
      </c>
      <c r="I4341" s="7" t="s">
        <v>10301</v>
      </c>
      <c r="J4341" s="7"/>
      <c r="K4341" s="7" t="s">
        <v>4849</v>
      </c>
      <c r="L4341" s="7"/>
      <c r="M4341" s="7"/>
      <c r="N4341" s="7">
        <v>1139.5</v>
      </c>
      <c r="O4341" s="7"/>
      <c r="P4341" s="7"/>
      <c r="Q4341" s="7"/>
      <c r="R4341" s="1"/>
      <c r="S4341" s="1"/>
      <c r="T4341" s="1"/>
      <c r="U4341" s="15" t="s">
        <v>816</v>
      </c>
      <c r="V4341" s="52"/>
      <c r="W4341" s="14" t="s">
        <v>815</v>
      </c>
      <c r="X4341" s="20">
        <v>0</v>
      </c>
      <c r="Y4341" s="7" t="s">
        <v>13112</v>
      </c>
      <c r="Z4341" s="11" t="s">
        <v>4442</v>
      </c>
      <c r="AA4341" s="7"/>
      <c r="AB4341" s="1" t="s">
        <v>14871</v>
      </c>
      <c r="AC4341" s="7"/>
      <c r="AD4341" s="1" t="s">
        <v>16269</v>
      </c>
    </row>
    <row r="4342" spans="1:30">
      <c r="A4342" s="6">
        <v>43950</v>
      </c>
      <c r="B4342" s="7" t="s">
        <v>21</v>
      </c>
      <c r="C4342" s="7" t="s">
        <v>4483</v>
      </c>
      <c r="D4342" s="7" t="s">
        <v>39</v>
      </c>
      <c r="E4342" s="7" t="s">
        <v>117</v>
      </c>
      <c r="F4342" s="7" t="s">
        <v>5312</v>
      </c>
      <c r="G4342" s="7" t="s">
        <v>37</v>
      </c>
      <c r="H4342" s="7" t="s">
        <v>7465</v>
      </c>
      <c r="I4342" s="7" t="s">
        <v>10302</v>
      </c>
      <c r="J4342" s="7" t="s">
        <v>4548</v>
      </c>
      <c r="K4342" s="7" t="s">
        <v>10303</v>
      </c>
      <c r="L4342" s="7" t="s">
        <v>14808</v>
      </c>
      <c r="M4342" s="7" t="s">
        <v>14807</v>
      </c>
      <c r="N4342" s="7">
        <v>1134</v>
      </c>
      <c r="O4342" s="7">
        <v>360</v>
      </c>
      <c r="P4342" s="7">
        <v>3.15</v>
      </c>
      <c r="Q4342" s="7"/>
      <c r="R4342" s="1"/>
      <c r="S4342" s="1"/>
      <c r="T4342" s="1"/>
      <c r="U4342" s="15" t="s">
        <v>816</v>
      </c>
      <c r="V4342" s="52"/>
      <c r="W4342" s="14" t="s">
        <v>815</v>
      </c>
      <c r="X4342" s="20">
        <v>0</v>
      </c>
      <c r="Y4342" s="7" t="s">
        <v>13113</v>
      </c>
      <c r="Z4342" s="11" t="s">
        <v>4442</v>
      </c>
      <c r="AA4342" s="7">
        <v>180000</v>
      </c>
      <c r="AB4342" s="1" t="s">
        <v>15115</v>
      </c>
      <c r="AC4342" s="7" t="s">
        <v>14869</v>
      </c>
      <c r="AD4342" s="1" t="s">
        <v>16269</v>
      </c>
    </row>
    <row r="4343" spans="1:30">
      <c r="A4343" s="6" t="s">
        <v>815</v>
      </c>
      <c r="B4343" s="7" t="s">
        <v>15</v>
      </c>
      <c r="C4343" s="7" t="s">
        <v>4458</v>
      </c>
      <c r="D4343" s="11" t="s">
        <v>904</v>
      </c>
      <c r="E4343" s="7" t="s">
        <v>16</v>
      </c>
      <c r="F4343" s="7" t="s">
        <v>4459</v>
      </c>
      <c r="G4343" s="7" t="s">
        <v>17</v>
      </c>
      <c r="H4343" s="7" t="s">
        <v>7466</v>
      </c>
      <c r="I4343" s="7" t="s">
        <v>9852</v>
      </c>
      <c r="J4343" s="7"/>
      <c r="K4343" s="7" t="s">
        <v>4517</v>
      </c>
      <c r="L4343" s="7" t="s">
        <v>8355</v>
      </c>
      <c r="M4343" s="7" t="s">
        <v>2620</v>
      </c>
      <c r="N4343" s="7">
        <v>1133.1600000000001</v>
      </c>
      <c r="O4343" s="7"/>
      <c r="P4343" s="7"/>
      <c r="Q4343" s="7"/>
      <c r="R4343" s="1"/>
      <c r="S4343" s="1"/>
      <c r="T4343" s="1"/>
      <c r="U4343" s="15" t="s">
        <v>816</v>
      </c>
      <c r="V4343" s="52"/>
      <c r="W4343" s="14" t="s">
        <v>815</v>
      </c>
      <c r="X4343" s="20">
        <v>0</v>
      </c>
      <c r="Y4343" s="7" t="s">
        <v>13114</v>
      </c>
      <c r="Z4343" s="11" t="s">
        <v>4442</v>
      </c>
      <c r="AA4343" s="7">
        <v>40000000</v>
      </c>
      <c r="AB4343" s="1" t="s">
        <v>15276</v>
      </c>
      <c r="AC4343" s="7" t="s">
        <v>14869</v>
      </c>
      <c r="AD4343" s="1" t="s">
        <v>16269</v>
      </c>
    </row>
    <row r="4344" spans="1:30">
      <c r="A4344" s="6">
        <v>43948</v>
      </c>
      <c r="B4344" s="7" t="s">
        <v>21</v>
      </c>
      <c r="C4344" s="7" t="s">
        <v>4451</v>
      </c>
      <c r="D4344" s="7" t="s">
        <v>2480</v>
      </c>
      <c r="E4344" s="7" t="s">
        <v>16</v>
      </c>
      <c r="F4344" s="7" t="s">
        <v>2481</v>
      </c>
      <c r="G4344" s="7" t="s">
        <v>17</v>
      </c>
      <c r="H4344" s="7" t="s">
        <v>7467</v>
      </c>
      <c r="I4344" s="7" t="s">
        <v>10304</v>
      </c>
      <c r="J4344" s="7" t="s">
        <v>2485</v>
      </c>
      <c r="K4344" s="7"/>
      <c r="L4344" s="7" t="s">
        <v>10305</v>
      </c>
      <c r="M4344" s="7" t="s">
        <v>10306</v>
      </c>
      <c r="N4344" s="7">
        <v>1131</v>
      </c>
      <c r="O4344" s="7"/>
      <c r="P4344" s="7"/>
      <c r="Q4344" s="7"/>
      <c r="R4344" s="1"/>
      <c r="S4344" s="1"/>
      <c r="T4344" s="1"/>
      <c r="U4344" s="15" t="s">
        <v>816</v>
      </c>
      <c r="V4344" s="52"/>
      <c r="W4344" s="14" t="s">
        <v>815</v>
      </c>
      <c r="X4344" s="20">
        <v>0</v>
      </c>
      <c r="Y4344" s="7" t="s">
        <v>13115</v>
      </c>
      <c r="Z4344" s="11" t="s">
        <v>4442</v>
      </c>
      <c r="AA4344" s="7">
        <v>120000</v>
      </c>
      <c r="AB4344" s="1" t="s">
        <v>16215</v>
      </c>
      <c r="AC4344" s="7" t="s">
        <v>14870</v>
      </c>
      <c r="AD4344" s="1" t="s">
        <v>16269</v>
      </c>
    </row>
    <row r="4345" spans="1:30">
      <c r="A4345" s="6" t="s">
        <v>815</v>
      </c>
      <c r="B4345" s="7" t="s">
        <v>15</v>
      </c>
      <c r="C4345" s="7" t="s">
        <v>4251</v>
      </c>
      <c r="D4345" s="7" t="s">
        <v>3925</v>
      </c>
      <c r="E4345" s="7" t="s">
        <v>16</v>
      </c>
      <c r="F4345" s="7" t="s">
        <v>4252</v>
      </c>
      <c r="G4345" s="7" t="s">
        <v>37</v>
      </c>
      <c r="H4345" s="7" t="s">
        <v>7468</v>
      </c>
      <c r="I4345" s="7" t="s">
        <v>8278</v>
      </c>
      <c r="J4345" s="7" t="s">
        <v>2740</v>
      </c>
      <c r="K4345" s="7" t="s">
        <v>8279</v>
      </c>
      <c r="L4345" s="7" t="s">
        <v>14298</v>
      </c>
      <c r="M4345" s="7" t="s">
        <v>8280</v>
      </c>
      <c r="N4345" s="7">
        <v>1130.4000000000001</v>
      </c>
      <c r="O4345" s="7">
        <v>120</v>
      </c>
      <c r="P4345" s="7">
        <v>9.42</v>
      </c>
      <c r="Q4345" s="7"/>
      <c r="R4345" s="1"/>
      <c r="S4345" s="1"/>
      <c r="T4345" s="1"/>
      <c r="U4345" s="15" t="s">
        <v>816</v>
      </c>
      <c r="V4345" s="52"/>
      <c r="W4345" s="14" t="s">
        <v>815</v>
      </c>
      <c r="X4345" s="20">
        <v>0</v>
      </c>
      <c r="Y4345" s="7" t="s">
        <v>13116</v>
      </c>
      <c r="Z4345" s="11" t="s">
        <v>4442</v>
      </c>
      <c r="AA4345" s="7">
        <v>0</v>
      </c>
      <c r="AB4345" s="1" t="s">
        <v>15669</v>
      </c>
      <c r="AC4345" s="7" t="s">
        <v>14869</v>
      </c>
      <c r="AD4345" s="1" t="s">
        <v>16269</v>
      </c>
    </row>
    <row r="4346" spans="1:30">
      <c r="A4346" s="6">
        <v>43950</v>
      </c>
      <c r="B4346" s="7" t="s">
        <v>1385</v>
      </c>
      <c r="C4346" s="7" t="s">
        <v>4444</v>
      </c>
      <c r="D4346" s="7" t="s">
        <v>1387</v>
      </c>
      <c r="E4346" s="7" t="s">
        <v>4456</v>
      </c>
      <c r="F4346" s="7" t="s">
        <v>4498</v>
      </c>
      <c r="G4346" s="7" t="s">
        <v>17</v>
      </c>
      <c r="H4346" s="7" t="s">
        <v>7469</v>
      </c>
      <c r="I4346" s="7" t="s">
        <v>10307</v>
      </c>
      <c r="J4346" s="7"/>
      <c r="K4346" s="7"/>
      <c r="L4346" s="7" t="s">
        <v>9412</v>
      </c>
      <c r="M4346" s="7" t="s">
        <v>14575</v>
      </c>
      <c r="N4346" s="7">
        <v>1128</v>
      </c>
      <c r="O4346" s="7"/>
      <c r="P4346" s="7"/>
      <c r="Q4346" s="7"/>
      <c r="R4346" s="1"/>
      <c r="S4346" s="1"/>
      <c r="T4346" s="1"/>
      <c r="U4346" s="15" t="s">
        <v>816</v>
      </c>
      <c r="V4346" s="52"/>
      <c r="W4346" s="14" t="s">
        <v>815</v>
      </c>
      <c r="X4346" s="20">
        <v>0</v>
      </c>
      <c r="Y4346" s="7" t="s">
        <v>13117</v>
      </c>
      <c r="Z4346" s="11" t="s">
        <v>4442</v>
      </c>
      <c r="AA4346" s="7">
        <v>900000</v>
      </c>
      <c r="AB4346" s="1" t="s">
        <v>15983</v>
      </c>
      <c r="AC4346" s="7" t="s">
        <v>14869</v>
      </c>
      <c r="AD4346" s="1" t="s">
        <v>16269</v>
      </c>
    </row>
    <row r="4347" spans="1:30">
      <c r="A4347" s="6">
        <v>43913</v>
      </c>
      <c r="B4347" s="7" t="s">
        <v>21</v>
      </c>
      <c r="C4347" s="7" t="s">
        <v>4269</v>
      </c>
      <c r="D4347" s="7" t="s">
        <v>3952</v>
      </c>
      <c r="E4347" s="7" t="s">
        <v>16</v>
      </c>
      <c r="F4347" s="7" t="s">
        <v>4270</v>
      </c>
      <c r="G4347" s="7" t="s">
        <v>17</v>
      </c>
      <c r="H4347" s="7" t="s">
        <v>7470</v>
      </c>
      <c r="I4347" s="7" t="s">
        <v>4396</v>
      </c>
      <c r="J4347" s="7"/>
      <c r="K4347" s="7"/>
      <c r="L4347" s="7" t="s">
        <v>8531</v>
      </c>
      <c r="M4347" s="7" t="s">
        <v>14344</v>
      </c>
      <c r="N4347" s="7">
        <v>1127.52</v>
      </c>
      <c r="O4347" s="7">
        <v>144</v>
      </c>
      <c r="P4347" s="7">
        <v>7.83</v>
      </c>
      <c r="Q4347" s="7" t="s">
        <v>20</v>
      </c>
      <c r="R4347" s="1"/>
      <c r="S4347" s="1"/>
      <c r="T4347" s="1"/>
      <c r="U4347" s="15" t="s">
        <v>816</v>
      </c>
      <c r="V4347" s="52"/>
      <c r="W4347" s="14" t="s">
        <v>815</v>
      </c>
      <c r="X4347" s="20">
        <v>0</v>
      </c>
      <c r="Y4347" s="7" t="s">
        <v>13118</v>
      </c>
      <c r="Z4347" s="11" t="s">
        <v>4442</v>
      </c>
      <c r="AA4347" s="7">
        <v>1500000</v>
      </c>
      <c r="AB4347" s="1" t="s">
        <v>15733</v>
      </c>
      <c r="AC4347" s="7" t="s">
        <v>14869</v>
      </c>
      <c r="AD4347" s="1" t="s">
        <v>16269</v>
      </c>
    </row>
    <row r="4348" spans="1:30">
      <c r="A4348" s="6">
        <v>43911</v>
      </c>
      <c r="B4348" s="7" t="s">
        <v>15</v>
      </c>
      <c r="C4348" s="7" t="s">
        <v>4632</v>
      </c>
      <c r="D4348" s="7" t="s">
        <v>3512</v>
      </c>
      <c r="E4348" s="7" t="s">
        <v>16</v>
      </c>
      <c r="F4348" s="7"/>
      <c r="G4348" s="7" t="s">
        <v>17</v>
      </c>
      <c r="H4348" s="7" t="s">
        <v>7471</v>
      </c>
      <c r="I4348" s="7" t="s">
        <v>3517</v>
      </c>
      <c r="J4348" s="7" t="s">
        <v>3518</v>
      </c>
      <c r="K4348" s="7" t="s">
        <v>3518</v>
      </c>
      <c r="L4348" s="7" t="s">
        <v>8501</v>
      </c>
      <c r="M4348" s="7" t="s">
        <v>8502</v>
      </c>
      <c r="N4348" s="7">
        <v>1126.28</v>
      </c>
      <c r="O4348" s="7">
        <v>110</v>
      </c>
      <c r="P4348" s="7">
        <v>10.24</v>
      </c>
      <c r="Q4348" s="7"/>
      <c r="R4348" s="1"/>
      <c r="S4348" s="1"/>
      <c r="T4348" s="1"/>
      <c r="U4348" s="15" t="s">
        <v>816</v>
      </c>
      <c r="V4348" s="52"/>
      <c r="W4348" s="14" t="s">
        <v>815</v>
      </c>
      <c r="X4348" s="20">
        <v>0</v>
      </c>
      <c r="Y4348" s="7" t="s">
        <v>13119</v>
      </c>
      <c r="Z4348" s="11" t="s">
        <v>4442</v>
      </c>
      <c r="AA4348" s="7">
        <v>0</v>
      </c>
      <c r="AB4348" s="1" t="s">
        <v>15725</v>
      </c>
      <c r="AC4348" s="7" t="s">
        <v>14869</v>
      </c>
      <c r="AD4348" s="1" t="s">
        <v>16269</v>
      </c>
    </row>
    <row r="4349" spans="1:30">
      <c r="A4349" s="6">
        <v>43913</v>
      </c>
      <c r="B4349" s="7" t="s">
        <v>15</v>
      </c>
      <c r="C4349" s="7" t="s">
        <v>4632</v>
      </c>
      <c r="D4349" s="7" t="s">
        <v>3512</v>
      </c>
      <c r="E4349" s="7" t="s">
        <v>16</v>
      </c>
      <c r="F4349" s="7"/>
      <c r="G4349" s="7" t="s">
        <v>17</v>
      </c>
      <c r="H4349" s="7" t="s">
        <v>7471</v>
      </c>
      <c r="I4349" s="7" t="s">
        <v>8503</v>
      </c>
      <c r="J4349" s="7" t="s">
        <v>3518</v>
      </c>
      <c r="K4349" s="7" t="s">
        <v>3518</v>
      </c>
      <c r="L4349" s="7" t="s">
        <v>8501</v>
      </c>
      <c r="M4349" s="7" t="s">
        <v>8504</v>
      </c>
      <c r="N4349" s="7">
        <v>1126.28</v>
      </c>
      <c r="O4349" s="7">
        <v>110</v>
      </c>
      <c r="P4349" s="7">
        <v>10.24</v>
      </c>
      <c r="Q4349" s="7"/>
      <c r="R4349" s="1"/>
      <c r="S4349" s="1"/>
      <c r="T4349" s="1"/>
      <c r="U4349" s="15" t="s">
        <v>816</v>
      </c>
      <c r="V4349" s="52"/>
      <c r="W4349" s="14" t="s">
        <v>815</v>
      </c>
      <c r="X4349" s="20">
        <v>0</v>
      </c>
      <c r="Y4349" s="7" t="s">
        <v>13120</v>
      </c>
      <c r="Z4349" s="11" t="s">
        <v>4442</v>
      </c>
      <c r="AA4349" s="7">
        <v>0</v>
      </c>
      <c r="AB4349" s="1" t="s">
        <v>15726</v>
      </c>
      <c r="AC4349" s="7" t="s">
        <v>14869</v>
      </c>
      <c r="AD4349" s="1" t="s">
        <v>16269</v>
      </c>
    </row>
    <row r="4350" spans="1:30">
      <c r="A4350" s="6">
        <v>43941</v>
      </c>
      <c r="B4350" s="7" t="s">
        <v>15</v>
      </c>
      <c r="C4350" s="7" t="s">
        <v>4645</v>
      </c>
      <c r="D4350" s="7" t="s">
        <v>692</v>
      </c>
      <c r="E4350" s="7" t="s">
        <v>16</v>
      </c>
      <c r="F4350" s="7"/>
      <c r="G4350" s="7" t="s">
        <v>37</v>
      </c>
      <c r="H4350" s="7" t="s">
        <v>7472</v>
      </c>
      <c r="I4350" s="7" t="s">
        <v>716</v>
      </c>
      <c r="J4350" s="7"/>
      <c r="K4350" s="7" t="s">
        <v>717</v>
      </c>
      <c r="L4350" s="7" t="s">
        <v>8357</v>
      </c>
      <c r="M4350" s="7" t="s">
        <v>632</v>
      </c>
      <c r="N4350" s="7">
        <v>1120</v>
      </c>
      <c r="O4350" s="7">
        <v>4</v>
      </c>
      <c r="P4350" s="7">
        <v>280</v>
      </c>
      <c r="Q4350" s="7"/>
      <c r="R4350" s="1"/>
      <c r="S4350" s="1"/>
      <c r="T4350" s="1"/>
      <c r="U4350" s="15" t="s">
        <v>816</v>
      </c>
      <c r="V4350" s="52"/>
      <c r="W4350" s="14" t="s">
        <v>815</v>
      </c>
      <c r="X4350" s="20">
        <v>0</v>
      </c>
      <c r="Y4350" s="7" t="s">
        <v>13121</v>
      </c>
      <c r="Z4350" s="11" t="s">
        <v>4442</v>
      </c>
      <c r="AA4350" s="7">
        <v>720000</v>
      </c>
      <c r="AB4350" s="1" t="s">
        <v>14981</v>
      </c>
      <c r="AC4350" s="7" t="s">
        <v>14870</v>
      </c>
      <c r="AD4350" s="1" t="s">
        <v>16269</v>
      </c>
    </row>
    <row r="4351" spans="1:30">
      <c r="A4351" s="6">
        <v>43935</v>
      </c>
      <c r="B4351" s="7" t="s">
        <v>21</v>
      </c>
      <c r="C4351" s="7" t="s">
        <v>6151</v>
      </c>
      <c r="D4351" s="11" t="s">
        <v>904</v>
      </c>
      <c r="E4351" s="7" t="s">
        <v>16</v>
      </c>
      <c r="F4351" s="7"/>
      <c r="G4351" s="7" t="s">
        <v>17</v>
      </c>
      <c r="H4351" s="7" t="s">
        <v>6370</v>
      </c>
      <c r="I4351" s="7"/>
      <c r="J4351" s="7"/>
      <c r="K4351" s="7"/>
      <c r="L4351" s="7" t="s">
        <v>1080</v>
      </c>
      <c r="M4351" s="7" t="s">
        <v>979</v>
      </c>
      <c r="N4351" s="7">
        <v>1112</v>
      </c>
      <c r="O4351" s="7"/>
      <c r="P4351" s="7"/>
      <c r="Q4351" s="7"/>
      <c r="R4351" s="1"/>
      <c r="S4351" s="1"/>
      <c r="T4351" s="1"/>
      <c r="U4351" s="15" t="s">
        <v>816</v>
      </c>
      <c r="V4351" s="52"/>
      <c r="W4351" s="14" t="s">
        <v>815</v>
      </c>
      <c r="X4351" s="20">
        <v>0</v>
      </c>
      <c r="Y4351" s="7" t="s">
        <v>13122</v>
      </c>
      <c r="Z4351" s="11" t="s">
        <v>4442</v>
      </c>
      <c r="AA4351" s="7">
        <v>3500000</v>
      </c>
      <c r="AB4351" s="1" t="s">
        <v>15030</v>
      </c>
      <c r="AC4351" s="7" t="s">
        <v>14869</v>
      </c>
      <c r="AD4351" s="1" t="s">
        <v>16269</v>
      </c>
    </row>
    <row r="4352" spans="1:30">
      <c r="A4352" s="6" t="s">
        <v>815</v>
      </c>
      <c r="B4352" s="7" t="s">
        <v>15</v>
      </c>
      <c r="C4352" s="7" t="s">
        <v>4458</v>
      </c>
      <c r="D4352" s="11" t="s">
        <v>904</v>
      </c>
      <c r="E4352" s="7" t="s">
        <v>16</v>
      </c>
      <c r="F4352" s="7" t="s">
        <v>2462</v>
      </c>
      <c r="G4352" s="7" t="s">
        <v>17</v>
      </c>
      <c r="H4352" s="7" t="s">
        <v>7473</v>
      </c>
      <c r="I4352" s="7" t="s">
        <v>9865</v>
      </c>
      <c r="J4352" s="7"/>
      <c r="K4352" s="7" t="s">
        <v>4849</v>
      </c>
      <c r="L4352" s="7"/>
      <c r="M4352" s="7"/>
      <c r="N4352" s="7">
        <v>1112</v>
      </c>
      <c r="O4352" s="7"/>
      <c r="P4352" s="7"/>
      <c r="Q4352" s="7"/>
      <c r="R4352" s="1"/>
      <c r="S4352" s="1"/>
      <c r="T4352" s="1"/>
      <c r="U4352" s="15" t="s">
        <v>816</v>
      </c>
      <c r="V4352" s="52"/>
      <c r="W4352" s="14" t="s">
        <v>815</v>
      </c>
      <c r="X4352" s="20">
        <v>0</v>
      </c>
      <c r="Y4352" s="7" t="s">
        <v>13123</v>
      </c>
      <c r="Z4352" s="11" t="s">
        <v>4442</v>
      </c>
      <c r="AA4352" s="7"/>
      <c r="AB4352" s="1" t="s">
        <v>14871</v>
      </c>
      <c r="AC4352" s="7"/>
      <c r="AD4352" s="1" t="s">
        <v>16269</v>
      </c>
    </row>
    <row r="4353" spans="1:30">
      <c r="A4353" s="6">
        <v>43941</v>
      </c>
      <c r="B4353" s="7" t="s">
        <v>15</v>
      </c>
      <c r="C4353" s="7" t="s">
        <v>4645</v>
      </c>
      <c r="D4353" s="7" t="s">
        <v>692</v>
      </c>
      <c r="E4353" s="7" t="s">
        <v>16</v>
      </c>
      <c r="F4353" s="7"/>
      <c r="G4353" s="7" t="s">
        <v>17</v>
      </c>
      <c r="H4353" s="7" t="s">
        <v>7474</v>
      </c>
      <c r="I4353" s="7" t="s">
        <v>8719</v>
      </c>
      <c r="J4353" s="7"/>
      <c r="K4353" s="7" t="s">
        <v>8720</v>
      </c>
      <c r="L4353" s="7" t="s">
        <v>8442</v>
      </c>
      <c r="M4353" s="7" t="s">
        <v>8443</v>
      </c>
      <c r="N4353" s="7">
        <v>1100</v>
      </c>
      <c r="O4353" s="7">
        <v>1000</v>
      </c>
      <c r="P4353" s="7">
        <v>1.1000000000000001</v>
      </c>
      <c r="Q4353" s="7"/>
      <c r="R4353" s="1"/>
      <c r="S4353" s="1"/>
      <c r="T4353" s="1"/>
      <c r="U4353" s="15" t="s">
        <v>816</v>
      </c>
      <c r="V4353" s="52"/>
      <c r="W4353" s="14" t="s">
        <v>815</v>
      </c>
      <c r="X4353" s="20">
        <v>0</v>
      </c>
      <c r="Y4353" s="7" t="s">
        <v>13124</v>
      </c>
      <c r="Z4353" s="11" t="s">
        <v>4442</v>
      </c>
      <c r="AA4353" s="7">
        <v>0</v>
      </c>
      <c r="AB4353" s="1" t="s">
        <v>15270</v>
      </c>
      <c r="AC4353" s="7" t="s">
        <v>14869</v>
      </c>
      <c r="AD4353" s="1" t="s">
        <v>16269</v>
      </c>
    </row>
    <row r="4354" spans="1:30">
      <c r="A4354" s="6">
        <v>43949</v>
      </c>
      <c r="B4354" s="7" t="s">
        <v>1385</v>
      </c>
      <c r="C4354" s="7" t="s">
        <v>4499</v>
      </c>
      <c r="D4354" s="7" t="s">
        <v>2194</v>
      </c>
      <c r="E4354" s="7" t="s">
        <v>36</v>
      </c>
      <c r="F4354" s="7" t="s">
        <v>2319</v>
      </c>
      <c r="G4354" s="7" t="s">
        <v>17</v>
      </c>
      <c r="H4354" s="7" t="s">
        <v>7475</v>
      </c>
      <c r="I4354" s="7" t="s">
        <v>2321</v>
      </c>
      <c r="J4354" s="7" t="s">
        <v>2321</v>
      </c>
      <c r="K4354" s="7" t="s">
        <v>2321</v>
      </c>
      <c r="L4354" s="7" t="s">
        <v>13887</v>
      </c>
      <c r="M4354" s="7" t="s">
        <v>2335</v>
      </c>
      <c r="N4354" s="7">
        <v>1100</v>
      </c>
      <c r="O4354" s="7">
        <v>5</v>
      </c>
      <c r="P4354" s="7">
        <v>220</v>
      </c>
      <c r="Q4354" s="7"/>
      <c r="R4354" s="1"/>
      <c r="S4354" s="1"/>
      <c r="T4354" s="1"/>
      <c r="U4354" s="15" t="s">
        <v>816</v>
      </c>
      <c r="V4354" s="52"/>
      <c r="W4354" s="14" t="s">
        <v>815</v>
      </c>
      <c r="X4354" s="20">
        <v>0</v>
      </c>
      <c r="Y4354" s="7" t="s">
        <v>13125</v>
      </c>
      <c r="Z4354" s="11" t="s">
        <v>4442</v>
      </c>
      <c r="AA4354" s="7">
        <v>20000</v>
      </c>
      <c r="AB4354" s="1" t="s">
        <v>15238</v>
      </c>
      <c r="AC4354" s="7" t="s">
        <v>14868</v>
      </c>
      <c r="AD4354" s="1" t="s">
        <v>16269</v>
      </c>
    </row>
    <row r="4355" spans="1:30">
      <c r="A4355" s="6">
        <v>43916</v>
      </c>
      <c r="B4355" s="7" t="s">
        <v>15</v>
      </c>
      <c r="C4355" s="7" t="s">
        <v>4458</v>
      </c>
      <c r="D4355" s="11" t="s">
        <v>904</v>
      </c>
      <c r="E4355" s="7" t="s">
        <v>16</v>
      </c>
      <c r="F4355" s="7" t="s">
        <v>4459</v>
      </c>
      <c r="G4355" s="7" t="s">
        <v>17</v>
      </c>
      <c r="H4355" s="7" t="s">
        <v>7476</v>
      </c>
      <c r="I4355" s="7" t="s">
        <v>10225</v>
      </c>
      <c r="J4355" s="7"/>
      <c r="K4355" s="7" t="s">
        <v>4517</v>
      </c>
      <c r="L4355" s="7" t="s">
        <v>8268</v>
      </c>
      <c r="M4355" s="7" t="s">
        <v>1216</v>
      </c>
      <c r="N4355" s="7">
        <v>1100</v>
      </c>
      <c r="O4355" s="7">
        <v>1000</v>
      </c>
      <c r="P4355" s="7">
        <v>1.1000000000000001</v>
      </c>
      <c r="Q4355" s="7"/>
      <c r="R4355" s="1"/>
      <c r="S4355" s="1"/>
      <c r="T4355" s="1"/>
      <c r="U4355" s="15" t="s">
        <v>816</v>
      </c>
      <c r="V4355" s="52"/>
      <c r="W4355" s="14" t="s">
        <v>815</v>
      </c>
      <c r="X4355" s="20">
        <v>0</v>
      </c>
      <c r="Y4355" s="7" t="s">
        <v>13126</v>
      </c>
      <c r="Z4355" s="11" t="s">
        <v>4442</v>
      </c>
      <c r="AA4355" s="7">
        <v>2000000</v>
      </c>
      <c r="AB4355" s="1" t="s">
        <v>15070</v>
      </c>
      <c r="AC4355" s="7" t="s">
        <v>14869</v>
      </c>
      <c r="AD4355" s="1" t="s">
        <v>16269</v>
      </c>
    </row>
    <row r="4356" spans="1:30">
      <c r="A4356" s="6">
        <v>43948</v>
      </c>
      <c r="B4356" s="7" t="s">
        <v>21</v>
      </c>
      <c r="C4356" s="7" t="s">
        <v>4451</v>
      </c>
      <c r="D4356" s="7" t="s">
        <v>2480</v>
      </c>
      <c r="E4356" s="7" t="s">
        <v>16</v>
      </c>
      <c r="F4356" s="7" t="s">
        <v>2481</v>
      </c>
      <c r="G4356" s="7" t="s">
        <v>17</v>
      </c>
      <c r="H4356" s="7" t="s">
        <v>7477</v>
      </c>
      <c r="I4356" s="7" t="s">
        <v>10308</v>
      </c>
      <c r="J4356" s="7" t="s">
        <v>2485</v>
      </c>
      <c r="K4356" s="7"/>
      <c r="L4356" s="7" t="s">
        <v>2486</v>
      </c>
      <c r="M4356" s="7" t="s">
        <v>2487</v>
      </c>
      <c r="N4356" s="7">
        <v>1096</v>
      </c>
      <c r="O4356" s="7"/>
      <c r="P4356" s="7"/>
      <c r="Q4356" s="7"/>
      <c r="R4356" s="1"/>
      <c r="S4356" s="1"/>
      <c r="T4356" s="1"/>
      <c r="U4356" s="15" t="s">
        <v>816</v>
      </c>
      <c r="V4356" s="52"/>
      <c r="W4356" s="14" t="s">
        <v>815</v>
      </c>
      <c r="X4356" s="20">
        <v>0</v>
      </c>
      <c r="Y4356" s="7" t="s">
        <v>13127</v>
      </c>
      <c r="Z4356" s="11" t="s">
        <v>4442</v>
      </c>
      <c r="AA4356" s="7">
        <v>150000</v>
      </c>
      <c r="AB4356" s="1" t="s">
        <v>15255</v>
      </c>
      <c r="AC4356" s="7" t="s">
        <v>14869</v>
      </c>
      <c r="AD4356" s="1" t="s">
        <v>16269</v>
      </c>
    </row>
    <row r="4357" spans="1:30">
      <c r="A4357" s="6">
        <v>43921</v>
      </c>
      <c r="B4357" s="7" t="s">
        <v>15</v>
      </c>
      <c r="C4357" s="7" t="s">
        <v>4632</v>
      </c>
      <c r="D4357" s="7" t="s">
        <v>3512</v>
      </c>
      <c r="E4357" s="7" t="s">
        <v>16</v>
      </c>
      <c r="F4357" s="7"/>
      <c r="G4357" s="7" t="s">
        <v>17</v>
      </c>
      <c r="H4357" s="7" t="s">
        <v>7478</v>
      </c>
      <c r="I4357" s="7" t="s">
        <v>10309</v>
      </c>
      <c r="J4357" s="7" t="s">
        <v>10310</v>
      </c>
      <c r="K4357" s="7" t="s">
        <v>10310</v>
      </c>
      <c r="L4357" s="7" t="s">
        <v>8524</v>
      </c>
      <c r="M4357" s="7" t="s">
        <v>8525</v>
      </c>
      <c r="N4357" s="7">
        <v>1092</v>
      </c>
      <c r="O4357" s="7">
        <v>400</v>
      </c>
      <c r="P4357" s="7">
        <v>2.73</v>
      </c>
      <c r="Q4357" s="7"/>
      <c r="R4357" s="1"/>
      <c r="S4357" s="1"/>
      <c r="T4357" s="1"/>
      <c r="U4357" s="15" t="s">
        <v>816</v>
      </c>
      <c r="V4357" s="52"/>
      <c r="W4357" s="14" t="s">
        <v>815</v>
      </c>
      <c r="X4357" s="20">
        <v>0</v>
      </c>
      <c r="Y4357" s="7" t="s">
        <v>13128</v>
      </c>
      <c r="Z4357" s="11" t="s">
        <v>4442</v>
      </c>
      <c r="AA4357" s="7">
        <v>600000</v>
      </c>
      <c r="AB4357" s="1" t="s">
        <v>15730</v>
      </c>
      <c r="AC4357" s="7" t="s">
        <v>14870</v>
      </c>
      <c r="AD4357" s="1" t="s">
        <v>16269</v>
      </c>
    </row>
    <row r="4358" spans="1:30">
      <c r="A4358" s="6">
        <v>43928</v>
      </c>
      <c r="B4358" s="7" t="s">
        <v>15</v>
      </c>
      <c r="C4358" s="7"/>
      <c r="D4358" s="7" t="s">
        <v>2480</v>
      </c>
      <c r="E4358" s="7" t="s">
        <v>16</v>
      </c>
      <c r="F4358" s="7" t="s">
        <v>2566</v>
      </c>
      <c r="G4358" s="7" t="s">
        <v>37</v>
      </c>
      <c r="H4358" s="7" t="s">
        <v>7479</v>
      </c>
      <c r="I4358" s="7" t="s">
        <v>10311</v>
      </c>
      <c r="J4358" s="7" t="s">
        <v>10312</v>
      </c>
      <c r="K4358" s="7" t="s">
        <v>2590</v>
      </c>
      <c r="L4358" s="7" t="s">
        <v>14809</v>
      </c>
      <c r="M4358" s="7" t="s">
        <v>10313</v>
      </c>
      <c r="N4358" s="7">
        <v>1089</v>
      </c>
      <c r="O4358" s="7">
        <v>100</v>
      </c>
      <c r="P4358" s="7">
        <v>10.89</v>
      </c>
      <c r="Q4358" s="7"/>
      <c r="R4358" s="1"/>
      <c r="S4358" s="1"/>
      <c r="T4358" s="1"/>
      <c r="U4358" s="15" t="s">
        <v>816</v>
      </c>
      <c r="V4358" s="52"/>
      <c r="W4358" s="14" t="s">
        <v>815</v>
      </c>
      <c r="X4358" s="20">
        <v>0</v>
      </c>
      <c r="Y4358" s="7" t="s">
        <v>13129</v>
      </c>
      <c r="Z4358" s="11" t="s">
        <v>4442</v>
      </c>
      <c r="AA4358" s="7">
        <v>95400</v>
      </c>
      <c r="AB4358" s="1" t="s">
        <v>16216</v>
      </c>
      <c r="AC4358" s="7" t="s">
        <v>14870</v>
      </c>
      <c r="AD4358" s="1" t="s">
        <v>16269</v>
      </c>
    </row>
    <row r="4359" spans="1:30">
      <c r="A4359" s="6">
        <v>43949</v>
      </c>
      <c r="B4359" s="7" t="s">
        <v>1385</v>
      </c>
      <c r="C4359" s="7" t="s">
        <v>4499</v>
      </c>
      <c r="D4359" s="7" t="s">
        <v>2194</v>
      </c>
      <c r="E4359" s="7" t="s">
        <v>36</v>
      </c>
      <c r="F4359" s="7" t="s">
        <v>2319</v>
      </c>
      <c r="G4359" s="7" t="s">
        <v>17</v>
      </c>
      <c r="H4359" s="7" t="s">
        <v>7417</v>
      </c>
      <c r="I4359" s="7" t="s">
        <v>2321</v>
      </c>
      <c r="J4359" s="7" t="s">
        <v>2321</v>
      </c>
      <c r="K4359" s="7" t="s">
        <v>2321</v>
      </c>
      <c r="L4359" s="7" t="s">
        <v>14801</v>
      </c>
      <c r="M4359" s="7" t="s">
        <v>10278</v>
      </c>
      <c r="N4359" s="7">
        <v>1089</v>
      </c>
      <c r="O4359" s="7">
        <v>66</v>
      </c>
      <c r="P4359" s="7">
        <v>16.5</v>
      </c>
      <c r="Q4359" s="7"/>
      <c r="R4359" s="1"/>
      <c r="S4359" s="1"/>
      <c r="T4359" s="1"/>
      <c r="U4359" s="15" t="s">
        <v>816</v>
      </c>
      <c r="V4359" s="52"/>
      <c r="W4359" s="14" t="s">
        <v>815</v>
      </c>
      <c r="X4359" s="20">
        <v>0</v>
      </c>
      <c r="Y4359" s="7" t="s">
        <v>13130</v>
      </c>
      <c r="Z4359" s="11" t="s">
        <v>4442</v>
      </c>
      <c r="AA4359" s="7">
        <v>0</v>
      </c>
      <c r="AB4359" s="1" t="s">
        <v>16208</v>
      </c>
      <c r="AC4359" s="7" t="s">
        <v>14870</v>
      </c>
      <c r="AD4359" s="1" t="s">
        <v>16269</v>
      </c>
    </row>
    <row r="4360" spans="1:30">
      <c r="A4360" s="6">
        <v>43911</v>
      </c>
      <c r="B4360" s="7" t="s">
        <v>15</v>
      </c>
      <c r="C4360" s="7" t="s">
        <v>4632</v>
      </c>
      <c r="D4360" s="7" t="s">
        <v>3512</v>
      </c>
      <c r="E4360" s="7" t="s">
        <v>16</v>
      </c>
      <c r="F4360" s="7"/>
      <c r="G4360" s="7" t="s">
        <v>17</v>
      </c>
      <c r="H4360" s="7" t="s">
        <v>7480</v>
      </c>
      <c r="I4360" s="7" t="s">
        <v>3517</v>
      </c>
      <c r="J4360" s="7" t="s">
        <v>3518</v>
      </c>
      <c r="K4360" s="7" t="s">
        <v>3518</v>
      </c>
      <c r="L4360" s="7" t="s">
        <v>3519</v>
      </c>
      <c r="M4360" s="7" t="s">
        <v>2431</v>
      </c>
      <c r="N4360" s="7">
        <v>1084.8</v>
      </c>
      <c r="O4360" s="7">
        <v>120</v>
      </c>
      <c r="P4360" s="7">
        <v>9.0399999999999991</v>
      </c>
      <c r="Q4360" s="7"/>
      <c r="R4360" s="1"/>
      <c r="S4360" s="1"/>
      <c r="T4360" s="1"/>
      <c r="U4360" s="15" t="s">
        <v>816</v>
      </c>
      <c r="V4360" s="52"/>
      <c r="W4360" s="14" t="s">
        <v>815</v>
      </c>
      <c r="X4360" s="20">
        <v>0</v>
      </c>
      <c r="Y4360" s="7" t="s">
        <v>13131</v>
      </c>
      <c r="Z4360" s="11" t="s">
        <v>4442</v>
      </c>
      <c r="AA4360" s="7">
        <v>2500000</v>
      </c>
      <c r="AB4360" s="1" t="s">
        <v>15251</v>
      </c>
      <c r="AC4360" s="7" t="s">
        <v>14869</v>
      </c>
      <c r="AD4360" s="1" t="s">
        <v>16269</v>
      </c>
    </row>
    <row r="4361" spans="1:30">
      <c r="A4361" s="6">
        <v>43944</v>
      </c>
      <c r="B4361" s="7" t="s">
        <v>21</v>
      </c>
      <c r="C4361" s="7" t="s">
        <v>4238</v>
      </c>
      <c r="D4361" s="7" t="s">
        <v>309</v>
      </c>
      <c r="E4361" s="7" t="s">
        <v>16</v>
      </c>
      <c r="F4361" s="7" t="s">
        <v>5523</v>
      </c>
      <c r="G4361" s="7" t="s">
        <v>37</v>
      </c>
      <c r="H4361" s="7" t="s">
        <v>7481</v>
      </c>
      <c r="I4361" s="7" t="s">
        <v>10142</v>
      </c>
      <c r="J4361" s="7" t="s">
        <v>314</v>
      </c>
      <c r="K4361" s="7" t="s">
        <v>351</v>
      </c>
      <c r="L4361" s="7" t="s">
        <v>8527</v>
      </c>
      <c r="M4361" s="7" t="s">
        <v>8528</v>
      </c>
      <c r="N4361" s="7">
        <v>1080</v>
      </c>
      <c r="O4361" s="7">
        <v>10</v>
      </c>
      <c r="P4361" s="7">
        <v>108</v>
      </c>
      <c r="Q4361" s="7"/>
      <c r="R4361" s="1"/>
      <c r="S4361" s="1"/>
      <c r="T4361" s="1"/>
      <c r="U4361" s="15" t="s">
        <v>816</v>
      </c>
      <c r="V4361" s="52"/>
      <c r="W4361" s="14" t="s">
        <v>815</v>
      </c>
      <c r="X4361" s="20">
        <v>0</v>
      </c>
      <c r="Y4361" s="7" t="s">
        <v>13132</v>
      </c>
      <c r="Z4361" s="11" t="s">
        <v>4442</v>
      </c>
      <c r="AA4361" s="7">
        <v>10000</v>
      </c>
      <c r="AB4361" s="1" t="s">
        <v>15731</v>
      </c>
      <c r="AC4361" s="7" t="s">
        <v>14868</v>
      </c>
      <c r="AD4361" s="1" t="s">
        <v>16269</v>
      </c>
    </row>
    <row r="4362" spans="1:30">
      <c r="A4362" s="6">
        <v>43948</v>
      </c>
      <c r="B4362" s="7" t="s">
        <v>21</v>
      </c>
      <c r="C4362" s="7" t="s">
        <v>4451</v>
      </c>
      <c r="D4362" s="7" t="s">
        <v>2480</v>
      </c>
      <c r="E4362" s="7" t="s">
        <v>16</v>
      </c>
      <c r="F4362" s="7" t="s">
        <v>2481</v>
      </c>
      <c r="G4362" s="7" t="s">
        <v>17</v>
      </c>
      <c r="H4362" s="7" t="s">
        <v>7314</v>
      </c>
      <c r="I4362" s="7" t="s">
        <v>10186</v>
      </c>
      <c r="J4362" s="7" t="s">
        <v>2485</v>
      </c>
      <c r="K4362" s="7"/>
      <c r="L4362" s="7" t="s">
        <v>10314</v>
      </c>
      <c r="M4362" s="7" t="s">
        <v>10315</v>
      </c>
      <c r="N4362" s="7">
        <v>1073.5</v>
      </c>
      <c r="O4362" s="7"/>
      <c r="P4362" s="7"/>
      <c r="Q4362" s="7"/>
      <c r="R4362" s="1"/>
      <c r="S4362" s="1"/>
      <c r="T4362" s="1"/>
      <c r="U4362" s="15" t="s">
        <v>816</v>
      </c>
      <c r="V4362" s="52"/>
      <c r="W4362" s="14" t="s">
        <v>815</v>
      </c>
      <c r="X4362" s="20">
        <v>0</v>
      </c>
      <c r="Y4362" s="7" t="s">
        <v>13133</v>
      </c>
      <c r="Z4362" s="11" t="s">
        <v>4442</v>
      </c>
      <c r="AA4362" s="7">
        <v>1000300</v>
      </c>
      <c r="AB4362" s="1" t="s">
        <v>16217</v>
      </c>
      <c r="AC4362" s="7" t="s">
        <v>14869</v>
      </c>
      <c r="AD4362" s="1" t="s">
        <v>16269</v>
      </c>
    </row>
    <row r="4363" spans="1:30">
      <c r="A4363" s="6">
        <v>43938</v>
      </c>
      <c r="B4363" s="7" t="s">
        <v>21</v>
      </c>
      <c r="C4363" s="7" t="s">
        <v>4589</v>
      </c>
      <c r="D4363" s="7" t="s">
        <v>2170</v>
      </c>
      <c r="E4363" s="7" t="s">
        <v>16</v>
      </c>
      <c r="F4363" s="7"/>
      <c r="G4363" s="7" t="s">
        <v>17</v>
      </c>
      <c r="H4363" s="7" t="s">
        <v>7482</v>
      </c>
      <c r="I4363" s="7" t="s">
        <v>5081</v>
      </c>
      <c r="J4363" s="7"/>
      <c r="K4363" s="7"/>
      <c r="L4363" s="7" t="s">
        <v>13872</v>
      </c>
      <c r="M4363" s="7" t="s">
        <v>2172</v>
      </c>
      <c r="N4363" s="7">
        <v>1067.1099999999999</v>
      </c>
      <c r="O4363" s="7">
        <v>89</v>
      </c>
      <c r="P4363" s="7">
        <v>11.99</v>
      </c>
      <c r="Q4363" s="7"/>
      <c r="R4363" s="1"/>
      <c r="S4363" s="1"/>
      <c r="T4363" s="1"/>
      <c r="U4363" s="15" t="s">
        <v>816</v>
      </c>
      <c r="V4363" s="52"/>
      <c r="W4363" s="14" t="s">
        <v>815</v>
      </c>
      <c r="X4363" s="20">
        <v>0</v>
      </c>
      <c r="Y4363" s="7" t="s">
        <v>13134</v>
      </c>
      <c r="Z4363" s="11" t="s">
        <v>4442</v>
      </c>
      <c r="AA4363" s="7">
        <v>500000</v>
      </c>
      <c r="AB4363" s="1" t="s">
        <v>15215</v>
      </c>
      <c r="AC4363" s="7" t="s">
        <v>14869</v>
      </c>
      <c r="AD4363" s="1" t="s">
        <v>16269</v>
      </c>
    </row>
    <row r="4364" spans="1:30">
      <c r="A4364" s="6" t="s">
        <v>815</v>
      </c>
      <c r="B4364" s="7" t="s">
        <v>15</v>
      </c>
      <c r="C4364" s="7" t="s">
        <v>4458</v>
      </c>
      <c r="D4364" s="11" t="s">
        <v>904</v>
      </c>
      <c r="E4364" s="7" t="s">
        <v>16</v>
      </c>
      <c r="F4364" s="7" t="s">
        <v>4459</v>
      </c>
      <c r="G4364" s="7" t="s">
        <v>17</v>
      </c>
      <c r="H4364" s="7" t="s">
        <v>7483</v>
      </c>
      <c r="I4364" s="7" t="s">
        <v>4843</v>
      </c>
      <c r="J4364" s="7"/>
      <c r="K4364" s="7" t="s">
        <v>4517</v>
      </c>
      <c r="L4364" s="7" t="s">
        <v>8355</v>
      </c>
      <c r="M4364" s="7" t="s">
        <v>2620</v>
      </c>
      <c r="N4364" s="7">
        <v>1060.2</v>
      </c>
      <c r="O4364" s="7"/>
      <c r="P4364" s="7"/>
      <c r="Q4364" s="7"/>
      <c r="R4364" s="1"/>
      <c r="S4364" s="1"/>
      <c r="T4364" s="1"/>
      <c r="U4364" s="15" t="s">
        <v>816</v>
      </c>
      <c r="V4364" s="52"/>
      <c r="W4364" s="14" t="s">
        <v>815</v>
      </c>
      <c r="X4364" s="20">
        <v>0</v>
      </c>
      <c r="Y4364" s="7" t="s">
        <v>13135</v>
      </c>
      <c r="Z4364" s="11" t="s">
        <v>4442</v>
      </c>
      <c r="AA4364" s="7">
        <v>40000000</v>
      </c>
      <c r="AB4364" s="1" t="s">
        <v>15276</v>
      </c>
      <c r="AC4364" s="7" t="s">
        <v>14869</v>
      </c>
      <c r="AD4364" s="1" t="s">
        <v>16269</v>
      </c>
    </row>
    <row r="4365" spans="1:30">
      <c r="A4365" s="6" t="s">
        <v>815</v>
      </c>
      <c r="B4365" s="7" t="s">
        <v>15</v>
      </c>
      <c r="C4365" s="7" t="s">
        <v>4458</v>
      </c>
      <c r="D4365" s="11" t="s">
        <v>904</v>
      </c>
      <c r="E4365" s="7" t="s">
        <v>16</v>
      </c>
      <c r="F4365" s="7" t="s">
        <v>4459</v>
      </c>
      <c r="G4365" s="7" t="s">
        <v>17</v>
      </c>
      <c r="H4365" s="7" t="s">
        <v>5599</v>
      </c>
      <c r="I4365" s="7" t="s">
        <v>10316</v>
      </c>
      <c r="J4365" s="7"/>
      <c r="K4365" s="7" t="s">
        <v>4517</v>
      </c>
      <c r="L4365" s="7" t="s">
        <v>8639</v>
      </c>
      <c r="M4365" s="7" t="s">
        <v>8640</v>
      </c>
      <c r="N4365" s="7">
        <v>1058</v>
      </c>
      <c r="O4365" s="7"/>
      <c r="P4365" s="7"/>
      <c r="Q4365" s="7"/>
      <c r="R4365" s="1"/>
      <c r="S4365" s="1"/>
      <c r="T4365" s="1"/>
      <c r="U4365" s="15" t="s">
        <v>816</v>
      </c>
      <c r="V4365" s="52"/>
      <c r="W4365" s="14" t="s">
        <v>815</v>
      </c>
      <c r="X4365" s="20">
        <v>0</v>
      </c>
      <c r="Y4365" s="7" t="s">
        <v>13136</v>
      </c>
      <c r="Z4365" s="11" t="s">
        <v>4442</v>
      </c>
      <c r="AA4365" s="7">
        <v>200000</v>
      </c>
      <c r="AB4365" s="1" t="s">
        <v>15762</v>
      </c>
      <c r="AC4365" s="7" t="s">
        <v>14870</v>
      </c>
      <c r="AD4365" s="1" t="s">
        <v>16269</v>
      </c>
    </row>
    <row r="4366" spans="1:30">
      <c r="A4366" s="6">
        <v>43938</v>
      </c>
      <c r="B4366" s="7" t="s">
        <v>15</v>
      </c>
      <c r="C4366" s="7" t="s">
        <v>4244</v>
      </c>
      <c r="D4366" s="11" t="s">
        <v>3155</v>
      </c>
      <c r="E4366" s="7" t="s">
        <v>16</v>
      </c>
      <c r="F4366" s="7" t="s">
        <v>3156</v>
      </c>
      <c r="G4366" s="7" t="s">
        <v>34</v>
      </c>
      <c r="H4366" s="7" t="s">
        <v>7484</v>
      </c>
      <c r="I4366" s="7" t="s">
        <v>3207</v>
      </c>
      <c r="J4366" s="7" t="s">
        <v>3208</v>
      </c>
      <c r="K4366" s="7" t="s">
        <v>3209</v>
      </c>
      <c r="L4366" s="7" t="s">
        <v>13959</v>
      </c>
      <c r="M4366" s="7" t="s">
        <v>3210</v>
      </c>
      <c r="N4366" s="7">
        <v>1050</v>
      </c>
      <c r="O4366" s="7">
        <v>15</v>
      </c>
      <c r="P4366" s="7">
        <v>70</v>
      </c>
      <c r="Q4366" s="7"/>
      <c r="R4366" s="1"/>
      <c r="S4366" s="1"/>
      <c r="T4366" s="1"/>
      <c r="U4366" s="15" t="s">
        <v>816</v>
      </c>
      <c r="V4366" s="52"/>
      <c r="W4366" s="14" t="s">
        <v>815</v>
      </c>
      <c r="X4366" s="20">
        <v>0</v>
      </c>
      <c r="Y4366" s="7" t="s">
        <v>13137</v>
      </c>
      <c r="Z4366" s="11" t="s">
        <v>4442</v>
      </c>
      <c r="AA4366" s="7">
        <v>100000</v>
      </c>
      <c r="AB4366" s="1" t="s">
        <v>15344</v>
      </c>
      <c r="AC4366" s="7" t="s">
        <v>14868</v>
      </c>
      <c r="AD4366" s="1" t="s">
        <v>16269</v>
      </c>
    </row>
    <row r="4367" spans="1:30">
      <c r="A4367" s="6">
        <v>43938</v>
      </c>
      <c r="B4367" s="7" t="s">
        <v>15</v>
      </c>
      <c r="C4367" s="7" t="s">
        <v>4244</v>
      </c>
      <c r="D4367" s="11" t="s">
        <v>3155</v>
      </c>
      <c r="E4367" s="7" t="s">
        <v>16</v>
      </c>
      <c r="F4367" s="7" t="s">
        <v>3156</v>
      </c>
      <c r="G4367" s="7" t="s">
        <v>34</v>
      </c>
      <c r="H4367" s="7" t="s">
        <v>7485</v>
      </c>
      <c r="I4367" s="7" t="s">
        <v>3207</v>
      </c>
      <c r="J4367" s="7" t="s">
        <v>3208</v>
      </c>
      <c r="K4367" s="7" t="s">
        <v>3209</v>
      </c>
      <c r="L4367" s="7" t="s">
        <v>13959</v>
      </c>
      <c r="M4367" s="7" t="s">
        <v>3210</v>
      </c>
      <c r="N4367" s="7">
        <v>1050</v>
      </c>
      <c r="O4367" s="7">
        <v>15</v>
      </c>
      <c r="P4367" s="7">
        <v>70</v>
      </c>
      <c r="Q4367" s="7"/>
      <c r="R4367" s="1"/>
      <c r="S4367" s="1"/>
      <c r="T4367" s="1"/>
      <c r="U4367" s="15" t="s">
        <v>816</v>
      </c>
      <c r="V4367" s="52"/>
      <c r="W4367" s="14" t="s">
        <v>815</v>
      </c>
      <c r="X4367" s="20">
        <v>0</v>
      </c>
      <c r="Y4367" s="7" t="s">
        <v>13138</v>
      </c>
      <c r="Z4367" s="11" t="s">
        <v>4442</v>
      </c>
      <c r="AA4367" s="7">
        <v>100000</v>
      </c>
      <c r="AB4367" s="1" t="s">
        <v>15344</v>
      </c>
      <c r="AC4367" s="7" t="s">
        <v>14868</v>
      </c>
      <c r="AD4367" s="1" t="s">
        <v>16269</v>
      </c>
    </row>
    <row r="4368" spans="1:30">
      <c r="A4368" s="6">
        <v>43938</v>
      </c>
      <c r="B4368" s="7" t="s">
        <v>15</v>
      </c>
      <c r="C4368" s="7" t="s">
        <v>4244</v>
      </c>
      <c r="D4368" s="11" t="s">
        <v>3155</v>
      </c>
      <c r="E4368" s="7" t="s">
        <v>16</v>
      </c>
      <c r="F4368" s="7" t="s">
        <v>3156</v>
      </c>
      <c r="G4368" s="7" t="s">
        <v>34</v>
      </c>
      <c r="H4368" s="7" t="s">
        <v>7486</v>
      </c>
      <c r="I4368" s="7" t="s">
        <v>3207</v>
      </c>
      <c r="J4368" s="7" t="s">
        <v>3208</v>
      </c>
      <c r="K4368" s="7" t="s">
        <v>3209</v>
      </c>
      <c r="L4368" s="7" t="s">
        <v>13959</v>
      </c>
      <c r="M4368" s="7" t="s">
        <v>3210</v>
      </c>
      <c r="N4368" s="7">
        <v>1050</v>
      </c>
      <c r="O4368" s="7">
        <v>15</v>
      </c>
      <c r="P4368" s="7">
        <v>70</v>
      </c>
      <c r="Q4368" s="7"/>
      <c r="R4368" s="1"/>
      <c r="S4368" s="1"/>
      <c r="T4368" s="1"/>
      <c r="U4368" s="15" t="s">
        <v>816</v>
      </c>
      <c r="V4368" s="52"/>
      <c r="W4368" s="14" t="s">
        <v>815</v>
      </c>
      <c r="X4368" s="20">
        <v>0</v>
      </c>
      <c r="Y4368" s="7" t="s">
        <v>13139</v>
      </c>
      <c r="Z4368" s="11" t="s">
        <v>4442</v>
      </c>
      <c r="AA4368" s="7">
        <v>100000</v>
      </c>
      <c r="AB4368" s="1" t="s">
        <v>15344</v>
      </c>
      <c r="AC4368" s="7" t="s">
        <v>14868</v>
      </c>
      <c r="AD4368" s="1" t="s">
        <v>16269</v>
      </c>
    </row>
    <row r="4369" spans="1:30">
      <c r="A4369" s="6">
        <v>43938</v>
      </c>
      <c r="B4369" s="7" t="s">
        <v>15</v>
      </c>
      <c r="C4369" s="7" t="s">
        <v>4244</v>
      </c>
      <c r="D4369" s="11" t="s">
        <v>3155</v>
      </c>
      <c r="E4369" s="7" t="s">
        <v>16</v>
      </c>
      <c r="F4369" s="7" t="s">
        <v>3156</v>
      </c>
      <c r="G4369" s="7" t="s">
        <v>34</v>
      </c>
      <c r="H4369" s="7" t="s">
        <v>7487</v>
      </c>
      <c r="I4369" s="7" t="s">
        <v>3207</v>
      </c>
      <c r="J4369" s="7" t="s">
        <v>3208</v>
      </c>
      <c r="K4369" s="7" t="s">
        <v>3209</v>
      </c>
      <c r="L4369" s="7" t="s">
        <v>13959</v>
      </c>
      <c r="M4369" s="7" t="s">
        <v>3210</v>
      </c>
      <c r="N4369" s="7">
        <v>1050</v>
      </c>
      <c r="O4369" s="7">
        <v>15</v>
      </c>
      <c r="P4369" s="7">
        <v>70</v>
      </c>
      <c r="Q4369" s="7"/>
      <c r="R4369" s="1"/>
      <c r="S4369" s="1"/>
      <c r="T4369" s="1"/>
      <c r="U4369" s="15" t="s">
        <v>816</v>
      </c>
      <c r="V4369" s="52"/>
      <c r="W4369" s="14" t="s">
        <v>815</v>
      </c>
      <c r="X4369" s="20">
        <v>0</v>
      </c>
      <c r="Y4369" s="7" t="s">
        <v>13140</v>
      </c>
      <c r="Z4369" s="11" t="s">
        <v>4442</v>
      </c>
      <c r="AA4369" s="7">
        <v>100000</v>
      </c>
      <c r="AB4369" s="1" t="s">
        <v>15344</v>
      </c>
      <c r="AC4369" s="7" t="s">
        <v>14868</v>
      </c>
      <c r="AD4369" s="1" t="s">
        <v>16269</v>
      </c>
    </row>
    <row r="4370" spans="1:30">
      <c r="A4370" s="6">
        <v>43938</v>
      </c>
      <c r="B4370" s="7" t="s">
        <v>15</v>
      </c>
      <c r="C4370" s="7" t="s">
        <v>4244</v>
      </c>
      <c r="D4370" s="11" t="s">
        <v>3155</v>
      </c>
      <c r="E4370" s="7" t="s">
        <v>16</v>
      </c>
      <c r="F4370" s="7" t="s">
        <v>3156</v>
      </c>
      <c r="G4370" s="7" t="s">
        <v>34</v>
      </c>
      <c r="H4370" s="7" t="s">
        <v>7488</v>
      </c>
      <c r="I4370" s="7" t="s">
        <v>3207</v>
      </c>
      <c r="J4370" s="7" t="s">
        <v>3208</v>
      </c>
      <c r="K4370" s="7" t="s">
        <v>3209</v>
      </c>
      <c r="L4370" s="7" t="s">
        <v>13959</v>
      </c>
      <c r="M4370" s="7" t="s">
        <v>3210</v>
      </c>
      <c r="N4370" s="7">
        <v>1050</v>
      </c>
      <c r="O4370" s="7">
        <v>15</v>
      </c>
      <c r="P4370" s="7">
        <v>70</v>
      </c>
      <c r="Q4370" s="7"/>
      <c r="R4370" s="1"/>
      <c r="S4370" s="1"/>
      <c r="T4370" s="1"/>
      <c r="U4370" s="15" t="s">
        <v>816</v>
      </c>
      <c r="V4370" s="52"/>
      <c r="W4370" s="14" t="s">
        <v>815</v>
      </c>
      <c r="X4370" s="20">
        <v>0</v>
      </c>
      <c r="Y4370" s="7" t="s">
        <v>13141</v>
      </c>
      <c r="Z4370" s="11" t="s">
        <v>4442</v>
      </c>
      <c r="AA4370" s="7">
        <v>100000</v>
      </c>
      <c r="AB4370" s="1" t="s">
        <v>15344</v>
      </c>
      <c r="AC4370" s="7" t="s">
        <v>14868</v>
      </c>
      <c r="AD4370" s="1" t="s">
        <v>16269</v>
      </c>
    </row>
    <row r="4371" spans="1:30">
      <c r="A4371" s="6">
        <v>43950</v>
      </c>
      <c r="B4371" s="7" t="s">
        <v>1385</v>
      </c>
      <c r="C4371" s="7" t="s">
        <v>4444</v>
      </c>
      <c r="D4371" s="7" t="s">
        <v>1387</v>
      </c>
      <c r="E4371" s="7" t="s">
        <v>4456</v>
      </c>
      <c r="F4371" s="7" t="s">
        <v>4469</v>
      </c>
      <c r="G4371" s="7" t="s">
        <v>17</v>
      </c>
      <c r="H4371" s="7" t="s">
        <v>7489</v>
      </c>
      <c r="I4371" s="7" t="s">
        <v>10317</v>
      </c>
      <c r="J4371" s="7"/>
      <c r="K4371" s="7"/>
      <c r="L4371" s="7" t="s">
        <v>14810</v>
      </c>
      <c r="M4371" s="7" t="s">
        <v>10318</v>
      </c>
      <c r="N4371" s="7">
        <v>1050</v>
      </c>
      <c r="O4371" s="7"/>
      <c r="P4371" s="7"/>
      <c r="Q4371" s="7"/>
      <c r="R4371" s="1"/>
      <c r="S4371" s="1"/>
      <c r="T4371" s="1"/>
      <c r="U4371" s="15" t="s">
        <v>816</v>
      </c>
      <c r="V4371" s="52"/>
      <c r="W4371" s="14" t="s">
        <v>815</v>
      </c>
      <c r="X4371" s="20">
        <v>0</v>
      </c>
      <c r="Y4371" s="7" t="s">
        <v>13142</v>
      </c>
      <c r="Z4371" s="11" t="s">
        <v>4442</v>
      </c>
      <c r="AA4371" s="7">
        <v>200000</v>
      </c>
      <c r="AB4371" s="1" t="s">
        <v>16218</v>
      </c>
      <c r="AC4371" s="7" t="s">
        <v>14868</v>
      </c>
      <c r="AD4371" s="1" t="s">
        <v>16269</v>
      </c>
    </row>
    <row r="4372" spans="1:30">
      <c r="A4372" s="6" t="s">
        <v>815</v>
      </c>
      <c r="B4372" s="7" t="s">
        <v>15</v>
      </c>
      <c r="C4372" s="7" t="s">
        <v>4458</v>
      </c>
      <c r="D4372" s="11" t="s">
        <v>904</v>
      </c>
      <c r="E4372" s="7" t="s">
        <v>16</v>
      </c>
      <c r="F4372" s="7" t="s">
        <v>4459</v>
      </c>
      <c r="G4372" s="7" t="s">
        <v>17</v>
      </c>
      <c r="H4372" s="7" t="s">
        <v>7490</v>
      </c>
      <c r="I4372" s="7" t="s">
        <v>9852</v>
      </c>
      <c r="J4372" s="7"/>
      <c r="K4372" s="7" t="s">
        <v>4517</v>
      </c>
      <c r="L4372" s="7" t="s">
        <v>8355</v>
      </c>
      <c r="M4372" s="7" t="s">
        <v>2620</v>
      </c>
      <c r="N4372" s="7">
        <v>1044.5999999999999</v>
      </c>
      <c r="O4372" s="7"/>
      <c r="P4372" s="7"/>
      <c r="Q4372" s="7"/>
      <c r="R4372" s="1"/>
      <c r="S4372" s="1"/>
      <c r="T4372" s="1"/>
      <c r="U4372" s="15" t="s">
        <v>816</v>
      </c>
      <c r="V4372" s="52"/>
      <c r="W4372" s="14" t="s">
        <v>815</v>
      </c>
      <c r="X4372" s="20">
        <v>0</v>
      </c>
      <c r="Y4372" s="7" t="s">
        <v>13143</v>
      </c>
      <c r="Z4372" s="11" t="s">
        <v>4442</v>
      </c>
      <c r="AA4372" s="7">
        <v>40000000</v>
      </c>
      <c r="AB4372" s="1" t="s">
        <v>15276</v>
      </c>
      <c r="AC4372" s="7" t="s">
        <v>14869</v>
      </c>
      <c r="AD4372" s="1" t="s">
        <v>16269</v>
      </c>
    </row>
    <row r="4373" spans="1:30">
      <c r="A4373" s="6">
        <v>43948</v>
      </c>
      <c r="B4373" s="7" t="s">
        <v>21</v>
      </c>
      <c r="C4373" s="7" t="s">
        <v>4451</v>
      </c>
      <c r="D4373" s="7" t="s">
        <v>2480</v>
      </c>
      <c r="E4373" s="7" t="s">
        <v>16</v>
      </c>
      <c r="F4373" s="7" t="s">
        <v>2481</v>
      </c>
      <c r="G4373" s="7" t="s">
        <v>17</v>
      </c>
      <c r="H4373" s="7" t="s">
        <v>7491</v>
      </c>
      <c r="I4373" s="7" t="s">
        <v>9241</v>
      </c>
      <c r="J4373" s="7" t="s">
        <v>2485</v>
      </c>
      <c r="K4373" s="7"/>
      <c r="L4373" s="7" t="s">
        <v>9242</v>
      </c>
      <c r="M4373" s="7" t="s">
        <v>9243</v>
      </c>
      <c r="N4373" s="7">
        <v>1044</v>
      </c>
      <c r="O4373" s="7"/>
      <c r="P4373" s="7"/>
      <c r="Q4373" s="7"/>
      <c r="R4373" s="1"/>
      <c r="S4373" s="1"/>
      <c r="T4373" s="1"/>
      <c r="U4373" s="15" t="s">
        <v>816</v>
      </c>
      <c r="V4373" s="52"/>
      <c r="W4373" s="14" t="s">
        <v>815</v>
      </c>
      <c r="X4373" s="20">
        <v>0</v>
      </c>
      <c r="Y4373" s="7" t="s">
        <v>13144</v>
      </c>
      <c r="Z4373" s="11" t="s">
        <v>4442</v>
      </c>
      <c r="AA4373" s="7">
        <v>200000</v>
      </c>
      <c r="AB4373" s="1" t="s">
        <v>15933</v>
      </c>
      <c r="AC4373" s="7" t="s">
        <v>14868</v>
      </c>
      <c r="AD4373" s="1" t="s">
        <v>16269</v>
      </c>
    </row>
    <row r="4374" spans="1:30">
      <c r="A4374" s="6">
        <v>43943</v>
      </c>
      <c r="B4374" s="7" t="s">
        <v>15</v>
      </c>
      <c r="C4374" s="7" t="s">
        <v>4642</v>
      </c>
      <c r="D4374" s="7" t="s">
        <v>2046</v>
      </c>
      <c r="E4374" s="7" t="s">
        <v>16</v>
      </c>
      <c r="F4374" s="7"/>
      <c r="G4374" s="7" t="s">
        <v>17</v>
      </c>
      <c r="H4374" s="7" t="s">
        <v>7492</v>
      </c>
      <c r="I4374" s="7" t="s">
        <v>2093</v>
      </c>
      <c r="J4374" s="7"/>
      <c r="K4374" s="7" t="s">
        <v>2094</v>
      </c>
      <c r="L4374" s="7" t="s">
        <v>13865</v>
      </c>
      <c r="M4374" s="7" t="s">
        <v>2055</v>
      </c>
      <c r="N4374" s="7">
        <v>1040.52</v>
      </c>
      <c r="O4374" s="7">
        <v>348</v>
      </c>
      <c r="P4374" s="7">
        <v>2.99</v>
      </c>
      <c r="Q4374" s="7"/>
      <c r="R4374" s="1"/>
      <c r="S4374" s="1"/>
      <c r="T4374" s="1"/>
      <c r="U4374" s="15" t="s">
        <v>816</v>
      </c>
      <c r="V4374" s="52"/>
      <c r="W4374" s="14" t="s">
        <v>815</v>
      </c>
      <c r="X4374" s="20">
        <v>0</v>
      </c>
      <c r="Y4374" s="7" t="s">
        <v>13145</v>
      </c>
      <c r="Z4374" s="11" t="s">
        <v>4442</v>
      </c>
      <c r="AA4374" s="7">
        <v>2000000</v>
      </c>
      <c r="AB4374" s="1" t="s">
        <v>15207</v>
      </c>
      <c r="AC4374" s="7" t="s">
        <v>14869</v>
      </c>
      <c r="AD4374" s="1" t="s">
        <v>16269</v>
      </c>
    </row>
    <row r="4375" spans="1:30">
      <c r="A4375" s="6">
        <v>43921</v>
      </c>
      <c r="B4375" s="7" t="s">
        <v>15</v>
      </c>
      <c r="C4375" s="7" t="s">
        <v>4632</v>
      </c>
      <c r="D4375" s="7" t="s">
        <v>3512</v>
      </c>
      <c r="E4375" s="7" t="s">
        <v>16</v>
      </c>
      <c r="F4375" s="7"/>
      <c r="G4375" s="7" t="s">
        <v>17</v>
      </c>
      <c r="H4375" s="7" t="s">
        <v>7493</v>
      </c>
      <c r="I4375" s="7" t="s">
        <v>10319</v>
      </c>
      <c r="J4375" s="7" t="s">
        <v>10320</v>
      </c>
      <c r="K4375" s="7" t="s">
        <v>10320</v>
      </c>
      <c r="L4375" s="7" t="s">
        <v>14706</v>
      </c>
      <c r="M4375" s="7" t="s">
        <v>9847</v>
      </c>
      <c r="N4375" s="7">
        <v>1040</v>
      </c>
      <c r="O4375" s="7">
        <v>400</v>
      </c>
      <c r="P4375" s="7">
        <v>2.6</v>
      </c>
      <c r="Q4375" s="7"/>
      <c r="R4375" s="1"/>
      <c r="S4375" s="1"/>
      <c r="T4375" s="1"/>
      <c r="U4375" s="15" t="s">
        <v>816</v>
      </c>
      <c r="V4375" s="52"/>
      <c r="W4375" s="14" t="s">
        <v>815</v>
      </c>
      <c r="X4375" s="20">
        <v>0</v>
      </c>
      <c r="Y4375" s="7" t="s">
        <v>13146</v>
      </c>
      <c r="Z4375" s="11" t="s">
        <v>4442</v>
      </c>
      <c r="AA4375" s="7">
        <v>300000</v>
      </c>
      <c r="AB4375" s="1" t="s">
        <v>16107</v>
      </c>
      <c r="AC4375" s="7" t="s">
        <v>14869</v>
      </c>
      <c r="AD4375" s="1" t="s">
        <v>16269</v>
      </c>
    </row>
    <row r="4376" spans="1:30">
      <c r="A4376" s="6">
        <v>43951</v>
      </c>
      <c r="B4376" s="7" t="s">
        <v>15</v>
      </c>
      <c r="C4376" s="7" t="s">
        <v>4452</v>
      </c>
      <c r="D4376" s="7" t="s">
        <v>3804</v>
      </c>
      <c r="E4376" s="7" t="s">
        <v>117</v>
      </c>
      <c r="F4376" s="7" t="s">
        <v>5299</v>
      </c>
      <c r="G4376" s="7" t="s">
        <v>37</v>
      </c>
      <c r="H4376" s="7" t="s">
        <v>7494</v>
      </c>
      <c r="I4376" s="7" t="s">
        <v>8688</v>
      </c>
      <c r="J4376" s="7"/>
      <c r="K4376" s="7" t="s">
        <v>8689</v>
      </c>
      <c r="L4376" s="7" t="s">
        <v>14379</v>
      </c>
      <c r="M4376" s="7" t="s">
        <v>8690</v>
      </c>
      <c r="N4376" s="7">
        <v>1040</v>
      </c>
      <c r="O4376" s="7">
        <v>5</v>
      </c>
      <c r="P4376" s="7">
        <v>208</v>
      </c>
      <c r="Q4376" s="7"/>
      <c r="R4376" s="1"/>
      <c r="S4376" s="1"/>
      <c r="T4376" s="1"/>
      <c r="U4376" s="15" t="s">
        <v>816</v>
      </c>
      <c r="V4376" s="52"/>
      <c r="W4376" s="14" t="s">
        <v>815</v>
      </c>
      <c r="X4376" s="20">
        <v>0</v>
      </c>
      <c r="Y4376" s="7" t="s">
        <v>13147</v>
      </c>
      <c r="Z4376" s="11" t="s">
        <v>4442</v>
      </c>
      <c r="AA4376" s="7">
        <v>50000</v>
      </c>
      <c r="AB4376" s="1" t="s">
        <v>15773</v>
      </c>
      <c r="AC4376" s="7" t="s">
        <v>14868</v>
      </c>
      <c r="AD4376" s="1" t="s">
        <v>16269</v>
      </c>
    </row>
    <row r="4377" spans="1:30">
      <c r="A4377" s="6">
        <v>43918</v>
      </c>
      <c r="B4377" s="7" t="s">
        <v>15</v>
      </c>
      <c r="C4377" s="7" t="s">
        <v>4632</v>
      </c>
      <c r="D4377" s="7" t="s">
        <v>3512</v>
      </c>
      <c r="E4377" s="7" t="s">
        <v>16</v>
      </c>
      <c r="F4377" s="7"/>
      <c r="G4377" s="7" t="s">
        <v>17</v>
      </c>
      <c r="H4377" s="7" t="s">
        <v>7495</v>
      </c>
      <c r="I4377" s="7" t="s">
        <v>10321</v>
      </c>
      <c r="J4377" s="7" t="s">
        <v>10322</v>
      </c>
      <c r="K4377" s="7" t="s">
        <v>10322</v>
      </c>
      <c r="L4377" s="7" t="s">
        <v>14811</v>
      </c>
      <c r="M4377" s="7" t="s">
        <v>10323</v>
      </c>
      <c r="N4377" s="7">
        <v>1039.2</v>
      </c>
      <c r="O4377" s="7">
        <v>80</v>
      </c>
      <c r="P4377" s="7">
        <v>12.99</v>
      </c>
      <c r="Q4377" s="7"/>
      <c r="R4377" s="1"/>
      <c r="S4377" s="1"/>
      <c r="T4377" s="1"/>
      <c r="U4377" s="15" t="s">
        <v>816</v>
      </c>
      <c r="V4377" s="52"/>
      <c r="W4377" s="14" t="s">
        <v>815</v>
      </c>
      <c r="X4377" s="20">
        <v>0</v>
      </c>
      <c r="Y4377" s="7" t="s">
        <v>13148</v>
      </c>
      <c r="Z4377" s="11" t="s">
        <v>4442</v>
      </c>
      <c r="AA4377" s="7">
        <v>32990000</v>
      </c>
      <c r="AB4377" s="1" t="s">
        <v>16219</v>
      </c>
      <c r="AC4377" s="7" t="s">
        <v>14869</v>
      </c>
      <c r="AD4377" s="1" t="s">
        <v>16269</v>
      </c>
    </row>
    <row r="4378" spans="1:30">
      <c r="A4378" s="6">
        <v>43942</v>
      </c>
      <c r="B4378" s="7" t="s">
        <v>15</v>
      </c>
      <c r="C4378" s="7" t="s">
        <v>5184</v>
      </c>
      <c r="D4378" s="7" t="s">
        <v>474</v>
      </c>
      <c r="E4378" s="7" t="s">
        <v>16</v>
      </c>
      <c r="F4378" s="7"/>
      <c r="G4378" s="7" t="s">
        <v>37</v>
      </c>
      <c r="H4378" s="7" t="s">
        <v>7496</v>
      </c>
      <c r="I4378" s="7" t="s">
        <v>10324</v>
      </c>
      <c r="J4378" s="7"/>
      <c r="K4378" s="7" t="s">
        <v>10325</v>
      </c>
      <c r="L4378" s="7" t="s">
        <v>13710</v>
      </c>
      <c r="M4378" s="7" t="s">
        <v>533</v>
      </c>
      <c r="N4378" s="7">
        <v>1032</v>
      </c>
      <c r="O4378" s="7">
        <v>600</v>
      </c>
      <c r="P4378" s="7">
        <v>1.72</v>
      </c>
      <c r="Q4378" s="7" t="s">
        <v>10523</v>
      </c>
      <c r="R4378" s="1"/>
      <c r="S4378" s="1"/>
      <c r="T4378" s="1"/>
      <c r="U4378" s="15" t="s">
        <v>816</v>
      </c>
      <c r="V4378" s="52"/>
      <c r="W4378" s="14" t="s">
        <v>815</v>
      </c>
      <c r="X4378" s="20">
        <v>0</v>
      </c>
      <c r="Y4378" s="7" t="s">
        <v>13149</v>
      </c>
      <c r="Z4378" s="11" t="s">
        <v>4442</v>
      </c>
      <c r="AA4378" s="7">
        <v>155000</v>
      </c>
      <c r="AB4378" s="1" t="s">
        <v>14962</v>
      </c>
      <c r="AC4378" s="7" t="s">
        <v>14870</v>
      </c>
      <c r="AD4378" s="1" t="s">
        <v>16269</v>
      </c>
    </row>
    <row r="4379" spans="1:30">
      <c r="A4379" s="6">
        <v>43941</v>
      </c>
      <c r="B4379" s="7" t="s">
        <v>21</v>
      </c>
      <c r="C4379" s="7" t="s">
        <v>2648</v>
      </c>
      <c r="D4379" s="11" t="s">
        <v>3952</v>
      </c>
      <c r="E4379" s="7" t="s">
        <v>16</v>
      </c>
      <c r="F4379" s="7" t="s">
        <v>2670</v>
      </c>
      <c r="G4379" s="7" t="s">
        <v>17</v>
      </c>
      <c r="H4379" s="7" t="s">
        <v>7497</v>
      </c>
      <c r="I4379" s="7" t="s">
        <v>10326</v>
      </c>
      <c r="J4379" s="7"/>
      <c r="K4379" s="7"/>
      <c r="L4379" s="7" t="s">
        <v>14775</v>
      </c>
      <c r="M4379" s="7" t="s">
        <v>14774</v>
      </c>
      <c r="N4379" s="7">
        <v>1029.5999999999999</v>
      </c>
      <c r="O4379" s="7"/>
      <c r="P4379" s="7"/>
      <c r="Q4379" s="7"/>
      <c r="R4379" s="1"/>
      <c r="S4379" s="1"/>
      <c r="T4379" s="1"/>
      <c r="U4379" s="15" t="s">
        <v>816</v>
      </c>
      <c r="V4379" s="52"/>
      <c r="W4379" s="14" t="s">
        <v>815</v>
      </c>
      <c r="X4379" s="20">
        <v>0</v>
      </c>
      <c r="Y4379" s="7" t="s">
        <v>13150</v>
      </c>
      <c r="Z4379" s="11" t="s">
        <v>4442</v>
      </c>
      <c r="AA4379" s="7">
        <v>0</v>
      </c>
      <c r="AB4379" s="1" t="s">
        <v>16190</v>
      </c>
      <c r="AC4379" s="7" t="s">
        <v>14870</v>
      </c>
      <c r="AD4379" s="1" t="s">
        <v>16269</v>
      </c>
    </row>
    <row r="4380" spans="1:30">
      <c r="A4380" s="6">
        <v>43916</v>
      </c>
      <c r="B4380" s="7" t="s">
        <v>15</v>
      </c>
      <c r="C4380" s="7" t="s">
        <v>4632</v>
      </c>
      <c r="D4380" s="7" t="s">
        <v>3512</v>
      </c>
      <c r="E4380" s="7" t="s">
        <v>16</v>
      </c>
      <c r="F4380" s="7"/>
      <c r="G4380" s="7" t="s">
        <v>17</v>
      </c>
      <c r="H4380" s="7" t="s">
        <v>7498</v>
      </c>
      <c r="I4380" s="7" t="s">
        <v>8952</v>
      </c>
      <c r="J4380" s="7" t="s">
        <v>3561</v>
      </c>
      <c r="K4380" s="7" t="s">
        <v>3561</v>
      </c>
      <c r="L4380" s="7" t="s">
        <v>1722</v>
      </c>
      <c r="M4380" s="7" t="s">
        <v>1723</v>
      </c>
      <c r="N4380" s="7">
        <v>1022.5</v>
      </c>
      <c r="O4380" s="7">
        <v>250</v>
      </c>
      <c r="P4380" s="7">
        <v>4.09</v>
      </c>
      <c r="Q4380" s="7"/>
      <c r="R4380" s="1"/>
      <c r="S4380" s="1"/>
      <c r="T4380" s="1"/>
      <c r="U4380" s="15" t="s">
        <v>816</v>
      </c>
      <c r="V4380" s="52"/>
      <c r="W4380" s="14" t="s">
        <v>815</v>
      </c>
      <c r="X4380" s="20">
        <v>0</v>
      </c>
      <c r="Y4380" s="7" t="s">
        <v>13151</v>
      </c>
      <c r="Z4380" s="11" t="s">
        <v>4442</v>
      </c>
      <c r="AA4380" s="7">
        <v>1500000</v>
      </c>
      <c r="AB4380" s="1" t="s">
        <v>15148</v>
      </c>
      <c r="AC4380" s="7" t="s">
        <v>14869</v>
      </c>
      <c r="AD4380" s="1" t="s">
        <v>16269</v>
      </c>
    </row>
    <row r="4381" spans="1:30">
      <c r="A4381" s="6">
        <v>43911</v>
      </c>
      <c r="B4381" s="7" t="s">
        <v>15</v>
      </c>
      <c r="C4381" s="7" t="s">
        <v>4632</v>
      </c>
      <c r="D4381" s="7" t="s">
        <v>3512</v>
      </c>
      <c r="E4381" s="7" t="s">
        <v>16</v>
      </c>
      <c r="F4381" s="7"/>
      <c r="G4381" s="7" t="s">
        <v>17</v>
      </c>
      <c r="H4381" s="7" t="s">
        <v>7499</v>
      </c>
      <c r="I4381" s="7" t="s">
        <v>3517</v>
      </c>
      <c r="J4381" s="7" t="s">
        <v>3518</v>
      </c>
      <c r="K4381" s="7" t="s">
        <v>3518</v>
      </c>
      <c r="L4381" s="7" t="s">
        <v>3519</v>
      </c>
      <c r="M4381" s="7" t="s">
        <v>2431</v>
      </c>
      <c r="N4381" s="7">
        <v>1016.4</v>
      </c>
      <c r="O4381" s="7">
        <v>1540</v>
      </c>
      <c r="P4381" s="7">
        <v>0.66</v>
      </c>
      <c r="Q4381" s="7"/>
      <c r="R4381" s="1"/>
      <c r="S4381" s="1"/>
      <c r="T4381" s="1"/>
      <c r="U4381" s="15" t="s">
        <v>816</v>
      </c>
      <c r="V4381" s="52"/>
      <c r="W4381" s="14" t="s">
        <v>815</v>
      </c>
      <c r="X4381" s="20">
        <v>0</v>
      </c>
      <c r="Y4381" s="7" t="s">
        <v>13152</v>
      </c>
      <c r="Z4381" s="11" t="s">
        <v>4442</v>
      </c>
      <c r="AA4381" s="7">
        <v>2500000</v>
      </c>
      <c r="AB4381" s="1" t="s">
        <v>15251</v>
      </c>
      <c r="AC4381" s="7" t="s">
        <v>14869</v>
      </c>
      <c r="AD4381" s="1" t="s">
        <v>16269</v>
      </c>
    </row>
    <row r="4382" spans="1:30">
      <c r="A4382" s="6" t="s">
        <v>815</v>
      </c>
      <c r="B4382" s="7" t="s">
        <v>15</v>
      </c>
      <c r="C4382" s="7" t="s">
        <v>4458</v>
      </c>
      <c r="D4382" s="11" t="s">
        <v>904</v>
      </c>
      <c r="E4382" s="7" t="s">
        <v>16</v>
      </c>
      <c r="F4382" s="7" t="s">
        <v>2462</v>
      </c>
      <c r="G4382" s="7" t="s">
        <v>17</v>
      </c>
      <c r="H4382" s="7" t="s">
        <v>7500</v>
      </c>
      <c r="I4382" s="7" t="s">
        <v>9865</v>
      </c>
      <c r="J4382" s="7"/>
      <c r="K4382" s="7" t="s">
        <v>4849</v>
      </c>
      <c r="L4382" s="7" t="s">
        <v>9866</v>
      </c>
      <c r="M4382" s="7" t="s">
        <v>883</v>
      </c>
      <c r="N4382" s="7">
        <v>1016</v>
      </c>
      <c r="O4382" s="7"/>
      <c r="P4382" s="7"/>
      <c r="Q4382" s="7"/>
      <c r="R4382" s="1"/>
      <c r="S4382" s="1"/>
      <c r="T4382" s="1"/>
      <c r="U4382" s="15" t="s">
        <v>816</v>
      </c>
      <c r="V4382" s="52"/>
      <c r="W4382" s="14" t="s">
        <v>815</v>
      </c>
      <c r="X4382" s="20">
        <v>0</v>
      </c>
      <c r="Y4382" s="7" t="s">
        <v>13153</v>
      </c>
      <c r="Z4382" s="11" t="s">
        <v>4442</v>
      </c>
      <c r="AA4382" s="7">
        <v>250000</v>
      </c>
      <c r="AB4382" s="1" t="s">
        <v>15015</v>
      </c>
      <c r="AC4382" s="7" t="s">
        <v>14870</v>
      </c>
      <c r="AD4382" s="1" t="s">
        <v>16269</v>
      </c>
    </row>
    <row r="4383" spans="1:30">
      <c r="A4383" s="6">
        <v>43938</v>
      </c>
      <c r="B4383" s="7" t="s">
        <v>21</v>
      </c>
      <c r="C4383" s="7" t="s">
        <v>4589</v>
      </c>
      <c r="D4383" s="7" t="s">
        <v>2170</v>
      </c>
      <c r="E4383" s="7" t="s">
        <v>16</v>
      </c>
      <c r="F4383" s="7"/>
      <c r="G4383" s="7" t="s">
        <v>17</v>
      </c>
      <c r="H4383" s="7" t="s">
        <v>7501</v>
      </c>
      <c r="I4383" s="7" t="s">
        <v>5081</v>
      </c>
      <c r="J4383" s="7"/>
      <c r="K4383" s="7"/>
      <c r="L4383" s="7" t="s">
        <v>13872</v>
      </c>
      <c r="M4383" s="7" t="s">
        <v>2172</v>
      </c>
      <c r="N4383" s="7">
        <v>1015</v>
      </c>
      <c r="O4383" s="7">
        <v>500</v>
      </c>
      <c r="P4383" s="7">
        <v>2.0299999999999998</v>
      </c>
      <c r="Q4383" s="7"/>
      <c r="R4383" s="1"/>
      <c r="S4383" s="1"/>
      <c r="T4383" s="1"/>
      <c r="U4383" s="15" t="s">
        <v>816</v>
      </c>
      <c r="V4383" s="52"/>
      <c r="W4383" s="14" t="s">
        <v>815</v>
      </c>
      <c r="X4383" s="20">
        <v>0</v>
      </c>
      <c r="Y4383" s="7" t="s">
        <v>13154</v>
      </c>
      <c r="Z4383" s="11" t="s">
        <v>4442</v>
      </c>
      <c r="AA4383" s="7">
        <v>500000</v>
      </c>
      <c r="AB4383" s="1" t="s">
        <v>15215</v>
      </c>
      <c r="AC4383" s="7" t="s">
        <v>14869</v>
      </c>
      <c r="AD4383" s="1" t="s">
        <v>16269</v>
      </c>
    </row>
    <row r="4384" spans="1:30">
      <c r="A4384" s="6">
        <v>43938</v>
      </c>
      <c r="B4384" s="7" t="s">
        <v>21</v>
      </c>
      <c r="C4384" s="7" t="s">
        <v>4589</v>
      </c>
      <c r="D4384" s="7" t="s">
        <v>2170</v>
      </c>
      <c r="E4384" s="7" t="s">
        <v>16</v>
      </c>
      <c r="F4384" s="7"/>
      <c r="G4384" s="7" t="s">
        <v>17</v>
      </c>
      <c r="H4384" s="7" t="s">
        <v>7502</v>
      </c>
      <c r="I4384" s="7" t="s">
        <v>5081</v>
      </c>
      <c r="J4384" s="7"/>
      <c r="K4384" s="7"/>
      <c r="L4384" s="7" t="s">
        <v>13872</v>
      </c>
      <c r="M4384" s="7" t="s">
        <v>2172</v>
      </c>
      <c r="N4384" s="7">
        <v>1015</v>
      </c>
      <c r="O4384" s="7">
        <v>500</v>
      </c>
      <c r="P4384" s="7">
        <v>2.0299999999999998</v>
      </c>
      <c r="Q4384" s="7"/>
      <c r="R4384" s="1"/>
      <c r="S4384" s="1"/>
      <c r="T4384" s="1"/>
      <c r="U4384" s="15" t="s">
        <v>816</v>
      </c>
      <c r="V4384" s="52"/>
      <c r="W4384" s="14" t="s">
        <v>815</v>
      </c>
      <c r="X4384" s="20">
        <v>0</v>
      </c>
      <c r="Y4384" s="7" t="s">
        <v>13155</v>
      </c>
      <c r="Z4384" s="11" t="s">
        <v>4442</v>
      </c>
      <c r="AA4384" s="7">
        <v>500000</v>
      </c>
      <c r="AB4384" s="1" t="s">
        <v>15215</v>
      </c>
      <c r="AC4384" s="7" t="s">
        <v>14869</v>
      </c>
      <c r="AD4384" s="1" t="s">
        <v>16269</v>
      </c>
    </row>
    <row r="4385" spans="1:30">
      <c r="A4385" s="6">
        <v>43949</v>
      </c>
      <c r="B4385" s="7" t="s">
        <v>15</v>
      </c>
      <c r="C4385" s="7" t="s">
        <v>4647</v>
      </c>
      <c r="D4385" s="7" t="s">
        <v>4137</v>
      </c>
      <c r="E4385" s="7" t="s">
        <v>117</v>
      </c>
      <c r="F4385" s="7" t="s">
        <v>7503</v>
      </c>
      <c r="G4385" s="7" t="s">
        <v>34</v>
      </c>
      <c r="H4385" s="7" t="s">
        <v>7504</v>
      </c>
      <c r="I4385" s="7" t="s">
        <v>10327</v>
      </c>
      <c r="J4385" s="7"/>
      <c r="K4385" s="7"/>
      <c r="L4385" s="7" t="s">
        <v>14812</v>
      </c>
      <c r="M4385" s="7" t="s">
        <v>10328</v>
      </c>
      <c r="N4385" s="7">
        <v>1005</v>
      </c>
      <c r="O4385" s="7">
        <v>5</v>
      </c>
      <c r="P4385" s="7">
        <v>201</v>
      </c>
      <c r="Q4385" s="7"/>
      <c r="R4385" s="1"/>
      <c r="S4385" s="1"/>
      <c r="T4385" s="1"/>
      <c r="U4385" s="15" t="s">
        <v>816</v>
      </c>
      <c r="V4385" s="52"/>
      <c r="W4385" s="14" t="s">
        <v>815</v>
      </c>
      <c r="X4385" s="20">
        <v>0</v>
      </c>
      <c r="Y4385" s="7" t="s">
        <v>13156</v>
      </c>
      <c r="Z4385" s="11" t="s">
        <v>4442</v>
      </c>
      <c r="AA4385" s="7">
        <v>100000</v>
      </c>
      <c r="AB4385" s="1" t="s">
        <v>15896</v>
      </c>
      <c r="AC4385" s="7" t="s">
        <v>14868</v>
      </c>
      <c r="AD4385" s="1" t="s">
        <v>16269</v>
      </c>
    </row>
    <row r="4386" spans="1:30">
      <c r="A4386" s="6">
        <v>43938</v>
      </c>
      <c r="B4386" s="7" t="s">
        <v>15</v>
      </c>
      <c r="C4386" s="7" t="s">
        <v>4244</v>
      </c>
      <c r="D4386" s="11" t="s">
        <v>3155</v>
      </c>
      <c r="E4386" s="7" t="s">
        <v>16</v>
      </c>
      <c r="F4386" s="7" t="s">
        <v>3156</v>
      </c>
      <c r="G4386" s="7" t="s">
        <v>34</v>
      </c>
      <c r="H4386" s="7" t="s">
        <v>7505</v>
      </c>
      <c r="I4386" s="7" t="s">
        <v>3207</v>
      </c>
      <c r="J4386" s="7" t="s">
        <v>3208</v>
      </c>
      <c r="K4386" s="7" t="s">
        <v>3209</v>
      </c>
      <c r="L4386" s="7" t="s">
        <v>13959</v>
      </c>
      <c r="M4386" s="7" t="s">
        <v>3210</v>
      </c>
      <c r="N4386" s="7">
        <v>1000</v>
      </c>
      <c r="O4386" s="7">
        <v>10</v>
      </c>
      <c r="P4386" s="7">
        <v>100</v>
      </c>
      <c r="Q4386" s="7"/>
      <c r="R4386" s="1"/>
      <c r="S4386" s="1"/>
      <c r="T4386" s="1"/>
      <c r="U4386" s="15" t="s">
        <v>816</v>
      </c>
      <c r="V4386" s="52"/>
      <c r="W4386" s="14" t="s">
        <v>815</v>
      </c>
      <c r="X4386" s="20">
        <v>0</v>
      </c>
      <c r="Y4386" s="7" t="s">
        <v>13157</v>
      </c>
      <c r="Z4386" s="11" t="s">
        <v>4442</v>
      </c>
      <c r="AA4386" s="7">
        <v>100000</v>
      </c>
      <c r="AB4386" s="1" t="s">
        <v>15344</v>
      </c>
      <c r="AC4386" s="7" t="s">
        <v>14868</v>
      </c>
      <c r="AD4386" s="1" t="s">
        <v>16269</v>
      </c>
    </row>
    <row r="4387" spans="1:30">
      <c r="A4387" s="6">
        <v>43943</v>
      </c>
      <c r="B4387" s="7" t="s">
        <v>15</v>
      </c>
      <c r="C4387" s="7" t="s">
        <v>4642</v>
      </c>
      <c r="D4387" s="7" t="s">
        <v>2046</v>
      </c>
      <c r="E4387" s="7" t="s">
        <v>16</v>
      </c>
      <c r="F4387" s="7"/>
      <c r="G4387" s="7" t="s">
        <v>17</v>
      </c>
      <c r="H4387" s="7" t="s">
        <v>7506</v>
      </c>
      <c r="I4387" s="7" t="s">
        <v>2093</v>
      </c>
      <c r="J4387" s="7"/>
      <c r="K4387" s="7" t="s">
        <v>2094</v>
      </c>
      <c r="L4387" s="7" t="s">
        <v>13865</v>
      </c>
      <c r="M4387" s="7" t="s">
        <v>2055</v>
      </c>
      <c r="N4387" s="7">
        <v>998.75</v>
      </c>
      <c r="O4387" s="7">
        <v>125</v>
      </c>
      <c r="P4387" s="7">
        <v>7.99</v>
      </c>
      <c r="Q4387" s="7"/>
      <c r="R4387" s="1"/>
      <c r="S4387" s="1"/>
      <c r="T4387" s="1"/>
      <c r="U4387" s="15" t="s">
        <v>816</v>
      </c>
      <c r="V4387" s="52"/>
      <c r="W4387" s="14" t="s">
        <v>815</v>
      </c>
      <c r="X4387" s="20">
        <v>0</v>
      </c>
      <c r="Y4387" s="7" t="s">
        <v>13158</v>
      </c>
      <c r="Z4387" s="11" t="s">
        <v>4442</v>
      </c>
      <c r="AA4387" s="7">
        <v>2000000</v>
      </c>
      <c r="AB4387" s="1" t="s">
        <v>15207</v>
      </c>
      <c r="AC4387" s="7" t="s">
        <v>14869</v>
      </c>
      <c r="AD4387" s="1" t="s">
        <v>16269</v>
      </c>
    </row>
    <row r="4388" spans="1:30">
      <c r="A4388" s="6">
        <v>43943</v>
      </c>
      <c r="B4388" s="7" t="s">
        <v>15</v>
      </c>
      <c r="C4388" s="7" t="s">
        <v>4642</v>
      </c>
      <c r="D4388" s="7" t="s">
        <v>2046</v>
      </c>
      <c r="E4388" s="7" t="s">
        <v>16</v>
      </c>
      <c r="F4388" s="7"/>
      <c r="G4388" s="7" t="s">
        <v>17</v>
      </c>
      <c r="H4388" s="7" t="s">
        <v>7507</v>
      </c>
      <c r="I4388" s="7" t="s">
        <v>2093</v>
      </c>
      <c r="J4388" s="7"/>
      <c r="K4388" s="7" t="s">
        <v>2094</v>
      </c>
      <c r="L4388" s="7" t="s">
        <v>13865</v>
      </c>
      <c r="M4388" s="7" t="s">
        <v>2055</v>
      </c>
      <c r="N4388" s="7">
        <v>998</v>
      </c>
      <c r="O4388" s="7">
        <v>200</v>
      </c>
      <c r="P4388" s="7">
        <v>4.99</v>
      </c>
      <c r="Q4388" s="7"/>
      <c r="R4388" s="1"/>
      <c r="S4388" s="1"/>
      <c r="T4388" s="1"/>
      <c r="U4388" s="15" t="s">
        <v>816</v>
      </c>
      <c r="V4388" s="52"/>
      <c r="W4388" s="14" t="s">
        <v>815</v>
      </c>
      <c r="X4388" s="20">
        <v>0</v>
      </c>
      <c r="Y4388" s="7" t="s">
        <v>13159</v>
      </c>
      <c r="Z4388" s="11" t="s">
        <v>4442</v>
      </c>
      <c r="AA4388" s="7">
        <v>2000000</v>
      </c>
      <c r="AB4388" s="1" t="s">
        <v>15207</v>
      </c>
      <c r="AC4388" s="7" t="s">
        <v>14869</v>
      </c>
      <c r="AD4388" s="1" t="s">
        <v>16269</v>
      </c>
    </row>
    <row r="4389" spans="1:30">
      <c r="A4389" s="6">
        <v>43938</v>
      </c>
      <c r="B4389" s="7" t="s">
        <v>15</v>
      </c>
      <c r="C4389" s="7" t="s">
        <v>4458</v>
      </c>
      <c r="D4389" s="11" t="s">
        <v>904</v>
      </c>
      <c r="E4389" s="7" t="s">
        <v>16</v>
      </c>
      <c r="F4389" s="7" t="s">
        <v>6341</v>
      </c>
      <c r="G4389" s="7" t="s">
        <v>34</v>
      </c>
      <c r="H4389" s="7" t="s">
        <v>7508</v>
      </c>
      <c r="I4389" s="7" t="s">
        <v>9274</v>
      </c>
      <c r="J4389" s="7"/>
      <c r="K4389" s="7"/>
      <c r="L4389" s="7" t="s">
        <v>8203</v>
      </c>
      <c r="M4389" s="7" t="s">
        <v>10007</v>
      </c>
      <c r="N4389" s="7">
        <v>995</v>
      </c>
      <c r="O4389" s="7"/>
      <c r="P4389" s="7"/>
      <c r="Q4389" s="7"/>
      <c r="R4389" s="1"/>
      <c r="S4389" s="1"/>
      <c r="T4389" s="1"/>
      <c r="U4389" s="15" t="s">
        <v>816</v>
      </c>
      <c r="V4389" s="52"/>
      <c r="W4389" s="14" t="s">
        <v>815</v>
      </c>
      <c r="X4389" s="20">
        <v>0</v>
      </c>
      <c r="Y4389" s="7" t="s">
        <v>13160</v>
      </c>
      <c r="Z4389" s="11" t="s">
        <v>4442</v>
      </c>
      <c r="AA4389" s="7">
        <v>0</v>
      </c>
      <c r="AB4389" s="1" t="s">
        <v>15946</v>
      </c>
      <c r="AC4389" s="7" t="s">
        <v>14869</v>
      </c>
      <c r="AD4389" s="1" t="s">
        <v>16269</v>
      </c>
    </row>
    <row r="4390" spans="1:30">
      <c r="A4390" s="6" t="s">
        <v>815</v>
      </c>
      <c r="B4390" s="7" t="s">
        <v>15</v>
      </c>
      <c r="C4390" s="7" t="s">
        <v>4458</v>
      </c>
      <c r="D4390" s="11" t="s">
        <v>904</v>
      </c>
      <c r="E4390" s="7" t="s">
        <v>16</v>
      </c>
      <c r="F4390" s="7" t="s">
        <v>4459</v>
      </c>
      <c r="G4390" s="7" t="s">
        <v>17</v>
      </c>
      <c r="H4390" s="7" t="s">
        <v>6980</v>
      </c>
      <c r="I4390" s="7" t="s">
        <v>4843</v>
      </c>
      <c r="J4390" s="7"/>
      <c r="K4390" s="7" t="s">
        <v>4517</v>
      </c>
      <c r="L4390" s="7" t="s">
        <v>8355</v>
      </c>
      <c r="M4390" s="7" t="s">
        <v>2620</v>
      </c>
      <c r="N4390" s="7">
        <v>992</v>
      </c>
      <c r="O4390" s="7"/>
      <c r="P4390" s="7"/>
      <c r="Q4390" s="7"/>
      <c r="R4390" s="1"/>
      <c r="S4390" s="1"/>
      <c r="T4390" s="1"/>
      <c r="U4390" s="15" t="s">
        <v>816</v>
      </c>
      <c r="V4390" s="52"/>
      <c r="W4390" s="14" t="s">
        <v>815</v>
      </c>
      <c r="X4390" s="20">
        <v>0</v>
      </c>
      <c r="Y4390" s="7" t="s">
        <v>13161</v>
      </c>
      <c r="Z4390" s="11" t="s">
        <v>4442</v>
      </c>
      <c r="AA4390" s="7">
        <v>40000000</v>
      </c>
      <c r="AB4390" s="1" t="s">
        <v>15276</v>
      </c>
      <c r="AC4390" s="7" t="s">
        <v>14869</v>
      </c>
      <c r="AD4390" s="1" t="s">
        <v>16269</v>
      </c>
    </row>
    <row r="4391" spans="1:30">
      <c r="A4391" s="6">
        <v>43941</v>
      </c>
      <c r="B4391" s="7" t="s">
        <v>15</v>
      </c>
      <c r="C4391" s="7" t="s">
        <v>4645</v>
      </c>
      <c r="D4391" s="7" t="s">
        <v>692</v>
      </c>
      <c r="E4391" s="7" t="s">
        <v>16</v>
      </c>
      <c r="F4391" s="7"/>
      <c r="G4391" s="7" t="s">
        <v>37</v>
      </c>
      <c r="H4391" s="7" t="s">
        <v>7509</v>
      </c>
      <c r="I4391" s="7" t="s">
        <v>9749</v>
      </c>
      <c r="J4391" s="7"/>
      <c r="K4391" s="7" t="s">
        <v>9750</v>
      </c>
      <c r="L4391" s="7" t="s">
        <v>14677</v>
      </c>
      <c r="M4391" s="7" t="s">
        <v>9751</v>
      </c>
      <c r="N4391" s="7">
        <v>976</v>
      </c>
      <c r="O4391" s="7">
        <v>50</v>
      </c>
      <c r="P4391" s="7">
        <v>19.52</v>
      </c>
      <c r="Q4391" s="7"/>
      <c r="R4391" s="1"/>
      <c r="S4391" s="1"/>
      <c r="T4391" s="1"/>
      <c r="U4391" s="15" t="s">
        <v>816</v>
      </c>
      <c r="V4391" s="52"/>
      <c r="W4391" s="14" t="s">
        <v>815</v>
      </c>
      <c r="X4391" s="20">
        <v>0</v>
      </c>
      <c r="Y4391" s="7" t="s">
        <v>13162</v>
      </c>
      <c r="Z4391" s="11" t="s">
        <v>4442</v>
      </c>
      <c r="AA4391" s="7">
        <v>94000</v>
      </c>
      <c r="AB4391" s="1" t="s">
        <v>16078</v>
      </c>
      <c r="AC4391" s="7" t="s">
        <v>14870</v>
      </c>
      <c r="AD4391" s="1" t="s">
        <v>16269</v>
      </c>
    </row>
    <row r="4392" spans="1:30">
      <c r="A4392" s="6">
        <v>43941</v>
      </c>
      <c r="B4392" s="7" t="s">
        <v>15</v>
      </c>
      <c r="C4392" s="7" t="s">
        <v>4645</v>
      </c>
      <c r="D4392" s="7" t="s">
        <v>692</v>
      </c>
      <c r="E4392" s="7" t="s">
        <v>16</v>
      </c>
      <c r="F4392" s="7"/>
      <c r="G4392" s="7" t="s">
        <v>37</v>
      </c>
      <c r="H4392" s="7" t="s">
        <v>7510</v>
      </c>
      <c r="I4392" s="7" t="s">
        <v>9749</v>
      </c>
      <c r="J4392" s="7"/>
      <c r="K4392" s="7" t="s">
        <v>9750</v>
      </c>
      <c r="L4392" s="7" t="s">
        <v>14677</v>
      </c>
      <c r="M4392" s="7" t="s">
        <v>9751</v>
      </c>
      <c r="N4392" s="7">
        <v>976</v>
      </c>
      <c r="O4392" s="7">
        <v>50</v>
      </c>
      <c r="P4392" s="7">
        <v>19.52</v>
      </c>
      <c r="Q4392" s="7"/>
      <c r="R4392" s="1"/>
      <c r="S4392" s="1"/>
      <c r="T4392" s="1"/>
      <c r="U4392" s="15" t="s">
        <v>816</v>
      </c>
      <c r="V4392" s="52"/>
      <c r="W4392" s="14" t="s">
        <v>815</v>
      </c>
      <c r="X4392" s="20">
        <v>0</v>
      </c>
      <c r="Y4392" s="7" t="s">
        <v>13163</v>
      </c>
      <c r="Z4392" s="11" t="s">
        <v>4442</v>
      </c>
      <c r="AA4392" s="7">
        <v>94000</v>
      </c>
      <c r="AB4392" s="1" t="s">
        <v>16078</v>
      </c>
      <c r="AC4392" s="7" t="s">
        <v>14870</v>
      </c>
      <c r="AD4392" s="1" t="s">
        <v>16269</v>
      </c>
    </row>
    <row r="4393" spans="1:30">
      <c r="A4393" s="6">
        <v>43943</v>
      </c>
      <c r="B4393" s="7" t="s">
        <v>15</v>
      </c>
      <c r="C4393" s="7" t="s">
        <v>4645</v>
      </c>
      <c r="D4393" s="7" t="s">
        <v>692</v>
      </c>
      <c r="E4393" s="7" t="s">
        <v>16</v>
      </c>
      <c r="F4393" s="7"/>
      <c r="G4393" s="7" t="s">
        <v>37</v>
      </c>
      <c r="H4393" s="7" t="s">
        <v>7511</v>
      </c>
      <c r="I4393" s="7" t="s">
        <v>727</v>
      </c>
      <c r="J4393" s="7"/>
      <c r="K4393" s="7" t="s">
        <v>728</v>
      </c>
      <c r="L4393" s="7" t="s">
        <v>14388</v>
      </c>
      <c r="M4393" s="7" t="s">
        <v>8726</v>
      </c>
      <c r="N4393" s="7">
        <v>975</v>
      </c>
      <c r="O4393" s="7">
        <v>5</v>
      </c>
      <c r="P4393" s="7">
        <v>195</v>
      </c>
      <c r="Q4393" s="7"/>
      <c r="R4393" s="1"/>
      <c r="S4393" s="1"/>
      <c r="T4393" s="1"/>
      <c r="U4393" s="15" t="s">
        <v>816</v>
      </c>
      <c r="V4393" s="52"/>
      <c r="W4393" s="14" t="s">
        <v>815</v>
      </c>
      <c r="X4393" s="20">
        <v>0</v>
      </c>
      <c r="Y4393" s="7" t="s">
        <v>13164</v>
      </c>
      <c r="Z4393" s="11" t="s">
        <v>4442</v>
      </c>
      <c r="AA4393" s="7">
        <v>95400</v>
      </c>
      <c r="AB4393" s="1" t="s">
        <v>15785</v>
      </c>
      <c r="AC4393" s="7" t="s">
        <v>14868</v>
      </c>
      <c r="AD4393" s="1" t="s">
        <v>16269</v>
      </c>
    </row>
    <row r="4394" spans="1:30">
      <c r="A4394" s="6">
        <v>43949</v>
      </c>
      <c r="B4394" s="7" t="s">
        <v>1385</v>
      </c>
      <c r="C4394" s="7" t="s">
        <v>4499</v>
      </c>
      <c r="D4394" s="7" t="s">
        <v>2194</v>
      </c>
      <c r="E4394" s="7" t="s">
        <v>36</v>
      </c>
      <c r="F4394" s="7" t="s">
        <v>2319</v>
      </c>
      <c r="G4394" s="7" t="s">
        <v>17</v>
      </c>
      <c r="H4394" s="7" t="s">
        <v>6978</v>
      </c>
      <c r="I4394" s="7" t="s">
        <v>2321</v>
      </c>
      <c r="J4394" s="7" t="s">
        <v>2321</v>
      </c>
      <c r="K4394" s="7" t="s">
        <v>2321</v>
      </c>
      <c r="L4394" s="7" t="s">
        <v>14463</v>
      </c>
      <c r="M4394" s="7" t="s">
        <v>8987</v>
      </c>
      <c r="N4394" s="7">
        <v>962.5</v>
      </c>
      <c r="O4394" s="7">
        <v>25</v>
      </c>
      <c r="P4394" s="7">
        <v>38.5</v>
      </c>
      <c r="Q4394" s="7"/>
      <c r="R4394" s="1"/>
      <c r="S4394" s="1"/>
      <c r="T4394" s="1"/>
      <c r="U4394" s="15" t="s">
        <v>816</v>
      </c>
      <c r="V4394" s="52"/>
      <c r="W4394" s="14" t="s">
        <v>815</v>
      </c>
      <c r="X4394" s="20">
        <v>0</v>
      </c>
      <c r="Y4394" s="7" t="s">
        <v>13165</v>
      </c>
      <c r="Z4394" s="11" t="s">
        <v>4442</v>
      </c>
      <c r="AA4394" s="7">
        <v>80000</v>
      </c>
      <c r="AB4394" s="1" t="s">
        <v>15861</v>
      </c>
      <c r="AC4394" s="7" t="s">
        <v>14869</v>
      </c>
      <c r="AD4394" s="1" t="s">
        <v>16269</v>
      </c>
    </row>
    <row r="4395" spans="1:30">
      <c r="A4395" s="6">
        <v>43920</v>
      </c>
      <c r="B4395" s="7" t="s">
        <v>15</v>
      </c>
      <c r="C4395" s="7" t="s">
        <v>4632</v>
      </c>
      <c r="D4395" s="7" t="s">
        <v>3512</v>
      </c>
      <c r="E4395" s="7" t="s">
        <v>16</v>
      </c>
      <c r="F4395" s="7"/>
      <c r="G4395" s="7" t="s">
        <v>17</v>
      </c>
      <c r="H4395" s="7" t="s">
        <v>7512</v>
      </c>
      <c r="I4395" s="7" t="s">
        <v>10329</v>
      </c>
      <c r="J4395" s="7" t="s">
        <v>10330</v>
      </c>
      <c r="K4395" s="7" t="s">
        <v>10330</v>
      </c>
      <c r="L4395" s="7" t="s">
        <v>8468</v>
      </c>
      <c r="M4395" s="7" t="s">
        <v>8243</v>
      </c>
      <c r="N4395" s="7">
        <v>960</v>
      </c>
      <c r="O4395" s="7">
        <v>200</v>
      </c>
      <c r="P4395" s="7">
        <v>4.8</v>
      </c>
      <c r="Q4395" s="7"/>
      <c r="R4395" s="1"/>
      <c r="S4395" s="1"/>
      <c r="T4395" s="1"/>
      <c r="U4395" s="15" t="s">
        <v>816</v>
      </c>
      <c r="V4395" s="52"/>
      <c r="W4395" s="14" t="s">
        <v>815</v>
      </c>
      <c r="X4395" s="20">
        <v>0</v>
      </c>
      <c r="Y4395" s="7" t="s">
        <v>13166</v>
      </c>
      <c r="Z4395" s="11" t="s">
        <v>4442</v>
      </c>
      <c r="AA4395" s="7">
        <v>900000000</v>
      </c>
      <c r="AB4395" s="1" t="s">
        <v>15657</v>
      </c>
      <c r="AC4395" s="7" t="s">
        <v>14869</v>
      </c>
      <c r="AD4395" s="1" t="s">
        <v>16269</v>
      </c>
    </row>
    <row r="4396" spans="1:30">
      <c r="A4396" s="6">
        <v>43944</v>
      </c>
      <c r="B4396" s="7" t="s">
        <v>21</v>
      </c>
      <c r="C4396" s="7" t="s">
        <v>4656</v>
      </c>
      <c r="D4396" s="7" t="s">
        <v>39</v>
      </c>
      <c r="E4396" s="7" t="s">
        <v>16</v>
      </c>
      <c r="F4396" s="7" t="s">
        <v>176</v>
      </c>
      <c r="G4396" s="7" t="s">
        <v>17</v>
      </c>
      <c r="H4396" s="7" t="s">
        <v>7513</v>
      </c>
      <c r="I4396" s="7" t="s">
        <v>10331</v>
      </c>
      <c r="J4396" s="7"/>
      <c r="K4396" s="7" t="s">
        <v>8161</v>
      </c>
      <c r="L4396" s="7" t="s">
        <v>13664</v>
      </c>
      <c r="M4396" s="7" t="s">
        <v>185</v>
      </c>
      <c r="N4396" s="7">
        <v>960</v>
      </c>
      <c r="O4396" s="7">
        <v>1000</v>
      </c>
      <c r="P4396" s="7">
        <v>0.96</v>
      </c>
      <c r="Q4396" s="7"/>
      <c r="R4396" s="1"/>
      <c r="S4396" s="1"/>
      <c r="T4396" s="1"/>
      <c r="U4396" s="15" t="s">
        <v>816</v>
      </c>
      <c r="V4396" s="52"/>
      <c r="W4396" s="14" t="s">
        <v>815</v>
      </c>
      <c r="X4396" s="20">
        <v>0</v>
      </c>
      <c r="Y4396" s="7" t="s">
        <v>13167</v>
      </c>
      <c r="Z4396" s="11" t="s">
        <v>4442</v>
      </c>
      <c r="AA4396" s="7">
        <v>900000</v>
      </c>
      <c r="AB4396" s="1" t="s">
        <v>14903</v>
      </c>
      <c r="AC4396" s="7" t="s">
        <v>14869</v>
      </c>
      <c r="AD4396" s="1" t="s">
        <v>16269</v>
      </c>
    </row>
    <row r="4397" spans="1:30">
      <c r="A4397" s="6">
        <v>43943</v>
      </c>
      <c r="B4397" s="7" t="s">
        <v>15</v>
      </c>
      <c r="C4397" s="7" t="s">
        <v>4642</v>
      </c>
      <c r="D4397" s="7" t="s">
        <v>2046</v>
      </c>
      <c r="E4397" s="7" t="s">
        <v>16</v>
      </c>
      <c r="F4397" s="7"/>
      <c r="G4397" s="7" t="s">
        <v>17</v>
      </c>
      <c r="H4397" s="7" t="s">
        <v>7514</v>
      </c>
      <c r="I4397" s="7" t="s">
        <v>2093</v>
      </c>
      <c r="J4397" s="7"/>
      <c r="K4397" s="7" t="s">
        <v>2094</v>
      </c>
      <c r="L4397" s="7" t="s">
        <v>13865</v>
      </c>
      <c r="M4397" s="7" t="s">
        <v>2055</v>
      </c>
      <c r="N4397" s="7">
        <v>957.6</v>
      </c>
      <c r="O4397" s="7">
        <v>240</v>
      </c>
      <c r="P4397" s="7">
        <v>3.99</v>
      </c>
      <c r="Q4397" s="7"/>
      <c r="R4397" s="1"/>
      <c r="S4397" s="1"/>
      <c r="T4397" s="1"/>
      <c r="U4397" s="15" t="s">
        <v>816</v>
      </c>
      <c r="V4397" s="52"/>
      <c r="W4397" s="14" t="s">
        <v>815</v>
      </c>
      <c r="X4397" s="20">
        <v>0</v>
      </c>
      <c r="Y4397" s="7" t="s">
        <v>13168</v>
      </c>
      <c r="Z4397" s="11" t="s">
        <v>4442</v>
      </c>
      <c r="AA4397" s="7">
        <v>2000000</v>
      </c>
      <c r="AB4397" s="1" t="s">
        <v>15207</v>
      </c>
      <c r="AC4397" s="7" t="s">
        <v>14869</v>
      </c>
      <c r="AD4397" s="1" t="s">
        <v>16269</v>
      </c>
    </row>
    <row r="4398" spans="1:30">
      <c r="A4398" s="6">
        <v>43943</v>
      </c>
      <c r="B4398" s="7" t="s">
        <v>15</v>
      </c>
      <c r="C4398" s="7" t="s">
        <v>4642</v>
      </c>
      <c r="D4398" s="7" t="s">
        <v>2046</v>
      </c>
      <c r="E4398" s="7" t="s">
        <v>16</v>
      </c>
      <c r="F4398" s="7"/>
      <c r="G4398" s="7" t="s">
        <v>17</v>
      </c>
      <c r="H4398" s="7" t="s">
        <v>7515</v>
      </c>
      <c r="I4398" s="7" t="s">
        <v>2093</v>
      </c>
      <c r="J4398" s="7"/>
      <c r="K4398" s="7" t="s">
        <v>2094</v>
      </c>
      <c r="L4398" s="7" t="s">
        <v>13865</v>
      </c>
      <c r="M4398" s="7" t="s">
        <v>2055</v>
      </c>
      <c r="N4398" s="7">
        <v>957.6</v>
      </c>
      <c r="O4398" s="7">
        <v>12</v>
      </c>
      <c r="P4398" s="7">
        <v>79.8</v>
      </c>
      <c r="Q4398" s="7"/>
      <c r="R4398" s="1"/>
      <c r="S4398" s="1"/>
      <c r="T4398" s="1"/>
      <c r="U4398" s="15" t="s">
        <v>816</v>
      </c>
      <c r="V4398" s="52"/>
      <c r="W4398" s="14" t="s">
        <v>815</v>
      </c>
      <c r="X4398" s="20">
        <v>0</v>
      </c>
      <c r="Y4398" s="7" t="s">
        <v>13169</v>
      </c>
      <c r="Z4398" s="11" t="s">
        <v>4442</v>
      </c>
      <c r="AA4398" s="7">
        <v>2000000</v>
      </c>
      <c r="AB4398" s="1" t="s">
        <v>15207</v>
      </c>
      <c r="AC4398" s="7" t="s">
        <v>14869</v>
      </c>
      <c r="AD4398" s="1" t="s">
        <v>16269</v>
      </c>
    </row>
    <row r="4399" spans="1:30">
      <c r="A4399" s="6">
        <v>43936</v>
      </c>
      <c r="B4399" s="7" t="s">
        <v>1385</v>
      </c>
      <c r="C4399" s="7" t="s">
        <v>4444</v>
      </c>
      <c r="D4399" s="7" t="s">
        <v>1387</v>
      </c>
      <c r="E4399" s="7" t="s">
        <v>1499</v>
      </c>
      <c r="F4399" s="7" t="s">
        <v>5242</v>
      </c>
      <c r="G4399" s="7" t="s">
        <v>17</v>
      </c>
      <c r="H4399" s="7" t="s">
        <v>5610</v>
      </c>
      <c r="I4399" s="7" t="s">
        <v>8654</v>
      </c>
      <c r="J4399" s="7"/>
      <c r="K4399" s="7"/>
      <c r="L4399" s="7" t="s">
        <v>14814</v>
      </c>
      <c r="M4399" s="7" t="s">
        <v>14813</v>
      </c>
      <c r="N4399" s="7">
        <v>954</v>
      </c>
      <c r="O4399" s="7"/>
      <c r="P4399" s="7"/>
      <c r="Q4399" s="7"/>
      <c r="R4399" s="1"/>
      <c r="S4399" s="1"/>
      <c r="T4399" s="1"/>
      <c r="U4399" s="15" t="s">
        <v>816</v>
      </c>
      <c r="V4399" s="52"/>
      <c r="W4399" s="14" t="s">
        <v>815</v>
      </c>
      <c r="X4399" s="20">
        <v>0</v>
      </c>
      <c r="Y4399" s="7" t="s">
        <v>13170</v>
      </c>
      <c r="Z4399" s="11" t="s">
        <v>4442</v>
      </c>
      <c r="AA4399" s="7">
        <v>140000</v>
      </c>
      <c r="AB4399" s="1" t="s">
        <v>16220</v>
      </c>
      <c r="AC4399" s="7" t="s">
        <v>14868</v>
      </c>
      <c r="AD4399" s="1" t="s">
        <v>16269</v>
      </c>
    </row>
    <row r="4400" spans="1:30">
      <c r="A4400" s="6">
        <v>43944</v>
      </c>
      <c r="B4400" s="7" t="s">
        <v>21</v>
      </c>
      <c r="C4400" s="7" t="s">
        <v>4656</v>
      </c>
      <c r="D4400" s="7" t="s">
        <v>39</v>
      </c>
      <c r="E4400" s="7" t="s">
        <v>16</v>
      </c>
      <c r="F4400" s="7" t="s">
        <v>176</v>
      </c>
      <c r="G4400" s="7" t="s">
        <v>17</v>
      </c>
      <c r="H4400" s="7" t="s">
        <v>7516</v>
      </c>
      <c r="I4400" s="7" t="s">
        <v>258</v>
      </c>
      <c r="J4400" s="7"/>
      <c r="K4400" s="7" t="s">
        <v>9452</v>
      </c>
      <c r="L4400" s="7" t="s">
        <v>168</v>
      </c>
      <c r="M4400" s="7" t="s">
        <v>103</v>
      </c>
      <c r="N4400" s="7">
        <v>950</v>
      </c>
      <c r="O4400" s="7">
        <v>500</v>
      </c>
      <c r="P4400" s="7">
        <v>1.9</v>
      </c>
      <c r="Q4400" s="7"/>
      <c r="R4400" s="1"/>
      <c r="S4400" s="1"/>
      <c r="T4400" s="1"/>
      <c r="U4400" s="15" t="s">
        <v>816</v>
      </c>
      <c r="V4400" s="52"/>
      <c r="W4400" s="14" t="s">
        <v>815</v>
      </c>
      <c r="X4400" s="20">
        <v>0</v>
      </c>
      <c r="Y4400" s="7" t="s">
        <v>13171</v>
      </c>
      <c r="Z4400" s="11" t="s">
        <v>4442</v>
      </c>
      <c r="AA4400" s="7">
        <v>60000</v>
      </c>
      <c r="AB4400" s="1" t="s">
        <v>14887</v>
      </c>
      <c r="AC4400" s="7" t="s">
        <v>14868</v>
      </c>
      <c r="AD4400" s="1" t="s">
        <v>16269</v>
      </c>
    </row>
    <row r="4401" spans="1:30">
      <c r="A4401" s="6">
        <v>43941</v>
      </c>
      <c r="B4401" s="7" t="s">
        <v>21</v>
      </c>
      <c r="C4401" s="7" t="s">
        <v>2648</v>
      </c>
      <c r="D4401" s="11" t="s">
        <v>3952</v>
      </c>
      <c r="E4401" s="7" t="s">
        <v>16</v>
      </c>
      <c r="F4401" s="7" t="s">
        <v>4105</v>
      </c>
      <c r="G4401" s="7" t="s">
        <v>17</v>
      </c>
      <c r="H4401" s="7" t="s">
        <v>7517</v>
      </c>
      <c r="I4401" s="7" t="s">
        <v>9320</v>
      </c>
      <c r="J4401" s="7"/>
      <c r="K4401" s="7"/>
      <c r="L4401" s="7" t="s">
        <v>1854</v>
      </c>
      <c r="M4401" s="7" t="s">
        <v>1855</v>
      </c>
      <c r="N4401" s="7">
        <v>950</v>
      </c>
      <c r="O4401" s="7"/>
      <c r="P4401" s="7"/>
      <c r="Q4401" s="7"/>
      <c r="R4401" s="1"/>
      <c r="S4401" s="1"/>
      <c r="T4401" s="1"/>
      <c r="U4401" s="15" t="s">
        <v>816</v>
      </c>
      <c r="V4401" s="52"/>
      <c r="W4401" s="14" t="s">
        <v>815</v>
      </c>
      <c r="X4401" s="20">
        <v>0</v>
      </c>
      <c r="Y4401" s="7" t="s">
        <v>13172</v>
      </c>
      <c r="Z4401" s="11" t="s">
        <v>4442</v>
      </c>
      <c r="AA4401" s="7">
        <v>50000</v>
      </c>
      <c r="AB4401" s="1" t="s">
        <v>15169</v>
      </c>
      <c r="AC4401" s="7" t="s">
        <v>14868</v>
      </c>
      <c r="AD4401" s="1" t="s">
        <v>16269</v>
      </c>
    </row>
    <row r="4402" spans="1:30">
      <c r="A4402" s="6">
        <v>43941</v>
      </c>
      <c r="B4402" s="7" t="s">
        <v>15</v>
      </c>
      <c r="C4402" s="7" t="s">
        <v>4645</v>
      </c>
      <c r="D4402" s="7" t="s">
        <v>692</v>
      </c>
      <c r="E4402" s="7" t="s">
        <v>16</v>
      </c>
      <c r="F4402" s="7"/>
      <c r="G4402" s="7" t="s">
        <v>37</v>
      </c>
      <c r="H4402" s="7" t="s">
        <v>7518</v>
      </c>
      <c r="I4402" s="7" t="s">
        <v>723</v>
      </c>
      <c r="J4402" s="7"/>
      <c r="K4402" s="7" t="s">
        <v>724</v>
      </c>
      <c r="L4402" s="7" t="s">
        <v>739</v>
      </c>
      <c r="M4402" s="7" t="s">
        <v>743</v>
      </c>
      <c r="N4402" s="7">
        <v>950</v>
      </c>
      <c r="O4402" s="7">
        <v>1</v>
      </c>
      <c r="P4402" s="7">
        <v>950</v>
      </c>
      <c r="Q4402" s="7"/>
      <c r="R4402" s="1"/>
      <c r="S4402" s="1"/>
      <c r="T4402" s="1"/>
      <c r="U4402" s="15" t="s">
        <v>816</v>
      </c>
      <c r="V4402" s="52"/>
      <c r="W4402" s="14" t="s">
        <v>815</v>
      </c>
      <c r="X4402" s="20">
        <v>0</v>
      </c>
      <c r="Y4402" s="7" t="s">
        <v>13173</v>
      </c>
      <c r="Z4402" s="11" t="s">
        <v>4442</v>
      </c>
      <c r="AA4402" s="7">
        <v>500000</v>
      </c>
      <c r="AB4402" s="1" t="s">
        <v>14996</v>
      </c>
      <c r="AC4402" s="7" t="s">
        <v>14870</v>
      </c>
      <c r="AD4402" s="1" t="s">
        <v>16269</v>
      </c>
    </row>
    <row r="4403" spans="1:30">
      <c r="A4403" s="6">
        <v>43916</v>
      </c>
      <c r="B4403" s="7" t="s">
        <v>15</v>
      </c>
      <c r="C4403" s="7" t="s">
        <v>4632</v>
      </c>
      <c r="D4403" s="7" t="s">
        <v>3512</v>
      </c>
      <c r="E4403" s="7" t="s">
        <v>16</v>
      </c>
      <c r="F4403" s="7"/>
      <c r="G4403" s="7" t="s">
        <v>17</v>
      </c>
      <c r="H4403" s="7" t="s">
        <v>7519</v>
      </c>
      <c r="I4403" s="7" t="s">
        <v>8952</v>
      </c>
      <c r="J4403" s="7" t="s">
        <v>3561</v>
      </c>
      <c r="K4403" s="7" t="s">
        <v>3561</v>
      </c>
      <c r="L4403" s="7" t="s">
        <v>1722</v>
      </c>
      <c r="M4403" s="7" t="s">
        <v>1723</v>
      </c>
      <c r="N4403" s="7">
        <v>948.45</v>
      </c>
      <c r="O4403" s="7">
        <v>5</v>
      </c>
      <c r="P4403" s="7">
        <v>189.69</v>
      </c>
      <c r="Q4403" s="7"/>
      <c r="R4403" s="1"/>
      <c r="S4403" s="1"/>
      <c r="T4403" s="1"/>
      <c r="U4403" s="15" t="s">
        <v>816</v>
      </c>
      <c r="V4403" s="52"/>
      <c r="W4403" s="14" t="s">
        <v>815</v>
      </c>
      <c r="X4403" s="20">
        <v>0</v>
      </c>
      <c r="Y4403" s="7" t="s">
        <v>13174</v>
      </c>
      <c r="Z4403" s="11" t="s">
        <v>4442</v>
      </c>
      <c r="AA4403" s="7">
        <v>1500000</v>
      </c>
      <c r="AB4403" s="1" t="s">
        <v>15148</v>
      </c>
      <c r="AC4403" s="7" t="s">
        <v>14869</v>
      </c>
      <c r="AD4403" s="1" t="s">
        <v>16269</v>
      </c>
    </row>
    <row r="4404" spans="1:30">
      <c r="A4404" s="6">
        <v>43943</v>
      </c>
      <c r="B4404" s="7" t="s">
        <v>1385</v>
      </c>
      <c r="C4404" s="7" t="s">
        <v>4444</v>
      </c>
      <c r="D4404" s="7" t="s">
        <v>1387</v>
      </c>
      <c r="E4404" s="7" t="s">
        <v>4456</v>
      </c>
      <c r="F4404" s="7" t="s">
        <v>4469</v>
      </c>
      <c r="G4404" s="7" t="s">
        <v>17</v>
      </c>
      <c r="H4404" s="7" t="s">
        <v>6673</v>
      </c>
      <c r="I4404" s="7" t="s">
        <v>9733</v>
      </c>
      <c r="J4404" s="7"/>
      <c r="K4404" s="7"/>
      <c r="L4404" s="7" t="s">
        <v>8316</v>
      </c>
      <c r="M4404" s="7" t="s">
        <v>8820</v>
      </c>
      <c r="N4404" s="7">
        <v>927.6</v>
      </c>
      <c r="O4404" s="7"/>
      <c r="P4404" s="7"/>
      <c r="Q4404" s="7"/>
      <c r="R4404" s="1"/>
      <c r="S4404" s="1"/>
      <c r="T4404" s="1"/>
      <c r="U4404" s="15" t="s">
        <v>816</v>
      </c>
      <c r="V4404" s="52"/>
      <c r="W4404" s="14" t="s">
        <v>815</v>
      </c>
      <c r="X4404" s="20">
        <v>0</v>
      </c>
      <c r="Y4404" s="7" t="s">
        <v>13175</v>
      </c>
      <c r="Z4404" s="11" t="s">
        <v>4442</v>
      </c>
      <c r="AA4404" s="7">
        <v>0</v>
      </c>
      <c r="AB4404" s="1" t="s">
        <v>15812</v>
      </c>
      <c r="AC4404" s="7" t="s">
        <v>14869</v>
      </c>
      <c r="AD4404" s="1" t="s">
        <v>16269</v>
      </c>
    </row>
    <row r="4405" spans="1:30">
      <c r="A4405" s="6">
        <v>43942</v>
      </c>
      <c r="B4405" s="7" t="s">
        <v>15</v>
      </c>
      <c r="C4405" s="7" t="s">
        <v>5184</v>
      </c>
      <c r="D4405" s="7" t="s">
        <v>474</v>
      </c>
      <c r="E4405" s="7" t="s">
        <v>16</v>
      </c>
      <c r="F4405" s="7"/>
      <c r="G4405" s="7" t="s">
        <v>37</v>
      </c>
      <c r="H4405" s="7" t="s">
        <v>7520</v>
      </c>
      <c r="I4405" s="7" t="s">
        <v>489</v>
      </c>
      <c r="J4405" s="7"/>
      <c r="K4405" s="7" t="s">
        <v>490</v>
      </c>
      <c r="L4405" s="7" t="s">
        <v>578</v>
      </c>
      <c r="M4405" s="7" t="s">
        <v>491</v>
      </c>
      <c r="N4405" s="7">
        <v>925</v>
      </c>
      <c r="O4405" s="7">
        <v>2500</v>
      </c>
      <c r="P4405" s="7">
        <v>0.37</v>
      </c>
      <c r="Q4405" s="7"/>
      <c r="R4405" s="1"/>
      <c r="S4405" s="1"/>
      <c r="T4405" s="1"/>
      <c r="U4405" s="15" t="s">
        <v>816</v>
      </c>
      <c r="V4405" s="52"/>
      <c r="W4405" s="14" t="s">
        <v>815</v>
      </c>
      <c r="X4405" s="20">
        <v>0</v>
      </c>
      <c r="Y4405" s="7" t="s">
        <v>13176</v>
      </c>
      <c r="Z4405" s="11" t="s">
        <v>4442</v>
      </c>
      <c r="AA4405" s="7">
        <v>15000</v>
      </c>
      <c r="AB4405" s="1" t="s">
        <v>14952</v>
      </c>
      <c r="AC4405" s="7" t="s">
        <v>14868</v>
      </c>
      <c r="AD4405" s="1" t="s">
        <v>16269</v>
      </c>
    </row>
    <row r="4406" spans="1:30">
      <c r="A4406" s="6" t="s">
        <v>815</v>
      </c>
      <c r="B4406" s="7" t="s">
        <v>15</v>
      </c>
      <c r="C4406" s="7" t="s">
        <v>4458</v>
      </c>
      <c r="D4406" s="11" t="s">
        <v>904</v>
      </c>
      <c r="E4406" s="7" t="s">
        <v>16</v>
      </c>
      <c r="F4406" s="7" t="s">
        <v>4459</v>
      </c>
      <c r="G4406" s="7" t="s">
        <v>17</v>
      </c>
      <c r="H4406" s="7" t="s">
        <v>7521</v>
      </c>
      <c r="I4406" s="7" t="s">
        <v>9852</v>
      </c>
      <c r="J4406" s="7"/>
      <c r="K4406" s="7" t="s">
        <v>4517</v>
      </c>
      <c r="L4406" s="7"/>
      <c r="M4406" s="7"/>
      <c r="N4406" s="7">
        <v>921.6</v>
      </c>
      <c r="O4406" s="7"/>
      <c r="P4406" s="7"/>
      <c r="Q4406" s="7"/>
      <c r="R4406" s="1"/>
      <c r="S4406" s="1"/>
      <c r="T4406" s="1"/>
      <c r="U4406" s="15" t="s">
        <v>816</v>
      </c>
      <c r="V4406" s="52"/>
      <c r="W4406" s="14" t="s">
        <v>815</v>
      </c>
      <c r="X4406" s="20">
        <v>0</v>
      </c>
      <c r="Y4406" s="7" t="s">
        <v>13177</v>
      </c>
      <c r="Z4406" s="11" t="s">
        <v>4442</v>
      </c>
      <c r="AA4406" s="7"/>
      <c r="AB4406" s="1" t="s">
        <v>14871</v>
      </c>
      <c r="AC4406" s="7"/>
      <c r="AD4406" s="1" t="s">
        <v>16269</v>
      </c>
    </row>
    <row r="4407" spans="1:30">
      <c r="A4407" s="6">
        <v>43945</v>
      </c>
      <c r="B4407" s="7" t="s">
        <v>15</v>
      </c>
      <c r="C4407" s="7" t="s">
        <v>4472</v>
      </c>
      <c r="D4407" s="7" t="s">
        <v>3952</v>
      </c>
      <c r="E4407" s="7" t="s">
        <v>36</v>
      </c>
      <c r="F4407" s="7" t="s">
        <v>3969</v>
      </c>
      <c r="G4407" s="7" t="s">
        <v>17</v>
      </c>
      <c r="H4407" s="7" t="s">
        <v>7522</v>
      </c>
      <c r="I4407" s="7" t="s">
        <v>4002</v>
      </c>
      <c r="J4407" s="7"/>
      <c r="K4407" s="7" t="s">
        <v>10332</v>
      </c>
      <c r="L4407" s="7" t="s">
        <v>10333</v>
      </c>
      <c r="M4407" s="7" t="s">
        <v>10334</v>
      </c>
      <c r="N4407" s="7">
        <v>920</v>
      </c>
      <c r="O4407" s="7"/>
      <c r="P4407" s="7">
        <v>30</v>
      </c>
      <c r="Q4407" s="7"/>
      <c r="R4407" s="1"/>
      <c r="S4407" s="1"/>
      <c r="T4407" s="1"/>
      <c r="U4407" s="15" t="s">
        <v>816</v>
      </c>
      <c r="V4407" s="52"/>
      <c r="W4407" s="14" t="s">
        <v>815</v>
      </c>
      <c r="X4407" s="20">
        <v>0</v>
      </c>
      <c r="Y4407" s="7" t="s">
        <v>13178</v>
      </c>
      <c r="Z4407" s="11" t="s">
        <v>4442</v>
      </c>
      <c r="AA4407" s="7">
        <v>94000</v>
      </c>
      <c r="AB4407" s="1" t="s">
        <v>16221</v>
      </c>
      <c r="AC4407" s="7" t="s">
        <v>14868</v>
      </c>
      <c r="AD4407" s="1" t="s">
        <v>16269</v>
      </c>
    </row>
    <row r="4408" spans="1:30">
      <c r="A4408" s="6">
        <v>43945</v>
      </c>
      <c r="B4408" s="7" t="s">
        <v>15</v>
      </c>
      <c r="C4408" s="7" t="s">
        <v>4472</v>
      </c>
      <c r="D4408" s="7" t="s">
        <v>3952</v>
      </c>
      <c r="E4408" s="7" t="s">
        <v>36</v>
      </c>
      <c r="F4408" s="7" t="s">
        <v>3969</v>
      </c>
      <c r="G4408" s="7" t="s">
        <v>17</v>
      </c>
      <c r="H4408" s="7" t="s">
        <v>7523</v>
      </c>
      <c r="I4408" s="7" t="s">
        <v>4002</v>
      </c>
      <c r="J4408" s="7"/>
      <c r="K4408" s="7" t="s">
        <v>10332</v>
      </c>
      <c r="L4408" s="7" t="s">
        <v>10333</v>
      </c>
      <c r="M4408" s="7" t="s">
        <v>10334</v>
      </c>
      <c r="N4408" s="7">
        <v>920</v>
      </c>
      <c r="O4408" s="7"/>
      <c r="P4408" s="7">
        <v>70</v>
      </c>
      <c r="Q4408" s="7"/>
      <c r="R4408" s="1"/>
      <c r="S4408" s="1"/>
      <c r="T4408" s="1"/>
      <c r="U4408" s="15" t="s">
        <v>816</v>
      </c>
      <c r="V4408" s="52"/>
      <c r="W4408" s="14" t="s">
        <v>815</v>
      </c>
      <c r="X4408" s="20">
        <v>0</v>
      </c>
      <c r="Y4408" s="7" t="s">
        <v>13179</v>
      </c>
      <c r="Z4408" s="11" t="s">
        <v>4442</v>
      </c>
      <c r="AA4408" s="7">
        <v>94000</v>
      </c>
      <c r="AB4408" s="1" t="s">
        <v>16221</v>
      </c>
      <c r="AC4408" s="7" t="s">
        <v>14868</v>
      </c>
      <c r="AD4408" s="1" t="s">
        <v>16269</v>
      </c>
    </row>
    <row r="4409" spans="1:30">
      <c r="A4409" s="6">
        <v>43945</v>
      </c>
      <c r="B4409" s="7" t="s">
        <v>15</v>
      </c>
      <c r="C4409" s="7" t="s">
        <v>4472</v>
      </c>
      <c r="D4409" s="7" t="s">
        <v>3952</v>
      </c>
      <c r="E4409" s="7" t="s">
        <v>36</v>
      </c>
      <c r="F4409" s="7" t="s">
        <v>3969</v>
      </c>
      <c r="G4409" s="7" t="s">
        <v>17</v>
      </c>
      <c r="H4409" s="7" t="s">
        <v>7524</v>
      </c>
      <c r="I4409" s="7" t="s">
        <v>4002</v>
      </c>
      <c r="J4409" s="7"/>
      <c r="K4409" s="7" t="s">
        <v>10332</v>
      </c>
      <c r="L4409" s="7" t="s">
        <v>10333</v>
      </c>
      <c r="M4409" s="7" t="s">
        <v>10334</v>
      </c>
      <c r="N4409" s="7">
        <v>920</v>
      </c>
      <c r="O4409" s="7"/>
      <c r="P4409" s="7">
        <v>25</v>
      </c>
      <c r="Q4409" s="7"/>
      <c r="R4409" s="1"/>
      <c r="S4409" s="1"/>
      <c r="T4409" s="1"/>
      <c r="U4409" s="15" t="s">
        <v>816</v>
      </c>
      <c r="V4409" s="52"/>
      <c r="W4409" s="14" t="s">
        <v>815</v>
      </c>
      <c r="X4409" s="20">
        <v>0</v>
      </c>
      <c r="Y4409" s="7" t="s">
        <v>13180</v>
      </c>
      <c r="Z4409" s="11" t="s">
        <v>4442</v>
      </c>
      <c r="AA4409" s="7">
        <v>94000</v>
      </c>
      <c r="AB4409" s="1" t="s">
        <v>16221</v>
      </c>
      <c r="AC4409" s="7" t="s">
        <v>14868</v>
      </c>
      <c r="AD4409" s="1" t="s">
        <v>16269</v>
      </c>
    </row>
    <row r="4410" spans="1:30">
      <c r="A4410" s="6">
        <v>43941</v>
      </c>
      <c r="B4410" s="7" t="s">
        <v>21</v>
      </c>
      <c r="C4410" s="7" t="s">
        <v>2648</v>
      </c>
      <c r="D4410" s="11" t="s">
        <v>3952</v>
      </c>
      <c r="E4410" s="7" t="s">
        <v>16</v>
      </c>
      <c r="F4410" s="7" t="s">
        <v>6186</v>
      </c>
      <c r="G4410" s="7" t="s">
        <v>17</v>
      </c>
      <c r="H4410" s="7" t="s">
        <v>7525</v>
      </c>
      <c r="I4410" s="7" t="s">
        <v>10335</v>
      </c>
      <c r="J4410" s="7"/>
      <c r="K4410" s="7"/>
      <c r="L4410" s="7" t="s">
        <v>14775</v>
      </c>
      <c r="M4410" s="7" t="s">
        <v>14774</v>
      </c>
      <c r="N4410" s="7">
        <v>915.2</v>
      </c>
      <c r="O4410" s="7"/>
      <c r="P4410" s="7"/>
      <c r="Q4410" s="7"/>
      <c r="R4410" s="1"/>
      <c r="S4410" s="1"/>
      <c r="T4410" s="1"/>
      <c r="U4410" s="15" t="s">
        <v>816</v>
      </c>
      <c r="V4410" s="52"/>
      <c r="W4410" s="14" t="s">
        <v>815</v>
      </c>
      <c r="X4410" s="20">
        <v>0</v>
      </c>
      <c r="Y4410" s="7" t="s">
        <v>13181</v>
      </c>
      <c r="Z4410" s="11" t="s">
        <v>4442</v>
      </c>
      <c r="AA4410" s="7">
        <v>0</v>
      </c>
      <c r="AB4410" s="1" t="s">
        <v>16190</v>
      </c>
      <c r="AC4410" s="7" t="s">
        <v>14870</v>
      </c>
      <c r="AD4410" s="1" t="s">
        <v>16269</v>
      </c>
    </row>
    <row r="4411" spans="1:30">
      <c r="A4411" s="6">
        <v>43921</v>
      </c>
      <c r="B4411" s="7" t="s">
        <v>15</v>
      </c>
      <c r="C4411" s="7" t="s">
        <v>4632</v>
      </c>
      <c r="D4411" s="7" t="s">
        <v>3512</v>
      </c>
      <c r="E4411" s="7" t="s">
        <v>16</v>
      </c>
      <c r="F4411" s="7"/>
      <c r="G4411" s="7" t="s">
        <v>17</v>
      </c>
      <c r="H4411" s="7" t="s">
        <v>7526</v>
      </c>
      <c r="I4411" s="7" t="s">
        <v>10336</v>
      </c>
      <c r="J4411" s="7" t="s">
        <v>10337</v>
      </c>
      <c r="K4411" s="7" t="s">
        <v>10337</v>
      </c>
      <c r="L4411" s="7" t="s">
        <v>13666</v>
      </c>
      <c r="M4411" s="7" t="s">
        <v>3646</v>
      </c>
      <c r="N4411" s="7">
        <v>914</v>
      </c>
      <c r="O4411" s="7">
        <v>1</v>
      </c>
      <c r="P4411" s="7">
        <v>914</v>
      </c>
      <c r="Q4411" s="7"/>
      <c r="R4411" s="1"/>
      <c r="S4411" s="1"/>
      <c r="T4411" s="1"/>
      <c r="U4411" s="15" t="s">
        <v>816</v>
      </c>
      <c r="V4411" s="52"/>
      <c r="W4411" s="14" t="s">
        <v>815</v>
      </c>
      <c r="X4411" s="20">
        <v>0</v>
      </c>
      <c r="Y4411" s="7" t="s">
        <v>13182</v>
      </c>
      <c r="Z4411" s="11" t="s">
        <v>4442</v>
      </c>
      <c r="AA4411" s="7">
        <v>1000000</v>
      </c>
      <c r="AB4411" s="1" t="s">
        <v>14906</v>
      </c>
      <c r="AC4411" s="7" t="s">
        <v>14868</v>
      </c>
      <c r="AD4411" s="1" t="s">
        <v>16269</v>
      </c>
    </row>
    <row r="4412" spans="1:30">
      <c r="A4412" s="6">
        <v>43949</v>
      </c>
      <c r="B4412" s="7" t="s">
        <v>1385</v>
      </c>
      <c r="C4412" s="7" t="s">
        <v>4499</v>
      </c>
      <c r="D4412" s="7" t="s">
        <v>2194</v>
      </c>
      <c r="E4412" s="7" t="s">
        <v>36</v>
      </c>
      <c r="F4412" s="7" t="s">
        <v>2319</v>
      </c>
      <c r="G4412" s="7" t="s">
        <v>17</v>
      </c>
      <c r="H4412" s="7" t="s">
        <v>7310</v>
      </c>
      <c r="I4412" s="7" t="s">
        <v>2321</v>
      </c>
      <c r="J4412" s="7" t="s">
        <v>2321</v>
      </c>
      <c r="K4412" s="7" t="s">
        <v>2321</v>
      </c>
      <c r="L4412" s="7" t="s">
        <v>8355</v>
      </c>
      <c r="M4412" s="7" t="s">
        <v>2620</v>
      </c>
      <c r="N4412" s="7">
        <v>901.75</v>
      </c>
      <c r="O4412" s="7">
        <v>123</v>
      </c>
      <c r="P4412" s="7">
        <v>7.3312999999999997</v>
      </c>
      <c r="Q4412" s="7"/>
      <c r="R4412" s="1"/>
      <c r="S4412" s="1"/>
      <c r="T4412" s="1"/>
      <c r="U4412" s="15" t="s">
        <v>816</v>
      </c>
      <c r="V4412" s="52"/>
      <c r="W4412" s="14" t="s">
        <v>815</v>
      </c>
      <c r="X4412" s="20">
        <v>0</v>
      </c>
      <c r="Y4412" s="7" t="s">
        <v>13183</v>
      </c>
      <c r="Z4412" s="11" t="s">
        <v>4442</v>
      </c>
      <c r="AA4412" s="7">
        <v>40000000</v>
      </c>
      <c r="AB4412" s="1" t="s">
        <v>15276</v>
      </c>
      <c r="AC4412" s="7" t="s">
        <v>14869</v>
      </c>
      <c r="AD4412" s="1" t="s">
        <v>16269</v>
      </c>
    </row>
    <row r="4413" spans="1:30">
      <c r="A4413" s="6">
        <v>43941</v>
      </c>
      <c r="B4413" s="7" t="s">
        <v>15</v>
      </c>
      <c r="C4413" s="7" t="s">
        <v>4645</v>
      </c>
      <c r="D4413" s="7" t="s">
        <v>692</v>
      </c>
      <c r="E4413" s="7" t="s">
        <v>16</v>
      </c>
      <c r="F4413" s="7"/>
      <c r="G4413" s="7" t="s">
        <v>17</v>
      </c>
      <c r="H4413" s="7" t="s">
        <v>7527</v>
      </c>
      <c r="I4413" s="7" t="s">
        <v>9156</v>
      </c>
      <c r="J4413" s="7"/>
      <c r="K4413" s="7" t="s">
        <v>9157</v>
      </c>
      <c r="L4413" s="7" t="s">
        <v>9734</v>
      </c>
      <c r="M4413" s="7" t="s">
        <v>9735</v>
      </c>
      <c r="N4413" s="7">
        <v>900</v>
      </c>
      <c r="O4413" s="7">
        <v>15</v>
      </c>
      <c r="P4413" s="7">
        <v>60</v>
      </c>
      <c r="Q4413" s="7"/>
      <c r="R4413" s="1"/>
      <c r="S4413" s="1"/>
      <c r="T4413" s="1"/>
      <c r="U4413" s="15" t="s">
        <v>816</v>
      </c>
      <c r="V4413" s="52"/>
      <c r="W4413" s="14" t="s">
        <v>815</v>
      </c>
      <c r="X4413" s="20">
        <v>0</v>
      </c>
      <c r="Y4413" s="7" t="s">
        <v>13184</v>
      </c>
      <c r="Z4413" s="11" t="s">
        <v>4442</v>
      </c>
      <c r="AA4413" s="7">
        <v>100000</v>
      </c>
      <c r="AB4413" s="1" t="s">
        <v>16072</v>
      </c>
      <c r="AC4413" s="7" t="s">
        <v>14870</v>
      </c>
      <c r="AD4413" s="1" t="s">
        <v>16269</v>
      </c>
    </row>
    <row r="4414" spans="1:30">
      <c r="A4414" s="6">
        <v>43941</v>
      </c>
      <c r="B4414" s="7" t="s">
        <v>15</v>
      </c>
      <c r="C4414" s="7" t="s">
        <v>4645</v>
      </c>
      <c r="D4414" s="7" t="s">
        <v>692</v>
      </c>
      <c r="E4414" s="7" t="s">
        <v>16</v>
      </c>
      <c r="F4414" s="7"/>
      <c r="G4414" s="7" t="s">
        <v>17</v>
      </c>
      <c r="H4414" s="7" t="s">
        <v>7528</v>
      </c>
      <c r="I4414" s="7" t="s">
        <v>9156</v>
      </c>
      <c r="J4414" s="7"/>
      <c r="K4414" s="7" t="s">
        <v>9157</v>
      </c>
      <c r="L4414" s="7" t="s">
        <v>9734</v>
      </c>
      <c r="M4414" s="7" t="s">
        <v>9735</v>
      </c>
      <c r="N4414" s="7">
        <v>900</v>
      </c>
      <c r="O4414" s="7">
        <v>15</v>
      </c>
      <c r="P4414" s="7">
        <v>60</v>
      </c>
      <c r="Q4414" s="7"/>
      <c r="R4414" s="1"/>
      <c r="S4414" s="1"/>
      <c r="T4414" s="1"/>
      <c r="U4414" s="15" t="s">
        <v>816</v>
      </c>
      <c r="V4414" s="52"/>
      <c r="W4414" s="14" t="s">
        <v>815</v>
      </c>
      <c r="X4414" s="20">
        <v>0</v>
      </c>
      <c r="Y4414" s="7" t="s">
        <v>13185</v>
      </c>
      <c r="Z4414" s="11" t="s">
        <v>4442</v>
      </c>
      <c r="AA4414" s="7">
        <v>100000</v>
      </c>
      <c r="AB4414" s="1" t="s">
        <v>16072</v>
      </c>
      <c r="AC4414" s="7" t="s">
        <v>14870</v>
      </c>
      <c r="AD4414" s="1" t="s">
        <v>16269</v>
      </c>
    </row>
    <row r="4415" spans="1:30">
      <c r="A4415" s="6">
        <v>43956</v>
      </c>
      <c r="B4415" s="7" t="s">
        <v>1385</v>
      </c>
      <c r="C4415" s="7" t="s">
        <v>4444</v>
      </c>
      <c r="D4415" s="7" t="s">
        <v>1387</v>
      </c>
      <c r="E4415" s="7" t="s">
        <v>4456</v>
      </c>
      <c r="F4415" s="7" t="s">
        <v>4469</v>
      </c>
      <c r="G4415" s="7"/>
      <c r="H4415" s="7" t="s">
        <v>5355</v>
      </c>
      <c r="I4415" s="7" t="s">
        <v>8288</v>
      </c>
      <c r="J4415" s="7"/>
      <c r="K4415" s="7"/>
      <c r="L4415" s="7" t="s">
        <v>10338</v>
      </c>
      <c r="M4415" s="7" t="s">
        <v>10339</v>
      </c>
      <c r="N4415" s="7">
        <v>900</v>
      </c>
      <c r="O4415" s="7"/>
      <c r="P4415" s="7"/>
      <c r="Q4415" s="7"/>
      <c r="R4415" s="1"/>
      <c r="S4415" s="1"/>
      <c r="T4415" s="1"/>
      <c r="U4415" s="15" t="s">
        <v>816</v>
      </c>
      <c r="V4415" s="52"/>
      <c r="W4415" s="14" t="s">
        <v>815</v>
      </c>
      <c r="X4415" s="20">
        <v>0</v>
      </c>
      <c r="Y4415" s="7" t="s">
        <v>13186</v>
      </c>
      <c r="Z4415" s="11" t="s">
        <v>4442</v>
      </c>
      <c r="AA4415" s="7">
        <v>100000</v>
      </c>
      <c r="AB4415" s="1" t="s">
        <v>16222</v>
      </c>
      <c r="AC4415" s="7" t="s">
        <v>14870</v>
      </c>
      <c r="AD4415" s="1" t="s">
        <v>16269</v>
      </c>
    </row>
    <row r="4416" spans="1:30">
      <c r="A4416" s="6">
        <v>43920</v>
      </c>
      <c r="B4416" s="7" t="s">
        <v>15</v>
      </c>
      <c r="C4416" s="7" t="s">
        <v>4632</v>
      </c>
      <c r="D4416" s="7" t="s">
        <v>3512</v>
      </c>
      <c r="E4416" s="7" t="s">
        <v>16</v>
      </c>
      <c r="F4416" s="7"/>
      <c r="G4416" s="7" t="s">
        <v>17</v>
      </c>
      <c r="H4416" s="7" t="s">
        <v>7529</v>
      </c>
      <c r="I4416" s="7" t="s">
        <v>10340</v>
      </c>
      <c r="J4416" s="7" t="s">
        <v>10341</v>
      </c>
      <c r="K4416" s="7" t="s">
        <v>10341</v>
      </c>
      <c r="L4416" s="7" t="s">
        <v>3573</v>
      </c>
      <c r="M4416" s="7" t="s">
        <v>8603</v>
      </c>
      <c r="N4416" s="7">
        <v>894.4</v>
      </c>
      <c r="O4416" s="7">
        <v>400</v>
      </c>
      <c r="P4416" s="7">
        <v>2.2360000000000002</v>
      </c>
      <c r="Q4416" s="7"/>
      <c r="R4416" s="1"/>
      <c r="S4416" s="1"/>
      <c r="T4416" s="1"/>
      <c r="U4416" s="15" t="s">
        <v>816</v>
      </c>
      <c r="V4416" s="52"/>
      <c r="W4416" s="14" t="s">
        <v>815</v>
      </c>
      <c r="X4416" s="20">
        <v>0</v>
      </c>
      <c r="Y4416" s="7" t="s">
        <v>13187</v>
      </c>
      <c r="Z4416" s="11" t="s">
        <v>4442</v>
      </c>
      <c r="AA4416" s="7">
        <v>450000</v>
      </c>
      <c r="AB4416" s="1" t="s">
        <v>15385</v>
      </c>
      <c r="AC4416" s="7" t="s">
        <v>14869</v>
      </c>
      <c r="AD4416" s="1" t="s">
        <v>16269</v>
      </c>
    </row>
    <row r="4417" spans="1:30">
      <c r="A4417" s="6">
        <v>43949</v>
      </c>
      <c r="B4417" s="7" t="s">
        <v>1385</v>
      </c>
      <c r="C4417" s="7" t="s">
        <v>4499</v>
      </c>
      <c r="D4417" s="7" t="s">
        <v>2194</v>
      </c>
      <c r="E4417" s="7" t="s">
        <v>36</v>
      </c>
      <c r="F4417" s="7" t="s">
        <v>2319</v>
      </c>
      <c r="G4417" s="7" t="s">
        <v>17</v>
      </c>
      <c r="H4417" s="7" t="s">
        <v>7530</v>
      </c>
      <c r="I4417" s="7" t="s">
        <v>2321</v>
      </c>
      <c r="J4417" s="7" t="s">
        <v>2321</v>
      </c>
      <c r="K4417" s="7" t="s">
        <v>2321</v>
      </c>
      <c r="L4417" s="7" t="s">
        <v>14815</v>
      </c>
      <c r="M4417" s="7" t="s">
        <v>10342</v>
      </c>
      <c r="N4417" s="7">
        <v>894</v>
      </c>
      <c r="O4417" s="7">
        <v>1</v>
      </c>
      <c r="P4417" s="7">
        <v>894</v>
      </c>
      <c r="Q4417" s="7"/>
      <c r="R4417" s="1"/>
      <c r="S4417" s="1"/>
      <c r="T4417" s="1"/>
      <c r="U4417" s="15" t="s">
        <v>816</v>
      </c>
      <c r="V4417" s="52"/>
      <c r="W4417" s="14" t="s">
        <v>815</v>
      </c>
      <c r="X4417" s="20">
        <v>0</v>
      </c>
      <c r="Y4417" s="7" t="s">
        <v>13188</v>
      </c>
      <c r="Z4417" s="11" t="s">
        <v>4442</v>
      </c>
      <c r="AA4417" s="7">
        <v>50000</v>
      </c>
      <c r="AB4417" s="1" t="s">
        <v>16027</v>
      </c>
      <c r="AC4417" s="7" t="s">
        <v>14870</v>
      </c>
      <c r="AD4417" s="1" t="s">
        <v>16269</v>
      </c>
    </row>
    <row r="4418" spans="1:30">
      <c r="A4418" s="6">
        <v>43949</v>
      </c>
      <c r="B4418" s="7" t="s">
        <v>1385</v>
      </c>
      <c r="C4418" s="7" t="s">
        <v>4499</v>
      </c>
      <c r="D4418" s="7" t="s">
        <v>2194</v>
      </c>
      <c r="E4418" s="7" t="s">
        <v>36</v>
      </c>
      <c r="F4418" s="7" t="s">
        <v>2319</v>
      </c>
      <c r="G4418" s="7" t="s">
        <v>17</v>
      </c>
      <c r="H4418" s="7" t="s">
        <v>7341</v>
      </c>
      <c r="I4418" s="7" t="s">
        <v>2321</v>
      </c>
      <c r="J4418" s="7" t="s">
        <v>2321</v>
      </c>
      <c r="K4418" s="7" t="s">
        <v>2321</v>
      </c>
      <c r="L4418" s="7" t="s">
        <v>9203</v>
      </c>
      <c r="M4418" s="7" t="s">
        <v>9204</v>
      </c>
      <c r="N4418" s="7">
        <v>891.66</v>
      </c>
      <c r="O4418" s="7">
        <v>22</v>
      </c>
      <c r="P4418" s="7">
        <v>40.53</v>
      </c>
      <c r="Q4418" s="7"/>
      <c r="R4418" s="1"/>
      <c r="S4418" s="1"/>
      <c r="T4418" s="1"/>
      <c r="U4418" s="15" t="s">
        <v>816</v>
      </c>
      <c r="V4418" s="52"/>
      <c r="W4418" s="14" t="s">
        <v>815</v>
      </c>
      <c r="X4418" s="20">
        <v>0</v>
      </c>
      <c r="Y4418" s="7" t="s">
        <v>13189</v>
      </c>
      <c r="Z4418" s="11" t="s">
        <v>4442</v>
      </c>
      <c r="AA4418" s="7">
        <v>2419500</v>
      </c>
      <c r="AB4418" s="1" t="s">
        <v>15922</v>
      </c>
      <c r="AC4418" s="7" t="s">
        <v>14869</v>
      </c>
      <c r="AD4418" s="1" t="s">
        <v>16269</v>
      </c>
    </row>
    <row r="4419" spans="1:30">
      <c r="A4419" s="6">
        <v>43943</v>
      </c>
      <c r="B4419" s="7" t="s">
        <v>15</v>
      </c>
      <c r="C4419" s="7" t="s">
        <v>4642</v>
      </c>
      <c r="D4419" s="7" t="s">
        <v>2046</v>
      </c>
      <c r="E4419" s="7" t="s">
        <v>16</v>
      </c>
      <c r="F4419" s="7"/>
      <c r="G4419" s="7" t="s">
        <v>17</v>
      </c>
      <c r="H4419" s="7" t="s">
        <v>7531</v>
      </c>
      <c r="I4419" s="7" t="s">
        <v>2093</v>
      </c>
      <c r="J4419" s="7"/>
      <c r="K4419" s="7" t="s">
        <v>2094</v>
      </c>
      <c r="L4419" s="7" t="s">
        <v>13865</v>
      </c>
      <c r="M4419" s="7" t="s">
        <v>2055</v>
      </c>
      <c r="N4419" s="7">
        <v>891</v>
      </c>
      <c r="O4419" s="7">
        <v>900</v>
      </c>
      <c r="P4419" s="7">
        <v>0.99</v>
      </c>
      <c r="Q4419" s="7"/>
      <c r="R4419" s="1"/>
      <c r="S4419" s="1"/>
      <c r="T4419" s="1"/>
      <c r="U4419" s="15" t="s">
        <v>816</v>
      </c>
      <c r="V4419" s="52"/>
      <c r="W4419" s="14" t="s">
        <v>815</v>
      </c>
      <c r="X4419" s="20">
        <v>0</v>
      </c>
      <c r="Y4419" s="7" t="s">
        <v>13190</v>
      </c>
      <c r="Z4419" s="11" t="s">
        <v>4442</v>
      </c>
      <c r="AA4419" s="7">
        <v>2000000</v>
      </c>
      <c r="AB4419" s="1" t="s">
        <v>15207</v>
      </c>
      <c r="AC4419" s="7" t="s">
        <v>14869</v>
      </c>
      <c r="AD4419" s="1" t="s">
        <v>16269</v>
      </c>
    </row>
    <row r="4420" spans="1:30">
      <c r="A4420" s="6">
        <v>43938</v>
      </c>
      <c r="B4420" s="7" t="s">
        <v>15</v>
      </c>
      <c r="C4420" s="7" t="s">
        <v>4244</v>
      </c>
      <c r="D4420" s="11" t="s">
        <v>3155</v>
      </c>
      <c r="E4420" s="7" t="s">
        <v>16</v>
      </c>
      <c r="F4420" s="7" t="s">
        <v>3156</v>
      </c>
      <c r="G4420" s="7" t="s">
        <v>34</v>
      </c>
      <c r="H4420" s="7" t="s">
        <v>7532</v>
      </c>
      <c r="I4420" s="7" t="s">
        <v>3207</v>
      </c>
      <c r="J4420" s="7" t="s">
        <v>3208</v>
      </c>
      <c r="K4420" s="7" t="s">
        <v>3209</v>
      </c>
      <c r="L4420" s="7" t="s">
        <v>13959</v>
      </c>
      <c r="M4420" s="7" t="s">
        <v>3210</v>
      </c>
      <c r="N4420" s="7">
        <v>890</v>
      </c>
      <c r="O4420" s="7">
        <v>10</v>
      </c>
      <c r="P4420" s="7">
        <v>89</v>
      </c>
      <c r="Q4420" s="7"/>
      <c r="R4420" s="1"/>
      <c r="S4420" s="1"/>
      <c r="T4420" s="1"/>
      <c r="U4420" s="15" t="s">
        <v>816</v>
      </c>
      <c r="V4420" s="52"/>
      <c r="W4420" s="14" t="s">
        <v>815</v>
      </c>
      <c r="X4420" s="20">
        <v>0</v>
      </c>
      <c r="Y4420" s="7" t="s">
        <v>13191</v>
      </c>
      <c r="Z4420" s="11" t="s">
        <v>4442</v>
      </c>
      <c r="AA4420" s="7">
        <v>100000</v>
      </c>
      <c r="AB4420" s="1" t="s">
        <v>15344</v>
      </c>
      <c r="AC4420" s="7" t="s">
        <v>14868</v>
      </c>
      <c r="AD4420" s="1" t="s">
        <v>16269</v>
      </c>
    </row>
    <row r="4421" spans="1:30">
      <c r="A4421" s="6">
        <v>43941</v>
      </c>
      <c r="B4421" s="7" t="s">
        <v>21</v>
      </c>
      <c r="C4421" s="7" t="s">
        <v>2648</v>
      </c>
      <c r="D4421" s="11" t="s">
        <v>3952</v>
      </c>
      <c r="E4421" s="7" t="s">
        <v>16</v>
      </c>
      <c r="F4421" s="7" t="s">
        <v>4728</v>
      </c>
      <c r="G4421" s="7" t="s">
        <v>17</v>
      </c>
      <c r="H4421" s="7" t="s">
        <v>7533</v>
      </c>
      <c r="I4421" s="7" t="s">
        <v>10343</v>
      </c>
      <c r="J4421" s="7"/>
      <c r="K4421" s="7"/>
      <c r="L4421" s="7" t="s">
        <v>9887</v>
      </c>
      <c r="M4421" s="7" t="s">
        <v>14717</v>
      </c>
      <c r="N4421" s="7">
        <v>886.8</v>
      </c>
      <c r="O4421" s="7"/>
      <c r="P4421" s="7"/>
      <c r="Q4421" s="7"/>
      <c r="R4421" s="1"/>
      <c r="S4421" s="1"/>
      <c r="T4421" s="1"/>
      <c r="U4421" s="15" t="s">
        <v>816</v>
      </c>
      <c r="V4421" s="52"/>
      <c r="W4421" s="14" t="s">
        <v>815</v>
      </c>
      <c r="X4421" s="20">
        <v>0</v>
      </c>
      <c r="Y4421" s="7" t="s">
        <v>13192</v>
      </c>
      <c r="Z4421" s="11" t="s">
        <v>4442</v>
      </c>
      <c r="AA4421" s="7">
        <v>30000</v>
      </c>
      <c r="AB4421" s="1" t="s">
        <v>16117</v>
      </c>
      <c r="AC4421" s="7" t="s">
        <v>14870</v>
      </c>
      <c r="AD4421" s="1" t="s">
        <v>16269</v>
      </c>
    </row>
    <row r="4422" spans="1:30">
      <c r="A4422" s="6">
        <v>43941</v>
      </c>
      <c r="B4422" s="7" t="s">
        <v>21</v>
      </c>
      <c r="C4422" s="7" t="s">
        <v>2648</v>
      </c>
      <c r="D4422" s="11" t="s">
        <v>3952</v>
      </c>
      <c r="E4422" s="7" t="s">
        <v>16</v>
      </c>
      <c r="F4422" s="7" t="s">
        <v>6186</v>
      </c>
      <c r="G4422" s="7" t="s">
        <v>17</v>
      </c>
      <c r="H4422" s="7" t="s">
        <v>7534</v>
      </c>
      <c r="I4422" s="7" t="s">
        <v>9758</v>
      </c>
      <c r="J4422" s="7"/>
      <c r="K4422" s="7"/>
      <c r="L4422" s="7" t="s">
        <v>9887</v>
      </c>
      <c r="M4422" s="7" t="s">
        <v>14717</v>
      </c>
      <c r="N4422" s="7">
        <v>886.8</v>
      </c>
      <c r="O4422" s="7"/>
      <c r="P4422" s="7"/>
      <c r="Q4422" s="7"/>
      <c r="R4422" s="1"/>
      <c r="S4422" s="1"/>
      <c r="T4422" s="1"/>
      <c r="U4422" s="15" t="s">
        <v>816</v>
      </c>
      <c r="V4422" s="52"/>
      <c r="W4422" s="14" t="s">
        <v>815</v>
      </c>
      <c r="X4422" s="20">
        <v>0</v>
      </c>
      <c r="Y4422" s="7" t="s">
        <v>13193</v>
      </c>
      <c r="Z4422" s="11" t="s">
        <v>4442</v>
      </c>
      <c r="AA4422" s="7">
        <v>30000</v>
      </c>
      <c r="AB4422" s="1" t="s">
        <v>16117</v>
      </c>
      <c r="AC4422" s="7" t="s">
        <v>14870</v>
      </c>
      <c r="AD4422" s="1" t="s">
        <v>16269</v>
      </c>
    </row>
    <row r="4423" spans="1:30">
      <c r="A4423" s="6">
        <v>43945</v>
      </c>
      <c r="B4423" s="7" t="s">
        <v>21</v>
      </c>
      <c r="C4423" s="7" t="s">
        <v>7535</v>
      </c>
      <c r="D4423" s="11" t="s">
        <v>904</v>
      </c>
      <c r="E4423" s="7" t="s">
        <v>16</v>
      </c>
      <c r="F4423" s="7" t="s">
        <v>3431</v>
      </c>
      <c r="G4423" s="7" t="s">
        <v>17</v>
      </c>
      <c r="H4423" s="7" t="s">
        <v>7536</v>
      </c>
      <c r="I4423" s="7" t="s">
        <v>787</v>
      </c>
      <c r="J4423" s="7"/>
      <c r="K4423" s="7" t="s">
        <v>4314</v>
      </c>
      <c r="L4423" s="7" t="s">
        <v>10344</v>
      </c>
      <c r="M4423" s="7" t="s">
        <v>10345</v>
      </c>
      <c r="N4423" s="7">
        <v>886.4</v>
      </c>
      <c r="O4423" s="7"/>
      <c r="P4423" s="7"/>
      <c r="Q4423" s="7"/>
      <c r="R4423" s="1"/>
      <c r="S4423" s="1"/>
      <c r="T4423" s="1"/>
      <c r="U4423" s="15" t="s">
        <v>816</v>
      </c>
      <c r="V4423" s="52"/>
      <c r="W4423" s="14" t="s">
        <v>815</v>
      </c>
      <c r="X4423" s="20">
        <v>0</v>
      </c>
      <c r="Y4423" s="7" t="s">
        <v>13194</v>
      </c>
      <c r="Z4423" s="11" t="s">
        <v>4442</v>
      </c>
      <c r="AA4423" s="7">
        <v>0</v>
      </c>
      <c r="AB4423" s="1" t="s">
        <v>16223</v>
      </c>
      <c r="AC4423" s="7" t="s">
        <v>14870</v>
      </c>
      <c r="AD4423" s="1" t="s">
        <v>16269</v>
      </c>
    </row>
    <row r="4424" spans="1:30">
      <c r="A4424" s="6">
        <v>43948</v>
      </c>
      <c r="B4424" s="7" t="s">
        <v>15</v>
      </c>
      <c r="C4424" s="7" t="s">
        <v>4458</v>
      </c>
      <c r="D4424" s="11" t="s">
        <v>904</v>
      </c>
      <c r="E4424" s="7" t="s">
        <v>16</v>
      </c>
      <c r="F4424" s="7" t="s">
        <v>4459</v>
      </c>
      <c r="G4424" s="7" t="s">
        <v>17</v>
      </c>
      <c r="H4424" s="7" t="s">
        <v>7537</v>
      </c>
      <c r="I4424" s="7" t="s">
        <v>9944</v>
      </c>
      <c r="J4424" s="7"/>
      <c r="K4424" s="7" t="s">
        <v>4517</v>
      </c>
      <c r="L4424" s="7" t="s">
        <v>9071</v>
      </c>
      <c r="M4424" s="7" t="s">
        <v>10346</v>
      </c>
      <c r="N4424" s="7">
        <v>885.6</v>
      </c>
      <c r="O4424" s="7"/>
      <c r="P4424" s="7"/>
      <c r="Q4424" s="7"/>
      <c r="R4424" s="1"/>
      <c r="S4424" s="1"/>
      <c r="T4424" s="1"/>
      <c r="U4424" s="15" t="s">
        <v>816</v>
      </c>
      <c r="V4424" s="52"/>
      <c r="W4424" s="14" t="s">
        <v>815</v>
      </c>
      <c r="X4424" s="20">
        <v>0</v>
      </c>
      <c r="Y4424" s="7" t="s">
        <v>13195</v>
      </c>
      <c r="Z4424" s="11" t="s">
        <v>4442</v>
      </c>
      <c r="AA4424" s="7">
        <v>1000000</v>
      </c>
      <c r="AB4424" s="1" t="s">
        <v>15881</v>
      </c>
      <c r="AC4424" s="7" t="s">
        <v>14869</v>
      </c>
      <c r="AD4424" s="1" t="s">
        <v>16269</v>
      </c>
    </row>
    <row r="4425" spans="1:30">
      <c r="A4425" s="6">
        <v>43921</v>
      </c>
      <c r="B4425" s="7" t="s">
        <v>15</v>
      </c>
      <c r="C4425" s="7" t="s">
        <v>4632</v>
      </c>
      <c r="D4425" s="7" t="s">
        <v>3512</v>
      </c>
      <c r="E4425" s="7" t="s">
        <v>16</v>
      </c>
      <c r="F4425" s="7"/>
      <c r="G4425" s="7" t="s">
        <v>17</v>
      </c>
      <c r="H4425" s="7" t="s">
        <v>7538</v>
      </c>
      <c r="I4425" s="7" t="s">
        <v>8503</v>
      </c>
      <c r="J4425" s="7" t="s">
        <v>3561</v>
      </c>
      <c r="K4425" s="7" t="s">
        <v>3561</v>
      </c>
      <c r="L4425" s="7" t="s">
        <v>8501</v>
      </c>
      <c r="M4425" s="7" t="s">
        <v>8504</v>
      </c>
      <c r="N4425" s="7">
        <v>884.92</v>
      </c>
      <c r="O4425" s="7">
        <v>49</v>
      </c>
      <c r="P4425" s="7">
        <v>18.059999999999999</v>
      </c>
      <c r="Q4425" s="7"/>
      <c r="R4425" s="1"/>
      <c r="S4425" s="1"/>
      <c r="T4425" s="1"/>
      <c r="U4425" s="15" t="s">
        <v>816</v>
      </c>
      <c r="V4425" s="52"/>
      <c r="W4425" s="14" t="s">
        <v>815</v>
      </c>
      <c r="X4425" s="20">
        <v>0</v>
      </c>
      <c r="Y4425" s="7" t="s">
        <v>13196</v>
      </c>
      <c r="Z4425" s="11" t="s">
        <v>4442</v>
      </c>
      <c r="AA4425" s="7">
        <v>0</v>
      </c>
      <c r="AB4425" s="1" t="s">
        <v>15726</v>
      </c>
      <c r="AC4425" s="7" t="s">
        <v>14869</v>
      </c>
      <c r="AD4425" s="1" t="s">
        <v>16269</v>
      </c>
    </row>
    <row r="4426" spans="1:30">
      <c r="A4426" s="6">
        <v>43944</v>
      </c>
      <c r="B4426" s="7" t="s">
        <v>15</v>
      </c>
      <c r="C4426" s="7" t="s">
        <v>4656</v>
      </c>
      <c r="D4426" s="7" t="s">
        <v>39</v>
      </c>
      <c r="E4426" s="7" t="s">
        <v>16</v>
      </c>
      <c r="F4426" s="7" t="s">
        <v>129</v>
      </c>
      <c r="G4426" s="7" t="s">
        <v>37</v>
      </c>
      <c r="H4426" s="7" t="s">
        <v>7539</v>
      </c>
      <c r="I4426" s="7" t="s">
        <v>8474</v>
      </c>
      <c r="J4426" s="7"/>
      <c r="K4426" s="7" t="s">
        <v>9363</v>
      </c>
      <c r="L4426" s="7" t="s">
        <v>13920</v>
      </c>
      <c r="M4426" s="7" t="s">
        <v>2817</v>
      </c>
      <c r="N4426" s="7">
        <v>882</v>
      </c>
      <c r="O4426" s="7">
        <v>1800</v>
      </c>
      <c r="P4426" s="7">
        <v>0.49</v>
      </c>
      <c r="Q4426" s="7"/>
      <c r="R4426" s="1"/>
      <c r="S4426" s="1"/>
      <c r="T4426" s="1"/>
      <c r="U4426" s="15" t="s">
        <v>816</v>
      </c>
      <c r="V4426" s="52"/>
      <c r="W4426" s="14" t="s">
        <v>815</v>
      </c>
      <c r="X4426" s="20">
        <v>0</v>
      </c>
      <c r="Y4426" s="7" t="s">
        <v>13197</v>
      </c>
      <c r="Z4426" s="11" t="s">
        <v>4442</v>
      </c>
      <c r="AA4426" s="7">
        <v>600000</v>
      </c>
      <c r="AB4426" s="1" t="s">
        <v>15293</v>
      </c>
      <c r="AC4426" s="7" t="s">
        <v>14869</v>
      </c>
      <c r="AD4426" s="1" t="s">
        <v>16269</v>
      </c>
    </row>
    <row r="4427" spans="1:30">
      <c r="A4427" s="6">
        <v>43913</v>
      </c>
      <c r="B4427" s="7" t="s">
        <v>21</v>
      </c>
      <c r="C4427" s="7" t="s">
        <v>4269</v>
      </c>
      <c r="D4427" s="7" t="s">
        <v>3952</v>
      </c>
      <c r="E4427" s="7" t="s">
        <v>16</v>
      </c>
      <c r="F4427" s="7" t="s">
        <v>4270</v>
      </c>
      <c r="G4427" s="7" t="s">
        <v>17</v>
      </c>
      <c r="H4427" s="7" t="s">
        <v>7540</v>
      </c>
      <c r="I4427" s="7" t="s">
        <v>4396</v>
      </c>
      <c r="J4427" s="7"/>
      <c r="K4427" s="7"/>
      <c r="L4427" s="7" t="s">
        <v>8531</v>
      </c>
      <c r="M4427" s="7" t="s">
        <v>14344</v>
      </c>
      <c r="N4427" s="7">
        <v>882</v>
      </c>
      <c r="O4427" s="7">
        <v>360</v>
      </c>
      <c r="P4427" s="7">
        <v>2.4500000000000002</v>
      </c>
      <c r="Q4427" s="7" t="s">
        <v>20</v>
      </c>
      <c r="R4427" s="1"/>
      <c r="S4427" s="1"/>
      <c r="T4427" s="1"/>
      <c r="U4427" s="15" t="s">
        <v>816</v>
      </c>
      <c r="V4427" s="52"/>
      <c r="W4427" s="14" t="s">
        <v>815</v>
      </c>
      <c r="X4427" s="20">
        <v>0</v>
      </c>
      <c r="Y4427" s="7" t="s">
        <v>13198</v>
      </c>
      <c r="Z4427" s="11" t="s">
        <v>4442</v>
      </c>
      <c r="AA4427" s="7">
        <v>1500000</v>
      </c>
      <c r="AB4427" s="1" t="s">
        <v>15733</v>
      </c>
      <c r="AC4427" s="7" t="s">
        <v>14869</v>
      </c>
      <c r="AD4427" s="1" t="s">
        <v>16269</v>
      </c>
    </row>
    <row r="4428" spans="1:30">
      <c r="A4428" s="6">
        <v>43949</v>
      </c>
      <c r="B4428" s="7" t="s">
        <v>1385</v>
      </c>
      <c r="C4428" s="7" t="s">
        <v>4499</v>
      </c>
      <c r="D4428" s="7" t="s">
        <v>2194</v>
      </c>
      <c r="E4428" s="7" t="s">
        <v>36</v>
      </c>
      <c r="F4428" s="7" t="s">
        <v>2319</v>
      </c>
      <c r="G4428" s="7" t="s">
        <v>17</v>
      </c>
      <c r="H4428" s="7" t="s">
        <v>6683</v>
      </c>
      <c r="I4428" s="7" t="s">
        <v>2321</v>
      </c>
      <c r="J4428" s="7" t="s">
        <v>2321</v>
      </c>
      <c r="K4428" s="7" t="s">
        <v>2321</v>
      </c>
      <c r="L4428" s="7" t="s">
        <v>9203</v>
      </c>
      <c r="M4428" s="7" t="s">
        <v>9204</v>
      </c>
      <c r="N4428" s="7">
        <v>879.96</v>
      </c>
      <c r="O4428" s="7">
        <v>12</v>
      </c>
      <c r="P4428" s="7">
        <v>73.33</v>
      </c>
      <c r="Q4428" s="7"/>
      <c r="R4428" s="1"/>
      <c r="S4428" s="1"/>
      <c r="T4428" s="1"/>
      <c r="U4428" s="15" t="s">
        <v>816</v>
      </c>
      <c r="V4428" s="52"/>
      <c r="W4428" s="14" t="s">
        <v>815</v>
      </c>
      <c r="X4428" s="20">
        <v>0</v>
      </c>
      <c r="Y4428" s="7" t="s">
        <v>13199</v>
      </c>
      <c r="Z4428" s="11" t="s">
        <v>4442</v>
      </c>
      <c r="AA4428" s="7">
        <v>2419500</v>
      </c>
      <c r="AB4428" s="1" t="s">
        <v>15922</v>
      </c>
      <c r="AC4428" s="7" t="s">
        <v>14869</v>
      </c>
      <c r="AD4428" s="1" t="s">
        <v>16269</v>
      </c>
    </row>
    <row r="4429" spans="1:30">
      <c r="A4429" s="6">
        <v>43944</v>
      </c>
      <c r="B4429" s="7" t="s">
        <v>15</v>
      </c>
      <c r="C4429" s="7" t="s">
        <v>4656</v>
      </c>
      <c r="D4429" s="7" t="s">
        <v>39</v>
      </c>
      <c r="E4429" s="7" t="s">
        <v>16</v>
      </c>
      <c r="F4429" s="7" t="s">
        <v>129</v>
      </c>
      <c r="G4429" s="7" t="s">
        <v>37</v>
      </c>
      <c r="H4429" s="7" t="s">
        <v>7541</v>
      </c>
      <c r="I4429" s="7" t="s">
        <v>8474</v>
      </c>
      <c r="J4429" s="7"/>
      <c r="K4429" s="7" t="s">
        <v>9363</v>
      </c>
      <c r="L4429" s="7" t="s">
        <v>13920</v>
      </c>
      <c r="M4429" s="7" t="s">
        <v>2817</v>
      </c>
      <c r="N4429" s="7">
        <v>877.5</v>
      </c>
      <c r="O4429" s="7">
        <v>1350</v>
      </c>
      <c r="P4429" s="7">
        <v>0.65</v>
      </c>
      <c r="Q4429" s="7"/>
      <c r="R4429" s="1"/>
      <c r="S4429" s="1"/>
      <c r="T4429" s="1"/>
      <c r="U4429" s="15" t="s">
        <v>816</v>
      </c>
      <c r="V4429" s="52"/>
      <c r="W4429" s="14" t="s">
        <v>815</v>
      </c>
      <c r="X4429" s="20">
        <v>0</v>
      </c>
      <c r="Y4429" s="7" t="s">
        <v>13200</v>
      </c>
      <c r="Z4429" s="11" t="s">
        <v>4442</v>
      </c>
      <c r="AA4429" s="7">
        <v>600000</v>
      </c>
      <c r="AB4429" s="1" t="s">
        <v>15293</v>
      </c>
      <c r="AC4429" s="7" t="s">
        <v>14869</v>
      </c>
      <c r="AD4429" s="1" t="s">
        <v>16269</v>
      </c>
    </row>
    <row r="4430" spans="1:30">
      <c r="A4430" s="6">
        <v>43944</v>
      </c>
      <c r="B4430" s="7" t="s">
        <v>15</v>
      </c>
      <c r="C4430" s="7" t="s">
        <v>4656</v>
      </c>
      <c r="D4430" s="7" t="s">
        <v>39</v>
      </c>
      <c r="E4430" s="7" t="s">
        <v>16</v>
      </c>
      <c r="F4430" s="7" t="s">
        <v>129</v>
      </c>
      <c r="G4430" s="7" t="s">
        <v>37</v>
      </c>
      <c r="H4430" s="7" t="s">
        <v>7542</v>
      </c>
      <c r="I4430" s="7" t="s">
        <v>8270</v>
      </c>
      <c r="J4430" s="7"/>
      <c r="K4430" s="7" t="s">
        <v>8684</v>
      </c>
      <c r="L4430" s="7" t="s">
        <v>8476</v>
      </c>
      <c r="M4430" s="7" t="s">
        <v>9383</v>
      </c>
      <c r="N4430" s="7">
        <v>870</v>
      </c>
      <c r="O4430" s="7">
        <v>200</v>
      </c>
      <c r="P4430" s="7">
        <v>4.3499999999999996</v>
      </c>
      <c r="Q4430" s="7"/>
      <c r="R4430" s="1"/>
      <c r="S4430" s="1"/>
      <c r="T4430" s="1"/>
      <c r="U4430" s="15" t="s">
        <v>816</v>
      </c>
      <c r="V4430" s="52"/>
      <c r="W4430" s="14" t="s">
        <v>815</v>
      </c>
      <c r="X4430" s="20">
        <v>0</v>
      </c>
      <c r="Y4430" s="7" t="s">
        <v>13201</v>
      </c>
      <c r="Z4430" s="11" t="s">
        <v>4442</v>
      </c>
      <c r="AA4430" s="7">
        <v>2000000</v>
      </c>
      <c r="AB4430" s="1" t="s">
        <v>15718</v>
      </c>
      <c r="AC4430" s="7" t="s">
        <v>14869</v>
      </c>
      <c r="AD4430" s="1" t="s">
        <v>16269</v>
      </c>
    </row>
    <row r="4431" spans="1:30">
      <c r="A4431" s="6">
        <v>43943</v>
      </c>
      <c r="B4431" s="7" t="s">
        <v>15</v>
      </c>
      <c r="C4431" s="7" t="s">
        <v>4642</v>
      </c>
      <c r="D4431" s="7" t="s">
        <v>2046</v>
      </c>
      <c r="E4431" s="7" t="s">
        <v>16</v>
      </c>
      <c r="F4431" s="7"/>
      <c r="G4431" s="7" t="s">
        <v>17</v>
      </c>
      <c r="H4431" s="7" t="s">
        <v>7543</v>
      </c>
      <c r="I4431" s="7" t="s">
        <v>2093</v>
      </c>
      <c r="J4431" s="7"/>
      <c r="K4431" s="7" t="s">
        <v>2094</v>
      </c>
      <c r="L4431" s="7" t="s">
        <v>13865</v>
      </c>
      <c r="M4431" s="7" t="s">
        <v>2055</v>
      </c>
      <c r="N4431" s="7">
        <v>865.52</v>
      </c>
      <c r="O4431" s="7">
        <v>248</v>
      </c>
      <c r="P4431" s="7">
        <v>3.49</v>
      </c>
      <c r="Q4431" s="7"/>
      <c r="R4431" s="1"/>
      <c r="S4431" s="1"/>
      <c r="T4431" s="1"/>
      <c r="U4431" s="15" t="s">
        <v>816</v>
      </c>
      <c r="V4431" s="52"/>
      <c r="W4431" s="14" t="s">
        <v>815</v>
      </c>
      <c r="X4431" s="20">
        <v>0</v>
      </c>
      <c r="Y4431" s="7" t="s">
        <v>13202</v>
      </c>
      <c r="Z4431" s="11" t="s">
        <v>4442</v>
      </c>
      <c r="AA4431" s="7">
        <v>2000000</v>
      </c>
      <c r="AB4431" s="1" t="s">
        <v>15207</v>
      </c>
      <c r="AC4431" s="7" t="s">
        <v>14869</v>
      </c>
      <c r="AD4431" s="1" t="s">
        <v>16269</v>
      </c>
    </row>
    <row r="4432" spans="1:30">
      <c r="A4432" s="6">
        <v>43937</v>
      </c>
      <c r="B4432" s="7" t="s">
        <v>21</v>
      </c>
      <c r="C4432" s="7" t="s">
        <v>5224</v>
      </c>
      <c r="D4432" s="11" t="s">
        <v>904</v>
      </c>
      <c r="E4432" s="7" t="s">
        <v>16</v>
      </c>
      <c r="F4432" s="7" t="s">
        <v>4193</v>
      </c>
      <c r="G4432" s="7" t="s">
        <v>17</v>
      </c>
      <c r="H4432" s="7" t="s">
        <v>7544</v>
      </c>
      <c r="I4432" s="7" t="s">
        <v>4195</v>
      </c>
      <c r="J4432" s="7"/>
      <c r="K4432" s="7"/>
      <c r="L4432" s="7" t="s">
        <v>14072</v>
      </c>
      <c r="M4432" s="7" t="s">
        <v>4207</v>
      </c>
      <c r="N4432" s="7">
        <v>858</v>
      </c>
      <c r="O4432" s="7">
        <v>1100</v>
      </c>
      <c r="P4432" s="7">
        <v>0.78</v>
      </c>
      <c r="Q4432" s="7"/>
      <c r="R4432" s="1"/>
      <c r="S4432" s="1"/>
      <c r="T4432" s="1"/>
      <c r="U4432" s="15" t="s">
        <v>816</v>
      </c>
      <c r="V4432" s="52"/>
      <c r="W4432" s="14" t="s">
        <v>815</v>
      </c>
      <c r="X4432" s="20">
        <v>0</v>
      </c>
      <c r="Y4432" s="7" t="s">
        <v>13203</v>
      </c>
      <c r="Z4432" s="11" t="s">
        <v>4442</v>
      </c>
      <c r="AA4432" s="7">
        <v>200000</v>
      </c>
      <c r="AB4432" s="1" t="s">
        <v>15461</v>
      </c>
      <c r="AC4432" s="7" t="s">
        <v>14868</v>
      </c>
      <c r="AD4432" s="1" t="s">
        <v>16269</v>
      </c>
    </row>
    <row r="4433" spans="1:30">
      <c r="A4433" s="6" t="s">
        <v>815</v>
      </c>
      <c r="B4433" s="7" t="s">
        <v>15</v>
      </c>
      <c r="C4433" s="7" t="s">
        <v>4458</v>
      </c>
      <c r="D4433" s="11" t="s">
        <v>904</v>
      </c>
      <c r="E4433" s="7" t="s">
        <v>16</v>
      </c>
      <c r="F4433" s="7" t="s">
        <v>4461</v>
      </c>
      <c r="G4433" s="7" t="s">
        <v>17</v>
      </c>
      <c r="H4433" s="7" t="s">
        <v>7545</v>
      </c>
      <c r="I4433" s="7" t="s">
        <v>10289</v>
      </c>
      <c r="J4433" s="7"/>
      <c r="K4433" s="7" t="s">
        <v>4517</v>
      </c>
      <c r="L4433" s="7"/>
      <c r="M4433" s="7"/>
      <c r="N4433" s="7">
        <v>856.62</v>
      </c>
      <c r="O4433" s="7"/>
      <c r="P4433" s="7"/>
      <c r="Q4433" s="7"/>
      <c r="R4433" s="1"/>
      <c r="S4433" s="1"/>
      <c r="T4433" s="1"/>
      <c r="U4433" s="15" t="s">
        <v>816</v>
      </c>
      <c r="V4433" s="52"/>
      <c r="W4433" s="14" t="s">
        <v>815</v>
      </c>
      <c r="X4433" s="20">
        <v>0</v>
      </c>
      <c r="Y4433" s="7" t="s">
        <v>13204</v>
      </c>
      <c r="Z4433" s="11" t="s">
        <v>4442</v>
      </c>
      <c r="AA4433" s="7"/>
      <c r="AB4433" s="1" t="s">
        <v>14871</v>
      </c>
      <c r="AC4433" s="7"/>
      <c r="AD4433" s="1" t="s">
        <v>16269</v>
      </c>
    </row>
    <row r="4434" spans="1:30">
      <c r="A4434" s="6">
        <v>43921</v>
      </c>
      <c r="B4434" s="7" t="s">
        <v>15</v>
      </c>
      <c r="C4434" s="7" t="s">
        <v>4632</v>
      </c>
      <c r="D4434" s="7" t="s">
        <v>3512</v>
      </c>
      <c r="E4434" s="7" t="s">
        <v>16</v>
      </c>
      <c r="F4434" s="7"/>
      <c r="G4434" s="7" t="s">
        <v>17</v>
      </c>
      <c r="H4434" s="7" t="s">
        <v>7546</v>
      </c>
      <c r="I4434" s="7" t="s">
        <v>8503</v>
      </c>
      <c r="J4434" s="7" t="s">
        <v>3561</v>
      </c>
      <c r="K4434" s="7" t="s">
        <v>3561</v>
      </c>
      <c r="L4434" s="7" t="s">
        <v>8501</v>
      </c>
      <c r="M4434" s="7" t="s">
        <v>8504</v>
      </c>
      <c r="N4434" s="7">
        <v>844.36</v>
      </c>
      <c r="O4434" s="7">
        <v>52</v>
      </c>
      <c r="P4434" s="7">
        <v>16.239999999999998</v>
      </c>
      <c r="Q4434" s="7"/>
      <c r="R4434" s="1"/>
      <c r="S4434" s="1"/>
      <c r="T4434" s="1"/>
      <c r="U4434" s="15" t="s">
        <v>816</v>
      </c>
      <c r="V4434" s="52"/>
      <c r="W4434" s="14" t="s">
        <v>815</v>
      </c>
      <c r="X4434" s="20">
        <v>0</v>
      </c>
      <c r="Y4434" s="7" t="s">
        <v>13205</v>
      </c>
      <c r="Z4434" s="11" t="s">
        <v>4442</v>
      </c>
      <c r="AA4434" s="7">
        <v>0</v>
      </c>
      <c r="AB4434" s="1" t="s">
        <v>15726</v>
      </c>
      <c r="AC4434" s="7" t="s">
        <v>14869</v>
      </c>
      <c r="AD4434" s="1" t="s">
        <v>16269</v>
      </c>
    </row>
    <row r="4435" spans="1:30">
      <c r="A4435" s="6">
        <v>43916</v>
      </c>
      <c r="B4435" s="7" t="s">
        <v>15</v>
      </c>
      <c r="C4435" s="7" t="s">
        <v>4632</v>
      </c>
      <c r="D4435" s="7" t="s">
        <v>3512</v>
      </c>
      <c r="E4435" s="7" t="s">
        <v>16</v>
      </c>
      <c r="F4435" s="7"/>
      <c r="G4435" s="7" t="s">
        <v>17</v>
      </c>
      <c r="H4435" s="7" t="s">
        <v>7547</v>
      </c>
      <c r="I4435" s="7" t="s">
        <v>9564</v>
      </c>
      <c r="J4435" s="7" t="s">
        <v>3561</v>
      </c>
      <c r="K4435" s="7" t="s">
        <v>3561</v>
      </c>
      <c r="L4435" s="7" t="s">
        <v>3573</v>
      </c>
      <c r="M4435" s="7" t="s">
        <v>8603</v>
      </c>
      <c r="N4435" s="7">
        <v>840</v>
      </c>
      <c r="O4435" s="7">
        <v>100</v>
      </c>
      <c r="P4435" s="7">
        <v>8.4</v>
      </c>
      <c r="Q4435" s="7"/>
      <c r="R4435" s="1"/>
      <c r="S4435" s="1"/>
      <c r="T4435" s="1"/>
      <c r="U4435" s="15" t="s">
        <v>816</v>
      </c>
      <c r="V4435" s="52"/>
      <c r="W4435" s="14" t="s">
        <v>815</v>
      </c>
      <c r="X4435" s="20">
        <v>0</v>
      </c>
      <c r="Y4435" s="7" t="s">
        <v>13206</v>
      </c>
      <c r="Z4435" s="11" t="s">
        <v>4442</v>
      </c>
      <c r="AA4435" s="7">
        <v>450000</v>
      </c>
      <c r="AB4435" s="1" t="s">
        <v>15385</v>
      </c>
      <c r="AC4435" s="7" t="s">
        <v>14869</v>
      </c>
      <c r="AD4435" s="1" t="s">
        <v>16269</v>
      </c>
    </row>
    <row r="4436" spans="1:30">
      <c r="A4436" s="6">
        <v>43944</v>
      </c>
      <c r="B4436" s="7" t="s">
        <v>21</v>
      </c>
      <c r="C4436" s="7"/>
      <c r="D4436" s="7" t="s">
        <v>818</v>
      </c>
      <c r="E4436" s="7" t="s">
        <v>16</v>
      </c>
      <c r="F4436" s="7" t="s">
        <v>845</v>
      </c>
      <c r="G4436" s="7" t="s">
        <v>17</v>
      </c>
      <c r="H4436" s="7" t="s">
        <v>7548</v>
      </c>
      <c r="I4436" s="7" t="s">
        <v>10347</v>
      </c>
      <c r="J4436" s="7"/>
      <c r="K4436" s="7"/>
      <c r="L4436" s="7"/>
      <c r="M4436" s="7" t="s">
        <v>880</v>
      </c>
      <c r="N4436" s="7">
        <v>839.7</v>
      </c>
      <c r="O4436" s="7">
        <v>30</v>
      </c>
      <c r="P4436" s="7">
        <v>27.99</v>
      </c>
      <c r="Q4436" s="7"/>
      <c r="R4436" s="1"/>
      <c r="S4436" s="1"/>
      <c r="T4436" s="1"/>
      <c r="U4436" s="15" t="s">
        <v>816</v>
      </c>
      <c r="V4436" s="52"/>
      <c r="W4436" s="14" t="s">
        <v>815</v>
      </c>
      <c r="X4436" s="20">
        <v>0</v>
      </c>
      <c r="Y4436" s="7" t="s">
        <v>13207</v>
      </c>
      <c r="Z4436" s="11" t="s">
        <v>4442</v>
      </c>
      <c r="AA4436" s="7"/>
      <c r="AB4436" s="71" t="s">
        <v>16263</v>
      </c>
      <c r="AC4436" s="7"/>
      <c r="AD4436" s="1" t="s">
        <v>16269</v>
      </c>
    </row>
    <row r="4437" spans="1:30">
      <c r="A4437" s="6">
        <v>43918</v>
      </c>
      <c r="B4437" s="7" t="s">
        <v>15</v>
      </c>
      <c r="C4437" s="7" t="s">
        <v>4632</v>
      </c>
      <c r="D4437" s="7" t="s">
        <v>3512</v>
      </c>
      <c r="E4437" s="7" t="s">
        <v>16</v>
      </c>
      <c r="F4437" s="7"/>
      <c r="G4437" s="7" t="s">
        <v>17</v>
      </c>
      <c r="H4437" s="7" t="s">
        <v>7549</v>
      </c>
      <c r="I4437" s="7" t="s">
        <v>10348</v>
      </c>
      <c r="J4437" s="7" t="s">
        <v>10349</v>
      </c>
      <c r="K4437" s="7" t="s">
        <v>10349</v>
      </c>
      <c r="L4437" s="7" t="s">
        <v>14816</v>
      </c>
      <c r="M4437" s="7" t="s">
        <v>10350</v>
      </c>
      <c r="N4437" s="7">
        <v>836.4</v>
      </c>
      <c r="O4437" s="7">
        <v>40</v>
      </c>
      <c r="P4437" s="7">
        <v>20.91</v>
      </c>
      <c r="Q4437" s="7"/>
      <c r="R4437" s="1"/>
      <c r="S4437" s="1"/>
      <c r="T4437" s="1"/>
      <c r="U4437" s="15" t="s">
        <v>816</v>
      </c>
      <c r="V4437" s="52"/>
      <c r="W4437" s="14" t="s">
        <v>815</v>
      </c>
      <c r="X4437" s="20">
        <v>0</v>
      </c>
      <c r="Y4437" s="7" t="s">
        <v>13208</v>
      </c>
      <c r="Z4437" s="11" t="s">
        <v>4442</v>
      </c>
      <c r="AA4437" s="7">
        <v>100640000</v>
      </c>
      <c r="AB4437" s="1" t="s">
        <v>16224</v>
      </c>
      <c r="AC4437" s="7" t="s">
        <v>14869</v>
      </c>
      <c r="AD4437" s="1" t="s">
        <v>16269</v>
      </c>
    </row>
    <row r="4438" spans="1:30">
      <c r="A4438" s="6">
        <v>43949</v>
      </c>
      <c r="B4438" s="7" t="s">
        <v>21</v>
      </c>
      <c r="C4438" s="7" t="s">
        <v>4474</v>
      </c>
      <c r="D4438" s="7" t="s">
        <v>2414</v>
      </c>
      <c r="E4438" s="7" t="s">
        <v>117</v>
      </c>
      <c r="F4438" s="7" t="s">
        <v>2423</v>
      </c>
      <c r="G4438" s="7" t="s">
        <v>17</v>
      </c>
      <c r="H4438" s="7" t="s">
        <v>7550</v>
      </c>
      <c r="I4438" s="7" t="s">
        <v>2425</v>
      </c>
      <c r="J4438" s="7" t="s">
        <v>2155</v>
      </c>
      <c r="K4438" s="7" t="s">
        <v>2155</v>
      </c>
      <c r="L4438" s="7" t="s">
        <v>14539</v>
      </c>
      <c r="M4438" s="7" t="s">
        <v>9273</v>
      </c>
      <c r="N4438" s="7">
        <v>836</v>
      </c>
      <c r="O4438" s="7">
        <v>22</v>
      </c>
      <c r="P4438" s="7">
        <v>38</v>
      </c>
      <c r="Q4438" s="7"/>
      <c r="R4438" s="1"/>
      <c r="S4438" s="1"/>
      <c r="T4438" s="1"/>
      <c r="U4438" s="15" t="s">
        <v>816</v>
      </c>
      <c r="V4438" s="52"/>
      <c r="W4438" s="14" t="s">
        <v>815</v>
      </c>
      <c r="X4438" s="20">
        <v>0</v>
      </c>
      <c r="Y4438" s="7" t="s">
        <v>13209</v>
      </c>
      <c r="Z4438" s="11" t="s">
        <v>4442</v>
      </c>
      <c r="AA4438" s="7">
        <v>115000</v>
      </c>
      <c r="AB4438" s="1" t="s">
        <v>15945</v>
      </c>
      <c r="AC4438" s="7" t="s">
        <v>14869</v>
      </c>
      <c r="AD4438" s="1" t="s">
        <v>16269</v>
      </c>
    </row>
    <row r="4439" spans="1:30">
      <c r="A4439" s="6">
        <v>43921</v>
      </c>
      <c r="B4439" s="7" t="s">
        <v>15</v>
      </c>
      <c r="C4439" s="7" t="s">
        <v>4632</v>
      </c>
      <c r="D4439" s="7" t="s">
        <v>3512</v>
      </c>
      <c r="E4439" s="7" t="s">
        <v>16</v>
      </c>
      <c r="F4439" s="7"/>
      <c r="G4439" s="7" t="s">
        <v>17</v>
      </c>
      <c r="H4439" s="7" t="s">
        <v>7551</v>
      </c>
      <c r="I4439" s="7" t="s">
        <v>10351</v>
      </c>
      <c r="J4439" s="7" t="s">
        <v>10352</v>
      </c>
      <c r="K4439" s="7" t="s">
        <v>10352</v>
      </c>
      <c r="L4439" s="7" t="s">
        <v>8524</v>
      </c>
      <c r="M4439" s="7" t="s">
        <v>8525</v>
      </c>
      <c r="N4439" s="7">
        <v>832</v>
      </c>
      <c r="O4439" s="7">
        <v>800</v>
      </c>
      <c r="P4439" s="7">
        <v>1.04</v>
      </c>
      <c r="Q4439" s="7"/>
      <c r="R4439" s="1"/>
      <c r="S4439" s="1"/>
      <c r="T4439" s="1"/>
      <c r="U4439" s="15" t="s">
        <v>816</v>
      </c>
      <c r="V4439" s="52"/>
      <c r="W4439" s="14" t="s">
        <v>815</v>
      </c>
      <c r="X4439" s="20">
        <v>0</v>
      </c>
      <c r="Y4439" s="7" t="s">
        <v>13210</v>
      </c>
      <c r="Z4439" s="11" t="s">
        <v>4442</v>
      </c>
      <c r="AA4439" s="7">
        <v>600000</v>
      </c>
      <c r="AB4439" s="1" t="s">
        <v>15730</v>
      </c>
      <c r="AC4439" s="7" t="s">
        <v>14870</v>
      </c>
      <c r="AD4439" s="1" t="s">
        <v>16269</v>
      </c>
    </row>
    <row r="4440" spans="1:30">
      <c r="A4440" s="6" t="s">
        <v>815</v>
      </c>
      <c r="B4440" s="7" t="s">
        <v>15</v>
      </c>
      <c r="C4440" s="7" t="s">
        <v>4458</v>
      </c>
      <c r="D4440" s="11" t="s">
        <v>904</v>
      </c>
      <c r="E4440" s="7" t="s">
        <v>16</v>
      </c>
      <c r="F4440" s="7" t="s">
        <v>4459</v>
      </c>
      <c r="G4440" s="7" t="s">
        <v>17</v>
      </c>
      <c r="H4440" s="7" t="s">
        <v>6156</v>
      </c>
      <c r="I4440" s="7" t="s">
        <v>10353</v>
      </c>
      <c r="J4440" s="7"/>
      <c r="K4440" s="7" t="s">
        <v>4517</v>
      </c>
      <c r="L4440" s="7" t="s">
        <v>8388</v>
      </c>
      <c r="M4440" s="7" t="s">
        <v>8389</v>
      </c>
      <c r="N4440" s="7">
        <v>832</v>
      </c>
      <c r="O4440" s="7">
        <v>100</v>
      </c>
      <c r="P4440" s="7">
        <v>8.32</v>
      </c>
      <c r="Q4440" s="7"/>
      <c r="R4440" s="1"/>
      <c r="S4440" s="1"/>
      <c r="T4440" s="1"/>
      <c r="U4440" s="15" t="s">
        <v>816</v>
      </c>
      <c r="V4440" s="52"/>
      <c r="W4440" s="14" t="s">
        <v>815</v>
      </c>
      <c r="X4440" s="20">
        <v>0</v>
      </c>
      <c r="Y4440" s="7" t="s">
        <v>13211</v>
      </c>
      <c r="Z4440" s="11" t="s">
        <v>4442</v>
      </c>
      <c r="AA4440" s="7">
        <v>1000000</v>
      </c>
      <c r="AB4440" s="1" t="s">
        <v>15697</v>
      </c>
      <c r="AC4440" s="7" t="s">
        <v>14869</v>
      </c>
      <c r="AD4440" s="1" t="s">
        <v>16269</v>
      </c>
    </row>
    <row r="4441" spans="1:30">
      <c r="A4441" s="6">
        <v>43913</v>
      </c>
      <c r="B4441" s="7" t="s">
        <v>21</v>
      </c>
      <c r="C4441" s="7" t="s">
        <v>4269</v>
      </c>
      <c r="D4441" s="7" t="s">
        <v>3952</v>
      </c>
      <c r="E4441" s="7" t="s">
        <v>16</v>
      </c>
      <c r="F4441" s="7" t="s">
        <v>4270</v>
      </c>
      <c r="G4441" s="7" t="s">
        <v>17</v>
      </c>
      <c r="H4441" s="7" t="s">
        <v>7552</v>
      </c>
      <c r="I4441" s="7" t="s">
        <v>4396</v>
      </c>
      <c r="J4441" s="7"/>
      <c r="K4441" s="7"/>
      <c r="L4441" s="7" t="s">
        <v>8531</v>
      </c>
      <c r="M4441" s="7" t="s">
        <v>14344</v>
      </c>
      <c r="N4441" s="7">
        <v>826.2</v>
      </c>
      <c r="O4441" s="7">
        <v>204</v>
      </c>
      <c r="P4441" s="7">
        <v>4.05</v>
      </c>
      <c r="Q4441" s="7" t="s">
        <v>20</v>
      </c>
      <c r="R4441" s="1"/>
      <c r="S4441" s="1"/>
      <c r="T4441" s="1"/>
      <c r="U4441" s="15" t="s">
        <v>816</v>
      </c>
      <c r="V4441" s="52"/>
      <c r="W4441" s="14" t="s">
        <v>815</v>
      </c>
      <c r="X4441" s="20">
        <v>0</v>
      </c>
      <c r="Y4441" s="7" t="s">
        <v>13212</v>
      </c>
      <c r="Z4441" s="11" t="s">
        <v>4442</v>
      </c>
      <c r="AA4441" s="7">
        <v>1500000</v>
      </c>
      <c r="AB4441" s="1" t="s">
        <v>15733</v>
      </c>
      <c r="AC4441" s="7" t="s">
        <v>14869</v>
      </c>
      <c r="AD4441" s="1" t="s">
        <v>16269</v>
      </c>
    </row>
    <row r="4442" spans="1:30">
      <c r="A4442" s="6">
        <v>43911</v>
      </c>
      <c r="B4442" s="7" t="s">
        <v>15</v>
      </c>
      <c r="C4442" s="7" t="s">
        <v>4632</v>
      </c>
      <c r="D4442" s="7" t="s">
        <v>3512</v>
      </c>
      <c r="E4442" s="7" t="s">
        <v>16</v>
      </c>
      <c r="F4442" s="7"/>
      <c r="G4442" s="7" t="s">
        <v>17</v>
      </c>
      <c r="H4442" s="7" t="s">
        <v>7553</v>
      </c>
      <c r="I4442" s="7" t="s">
        <v>3517</v>
      </c>
      <c r="J4442" s="7" t="s">
        <v>3518</v>
      </c>
      <c r="K4442" s="7" t="s">
        <v>3518</v>
      </c>
      <c r="L4442" s="7" t="s">
        <v>3519</v>
      </c>
      <c r="M4442" s="7" t="s">
        <v>2431</v>
      </c>
      <c r="N4442" s="7">
        <v>822.12</v>
      </c>
      <c r="O4442" s="7">
        <v>93</v>
      </c>
      <c r="P4442" s="7">
        <v>8.84</v>
      </c>
      <c r="Q4442" s="7"/>
      <c r="R4442" s="1"/>
      <c r="S4442" s="1"/>
      <c r="T4442" s="1"/>
      <c r="U4442" s="15" t="s">
        <v>816</v>
      </c>
      <c r="V4442" s="52"/>
      <c r="W4442" s="14" t="s">
        <v>815</v>
      </c>
      <c r="X4442" s="20">
        <v>0</v>
      </c>
      <c r="Y4442" s="7" t="s">
        <v>13213</v>
      </c>
      <c r="Z4442" s="11" t="s">
        <v>4442</v>
      </c>
      <c r="AA4442" s="7">
        <v>2500000</v>
      </c>
      <c r="AB4442" s="1" t="s">
        <v>15251</v>
      </c>
      <c r="AC4442" s="7" t="s">
        <v>14869</v>
      </c>
      <c r="AD4442" s="1" t="s">
        <v>16269</v>
      </c>
    </row>
    <row r="4443" spans="1:30">
      <c r="A4443" s="6">
        <v>43918</v>
      </c>
      <c r="B4443" s="7" t="s">
        <v>15</v>
      </c>
      <c r="C4443" s="7" t="s">
        <v>4632</v>
      </c>
      <c r="D4443" s="7" t="s">
        <v>3512</v>
      </c>
      <c r="E4443" s="7" t="s">
        <v>16</v>
      </c>
      <c r="F4443" s="7"/>
      <c r="G4443" s="7" t="s">
        <v>17</v>
      </c>
      <c r="H4443" s="7" t="s">
        <v>7554</v>
      </c>
      <c r="I4443" s="7" t="s">
        <v>10354</v>
      </c>
      <c r="J4443" s="7" t="s">
        <v>10355</v>
      </c>
      <c r="K4443" s="7" t="s">
        <v>10355</v>
      </c>
      <c r="L4443" s="7" t="s">
        <v>8468</v>
      </c>
      <c r="M4443" s="7" t="s">
        <v>8243</v>
      </c>
      <c r="N4443" s="7">
        <v>820</v>
      </c>
      <c r="O4443" s="7">
        <v>200</v>
      </c>
      <c r="P4443" s="7">
        <v>4.0999999999999996</v>
      </c>
      <c r="Q4443" s="7"/>
      <c r="R4443" s="1"/>
      <c r="S4443" s="1"/>
      <c r="T4443" s="1"/>
      <c r="U4443" s="15" t="s">
        <v>816</v>
      </c>
      <c r="V4443" s="52"/>
      <c r="W4443" s="14" t="s">
        <v>815</v>
      </c>
      <c r="X4443" s="20">
        <v>0</v>
      </c>
      <c r="Y4443" s="7" t="s">
        <v>13214</v>
      </c>
      <c r="Z4443" s="11" t="s">
        <v>4442</v>
      </c>
      <c r="AA4443" s="7">
        <v>900000000</v>
      </c>
      <c r="AB4443" s="1" t="s">
        <v>15657</v>
      </c>
      <c r="AC4443" s="7" t="s">
        <v>14869</v>
      </c>
      <c r="AD4443" s="1" t="s">
        <v>16269</v>
      </c>
    </row>
    <row r="4444" spans="1:30">
      <c r="A4444" s="6">
        <v>43911</v>
      </c>
      <c r="B4444" s="7" t="s">
        <v>15</v>
      </c>
      <c r="C4444" s="7" t="s">
        <v>4632</v>
      </c>
      <c r="D4444" s="7" t="s">
        <v>3512</v>
      </c>
      <c r="E4444" s="7" t="s">
        <v>16</v>
      </c>
      <c r="F4444" s="7"/>
      <c r="G4444" s="7" t="s">
        <v>17</v>
      </c>
      <c r="H4444" s="7" t="s">
        <v>7555</v>
      </c>
      <c r="I4444" s="7" t="s">
        <v>3517</v>
      </c>
      <c r="J4444" s="7" t="s">
        <v>3518</v>
      </c>
      <c r="K4444" s="7" t="s">
        <v>3518</v>
      </c>
      <c r="L4444" s="7" t="s">
        <v>8501</v>
      </c>
      <c r="M4444" s="7" t="s">
        <v>8502</v>
      </c>
      <c r="N4444" s="7">
        <v>805.75</v>
      </c>
      <c r="O4444" s="7">
        <v>18</v>
      </c>
      <c r="P4444" s="7">
        <v>44.76</v>
      </c>
      <c r="Q4444" s="7"/>
      <c r="R4444" s="1"/>
      <c r="S4444" s="1"/>
      <c r="T4444" s="1"/>
      <c r="U4444" s="15" t="s">
        <v>816</v>
      </c>
      <c r="V4444" s="52"/>
      <c r="W4444" s="14" t="s">
        <v>815</v>
      </c>
      <c r="X4444" s="20">
        <v>0</v>
      </c>
      <c r="Y4444" s="7" t="s">
        <v>13215</v>
      </c>
      <c r="Z4444" s="11" t="s">
        <v>4442</v>
      </c>
      <c r="AA4444" s="7">
        <v>0</v>
      </c>
      <c r="AB4444" s="1" t="s">
        <v>15725</v>
      </c>
      <c r="AC4444" s="7" t="s">
        <v>14869</v>
      </c>
      <c r="AD4444" s="1" t="s">
        <v>16269</v>
      </c>
    </row>
    <row r="4445" spans="1:30">
      <c r="A4445" s="6">
        <v>43913</v>
      </c>
      <c r="B4445" s="7" t="s">
        <v>15</v>
      </c>
      <c r="C4445" s="7" t="s">
        <v>4632</v>
      </c>
      <c r="D4445" s="7" t="s">
        <v>3512</v>
      </c>
      <c r="E4445" s="7" t="s">
        <v>16</v>
      </c>
      <c r="F4445" s="7"/>
      <c r="G4445" s="7" t="s">
        <v>17</v>
      </c>
      <c r="H4445" s="7" t="s">
        <v>7556</v>
      </c>
      <c r="I4445" s="7" t="s">
        <v>8503</v>
      </c>
      <c r="J4445" s="7" t="s">
        <v>3518</v>
      </c>
      <c r="K4445" s="7" t="s">
        <v>3518</v>
      </c>
      <c r="L4445" s="7" t="s">
        <v>8501</v>
      </c>
      <c r="M4445" s="7" t="s">
        <v>8504</v>
      </c>
      <c r="N4445" s="7">
        <v>805.75</v>
      </c>
      <c r="O4445" s="7">
        <v>18</v>
      </c>
      <c r="P4445" s="7">
        <v>44.76</v>
      </c>
      <c r="Q4445" s="7"/>
      <c r="R4445" s="1"/>
      <c r="S4445" s="1"/>
      <c r="T4445" s="1"/>
      <c r="U4445" s="15" t="s">
        <v>816</v>
      </c>
      <c r="V4445" s="52"/>
      <c r="W4445" s="14" t="s">
        <v>815</v>
      </c>
      <c r="X4445" s="20">
        <v>0</v>
      </c>
      <c r="Y4445" s="7" t="s">
        <v>13216</v>
      </c>
      <c r="Z4445" s="11" t="s">
        <v>4442</v>
      </c>
      <c r="AA4445" s="7">
        <v>0</v>
      </c>
      <c r="AB4445" s="1" t="s">
        <v>15726</v>
      </c>
      <c r="AC4445" s="7" t="s">
        <v>14869</v>
      </c>
      <c r="AD4445" s="1" t="s">
        <v>16269</v>
      </c>
    </row>
    <row r="4446" spans="1:30">
      <c r="A4446" s="6">
        <v>43920</v>
      </c>
      <c r="B4446" s="7" t="s">
        <v>15</v>
      </c>
      <c r="C4446" s="7" t="s">
        <v>4632</v>
      </c>
      <c r="D4446" s="7" t="s">
        <v>3512</v>
      </c>
      <c r="E4446" s="7" t="s">
        <v>16</v>
      </c>
      <c r="F4446" s="7"/>
      <c r="G4446" s="7" t="s">
        <v>17</v>
      </c>
      <c r="H4446" s="7" t="s">
        <v>7557</v>
      </c>
      <c r="I4446" s="7" t="s">
        <v>10356</v>
      </c>
      <c r="J4446" s="7" t="s">
        <v>10357</v>
      </c>
      <c r="K4446" s="7" t="s">
        <v>10357</v>
      </c>
      <c r="L4446" s="7" t="s">
        <v>14461</v>
      </c>
      <c r="M4446" s="7" t="s">
        <v>8980</v>
      </c>
      <c r="N4446" s="7">
        <v>804</v>
      </c>
      <c r="O4446" s="7">
        <v>120</v>
      </c>
      <c r="P4446" s="7">
        <v>6.7</v>
      </c>
      <c r="Q4446" s="7"/>
      <c r="R4446" s="1"/>
      <c r="S4446" s="1"/>
      <c r="T4446" s="1"/>
      <c r="U4446" s="15" t="s">
        <v>816</v>
      </c>
      <c r="V4446" s="52"/>
      <c r="W4446" s="14" t="s">
        <v>815</v>
      </c>
      <c r="X4446" s="20">
        <v>0</v>
      </c>
      <c r="Y4446" s="7" t="s">
        <v>13217</v>
      </c>
      <c r="Z4446" s="11" t="s">
        <v>4442</v>
      </c>
      <c r="AA4446" s="7">
        <v>3000000</v>
      </c>
      <c r="AB4446" s="1" t="s">
        <v>15859</v>
      </c>
      <c r="AC4446" s="7" t="s">
        <v>14869</v>
      </c>
      <c r="AD4446" s="1" t="s">
        <v>16269</v>
      </c>
    </row>
    <row r="4447" spans="1:30">
      <c r="A4447" s="6">
        <v>43916</v>
      </c>
      <c r="B4447" s="7" t="s">
        <v>15</v>
      </c>
      <c r="C4447" s="7" t="s">
        <v>4458</v>
      </c>
      <c r="D4447" s="11" t="s">
        <v>904</v>
      </c>
      <c r="E4447" s="7" t="s">
        <v>16</v>
      </c>
      <c r="F4447" s="7" t="s">
        <v>4459</v>
      </c>
      <c r="G4447" s="7" t="s">
        <v>17</v>
      </c>
      <c r="H4447" s="7" t="s">
        <v>7558</v>
      </c>
      <c r="I4447" s="7" t="s">
        <v>10225</v>
      </c>
      <c r="J4447" s="7"/>
      <c r="K4447" s="7" t="s">
        <v>4517</v>
      </c>
      <c r="L4447" s="7" t="s">
        <v>8268</v>
      </c>
      <c r="M4447" s="7" t="s">
        <v>1216</v>
      </c>
      <c r="N4447" s="7">
        <v>800</v>
      </c>
      <c r="O4447" s="7">
        <v>2000</v>
      </c>
      <c r="P4447" s="7">
        <v>0.4</v>
      </c>
      <c r="Q4447" s="7"/>
      <c r="R4447" s="1"/>
      <c r="S4447" s="1"/>
      <c r="T4447" s="1"/>
      <c r="U4447" s="15" t="s">
        <v>816</v>
      </c>
      <c r="V4447" s="52"/>
      <c r="W4447" s="14" t="s">
        <v>815</v>
      </c>
      <c r="X4447" s="20">
        <v>0</v>
      </c>
      <c r="Y4447" s="7" t="s">
        <v>13218</v>
      </c>
      <c r="Z4447" s="11" t="s">
        <v>4442</v>
      </c>
      <c r="AA4447" s="7">
        <v>2000000</v>
      </c>
      <c r="AB4447" s="1" t="s">
        <v>15070</v>
      </c>
      <c r="AC4447" s="7" t="s">
        <v>14869</v>
      </c>
      <c r="AD4447" s="1" t="s">
        <v>16269</v>
      </c>
    </row>
    <row r="4448" spans="1:30">
      <c r="A4448" s="6">
        <v>43943</v>
      </c>
      <c r="B4448" s="7" t="s">
        <v>15</v>
      </c>
      <c r="C4448" s="7" t="s">
        <v>4642</v>
      </c>
      <c r="D4448" s="7" t="s">
        <v>2046</v>
      </c>
      <c r="E4448" s="7" t="s">
        <v>16</v>
      </c>
      <c r="F4448" s="7"/>
      <c r="G4448" s="7" t="s">
        <v>17</v>
      </c>
      <c r="H4448" s="7" t="s">
        <v>7559</v>
      </c>
      <c r="I4448" s="7" t="s">
        <v>2093</v>
      </c>
      <c r="J4448" s="7"/>
      <c r="K4448" s="7" t="s">
        <v>2094</v>
      </c>
      <c r="L4448" s="7" t="s">
        <v>13865</v>
      </c>
      <c r="M4448" s="7" t="s">
        <v>2055</v>
      </c>
      <c r="N4448" s="7">
        <v>799.6</v>
      </c>
      <c r="O4448" s="7">
        <v>40</v>
      </c>
      <c r="P4448" s="7">
        <v>19.989999999999998</v>
      </c>
      <c r="Q4448" s="7"/>
      <c r="R4448" s="1"/>
      <c r="S4448" s="1"/>
      <c r="T4448" s="1"/>
      <c r="U4448" s="15" t="s">
        <v>816</v>
      </c>
      <c r="V4448" s="52"/>
      <c r="W4448" s="14" t="s">
        <v>815</v>
      </c>
      <c r="X4448" s="20">
        <v>0</v>
      </c>
      <c r="Y4448" s="7" t="s">
        <v>13219</v>
      </c>
      <c r="Z4448" s="11" t="s">
        <v>4442</v>
      </c>
      <c r="AA4448" s="7">
        <v>2000000</v>
      </c>
      <c r="AB4448" s="1" t="s">
        <v>15207</v>
      </c>
      <c r="AC4448" s="7" t="s">
        <v>14869</v>
      </c>
      <c r="AD4448" s="1" t="s">
        <v>16269</v>
      </c>
    </row>
    <row r="4449" spans="1:30">
      <c r="A4449" s="6">
        <v>43921</v>
      </c>
      <c r="B4449" s="7" t="s">
        <v>15</v>
      </c>
      <c r="C4449" s="7" t="s">
        <v>4632</v>
      </c>
      <c r="D4449" s="7" t="s">
        <v>3512</v>
      </c>
      <c r="E4449" s="7" t="s">
        <v>16</v>
      </c>
      <c r="F4449" s="7"/>
      <c r="G4449" s="7" t="s">
        <v>17</v>
      </c>
      <c r="H4449" s="7" t="s">
        <v>7560</v>
      </c>
      <c r="I4449" s="7" t="s">
        <v>8503</v>
      </c>
      <c r="J4449" s="7" t="s">
        <v>3561</v>
      </c>
      <c r="K4449" s="7" t="s">
        <v>3561</v>
      </c>
      <c r="L4449" s="7" t="s">
        <v>8501</v>
      </c>
      <c r="M4449" s="7" t="s">
        <v>8504</v>
      </c>
      <c r="N4449" s="7">
        <v>798.5</v>
      </c>
      <c r="O4449" s="7">
        <v>25</v>
      </c>
      <c r="P4449" s="7">
        <v>31.94</v>
      </c>
      <c r="Q4449" s="7"/>
      <c r="R4449" s="1"/>
      <c r="S4449" s="1"/>
      <c r="T4449" s="1"/>
      <c r="U4449" s="15" t="s">
        <v>816</v>
      </c>
      <c r="V4449" s="52"/>
      <c r="W4449" s="14" t="s">
        <v>815</v>
      </c>
      <c r="X4449" s="20">
        <v>0</v>
      </c>
      <c r="Y4449" s="7" t="s">
        <v>13220</v>
      </c>
      <c r="Z4449" s="11" t="s">
        <v>4442</v>
      </c>
      <c r="AA4449" s="7">
        <v>0</v>
      </c>
      <c r="AB4449" s="1" t="s">
        <v>15726</v>
      </c>
      <c r="AC4449" s="7" t="s">
        <v>14869</v>
      </c>
      <c r="AD4449" s="1" t="s">
        <v>16269</v>
      </c>
    </row>
    <row r="4450" spans="1:30">
      <c r="A4450" s="6">
        <v>43921</v>
      </c>
      <c r="B4450" s="7" t="s">
        <v>15</v>
      </c>
      <c r="C4450" s="7" t="s">
        <v>4632</v>
      </c>
      <c r="D4450" s="7" t="s">
        <v>3512</v>
      </c>
      <c r="E4450" s="7" t="s">
        <v>16</v>
      </c>
      <c r="F4450" s="7"/>
      <c r="G4450" s="7" t="s">
        <v>17</v>
      </c>
      <c r="H4450" s="7" t="s">
        <v>7561</v>
      </c>
      <c r="I4450" s="7" t="s">
        <v>9981</v>
      </c>
      <c r="J4450" s="7" t="s">
        <v>9982</v>
      </c>
      <c r="K4450" s="7" t="s">
        <v>9982</v>
      </c>
      <c r="L4450" s="7" t="s">
        <v>8239</v>
      </c>
      <c r="M4450" s="7" t="s">
        <v>14732</v>
      </c>
      <c r="N4450" s="7">
        <v>798</v>
      </c>
      <c r="O4450" s="7">
        <v>300</v>
      </c>
      <c r="P4450" s="7">
        <v>2.66</v>
      </c>
      <c r="Q4450" s="7"/>
      <c r="R4450" s="1"/>
      <c r="S4450" s="1"/>
      <c r="T4450" s="1"/>
      <c r="U4450" s="15" t="s">
        <v>816</v>
      </c>
      <c r="V4450" s="52"/>
      <c r="W4450" s="14" t="s">
        <v>815</v>
      </c>
      <c r="X4450" s="20">
        <v>0</v>
      </c>
      <c r="Y4450" s="7" t="s">
        <v>13221</v>
      </c>
      <c r="Z4450" s="11" t="s">
        <v>4442</v>
      </c>
      <c r="AA4450" s="7">
        <v>600000</v>
      </c>
      <c r="AB4450" s="1" t="s">
        <v>16137</v>
      </c>
      <c r="AC4450" s="7" t="s">
        <v>14869</v>
      </c>
      <c r="AD4450" s="1" t="s">
        <v>16269</v>
      </c>
    </row>
    <row r="4451" spans="1:30">
      <c r="A4451" s="6">
        <v>43944</v>
      </c>
      <c r="B4451" s="7" t="s">
        <v>15</v>
      </c>
      <c r="C4451" s="7" t="s">
        <v>4656</v>
      </c>
      <c r="D4451" s="7" t="s">
        <v>39</v>
      </c>
      <c r="E4451" s="7" t="s">
        <v>16</v>
      </c>
      <c r="F4451" s="7" t="s">
        <v>129</v>
      </c>
      <c r="G4451" s="7" t="s">
        <v>37</v>
      </c>
      <c r="H4451" s="7" t="s">
        <v>7562</v>
      </c>
      <c r="I4451" s="7" t="s">
        <v>8668</v>
      </c>
      <c r="J4451" s="7"/>
      <c r="K4451" s="7" t="s">
        <v>172</v>
      </c>
      <c r="L4451" s="7" t="s">
        <v>145</v>
      </c>
      <c r="M4451" s="7" t="s">
        <v>9916</v>
      </c>
      <c r="N4451" s="7">
        <v>798</v>
      </c>
      <c r="O4451" s="7">
        <v>210</v>
      </c>
      <c r="P4451" s="7">
        <v>3.8</v>
      </c>
      <c r="Q4451" s="7"/>
      <c r="R4451" s="1"/>
      <c r="S4451" s="1"/>
      <c r="T4451" s="1"/>
      <c r="U4451" s="15" t="s">
        <v>816</v>
      </c>
      <c r="V4451" s="52"/>
      <c r="W4451" s="14" t="s">
        <v>815</v>
      </c>
      <c r="X4451" s="20">
        <v>0</v>
      </c>
      <c r="Y4451" s="7" t="s">
        <v>13222</v>
      </c>
      <c r="Z4451" s="11" t="s">
        <v>4442</v>
      </c>
      <c r="AA4451" s="7">
        <v>1000000</v>
      </c>
      <c r="AB4451" s="1" t="s">
        <v>14881</v>
      </c>
      <c r="AC4451" s="7" t="s">
        <v>14869</v>
      </c>
      <c r="AD4451" s="1" t="s">
        <v>16269</v>
      </c>
    </row>
    <row r="4452" spans="1:30">
      <c r="A4452" s="6">
        <v>43941</v>
      </c>
      <c r="B4452" s="7" t="s">
        <v>15</v>
      </c>
      <c r="C4452" s="7" t="s">
        <v>4645</v>
      </c>
      <c r="D4452" s="7" t="s">
        <v>692</v>
      </c>
      <c r="E4452" s="7" t="s">
        <v>16</v>
      </c>
      <c r="F4452" s="7"/>
      <c r="G4452" s="7" t="s">
        <v>37</v>
      </c>
      <c r="H4452" s="7" t="s">
        <v>7563</v>
      </c>
      <c r="I4452" s="7" t="s">
        <v>9749</v>
      </c>
      <c r="J4452" s="7"/>
      <c r="K4452" s="7" t="s">
        <v>9750</v>
      </c>
      <c r="L4452" s="7" t="s">
        <v>14677</v>
      </c>
      <c r="M4452" s="7" t="s">
        <v>9751</v>
      </c>
      <c r="N4452" s="7">
        <v>797</v>
      </c>
      <c r="O4452" s="7">
        <v>50</v>
      </c>
      <c r="P4452" s="7">
        <v>15.94</v>
      </c>
      <c r="Q4452" s="7"/>
      <c r="R4452" s="1"/>
      <c r="S4452" s="1"/>
      <c r="T4452" s="1"/>
      <c r="U4452" s="15" t="s">
        <v>816</v>
      </c>
      <c r="V4452" s="52"/>
      <c r="W4452" s="14" t="s">
        <v>815</v>
      </c>
      <c r="X4452" s="20">
        <v>0</v>
      </c>
      <c r="Y4452" s="7" t="s">
        <v>13223</v>
      </c>
      <c r="Z4452" s="11" t="s">
        <v>4442</v>
      </c>
      <c r="AA4452" s="7">
        <v>94000</v>
      </c>
      <c r="AB4452" s="1" t="s">
        <v>16078</v>
      </c>
      <c r="AC4452" s="7" t="s">
        <v>14870</v>
      </c>
      <c r="AD4452" s="1" t="s">
        <v>16269</v>
      </c>
    </row>
    <row r="4453" spans="1:30">
      <c r="A4453" s="6">
        <v>43949</v>
      </c>
      <c r="B4453" s="7" t="s">
        <v>1385</v>
      </c>
      <c r="C4453" s="7" t="s">
        <v>4499</v>
      </c>
      <c r="D4453" s="7" t="s">
        <v>2194</v>
      </c>
      <c r="E4453" s="7" t="s">
        <v>36</v>
      </c>
      <c r="F4453" s="7" t="s">
        <v>2319</v>
      </c>
      <c r="G4453" s="7" t="s">
        <v>17</v>
      </c>
      <c r="H4453" s="7" t="s">
        <v>7564</v>
      </c>
      <c r="I4453" s="7" t="s">
        <v>2321</v>
      </c>
      <c r="J4453" s="7" t="s">
        <v>2321</v>
      </c>
      <c r="K4453" s="7" t="s">
        <v>2321</v>
      </c>
      <c r="L4453" s="7" t="s">
        <v>13888</v>
      </c>
      <c r="M4453" s="7" t="s">
        <v>2338</v>
      </c>
      <c r="N4453" s="7">
        <v>784</v>
      </c>
      <c r="O4453" s="7">
        <v>10</v>
      </c>
      <c r="P4453" s="7">
        <v>78.400000000000006</v>
      </c>
      <c r="Q4453" s="7"/>
      <c r="R4453" s="1"/>
      <c r="S4453" s="1"/>
      <c r="T4453" s="1"/>
      <c r="U4453" s="15" t="s">
        <v>816</v>
      </c>
      <c r="V4453" s="52"/>
      <c r="W4453" s="14" t="s">
        <v>815</v>
      </c>
      <c r="X4453" s="20">
        <v>0</v>
      </c>
      <c r="Y4453" s="7" t="s">
        <v>13224</v>
      </c>
      <c r="Z4453" s="11" t="s">
        <v>4442</v>
      </c>
      <c r="AA4453" s="7">
        <v>0</v>
      </c>
      <c r="AB4453" s="1" t="s">
        <v>15239</v>
      </c>
      <c r="AC4453" s="7" t="s">
        <v>14870</v>
      </c>
      <c r="AD4453" s="1" t="s">
        <v>16269</v>
      </c>
    </row>
    <row r="4454" spans="1:30">
      <c r="A4454" s="6">
        <v>43941</v>
      </c>
      <c r="B4454" s="7" t="s">
        <v>21</v>
      </c>
      <c r="C4454" s="7" t="s">
        <v>2648</v>
      </c>
      <c r="D4454" s="11" t="s">
        <v>3952</v>
      </c>
      <c r="E4454" s="7" t="s">
        <v>16</v>
      </c>
      <c r="F4454" s="7" t="s">
        <v>4101</v>
      </c>
      <c r="G4454" s="7" t="s">
        <v>17</v>
      </c>
      <c r="H4454" s="7" t="s">
        <v>5998</v>
      </c>
      <c r="I4454" s="7" t="s">
        <v>9095</v>
      </c>
      <c r="J4454" s="7"/>
      <c r="K4454" s="7"/>
      <c r="L4454" s="7" t="s">
        <v>10358</v>
      </c>
      <c r="M4454" s="7" t="s">
        <v>14817</v>
      </c>
      <c r="N4454" s="7">
        <v>780</v>
      </c>
      <c r="O4454" s="7"/>
      <c r="P4454" s="7"/>
      <c r="Q4454" s="7"/>
      <c r="R4454" s="1"/>
      <c r="S4454" s="1"/>
      <c r="T4454" s="1"/>
      <c r="U4454" s="15" t="s">
        <v>816</v>
      </c>
      <c r="V4454" s="52"/>
      <c r="W4454" s="14" t="s">
        <v>815</v>
      </c>
      <c r="X4454" s="20">
        <v>0</v>
      </c>
      <c r="Y4454" s="7" t="s">
        <v>13225</v>
      </c>
      <c r="Z4454" s="11" t="s">
        <v>4442</v>
      </c>
      <c r="AA4454" s="7">
        <v>350000</v>
      </c>
      <c r="AB4454" s="1" t="s">
        <v>16225</v>
      </c>
      <c r="AC4454" s="7" t="s">
        <v>14870</v>
      </c>
      <c r="AD4454" s="1" t="s">
        <v>16269</v>
      </c>
    </row>
    <row r="4455" spans="1:30">
      <c r="A4455" s="6">
        <v>43949</v>
      </c>
      <c r="B4455" s="7" t="s">
        <v>1385</v>
      </c>
      <c r="C4455" s="7" t="s">
        <v>4499</v>
      </c>
      <c r="D4455" s="7" t="s">
        <v>2194</v>
      </c>
      <c r="E4455" s="7" t="s">
        <v>36</v>
      </c>
      <c r="F4455" s="7" t="s">
        <v>2319</v>
      </c>
      <c r="G4455" s="7" t="s">
        <v>17</v>
      </c>
      <c r="H4455" s="7" t="s">
        <v>6923</v>
      </c>
      <c r="I4455" s="7" t="s">
        <v>2321</v>
      </c>
      <c r="J4455" s="7" t="s">
        <v>2321</v>
      </c>
      <c r="K4455" s="7" t="s">
        <v>2321</v>
      </c>
      <c r="L4455" s="7" t="s">
        <v>14636</v>
      </c>
      <c r="M4455" s="7" t="s">
        <v>9634</v>
      </c>
      <c r="N4455" s="7">
        <v>780</v>
      </c>
      <c r="O4455" s="7">
        <v>13</v>
      </c>
      <c r="P4455" s="7">
        <v>60</v>
      </c>
      <c r="Q4455" s="7"/>
      <c r="R4455" s="1"/>
      <c r="S4455" s="1"/>
      <c r="T4455" s="1"/>
      <c r="U4455" s="15" t="s">
        <v>816</v>
      </c>
      <c r="V4455" s="52"/>
      <c r="W4455" s="14" t="s">
        <v>815</v>
      </c>
      <c r="X4455" s="20">
        <v>0</v>
      </c>
      <c r="Y4455" s="7" t="s">
        <v>13226</v>
      </c>
      <c r="Z4455" s="11" t="s">
        <v>4442</v>
      </c>
      <c r="AA4455" s="7">
        <v>70000</v>
      </c>
      <c r="AB4455" s="1" t="s">
        <v>16045</v>
      </c>
      <c r="AC4455" s="7" t="s">
        <v>14870</v>
      </c>
      <c r="AD4455" s="1" t="s">
        <v>16269</v>
      </c>
    </row>
    <row r="4456" spans="1:30">
      <c r="A4456" s="6">
        <v>43956</v>
      </c>
      <c r="B4456" s="7" t="s">
        <v>1385</v>
      </c>
      <c r="C4456" s="7" t="s">
        <v>4444</v>
      </c>
      <c r="D4456" s="7" t="s">
        <v>1387</v>
      </c>
      <c r="E4456" s="7" t="s">
        <v>4456</v>
      </c>
      <c r="F4456" s="7" t="s">
        <v>4498</v>
      </c>
      <c r="G4456" s="7"/>
      <c r="H4456" s="7" t="s">
        <v>7565</v>
      </c>
      <c r="I4456" s="7" t="s">
        <v>10359</v>
      </c>
      <c r="J4456" s="7"/>
      <c r="K4456" s="7"/>
      <c r="L4456" s="7" t="s">
        <v>14818</v>
      </c>
      <c r="M4456" s="7" t="s">
        <v>10360</v>
      </c>
      <c r="N4456" s="7">
        <v>780</v>
      </c>
      <c r="O4456" s="7"/>
      <c r="P4456" s="7"/>
      <c r="Q4456" s="7"/>
      <c r="R4456" s="1"/>
      <c r="S4456" s="1"/>
      <c r="T4456" s="1"/>
      <c r="U4456" s="15" t="s">
        <v>816</v>
      </c>
      <c r="V4456" s="52"/>
      <c r="W4456" s="14" t="s">
        <v>815</v>
      </c>
      <c r="X4456" s="20">
        <v>0</v>
      </c>
      <c r="Y4456" s="7" t="s">
        <v>13227</v>
      </c>
      <c r="Z4456" s="11" t="s">
        <v>4442</v>
      </c>
      <c r="AA4456" s="7">
        <v>100000</v>
      </c>
      <c r="AB4456" s="1" t="s">
        <v>16226</v>
      </c>
      <c r="AC4456" s="7" t="s">
        <v>14868</v>
      </c>
      <c r="AD4456" s="1" t="s">
        <v>16269</v>
      </c>
    </row>
    <row r="4457" spans="1:30">
      <c r="A4457" s="6">
        <v>43943</v>
      </c>
      <c r="B4457" s="7" t="s">
        <v>15</v>
      </c>
      <c r="C4457" s="7" t="s">
        <v>4642</v>
      </c>
      <c r="D4457" s="7" t="s">
        <v>2046</v>
      </c>
      <c r="E4457" s="7" t="s">
        <v>16</v>
      </c>
      <c r="F4457" s="7"/>
      <c r="G4457" s="7" t="s">
        <v>17</v>
      </c>
      <c r="H4457" s="7" t="s">
        <v>7566</v>
      </c>
      <c r="I4457" s="7" t="s">
        <v>2093</v>
      </c>
      <c r="J4457" s="7"/>
      <c r="K4457" s="7" t="s">
        <v>2094</v>
      </c>
      <c r="L4457" s="7" t="s">
        <v>13865</v>
      </c>
      <c r="M4457" s="7" t="s">
        <v>2055</v>
      </c>
      <c r="N4457" s="7">
        <v>774</v>
      </c>
      <c r="O4457" s="7">
        <v>600</v>
      </c>
      <c r="P4457" s="7">
        <v>1.29</v>
      </c>
      <c r="Q4457" s="7"/>
      <c r="R4457" s="1"/>
      <c r="S4457" s="1"/>
      <c r="T4457" s="1"/>
      <c r="U4457" s="15" t="s">
        <v>816</v>
      </c>
      <c r="V4457" s="52"/>
      <c r="W4457" s="14" t="s">
        <v>815</v>
      </c>
      <c r="X4457" s="20">
        <v>0</v>
      </c>
      <c r="Y4457" s="7" t="s">
        <v>13228</v>
      </c>
      <c r="Z4457" s="11" t="s">
        <v>4442</v>
      </c>
      <c r="AA4457" s="7">
        <v>2000000</v>
      </c>
      <c r="AB4457" s="1" t="s">
        <v>15207</v>
      </c>
      <c r="AC4457" s="7" t="s">
        <v>14869</v>
      </c>
      <c r="AD4457" s="1" t="s">
        <v>16269</v>
      </c>
    </row>
    <row r="4458" spans="1:30">
      <c r="A4458" s="6">
        <v>43936</v>
      </c>
      <c r="B4458" s="7" t="s">
        <v>15</v>
      </c>
      <c r="C4458" s="7" t="s">
        <v>4458</v>
      </c>
      <c r="D4458" s="11" t="s">
        <v>904</v>
      </c>
      <c r="E4458" s="7" t="s">
        <v>16</v>
      </c>
      <c r="F4458" s="7" t="s">
        <v>6341</v>
      </c>
      <c r="G4458" s="7" t="s">
        <v>17</v>
      </c>
      <c r="H4458" s="7" t="s">
        <v>7221</v>
      </c>
      <c r="I4458" s="7" t="s">
        <v>8783</v>
      </c>
      <c r="J4458" s="7" t="s">
        <v>9456</v>
      </c>
      <c r="K4458" s="7"/>
      <c r="L4458" s="7" t="s">
        <v>14591</v>
      </c>
      <c r="M4458" s="7" t="s">
        <v>9457</v>
      </c>
      <c r="N4458" s="7">
        <v>768</v>
      </c>
      <c r="O4458" s="7">
        <v>12</v>
      </c>
      <c r="P4458" s="7">
        <v>768</v>
      </c>
      <c r="Q4458" s="7"/>
      <c r="R4458" s="1"/>
      <c r="S4458" s="1"/>
      <c r="T4458" s="1"/>
      <c r="U4458" s="15" t="s">
        <v>816</v>
      </c>
      <c r="V4458" s="52"/>
      <c r="W4458" s="14" t="s">
        <v>815</v>
      </c>
      <c r="X4458" s="20">
        <v>0</v>
      </c>
      <c r="Y4458" s="7" t="s">
        <v>13229</v>
      </c>
      <c r="Z4458" s="11" t="s">
        <v>4442</v>
      </c>
      <c r="AA4458" s="7">
        <v>5000</v>
      </c>
      <c r="AB4458" s="1" t="s">
        <v>15995</v>
      </c>
      <c r="AC4458" s="7" t="s">
        <v>14870</v>
      </c>
      <c r="AD4458" s="1" t="s">
        <v>16269</v>
      </c>
    </row>
    <row r="4459" spans="1:30">
      <c r="A4459" s="6">
        <v>43944</v>
      </c>
      <c r="B4459" s="7" t="s">
        <v>15</v>
      </c>
      <c r="C4459" s="7" t="s">
        <v>4656</v>
      </c>
      <c r="D4459" s="7" t="s">
        <v>39</v>
      </c>
      <c r="E4459" s="7" t="s">
        <v>16</v>
      </c>
      <c r="F4459" s="7" t="s">
        <v>129</v>
      </c>
      <c r="G4459" s="7" t="s">
        <v>37</v>
      </c>
      <c r="H4459" s="7" t="s">
        <v>7567</v>
      </c>
      <c r="I4459" s="7" t="s">
        <v>10189</v>
      </c>
      <c r="J4459" s="7"/>
      <c r="K4459" s="7" t="s">
        <v>10190</v>
      </c>
      <c r="L4459" s="7" t="s">
        <v>14772</v>
      </c>
      <c r="M4459" s="7" t="s">
        <v>14771</v>
      </c>
      <c r="N4459" s="7">
        <v>760</v>
      </c>
      <c r="O4459" s="7">
        <v>20</v>
      </c>
      <c r="P4459" s="7">
        <v>38</v>
      </c>
      <c r="Q4459" s="7"/>
      <c r="R4459" s="1"/>
      <c r="S4459" s="1"/>
      <c r="T4459" s="1"/>
      <c r="U4459" s="15" t="s">
        <v>816</v>
      </c>
      <c r="V4459" s="52"/>
      <c r="W4459" s="14" t="s">
        <v>815</v>
      </c>
      <c r="X4459" s="20">
        <v>0</v>
      </c>
      <c r="Y4459" s="7" t="s">
        <v>13230</v>
      </c>
      <c r="Z4459" s="11" t="s">
        <v>4442</v>
      </c>
      <c r="AA4459" s="7">
        <v>355000</v>
      </c>
      <c r="AB4459" s="1" t="s">
        <v>16188</v>
      </c>
      <c r="AC4459" s="7" t="s">
        <v>14870</v>
      </c>
      <c r="AD4459" s="1" t="s">
        <v>16269</v>
      </c>
    </row>
    <row r="4460" spans="1:30">
      <c r="A4460" s="6">
        <v>43944</v>
      </c>
      <c r="B4460" s="7" t="s">
        <v>15</v>
      </c>
      <c r="C4460" s="7" t="s">
        <v>4656</v>
      </c>
      <c r="D4460" s="7" t="s">
        <v>39</v>
      </c>
      <c r="E4460" s="7" t="s">
        <v>16</v>
      </c>
      <c r="F4460" s="7" t="s">
        <v>129</v>
      </c>
      <c r="G4460" s="7" t="s">
        <v>37</v>
      </c>
      <c r="H4460" s="7" t="s">
        <v>7568</v>
      </c>
      <c r="I4460" s="7" t="s">
        <v>10189</v>
      </c>
      <c r="J4460" s="7"/>
      <c r="K4460" s="7" t="s">
        <v>10190</v>
      </c>
      <c r="L4460" s="7" t="s">
        <v>14772</v>
      </c>
      <c r="M4460" s="7" t="s">
        <v>14771</v>
      </c>
      <c r="N4460" s="7">
        <v>760</v>
      </c>
      <c r="O4460" s="7">
        <v>20</v>
      </c>
      <c r="P4460" s="7">
        <v>38</v>
      </c>
      <c r="Q4460" s="7"/>
      <c r="R4460" s="1"/>
      <c r="S4460" s="1"/>
      <c r="T4460" s="1"/>
      <c r="U4460" s="15" t="s">
        <v>816</v>
      </c>
      <c r="V4460" s="52"/>
      <c r="W4460" s="14" t="s">
        <v>815</v>
      </c>
      <c r="X4460" s="20">
        <v>0</v>
      </c>
      <c r="Y4460" s="7" t="s">
        <v>13231</v>
      </c>
      <c r="Z4460" s="11" t="s">
        <v>4442</v>
      </c>
      <c r="AA4460" s="7">
        <v>355000</v>
      </c>
      <c r="AB4460" s="1" t="s">
        <v>16188</v>
      </c>
      <c r="AC4460" s="7" t="s">
        <v>14870</v>
      </c>
      <c r="AD4460" s="1" t="s">
        <v>16269</v>
      </c>
    </row>
    <row r="4461" spans="1:30">
      <c r="A4461" s="6">
        <v>43918</v>
      </c>
      <c r="B4461" s="7" t="s">
        <v>15</v>
      </c>
      <c r="C4461" s="7" t="s">
        <v>4238</v>
      </c>
      <c r="D4461" s="7" t="s">
        <v>309</v>
      </c>
      <c r="E4461" s="7" t="s">
        <v>16</v>
      </c>
      <c r="F4461" s="7" t="s">
        <v>5572</v>
      </c>
      <c r="G4461" s="7" t="s">
        <v>37</v>
      </c>
      <c r="H4461" s="7" t="s">
        <v>7569</v>
      </c>
      <c r="I4461" s="7" t="s">
        <v>8598</v>
      </c>
      <c r="J4461" s="7" t="s">
        <v>314</v>
      </c>
      <c r="K4461" s="7" t="s">
        <v>8599</v>
      </c>
      <c r="L4461" s="7" t="s">
        <v>14358</v>
      </c>
      <c r="M4461" s="7" t="s">
        <v>8600</v>
      </c>
      <c r="N4461" s="7">
        <v>759.5</v>
      </c>
      <c r="O4461" s="7">
        <v>7</v>
      </c>
      <c r="P4461" s="7">
        <v>108.5</v>
      </c>
      <c r="Q4461" s="7"/>
      <c r="R4461" s="1"/>
      <c r="S4461" s="1"/>
      <c r="T4461" s="1"/>
      <c r="U4461" s="15" t="s">
        <v>816</v>
      </c>
      <c r="V4461" s="52"/>
      <c r="W4461" s="14" t="s">
        <v>815</v>
      </c>
      <c r="X4461" s="20">
        <v>0</v>
      </c>
      <c r="Y4461" s="7" t="s">
        <v>13232</v>
      </c>
      <c r="Z4461" s="11" t="s">
        <v>4442</v>
      </c>
      <c r="AA4461" s="7">
        <v>300000</v>
      </c>
      <c r="AB4461" s="1" t="s">
        <v>15750</v>
      </c>
      <c r="AC4461" s="7" t="s">
        <v>14869</v>
      </c>
      <c r="AD4461" s="1" t="s">
        <v>16269</v>
      </c>
    </row>
    <row r="4462" spans="1:30">
      <c r="A4462" s="6">
        <v>43949</v>
      </c>
      <c r="B4462" s="7" t="s">
        <v>1385</v>
      </c>
      <c r="C4462" s="7" t="s">
        <v>4499</v>
      </c>
      <c r="D4462" s="7" t="s">
        <v>2194</v>
      </c>
      <c r="E4462" s="7" t="s">
        <v>36</v>
      </c>
      <c r="F4462" s="7" t="s">
        <v>2319</v>
      </c>
      <c r="G4462" s="7" t="s">
        <v>17</v>
      </c>
      <c r="H4462" s="7" t="s">
        <v>7570</v>
      </c>
      <c r="I4462" s="7" t="s">
        <v>2321</v>
      </c>
      <c r="J4462" s="7" t="s">
        <v>2321</v>
      </c>
      <c r="K4462" s="7" t="s">
        <v>2321</v>
      </c>
      <c r="L4462" s="7" t="s">
        <v>14819</v>
      </c>
      <c r="M4462" s="7" t="s">
        <v>10361</v>
      </c>
      <c r="N4462" s="7">
        <v>752.4</v>
      </c>
      <c r="O4462" s="7">
        <v>396</v>
      </c>
      <c r="P4462" s="7">
        <v>1.9</v>
      </c>
      <c r="Q4462" s="7"/>
      <c r="R4462" s="1"/>
      <c r="S4462" s="1"/>
      <c r="T4462" s="1"/>
      <c r="U4462" s="15" t="s">
        <v>816</v>
      </c>
      <c r="V4462" s="52"/>
      <c r="W4462" s="14" t="s">
        <v>815</v>
      </c>
      <c r="X4462" s="20">
        <v>0</v>
      </c>
      <c r="Y4462" s="7" t="s">
        <v>13233</v>
      </c>
      <c r="Z4462" s="11" t="s">
        <v>4442</v>
      </c>
      <c r="AA4462" s="7">
        <v>2000000</v>
      </c>
      <c r="AB4462" s="1" t="s">
        <v>16227</v>
      </c>
      <c r="AC4462" s="7" t="s">
        <v>14869</v>
      </c>
      <c r="AD4462" s="1" t="s">
        <v>16269</v>
      </c>
    </row>
    <row r="4463" spans="1:30">
      <c r="A4463" s="6">
        <v>43950</v>
      </c>
      <c r="B4463" s="7" t="s">
        <v>1385</v>
      </c>
      <c r="C4463" s="7" t="s">
        <v>4444</v>
      </c>
      <c r="D4463" s="7" t="s">
        <v>1387</v>
      </c>
      <c r="E4463" s="7" t="s">
        <v>4456</v>
      </c>
      <c r="F4463" s="7" t="s">
        <v>4498</v>
      </c>
      <c r="G4463" s="7" t="s">
        <v>17</v>
      </c>
      <c r="H4463" s="7" t="s">
        <v>7571</v>
      </c>
      <c r="I4463" s="7" t="s">
        <v>10362</v>
      </c>
      <c r="J4463" s="7"/>
      <c r="K4463" s="7"/>
      <c r="L4463" s="7" t="s">
        <v>8316</v>
      </c>
      <c r="M4463" s="7" t="s">
        <v>8820</v>
      </c>
      <c r="N4463" s="7">
        <v>750.72</v>
      </c>
      <c r="O4463" s="7"/>
      <c r="P4463" s="7"/>
      <c r="Q4463" s="7"/>
      <c r="R4463" s="1"/>
      <c r="S4463" s="1"/>
      <c r="T4463" s="1"/>
      <c r="U4463" s="15" t="s">
        <v>816</v>
      </c>
      <c r="V4463" s="52"/>
      <c r="W4463" s="14" t="s">
        <v>815</v>
      </c>
      <c r="X4463" s="20">
        <v>0</v>
      </c>
      <c r="Y4463" s="7" t="s">
        <v>13234</v>
      </c>
      <c r="Z4463" s="11" t="s">
        <v>4442</v>
      </c>
      <c r="AA4463" s="7">
        <v>0</v>
      </c>
      <c r="AB4463" s="1" t="s">
        <v>15812</v>
      </c>
      <c r="AC4463" s="7" t="s">
        <v>14869</v>
      </c>
      <c r="AD4463" s="1" t="s">
        <v>16269</v>
      </c>
    </row>
    <row r="4464" spans="1:30">
      <c r="A4464" s="6">
        <v>43949</v>
      </c>
      <c r="B4464" s="7" t="s">
        <v>1385</v>
      </c>
      <c r="C4464" s="7" t="s">
        <v>4499</v>
      </c>
      <c r="D4464" s="7" t="s">
        <v>2194</v>
      </c>
      <c r="E4464" s="7" t="s">
        <v>36</v>
      </c>
      <c r="F4464" s="7" t="s">
        <v>2319</v>
      </c>
      <c r="G4464" s="7" t="s">
        <v>17</v>
      </c>
      <c r="H4464" s="7" t="s">
        <v>7310</v>
      </c>
      <c r="I4464" s="7" t="s">
        <v>2321</v>
      </c>
      <c r="J4464" s="7" t="s">
        <v>2321</v>
      </c>
      <c r="K4464" s="7" t="s">
        <v>2321</v>
      </c>
      <c r="L4464" s="7" t="s">
        <v>8355</v>
      </c>
      <c r="M4464" s="7" t="s">
        <v>2620</v>
      </c>
      <c r="N4464" s="7">
        <v>750.38</v>
      </c>
      <c r="O4464" s="7">
        <v>88</v>
      </c>
      <c r="P4464" s="7">
        <v>8.5269999999999992</v>
      </c>
      <c r="Q4464" s="7"/>
      <c r="R4464" s="1"/>
      <c r="S4464" s="1"/>
      <c r="T4464" s="1"/>
      <c r="U4464" s="15" t="s">
        <v>816</v>
      </c>
      <c r="V4464" s="52"/>
      <c r="W4464" s="14" t="s">
        <v>815</v>
      </c>
      <c r="X4464" s="20">
        <v>0</v>
      </c>
      <c r="Y4464" s="7" t="s">
        <v>13235</v>
      </c>
      <c r="Z4464" s="11" t="s">
        <v>4442</v>
      </c>
      <c r="AA4464" s="7">
        <v>40000000</v>
      </c>
      <c r="AB4464" s="1" t="s">
        <v>15276</v>
      </c>
      <c r="AC4464" s="7" t="s">
        <v>14869</v>
      </c>
      <c r="AD4464" s="1" t="s">
        <v>16269</v>
      </c>
    </row>
    <row r="4465" spans="1:30">
      <c r="A4465" s="6">
        <v>43938</v>
      </c>
      <c r="B4465" s="7" t="s">
        <v>15</v>
      </c>
      <c r="C4465" s="7" t="s">
        <v>4244</v>
      </c>
      <c r="D4465" s="11" t="s">
        <v>3155</v>
      </c>
      <c r="E4465" s="7" t="s">
        <v>16</v>
      </c>
      <c r="F4465" s="7" t="s">
        <v>3156</v>
      </c>
      <c r="G4465" s="7" t="s">
        <v>34</v>
      </c>
      <c r="H4465" s="7" t="s">
        <v>7572</v>
      </c>
      <c r="I4465" s="7" t="s">
        <v>3207</v>
      </c>
      <c r="J4465" s="7" t="s">
        <v>3208</v>
      </c>
      <c r="K4465" s="7" t="s">
        <v>3209</v>
      </c>
      <c r="L4465" s="7" t="s">
        <v>13959</v>
      </c>
      <c r="M4465" s="7" t="s">
        <v>3210</v>
      </c>
      <c r="N4465" s="7">
        <v>750</v>
      </c>
      <c r="O4465" s="7">
        <v>15</v>
      </c>
      <c r="P4465" s="7">
        <v>50</v>
      </c>
      <c r="Q4465" s="7"/>
      <c r="R4465" s="1"/>
      <c r="S4465" s="1"/>
      <c r="T4465" s="1"/>
      <c r="U4465" s="15" t="s">
        <v>816</v>
      </c>
      <c r="V4465" s="52"/>
      <c r="W4465" s="14" t="s">
        <v>815</v>
      </c>
      <c r="X4465" s="20">
        <v>0</v>
      </c>
      <c r="Y4465" s="7" t="s">
        <v>13236</v>
      </c>
      <c r="Z4465" s="11" t="s">
        <v>4442</v>
      </c>
      <c r="AA4465" s="7">
        <v>100000</v>
      </c>
      <c r="AB4465" s="1" t="s">
        <v>15344</v>
      </c>
      <c r="AC4465" s="7" t="s">
        <v>14868</v>
      </c>
      <c r="AD4465" s="1" t="s">
        <v>16269</v>
      </c>
    </row>
    <row r="4466" spans="1:30">
      <c r="A4466" s="6">
        <v>43938</v>
      </c>
      <c r="B4466" s="7" t="s">
        <v>15</v>
      </c>
      <c r="C4466" s="7" t="s">
        <v>4244</v>
      </c>
      <c r="D4466" s="11" t="s">
        <v>3155</v>
      </c>
      <c r="E4466" s="7" t="s">
        <v>16</v>
      </c>
      <c r="F4466" s="7" t="s">
        <v>3156</v>
      </c>
      <c r="G4466" s="7" t="s">
        <v>34</v>
      </c>
      <c r="H4466" s="7" t="s">
        <v>7573</v>
      </c>
      <c r="I4466" s="7" t="s">
        <v>3207</v>
      </c>
      <c r="J4466" s="7" t="s">
        <v>3208</v>
      </c>
      <c r="K4466" s="7" t="s">
        <v>3209</v>
      </c>
      <c r="L4466" s="7" t="s">
        <v>13959</v>
      </c>
      <c r="M4466" s="7" t="s">
        <v>3210</v>
      </c>
      <c r="N4466" s="7">
        <v>750</v>
      </c>
      <c r="O4466" s="7">
        <v>15</v>
      </c>
      <c r="P4466" s="7">
        <v>50</v>
      </c>
      <c r="Q4466" s="7"/>
      <c r="R4466" s="1"/>
      <c r="S4466" s="1"/>
      <c r="T4466" s="1"/>
      <c r="U4466" s="15" t="s">
        <v>816</v>
      </c>
      <c r="V4466" s="52"/>
      <c r="W4466" s="14" t="s">
        <v>815</v>
      </c>
      <c r="X4466" s="20">
        <v>0</v>
      </c>
      <c r="Y4466" s="7" t="s">
        <v>13237</v>
      </c>
      <c r="Z4466" s="11" t="s">
        <v>4442</v>
      </c>
      <c r="AA4466" s="7">
        <v>100000</v>
      </c>
      <c r="AB4466" s="1" t="s">
        <v>15344</v>
      </c>
      <c r="AC4466" s="7" t="s">
        <v>14868</v>
      </c>
      <c r="AD4466" s="1" t="s">
        <v>16269</v>
      </c>
    </row>
    <row r="4467" spans="1:30">
      <c r="A4467" s="6">
        <v>43938</v>
      </c>
      <c r="B4467" s="7" t="s">
        <v>15</v>
      </c>
      <c r="C4467" s="7" t="s">
        <v>4244</v>
      </c>
      <c r="D4467" s="11" t="s">
        <v>3155</v>
      </c>
      <c r="E4467" s="7" t="s">
        <v>16</v>
      </c>
      <c r="F4467" s="7" t="s">
        <v>3156</v>
      </c>
      <c r="G4467" s="7" t="s">
        <v>34</v>
      </c>
      <c r="H4467" s="7" t="s">
        <v>7574</v>
      </c>
      <c r="I4467" s="7" t="s">
        <v>3207</v>
      </c>
      <c r="J4467" s="7" t="s">
        <v>3208</v>
      </c>
      <c r="K4467" s="7" t="s">
        <v>3209</v>
      </c>
      <c r="L4467" s="7" t="s">
        <v>13959</v>
      </c>
      <c r="M4467" s="7" t="s">
        <v>3210</v>
      </c>
      <c r="N4467" s="7">
        <v>750</v>
      </c>
      <c r="O4467" s="7">
        <v>15</v>
      </c>
      <c r="P4467" s="7">
        <v>50</v>
      </c>
      <c r="Q4467" s="7"/>
      <c r="R4467" s="1"/>
      <c r="S4467" s="1"/>
      <c r="T4467" s="1"/>
      <c r="U4467" s="15" t="s">
        <v>816</v>
      </c>
      <c r="V4467" s="52"/>
      <c r="W4467" s="14" t="s">
        <v>815</v>
      </c>
      <c r="X4467" s="20">
        <v>0</v>
      </c>
      <c r="Y4467" s="7" t="s">
        <v>13238</v>
      </c>
      <c r="Z4467" s="11" t="s">
        <v>4442</v>
      </c>
      <c r="AA4467" s="7">
        <v>100000</v>
      </c>
      <c r="AB4467" s="1" t="s">
        <v>15344</v>
      </c>
      <c r="AC4467" s="7" t="s">
        <v>14868</v>
      </c>
      <c r="AD4467" s="1" t="s">
        <v>16269</v>
      </c>
    </row>
    <row r="4468" spans="1:30">
      <c r="A4468" s="6">
        <v>43944</v>
      </c>
      <c r="B4468" s="7" t="s">
        <v>15</v>
      </c>
      <c r="C4468" s="7" t="s">
        <v>4656</v>
      </c>
      <c r="D4468" s="7" t="s">
        <v>39</v>
      </c>
      <c r="E4468" s="7" t="s">
        <v>16</v>
      </c>
      <c r="F4468" s="7" t="s">
        <v>129</v>
      </c>
      <c r="G4468" s="7" t="s">
        <v>37</v>
      </c>
      <c r="H4468" s="7" t="s">
        <v>7575</v>
      </c>
      <c r="I4468" s="7" t="s">
        <v>10363</v>
      </c>
      <c r="J4468" s="7"/>
      <c r="K4468" s="7" t="s">
        <v>10364</v>
      </c>
      <c r="L4468" s="7" t="s">
        <v>8476</v>
      </c>
      <c r="M4468" s="7" t="s">
        <v>9383</v>
      </c>
      <c r="N4468" s="7">
        <v>750</v>
      </c>
      <c r="O4468" s="7">
        <v>500</v>
      </c>
      <c r="P4468" s="7">
        <v>1.5</v>
      </c>
      <c r="Q4468" s="7"/>
      <c r="R4468" s="1"/>
      <c r="S4468" s="1"/>
      <c r="T4468" s="1"/>
      <c r="U4468" s="15" t="s">
        <v>816</v>
      </c>
      <c r="V4468" s="52"/>
      <c r="W4468" s="14" t="s">
        <v>815</v>
      </c>
      <c r="X4468" s="20">
        <v>0</v>
      </c>
      <c r="Y4468" s="7" t="s">
        <v>13239</v>
      </c>
      <c r="Z4468" s="11" t="s">
        <v>4442</v>
      </c>
      <c r="AA4468" s="7">
        <v>2000000</v>
      </c>
      <c r="AB4468" s="1" t="s">
        <v>15718</v>
      </c>
      <c r="AC4468" s="7" t="s">
        <v>14869</v>
      </c>
      <c r="AD4468" s="1" t="s">
        <v>16269</v>
      </c>
    </row>
    <row r="4469" spans="1:30">
      <c r="A4469" s="6">
        <v>43944</v>
      </c>
      <c r="B4469" s="7" t="s">
        <v>15</v>
      </c>
      <c r="C4469" s="7" t="s">
        <v>5184</v>
      </c>
      <c r="D4469" s="7" t="s">
        <v>474</v>
      </c>
      <c r="E4469" s="7" t="s">
        <v>16</v>
      </c>
      <c r="F4469" s="7" t="s">
        <v>646</v>
      </c>
      <c r="G4469" s="7" t="s">
        <v>37</v>
      </c>
      <c r="H4469" s="7" t="s">
        <v>7576</v>
      </c>
      <c r="I4469" s="7" t="s">
        <v>675</v>
      </c>
      <c r="J4469" s="7"/>
      <c r="K4469" s="7" t="s">
        <v>676</v>
      </c>
      <c r="L4469" s="7" t="s">
        <v>594</v>
      </c>
      <c r="M4469" s="7" t="s">
        <v>595</v>
      </c>
      <c r="N4469" s="7">
        <v>749.7</v>
      </c>
      <c r="O4469" s="7">
        <v>2</v>
      </c>
      <c r="P4469" s="7">
        <v>374.85</v>
      </c>
      <c r="Q4469" s="7"/>
      <c r="R4469" s="1"/>
      <c r="S4469" s="1"/>
      <c r="T4469" s="1"/>
      <c r="U4469" s="15" t="s">
        <v>816</v>
      </c>
      <c r="V4469" s="52"/>
      <c r="W4469" s="14" t="s">
        <v>815</v>
      </c>
      <c r="X4469" s="20">
        <v>0</v>
      </c>
      <c r="Y4469" s="7" t="s">
        <v>13240</v>
      </c>
      <c r="Z4469" s="11" t="s">
        <v>4442</v>
      </c>
      <c r="AA4469" s="7">
        <v>200000</v>
      </c>
      <c r="AB4469" s="1" t="s">
        <v>14973</v>
      </c>
      <c r="AC4469" s="7" t="s">
        <v>14870</v>
      </c>
      <c r="AD4469" s="1" t="s">
        <v>16269</v>
      </c>
    </row>
    <row r="4470" spans="1:30">
      <c r="A4470" s="6">
        <v>43943</v>
      </c>
      <c r="B4470" s="7" t="s">
        <v>15</v>
      </c>
      <c r="C4470" s="7" t="s">
        <v>4642</v>
      </c>
      <c r="D4470" s="7" t="s">
        <v>2046</v>
      </c>
      <c r="E4470" s="7" t="s">
        <v>16</v>
      </c>
      <c r="F4470" s="7"/>
      <c r="G4470" s="7" t="s">
        <v>17</v>
      </c>
      <c r="H4470" s="7" t="s">
        <v>7577</v>
      </c>
      <c r="I4470" s="7" t="s">
        <v>2093</v>
      </c>
      <c r="J4470" s="7"/>
      <c r="K4470" s="7" t="s">
        <v>2094</v>
      </c>
      <c r="L4470" s="7" t="s">
        <v>13865</v>
      </c>
      <c r="M4470" s="7" t="s">
        <v>2055</v>
      </c>
      <c r="N4470" s="7">
        <v>745</v>
      </c>
      <c r="O4470" s="7">
        <v>500</v>
      </c>
      <c r="P4470" s="7">
        <v>1.49</v>
      </c>
      <c r="Q4470" s="7"/>
      <c r="R4470" s="1"/>
      <c r="S4470" s="1"/>
      <c r="T4470" s="1"/>
      <c r="U4470" s="15" t="s">
        <v>816</v>
      </c>
      <c r="V4470" s="52"/>
      <c r="W4470" s="14" t="s">
        <v>815</v>
      </c>
      <c r="X4470" s="20">
        <v>0</v>
      </c>
      <c r="Y4470" s="7" t="s">
        <v>13241</v>
      </c>
      <c r="Z4470" s="11" t="s">
        <v>4442</v>
      </c>
      <c r="AA4470" s="7">
        <v>2000000</v>
      </c>
      <c r="AB4470" s="1" t="s">
        <v>15207</v>
      </c>
      <c r="AC4470" s="7" t="s">
        <v>14869</v>
      </c>
      <c r="AD4470" s="1" t="s">
        <v>16269</v>
      </c>
    </row>
    <row r="4471" spans="1:30">
      <c r="A4471" s="6">
        <v>43949</v>
      </c>
      <c r="B4471" s="7" t="s">
        <v>1385</v>
      </c>
      <c r="C4471" s="7" t="s">
        <v>4499</v>
      </c>
      <c r="D4471" s="7" t="s">
        <v>2194</v>
      </c>
      <c r="E4471" s="7" t="s">
        <v>36</v>
      </c>
      <c r="F4471" s="7" t="s">
        <v>2319</v>
      </c>
      <c r="G4471" s="7" t="s">
        <v>17</v>
      </c>
      <c r="H4471" s="7" t="s">
        <v>7578</v>
      </c>
      <c r="I4471" s="7" t="s">
        <v>2321</v>
      </c>
      <c r="J4471" s="7" t="s">
        <v>2321</v>
      </c>
      <c r="K4471" s="7" t="s">
        <v>2321</v>
      </c>
      <c r="L4471" s="7" t="s">
        <v>8355</v>
      </c>
      <c r="M4471" s="7" t="s">
        <v>2620</v>
      </c>
      <c r="N4471" s="7">
        <v>738.33</v>
      </c>
      <c r="O4471" s="7">
        <v>82</v>
      </c>
      <c r="P4471" s="7">
        <v>9.0039999999999996</v>
      </c>
      <c r="Q4471" s="7"/>
      <c r="R4471" s="1"/>
      <c r="S4471" s="1"/>
      <c r="T4471" s="1"/>
      <c r="U4471" s="15" t="s">
        <v>816</v>
      </c>
      <c r="V4471" s="52"/>
      <c r="W4471" s="14" t="s">
        <v>815</v>
      </c>
      <c r="X4471" s="20">
        <v>0</v>
      </c>
      <c r="Y4471" s="7" t="s">
        <v>13242</v>
      </c>
      <c r="Z4471" s="11" t="s">
        <v>4442</v>
      </c>
      <c r="AA4471" s="7">
        <v>40000000</v>
      </c>
      <c r="AB4471" s="1" t="s">
        <v>15276</v>
      </c>
      <c r="AC4471" s="7" t="s">
        <v>14869</v>
      </c>
      <c r="AD4471" s="1" t="s">
        <v>16269</v>
      </c>
    </row>
    <row r="4472" spans="1:30">
      <c r="A4472" s="6">
        <v>43944</v>
      </c>
      <c r="B4472" s="7" t="s">
        <v>15</v>
      </c>
      <c r="C4472" s="7" t="s">
        <v>5184</v>
      </c>
      <c r="D4472" s="7" t="s">
        <v>474</v>
      </c>
      <c r="E4472" s="7" t="s">
        <v>16</v>
      </c>
      <c r="F4472" s="7" t="s">
        <v>646</v>
      </c>
      <c r="G4472" s="7" t="s">
        <v>37</v>
      </c>
      <c r="H4472" s="7" t="s">
        <v>7579</v>
      </c>
      <c r="I4472" s="7" t="s">
        <v>666</v>
      </c>
      <c r="J4472" s="7"/>
      <c r="K4472" s="7" t="s">
        <v>667</v>
      </c>
      <c r="L4472" s="7" t="s">
        <v>668</v>
      </c>
      <c r="M4472" s="7" t="s">
        <v>669</v>
      </c>
      <c r="N4472" s="7">
        <v>720</v>
      </c>
      <c r="O4472" s="7">
        <v>20</v>
      </c>
      <c r="P4472" s="7">
        <v>36</v>
      </c>
      <c r="Q4472" s="7" t="s">
        <v>4402</v>
      </c>
      <c r="R4472" s="1"/>
      <c r="S4472" s="1"/>
      <c r="T4472" s="1"/>
      <c r="U4472" s="15" t="s">
        <v>816</v>
      </c>
      <c r="V4472" s="52"/>
      <c r="W4472" s="14" t="s">
        <v>815</v>
      </c>
      <c r="X4472" s="20">
        <v>0</v>
      </c>
      <c r="Y4472" s="7" t="s">
        <v>13243</v>
      </c>
      <c r="Z4472" s="11" t="s">
        <v>4442</v>
      </c>
      <c r="AA4472" s="7">
        <v>300000</v>
      </c>
      <c r="AB4472" s="1" t="s">
        <v>14987</v>
      </c>
      <c r="AC4472" s="7" t="s">
        <v>14868</v>
      </c>
      <c r="AD4472" s="1" t="s">
        <v>16269</v>
      </c>
    </row>
    <row r="4473" spans="1:30">
      <c r="A4473" s="6" t="s">
        <v>815</v>
      </c>
      <c r="B4473" s="7" t="s">
        <v>15</v>
      </c>
      <c r="C4473" s="7" t="s">
        <v>4458</v>
      </c>
      <c r="D4473" s="11" t="s">
        <v>904</v>
      </c>
      <c r="E4473" s="7" t="s">
        <v>16</v>
      </c>
      <c r="F4473" s="7" t="s">
        <v>4461</v>
      </c>
      <c r="G4473" s="7" t="s">
        <v>17</v>
      </c>
      <c r="H4473" s="7" t="s">
        <v>7580</v>
      </c>
      <c r="I4473" s="7" t="s">
        <v>10289</v>
      </c>
      <c r="J4473" s="7"/>
      <c r="K4473" s="7" t="s">
        <v>4517</v>
      </c>
      <c r="L4473" s="7"/>
      <c r="M4473" s="7"/>
      <c r="N4473" s="7">
        <v>720</v>
      </c>
      <c r="O4473" s="7"/>
      <c r="P4473" s="7"/>
      <c r="Q4473" s="7"/>
      <c r="R4473" s="1"/>
      <c r="S4473" s="1"/>
      <c r="T4473" s="1"/>
      <c r="U4473" s="15" t="s">
        <v>816</v>
      </c>
      <c r="V4473" s="52"/>
      <c r="W4473" s="14" t="s">
        <v>815</v>
      </c>
      <c r="X4473" s="20">
        <v>0</v>
      </c>
      <c r="Y4473" s="7" t="s">
        <v>13244</v>
      </c>
      <c r="Z4473" s="11" t="s">
        <v>4442</v>
      </c>
      <c r="AA4473" s="7"/>
      <c r="AB4473" s="1" t="s">
        <v>14871</v>
      </c>
      <c r="AC4473" s="7"/>
      <c r="AD4473" s="1" t="s">
        <v>16269</v>
      </c>
    </row>
    <row r="4474" spans="1:30">
      <c r="A4474" s="6">
        <v>43943</v>
      </c>
      <c r="B4474" s="7" t="s">
        <v>15</v>
      </c>
      <c r="C4474" s="7" t="s">
        <v>4244</v>
      </c>
      <c r="D4474" s="11" t="s">
        <v>3155</v>
      </c>
      <c r="E4474" s="7" t="s">
        <v>16</v>
      </c>
      <c r="F4474" s="7" t="s">
        <v>4591</v>
      </c>
      <c r="G4474" s="7" t="s">
        <v>34</v>
      </c>
      <c r="H4474" s="7" t="s">
        <v>7581</v>
      </c>
      <c r="I4474" s="7" t="s">
        <v>8608</v>
      </c>
      <c r="J4474" s="7"/>
      <c r="K4474" s="7"/>
      <c r="L4474" s="7" t="s">
        <v>8609</v>
      </c>
      <c r="M4474" s="7" t="s">
        <v>14359</v>
      </c>
      <c r="N4474" s="7">
        <v>713.92</v>
      </c>
      <c r="O4474" s="7">
        <v>1</v>
      </c>
      <c r="P4474" s="7">
        <v>713.92</v>
      </c>
      <c r="Q4474" s="7"/>
      <c r="R4474" s="1"/>
      <c r="S4474" s="1"/>
      <c r="T4474" s="1"/>
      <c r="U4474" s="15" t="s">
        <v>816</v>
      </c>
      <c r="V4474" s="52"/>
      <c r="W4474" s="14" t="s">
        <v>815</v>
      </c>
      <c r="X4474" s="20">
        <v>0</v>
      </c>
      <c r="Y4474" s="7" t="s">
        <v>13245</v>
      </c>
      <c r="Z4474" s="11" t="s">
        <v>4442</v>
      </c>
      <c r="AA4474" s="7">
        <v>600000</v>
      </c>
      <c r="AB4474" s="1" t="s">
        <v>15752</v>
      </c>
      <c r="AC4474" s="7" t="s">
        <v>14870</v>
      </c>
      <c r="AD4474" s="1" t="s">
        <v>16269</v>
      </c>
    </row>
    <row r="4475" spans="1:30">
      <c r="A4475" s="6">
        <v>43943</v>
      </c>
      <c r="B4475" s="7" t="s">
        <v>15</v>
      </c>
      <c r="C4475" s="7" t="s">
        <v>4244</v>
      </c>
      <c r="D4475" s="11" t="s">
        <v>3155</v>
      </c>
      <c r="E4475" s="7" t="s">
        <v>16</v>
      </c>
      <c r="F4475" s="7" t="s">
        <v>4591</v>
      </c>
      <c r="G4475" s="7" t="s">
        <v>34</v>
      </c>
      <c r="H4475" s="7" t="s">
        <v>7582</v>
      </c>
      <c r="I4475" s="7" t="s">
        <v>8608</v>
      </c>
      <c r="J4475" s="7"/>
      <c r="K4475" s="7"/>
      <c r="L4475" s="7" t="s">
        <v>8609</v>
      </c>
      <c r="M4475" s="7" t="s">
        <v>14359</v>
      </c>
      <c r="N4475" s="7">
        <v>713.92</v>
      </c>
      <c r="O4475" s="7">
        <v>1</v>
      </c>
      <c r="P4475" s="7">
        <v>713.92</v>
      </c>
      <c r="Q4475" s="7"/>
      <c r="R4475" s="1"/>
      <c r="S4475" s="1"/>
      <c r="T4475" s="1"/>
      <c r="U4475" s="15" t="s">
        <v>816</v>
      </c>
      <c r="V4475" s="52"/>
      <c r="W4475" s="14" t="s">
        <v>815</v>
      </c>
      <c r="X4475" s="20">
        <v>0</v>
      </c>
      <c r="Y4475" s="7" t="s">
        <v>13246</v>
      </c>
      <c r="Z4475" s="11" t="s">
        <v>4442</v>
      </c>
      <c r="AA4475" s="7">
        <v>600000</v>
      </c>
      <c r="AB4475" s="1" t="s">
        <v>15752</v>
      </c>
      <c r="AC4475" s="7" t="s">
        <v>14870</v>
      </c>
      <c r="AD4475" s="1" t="s">
        <v>16269</v>
      </c>
    </row>
    <row r="4476" spans="1:30">
      <c r="A4476" s="6">
        <v>43918</v>
      </c>
      <c r="B4476" s="7" t="s">
        <v>15</v>
      </c>
      <c r="C4476" s="7" t="s">
        <v>4238</v>
      </c>
      <c r="D4476" s="7" t="s">
        <v>309</v>
      </c>
      <c r="E4476" s="7" t="s">
        <v>16</v>
      </c>
      <c r="F4476" s="7" t="s">
        <v>5572</v>
      </c>
      <c r="G4476" s="7" t="s">
        <v>37</v>
      </c>
      <c r="H4476" s="7" t="s">
        <v>7583</v>
      </c>
      <c r="I4476" s="7" t="s">
        <v>8598</v>
      </c>
      <c r="J4476" s="7" t="s">
        <v>314</v>
      </c>
      <c r="K4476" s="7" t="s">
        <v>8599</v>
      </c>
      <c r="L4476" s="7" t="s">
        <v>14358</v>
      </c>
      <c r="M4476" s="7" t="s">
        <v>8600</v>
      </c>
      <c r="N4476" s="7">
        <v>713</v>
      </c>
      <c r="O4476" s="7">
        <v>1</v>
      </c>
      <c r="P4476" s="7">
        <v>713</v>
      </c>
      <c r="Q4476" s="7"/>
      <c r="R4476" s="1"/>
      <c r="S4476" s="1"/>
      <c r="T4476" s="1"/>
      <c r="U4476" s="15" t="s">
        <v>816</v>
      </c>
      <c r="V4476" s="52"/>
      <c r="W4476" s="14" t="s">
        <v>815</v>
      </c>
      <c r="X4476" s="20">
        <v>0</v>
      </c>
      <c r="Y4476" s="7" t="s">
        <v>13247</v>
      </c>
      <c r="Z4476" s="11" t="s">
        <v>4442</v>
      </c>
      <c r="AA4476" s="7">
        <v>300000</v>
      </c>
      <c r="AB4476" s="1" t="s">
        <v>15750</v>
      </c>
      <c r="AC4476" s="7" t="s">
        <v>14869</v>
      </c>
      <c r="AD4476" s="1" t="s">
        <v>16269</v>
      </c>
    </row>
    <row r="4477" spans="1:30">
      <c r="A4477" s="6">
        <v>43946</v>
      </c>
      <c r="B4477" s="7" t="s">
        <v>21</v>
      </c>
      <c r="C4477" s="7" t="s">
        <v>4500</v>
      </c>
      <c r="D4477" s="11" t="s">
        <v>904</v>
      </c>
      <c r="E4477" s="7" t="s">
        <v>16</v>
      </c>
      <c r="F4477" s="7" t="s">
        <v>3462</v>
      </c>
      <c r="G4477" s="7" t="s">
        <v>17</v>
      </c>
      <c r="H4477" s="7" t="s">
        <v>3471</v>
      </c>
      <c r="I4477" s="7" t="s">
        <v>3464</v>
      </c>
      <c r="J4477" s="7"/>
      <c r="K4477" s="7" t="s">
        <v>1083</v>
      </c>
      <c r="L4477" s="7" t="s">
        <v>13990</v>
      </c>
      <c r="M4477" s="7" t="s">
        <v>3465</v>
      </c>
      <c r="N4477" s="7">
        <v>711</v>
      </c>
      <c r="O4477" s="7">
        <v>30</v>
      </c>
      <c r="P4477" s="7">
        <v>23.7</v>
      </c>
      <c r="Q4477" s="7"/>
      <c r="R4477" s="1"/>
      <c r="S4477" s="1"/>
      <c r="T4477" s="1"/>
      <c r="U4477" s="15" t="s">
        <v>816</v>
      </c>
      <c r="V4477" s="52"/>
      <c r="W4477" s="14" t="s">
        <v>815</v>
      </c>
      <c r="X4477" s="20">
        <v>0</v>
      </c>
      <c r="Y4477" s="7" t="s">
        <v>13248</v>
      </c>
      <c r="Z4477" s="11" t="s">
        <v>4442</v>
      </c>
      <c r="AA4477" s="7">
        <v>30000</v>
      </c>
      <c r="AB4477" s="1" t="s">
        <v>15377</v>
      </c>
      <c r="AC4477" s="7" t="s">
        <v>14868</v>
      </c>
      <c r="AD4477" s="1" t="s">
        <v>16269</v>
      </c>
    </row>
    <row r="4478" spans="1:30">
      <c r="A4478" s="6">
        <v>43938</v>
      </c>
      <c r="B4478" s="7" t="s">
        <v>15</v>
      </c>
      <c r="C4478" s="7" t="s">
        <v>4244</v>
      </c>
      <c r="D4478" s="11" t="s">
        <v>3155</v>
      </c>
      <c r="E4478" s="7" t="s">
        <v>16</v>
      </c>
      <c r="F4478" s="7" t="s">
        <v>3156</v>
      </c>
      <c r="G4478" s="7" t="s">
        <v>34</v>
      </c>
      <c r="H4478" s="7" t="s">
        <v>7584</v>
      </c>
      <c r="I4478" s="7" t="s">
        <v>3207</v>
      </c>
      <c r="J4478" s="7" t="s">
        <v>3208</v>
      </c>
      <c r="K4478" s="7" t="s">
        <v>3209</v>
      </c>
      <c r="L4478" s="7" t="s">
        <v>13959</v>
      </c>
      <c r="M4478" s="7" t="s">
        <v>3210</v>
      </c>
      <c r="N4478" s="7">
        <v>700</v>
      </c>
      <c r="O4478" s="7">
        <v>10</v>
      </c>
      <c r="P4478" s="7">
        <v>70</v>
      </c>
      <c r="Q4478" s="7"/>
      <c r="R4478" s="1"/>
      <c r="S4478" s="1"/>
      <c r="T4478" s="1"/>
      <c r="U4478" s="15" t="s">
        <v>816</v>
      </c>
      <c r="V4478" s="52"/>
      <c r="W4478" s="14" t="s">
        <v>815</v>
      </c>
      <c r="X4478" s="20">
        <v>0</v>
      </c>
      <c r="Y4478" s="7" t="s">
        <v>13249</v>
      </c>
      <c r="Z4478" s="11" t="s">
        <v>4442</v>
      </c>
      <c r="AA4478" s="7">
        <v>100000</v>
      </c>
      <c r="AB4478" s="1" t="s">
        <v>15344</v>
      </c>
      <c r="AC4478" s="7" t="s">
        <v>14868</v>
      </c>
      <c r="AD4478" s="1" t="s">
        <v>16269</v>
      </c>
    </row>
    <row r="4479" spans="1:30">
      <c r="A4479" s="6">
        <v>43938</v>
      </c>
      <c r="B4479" s="7" t="s">
        <v>15</v>
      </c>
      <c r="C4479" s="7" t="s">
        <v>4244</v>
      </c>
      <c r="D4479" s="11" t="s">
        <v>3155</v>
      </c>
      <c r="E4479" s="7" t="s">
        <v>16</v>
      </c>
      <c r="F4479" s="7" t="s">
        <v>3156</v>
      </c>
      <c r="G4479" s="7" t="s">
        <v>34</v>
      </c>
      <c r="H4479" s="7" t="s">
        <v>3214</v>
      </c>
      <c r="I4479" s="7" t="s">
        <v>3207</v>
      </c>
      <c r="J4479" s="7" t="s">
        <v>3208</v>
      </c>
      <c r="K4479" s="7" t="s">
        <v>3209</v>
      </c>
      <c r="L4479" s="7" t="s">
        <v>13959</v>
      </c>
      <c r="M4479" s="7" t="s">
        <v>3210</v>
      </c>
      <c r="N4479" s="7">
        <v>700</v>
      </c>
      <c r="O4479" s="7">
        <v>10</v>
      </c>
      <c r="P4479" s="7">
        <v>70</v>
      </c>
      <c r="Q4479" s="7"/>
      <c r="R4479" s="1"/>
      <c r="S4479" s="1"/>
      <c r="T4479" s="1"/>
      <c r="U4479" s="15" t="s">
        <v>816</v>
      </c>
      <c r="V4479" s="52"/>
      <c r="W4479" s="14" t="s">
        <v>815</v>
      </c>
      <c r="X4479" s="20">
        <v>0</v>
      </c>
      <c r="Y4479" s="7" t="s">
        <v>13250</v>
      </c>
      <c r="Z4479" s="11" t="s">
        <v>4442</v>
      </c>
      <c r="AA4479" s="7">
        <v>100000</v>
      </c>
      <c r="AB4479" s="1" t="s">
        <v>15344</v>
      </c>
      <c r="AC4479" s="7" t="s">
        <v>14868</v>
      </c>
      <c r="AD4479" s="1" t="s">
        <v>16269</v>
      </c>
    </row>
    <row r="4480" spans="1:30">
      <c r="A4480" s="6" t="s">
        <v>815</v>
      </c>
      <c r="B4480" s="7" t="s">
        <v>15</v>
      </c>
      <c r="C4480" s="7" t="s">
        <v>4458</v>
      </c>
      <c r="D4480" s="11" t="s">
        <v>904</v>
      </c>
      <c r="E4480" s="7" t="s">
        <v>16</v>
      </c>
      <c r="F4480" s="7" t="s">
        <v>4459</v>
      </c>
      <c r="G4480" s="7" t="s">
        <v>17</v>
      </c>
      <c r="H4480" s="7" t="s">
        <v>7585</v>
      </c>
      <c r="I4480" s="7" t="s">
        <v>8267</v>
      </c>
      <c r="J4480" s="7"/>
      <c r="K4480" s="7" t="s">
        <v>4517</v>
      </c>
      <c r="L4480" s="7" t="s">
        <v>9210</v>
      </c>
      <c r="M4480" s="7" t="s">
        <v>14521</v>
      </c>
      <c r="N4480" s="7">
        <v>700</v>
      </c>
      <c r="O4480" s="7"/>
      <c r="P4480" s="7"/>
      <c r="Q4480" s="7"/>
      <c r="R4480" s="1"/>
      <c r="S4480" s="1"/>
      <c r="T4480" s="1"/>
      <c r="U4480" s="15" t="s">
        <v>816</v>
      </c>
      <c r="V4480" s="52"/>
      <c r="W4480" s="14" t="s">
        <v>815</v>
      </c>
      <c r="X4480" s="20">
        <v>0</v>
      </c>
      <c r="Y4480" s="7" t="s">
        <v>13251</v>
      </c>
      <c r="Z4480" s="11" t="s">
        <v>4442</v>
      </c>
      <c r="AA4480" s="7">
        <v>363115743</v>
      </c>
      <c r="AB4480" s="1" t="s">
        <v>15924</v>
      </c>
      <c r="AC4480" s="7" t="s">
        <v>14869</v>
      </c>
      <c r="AD4480" s="1" t="s">
        <v>16269</v>
      </c>
    </row>
    <row r="4481" spans="1:30">
      <c r="A4481" s="6">
        <v>43943</v>
      </c>
      <c r="B4481" s="7" t="s">
        <v>15</v>
      </c>
      <c r="C4481" s="7" t="s">
        <v>4642</v>
      </c>
      <c r="D4481" s="7" t="s">
        <v>2046</v>
      </c>
      <c r="E4481" s="7" t="s">
        <v>16</v>
      </c>
      <c r="F4481" s="7"/>
      <c r="G4481" s="7" t="s">
        <v>17</v>
      </c>
      <c r="H4481" s="7" t="s">
        <v>7586</v>
      </c>
      <c r="I4481" s="7" t="s">
        <v>2093</v>
      </c>
      <c r="J4481" s="7"/>
      <c r="K4481" s="7" t="s">
        <v>2094</v>
      </c>
      <c r="L4481" s="7" t="s">
        <v>13865</v>
      </c>
      <c r="M4481" s="7" t="s">
        <v>2055</v>
      </c>
      <c r="N4481" s="7">
        <v>698</v>
      </c>
      <c r="O4481" s="7">
        <v>10</v>
      </c>
      <c r="P4481" s="7">
        <v>69.8</v>
      </c>
      <c r="Q4481" s="7"/>
      <c r="R4481" s="1"/>
      <c r="S4481" s="1"/>
      <c r="T4481" s="1"/>
      <c r="U4481" s="15" t="s">
        <v>816</v>
      </c>
      <c r="V4481" s="52"/>
      <c r="W4481" s="14" t="s">
        <v>815</v>
      </c>
      <c r="X4481" s="20">
        <v>0</v>
      </c>
      <c r="Y4481" s="7" t="s">
        <v>13252</v>
      </c>
      <c r="Z4481" s="11" t="s">
        <v>4442</v>
      </c>
      <c r="AA4481" s="7">
        <v>2000000</v>
      </c>
      <c r="AB4481" s="1" t="s">
        <v>15207</v>
      </c>
      <c r="AC4481" s="7" t="s">
        <v>14869</v>
      </c>
      <c r="AD4481" s="1" t="s">
        <v>16269</v>
      </c>
    </row>
    <row r="4482" spans="1:30">
      <c r="A4482" s="6" t="s">
        <v>815</v>
      </c>
      <c r="B4482" s="7" t="s">
        <v>15</v>
      </c>
      <c r="C4482" s="7" t="s">
        <v>4458</v>
      </c>
      <c r="D4482" s="11" t="s">
        <v>904</v>
      </c>
      <c r="E4482" s="7" t="s">
        <v>16</v>
      </c>
      <c r="F4482" s="7" t="s">
        <v>5403</v>
      </c>
      <c r="G4482" s="7" t="s">
        <v>17</v>
      </c>
      <c r="H4482" s="7" t="s">
        <v>7064</v>
      </c>
      <c r="I4482" s="7" t="s">
        <v>8367</v>
      </c>
      <c r="J4482" s="7"/>
      <c r="K4482" s="7" t="s">
        <v>4525</v>
      </c>
      <c r="L4482" s="7" t="s">
        <v>9034</v>
      </c>
      <c r="M4482" s="7" t="s">
        <v>8839</v>
      </c>
      <c r="N4482" s="7">
        <v>698</v>
      </c>
      <c r="O4482" s="7"/>
      <c r="P4482" s="7"/>
      <c r="Q4482" s="7"/>
      <c r="R4482" s="1"/>
      <c r="S4482" s="1"/>
      <c r="T4482" s="1"/>
      <c r="U4482" s="15" t="s">
        <v>816</v>
      </c>
      <c r="V4482" s="52"/>
      <c r="W4482" s="14" t="s">
        <v>815</v>
      </c>
      <c r="X4482" s="20">
        <v>0</v>
      </c>
      <c r="Y4482" s="7" t="s">
        <v>13253</v>
      </c>
      <c r="Z4482" s="11" t="s">
        <v>4442</v>
      </c>
      <c r="AA4482" s="7">
        <v>50000</v>
      </c>
      <c r="AB4482" s="1" t="s">
        <v>15817</v>
      </c>
      <c r="AC4482" s="7" t="s">
        <v>14869</v>
      </c>
      <c r="AD4482" s="1" t="s">
        <v>16269</v>
      </c>
    </row>
    <row r="4483" spans="1:30">
      <c r="A4483" s="6">
        <v>43942</v>
      </c>
      <c r="B4483" s="7" t="s">
        <v>15</v>
      </c>
      <c r="C4483" s="7" t="s">
        <v>4452</v>
      </c>
      <c r="D4483" s="7" t="s">
        <v>3804</v>
      </c>
      <c r="E4483" s="7" t="s">
        <v>128</v>
      </c>
      <c r="F4483" s="7" t="s">
        <v>5701</v>
      </c>
      <c r="G4483" s="7" t="s">
        <v>17</v>
      </c>
      <c r="H4483" s="7" t="s">
        <v>7587</v>
      </c>
      <c r="I4483" s="7" t="s">
        <v>8765</v>
      </c>
      <c r="J4483" s="7"/>
      <c r="K4483" s="7" t="s">
        <v>2161</v>
      </c>
      <c r="L4483" s="7" t="s">
        <v>14395</v>
      </c>
      <c r="M4483" s="7" t="s">
        <v>8766</v>
      </c>
      <c r="N4483" s="7">
        <v>693</v>
      </c>
      <c r="O4483" s="7">
        <v>35</v>
      </c>
      <c r="P4483" s="7">
        <v>19.8</v>
      </c>
      <c r="Q4483" s="7"/>
      <c r="R4483" s="1"/>
      <c r="S4483" s="1"/>
      <c r="T4483" s="1"/>
      <c r="U4483" s="15" t="s">
        <v>816</v>
      </c>
      <c r="V4483" s="52"/>
      <c r="W4483" s="14" t="s">
        <v>815</v>
      </c>
      <c r="X4483" s="20">
        <v>0</v>
      </c>
      <c r="Y4483" s="7" t="s">
        <v>13254</v>
      </c>
      <c r="Z4483" s="11" t="s">
        <v>4442</v>
      </c>
      <c r="AA4483" s="7">
        <v>100000</v>
      </c>
      <c r="AB4483" s="1" t="s">
        <v>15794</v>
      </c>
      <c r="AC4483" s="7" t="s">
        <v>14868</v>
      </c>
      <c r="AD4483" s="1" t="s">
        <v>16269</v>
      </c>
    </row>
    <row r="4484" spans="1:30">
      <c r="A4484" s="6">
        <v>43944</v>
      </c>
      <c r="B4484" s="7" t="s">
        <v>15</v>
      </c>
      <c r="C4484" s="7" t="s">
        <v>4656</v>
      </c>
      <c r="D4484" s="7" t="s">
        <v>39</v>
      </c>
      <c r="E4484" s="7" t="s">
        <v>16</v>
      </c>
      <c r="F4484" s="7" t="s">
        <v>129</v>
      </c>
      <c r="G4484" s="7" t="s">
        <v>37</v>
      </c>
      <c r="H4484" s="7" t="s">
        <v>7588</v>
      </c>
      <c r="I4484" s="7" t="s">
        <v>8668</v>
      </c>
      <c r="J4484" s="7"/>
      <c r="K4484" s="7" t="s">
        <v>172</v>
      </c>
      <c r="L4484" s="7" t="s">
        <v>145</v>
      </c>
      <c r="M4484" s="7" t="s">
        <v>9916</v>
      </c>
      <c r="N4484" s="7">
        <v>693</v>
      </c>
      <c r="O4484" s="7">
        <v>42</v>
      </c>
      <c r="P4484" s="7">
        <v>16.5</v>
      </c>
      <c r="Q4484" s="7"/>
      <c r="R4484" s="1"/>
      <c r="S4484" s="1"/>
      <c r="T4484" s="1"/>
      <c r="U4484" s="15" t="s">
        <v>816</v>
      </c>
      <c r="V4484" s="52"/>
      <c r="W4484" s="14" t="s">
        <v>815</v>
      </c>
      <c r="X4484" s="20">
        <v>0</v>
      </c>
      <c r="Y4484" s="7" t="s">
        <v>13255</v>
      </c>
      <c r="Z4484" s="11" t="s">
        <v>4442</v>
      </c>
      <c r="AA4484" s="7">
        <v>1000000</v>
      </c>
      <c r="AB4484" s="1" t="s">
        <v>14881</v>
      </c>
      <c r="AC4484" s="7" t="s">
        <v>14869</v>
      </c>
      <c r="AD4484" s="1" t="s">
        <v>16269</v>
      </c>
    </row>
    <row r="4485" spans="1:30">
      <c r="A4485" s="6">
        <v>43913</v>
      </c>
      <c r="B4485" s="7" t="s">
        <v>21</v>
      </c>
      <c r="C4485" s="7" t="s">
        <v>4269</v>
      </c>
      <c r="D4485" s="7" t="s">
        <v>3952</v>
      </c>
      <c r="E4485" s="7" t="s">
        <v>16</v>
      </c>
      <c r="F4485" s="7" t="s">
        <v>4270</v>
      </c>
      <c r="G4485" s="7" t="s">
        <v>17</v>
      </c>
      <c r="H4485" s="7" t="s">
        <v>7589</v>
      </c>
      <c r="I4485" s="7" t="s">
        <v>4396</v>
      </c>
      <c r="J4485" s="7"/>
      <c r="K4485" s="7"/>
      <c r="L4485" s="7" t="s">
        <v>8531</v>
      </c>
      <c r="M4485" s="7" t="s">
        <v>14344</v>
      </c>
      <c r="N4485" s="7">
        <v>692.16</v>
      </c>
      <c r="O4485" s="7">
        <v>48</v>
      </c>
      <c r="P4485" s="7">
        <v>14.42</v>
      </c>
      <c r="Q4485" s="7" t="s">
        <v>20</v>
      </c>
      <c r="R4485" s="1"/>
      <c r="S4485" s="1"/>
      <c r="T4485" s="1"/>
      <c r="U4485" s="15" t="s">
        <v>816</v>
      </c>
      <c r="V4485" s="52"/>
      <c r="W4485" s="14" t="s">
        <v>815</v>
      </c>
      <c r="X4485" s="20">
        <v>0</v>
      </c>
      <c r="Y4485" s="7" t="s">
        <v>13256</v>
      </c>
      <c r="Z4485" s="11" t="s">
        <v>4442</v>
      </c>
      <c r="AA4485" s="7">
        <v>1500000</v>
      </c>
      <c r="AB4485" s="1" t="s">
        <v>15733</v>
      </c>
      <c r="AC4485" s="7" t="s">
        <v>14869</v>
      </c>
      <c r="AD4485" s="1" t="s">
        <v>16269</v>
      </c>
    </row>
    <row r="4486" spans="1:30">
      <c r="A4486" s="6">
        <v>43941</v>
      </c>
      <c r="B4486" s="7" t="s">
        <v>21</v>
      </c>
      <c r="C4486" s="7" t="s">
        <v>7590</v>
      </c>
      <c r="D4486" s="11" t="s">
        <v>904</v>
      </c>
      <c r="E4486" s="7" t="s">
        <v>117</v>
      </c>
      <c r="F4486" s="7"/>
      <c r="G4486" s="7" t="s">
        <v>17</v>
      </c>
      <c r="H4486" s="7" t="s">
        <v>7591</v>
      </c>
      <c r="I4486" s="7" t="s">
        <v>10365</v>
      </c>
      <c r="J4486" s="7"/>
      <c r="K4486" s="7" t="s">
        <v>10366</v>
      </c>
      <c r="L4486" s="7" t="s">
        <v>14176</v>
      </c>
      <c r="M4486" s="7" t="s">
        <v>7969</v>
      </c>
      <c r="N4486" s="7">
        <v>692</v>
      </c>
      <c r="O4486" s="7"/>
      <c r="P4486" s="7"/>
      <c r="Q4486" s="7"/>
      <c r="R4486" s="1"/>
      <c r="S4486" s="1"/>
      <c r="T4486" s="1"/>
      <c r="U4486" s="15" t="s">
        <v>816</v>
      </c>
      <c r="V4486" s="52"/>
      <c r="W4486" s="14" t="s">
        <v>815</v>
      </c>
      <c r="X4486" s="20">
        <v>0</v>
      </c>
      <c r="Y4486" s="7" t="s">
        <v>13257</v>
      </c>
      <c r="Z4486" s="11" t="s">
        <v>4442</v>
      </c>
      <c r="AA4486" s="7">
        <v>2000000</v>
      </c>
      <c r="AB4486" s="1" t="s">
        <v>15565</v>
      </c>
      <c r="AC4486" s="7" t="s">
        <v>14869</v>
      </c>
      <c r="AD4486" s="1" t="s">
        <v>16269</v>
      </c>
    </row>
    <row r="4487" spans="1:30">
      <c r="A4487" s="6">
        <v>43950</v>
      </c>
      <c r="B4487" s="7" t="s">
        <v>21</v>
      </c>
      <c r="C4487" s="7" t="s">
        <v>4257</v>
      </c>
      <c r="D4487" s="7" t="s">
        <v>309</v>
      </c>
      <c r="E4487" s="7" t="s">
        <v>16</v>
      </c>
      <c r="F4487" s="7" t="s">
        <v>363</v>
      </c>
      <c r="G4487" s="7" t="s">
        <v>37</v>
      </c>
      <c r="H4487" s="7" t="s">
        <v>7222</v>
      </c>
      <c r="I4487" s="7" t="s">
        <v>10367</v>
      </c>
      <c r="J4487" s="7" t="s">
        <v>314</v>
      </c>
      <c r="K4487" s="7" t="s">
        <v>10368</v>
      </c>
      <c r="L4487" s="7" t="s">
        <v>10124</v>
      </c>
      <c r="M4487" s="7" t="s">
        <v>10125</v>
      </c>
      <c r="N4487" s="7">
        <v>690</v>
      </c>
      <c r="O4487" s="7">
        <v>1500</v>
      </c>
      <c r="P4487" s="7">
        <v>0.46</v>
      </c>
      <c r="Q4487" s="7"/>
      <c r="R4487" s="1"/>
      <c r="S4487" s="1"/>
      <c r="T4487" s="1"/>
      <c r="U4487" s="15" t="s">
        <v>816</v>
      </c>
      <c r="V4487" s="52"/>
      <c r="W4487" s="14" t="s">
        <v>815</v>
      </c>
      <c r="X4487" s="20">
        <v>0</v>
      </c>
      <c r="Y4487" s="7" t="s">
        <v>13258</v>
      </c>
      <c r="Z4487" s="11" t="s">
        <v>4442</v>
      </c>
      <c r="AA4487" s="7">
        <v>2000000</v>
      </c>
      <c r="AB4487" s="1" t="s">
        <v>16175</v>
      </c>
      <c r="AC4487" s="7" t="s">
        <v>14869</v>
      </c>
      <c r="AD4487" s="1" t="s">
        <v>16269</v>
      </c>
    </row>
    <row r="4488" spans="1:30">
      <c r="A4488" s="6">
        <v>43913</v>
      </c>
      <c r="B4488" s="7" t="s">
        <v>21</v>
      </c>
      <c r="C4488" s="7" t="s">
        <v>4269</v>
      </c>
      <c r="D4488" s="7" t="s">
        <v>3952</v>
      </c>
      <c r="E4488" s="7" t="s">
        <v>16</v>
      </c>
      <c r="F4488" s="7" t="s">
        <v>4270</v>
      </c>
      <c r="G4488" s="7" t="s">
        <v>17</v>
      </c>
      <c r="H4488" s="7" t="s">
        <v>7592</v>
      </c>
      <c r="I4488" s="7" t="s">
        <v>4396</v>
      </c>
      <c r="J4488" s="7"/>
      <c r="K4488" s="7"/>
      <c r="L4488" s="7" t="s">
        <v>8531</v>
      </c>
      <c r="M4488" s="7" t="s">
        <v>14344</v>
      </c>
      <c r="N4488" s="7">
        <v>688</v>
      </c>
      <c r="O4488" s="7">
        <v>400</v>
      </c>
      <c r="P4488" s="7">
        <v>1.72</v>
      </c>
      <c r="Q4488" s="7" t="s">
        <v>20</v>
      </c>
      <c r="R4488" s="1"/>
      <c r="S4488" s="1"/>
      <c r="T4488" s="1"/>
      <c r="U4488" s="15" t="s">
        <v>816</v>
      </c>
      <c r="V4488" s="52"/>
      <c r="W4488" s="14" t="s">
        <v>815</v>
      </c>
      <c r="X4488" s="20">
        <v>0</v>
      </c>
      <c r="Y4488" s="7" t="s">
        <v>13259</v>
      </c>
      <c r="Z4488" s="11" t="s">
        <v>4442</v>
      </c>
      <c r="AA4488" s="7">
        <v>1500000</v>
      </c>
      <c r="AB4488" s="1" t="s">
        <v>15733</v>
      </c>
      <c r="AC4488" s="7" t="s">
        <v>14869</v>
      </c>
      <c r="AD4488" s="1" t="s">
        <v>16269</v>
      </c>
    </row>
    <row r="4489" spans="1:30">
      <c r="A4489" s="6">
        <v>43916</v>
      </c>
      <c r="B4489" s="7" t="s">
        <v>15</v>
      </c>
      <c r="C4489" s="7" t="s">
        <v>4458</v>
      </c>
      <c r="D4489" s="11" t="s">
        <v>904</v>
      </c>
      <c r="E4489" s="7" t="s">
        <v>16</v>
      </c>
      <c r="F4489" s="7" t="s">
        <v>4459</v>
      </c>
      <c r="G4489" s="7" t="s">
        <v>17</v>
      </c>
      <c r="H4489" s="7" t="s">
        <v>7000</v>
      </c>
      <c r="I4489" s="7" t="s">
        <v>10225</v>
      </c>
      <c r="J4489" s="7"/>
      <c r="K4489" s="7" t="s">
        <v>4517</v>
      </c>
      <c r="L4489" s="7" t="s">
        <v>8268</v>
      </c>
      <c r="M4489" s="7" t="s">
        <v>1216</v>
      </c>
      <c r="N4489" s="7">
        <v>687</v>
      </c>
      <c r="O4489" s="7">
        <v>1500</v>
      </c>
      <c r="P4489" s="7">
        <v>0.46</v>
      </c>
      <c r="Q4489" s="7"/>
      <c r="R4489" s="1"/>
      <c r="S4489" s="1"/>
      <c r="T4489" s="1"/>
      <c r="U4489" s="15" t="s">
        <v>816</v>
      </c>
      <c r="V4489" s="52"/>
      <c r="W4489" s="14" t="s">
        <v>815</v>
      </c>
      <c r="X4489" s="20">
        <v>0</v>
      </c>
      <c r="Y4489" s="7" t="s">
        <v>13260</v>
      </c>
      <c r="Z4489" s="11" t="s">
        <v>4442</v>
      </c>
      <c r="AA4489" s="7">
        <v>2000000</v>
      </c>
      <c r="AB4489" s="1" t="s">
        <v>15070</v>
      </c>
      <c r="AC4489" s="7" t="s">
        <v>14869</v>
      </c>
      <c r="AD4489" s="1" t="s">
        <v>16269</v>
      </c>
    </row>
    <row r="4490" spans="1:30">
      <c r="A4490" s="6">
        <v>43948</v>
      </c>
      <c r="B4490" s="7" t="s">
        <v>15</v>
      </c>
      <c r="C4490" s="7" t="s">
        <v>4458</v>
      </c>
      <c r="D4490" s="11" t="s">
        <v>904</v>
      </c>
      <c r="E4490" s="7" t="s">
        <v>16</v>
      </c>
      <c r="F4490" s="7" t="s">
        <v>4459</v>
      </c>
      <c r="G4490" s="7" t="s">
        <v>17</v>
      </c>
      <c r="H4490" s="7" t="s">
        <v>7593</v>
      </c>
      <c r="I4490" s="7" t="s">
        <v>10369</v>
      </c>
      <c r="J4490" s="7"/>
      <c r="K4490" s="7" t="s">
        <v>4517</v>
      </c>
      <c r="L4490" s="7" t="s">
        <v>14145</v>
      </c>
      <c r="M4490" s="7" t="s">
        <v>4821</v>
      </c>
      <c r="N4490" s="7">
        <v>680</v>
      </c>
      <c r="O4490" s="7">
        <v>40</v>
      </c>
      <c r="P4490" s="7">
        <v>17</v>
      </c>
      <c r="Q4490" s="7"/>
      <c r="R4490" s="1"/>
      <c r="S4490" s="1"/>
      <c r="T4490" s="1"/>
      <c r="U4490" s="15" t="s">
        <v>816</v>
      </c>
      <c r="V4490" s="52"/>
      <c r="W4490" s="14" t="s">
        <v>815</v>
      </c>
      <c r="X4490" s="20">
        <v>0</v>
      </c>
      <c r="Y4490" s="7" t="s">
        <v>13261</v>
      </c>
      <c r="Z4490" s="11" t="s">
        <v>4442</v>
      </c>
      <c r="AA4490" s="7">
        <v>0</v>
      </c>
      <c r="AB4490" s="1" t="s">
        <v>15532</v>
      </c>
      <c r="AC4490" s="7" t="s">
        <v>14870</v>
      </c>
      <c r="AD4490" s="1" t="s">
        <v>16269</v>
      </c>
    </row>
    <row r="4491" spans="1:30">
      <c r="A4491" s="6" t="s">
        <v>815</v>
      </c>
      <c r="B4491" s="7" t="s">
        <v>15</v>
      </c>
      <c r="C4491" s="7" t="s">
        <v>4458</v>
      </c>
      <c r="D4491" s="11" t="s">
        <v>904</v>
      </c>
      <c r="E4491" s="7" t="s">
        <v>16</v>
      </c>
      <c r="F4491" s="7" t="s">
        <v>4461</v>
      </c>
      <c r="G4491" s="7" t="s">
        <v>17</v>
      </c>
      <c r="H4491" s="7" t="s">
        <v>7594</v>
      </c>
      <c r="I4491" s="7" t="s">
        <v>8783</v>
      </c>
      <c r="J4491" s="7"/>
      <c r="K4491" s="7" t="s">
        <v>4525</v>
      </c>
      <c r="L4491" s="7"/>
      <c r="M4491" s="7"/>
      <c r="N4491" s="7">
        <v>678</v>
      </c>
      <c r="O4491" s="7"/>
      <c r="P4491" s="7"/>
      <c r="Q4491" s="7"/>
      <c r="R4491" s="1"/>
      <c r="S4491" s="1"/>
      <c r="T4491" s="1"/>
      <c r="U4491" s="15" t="s">
        <v>816</v>
      </c>
      <c r="V4491" s="52"/>
      <c r="W4491" s="14" t="s">
        <v>815</v>
      </c>
      <c r="X4491" s="20">
        <v>0</v>
      </c>
      <c r="Y4491" s="7" t="s">
        <v>13262</v>
      </c>
      <c r="Z4491" s="11" t="s">
        <v>4442</v>
      </c>
      <c r="AA4491" s="7"/>
      <c r="AB4491" s="1" t="s">
        <v>14871</v>
      </c>
      <c r="AC4491" s="7"/>
      <c r="AD4491" s="1" t="s">
        <v>16269</v>
      </c>
    </row>
    <row r="4492" spans="1:30">
      <c r="A4492" s="6">
        <v>43951</v>
      </c>
      <c r="B4492" s="7" t="s">
        <v>15</v>
      </c>
      <c r="C4492" s="7" t="s">
        <v>4458</v>
      </c>
      <c r="D4492" s="11" t="s">
        <v>904</v>
      </c>
      <c r="E4492" s="7" t="s">
        <v>16</v>
      </c>
      <c r="F4492" s="7" t="s">
        <v>7595</v>
      </c>
      <c r="G4492" s="7" t="s">
        <v>17</v>
      </c>
      <c r="H4492" s="7" t="s">
        <v>7596</v>
      </c>
      <c r="I4492" s="7" t="s">
        <v>10370</v>
      </c>
      <c r="J4492" s="7"/>
      <c r="K4492" s="7"/>
      <c r="L4492" s="7" t="s">
        <v>14145</v>
      </c>
      <c r="M4492" s="7" t="s">
        <v>4821</v>
      </c>
      <c r="N4492" s="7">
        <v>677.25</v>
      </c>
      <c r="O4492" s="7">
        <v>15</v>
      </c>
      <c r="P4492" s="7">
        <v>45.15</v>
      </c>
      <c r="Q4492" s="7"/>
      <c r="R4492" s="1"/>
      <c r="S4492" s="1"/>
      <c r="T4492" s="1"/>
      <c r="U4492" s="15" t="s">
        <v>816</v>
      </c>
      <c r="V4492" s="52"/>
      <c r="W4492" s="14" t="s">
        <v>815</v>
      </c>
      <c r="X4492" s="20">
        <v>0</v>
      </c>
      <c r="Y4492" s="7" t="s">
        <v>13263</v>
      </c>
      <c r="Z4492" s="11" t="s">
        <v>4442</v>
      </c>
      <c r="AA4492" s="7">
        <v>0</v>
      </c>
      <c r="AB4492" s="1" t="s">
        <v>15532</v>
      </c>
      <c r="AC4492" s="7" t="s">
        <v>14870</v>
      </c>
      <c r="AD4492" s="1" t="s">
        <v>16269</v>
      </c>
    </row>
    <row r="4493" spans="1:30">
      <c r="A4493" s="6">
        <v>43944</v>
      </c>
      <c r="B4493" s="7" t="s">
        <v>15</v>
      </c>
      <c r="C4493" s="7" t="s">
        <v>4656</v>
      </c>
      <c r="D4493" s="7" t="s">
        <v>39</v>
      </c>
      <c r="E4493" s="7" t="s">
        <v>16</v>
      </c>
      <c r="F4493" s="7" t="s">
        <v>129</v>
      </c>
      <c r="G4493" s="7" t="s">
        <v>37</v>
      </c>
      <c r="H4493" s="7" t="s">
        <v>7299</v>
      </c>
      <c r="I4493" s="7" t="s">
        <v>9461</v>
      </c>
      <c r="J4493" s="7"/>
      <c r="K4493" s="7" t="s">
        <v>10285</v>
      </c>
      <c r="L4493" s="7" t="s">
        <v>9463</v>
      </c>
      <c r="M4493" s="7" t="s">
        <v>208</v>
      </c>
      <c r="N4493" s="7">
        <v>676</v>
      </c>
      <c r="O4493" s="7">
        <v>400</v>
      </c>
      <c r="P4493" s="7">
        <v>1.69</v>
      </c>
      <c r="Q4493" s="7"/>
      <c r="R4493" s="1"/>
      <c r="S4493" s="1"/>
      <c r="T4493" s="1"/>
      <c r="U4493" s="15" t="s">
        <v>816</v>
      </c>
      <c r="V4493" s="52"/>
      <c r="W4493" s="14" t="s">
        <v>815</v>
      </c>
      <c r="X4493" s="20">
        <v>0</v>
      </c>
      <c r="Y4493" s="7" t="s">
        <v>13264</v>
      </c>
      <c r="Z4493" s="11" t="s">
        <v>4442</v>
      </c>
      <c r="AA4493" s="7">
        <v>4500000</v>
      </c>
      <c r="AB4493" s="1" t="s">
        <v>14908</v>
      </c>
      <c r="AC4493" s="7" t="s">
        <v>14869</v>
      </c>
      <c r="AD4493" s="1" t="s">
        <v>16269</v>
      </c>
    </row>
    <row r="4494" spans="1:30">
      <c r="A4494" s="6">
        <v>43949</v>
      </c>
      <c r="B4494" s="7" t="s">
        <v>21</v>
      </c>
      <c r="C4494" s="7" t="s">
        <v>5327</v>
      </c>
      <c r="D4494" s="11" t="s">
        <v>904</v>
      </c>
      <c r="E4494" s="7" t="s">
        <v>36</v>
      </c>
      <c r="F4494" s="7" t="s">
        <v>3478</v>
      </c>
      <c r="G4494" s="7" t="s">
        <v>17</v>
      </c>
      <c r="H4494" s="7" t="s">
        <v>7597</v>
      </c>
      <c r="I4494" s="7"/>
      <c r="J4494" s="7" t="s">
        <v>3480</v>
      </c>
      <c r="K4494" s="7" t="s">
        <v>3481</v>
      </c>
      <c r="L4494" s="7" t="s">
        <v>13991</v>
      </c>
      <c r="M4494" s="7" t="s">
        <v>3482</v>
      </c>
      <c r="N4494" s="7">
        <v>675</v>
      </c>
      <c r="O4494" s="7">
        <v>50</v>
      </c>
      <c r="P4494" s="7">
        <v>13.5</v>
      </c>
      <c r="Q4494" s="7"/>
      <c r="R4494" s="1"/>
      <c r="S4494" s="1"/>
      <c r="T4494" s="1"/>
      <c r="U4494" s="15" t="s">
        <v>816</v>
      </c>
      <c r="V4494" s="52"/>
      <c r="W4494" s="14" t="s">
        <v>815</v>
      </c>
      <c r="X4494" s="20">
        <v>0</v>
      </c>
      <c r="Y4494" s="7" t="s">
        <v>13265</v>
      </c>
      <c r="Z4494" s="11" t="s">
        <v>4442</v>
      </c>
      <c r="AA4494" s="7">
        <v>50000</v>
      </c>
      <c r="AB4494" s="1" t="s">
        <v>15378</v>
      </c>
      <c r="AC4494" s="7" t="s">
        <v>14868</v>
      </c>
      <c r="AD4494" s="1" t="s">
        <v>16269</v>
      </c>
    </row>
    <row r="4495" spans="1:30">
      <c r="A4495" s="6">
        <v>43916</v>
      </c>
      <c r="B4495" s="7" t="s">
        <v>15</v>
      </c>
      <c r="C4495" s="7" t="s">
        <v>4632</v>
      </c>
      <c r="D4495" s="7" t="s">
        <v>3512</v>
      </c>
      <c r="E4495" s="7" t="s">
        <v>16</v>
      </c>
      <c r="F4495" s="7"/>
      <c r="G4495" s="7" t="s">
        <v>17</v>
      </c>
      <c r="H4495" s="7" t="s">
        <v>7598</v>
      </c>
      <c r="I4495" s="7" t="s">
        <v>8952</v>
      </c>
      <c r="J4495" s="7" t="s">
        <v>3561</v>
      </c>
      <c r="K4495" s="7" t="s">
        <v>3561</v>
      </c>
      <c r="L4495" s="7" t="s">
        <v>1722</v>
      </c>
      <c r="M4495" s="7" t="s">
        <v>1723</v>
      </c>
      <c r="N4495" s="7">
        <v>670.32</v>
      </c>
      <c r="O4495" s="7">
        <v>441</v>
      </c>
      <c r="P4495" s="7">
        <v>1.52</v>
      </c>
      <c r="Q4495" s="7"/>
      <c r="R4495" s="1"/>
      <c r="S4495" s="1"/>
      <c r="T4495" s="1"/>
      <c r="U4495" s="15" t="s">
        <v>816</v>
      </c>
      <c r="V4495" s="52"/>
      <c r="W4495" s="14" t="s">
        <v>815</v>
      </c>
      <c r="X4495" s="20">
        <v>0</v>
      </c>
      <c r="Y4495" s="7" t="s">
        <v>13266</v>
      </c>
      <c r="Z4495" s="11" t="s">
        <v>4442</v>
      </c>
      <c r="AA4495" s="7">
        <v>1500000</v>
      </c>
      <c r="AB4495" s="1" t="s">
        <v>15148</v>
      </c>
      <c r="AC4495" s="7" t="s">
        <v>14869</v>
      </c>
      <c r="AD4495" s="1" t="s">
        <v>16269</v>
      </c>
    </row>
    <row r="4496" spans="1:30">
      <c r="A4496" s="6">
        <v>43944</v>
      </c>
      <c r="B4496" s="7" t="s">
        <v>21</v>
      </c>
      <c r="C4496" s="7" t="s">
        <v>4656</v>
      </c>
      <c r="D4496" s="7" t="s">
        <v>39</v>
      </c>
      <c r="E4496" s="7" t="s">
        <v>16</v>
      </c>
      <c r="F4496" s="7" t="s">
        <v>176</v>
      </c>
      <c r="G4496" s="7" t="s">
        <v>17</v>
      </c>
      <c r="H4496" s="7" t="s">
        <v>7599</v>
      </c>
      <c r="I4496" s="7" t="s">
        <v>10371</v>
      </c>
      <c r="J4496" s="7"/>
      <c r="K4496" s="7" t="s">
        <v>10372</v>
      </c>
      <c r="L4496" s="7" t="s">
        <v>8316</v>
      </c>
      <c r="M4496" s="7" t="s">
        <v>193</v>
      </c>
      <c r="N4496" s="7">
        <v>670</v>
      </c>
      <c r="O4496" s="7">
        <v>1000</v>
      </c>
      <c r="P4496" s="7">
        <v>0.67</v>
      </c>
      <c r="Q4496" s="7"/>
      <c r="R4496" s="1"/>
      <c r="S4496" s="1"/>
      <c r="T4496" s="1"/>
      <c r="U4496" s="15" t="s">
        <v>816</v>
      </c>
      <c r="V4496" s="52"/>
      <c r="W4496" s="14" t="s">
        <v>815</v>
      </c>
      <c r="X4496" s="20">
        <v>0</v>
      </c>
      <c r="Y4496" s="7" t="s">
        <v>13267</v>
      </c>
      <c r="Z4496" s="11" t="s">
        <v>4442</v>
      </c>
      <c r="AA4496" s="7">
        <v>0</v>
      </c>
      <c r="AB4496" s="1" t="s">
        <v>14905</v>
      </c>
      <c r="AC4496" s="7" t="s">
        <v>14869</v>
      </c>
      <c r="AD4496" s="1" t="s">
        <v>16269</v>
      </c>
    </row>
    <row r="4497" spans="1:30">
      <c r="A4497" s="6">
        <v>43918</v>
      </c>
      <c r="B4497" s="7" t="s">
        <v>15</v>
      </c>
      <c r="C4497" s="7" t="s">
        <v>4632</v>
      </c>
      <c r="D4497" s="7" t="s">
        <v>3512</v>
      </c>
      <c r="E4497" s="7" t="s">
        <v>16</v>
      </c>
      <c r="F4497" s="7"/>
      <c r="G4497" s="7" t="s">
        <v>17</v>
      </c>
      <c r="H4497" s="7" t="s">
        <v>7600</v>
      </c>
      <c r="I4497" s="7" t="s">
        <v>10373</v>
      </c>
      <c r="J4497" s="7" t="s">
        <v>10374</v>
      </c>
      <c r="K4497" s="7" t="s">
        <v>10374</v>
      </c>
      <c r="L4497" s="7" t="s">
        <v>13666</v>
      </c>
      <c r="M4497" s="7" t="s">
        <v>3646</v>
      </c>
      <c r="N4497" s="7">
        <v>664</v>
      </c>
      <c r="O4497" s="7">
        <v>400</v>
      </c>
      <c r="P4497" s="7">
        <v>1.66</v>
      </c>
      <c r="Q4497" s="7"/>
      <c r="R4497" s="1"/>
      <c r="S4497" s="1"/>
      <c r="T4497" s="1"/>
      <c r="U4497" s="15" t="s">
        <v>816</v>
      </c>
      <c r="V4497" s="52"/>
      <c r="W4497" s="14" t="s">
        <v>815</v>
      </c>
      <c r="X4497" s="20">
        <v>0</v>
      </c>
      <c r="Y4497" s="7" t="s">
        <v>13268</v>
      </c>
      <c r="Z4497" s="11" t="s">
        <v>4442</v>
      </c>
      <c r="AA4497" s="7">
        <v>1000000</v>
      </c>
      <c r="AB4497" s="1" t="s">
        <v>14906</v>
      </c>
      <c r="AC4497" s="7" t="s">
        <v>14868</v>
      </c>
      <c r="AD4497" s="1" t="s">
        <v>16269</v>
      </c>
    </row>
    <row r="4498" spans="1:30">
      <c r="A4498" s="6">
        <v>43942</v>
      </c>
      <c r="B4498" s="7" t="s">
        <v>15</v>
      </c>
      <c r="C4498" s="7" t="s">
        <v>5184</v>
      </c>
      <c r="D4498" s="7" t="s">
        <v>474</v>
      </c>
      <c r="E4498" s="7" t="s">
        <v>16</v>
      </c>
      <c r="F4498" s="7"/>
      <c r="G4498" s="7" t="s">
        <v>34</v>
      </c>
      <c r="H4498" s="7" t="s">
        <v>7601</v>
      </c>
      <c r="I4498" s="7" t="s">
        <v>10091</v>
      </c>
      <c r="J4498" s="7"/>
      <c r="K4498" s="7" t="s">
        <v>10092</v>
      </c>
      <c r="L4498" s="7" t="s">
        <v>10093</v>
      </c>
      <c r="M4498" s="7" t="s">
        <v>10094</v>
      </c>
      <c r="N4498" s="7">
        <v>645</v>
      </c>
      <c r="O4498" s="7">
        <v>50</v>
      </c>
      <c r="P4498" s="7">
        <v>12.9</v>
      </c>
      <c r="Q4498" s="7"/>
      <c r="R4498" s="1"/>
      <c r="S4498" s="1"/>
      <c r="T4498" s="1"/>
      <c r="U4498" s="15" t="s">
        <v>816</v>
      </c>
      <c r="V4498" s="52"/>
      <c r="W4498" s="14" t="s">
        <v>815</v>
      </c>
      <c r="X4498" s="20">
        <v>0</v>
      </c>
      <c r="Y4498" s="7" t="s">
        <v>13269</v>
      </c>
      <c r="Z4498" s="11" t="s">
        <v>4442</v>
      </c>
      <c r="AA4498" s="7">
        <v>30000</v>
      </c>
      <c r="AB4498" s="1" t="s">
        <v>16168</v>
      </c>
      <c r="AC4498" s="7" t="s">
        <v>14868</v>
      </c>
      <c r="AD4498" s="1" t="s">
        <v>16269</v>
      </c>
    </row>
    <row r="4499" spans="1:30">
      <c r="A4499" s="6">
        <v>43942</v>
      </c>
      <c r="B4499" s="7" t="s">
        <v>15</v>
      </c>
      <c r="C4499" s="7" t="s">
        <v>5184</v>
      </c>
      <c r="D4499" s="7" t="s">
        <v>474</v>
      </c>
      <c r="E4499" s="7" t="s">
        <v>16</v>
      </c>
      <c r="F4499" s="7"/>
      <c r="G4499" s="7" t="s">
        <v>34</v>
      </c>
      <c r="H4499" s="7" t="s">
        <v>7602</v>
      </c>
      <c r="I4499" s="7" t="s">
        <v>10091</v>
      </c>
      <c r="J4499" s="7"/>
      <c r="K4499" s="7" t="s">
        <v>10092</v>
      </c>
      <c r="L4499" s="7" t="s">
        <v>10093</v>
      </c>
      <c r="M4499" s="7" t="s">
        <v>10094</v>
      </c>
      <c r="N4499" s="7">
        <v>645</v>
      </c>
      <c r="O4499" s="7">
        <v>50</v>
      </c>
      <c r="P4499" s="7">
        <v>12.9</v>
      </c>
      <c r="Q4499" s="7"/>
      <c r="R4499" s="1"/>
      <c r="S4499" s="1"/>
      <c r="T4499" s="1"/>
      <c r="U4499" s="15" t="s">
        <v>816</v>
      </c>
      <c r="V4499" s="52"/>
      <c r="W4499" s="14" t="s">
        <v>815</v>
      </c>
      <c r="X4499" s="20">
        <v>0</v>
      </c>
      <c r="Y4499" s="7" t="s">
        <v>13270</v>
      </c>
      <c r="Z4499" s="11" t="s">
        <v>4442</v>
      </c>
      <c r="AA4499" s="7">
        <v>30000</v>
      </c>
      <c r="AB4499" s="1" t="s">
        <v>16168</v>
      </c>
      <c r="AC4499" s="7" t="s">
        <v>14868</v>
      </c>
      <c r="AD4499" s="1" t="s">
        <v>16269</v>
      </c>
    </row>
    <row r="4500" spans="1:30">
      <c r="A4500" s="6" t="s">
        <v>815</v>
      </c>
      <c r="B4500" s="7" t="s">
        <v>15</v>
      </c>
      <c r="C4500" s="7" t="s">
        <v>4458</v>
      </c>
      <c r="D4500" s="11" t="s">
        <v>904</v>
      </c>
      <c r="E4500" s="7" t="s">
        <v>16</v>
      </c>
      <c r="F4500" s="7" t="s">
        <v>2462</v>
      </c>
      <c r="G4500" s="7" t="s">
        <v>17</v>
      </c>
      <c r="H4500" s="7" t="s">
        <v>5380</v>
      </c>
      <c r="I4500" s="7" t="s">
        <v>9865</v>
      </c>
      <c r="J4500" s="7"/>
      <c r="K4500" s="7" t="s">
        <v>4849</v>
      </c>
      <c r="L4500" s="7" t="s">
        <v>9866</v>
      </c>
      <c r="M4500" s="7" t="s">
        <v>883</v>
      </c>
      <c r="N4500" s="7">
        <v>640</v>
      </c>
      <c r="O4500" s="7"/>
      <c r="P4500" s="7"/>
      <c r="Q4500" s="7"/>
      <c r="R4500" s="1"/>
      <c r="S4500" s="1"/>
      <c r="T4500" s="1"/>
      <c r="U4500" s="15" t="s">
        <v>816</v>
      </c>
      <c r="V4500" s="52"/>
      <c r="W4500" s="14" t="s">
        <v>815</v>
      </c>
      <c r="X4500" s="20">
        <v>0</v>
      </c>
      <c r="Y4500" s="7" t="s">
        <v>13271</v>
      </c>
      <c r="Z4500" s="11" t="s">
        <v>4442</v>
      </c>
      <c r="AA4500" s="7">
        <v>250000</v>
      </c>
      <c r="AB4500" s="1" t="s">
        <v>15015</v>
      </c>
      <c r="AC4500" s="7" t="s">
        <v>14870</v>
      </c>
      <c r="AD4500" s="1" t="s">
        <v>16269</v>
      </c>
    </row>
    <row r="4501" spans="1:30">
      <c r="A4501" s="6">
        <v>43943</v>
      </c>
      <c r="B4501" s="7" t="s">
        <v>15</v>
      </c>
      <c r="C4501" s="7" t="s">
        <v>4458</v>
      </c>
      <c r="D4501" s="11" t="s">
        <v>904</v>
      </c>
      <c r="E4501" s="7" t="s">
        <v>16</v>
      </c>
      <c r="F4501" s="7" t="s">
        <v>6341</v>
      </c>
      <c r="G4501" s="7" t="s">
        <v>17</v>
      </c>
      <c r="H4501" s="7" t="s">
        <v>7603</v>
      </c>
      <c r="I4501" s="7" t="s">
        <v>10289</v>
      </c>
      <c r="J4501" s="7"/>
      <c r="K4501" s="7"/>
      <c r="L4501" s="7" t="s">
        <v>14820</v>
      </c>
      <c r="M4501" s="7" t="s">
        <v>10375</v>
      </c>
      <c r="N4501" s="7">
        <v>636.66</v>
      </c>
      <c r="O4501" s="7">
        <v>3</v>
      </c>
      <c r="P4501" s="7">
        <v>212.22</v>
      </c>
      <c r="Q4501" s="7"/>
      <c r="R4501" s="1"/>
      <c r="S4501" s="1"/>
      <c r="T4501" s="1"/>
      <c r="U4501" s="15" t="s">
        <v>816</v>
      </c>
      <c r="V4501" s="52"/>
      <c r="W4501" s="14" t="s">
        <v>815</v>
      </c>
      <c r="X4501" s="20">
        <v>0</v>
      </c>
      <c r="Y4501" s="7" t="s">
        <v>13272</v>
      </c>
      <c r="Z4501" s="11" t="s">
        <v>4442</v>
      </c>
      <c r="AA4501" s="7">
        <v>10000</v>
      </c>
      <c r="AB4501" s="1" t="s">
        <v>16228</v>
      </c>
      <c r="AC4501" s="7" t="s">
        <v>14870</v>
      </c>
      <c r="AD4501" s="1" t="s">
        <v>16269</v>
      </c>
    </row>
    <row r="4502" spans="1:30">
      <c r="A4502" s="6">
        <v>43938</v>
      </c>
      <c r="B4502" s="7" t="s">
        <v>21</v>
      </c>
      <c r="C4502" s="7" t="s">
        <v>4589</v>
      </c>
      <c r="D4502" s="7" t="s">
        <v>2170</v>
      </c>
      <c r="E4502" s="7" t="s">
        <v>16</v>
      </c>
      <c r="F4502" s="7"/>
      <c r="G4502" s="7" t="s">
        <v>17</v>
      </c>
      <c r="H4502" s="7" t="s">
        <v>7604</v>
      </c>
      <c r="I4502" s="7" t="s">
        <v>5081</v>
      </c>
      <c r="J4502" s="7"/>
      <c r="K4502" s="7"/>
      <c r="L4502" s="7" t="s">
        <v>13872</v>
      </c>
      <c r="M4502" s="7" t="s">
        <v>2172</v>
      </c>
      <c r="N4502" s="7">
        <v>633.88</v>
      </c>
      <c r="O4502" s="7">
        <v>106</v>
      </c>
      <c r="P4502" s="7">
        <v>5.98</v>
      </c>
      <c r="Q4502" s="7"/>
      <c r="R4502" s="1"/>
      <c r="S4502" s="1"/>
      <c r="T4502" s="1"/>
      <c r="U4502" s="15" t="s">
        <v>816</v>
      </c>
      <c r="V4502" s="52"/>
      <c r="W4502" s="14" t="s">
        <v>815</v>
      </c>
      <c r="X4502" s="20">
        <v>0</v>
      </c>
      <c r="Y4502" s="7" t="s">
        <v>13273</v>
      </c>
      <c r="Z4502" s="11" t="s">
        <v>4442</v>
      </c>
      <c r="AA4502" s="7">
        <v>500000</v>
      </c>
      <c r="AB4502" s="1" t="s">
        <v>15215</v>
      </c>
      <c r="AC4502" s="7" t="s">
        <v>14869</v>
      </c>
      <c r="AD4502" s="1" t="s">
        <v>16269</v>
      </c>
    </row>
    <row r="4503" spans="1:30">
      <c r="A4503" s="6">
        <v>43938</v>
      </c>
      <c r="B4503" s="7" t="s">
        <v>21</v>
      </c>
      <c r="C4503" s="7" t="s">
        <v>4589</v>
      </c>
      <c r="D4503" s="7" t="s">
        <v>2170</v>
      </c>
      <c r="E4503" s="7" t="s">
        <v>16</v>
      </c>
      <c r="F4503" s="7"/>
      <c r="G4503" s="7" t="s">
        <v>17</v>
      </c>
      <c r="H4503" s="7" t="s">
        <v>7605</v>
      </c>
      <c r="I4503" s="7" t="s">
        <v>5081</v>
      </c>
      <c r="J4503" s="7"/>
      <c r="K4503" s="7"/>
      <c r="L4503" s="7" t="s">
        <v>13872</v>
      </c>
      <c r="M4503" s="7" t="s">
        <v>2172</v>
      </c>
      <c r="N4503" s="7">
        <v>633.88</v>
      </c>
      <c r="O4503" s="7">
        <v>106</v>
      </c>
      <c r="P4503" s="7">
        <v>5.98</v>
      </c>
      <c r="Q4503" s="7"/>
      <c r="R4503" s="1"/>
      <c r="S4503" s="1"/>
      <c r="T4503" s="1"/>
      <c r="U4503" s="15" t="s">
        <v>816</v>
      </c>
      <c r="V4503" s="52"/>
      <c r="W4503" s="14" t="s">
        <v>815</v>
      </c>
      <c r="X4503" s="20">
        <v>0</v>
      </c>
      <c r="Y4503" s="7" t="s">
        <v>13274</v>
      </c>
      <c r="Z4503" s="11" t="s">
        <v>4442</v>
      </c>
      <c r="AA4503" s="7">
        <v>500000</v>
      </c>
      <c r="AB4503" s="1" t="s">
        <v>15215</v>
      </c>
      <c r="AC4503" s="7" t="s">
        <v>14869</v>
      </c>
      <c r="AD4503" s="1" t="s">
        <v>16269</v>
      </c>
    </row>
    <row r="4504" spans="1:30">
      <c r="A4504" s="6">
        <v>43911</v>
      </c>
      <c r="B4504" s="7" t="s">
        <v>15</v>
      </c>
      <c r="C4504" s="7" t="s">
        <v>4632</v>
      </c>
      <c r="D4504" s="7" t="s">
        <v>3512</v>
      </c>
      <c r="E4504" s="7" t="s">
        <v>16</v>
      </c>
      <c r="F4504" s="7"/>
      <c r="G4504" s="7" t="s">
        <v>17</v>
      </c>
      <c r="H4504" s="7" t="s">
        <v>7606</v>
      </c>
      <c r="I4504" s="7" t="s">
        <v>3517</v>
      </c>
      <c r="J4504" s="7" t="s">
        <v>3518</v>
      </c>
      <c r="K4504" s="7" t="s">
        <v>3518</v>
      </c>
      <c r="L4504" s="7" t="s">
        <v>8501</v>
      </c>
      <c r="M4504" s="7" t="s">
        <v>8502</v>
      </c>
      <c r="N4504" s="7">
        <v>626.04</v>
      </c>
      <c r="O4504" s="7">
        <v>140</v>
      </c>
      <c r="P4504" s="7">
        <v>4.47</v>
      </c>
      <c r="Q4504" s="7"/>
      <c r="R4504" s="1"/>
      <c r="S4504" s="1"/>
      <c r="T4504" s="1"/>
      <c r="U4504" s="15" t="s">
        <v>816</v>
      </c>
      <c r="V4504" s="52"/>
      <c r="W4504" s="14" t="s">
        <v>815</v>
      </c>
      <c r="X4504" s="20">
        <v>0</v>
      </c>
      <c r="Y4504" s="7" t="s">
        <v>13275</v>
      </c>
      <c r="Z4504" s="11" t="s">
        <v>4442</v>
      </c>
      <c r="AA4504" s="7">
        <v>0</v>
      </c>
      <c r="AB4504" s="1" t="s">
        <v>15725</v>
      </c>
      <c r="AC4504" s="7" t="s">
        <v>14869</v>
      </c>
      <c r="AD4504" s="1" t="s">
        <v>16269</v>
      </c>
    </row>
    <row r="4505" spans="1:30">
      <c r="A4505" s="6">
        <v>43913</v>
      </c>
      <c r="B4505" s="7" t="s">
        <v>15</v>
      </c>
      <c r="C4505" s="7" t="s">
        <v>4632</v>
      </c>
      <c r="D4505" s="7" t="s">
        <v>3512</v>
      </c>
      <c r="E4505" s="7" t="s">
        <v>16</v>
      </c>
      <c r="F4505" s="7"/>
      <c r="G4505" s="7" t="s">
        <v>17</v>
      </c>
      <c r="H4505" s="7" t="s">
        <v>7607</v>
      </c>
      <c r="I4505" s="7" t="s">
        <v>8503</v>
      </c>
      <c r="J4505" s="7" t="s">
        <v>3518</v>
      </c>
      <c r="K4505" s="7" t="s">
        <v>3518</v>
      </c>
      <c r="L4505" s="7" t="s">
        <v>8501</v>
      </c>
      <c r="M4505" s="7" t="s">
        <v>8504</v>
      </c>
      <c r="N4505" s="7">
        <v>626.04</v>
      </c>
      <c r="O4505" s="7">
        <v>140</v>
      </c>
      <c r="P4505" s="7">
        <v>4.47</v>
      </c>
      <c r="Q4505" s="7"/>
      <c r="R4505" s="1"/>
      <c r="S4505" s="1"/>
      <c r="T4505" s="1"/>
      <c r="U4505" s="15" t="s">
        <v>816</v>
      </c>
      <c r="V4505" s="52"/>
      <c r="W4505" s="14" t="s">
        <v>815</v>
      </c>
      <c r="X4505" s="20">
        <v>0</v>
      </c>
      <c r="Y4505" s="7" t="s">
        <v>13276</v>
      </c>
      <c r="Z4505" s="11" t="s">
        <v>4442</v>
      </c>
      <c r="AA4505" s="7">
        <v>0</v>
      </c>
      <c r="AB4505" s="1" t="s">
        <v>15726</v>
      </c>
      <c r="AC4505" s="7" t="s">
        <v>14869</v>
      </c>
      <c r="AD4505" s="1" t="s">
        <v>16269</v>
      </c>
    </row>
    <row r="4506" spans="1:30">
      <c r="A4506" s="6" t="s">
        <v>815</v>
      </c>
      <c r="B4506" s="7" t="s">
        <v>15</v>
      </c>
      <c r="C4506" s="7" t="s">
        <v>4458</v>
      </c>
      <c r="D4506" s="11" t="s">
        <v>904</v>
      </c>
      <c r="E4506" s="7" t="s">
        <v>16</v>
      </c>
      <c r="F4506" s="7" t="s">
        <v>4601</v>
      </c>
      <c r="G4506" s="7" t="s">
        <v>17</v>
      </c>
      <c r="H4506" s="7" t="s">
        <v>7608</v>
      </c>
      <c r="I4506" s="7" t="s">
        <v>10376</v>
      </c>
      <c r="J4506" s="7"/>
      <c r="K4506" s="7" t="s">
        <v>8324</v>
      </c>
      <c r="L4506" s="7"/>
      <c r="M4506" s="7"/>
      <c r="N4506" s="7">
        <v>618</v>
      </c>
      <c r="O4506" s="7"/>
      <c r="P4506" s="7"/>
      <c r="Q4506" s="7"/>
      <c r="R4506" s="1"/>
      <c r="S4506" s="1"/>
      <c r="T4506" s="1"/>
      <c r="U4506" s="15" t="s">
        <v>816</v>
      </c>
      <c r="V4506" s="52"/>
      <c r="W4506" s="14" t="s">
        <v>815</v>
      </c>
      <c r="X4506" s="20">
        <v>0</v>
      </c>
      <c r="Y4506" s="7" t="s">
        <v>13277</v>
      </c>
      <c r="Z4506" s="11" t="s">
        <v>4442</v>
      </c>
      <c r="AA4506" s="7"/>
      <c r="AB4506" s="1" t="s">
        <v>14871</v>
      </c>
      <c r="AC4506" s="7"/>
      <c r="AD4506" s="1" t="s">
        <v>16269</v>
      </c>
    </row>
    <row r="4507" spans="1:30">
      <c r="A4507" s="6">
        <v>43949</v>
      </c>
      <c r="B4507" s="7" t="s">
        <v>1385</v>
      </c>
      <c r="C4507" s="7" t="s">
        <v>4499</v>
      </c>
      <c r="D4507" s="7" t="s">
        <v>2194</v>
      </c>
      <c r="E4507" s="7" t="s">
        <v>36</v>
      </c>
      <c r="F4507" s="7" t="s">
        <v>2319</v>
      </c>
      <c r="G4507" s="7" t="s">
        <v>17</v>
      </c>
      <c r="H4507" s="7" t="s">
        <v>7609</v>
      </c>
      <c r="I4507" s="7" t="s">
        <v>2321</v>
      </c>
      <c r="J4507" s="7" t="s">
        <v>2321</v>
      </c>
      <c r="K4507" s="7" t="s">
        <v>2321</v>
      </c>
      <c r="L4507" s="7" t="s">
        <v>14733</v>
      </c>
      <c r="M4507" s="7" t="s">
        <v>9983</v>
      </c>
      <c r="N4507" s="7">
        <v>614.25</v>
      </c>
      <c r="O4507" s="7">
        <v>1620</v>
      </c>
      <c r="P4507" s="7">
        <v>0.37919999999999998</v>
      </c>
      <c r="Q4507" s="7"/>
      <c r="R4507" s="1"/>
      <c r="S4507" s="1"/>
      <c r="T4507" s="1"/>
      <c r="U4507" s="15" t="s">
        <v>816</v>
      </c>
      <c r="V4507" s="52"/>
      <c r="W4507" s="14" t="s">
        <v>815</v>
      </c>
      <c r="X4507" s="20">
        <v>0</v>
      </c>
      <c r="Y4507" s="7" t="s">
        <v>13278</v>
      </c>
      <c r="Z4507" s="11" t="s">
        <v>4442</v>
      </c>
      <c r="AA4507" s="7">
        <v>0</v>
      </c>
      <c r="AB4507" s="1" t="s">
        <v>16138</v>
      </c>
      <c r="AC4507" s="7" t="s">
        <v>14869</v>
      </c>
      <c r="AD4507" s="1" t="s">
        <v>16269</v>
      </c>
    </row>
    <row r="4508" spans="1:30">
      <c r="A4508" s="6">
        <v>43938</v>
      </c>
      <c r="B4508" s="7" t="s">
        <v>21</v>
      </c>
      <c r="C4508" s="7" t="s">
        <v>4589</v>
      </c>
      <c r="D4508" s="7" t="s">
        <v>2170</v>
      </c>
      <c r="E4508" s="7" t="s">
        <v>16</v>
      </c>
      <c r="F4508" s="7"/>
      <c r="G4508" s="7" t="s">
        <v>17</v>
      </c>
      <c r="H4508" s="7" t="s">
        <v>7610</v>
      </c>
      <c r="I4508" s="7" t="s">
        <v>5081</v>
      </c>
      <c r="J4508" s="7"/>
      <c r="K4508" s="7"/>
      <c r="L4508" s="7" t="s">
        <v>13872</v>
      </c>
      <c r="M4508" s="7" t="s">
        <v>2172</v>
      </c>
      <c r="N4508" s="7">
        <v>612</v>
      </c>
      <c r="O4508" s="7">
        <v>100</v>
      </c>
      <c r="P4508" s="7">
        <v>6.12</v>
      </c>
      <c r="Q4508" s="7"/>
      <c r="R4508" s="1"/>
      <c r="S4508" s="1"/>
      <c r="T4508" s="1"/>
      <c r="U4508" s="15" t="s">
        <v>816</v>
      </c>
      <c r="V4508" s="52"/>
      <c r="W4508" s="14" t="s">
        <v>815</v>
      </c>
      <c r="X4508" s="20">
        <v>0</v>
      </c>
      <c r="Y4508" s="7" t="s">
        <v>13279</v>
      </c>
      <c r="Z4508" s="11" t="s">
        <v>4442</v>
      </c>
      <c r="AA4508" s="7">
        <v>500000</v>
      </c>
      <c r="AB4508" s="1" t="s">
        <v>15215</v>
      </c>
      <c r="AC4508" s="7" t="s">
        <v>14869</v>
      </c>
      <c r="AD4508" s="1" t="s">
        <v>16269</v>
      </c>
    </row>
    <row r="4509" spans="1:30">
      <c r="A4509" s="6">
        <v>43944</v>
      </c>
      <c r="B4509" s="7" t="s">
        <v>15</v>
      </c>
      <c r="C4509" s="7" t="s">
        <v>4656</v>
      </c>
      <c r="D4509" s="7" t="s">
        <v>39</v>
      </c>
      <c r="E4509" s="7" t="s">
        <v>16</v>
      </c>
      <c r="F4509" s="7" t="s">
        <v>129</v>
      </c>
      <c r="G4509" s="7" t="s">
        <v>37</v>
      </c>
      <c r="H4509" s="7" t="s">
        <v>7611</v>
      </c>
      <c r="I4509" s="7" t="s">
        <v>10363</v>
      </c>
      <c r="J4509" s="7"/>
      <c r="K4509" s="7" t="s">
        <v>10377</v>
      </c>
      <c r="L4509" s="7" t="s">
        <v>14822</v>
      </c>
      <c r="M4509" s="7" t="s">
        <v>14821</v>
      </c>
      <c r="N4509" s="7">
        <v>611</v>
      </c>
      <c r="O4509" s="7">
        <v>940</v>
      </c>
      <c r="P4509" s="7">
        <v>0.65</v>
      </c>
      <c r="Q4509" s="7"/>
      <c r="R4509" s="1"/>
      <c r="S4509" s="1"/>
      <c r="T4509" s="1"/>
      <c r="U4509" s="15" t="s">
        <v>816</v>
      </c>
      <c r="V4509" s="52"/>
      <c r="W4509" s="14" t="s">
        <v>815</v>
      </c>
      <c r="X4509" s="20">
        <v>0</v>
      </c>
      <c r="Y4509" s="7" t="s">
        <v>13280</v>
      </c>
      <c r="Z4509" s="11" t="s">
        <v>4442</v>
      </c>
      <c r="AA4509" s="7">
        <v>200000</v>
      </c>
      <c r="AB4509" s="1" t="s">
        <v>16229</v>
      </c>
      <c r="AC4509" s="7" t="s">
        <v>14869</v>
      </c>
      <c r="AD4509" s="1" t="s">
        <v>16269</v>
      </c>
    </row>
    <row r="4510" spans="1:30">
      <c r="A4510" s="6">
        <v>43916</v>
      </c>
      <c r="B4510" s="7" t="s">
        <v>15</v>
      </c>
      <c r="C4510" s="7" t="s">
        <v>4632</v>
      </c>
      <c r="D4510" s="7" t="s">
        <v>3512</v>
      </c>
      <c r="E4510" s="7" t="s">
        <v>16</v>
      </c>
      <c r="F4510" s="7"/>
      <c r="G4510" s="7" t="s">
        <v>17</v>
      </c>
      <c r="H4510" s="7" t="s">
        <v>6794</v>
      </c>
      <c r="I4510" s="7" t="s">
        <v>8952</v>
      </c>
      <c r="J4510" s="7" t="s">
        <v>3561</v>
      </c>
      <c r="K4510" s="7" t="s">
        <v>3561</v>
      </c>
      <c r="L4510" s="7" t="s">
        <v>1722</v>
      </c>
      <c r="M4510" s="7" t="s">
        <v>1723</v>
      </c>
      <c r="N4510" s="7">
        <v>608</v>
      </c>
      <c r="O4510" s="7">
        <v>400</v>
      </c>
      <c r="P4510" s="7">
        <v>1.52</v>
      </c>
      <c r="Q4510" s="7"/>
      <c r="R4510" s="1"/>
      <c r="S4510" s="1"/>
      <c r="T4510" s="1"/>
      <c r="U4510" s="15" t="s">
        <v>816</v>
      </c>
      <c r="V4510" s="52"/>
      <c r="W4510" s="14" t="s">
        <v>815</v>
      </c>
      <c r="X4510" s="20">
        <v>0</v>
      </c>
      <c r="Y4510" s="7" t="s">
        <v>13281</v>
      </c>
      <c r="Z4510" s="11" t="s">
        <v>4442</v>
      </c>
      <c r="AA4510" s="7">
        <v>1500000</v>
      </c>
      <c r="AB4510" s="1" t="s">
        <v>15148</v>
      </c>
      <c r="AC4510" s="7" t="s">
        <v>14869</v>
      </c>
      <c r="AD4510" s="1" t="s">
        <v>16269</v>
      </c>
    </row>
    <row r="4511" spans="1:30">
      <c r="A4511" s="6">
        <v>43938</v>
      </c>
      <c r="B4511" s="7" t="s">
        <v>15</v>
      </c>
      <c r="C4511" s="7" t="s">
        <v>4244</v>
      </c>
      <c r="D4511" s="11" t="s">
        <v>3155</v>
      </c>
      <c r="E4511" s="7" t="s">
        <v>16</v>
      </c>
      <c r="F4511" s="7" t="s">
        <v>3156</v>
      </c>
      <c r="G4511" s="7" t="s">
        <v>34</v>
      </c>
      <c r="H4511" s="7" t="s">
        <v>7612</v>
      </c>
      <c r="I4511" s="7" t="s">
        <v>3207</v>
      </c>
      <c r="J4511" s="7" t="s">
        <v>3208</v>
      </c>
      <c r="K4511" s="7" t="s">
        <v>3209</v>
      </c>
      <c r="L4511" s="7" t="s">
        <v>13959</v>
      </c>
      <c r="M4511" s="7" t="s">
        <v>3210</v>
      </c>
      <c r="N4511" s="7">
        <v>600</v>
      </c>
      <c r="O4511" s="7">
        <v>15</v>
      </c>
      <c r="P4511" s="7">
        <v>40</v>
      </c>
      <c r="Q4511" s="7"/>
      <c r="R4511" s="1"/>
      <c r="S4511" s="1"/>
      <c r="T4511" s="1"/>
      <c r="U4511" s="15" t="s">
        <v>816</v>
      </c>
      <c r="V4511" s="52"/>
      <c r="W4511" s="14" t="s">
        <v>815</v>
      </c>
      <c r="X4511" s="20">
        <v>0</v>
      </c>
      <c r="Y4511" s="7" t="s">
        <v>13282</v>
      </c>
      <c r="Z4511" s="11" t="s">
        <v>4442</v>
      </c>
      <c r="AA4511" s="7">
        <v>100000</v>
      </c>
      <c r="AB4511" s="1" t="s">
        <v>15344</v>
      </c>
      <c r="AC4511" s="7" t="s">
        <v>14868</v>
      </c>
      <c r="AD4511" s="1" t="s">
        <v>16269</v>
      </c>
    </row>
    <row r="4512" spans="1:30">
      <c r="A4512" s="6">
        <v>43938</v>
      </c>
      <c r="B4512" s="7" t="s">
        <v>15</v>
      </c>
      <c r="C4512" s="7" t="s">
        <v>4244</v>
      </c>
      <c r="D4512" s="11" t="s">
        <v>3155</v>
      </c>
      <c r="E4512" s="7" t="s">
        <v>16</v>
      </c>
      <c r="F4512" s="7" t="s">
        <v>3156</v>
      </c>
      <c r="G4512" s="7" t="s">
        <v>34</v>
      </c>
      <c r="H4512" s="7" t="s">
        <v>7613</v>
      </c>
      <c r="I4512" s="7" t="s">
        <v>3207</v>
      </c>
      <c r="J4512" s="7" t="s">
        <v>3208</v>
      </c>
      <c r="K4512" s="7" t="s">
        <v>3209</v>
      </c>
      <c r="L4512" s="7" t="s">
        <v>13959</v>
      </c>
      <c r="M4512" s="7" t="s">
        <v>3210</v>
      </c>
      <c r="N4512" s="7">
        <v>600</v>
      </c>
      <c r="O4512" s="7">
        <v>15</v>
      </c>
      <c r="P4512" s="7">
        <v>40</v>
      </c>
      <c r="Q4512" s="7"/>
      <c r="R4512" s="1"/>
      <c r="S4512" s="1"/>
      <c r="T4512" s="1"/>
      <c r="U4512" s="15" t="s">
        <v>816</v>
      </c>
      <c r="V4512" s="52"/>
      <c r="W4512" s="14" t="s">
        <v>815</v>
      </c>
      <c r="X4512" s="20">
        <v>0</v>
      </c>
      <c r="Y4512" s="7" t="s">
        <v>13283</v>
      </c>
      <c r="Z4512" s="11" t="s">
        <v>4442</v>
      </c>
      <c r="AA4512" s="7">
        <v>100000</v>
      </c>
      <c r="AB4512" s="1" t="s">
        <v>15344</v>
      </c>
      <c r="AC4512" s="7" t="s">
        <v>14868</v>
      </c>
      <c r="AD4512" s="1" t="s">
        <v>16269</v>
      </c>
    </row>
    <row r="4513" spans="1:30">
      <c r="A4513" s="6">
        <v>43938</v>
      </c>
      <c r="B4513" s="7" t="s">
        <v>15</v>
      </c>
      <c r="C4513" s="7" t="s">
        <v>4244</v>
      </c>
      <c r="D4513" s="11" t="s">
        <v>3155</v>
      </c>
      <c r="E4513" s="7" t="s">
        <v>16</v>
      </c>
      <c r="F4513" s="7" t="s">
        <v>3156</v>
      </c>
      <c r="G4513" s="7" t="s">
        <v>34</v>
      </c>
      <c r="H4513" s="7" t="s">
        <v>7614</v>
      </c>
      <c r="I4513" s="7" t="s">
        <v>3207</v>
      </c>
      <c r="J4513" s="7" t="s">
        <v>3208</v>
      </c>
      <c r="K4513" s="7" t="s">
        <v>3209</v>
      </c>
      <c r="L4513" s="7" t="s">
        <v>13959</v>
      </c>
      <c r="M4513" s="7" t="s">
        <v>3210</v>
      </c>
      <c r="N4513" s="7">
        <v>600</v>
      </c>
      <c r="O4513" s="7">
        <v>15</v>
      </c>
      <c r="P4513" s="7">
        <v>40</v>
      </c>
      <c r="Q4513" s="7"/>
      <c r="R4513" s="1"/>
      <c r="S4513" s="1"/>
      <c r="T4513" s="1"/>
      <c r="U4513" s="15" t="s">
        <v>816</v>
      </c>
      <c r="V4513" s="52"/>
      <c r="W4513" s="14" t="s">
        <v>815</v>
      </c>
      <c r="X4513" s="20">
        <v>0</v>
      </c>
      <c r="Y4513" s="7" t="s">
        <v>13284</v>
      </c>
      <c r="Z4513" s="11" t="s">
        <v>4442</v>
      </c>
      <c r="AA4513" s="7">
        <v>100000</v>
      </c>
      <c r="AB4513" s="1" t="s">
        <v>15344</v>
      </c>
      <c r="AC4513" s="7" t="s">
        <v>14868</v>
      </c>
      <c r="AD4513" s="1" t="s">
        <v>16269</v>
      </c>
    </row>
    <row r="4514" spans="1:30">
      <c r="A4514" s="6">
        <v>43938</v>
      </c>
      <c r="B4514" s="7" t="s">
        <v>15</v>
      </c>
      <c r="C4514" s="7" t="s">
        <v>4244</v>
      </c>
      <c r="D4514" s="11" t="s">
        <v>3155</v>
      </c>
      <c r="E4514" s="7" t="s">
        <v>16</v>
      </c>
      <c r="F4514" s="7" t="s">
        <v>3156</v>
      </c>
      <c r="G4514" s="7" t="s">
        <v>34</v>
      </c>
      <c r="H4514" s="7" t="s">
        <v>7615</v>
      </c>
      <c r="I4514" s="7" t="s">
        <v>3207</v>
      </c>
      <c r="J4514" s="7" t="s">
        <v>3208</v>
      </c>
      <c r="K4514" s="7" t="s">
        <v>3209</v>
      </c>
      <c r="L4514" s="7" t="s">
        <v>13959</v>
      </c>
      <c r="M4514" s="7" t="s">
        <v>3210</v>
      </c>
      <c r="N4514" s="7">
        <v>600</v>
      </c>
      <c r="O4514" s="7">
        <v>15</v>
      </c>
      <c r="P4514" s="7">
        <v>40</v>
      </c>
      <c r="Q4514" s="7"/>
      <c r="R4514" s="1"/>
      <c r="S4514" s="1"/>
      <c r="T4514" s="1"/>
      <c r="U4514" s="15" t="s">
        <v>816</v>
      </c>
      <c r="V4514" s="52"/>
      <c r="W4514" s="14" t="s">
        <v>815</v>
      </c>
      <c r="X4514" s="20">
        <v>0</v>
      </c>
      <c r="Y4514" s="7" t="s">
        <v>13285</v>
      </c>
      <c r="Z4514" s="11" t="s">
        <v>4442</v>
      </c>
      <c r="AA4514" s="7">
        <v>100000</v>
      </c>
      <c r="AB4514" s="1" t="s">
        <v>15344</v>
      </c>
      <c r="AC4514" s="7" t="s">
        <v>14868</v>
      </c>
      <c r="AD4514" s="1" t="s">
        <v>16269</v>
      </c>
    </row>
    <row r="4515" spans="1:30">
      <c r="A4515" s="6">
        <v>43917</v>
      </c>
      <c r="B4515" s="7" t="s">
        <v>1385</v>
      </c>
      <c r="C4515" s="7" t="s">
        <v>4444</v>
      </c>
      <c r="D4515" s="7" t="s">
        <v>1387</v>
      </c>
      <c r="E4515" s="7" t="s">
        <v>1499</v>
      </c>
      <c r="F4515" s="7" t="s">
        <v>5242</v>
      </c>
      <c r="G4515" s="7" t="s">
        <v>17</v>
      </c>
      <c r="H4515" s="7" t="s">
        <v>7616</v>
      </c>
      <c r="I4515" s="7" t="s">
        <v>10378</v>
      </c>
      <c r="J4515" s="7"/>
      <c r="K4515" s="7"/>
      <c r="L4515" s="7" t="s">
        <v>14823</v>
      </c>
      <c r="M4515" s="7" t="s">
        <v>10379</v>
      </c>
      <c r="N4515" s="7">
        <v>600</v>
      </c>
      <c r="O4515" s="7"/>
      <c r="P4515" s="7"/>
      <c r="Q4515" s="7"/>
      <c r="R4515" s="1"/>
      <c r="S4515" s="1"/>
      <c r="T4515" s="1"/>
      <c r="U4515" s="15" t="s">
        <v>816</v>
      </c>
      <c r="V4515" s="52"/>
      <c r="W4515" s="14" t="s">
        <v>815</v>
      </c>
      <c r="X4515" s="20">
        <v>0</v>
      </c>
      <c r="Y4515" s="7" t="s">
        <v>13286</v>
      </c>
      <c r="Z4515" s="11" t="s">
        <v>4442</v>
      </c>
      <c r="AA4515" s="7">
        <v>93700</v>
      </c>
      <c r="AB4515" s="1" t="s">
        <v>16230</v>
      </c>
      <c r="AC4515" s="7" t="s">
        <v>14870</v>
      </c>
      <c r="AD4515" s="1" t="s">
        <v>16269</v>
      </c>
    </row>
    <row r="4516" spans="1:30">
      <c r="A4516" s="6">
        <v>43943</v>
      </c>
      <c r="B4516" s="7" t="s">
        <v>15</v>
      </c>
      <c r="C4516" s="7" t="s">
        <v>4642</v>
      </c>
      <c r="D4516" s="7" t="s">
        <v>2046</v>
      </c>
      <c r="E4516" s="7" t="s">
        <v>16</v>
      </c>
      <c r="F4516" s="7"/>
      <c r="G4516" s="7" t="s">
        <v>17</v>
      </c>
      <c r="H4516" s="7" t="s">
        <v>7617</v>
      </c>
      <c r="I4516" s="7" t="s">
        <v>2093</v>
      </c>
      <c r="J4516" s="7"/>
      <c r="K4516" s="7" t="s">
        <v>2094</v>
      </c>
      <c r="L4516" s="7" t="s">
        <v>13865</v>
      </c>
      <c r="M4516" s="7" t="s">
        <v>2055</v>
      </c>
      <c r="N4516" s="7">
        <v>599.98</v>
      </c>
      <c r="O4516" s="7">
        <v>2</v>
      </c>
      <c r="P4516" s="7">
        <v>299.99</v>
      </c>
      <c r="Q4516" s="7"/>
      <c r="R4516" s="1"/>
      <c r="S4516" s="1"/>
      <c r="T4516" s="1"/>
      <c r="U4516" s="15" t="s">
        <v>816</v>
      </c>
      <c r="V4516" s="52"/>
      <c r="W4516" s="14" t="s">
        <v>815</v>
      </c>
      <c r="X4516" s="20">
        <v>0</v>
      </c>
      <c r="Y4516" s="7" t="s">
        <v>13287</v>
      </c>
      <c r="Z4516" s="11" t="s">
        <v>4442</v>
      </c>
      <c r="AA4516" s="7">
        <v>2000000</v>
      </c>
      <c r="AB4516" s="1" t="s">
        <v>15207</v>
      </c>
      <c r="AC4516" s="7" t="s">
        <v>14869</v>
      </c>
      <c r="AD4516" s="1" t="s">
        <v>16269</v>
      </c>
    </row>
    <row r="4517" spans="1:30">
      <c r="A4517" s="6">
        <v>43944</v>
      </c>
      <c r="B4517" s="7" t="s">
        <v>21</v>
      </c>
      <c r="C4517" s="7"/>
      <c r="D4517" s="7" t="s">
        <v>818</v>
      </c>
      <c r="E4517" s="7" t="s">
        <v>16</v>
      </c>
      <c r="F4517" s="7" t="s">
        <v>845</v>
      </c>
      <c r="G4517" s="7" t="s">
        <v>17</v>
      </c>
      <c r="H4517" s="7" t="s">
        <v>7618</v>
      </c>
      <c r="I4517" s="7" t="s">
        <v>10347</v>
      </c>
      <c r="J4517" s="7"/>
      <c r="K4517" s="7"/>
      <c r="L4517" s="7"/>
      <c r="M4517" s="7" t="s">
        <v>880</v>
      </c>
      <c r="N4517" s="7">
        <v>599.5</v>
      </c>
      <c r="O4517" s="7">
        <v>50</v>
      </c>
      <c r="P4517" s="7">
        <v>11.99</v>
      </c>
      <c r="Q4517" s="7"/>
      <c r="R4517" s="1"/>
      <c r="S4517" s="1"/>
      <c r="T4517" s="1"/>
      <c r="U4517" s="15" t="s">
        <v>816</v>
      </c>
      <c r="V4517" s="52"/>
      <c r="W4517" s="14" t="s">
        <v>815</v>
      </c>
      <c r="X4517" s="20">
        <v>0</v>
      </c>
      <c r="Y4517" s="7" t="s">
        <v>13288</v>
      </c>
      <c r="Z4517" s="11" t="s">
        <v>4442</v>
      </c>
      <c r="AA4517" s="7"/>
      <c r="AB4517" s="71" t="s">
        <v>16263</v>
      </c>
      <c r="AC4517" s="7"/>
      <c r="AD4517" s="1" t="s">
        <v>16269</v>
      </c>
    </row>
    <row r="4518" spans="1:30">
      <c r="A4518" s="6">
        <v>43928</v>
      </c>
      <c r="B4518" s="7" t="s">
        <v>15</v>
      </c>
      <c r="C4518" s="7"/>
      <c r="D4518" s="7" t="s">
        <v>2480</v>
      </c>
      <c r="E4518" s="7" t="s">
        <v>16</v>
      </c>
      <c r="F4518" s="7" t="s">
        <v>2566</v>
      </c>
      <c r="G4518" s="7" t="s">
        <v>37</v>
      </c>
      <c r="H4518" s="7" t="s">
        <v>7619</v>
      </c>
      <c r="I4518" s="7" t="s">
        <v>10380</v>
      </c>
      <c r="J4518" s="7" t="s">
        <v>10381</v>
      </c>
      <c r="K4518" s="7" t="s">
        <v>2590</v>
      </c>
      <c r="L4518" s="7" t="s">
        <v>14809</v>
      </c>
      <c r="M4518" s="7" t="s">
        <v>10313</v>
      </c>
      <c r="N4518" s="7">
        <v>598</v>
      </c>
      <c r="O4518" s="7">
        <v>1</v>
      </c>
      <c r="P4518" s="7">
        <v>598</v>
      </c>
      <c r="Q4518" s="7"/>
      <c r="R4518" s="1"/>
      <c r="S4518" s="1"/>
      <c r="T4518" s="1"/>
      <c r="U4518" s="15" t="s">
        <v>816</v>
      </c>
      <c r="V4518" s="52"/>
      <c r="W4518" s="14" t="s">
        <v>815</v>
      </c>
      <c r="X4518" s="20">
        <v>0</v>
      </c>
      <c r="Y4518" s="7" t="s">
        <v>13289</v>
      </c>
      <c r="Z4518" s="11" t="s">
        <v>4442</v>
      </c>
      <c r="AA4518" s="7">
        <v>95400</v>
      </c>
      <c r="AB4518" s="1" t="s">
        <v>16216</v>
      </c>
      <c r="AC4518" s="7" t="s">
        <v>14870</v>
      </c>
      <c r="AD4518" s="1" t="s">
        <v>16269</v>
      </c>
    </row>
    <row r="4519" spans="1:30">
      <c r="A4519" s="6">
        <v>43942</v>
      </c>
      <c r="B4519" s="7" t="s">
        <v>15</v>
      </c>
      <c r="C4519" s="7" t="s">
        <v>4452</v>
      </c>
      <c r="D4519" s="7" t="s">
        <v>3804</v>
      </c>
      <c r="E4519" s="7" t="s">
        <v>128</v>
      </c>
      <c r="F4519" s="7" t="s">
        <v>5701</v>
      </c>
      <c r="G4519" s="7" t="s">
        <v>17</v>
      </c>
      <c r="H4519" s="7" t="s">
        <v>7620</v>
      </c>
      <c r="I4519" s="7" t="s">
        <v>8765</v>
      </c>
      <c r="J4519" s="7"/>
      <c r="K4519" s="7" t="s">
        <v>2161</v>
      </c>
      <c r="L4519" s="7" t="s">
        <v>14395</v>
      </c>
      <c r="M4519" s="7" t="s">
        <v>8766</v>
      </c>
      <c r="N4519" s="7">
        <v>594</v>
      </c>
      <c r="O4519" s="7">
        <v>30</v>
      </c>
      <c r="P4519" s="7">
        <v>19.8</v>
      </c>
      <c r="Q4519" s="7"/>
      <c r="R4519" s="1"/>
      <c r="S4519" s="1"/>
      <c r="T4519" s="1"/>
      <c r="U4519" s="15" t="s">
        <v>816</v>
      </c>
      <c r="V4519" s="52"/>
      <c r="W4519" s="14" t="s">
        <v>815</v>
      </c>
      <c r="X4519" s="20">
        <v>0</v>
      </c>
      <c r="Y4519" s="7" t="s">
        <v>13290</v>
      </c>
      <c r="Z4519" s="11" t="s">
        <v>4442</v>
      </c>
      <c r="AA4519" s="7">
        <v>100000</v>
      </c>
      <c r="AB4519" s="1" t="s">
        <v>15794</v>
      </c>
      <c r="AC4519" s="7" t="s">
        <v>14868</v>
      </c>
      <c r="AD4519" s="1" t="s">
        <v>16269</v>
      </c>
    </row>
    <row r="4520" spans="1:30">
      <c r="A4520" s="6">
        <v>43944</v>
      </c>
      <c r="B4520" s="7" t="s">
        <v>21</v>
      </c>
      <c r="C4520" s="7" t="s">
        <v>4594</v>
      </c>
      <c r="D4520" s="11" t="s">
        <v>904</v>
      </c>
      <c r="E4520" s="7" t="s">
        <v>117</v>
      </c>
      <c r="F4520" s="7" t="s">
        <v>1191</v>
      </c>
      <c r="G4520" s="7" t="s">
        <v>17</v>
      </c>
      <c r="H4520" s="7" t="s">
        <v>7621</v>
      </c>
      <c r="I4520" s="7" t="s">
        <v>10382</v>
      </c>
      <c r="J4520" s="7"/>
      <c r="K4520" s="7"/>
      <c r="L4520" s="7" t="s">
        <v>14824</v>
      </c>
      <c r="M4520" s="7" t="s">
        <v>10383</v>
      </c>
      <c r="N4520" s="7">
        <v>594</v>
      </c>
      <c r="O4520" s="7"/>
      <c r="P4520" s="7"/>
      <c r="Q4520" s="7"/>
      <c r="R4520" s="1"/>
      <c r="S4520" s="1"/>
      <c r="T4520" s="1"/>
      <c r="U4520" s="15" t="s">
        <v>816</v>
      </c>
      <c r="V4520" s="52"/>
      <c r="W4520" s="14" t="s">
        <v>815</v>
      </c>
      <c r="X4520" s="20">
        <v>0</v>
      </c>
      <c r="Y4520" s="7" t="s">
        <v>13291</v>
      </c>
      <c r="Z4520" s="11" t="s">
        <v>4442</v>
      </c>
      <c r="AA4520" s="7">
        <v>20000</v>
      </c>
      <c r="AB4520" s="1" t="s">
        <v>16119</v>
      </c>
      <c r="AC4520" s="7" t="s">
        <v>14868</v>
      </c>
      <c r="AD4520" s="1" t="s">
        <v>16269</v>
      </c>
    </row>
    <row r="4521" spans="1:30">
      <c r="A4521" s="6">
        <v>43913</v>
      </c>
      <c r="B4521" s="7" t="s">
        <v>21</v>
      </c>
      <c r="C4521" s="7" t="s">
        <v>4297</v>
      </c>
      <c r="D4521" s="7" t="s">
        <v>309</v>
      </c>
      <c r="E4521" s="7" t="s">
        <v>117</v>
      </c>
      <c r="F4521" s="7" t="s">
        <v>410</v>
      </c>
      <c r="G4521" s="7" t="s">
        <v>37</v>
      </c>
      <c r="H4521" s="7" t="s">
        <v>7622</v>
      </c>
      <c r="I4521" s="7" t="s">
        <v>10384</v>
      </c>
      <c r="J4521" s="7" t="s">
        <v>314</v>
      </c>
      <c r="K4521" s="7" t="s">
        <v>9554</v>
      </c>
      <c r="L4521" s="7" t="s">
        <v>14826</v>
      </c>
      <c r="M4521" s="7" t="s">
        <v>14825</v>
      </c>
      <c r="N4521" s="7">
        <v>590</v>
      </c>
      <c r="O4521" s="7">
        <v>2000</v>
      </c>
      <c r="P4521" s="7">
        <v>0.3</v>
      </c>
      <c r="Q4521" s="7"/>
      <c r="R4521" s="1"/>
      <c r="S4521" s="1"/>
      <c r="T4521" s="1"/>
      <c r="U4521" s="15" t="s">
        <v>816</v>
      </c>
      <c r="V4521" s="52"/>
      <c r="W4521" s="14" t="s">
        <v>815</v>
      </c>
      <c r="X4521" s="20">
        <v>0</v>
      </c>
      <c r="Y4521" s="7" t="s">
        <v>13292</v>
      </c>
      <c r="Z4521" s="11" t="s">
        <v>4442</v>
      </c>
      <c r="AA4521" s="7">
        <v>90000</v>
      </c>
      <c r="AB4521" s="1" t="s">
        <v>16231</v>
      </c>
      <c r="AC4521" s="7" t="s">
        <v>14868</v>
      </c>
      <c r="AD4521" s="1" t="s">
        <v>16269</v>
      </c>
    </row>
    <row r="4522" spans="1:30">
      <c r="A4522" s="6">
        <v>43943</v>
      </c>
      <c r="B4522" s="7" t="s">
        <v>15</v>
      </c>
      <c r="C4522" s="7" t="s">
        <v>4642</v>
      </c>
      <c r="D4522" s="7" t="s">
        <v>2046</v>
      </c>
      <c r="E4522" s="7" t="s">
        <v>16</v>
      </c>
      <c r="F4522" s="7"/>
      <c r="G4522" s="7" t="s">
        <v>17</v>
      </c>
      <c r="H4522" s="7" t="s">
        <v>7623</v>
      </c>
      <c r="I4522" s="7" t="s">
        <v>2093</v>
      </c>
      <c r="J4522" s="7"/>
      <c r="K4522" s="7" t="s">
        <v>2094</v>
      </c>
      <c r="L4522" s="7" t="s">
        <v>13865</v>
      </c>
      <c r="M4522" s="7" t="s">
        <v>2055</v>
      </c>
      <c r="N4522" s="7">
        <v>588</v>
      </c>
      <c r="O4522" s="7">
        <v>1200</v>
      </c>
      <c r="P4522" s="7">
        <v>0.49</v>
      </c>
      <c r="Q4522" s="7"/>
      <c r="R4522" s="1"/>
      <c r="S4522" s="1"/>
      <c r="T4522" s="1"/>
      <c r="U4522" s="15" t="s">
        <v>816</v>
      </c>
      <c r="V4522" s="52"/>
      <c r="W4522" s="14" t="s">
        <v>815</v>
      </c>
      <c r="X4522" s="20">
        <v>0</v>
      </c>
      <c r="Y4522" s="7" t="s">
        <v>13293</v>
      </c>
      <c r="Z4522" s="11" t="s">
        <v>4442</v>
      </c>
      <c r="AA4522" s="7">
        <v>2000000</v>
      </c>
      <c r="AB4522" s="1" t="s">
        <v>15207</v>
      </c>
      <c r="AC4522" s="7" t="s">
        <v>14869</v>
      </c>
      <c r="AD4522" s="1" t="s">
        <v>16269</v>
      </c>
    </row>
    <row r="4523" spans="1:30">
      <c r="A4523" s="6">
        <v>43944</v>
      </c>
      <c r="B4523" s="7" t="s">
        <v>21</v>
      </c>
      <c r="C4523" s="7" t="s">
        <v>7624</v>
      </c>
      <c r="D4523" s="11" t="s">
        <v>904</v>
      </c>
      <c r="E4523" s="7" t="s">
        <v>16</v>
      </c>
      <c r="F4523" s="7" t="s">
        <v>1273</v>
      </c>
      <c r="G4523" s="7" t="s">
        <v>17</v>
      </c>
      <c r="H4523" s="7" t="s">
        <v>7625</v>
      </c>
      <c r="I4523" s="7" t="s">
        <v>797</v>
      </c>
      <c r="J4523" s="7" t="s">
        <v>797</v>
      </c>
      <c r="K4523" s="7" t="s">
        <v>10385</v>
      </c>
      <c r="L4523" s="7" t="s">
        <v>14828</v>
      </c>
      <c r="M4523" s="7" t="s">
        <v>14827</v>
      </c>
      <c r="N4523" s="7">
        <v>584.91</v>
      </c>
      <c r="O4523" s="7"/>
      <c r="P4523" s="7"/>
      <c r="Q4523" s="7"/>
      <c r="R4523" s="1"/>
      <c r="S4523" s="1"/>
      <c r="T4523" s="1"/>
      <c r="U4523" s="15" t="s">
        <v>816</v>
      </c>
      <c r="V4523" s="52"/>
      <c r="W4523" s="14" t="s">
        <v>815</v>
      </c>
      <c r="X4523" s="20">
        <v>0</v>
      </c>
      <c r="Y4523" s="7" t="s">
        <v>13294</v>
      </c>
      <c r="Z4523" s="11" t="s">
        <v>4442</v>
      </c>
      <c r="AA4523" s="7">
        <v>10000</v>
      </c>
      <c r="AB4523" s="1" t="s">
        <v>16232</v>
      </c>
      <c r="AC4523" s="7" t="s">
        <v>14868</v>
      </c>
      <c r="AD4523" s="1" t="s">
        <v>16269</v>
      </c>
    </row>
    <row r="4524" spans="1:30">
      <c r="A4524" s="6">
        <v>43929</v>
      </c>
      <c r="B4524" s="7" t="s">
        <v>15</v>
      </c>
      <c r="C4524" s="7" t="s">
        <v>4632</v>
      </c>
      <c r="D4524" s="7" t="s">
        <v>3512</v>
      </c>
      <c r="E4524" s="7" t="s">
        <v>16</v>
      </c>
      <c r="F4524" s="7"/>
      <c r="G4524" s="7" t="s">
        <v>17</v>
      </c>
      <c r="H4524" s="7" t="s">
        <v>7626</v>
      </c>
      <c r="I4524" s="7" t="s">
        <v>10386</v>
      </c>
      <c r="J4524" s="7" t="s">
        <v>10387</v>
      </c>
      <c r="K4524" s="7" t="s">
        <v>10387</v>
      </c>
      <c r="L4524" s="7" t="s">
        <v>3573</v>
      </c>
      <c r="M4524" s="7" t="s">
        <v>8603</v>
      </c>
      <c r="N4524" s="7">
        <v>583.6</v>
      </c>
      <c r="O4524" s="7">
        <v>200</v>
      </c>
      <c r="P4524" s="7">
        <v>2.9180000000000001</v>
      </c>
      <c r="Q4524" s="7"/>
      <c r="R4524" s="1"/>
      <c r="S4524" s="1"/>
      <c r="T4524" s="1"/>
      <c r="U4524" s="15" t="s">
        <v>816</v>
      </c>
      <c r="V4524" s="52"/>
      <c r="W4524" s="14" t="s">
        <v>815</v>
      </c>
      <c r="X4524" s="20">
        <v>0</v>
      </c>
      <c r="Y4524" s="7" t="s">
        <v>13295</v>
      </c>
      <c r="Z4524" s="11" t="s">
        <v>4442</v>
      </c>
      <c r="AA4524" s="7">
        <v>450000</v>
      </c>
      <c r="AB4524" s="1" t="s">
        <v>15385</v>
      </c>
      <c r="AC4524" s="7" t="s">
        <v>14869</v>
      </c>
      <c r="AD4524" s="1" t="s">
        <v>16269</v>
      </c>
    </row>
    <row r="4525" spans="1:30">
      <c r="A4525" s="6">
        <v>43944</v>
      </c>
      <c r="B4525" s="7" t="s">
        <v>15</v>
      </c>
      <c r="C4525" s="7" t="s">
        <v>5184</v>
      </c>
      <c r="D4525" s="7" t="s">
        <v>474</v>
      </c>
      <c r="E4525" s="7" t="s">
        <v>16</v>
      </c>
      <c r="F4525" s="7" t="s">
        <v>646</v>
      </c>
      <c r="G4525" s="7" t="s">
        <v>37</v>
      </c>
      <c r="H4525" s="7" t="s">
        <v>7627</v>
      </c>
      <c r="I4525" s="7" t="s">
        <v>675</v>
      </c>
      <c r="J4525" s="7"/>
      <c r="K4525" s="7" t="s">
        <v>676</v>
      </c>
      <c r="L4525" s="7" t="s">
        <v>594</v>
      </c>
      <c r="M4525" s="7" t="s">
        <v>595</v>
      </c>
      <c r="N4525" s="7">
        <v>580</v>
      </c>
      <c r="O4525" s="7">
        <v>10</v>
      </c>
      <c r="P4525" s="7">
        <v>58</v>
      </c>
      <c r="Q4525" s="7"/>
      <c r="R4525" s="1"/>
      <c r="S4525" s="1"/>
      <c r="T4525" s="1"/>
      <c r="U4525" s="15" t="s">
        <v>816</v>
      </c>
      <c r="V4525" s="52"/>
      <c r="W4525" s="14" t="s">
        <v>815</v>
      </c>
      <c r="X4525" s="20">
        <v>0</v>
      </c>
      <c r="Y4525" s="7" t="s">
        <v>13296</v>
      </c>
      <c r="Z4525" s="11" t="s">
        <v>4442</v>
      </c>
      <c r="AA4525" s="7">
        <v>200000</v>
      </c>
      <c r="AB4525" s="1" t="s">
        <v>14973</v>
      </c>
      <c r="AC4525" s="7" t="s">
        <v>14870</v>
      </c>
      <c r="AD4525" s="1" t="s">
        <v>16269</v>
      </c>
    </row>
    <row r="4526" spans="1:30">
      <c r="A4526" s="6">
        <v>43920</v>
      </c>
      <c r="B4526" s="7" t="s">
        <v>15</v>
      </c>
      <c r="C4526" s="7" t="s">
        <v>4632</v>
      </c>
      <c r="D4526" s="7" t="s">
        <v>3512</v>
      </c>
      <c r="E4526" s="7" t="s">
        <v>16</v>
      </c>
      <c r="F4526" s="7"/>
      <c r="G4526" s="7" t="s">
        <v>17</v>
      </c>
      <c r="H4526" s="7" t="s">
        <v>7628</v>
      </c>
      <c r="I4526" s="7" t="s">
        <v>10388</v>
      </c>
      <c r="J4526" s="7" t="s">
        <v>10389</v>
      </c>
      <c r="K4526" s="7" t="s">
        <v>10389</v>
      </c>
      <c r="L4526" s="7" t="s">
        <v>13666</v>
      </c>
      <c r="M4526" s="7" t="s">
        <v>3646</v>
      </c>
      <c r="N4526" s="7">
        <v>579.44000000000005</v>
      </c>
      <c r="O4526" s="7">
        <v>400</v>
      </c>
      <c r="P4526" s="7">
        <v>1.4486000000000001</v>
      </c>
      <c r="Q4526" s="7"/>
      <c r="R4526" s="1"/>
      <c r="S4526" s="1"/>
      <c r="T4526" s="1"/>
      <c r="U4526" s="15" t="s">
        <v>816</v>
      </c>
      <c r="V4526" s="52"/>
      <c r="W4526" s="14" t="s">
        <v>815</v>
      </c>
      <c r="X4526" s="20">
        <v>0</v>
      </c>
      <c r="Y4526" s="7" t="s">
        <v>13297</v>
      </c>
      <c r="Z4526" s="11" t="s">
        <v>4442</v>
      </c>
      <c r="AA4526" s="7">
        <v>1000000</v>
      </c>
      <c r="AB4526" s="1" t="s">
        <v>14906</v>
      </c>
      <c r="AC4526" s="7" t="s">
        <v>14868</v>
      </c>
      <c r="AD4526" s="1" t="s">
        <v>16269</v>
      </c>
    </row>
    <row r="4527" spans="1:30">
      <c r="A4527" s="6" t="s">
        <v>815</v>
      </c>
      <c r="B4527" s="7" t="s">
        <v>15</v>
      </c>
      <c r="C4527" s="7" t="s">
        <v>4458</v>
      </c>
      <c r="D4527" s="11" t="s">
        <v>904</v>
      </c>
      <c r="E4527" s="7" t="s">
        <v>16</v>
      </c>
      <c r="F4527" s="7" t="s">
        <v>4459</v>
      </c>
      <c r="G4527" s="7" t="s">
        <v>17</v>
      </c>
      <c r="H4527" s="7" t="s">
        <v>7629</v>
      </c>
      <c r="I4527" s="7" t="s">
        <v>9944</v>
      </c>
      <c r="J4527" s="7"/>
      <c r="K4527" s="7" t="s">
        <v>4517</v>
      </c>
      <c r="L4527" s="7" t="s">
        <v>9071</v>
      </c>
      <c r="M4527" s="7" t="s">
        <v>10346</v>
      </c>
      <c r="N4527" s="7">
        <v>576</v>
      </c>
      <c r="O4527" s="7"/>
      <c r="P4527" s="7"/>
      <c r="Q4527" s="7"/>
      <c r="R4527" s="1"/>
      <c r="S4527" s="1"/>
      <c r="T4527" s="1"/>
      <c r="U4527" s="15" t="s">
        <v>816</v>
      </c>
      <c r="V4527" s="52"/>
      <c r="W4527" s="14" t="s">
        <v>815</v>
      </c>
      <c r="X4527" s="20">
        <v>0</v>
      </c>
      <c r="Y4527" s="7" t="s">
        <v>13298</v>
      </c>
      <c r="Z4527" s="11" t="s">
        <v>4442</v>
      </c>
      <c r="AA4527" s="7">
        <v>1000000</v>
      </c>
      <c r="AB4527" s="1" t="s">
        <v>15881</v>
      </c>
      <c r="AC4527" s="7" t="s">
        <v>14869</v>
      </c>
      <c r="AD4527" s="1" t="s">
        <v>16269</v>
      </c>
    </row>
    <row r="4528" spans="1:30">
      <c r="A4528" s="6">
        <v>43943</v>
      </c>
      <c r="B4528" s="7" t="s">
        <v>15</v>
      </c>
      <c r="C4528" s="7" t="s">
        <v>4642</v>
      </c>
      <c r="D4528" s="7" t="s">
        <v>2046</v>
      </c>
      <c r="E4528" s="7" t="s">
        <v>16</v>
      </c>
      <c r="F4528" s="7"/>
      <c r="G4528" s="7" t="s">
        <v>17</v>
      </c>
      <c r="H4528" s="7" t="s">
        <v>7630</v>
      </c>
      <c r="I4528" s="7" t="s">
        <v>2093</v>
      </c>
      <c r="J4528" s="7"/>
      <c r="K4528" s="7" t="s">
        <v>2094</v>
      </c>
      <c r="L4528" s="7" t="s">
        <v>13865</v>
      </c>
      <c r="M4528" s="7" t="s">
        <v>2055</v>
      </c>
      <c r="N4528" s="7">
        <v>575.04</v>
      </c>
      <c r="O4528" s="7">
        <v>96</v>
      </c>
      <c r="P4528" s="7">
        <v>5.99</v>
      </c>
      <c r="Q4528" s="7"/>
      <c r="R4528" s="1"/>
      <c r="S4528" s="1"/>
      <c r="T4528" s="1"/>
      <c r="U4528" s="15" t="s">
        <v>816</v>
      </c>
      <c r="V4528" s="52"/>
      <c r="W4528" s="14" t="s">
        <v>815</v>
      </c>
      <c r="X4528" s="20">
        <v>0</v>
      </c>
      <c r="Y4528" s="7" t="s">
        <v>13299</v>
      </c>
      <c r="Z4528" s="11" t="s">
        <v>4442</v>
      </c>
      <c r="AA4528" s="7">
        <v>2000000</v>
      </c>
      <c r="AB4528" s="1" t="s">
        <v>15207</v>
      </c>
      <c r="AC4528" s="7" t="s">
        <v>14869</v>
      </c>
      <c r="AD4528" s="1" t="s">
        <v>16269</v>
      </c>
    </row>
    <row r="4529" spans="1:30">
      <c r="A4529" s="6">
        <v>43916</v>
      </c>
      <c r="B4529" s="7" t="s">
        <v>15</v>
      </c>
      <c r="C4529" s="7" t="s">
        <v>4632</v>
      </c>
      <c r="D4529" s="7" t="s">
        <v>3512</v>
      </c>
      <c r="E4529" s="7" t="s">
        <v>16</v>
      </c>
      <c r="F4529" s="7"/>
      <c r="G4529" s="7" t="s">
        <v>17</v>
      </c>
      <c r="H4529" s="7" t="s">
        <v>7631</v>
      </c>
      <c r="I4529" s="7" t="s">
        <v>8952</v>
      </c>
      <c r="J4529" s="7" t="s">
        <v>3561</v>
      </c>
      <c r="K4529" s="7" t="s">
        <v>3561</v>
      </c>
      <c r="L4529" s="7" t="s">
        <v>1722</v>
      </c>
      <c r="M4529" s="7" t="s">
        <v>1723</v>
      </c>
      <c r="N4529" s="7">
        <v>572.01</v>
      </c>
      <c r="O4529" s="7">
        <v>3</v>
      </c>
      <c r="P4529" s="7">
        <v>190.67</v>
      </c>
      <c r="Q4529" s="7"/>
      <c r="R4529" s="1"/>
      <c r="S4529" s="1"/>
      <c r="T4529" s="1"/>
      <c r="U4529" s="15" t="s">
        <v>816</v>
      </c>
      <c r="V4529" s="52"/>
      <c r="W4529" s="14" t="s">
        <v>815</v>
      </c>
      <c r="X4529" s="20">
        <v>0</v>
      </c>
      <c r="Y4529" s="7" t="s">
        <v>13300</v>
      </c>
      <c r="Z4529" s="11" t="s">
        <v>4442</v>
      </c>
      <c r="AA4529" s="7">
        <v>1500000</v>
      </c>
      <c r="AB4529" s="1" t="s">
        <v>15148</v>
      </c>
      <c r="AC4529" s="7" t="s">
        <v>14869</v>
      </c>
      <c r="AD4529" s="1" t="s">
        <v>16269</v>
      </c>
    </row>
    <row r="4530" spans="1:30">
      <c r="A4530" s="6">
        <v>43921</v>
      </c>
      <c r="B4530" s="7" t="s">
        <v>15</v>
      </c>
      <c r="C4530" s="7" t="s">
        <v>4632</v>
      </c>
      <c r="D4530" s="7" t="s">
        <v>3512</v>
      </c>
      <c r="E4530" s="7" t="s">
        <v>16</v>
      </c>
      <c r="F4530" s="7"/>
      <c r="G4530" s="7" t="s">
        <v>17</v>
      </c>
      <c r="H4530" s="7" t="s">
        <v>7632</v>
      </c>
      <c r="I4530" s="7" t="s">
        <v>10390</v>
      </c>
      <c r="J4530" s="7" t="s">
        <v>10391</v>
      </c>
      <c r="K4530" s="7" t="s">
        <v>10391</v>
      </c>
      <c r="L4530" s="7" t="s">
        <v>3573</v>
      </c>
      <c r="M4530" s="7" t="s">
        <v>8603</v>
      </c>
      <c r="N4530" s="7">
        <v>562</v>
      </c>
      <c r="O4530" s="7">
        <v>200</v>
      </c>
      <c r="P4530" s="7">
        <v>2.81</v>
      </c>
      <c r="Q4530" s="7"/>
      <c r="R4530" s="1"/>
      <c r="S4530" s="1"/>
      <c r="T4530" s="1"/>
      <c r="U4530" s="15" t="s">
        <v>816</v>
      </c>
      <c r="V4530" s="52"/>
      <c r="W4530" s="14" t="s">
        <v>815</v>
      </c>
      <c r="X4530" s="20">
        <v>0</v>
      </c>
      <c r="Y4530" s="7" t="s">
        <v>13301</v>
      </c>
      <c r="Z4530" s="11" t="s">
        <v>4442</v>
      </c>
      <c r="AA4530" s="7">
        <v>450000</v>
      </c>
      <c r="AB4530" s="1" t="s">
        <v>15385</v>
      </c>
      <c r="AC4530" s="7" t="s">
        <v>14869</v>
      </c>
      <c r="AD4530" s="1" t="s">
        <v>16269</v>
      </c>
    </row>
    <row r="4531" spans="1:30">
      <c r="A4531" s="6">
        <v>43946</v>
      </c>
      <c r="B4531" s="7" t="s">
        <v>21</v>
      </c>
      <c r="C4531" s="7" t="s">
        <v>4500</v>
      </c>
      <c r="D4531" s="11" t="s">
        <v>904</v>
      </c>
      <c r="E4531" s="7" t="s">
        <v>16</v>
      </c>
      <c r="F4531" s="7" t="s">
        <v>3462</v>
      </c>
      <c r="G4531" s="7" t="s">
        <v>17</v>
      </c>
      <c r="H4531" s="7" t="s">
        <v>7633</v>
      </c>
      <c r="I4531" s="7" t="s">
        <v>3464</v>
      </c>
      <c r="J4531" s="7"/>
      <c r="K4531" s="7" t="s">
        <v>1083</v>
      </c>
      <c r="L4531" s="7" t="s">
        <v>13990</v>
      </c>
      <c r="M4531" s="7" t="s">
        <v>3465</v>
      </c>
      <c r="N4531" s="7">
        <v>560</v>
      </c>
      <c r="O4531" s="7">
        <v>200</v>
      </c>
      <c r="P4531" s="7">
        <v>2.8</v>
      </c>
      <c r="Q4531" s="7"/>
      <c r="R4531" s="1"/>
      <c r="S4531" s="1"/>
      <c r="T4531" s="1"/>
      <c r="U4531" s="15" t="s">
        <v>816</v>
      </c>
      <c r="V4531" s="52"/>
      <c r="W4531" s="14" t="s">
        <v>815</v>
      </c>
      <c r="X4531" s="20">
        <v>0</v>
      </c>
      <c r="Y4531" s="7" t="s">
        <v>13302</v>
      </c>
      <c r="Z4531" s="11" t="s">
        <v>4442</v>
      </c>
      <c r="AA4531" s="7">
        <v>30000</v>
      </c>
      <c r="AB4531" s="1" t="s">
        <v>15377</v>
      </c>
      <c r="AC4531" s="7" t="s">
        <v>14868</v>
      </c>
      <c r="AD4531" s="1" t="s">
        <v>16269</v>
      </c>
    </row>
    <row r="4532" spans="1:30">
      <c r="A4532" s="6">
        <v>43944</v>
      </c>
      <c r="B4532" s="7" t="s">
        <v>15</v>
      </c>
      <c r="C4532" s="7" t="s">
        <v>5184</v>
      </c>
      <c r="D4532" s="7" t="s">
        <v>474</v>
      </c>
      <c r="E4532" s="7" t="s">
        <v>16</v>
      </c>
      <c r="F4532" s="7" t="s">
        <v>646</v>
      </c>
      <c r="G4532" s="7" t="s">
        <v>37</v>
      </c>
      <c r="H4532" s="7" t="s">
        <v>7634</v>
      </c>
      <c r="I4532" s="7" t="s">
        <v>10166</v>
      </c>
      <c r="J4532" s="7"/>
      <c r="K4532" s="7" t="s">
        <v>10167</v>
      </c>
      <c r="L4532" s="7" t="s">
        <v>13707</v>
      </c>
      <c r="M4532" s="7" t="s">
        <v>522</v>
      </c>
      <c r="N4532" s="7">
        <v>557.70000000000005</v>
      </c>
      <c r="O4532" s="7">
        <v>3</v>
      </c>
      <c r="P4532" s="7">
        <v>185.9</v>
      </c>
      <c r="Q4532" s="7"/>
      <c r="R4532" s="1"/>
      <c r="S4532" s="1"/>
      <c r="T4532" s="1"/>
      <c r="U4532" s="15" t="s">
        <v>816</v>
      </c>
      <c r="V4532" s="52"/>
      <c r="W4532" s="14" t="s">
        <v>815</v>
      </c>
      <c r="X4532" s="20">
        <v>0</v>
      </c>
      <c r="Y4532" s="7" t="s">
        <v>13303</v>
      </c>
      <c r="Z4532" s="11" t="s">
        <v>4442</v>
      </c>
      <c r="AA4532" s="7">
        <v>80000</v>
      </c>
      <c r="AB4532" s="1" t="s">
        <v>14959</v>
      </c>
      <c r="AC4532" s="7" t="s">
        <v>14868</v>
      </c>
      <c r="AD4532" s="1" t="s">
        <v>16269</v>
      </c>
    </row>
    <row r="4533" spans="1:30">
      <c r="A4533" s="6">
        <v>43921</v>
      </c>
      <c r="B4533" s="7" t="s">
        <v>15</v>
      </c>
      <c r="C4533" s="7" t="s">
        <v>4632</v>
      </c>
      <c r="D4533" s="7" t="s">
        <v>3512</v>
      </c>
      <c r="E4533" s="7" t="s">
        <v>16</v>
      </c>
      <c r="F4533" s="7"/>
      <c r="G4533" s="7" t="s">
        <v>17</v>
      </c>
      <c r="H4533" s="7" t="s">
        <v>7635</v>
      </c>
      <c r="I4533" s="7" t="s">
        <v>10392</v>
      </c>
      <c r="J4533" s="7" t="s">
        <v>10393</v>
      </c>
      <c r="K4533" s="7" t="s">
        <v>10393</v>
      </c>
      <c r="L4533" s="7" t="s">
        <v>3573</v>
      </c>
      <c r="M4533" s="7" t="s">
        <v>8603</v>
      </c>
      <c r="N4533" s="7">
        <v>553.5</v>
      </c>
      <c r="O4533" s="7">
        <v>1500</v>
      </c>
      <c r="P4533" s="7">
        <v>0.37</v>
      </c>
      <c r="Q4533" s="7"/>
      <c r="R4533" s="1"/>
      <c r="S4533" s="1"/>
      <c r="T4533" s="1"/>
      <c r="U4533" s="15" t="s">
        <v>816</v>
      </c>
      <c r="V4533" s="52"/>
      <c r="W4533" s="14" t="s">
        <v>815</v>
      </c>
      <c r="X4533" s="20">
        <v>0</v>
      </c>
      <c r="Y4533" s="7" t="s">
        <v>13304</v>
      </c>
      <c r="Z4533" s="11" t="s">
        <v>4442</v>
      </c>
      <c r="AA4533" s="7">
        <v>450000</v>
      </c>
      <c r="AB4533" s="1" t="s">
        <v>15385</v>
      </c>
      <c r="AC4533" s="7" t="s">
        <v>14869</v>
      </c>
      <c r="AD4533" s="1" t="s">
        <v>16269</v>
      </c>
    </row>
    <row r="4534" spans="1:30">
      <c r="A4534" s="6" t="s">
        <v>815</v>
      </c>
      <c r="B4534" s="7" t="s">
        <v>15</v>
      </c>
      <c r="C4534" s="7" t="s">
        <v>4458</v>
      </c>
      <c r="D4534" s="11" t="s">
        <v>904</v>
      </c>
      <c r="E4534" s="7" t="s">
        <v>16</v>
      </c>
      <c r="F4534" s="7" t="s">
        <v>4459</v>
      </c>
      <c r="G4534" s="7" t="s">
        <v>17</v>
      </c>
      <c r="H4534" s="7" t="s">
        <v>7000</v>
      </c>
      <c r="I4534" s="7" t="s">
        <v>10394</v>
      </c>
      <c r="J4534" s="7"/>
      <c r="K4534" s="7" t="s">
        <v>4517</v>
      </c>
      <c r="L4534" s="7" t="s">
        <v>8268</v>
      </c>
      <c r="M4534" s="7" t="s">
        <v>1216</v>
      </c>
      <c r="N4534" s="7">
        <v>549.6</v>
      </c>
      <c r="O4534" s="7"/>
      <c r="P4534" s="7"/>
      <c r="Q4534" s="7"/>
      <c r="R4534" s="1"/>
      <c r="S4534" s="1"/>
      <c r="T4534" s="1"/>
      <c r="U4534" s="15" t="s">
        <v>816</v>
      </c>
      <c r="V4534" s="52"/>
      <c r="W4534" s="14" t="s">
        <v>815</v>
      </c>
      <c r="X4534" s="20">
        <v>0</v>
      </c>
      <c r="Y4534" s="7" t="s">
        <v>13305</v>
      </c>
      <c r="Z4534" s="11" t="s">
        <v>4442</v>
      </c>
      <c r="AA4534" s="7">
        <v>2000000</v>
      </c>
      <c r="AB4534" s="1" t="s">
        <v>15070</v>
      </c>
      <c r="AC4534" s="7" t="s">
        <v>14869</v>
      </c>
      <c r="AD4534" s="1" t="s">
        <v>16269</v>
      </c>
    </row>
    <row r="4535" spans="1:30">
      <c r="A4535" s="6">
        <v>43918</v>
      </c>
      <c r="B4535" s="7" t="s">
        <v>15</v>
      </c>
      <c r="C4535" s="7" t="s">
        <v>4238</v>
      </c>
      <c r="D4535" s="7" t="s">
        <v>309</v>
      </c>
      <c r="E4535" s="7" t="s">
        <v>16</v>
      </c>
      <c r="F4535" s="7" t="s">
        <v>5572</v>
      </c>
      <c r="G4535" s="7" t="s">
        <v>37</v>
      </c>
      <c r="H4535" s="7" t="s">
        <v>7569</v>
      </c>
      <c r="I4535" s="7" t="s">
        <v>8598</v>
      </c>
      <c r="J4535" s="7" t="s">
        <v>314</v>
      </c>
      <c r="K4535" s="7" t="s">
        <v>8599</v>
      </c>
      <c r="L4535" s="7" t="s">
        <v>14358</v>
      </c>
      <c r="M4535" s="7" t="s">
        <v>8600</v>
      </c>
      <c r="N4535" s="7">
        <v>542.5</v>
      </c>
      <c r="O4535" s="7">
        <v>5</v>
      </c>
      <c r="P4535" s="7">
        <v>108.5</v>
      </c>
      <c r="Q4535" s="7"/>
      <c r="R4535" s="1"/>
      <c r="S4535" s="1"/>
      <c r="T4535" s="1"/>
      <c r="U4535" s="15" t="s">
        <v>816</v>
      </c>
      <c r="V4535" s="52"/>
      <c r="W4535" s="14" t="s">
        <v>815</v>
      </c>
      <c r="X4535" s="20">
        <v>0</v>
      </c>
      <c r="Y4535" s="7" t="s">
        <v>13306</v>
      </c>
      <c r="Z4535" s="11" t="s">
        <v>4442</v>
      </c>
      <c r="AA4535" s="7">
        <v>300000</v>
      </c>
      <c r="AB4535" s="1" t="s">
        <v>15750</v>
      </c>
      <c r="AC4535" s="7" t="s">
        <v>14869</v>
      </c>
      <c r="AD4535" s="1" t="s">
        <v>16269</v>
      </c>
    </row>
    <row r="4536" spans="1:30">
      <c r="A4536" s="6">
        <v>43943</v>
      </c>
      <c r="B4536" s="7" t="s">
        <v>21</v>
      </c>
      <c r="C4536" s="7"/>
      <c r="D4536" s="7" t="s">
        <v>818</v>
      </c>
      <c r="E4536" s="7" t="s">
        <v>16</v>
      </c>
      <c r="F4536" s="7" t="s">
        <v>845</v>
      </c>
      <c r="G4536" s="7" t="s">
        <v>17</v>
      </c>
      <c r="H4536" s="7" t="s">
        <v>860</v>
      </c>
      <c r="I4536" s="7" t="s">
        <v>8645</v>
      </c>
      <c r="J4536" s="7"/>
      <c r="K4536" s="7" t="s">
        <v>857</v>
      </c>
      <c r="L4536" s="7" t="s">
        <v>10499</v>
      </c>
      <c r="M4536" s="7" t="s">
        <v>10500</v>
      </c>
      <c r="N4536" s="7">
        <v>540</v>
      </c>
      <c r="O4536" s="7">
        <v>300</v>
      </c>
      <c r="P4536" s="7">
        <v>1.8</v>
      </c>
      <c r="Q4536" s="7"/>
      <c r="R4536" s="1"/>
      <c r="S4536" s="1"/>
      <c r="T4536" s="1"/>
      <c r="U4536" s="15" t="s">
        <v>816</v>
      </c>
      <c r="V4536" s="52"/>
      <c r="W4536" s="14" t="s">
        <v>815</v>
      </c>
      <c r="X4536" s="20">
        <v>0</v>
      </c>
      <c r="Y4536" s="7" t="s">
        <v>13307</v>
      </c>
      <c r="Z4536" s="11" t="s">
        <v>4442</v>
      </c>
      <c r="AA4536" s="7">
        <v>30000</v>
      </c>
      <c r="AB4536" s="1" t="s">
        <v>15010</v>
      </c>
      <c r="AC4536" s="7" t="s">
        <v>14868</v>
      </c>
      <c r="AD4536" s="1" t="s">
        <v>16269</v>
      </c>
    </row>
    <row r="4537" spans="1:30">
      <c r="A4537" s="6" t="s">
        <v>815</v>
      </c>
      <c r="B4537" s="7" t="s">
        <v>15</v>
      </c>
      <c r="C4537" s="7" t="s">
        <v>4458</v>
      </c>
      <c r="D4537" s="11" t="s">
        <v>904</v>
      </c>
      <c r="E4537" s="7" t="s">
        <v>16</v>
      </c>
      <c r="F4537" s="7" t="s">
        <v>4461</v>
      </c>
      <c r="G4537" s="7" t="s">
        <v>17</v>
      </c>
      <c r="H4537" s="7" t="s">
        <v>6536</v>
      </c>
      <c r="I4537" s="7" t="s">
        <v>9687</v>
      </c>
      <c r="J4537" s="7"/>
      <c r="K4537" s="7" t="s">
        <v>4517</v>
      </c>
      <c r="L4537" s="7" t="s">
        <v>1838</v>
      </c>
      <c r="M4537" s="7" t="s">
        <v>8433</v>
      </c>
      <c r="N4537" s="7">
        <v>540</v>
      </c>
      <c r="O4537" s="7"/>
      <c r="P4537" s="7"/>
      <c r="Q4537" s="7"/>
      <c r="R4537" s="1"/>
      <c r="S4537" s="1"/>
      <c r="T4537" s="1"/>
      <c r="U4537" s="15" t="s">
        <v>816</v>
      </c>
      <c r="V4537" s="52"/>
      <c r="W4537" s="14" t="s">
        <v>815</v>
      </c>
      <c r="X4537" s="20">
        <v>0</v>
      </c>
      <c r="Y4537" s="7" t="s">
        <v>13308</v>
      </c>
      <c r="Z4537" s="11" t="s">
        <v>4442</v>
      </c>
      <c r="AA4537" s="7">
        <v>16500000</v>
      </c>
      <c r="AB4537" s="1" t="s">
        <v>15167</v>
      </c>
      <c r="AC4537" s="7" t="s">
        <v>14869</v>
      </c>
      <c r="AD4537" s="1" t="s">
        <v>16269</v>
      </c>
    </row>
    <row r="4538" spans="1:30">
      <c r="A4538" s="6">
        <v>43938</v>
      </c>
      <c r="B4538" s="7" t="s">
        <v>21</v>
      </c>
      <c r="C4538" s="7" t="s">
        <v>4589</v>
      </c>
      <c r="D4538" s="7" t="s">
        <v>2170</v>
      </c>
      <c r="E4538" s="7" t="s">
        <v>16</v>
      </c>
      <c r="F4538" s="7"/>
      <c r="G4538" s="7" t="s">
        <v>17</v>
      </c>
      <c r="H4538" s="7" t="s">
        <v>7636</v>
      </c>
      <c r="I4538" s="7" t="s">
        <v>5081</v>
      </c>
      <c r="J4538" s="7"/>
      <c r="K4538" s="7"/>
      <c r="L4538" s="7" t="s">
        <v>13872</v>
      </c>
      <c r="M4538" s="7" t="s">
        <v>2172</v>
      </c>
      <c r="N4538" s="7">
        <v>539.54999999999995</v>
      </c>
      <c r="O4538" s="7">
        <v>45</v>
      </c>
      <c r="P4538" s="7">
        <v>11.99</v>
      </c>
      <c r="Q4538" s="7"/>
      <c r="R4538" s="1"/>
      <c r="S4538" s="1"/>
      <c r="T4538" s="1"/>
      <c r="U4538" s="15" t="s">
        <v>816</v>
      </c>
      <c r="V4538" s="52"/>
      <c r="W4538" s="14" t="s">
        <v>815</v>
      </c>
      <c r="X4538" s="20">
        <v>0</v>
      </c>
      <c r="Y4538" s="7" t="s">
        <v>13309</v>
      </c>
      <c r="Z4538" s="11" t="s">
        <v>4442</v>
      </c>
      <c r="AA4538" s="7">
        <v>500000</v>
      </c>
      <c r="AB4538" s="1" t="s">
        <v>15215</v>
      </c>
      <c r="AC4538" s="7" t="s">
        <v>14869</v>
      </c>
      <c r="AD4538" s="1" t="s">
        <v>16269</v>
      </c>
    </row>
    <row r="4539" spans="1:30">
      <c r="A4539" s="6">
        <v>43943</v>
      </c>
      <c r="B4539" s="7" t="s">
        <v>15</v>
      </c>
      <c r="C4539" s="7" t="s">
        <v>4642</v>
      </c>
      <c r="D4539" s="7" t="s">
        <v>2046</v>
      </c>
      <c r="E4539" s="7" t="s">
        <v>16</v>
      </c>
      <c r="F4539" s="7"/>
      <c r="G4539" s="7" t="s">
        <v>17</v>
      </c>
      <c r="H4539" s="7" t="s">
        <v>7637</v>
      </c>
      <c r="I4539" s="7" t="s">
        <v>2093</v>
      </c>
      <c r="J4539" s="7"/>
      <c r="K4539" s="7" t="s">
        <v>2094</v>
      </c>
      <c r="L4539" s="7" t="s">
        <v>13865</v>
      </c>
      <c r="M4539" s="7" t="s">
        <v>2055</v>
      </c>
      <c r="N4539" s="7">
        <v>538.20000000000005</v>
      </c>
      <c r="O4539" s="7">
        <v>180</v>
      </c>
      <c r="P4539" s="7">
        <v>2.99</v>
      </c>
      <c r="Q4539" s="7"/>
      <c r="R4539" s="1"/>
      <c r="S4539" s="1"/>
      <c r="T4539" s="1"/>
      <c r="U4539" s="15" t="s">
        <v>816</v>
      </c>
      <c r="V4539" s="52"/>
      <c r="W4539" s="14" t="s">
        <v>815</v>
      </c>
      <c r="X4539" s="20">
        <v>0</v>
      </c>
      <c r="Y4539" s="7" t="s">
        <v>13310</v>
      </c>
      <c r="Z4539" s="11" t="s">
        <v>4442</v>
      </c>
      <c r="AA4539" s="7">
        <v>2000000</v>
      </c>
      <c r="AB4539" s="1" t="s">
        <v>15207</v>
      </c>
      <c r="AC4539" s="7" t="s">
        <v>14869</v>
      </c>
      <c r="AD4539" s="1" t="s">
        <v>16269</v>
      </c>
    </row>
    <row r="4540" spans="1:30">
      <c r="A4540" s="6">
        <v>43941</v>
      </c>
      <c r="B4540" s="7" t="s">
        <v>15</v>
      </c>
      <c r="C4540" s="7" t="s">
        <v>4645</v>
      </c>
      <c r="D4540" s="7" t="s">
        <v>692</v>
      </c>
      <c r="E4540" s="7" t="s">
        <v>16</v>
      </c>
      <c r="F4540" s="7"/>
      <c r="G4540" s="7" t="s">
        <v>37</v>
      </c>
      <c r="H4540" s="7" t="s">
        <v>7638</v>
      </c>
      <c r="I4540" s="7" t="s">
        <v>9749</v>
      </c>
      <c r="J4540" s="7"/>
      <c r="K4540" s="7" t="s">
        <v>9750</v>
      </c>
      <c r="L4540" s="7" t="s">
        <v>14677</v>
      </c>
      <c r="M4540" s="7" t="s">
        <v>9751</v>
      </c>
      <c r="N4540" s="7">
        <v>536.5</v>
      </c>
      <c r="O4540" s="7">
        <v>50</v>
      </c>
      <c r="P4540" s="7">
        <v>10.73</v>
      </c>
      <c r="Q4540" s="7"/>
      <c r="R4540" s="1"/>
      <c r="S4540" s="1"/>
      <c r="T4540" s="1"/>
      <c r="U4540" s="15" t="s">
        <v>816</v>
      </c>
      <c r="V4540" s="52"/>
      <c r="W4540" s="14" t="s">
        <v>815</v>
      </c>
      <c r="X4540" s="20">
        <v>0</v>
      </c>
      <c r="Y4540" s="7" t="s">
        <v>13311</v>
      </c>
      <c r="Z4540" s="11" t="s">
        <v>4442</v>
      </c>
      <c r="AA4540" s="7">
        <v>94000</v>
      </c>
      <c r="AB4540" s="1" t="s">
        <v>16078</v>
      </c>
      <c r="AC4540" s="7" t="s">
        <v>14870</v>
      </c>
      <c r="AD4540" s="1" t="s">
        <v>16269</v>
      </c>
    </row>
    <row r="4541" spans="1:30">
      <c r="A4541" s="6" t="s">
        <v>815</v>
      </c>
      <c r="B4541" s="7" t="s">
        <v>15</v>
      </c>
      <c r="C4541" s="7" t="s">
        <v>4458</v>
      </c>
      <c r="D4541" s="11" t="s">
        <v>904</v>
      </c>
      <c r="E4541" s="7" t="s">
        <v>16</v>
      </c>
      <c r="F4541" s="7" t="s">
        <v>4461</v>
      </c>
      <c r="G4541" s="7" t="s">
        <v>17</v>
      </c>
      <c r="H4541" s="7" t="s">
        <v>7639</v>
      </c>
      <c r="I4541" s="7" t="s">
        <v>10289</v>
      </c>
      <c r="J4541" s="7"/>
      <c r="K4541" s="7" t="s">
        <v>4517</v>
      </c>
      <c r="L4541" s="7"/>
      <c r="M4541" s="7"/>
      <c r="N4541" s="7">
        <v>536</v>
      </c>
      <c r="O4541" s="7"/>
      <c r="P4541" s="7"/>
      <c r="Q4541" s="7"/>
      <c r="R4541" s="1"/>
      <c r="S4541" s="1"/>
      <c r="T4541" s="1"/>
      <c r="U4541" s="15" t="s">
        <v>816</v>
      </c>
      <c r="V4541" s="52"/>
      <c r="W4541" s="14" t="s">
        <v>815</v>
      </c>
      <c r="X4541" s="20">
        <v>0</v>
      </c>
      <c r="Y4541" s="7" t="s">
        <v>13312</v>
      </c>
      <c r="Z4541" s="11" t="s">
        <v>4442</v>
      </c>
      <c r="AA4541" s="7"/>
      <c r="AB4541" s="1" t="s">
        <v>14871</v>
      </c>
      <c r="AC4541" s="7"/>
      <c r="AD4541" s="1" t="s">
        <v>16269</v>
      </c>
    </row>
    <row r="4542" spans="1:30">
      <c r="A4542" s="6">
        <v>43921</v>
      </c>
      <c r="B4542" s="7" t="s">
        <v>15</v>
      </c>
      <c r="C4542" s="7" t="s">
        <v>4632</v>
      </c>
      <c r="D4542" s="7" t="s">
        <v>3512</v>
      </c>
      <c r="E4542" s="7" t="s">
        <v>16</v>
      </c>
      <c r="F4542" s="7"/>
      <c r="G4542" s="7" t="s">
        <v>17</v>
      </c>
      <c r="H4542" s="7" t="s">
        <v>7640</v>
      </c>
      <c r="I4542" s="7" t="s">
        <v>10395</v>
      </c>
      <c r="J4542" s="7" t="s">
        <v>10396</v>
      </c>
      <c r="K4542" s="7" t="s">
        <v>10396</v>
      </c>
      <c r="L4542" s="7" t="s">
        <v>8468</v>
      </c>
      <c r="M4542" s="7" t="s">
        <v>8243</v>
      </c>
      <c r="N4542" s="7">
        <v>534</v>
      </c>
      <c r="O4542" s="7">
        <v>200</v>
      </c>
      <c r="P4542" s="7">
        <v>2.67</v>
      </c>
      <c r="Q4542" s="7"/>
      <c r="R4542" s="1"/>
      <c r="S4542" s="1"/>
      <c r="T4542" s="1"/>
      <c r="U4542" s="15" t="s">
        <v>816</v>
      </c>
      <c r="V4542" s="52"/>
      <c r="W4542" s="14" t="s">
        <v>815</v>
      </c>
      <c r="X4542" s="20">
        <v>0</v>
      </c>
      <c r="Y4542" s="7" t="s">
        <v>13313</v>
      </c>
      <c r="Z4542" s="11" t="s">
        <v>4442</v>
      </c>
      <c r="AA4542" s="7">
        <v>900000000</v>
      </c>
      <c r="AB4542" s="1" t="s">
        <v>15657</v>
      </c>
      <c r="AC4542" s="7" t="s">
        <v>14869</v>
      </c>
      <c r="AD4542" s="1" t="s">
        <v>16269</v>
      </c>
    </row>
    <row r="4543" spans="1:30">
      <c r="A4543" s="6">
        <v>43913</v>
      </c>
      <c r="B4543" s="7" t="s">
        <v>21</v>
      </c>
      <c r="C4543" s="7" t="s">
        <v>4269</v>
      </c>
      <c r="D4543" s="7" t="s">
        <v>3952</v>
      </c>
      <c r="E4543" s="7" t="s">
        <v>16</v>
      </c>
      <c r="F4543" s="7" t="s">
        <v>4270</v>
      </c>
      <c r="G4543" s="7" t="s">
        <v>17</v>
      </c>
      <c r="H4543" s="7" t="s">
        <v>7641</v>
      </c>
      <c r="I4543" s="7" t="s">
        <v>4396</v>
      </c>
      <c r="J4543" s="7"/>
      <c r="K4543" s="7"/>
      <c r="L4543" s="7" t="s">
        <v>8531</v>
      </c>
      <c r="M4543" s="7" t="s">
        <v>14344</v>
      </c>
      <c r="N4543" s="7">
        <v>534</v>
      </c>
      <c r="O4543" s="7">
        <v>300</v>
      </c>
      <c r="P4543" s="7">
        <v>1.78</v>
      </c>
      <c r="Q4543" s="7" t="s">
        <v>20</v>
      </c>
      <c r="R4543" s="1"/>
      <c r="S4543" s="1"/>
      <c r="T4543" s="1"/>
      <c r="U4543" s="15" t="s">
        <v>816</v>
      </c>
      <c r="V4543" s="52"/>
      <c r="W4543" s="14" t="s">
        <v>815</v>
      </c>
      <c r="X4543" s="20">
        <v>0</v>
      </c>
      <c r="Y4543" s="7" t="s">
        <v>13314</v>
      </c>
      <c r="Z4543" s="11" t="s">
        <v>4442</v>
      </c>
      <c r="AA4543" s="7">
        <v>1500000</v>
      </c>
      <c r="AB4543" s="1" t="s">
        <v>15733</v>
      </c>
      <c r="AC4543" s="7" t="s">
        <v>14869</v>
      </c>
      <c r="AD4543" s="1" t="s">
        <v>16269</v>
      </c>
    </row>
    <row r="4544" spans="1:30">
      <c r="A4544" s="6">
        <v>43938</v>
      </c>
      <c r="B4544" s="7" t="s">
        <v>21</v>
      </c>
      <c r="C4544" s="7" t="s">
        <v>4589</v>
      </c>
      <c r="D4544" s="7" t="s">
        <v>2170</v>
      </c>
      <c r="E4544" s="7" t="s">
        <v>16</v>
      </c>
      <c r="F4544" s="7"/>
      <c r="G4544" s="7" t="s">
        <v>17</v>
      </c>
      <c r="H4544" s="7" t="s">
        <v>7404</v>
      </c>
      <c r="I4544" s="7" t="s">
        <v>5081</v>
      </c>
      <c r="J4544" s="7"/>
      <c r="K4544" s="7"/>
      <c r="L4544" s="7" t="s">
        <v>13872</v>
      </c>
      <c r="M4544" s="7" t="s">
        <v>2172</v>
      </c>
      <c r="N4544" s="7">
        <v>533.4</v>
      </c>
      <c r="O4544" s="7">
        <v>6</v>
      </c>
      <c r="P4544" s="7">
        <v>88.8</v>
      </c>
      <c r="Q4544" s="7"/>
      <c r="R4544" s="1"/>
      <c r="S4544" s="1"/>
      <c r="T4544" s="1"/>
      <c r="U4544" s="15" t="s">
        <v>816</v>
      </c>
      <c r="V4544" s="52"/>
      <c r="W4544" s="14" t="s">
        <v>815</v>
      </c>
      <c r="X4544" s="20">
        <v>0</v>
      </c>
      <c r="Y4544" s="7" t="s">
        <v>13315</v>
      </c>
      <c r="Z4544" s="11" t="s">
        <v>4442</v>
      </c>
      <c r="AA4544" s="7">
        <v>500000</v>
      </c>
      <c r="AB4544" s="1" t="s">
        <v>15215</v>
      </c>
      <c r="AC4544" s="7" t="s">
        <v>14869</v>
      </c>
      <c r="AD4544" s="1" t="s">
        <v>16269</v>
      </c>
    </row>
    <row r="4545" spans="1:30">
      <c r="A4545" s="6">
        <v>43938</v>
      </c>
      <c r="B4545" s="7" t="s">
        <v>21</v>
      </c>
      <c r="C4545" s="7" t="s">
        <v>4589</v>
      </c>
      <c r="D4545" s="7" t="s">
        <v>2170</v>
      </c>
      <c r="E4545" s="7" t="s">
        <v>16</v>
      </c>
      <c r="F4545" s="7"/>
      <c r="G4545" s="7" t="s">
        <v>17</v>
      </c>
      <c r="H4545" s="7" t="s">
        <v>7404</v>
      </c>
      <c r="I4545" s="7" t="s">
        <v>5081</v>
      </c>
      <c r="J4545" s="7"/>
      <c r="K4545" s="7"/>
      <c r="L4545" s="7" t="s">
        <v>13872</v>
      </c>
      <c r="M4545" s="7" t="s">
        <v>2172</v>
      </c>
      <c r="N4545" s="7">
        <v>530.1</v>
      </c>
      <c r="O4545" s="7">
        <v>9</v>
      </c>
      <c r="P4545" s="7">
        <v>58.9</v>
      </c>
      <c r="Q4545" s="7"/>
      <c r="R4545" s="1"/>
      <c r="S4545" s="1"/>
      <c r="T4545" s="1"/>
      <c r="U4545" s="15" t="s">
        <v>816</v>
      </c>
      <c r="V4545" s="52"/>
      <c r="W4545" s="14" t="s">
        <v>815</v>
      </c>
      <c r="X4545" s="20">
        <v>0</v>
      </c>
      <c r="Y4545" s="7" t="s">
        <v>13316</v>
      </c>
      <c r="Z4545" s="11" t="s">
        <v>4442</v>
      </c>
      <c r="AA4545" s="7">
        <v>500000</v>
      </c>
      <c r="AB4545" s="1" t="s">
        <v>15215</v>
      </c>
      <c r="AC4545" s="7" t="s">
        <v>14869</v>
      </c>
      <c r="AD4545" s="1" t="s">
        <v>16269</v>
      </c>
    </row>
    <row r="4546" spans="1:30">
      <c r="A4546" s="6">
        <v>43921</v>
      </c>
      <c r="B4546" s="7" t="s">
        <v>15</v>
      </c>
      <c r="C4546" s="7" t="s">
        <v>4632</v>
      </c>
      <c r="D4546" s="7" t="s">
        <v>3512</v>
      </c>
      <c r="E4546" s="7" t="s">
        <v>16</v>
      </c>
      <c r="F4546" s="7"/>
      <c r="G4546" s="7" t="s">
        <v>17</v>
      </c>
      <c r="H4546" s="7" t="s">
        <v>7642</v>
      </c>
      <c r="I4546" s="7" t="s">
        <v>10397</v>
      </c>
      <c r="J4546" s="7" t="s">
        <v>10398</v>
      </c>
      <c r="K4546" s="7" t="s">
        <v>10398</v>
      </c>
      <c r="L4546" s="7" t="s">
        <v>14829</v>
      </c>
      <c r="M4546" s="7" t="s">
        <v>10442</v>
      </c>
      <c r="N4546" s="7">
        <v>503.2</v>
      </c>
      <c r="O4546" s="7">
        <v>80</v>
      </c>
      <c r="P4546" s="7">
        <v>6.29</v>
      </c>
      <c r="Q4546" s="7"/>
      <c r="R4546" s="1"/>
      <c r="S4546" s="1"/>
      <c r="T4546" s="1"/>
      <c r="U4546" s="15" t="s">
        <v>816</v>
      </c>
      <c r="V4546" s="52"/>
      <c r="W4546" s="14" t="s">
        <v>815</v>
      </c>
      <c r="X4546" s="20">
        <v>0</v>
      </c>
      <c r="Y4546" s="7" t="s">
        <v>13317</v>
      </c>
      <c r="Z4546" s="11" t="s">
        <v>4442</v>
      </c>
      <c r="AA4546" s="7">
        <v>250000</v>
      </c>
      <c r="AB4546" s="1" t="s">
        <v>16233</v>
      </c>
      <c r="AC4546" s="7" t="s">
        <v>14869</v>
      </c>
      <c r="AD4546" s="1" t="s">
        <v>16269</v>
      </c>
    </row>
    <row r="4547" spans="1:30">
      <c r="A4547" s="6">
        <v>43924</v>
      </c>
      <c r="B4547" s="7" t="s">
        <v>21</v>
      </c>
      <c r="C4547" s="7" t="s">
        <v>4454</v>
      </c>
      <c r="D4547" s="11" t="s">
        <v>904</v>
      </c>
      <c r="E4547" s="7" t="s">
        <v>16</v>
      </c>
      <c r="F4547" s="7" t="s">
        <v>363</v>
      </c>
      <c r="G4547" s="7" t="s">
        <v>17</v>
      </c>
      <c r="H4547" s="7" t="s">
        <v>6244</v>
      </c>
      <c r="I4547" s="7" t="s">
        <v>10399</v>
      </c>
      <c r="J4547" s="7" t="s">
        <v>10400</v>
      </c>
      <c r="K4547" s="7" t="s">
        <v>10401</v>
      </c>
      <c r="L4547" s="7" t="s">
        <v>14365</v>
      </c>
      <c r="M4547" s="7" t="s">
        <v>8637</v>
      </c>
      <c r="N4547" s="7">
        <v>501.9</v>
      </c>
      <c r="O4547" s="7">
        <v>21</v>
      </c>
      <c r="P4547" s="7">
        <v>23.9</v>
      </c>
      <c r="Q4547" s="7"/>
      <c r="R4547" s="1"/>
      <c r="S4547" s="1"/>
      <c r="T4547" s="1"/>
      <c r="U4547" s="15" t="s">
        <v>816</v>
      </c>
      <c r="V4547" s="52"/>
      <c r="W4547" s="14" t="s">
        <v>815</v>
      </c>
      <c r="X4547" s="20">
        <v>0</v>
      </c>
      <c r="Y4547" s="7" t="s">
        <v>13318</v>
      </c>
      <c r="Z4547" s="11" t="s">
        <v>4442</v>
      </c>
      <c r="AA4547" s="7">
        <v>30000</v>
      </c>
      <c r="AB4547" s="1" t="s">
        <v>15759</v>
      </c>
      <c r="AC4547" s="7" t="s">
        <v>14870</v>
      </c>
      <c r="AD4547" s="1" t="s">
        <v>16269</v>
      </c>
    </row>
    <row r="4548" spans="1:30">
      <c r="A4548" s="6">
        <v>43942</v>
      </c>
      <c r="B4548" s="7" t="s">
        <v>15</v>
      </c>
      <c r="C4548" s="7" t="s">
        <v>5184</v>
      </c>
      <c r="D4548" s="7" t="s">
        <v>474</v>
      </c>
      <c r="E4548" s="7" t="s">
        <v>16</v>
      </c>
      <c r="F4548" s="7"/>
      <c r="G4548" s="7" t="s">
        <v>37</v>
      </c>
      <c r="H4548" s="7" t="s">
        <v>7643</v>
      </c>
      <c r="I4548" s="7" t="s">
        <v>10324</v>
      </c>
      <c r="J4548" s="7"/>
      <c r="K4548" s="7" t="s">
        <v>10402</v>
      </c>
      <c r="L4548" s="7" t="s">
        <v>14830</v>
      </c>
      <c r="M4548" s="7" t="s">
        <v>10403</v>
      </c>
      <c r="N4548" s="7">
        <v>501</v>
      </c>
      <c r="O4548" s="7">
        <v>3</v>
      </c>
      <c r="P4548" s="7">
        <v>167</v>
      </c>
      <c r="Q4548" s="7"/>
      <c r="R4548" s="1"/>
      <c r="S4548" s="1"/>
      <c r="T4548" s="1"/>
      <c r="U4548" s="15" t="s">
        <v>816</v>
      </c>
      <c r="V4548" s="52"/>
      <c r="W4548" s="14" t="s">
        <v>815</v>
      </c>
      <c r="X4548" s="20">
        <v>0</v>
      </c>
      <c r="Y4548" s="7" t="s">
        <v>13319</v>
      </c>
      <c r="Z4548" s="11" t="s">
        <v>4442</v>
      </c>
      <c r="AA4548" s="7">
        <v>1000000</v>
      </c>
      <c r="AB4548" s="1" t="s">
        <v>15980</v>
      </c>
      <c r="AC4548" s="7" t="s">
        <v>14870</v>
      </c>
      <c r="AD4548" s="1" t="s">
        <v>16269</v>
      </c>
    </row>
    <row r="4549" spans="1:30">
      <c r="A4549" s="6">
        <v>43949</v>
      </c>
      <c r="B4549" s="7" t="s">
        <v>15</v>
      </c>
      <c r="C4549" s="7" t="s">
        <v>4647</v>
      </c>
      <c r="D4549" s="7" t="s">
        <v>4137</v>
      </c>
      <c r="E4549" s="7" t="s">
        <v>117</v>
      </c>
      <c r="F4549" s="7" t="s">
        <v>7503</v>
      </c>
      <c r="G4549" s="7" t="s">
        <v>34</v>
      </c>
      <c r="H4549" s="7" t="s">
        <v>7644</v>
      </c>
      <c r="I4549" s="7" t="s">
        <v>10327</v>
      </c>
      <c r="J4549" s="7"/>
      <c r="K4549" s="7"/>
      <c r="L4549" s="7" t="s">
        <v>14831</v>
      </c>
      <c r="M4549" s="7" t="s">
        <v>10404</v>
      </c>
      <c r="N4549" s="7">
        <v>500</v>
      </c>
      <c r="O4549" s="7">
        <v>5</v>
      </c>
      <c r="P4549" s="7">
        <v>100</v>
      </c>
      <c r="Q4549" s="7"/>
      <c r="R4549" s="1"/>
      <c r="S4549" s="1"/>
      <c r="T4549" s="1"/>
      <c r="U4549" s="15" t="s">
        <v>816</v>
      </c>
      <c r="V4549" s="52"/>
      <c r="W4549" s="14" t="s">
        <v>815</v>
      </c>
      <c r="X4549" s="20">
        <v>0</v>
      </c>
      <c r="Y4549" s="7" t="s">
        <v>13320</v>
      </c>
      <c r="Z4549" s="11" t="s">
        <v>4442</v>
      </c>
      <c r="AA4549" s="7">
        <v>67800</v>
      </c>
      <c r="AB4549" s="1" t="s">
        <v>16234</v>
      </c>
      <c r="AC4549" s="7" t="s">
        <v>14868</v>
      </c>
      <c r="AD4549" s="1" t="s">
        <v>16269</v>
      </c>
    </row>
    <row r="4550" spans="1:30">
      <c r="A4550" s="6">
        <v>43917</v>
      </c>
      <c r="B4550" s="7" t="s">
        <v>1385</v>
      </c>
      <c r="C4550" s="7" t="s">
        <v>4444</v>
      </c>
      <c r="D4550" s="7" t="s">
        <v>1387</v>
      </c>
      <c r="E4550" s="7" t="s">
        <v>1499</v>
      </c>
      <c r="F4550" s="7" t="s">
        <v>5242</v>
      </c>
      <c r="G4550" s="7" t="s">
        <v>34</v>
      </c>
      <c r="H4550" s="7" t="s">
        <v>7616</v>
      </c>
      <c r="I4550" s="7" t="s">
        <v>10378</v>
      </c>
      <c r="J4550" s="7"/>
      <c r="K4550" s="7"/>
      <c r="L4550" s="7" t="s">
        <v>14832</v>
      </c>
      <c r="M4550" s="7" t="s">
        <v>10405</v>
      </c>
      <c r="N4550" s="7">
        <v>500</v>
      </c>
      <c r="O4550" s="7"/>
      <c r="P4550" s="7"/>
      <c r="Q4550" s="7"/>
      <c r="R4550" s="1"/>
      <c r="S4550" s="1"/>
      <c r="T4550" s="1"/>
      <c r="U4550" s="15" t="s">
        <v>816</v>
      </c>
      <c r="V4550" s="52"/>
      <c r="W4550" s="14" t="s">
        <v>815</v>
      </c>
      <c r="X4550" s="20">
        <v>0</v>
      </c>
      <c r="Y4550" s="7" t="s">
        <v>13321</v>
      </c>
      <c r="Z4550" s="11" t="s">
        <v>4442</v>
      </c>
      <c r="AA4550" s="7">
        <v>100000</v>
      </c>
      <c r="AB4550" s="1" t="s">
        <v>16235</v>
      </c>
      <c r="AC4550" s="7" t="s">
        <v>14870</v>
      </c>
      <c r="AD4550" s="1" t="s">
        <v>16269</v>
      </c>
    </row>
    <row r="4551" spans="1:30">
      <c r="A4551" s="6">
        <v>43928</v>
      </c>
      <c r="B4551" s="7" t="s">
        <v>15</v>
      </c>
      <c r="C4551" s="7"/>
      <c r="D4551" s="7" t="s">
        <v>2480</v>
      </c>
      <c r="E4551" s="7" t="s">
        <v>16</v>
      </c>
      <c r="F4551" s="7" t="s">
        <v>2566</v>
      </c>
      <c r="G4551" s="7" t="s">
        <v>37</v>
      </c>
      <c r="H4551" s="7" t="s">
        <v>7645</v>
      </c>
      <c r="I4551" s="7" t="s">
        <v>10406</v>
      </c>
      <c r="J4551" s="7" t="s">
        <v>10407</v>
      </c>
      <c r="K4551" s="7" t="s">
        <v>2590</v>
      </c>
      <c r="L4551" s="7" t="s">
        <v>8355</v>
      </c>
      <c r="M4551" s="7" t="s">
        <v>2620</v>
      </c>
      <c r="N4551" s="7">
        <v>499</v>
      </c>
      <c r="O4551" s="7">
        <v>100</v>
      </c>
      <c r="P4551" s="7">
        <v>4.99</v>
      </c>
      <c r="Q4551" s="7"/>
      <c r="R4551" s="1"/>
      <c r="S4551" s="1"/>
      <c r="T4551" s="1"/>
      <c r="U4551" s="15" t="s">
        <v>816</v>
      </c>
      <c r="V4551" s="52"/>
      <c r="W4551" s="14" t="s">
        <v>815</v>
      </c>
      <c r="X4551" s="20">
        <v>0</v>
      </c>
      <c r="Y4551" s="7" t="s">
        <v>13322</v>
      </c>
      <c r="Z4551" s="11" t="s">
        <v>4442</v>
      </c>
      <c r="AA4551" s="7">
        <v>40000000</v>
      </c>
      <c r="AB4551" s="1" t="s">
        <v>15276</v>
      </c>
      <c r="AC4551" s="7" t="s">
        <v>14869</v>
      </c>
      <c r="AD4551" s="1" t="s">
        <v>16269</v>
      </c>
    </row>
    <row r="4552" spans="1:30">
      <c r="A4552" s="6">
        <v>43941</v>
      </c>
      <c r="B4552" s="7" t="s">
        <v>21</v>
      </c>
      <c r="C4552" s="7" t="s">
        <v>2648</v>
      </c>
      <c r="D4552" s="11" t="s">
        <v>3952</v>
      </c>
      <c r="E4552" s="7" t="s">
        <v>16</v>
      </c>
      <c r="F4552" s="7" t="s">
        <v>4105</v>
      </c>
      <c r="G4552" s="7" t="s">
        <v>17</v>
      </c>
      <c r="H4552" s="7" t="s">
        <v>7646</v>
      </c>
      <c r="I4552" s="7" t="s">
        <v>9320</v>
      </c>
      <c r="J4552" s="7"/>
      <c r="K4552" s="7"/>
      <c r="L4552" s="7" t="s">
        <v>14369</v>
      </c>
      <c r="M4552" s="7" t="s">
        <v>14368</v>
      </c>
      <c r="N4552" s="7">
        <v>495</v>
      </c>
      <c r="O4552" s="7"/>
      <c r="P4552" s="7"/>
      <c r="Q4552" s="7"/>
      <c r="R4552" s="1"/>
      <c r="S4552" s="1"/>
      <c r="T4552" s="1"/>
      <c r="U4552" s="15" t="s">
        <v>816</v>
      </c>
      <c r="V4552" s="52"/>
      <c r="W4552" s="14" t="s">
        <v>815</v>
      </c>
      <c r="X4552" s="20">
        <v>0</v>
      </c>
      <c r="Y4552" s="7" t="s">
        <v>13323</v>
      </c>
      <c r="Z4552" s="11" t="s">
        <v>4442</v>
      </c>
      <c r="AA4552" s="7">
        <v>50000</v>
      </c>
      <c r="AB4552" s="1" t="s">
        <v>15761</v>
      </c>
      <c r="AC4552" s="7" t="s">
        <v>14868</v>
      </c>
      <c r="AD4552" s="1" t="s">
        <v>16269</v>
      </c>
    </row>
    <row r="4553" spans="1:30">
      <c r="A4553" s="6">
        <v>43941</v>
      </c>
      <c r="B4553" s="7" t="s">
        <v>15</v>
      </c>
      <c r="C4553" s="7" t="s">
        <v>4645</v>
      </c>
      <c r="D4553" s="7" t="s">
        <v>692</v>
      </c>
      <c r="E4553" s="7" t="s">
        <v>16</v>
      </c>
      <c r="F4553" s="7"/>
      <c r="G4553" s="7" t="s">
        <v>37</v>
      </c>
      <c r="H4553" s="7" t="s">
        <v>7647</v>
      </c>
      <c r="I4553" s="7" t="s">
        <v>9749</v>
      </c>
      <c r="J4553" s="7"/>
      <c r="K4553" s="7" t="s">
        <v>9750</v>
      </c>
      <c r="L4553" s="7" t="s">
        <v>14677</v>
      </c>
      <c r="M4553" s="7" t="s">
        <v>9751</v>
      </c>
      <c r="N4553" s="7">
        <v>494.64</v>
      </c>
      <c r="O4553" s="7">
        <v>24</v>
      </c>
      <c r="P4553" s="7">
        <v>20.61</v>
      </c>
      <c r="Q4553" s="7"/>
      <c r="R4553" s="1"/>
      <c r="S4553" s="1"/>
      <c r="T4553" s="1"/>
      <c r="U4553" s="15" t="s">
        <v>816</v>
      </c>
      <c r="V4553" s="52"/>
      <c r="W4553" s="14" t="s">
        <v>815</v>
      </c>
      <c r="X4553" s="20">
        <v>0</v>
      </c>
      <c r="Y4553" s="7" t="s">
        <v>13324</v>
      </c>
      <c r="Z4553" s="11" t="s">
        <v>4442</v>
      </c>
      <c r="AA4553" s="7">
        <v>94000</v>
      </c>
      <c r="AB4553" s="1" t="s">
        <v>16078</v>
      </c>
      <c r="AC4553" s="7" t="s">
        <v>14870</v>
      </c>
      <c r="AD4553" s="1" t="s">
        <v>16269</v>
      </c>
    </row>
    <row r="4554" spans="1:30">
      <c r="A4554" s="6" t="s">
        <v>815</v>
      </c>
      <c r="B4554" s="7" t="s">
        <v>15</v>
      </c>
      <c r="C4554" s="7" t="s">
        <v>4458</v>
      </c>
      <c r="D4554" s="11" t="s">
        <v>904</v>
      </c>
      <c r="E4554" s="7" t="s">
        <v>16</v>
      </c>
      <c r="F4554" s="7" t="s">
        <v>4459</v>
      </c>
      <c r="G4554" s="7" t="s">
        <v>17</v>
      </c>
      <c r="H4554" s="7" t="s">
        <v>7648</v>
      </c>
      <c r="I4554" s="7" t="s">
        <v>9852</v>
      </c>
      <c r="J4554" s="7"/>
      <c r="K4554" s="7" t="s">
        <v>4517</v>
      </c>
      <c r="L4554" s="7"/>
      <c r="M4554" s="7"/>
      <c r="N4554" s="7">
        <v>491.04</v>
      </c>
      <c r="O4554" s="7"/>
      <c r="P4554" s="7"/>
      <c r="Q4554" s="7"/>
      <c r="R4554" s="1"/>
      <c r="S4554" s="1"/>
      <c r="T4554" s="1"/>
      <c r="U4554" s="15" t="s">
        <v>816</v>
      </c>
      <c r="V4554" s="52"/>
      <c r="W4554" s="14" t="s">
        <v>815</v>
      </c>
      <c r="X4554" s="20">
        <v>0</v>
      </c>
      <c r="Y4554" s="7" t="s">
        <v>13325</v>
      </c>
      <c r="Z4554" s="11" t="s">
        <v>4442</v>
      </c>
      <c r="AA4554" s="7"/>
      <c r="AB4554" s="1" t="s">
        <v>14871</v>
      </c>
      <c r="AC4554" s="7"/>
      <c r="AD4554" s="1" t="s">
        <v>16269</v>
      </c>
    </row>
    <row r="4555" spans="1:30">
      <c r="A4555" s="6">
        <v>43943</v>
      </c>
      <c r="B4555" s="7" t="s">
        <v>15</v>
      </c>
      <c r="C4555" s="7" t="s">
        <v>4642</v>
      </c>
      <c r="D4555" s="7" t="s">
        <v>2046</v>
      </c>
      <c r="E4555" s="7" t="s">
        <v>16</v>
      </c>
      <c r="F4555" s="7"/>
      <c r="G4555" s="7" t="s">
        <v>17</v>
      </c>
      <c r="H4555" s="7" t="s">
        <v>7649</v>
      </c>
      <c r="I4555" s="7" t="s">
        <v>2093</v>
      </c>
      <c r="J4555" s="7"/>
      <c r="K4555" s="7" t="s">
        <v>2094</v>
      </c>
      <c r="L4555" s="7" t="s">
        <v>13865</v>
      </c>
      <c r="M4555" s="7" t="s">
        <v>2055</v>
      </c>
      <c r="N4555" s="7">
        <v>490</v>
      </c>
      <c r="O4555" s="7">
        <v>1000</v>
      </c>
      <c r="P4555" s="7">
        <v>0.49</v>
      </c>
      <c r="Q4555" s="7"/>
      <c r="R4555" s="1"/>
      <c r="S4555" s="1"/>
      <c r="T4555" s="1"/>
      <c r="U4555" s="15" t="s">
        <v>816</v>
      </c>
      <c r="V4555" s="52"/>
      <c r="W4555" s="14" t="s">
        <v>815</v>
      </c>
      <c r="X4555" s="20">
        <v>0</v>
      </c>
      <c r="Y4555" s="7" t="s">
        <v>13326</v>
      </c>
      <c r="Z4555" s="11" t="s">
        <v>4442</v>
      </c>
      <c r="AA4555" s="7">
        <v>2000000</v>
      </c>
      <c r="AB4555" s="1" t="s">
        <v>15207</v>
      </c>
      <c r="AC4555" s="7" t="s">
        <v>14869</v>
      </c>
      <c r="AD4555" s="1" t="s">
        <v>16269</v>
      </c>
    </row>
    <row r="4556" spans="1:30">
      <c r="A4556" s="6">
        <v>43918</v>
      </c>
      <c r="B4556" s="7" t="s">
        <v>15</v>
      </c>
      <c r="C4556" s="7" t="s">
        <v>4632</v>
      </c>
      <c r="D4556" s="7" t="s">
        <v>3512</v>
      </c>
      <c r="E4556" s="7" t="s">
        <v>16</v>
      </c>
      <c r="F4556" s="7"/>
      <c r="G4556" s="7" t="s">
        <v>17</v>
      </c>
      <c r="H4556" s="7" t="s">
        <v>7650</v>
      </c>
      <c r="I4556" s="7" t="s">
        <v>10408</v>
      </c>
      <c r="J4556" s="7" t="s">
        <v>10409</v>
      </c>
      <c r="K4556" s="7" t="s">
        <v>10409</v>
      </c>
      <c r="L4556" s="7" t="s">
        <v>8862</v>
      </c>
      <c r="M4556" s="7" t="s">
        <v>2855</v>
      </c>
      <c r="N4556" s="7">
        <v>489.7</v>
      </c>
      <c r="O4556" s="7">
        <v>200</v>
      </c>
      <c r="P4556" s="7">
        <v>2.4485000000000001</v>
      </c>
      <c r="Q4556" s="7"/>
      <c r="R4556" s="1"/>
      <c r="S4556" s="1"/>
      <c r="T4556" s="1"/>
      <c r="U4556" s="15" t="s">
        <v>816</v>
      </c>
      <c r="V4556" s="52"/>
      <c r="W4556" s="14" t="s">
        <v>815</v>
      </c>
      <c r="X4556" s="20">
        <v>0</v>
      </c>
      <c r="Y4556" s="7" t="s">
        <v>13327</v>
      </c>
      <c r="Z4556" s="11" t="s">
        <v>4442</v>
      </c>
      <c r="AA4556" s="7">
        <v>6000000</v>
      </c>
      <c r="AB4556" s="1" t="s">
        <v>15297</v>
      </c>
      <c r="AC4556" s="7" t="s">
        <v>14869</v>
      </c>
      <c r="AD4556" s="1" t="s">
        <v>16269</v>
      </c>
    </row>
    <row r="4557" spans="1:30">
      <c r="A4557" s="6">
        <v>43916</v>
      </c>
      <c r="B4557" s="7" t="s">
        <v>15</v>
      </c>
      <c r="C4557" s="7" t="s">
        <v>4458</v>
      </c>
      <c r="D4557" s="11" t="s">
        <v>904</v>
      </c>
      <c r="E4557" s="7" t="s">
        <v>16</v>
      </c>
      <c r="F4557" s="7" t="s">
        <v>4459</v>
      </c>
      <c r="G4557" s="7" t="s">
        <v>17</v>
      </c>
      <c r="H4557" s="7" t="s">
        <v>7651</v>
      </c>
      <c r="I4557" s="7" t="s">
        <v>10225</v>
      </c>
      <c r="J4557" s="7"/>
      <c r="K4557" s="7" t="s">
        <v>4517</v>
      </c>
      <c r="L4557" s="7" t="s">
        <v>8268</v>
      </c>
      <c r="M4557" s="7" t="s">
        <v>1216</v>
      </c>
      <c r="N4557" s="7">
        <v>487.5</v>
      </c>
      <c r="O4557" s="7">
        <v>1500</v>
      </c>
      <c r="P4557" s="7">
        <v>0.33</v>
      </c>
      <c r="Q4557" s="7"/>
      <c r="R4557" s="1"/>
      <c r="S4557" s="1"/>
      <c r="T4557" s="1"/>
      <c r="U4557" s="15" t="s">
        <v>816</v>
      </c>
      <c r="V4557" s="52"/>
      <c r="W4557" s="14" t="s">
        <v>815</v>
      </c>
      <c r="X4557" s="20">
        <v>0</v>
      </c>
      <c r="Y4557" s="7" t="s">
        <v>13328</v>
      </c>
      <c r="Z4557" s="11" t="s">
        <v>4442</v>
      </c>
      <c r="AA4557" s="7">
        <v>2000000</v>
      </c>
      <c r="AB4557" s="1" t="s">
        <v>15070</v>
      </c>
      <c r="AC4557" s="7" t="s">
        <v>14869</v>
      </c>
      <c r="AD4557" s="1" t="s">
        <v>16269</v>
      </c>
    </row>
    <row r="4558" spans="1:30">
      <c r="A4558" s="6">
        <v>43944</v>
      </c>
      <c r="B4558" s="7" t="s">
        <v>21</v>
      </c>
      <c r="C4558" s="7" t="s">
        <v>7652</v>
      </c>
      <c r="D4558" s="11" t="s">
        <v>904</v>
      </c>
      <c r="E4558" s="7" t="s">
        <v>117</v>
      </c>
      <c r="F4558" s="7" t="s">
        <v>1273</v>
      </c>
      <c r="G4558" s="7" t="s">
        <v>17</v>
      </c>
      <c r="H4558" s="7" t="s">
        <v>7653</v>
      </c>
      <c r="I4558" s="7" t="s">
        <v>10410</v>
      </c>
      <c r="J4558" s="7"/>
      <c r="K4558" s="7" t="s">
        <v>10411</v>
      </c>
      <c r="L4558" s="7" t="s">
        <v>14834</v>
      </c>
      <c r="M4558" s="7" t="s">
        <v>14833</v>
      </c>
      <c r="N4558" s="7">
        <v>480</v>
      </c>
      <c r="O4558" s="7"/>
      <c r="P4558" s="7"/>
      <c r="Q4558" s="7"/>
      <c r="R4558" s="1"/>
      <c r="S4558" s="1"/>
      <c r="T4558" s="1"/>
      <c r="U4558" s="15" t="s">
        <v>816</v>
      </c>
      <c r="V4558" s="52"/>
      <c r="W4558" s="14" t="s">
        <v>815</v>
      </c>
      <c r="X4558" s="20">
        <v>0</v>
      </c>
      <c r="Y4558" s="7" t="s">
        <v>13329</v>
      </c>
      <c r="Z4558" s="11" t="s">
        <v>4442</v>
      </c>
      <c r="AA4558" s="7">
        <v>30000</v>
      </c>
      <c r="AB4558" s="1" t="s">
        <v>16236</v>
      </c>
      <c r="AC4558" s="7" t="s">
        <v>14868</v>
      </c>
      <c r="AD4558" s="1" t="s">
        <v>16269</v>
      </c>
    </row>
    <row r="4559" spans="1:30">
      <c r="A4559" s="6">
        <v>43938</v>
      </c>
      <c r="B4559" s="7" t="s">
        <v>21</v>
      </c>
      <c r="C4559" s="7" t="s">
        <v>4589</v>
      </c>
      <c r="D4559" s="7" t="s">
        <v>2170</v>
      </c>
      <c r="E4559" s="7" t="s">
        <v>16</v>
      </c>
      <c r="F4559" s="7"/>
      <c r="G4559" s="7" t="s">
        <v>17</v>
      </c>
      <c r="H4559" s="7" t="s">
        <v>7654</v>
      </c>
      <c r="I4559" s="7" t="s">
        <v>5081</v>
      </c>
      <c r="J4559" s="7"/>
      <c r="K4559" s="7"/>
      <c r="L4559" s="7" t="s">
        <v>13872</v>
      </c>
      <c r="M4559" s="7" t="s">
        <v>2172</v>
      </c>
      <c r="N4559" s="7">
        <v>477.36</v>
      </c>
      <c r="O4559" s="7">
        <v>78</v>
      </c>
      <c r="P4559" s="7">
        <v>6.12</v>
      </c>
      <c r="Q4559" s="7"/>
      <c r="R4559" s="1"/>
      <c r="S4559" s="1"/>
      <c r="T4559" s="1"/>
      <c r="U4559" s="15" t="s">
        <v>816</v>
      </c>
      <c r="V4559" s="52"/>
      <c r="W4559" s="14" t="s">
        <v>815</v>
      </c>
      <c r="X4559" s="20">
        <v>0</v>
      </c>
      <c r="Y4559" s="7" t="s">
        <v>13330</v>
      </c>
      <c r="Z4559" s="11" t="s">
        <v>4442</v>
      </c>
      <c r="AA4559" s="7">
        <v>500000</v>
      </c>
      <c r="AB4559" s="1" t="s">
        <v>15215</v>
      </c>
      <c r="AC4559" s="7" t="s">
        <v>14869</v>
      </c>
      <c r="AD4559" s="1" t="s">
        <v>16269</v>
      </c>
    </row>
    <row r="4560" spans="1:30">
      <c r="A4560" s="6">
        <v>43938</v>
      </c>
      <c r="B4560" s="7" t="s">
        <v>21</v>
      </c>
      <c r="C4560" s="7" t="s">
        <v>4589</v>
      </c>
      <c r="D4560" s="7" t="s">
        <v>2170</v>
      </c>
      <c r="E4560" s="7" t="s">
        <v>16</v>
      </c>
      <c r="F4560" s="7"/>
      <c r="G4560" s="7" t="s">
        <v>17</v>
      </c>
      <c r="H4560" s="7" t="s">
        <v>7655</v>
      </c>
      <c r="I4560" s="7" t="s">
        <v>5081</v>
      </c>
      <c r="J4560" s="7"/>
      <c r="K4560" s="7"/>
      <c r="L4560" s="7" t="s">
        <v>13872</v>
      </c>
      <c r="M4560" s="7" t="s">
        <v>2172</v>
      </c>
      <c r="N4560" s="7">
        <v>477.36</v>
      </c>
      <c r="O4560" s="7">
        <v>78</v>
      </c>
      <c r="P4560" s="7">
        <v>6.12</v>
      </c>
      <c r="Q4560" s="7"/>
      <c r="R4560" s="1"/>
      <c r="S4560" s="1"/>
      <c r="T4560" s="1"/>
      <c r="U4560" s="15" t="s">
        <v>816</v>
      </c>
      <c r="V4560" s="52"/>
      <c r="W4560" s="14" t="s">
        <v>815</v>
      </c>
      <c r="X4560" s="20">
        <v>0</v>
      </c>
      <c r="Y4560" s="7" t="s">
        <v>13331</v>
      </c>
      <c r="Z4560" s="11" t="s">
        <v>4442</v>
      </c>
      <c r="AA4560" s="7">
        <v>500000</v>
      </c>
      <c r="AB4560" s="1" t="s">
        <v>15215</v>
      </c>
      <c r="AC4560" s="7" t="s">
        <v>14869</v>
      </c>
      <c r="AD4560" s="1" t="s">
        <v>16269</v>
      </c>
    </row>
    <row r="4561" spans="1:30">
      <c r="A4561" s="6" t="s">
        <v>815</v>
      </c>
      <c r="B4561" s="7" t="s">
        <v>15</v>
      </c>
      <c r="C4561" s="7" t="s">
        <v>4458</v>
      </c>
      <c r="D4561" s="11" t="s">
        <v>904</v>
      </c>
      <c r="E4561" s="7" t="s">
        <v>16</v>
      </c>
      <c r="F4561" s="7" t="s">
        <v>4459</v>
      </c>
      <c r="G4561" s="7" t="s">
        <v>17</v>
      </c>
      <c r="H4561" s="7" t="s">
        <v>6431</v>
      </c>
      <c r="I4561" s="7" t="s">
        <v>9852</v>
      </c>
      <c r="J4561" s="7"/>
      <c r="K4561" s="7" t="s">
        <v>4517</v>
      </c>
      <c r="L4561" s="7" t="s">
        <v>9071</v>
      </c>
      <c r="M4561" s="7" t="s">
        <v>10346</v>
      </c>
      <c r="N4561" s="7">
        <v>477.24</v>
      </c>
      <c r="O4561" s="7"/>
      <c r="P4561" s="7"/>
      <c r="Q4561" s="7"/>
      <c r="R4561" s="1"/>
      <c r="S4561" s="1"/>
      <c r="T4561" s="1"/>
      <c r="U4561" s="15" t="s">
        <v>816</v>
      </c>
      <c r="V4561" s="52"/>
      <c r="W4561" s="14" t="s">
        <v>815</v>
      </c>
      <c r="X4561" s="20">
        <v>0</v>
      </c>
      <c r="Y4561" s="7" t="s">
        <v>13332</v>
      </c>
      <c r="Z4561" s="11" t="s">
        <v>4442</v>
      </c>
      <c r="AA4561" s="7">
        <v>1000000</v>
      </c>
      <c r="AB4561" s="1" t="s">
        <v>15881</v>
      </c>
      <c r="AC4561" s="7" t="s">
        <v>14869</v>
      </c>
      <c r="AD4561" s="1" t="s">
        <v>16269</v>
      </c>
    </row>
    <row r="4562" spans="1:30">
      <c r="A4562" s="6">
        <v>43948</v>
      </c>
      <c r="B4562" s="7" t="s">
        <v>21</v>
      </c>
      <c r="C4562" s="7" t="s">
        <v>4451</v>
      </c>
      <c r="D4562" s="7" t="s">
        <v>2480</v>
      </c>
      <c r="E4562" s="7" t="s">
        <v>16</v>
      </c>
      <c r="F4562" s="7" t="s">
        <v>2481</v>
      </c>
      <c r="G4562" s="7" t="s">
        <v>17</v>
      </c>
      <c r="H4562" s="7" t="s">
        <v>6118</v>
      </c>
      <c r="I4562" s="7" t="s">
        <v>2490</v>
      </c>
      <c r="J4562" s="7" t="s">
        <v>2485</v>
      </c>
      <c r="K4562" s="7"/>
      <c r="L4562" s="7" t="s">
        <v>2491</v>
      </c>
      <c r="M4562" s="7" t="s">
        <v>2492</v>
      </c>
      <c r="N4562" s="7">
        <v>475.5</v>
      </c>
      <c r="O4562" s="7"/>
      <c r="P4562" s="7"/>
      <c r="Q4562" s="7"/>
      <c r="R4562" s="1"/>
      <c r="S4562" s="1"/>
      <c r="T4562" s="1"/>
      <c r="U4562" s="15" t="s">
        <v>816</v>
      </c>
      <c r="V4562" s="52"/>
      <c r="W4562" s="14" t="s">
        <v>815</v>
      </c>
      <c r="X4562" s="20">
        <v>0</v>
      </c>
      <c r="Y4562" s="7" t="s">
        <v>13333</v>
      </c>
      <c r="Z4562" s="11" t="s">
        <v>4442</v>
      </c>
      <c r="AA4562" s="7">
        <v>1000000</v>
      </c>
      <c r="AB4562" s="1" t="s">
        <v>15256</v>
      </c>
      <c r="AC4562" s="7" t="s">
        <v>14869</v>
      </c>
      <c r="AD4562" s="1" t="s">
        <v>16269</v>
      </c>
    </row>
    <row r="4563" spans="1:30">
      <c r="A4563" s="6" t="s">
        <v>815</v>
      </c>
      <c r="B4563" s="7" t="s">
        <v>15</v>
      </c>
      <c r="C4563" s="7" t="s">
        <v>4251</v>
      </c>
      <c r="D4563" s="7" t="s">
        <v>3925</v>
      </c>
      <c r="E4563" s="7" t="s">
        <v>16</v>
      </c>
      <c r="F4563" s="7" t="s">
        <v>4252</v>
      </c>
      <c r="G4563" s="7" t="s">
        <v>37</v>
      </c>
      <c r="H4563" s="7" t="s">
        <v>7656</v>
      </c>
      <c r="I4563" s="7" t="s">
        <v>8278</v>
      </c>
      <c r="J4563" s="7" t="s">
        <v>2740</v>
      </c>
      <c r="K4563" s="7" t="s">
        <v>8279</v>
      </c>
      <c r="L4563" s="7" t="s">
        <v>14298</v>
      </c>
      <c r="M4563" s="7" t="s">
        <v>8280</v>
      </c>
      <c r="N4563" s="7">
        <v>468.72</v>
      </c>
      <c r="O4563" s="7">
        <v>12</v>
      </c>
      <c r="P4563" s="7">
        <v>39.06</v>
      </c>
      <c r="Q4563" s="7"/>
      <c r="R4563" s="1"/>
      <c r="S4563" s="1"/>
      <c r="T4563" s="1"/>
      <c r="U4563" s="15" t="s">
        <v>816</v>
      </c>
      <c r="V4563" s="52"/>
      <c r="W4563" s="14" t="s">
        <v>815</v>
      </c>
      <c r="X4563" s="20">
        <v>0</v>
      </c>
      <c r="Y4563" s="7" t="s">
        <v>13334</v>
      </c>
      <c r="Z4563" s="11" t="s">
        <v>4442</v>
      </c>
      <c r="AA4563" s="7">
        <v>0</v>
      </c>
      <c r="AB4563" s="1" t="s">
        <v>15669</v>
      </c>
      <c r="AC4563" s="7" t="s">
        <v>14869</v>
      </c>
      <c r="AD4563" s="1" t="s">
        <v>16269</v>
      </c>
    </row>
    <row r="4564" spans="1:30">
      <c r="A4564" s="6">
        <v>43938</v>
      </c>
      <c r="B4564" s="7" t="s">
        <v>21</v>
      </c>
      <c r="C4564" s="7" t="s">
        <v>4589</v>
      </c>
      <c r="D4564" s="7" t="s">
        <v>2170</v>
      </c>
      <c r="E4564" s="7" t="s">
        <v>16</v>
      </c>
      <c r="F4564" s="7"/>
      <c r="G4564" s="7" t="s">
        <v>17</v>
      </c>
      <c r="H4564" s="7" t="s">
        <v>7657</v>
      </c>
      <c r="I4564" s="7" t="s">
        <v>5081</v>
      </c>
      <c r="J4564" s="7"/>
      <c r="K4564" s="7"/>
      <c r="L4564" s="7" t="s">
        <v>13872</v>
      </c>
      <c r="M4564" s="7" t="s">
        <v>2172</v>
      </c>
      <c r="N4564" s="7">
        <v>468.12</v>
      </c>
      <c r="O4564" s="7">
        <v>94</v>
      </c>
      <c r="P4564" s="7">
        <v>4.9800000000000004</v>
      </c>
      <c r="Q4564" s="7"/>
      <c r="R4564" s="1"/>
      <c r="S4564" s="1"/>
      <c r="T4564" s="1"/>
      <c r="U4564" s="15" t="s">
        <v>816</v>
      </c>
      <c r="V4564" s="52"/>
      <c r="W4564" s="14" t="s">
        <v>815</v>
      </c>
      <c r="X4564" s="20">
        <v>0</v>
      </c>
      <c r="Y4564" s="7" t="s">
        <v>13335</v>
      </c>
      <c r="Z4564" s="11" t="s">
        <v>4442</v>
      </c>
      <c r="AA4564" s="7">
        <v>500000</v>
      </c>
      <c r="AB4564" s="1" t="s">
        <v>15215</v>
      </c>
      <c r="AC4564" s="7" t="s">
        <v>14869</v>
      </c>
      <c r="AD4564" s="1" t="s">
        <v>16269</v>
      </c>
    </row>
    <row r="4565" spans="1:30">
      <c r="A4565" s="6">
        <v>43922</v>
      </c>
      <c r="B4565" s="7" t="s">
        <v>15</v>
      </c>
      <c r="C4565" s="7" t="s">
        <v>4632</v>
      </c>
      <c r="D4565" s="7" t="s">
        <v>3512</v>
      </c>
      <c r="E4565" s="7" t="s">
        <v>16</v>
      </c>
      <c r="F4565" s="7"/>
      <c r="G4565" s="7" t="s">
        <v>17</v>
      </c>
      <c r="H4565" s="7" t="s">
        <v>7658</v>
      </c>
      <c r="I4565" s="7" t="s">
        <v>10412</v>
      </c>
      <c r="J4565" s="7" t="s">
        <v>10413</v>
      </c>
      <c r="K4565" s="7" t="s">
        <v>10413</v>
      </c>
      <c r="L4565" s="7" t="s">
        <v>8468</v>
      </c>
      <c r="M4565" s="7" t="s">
        <v>8243</v>
      </c>
      <c r="N4565" s="7">
        <v>468</v>
      </c>
      <c r="O4565" s="7">
        <v>100</v>
      </c>
      <c r="P4565" s="7">
        <v>4.68</v>
      </c>
      <c r="Q4565" s="7"/>
      <c r="R4565" s="1"/>
      <c r="S4565" s="1"/>
      <c r="T4565" s="1"/>
      <c r="U4565" s="15" t="s">
        <v>816</v>
      </c>
      <c r="V4565" s="52"/>
      <c r="W4565" s="14" t="s">
        <v>815</v>
      </c>
      <c r="X4565" s="20">
        <v>0</v>
      </c>
      <c r="Y4565" s="7" t="s">
        <v>13336</v>
      </c>
      <c r="Z4565" s="11" t="s">
        <v>4442</v>
      </c>
      <c r="AA4565" s="7">
        <v>900000000</v>
      </c>
      <c r="AB4565" s="1" t="s">
        <v>15657</v>
      </c>
      <c r="AC4565" s="7" t="s">
        <v>14869</v>
      </c>
      <c r="AD4565" s="1" t="s">
        <v>16269</v>
      </c>
    </row>
    <row r="4566" spans="1:30">
      <c r="A4566" s="6">
        <v>43942</v>
      </c>
      <c r="B4566" s="7" t="s">
        <v>15</v>
      </c>
      <c r="C4566" s="7" t="s">
        <v>4593</v>
      </c>
      <c r="D4566" s="7" t="s">
        <v>474</v>
      </c>
      <c r="E4566" s="7" t="s">
        <v>16</v>
      </c>
      <c r="F4566" s="7"/>
      <c r="G4566" s="7" t="s">
        <v>17</v>
      </c>
      <c r="H4566" s="7" t="s">
        <v>580</v>
      </c>
      <c r="I4566" s="7" t="s">
        <v>581</v>
      </c>
      <c r="J4566" s="7"/>
      <c r="K4566" s="7" t="s">
        <v>582</v>
      </c>
      <c r="L4566" s="7" t="s">
        <v>583</v>
      </c>
      <c r="M4566" s="7" t="s">
        <v>584</v>
      </c>
      <c r="N4566" s="7">
        <v>465</v>
      </c>
      <c r="O4566" s="7">
        <v>10</v>
      </c>
      <c r="P4566" s="7">
        <v>46.5</v>
      </c>
      <c r="Q4566" s="7" t="s">
        <v>4402</v>
      </c>
      <c r="R4566" s="1"/>
      <c r="S4566" s="1"/>
      <c r="T4566" s="1"/>
      <c r="U4566" s="15" t="s">
        <v>816</v>
      </c>
      <c r="V4566" s="52"/>
      <c r="W4566" s="14" t="s">
        <v>815</v>
      </c>
      <c r="X4566" s="20">
        <v>0</v>
      </c>
      <c r="Y4566" s="7" t="s">
        <v>13337</v>
      </c>
      <c r="Z4566" s="11" t="s">
        <v>4442</v>
      </c>
      <c r="AA4566" s="7">
        <v>1800000</v>
      </c>
      <c r="AB4566" s="1" t="s">
        <v>14972</v>
      </c>
      <c r="AC4566" s="7" t="s">
        <v>14868</v>
      </c>
      <c r="AD4566" s="1" t="s">
        <v>16269</v>
      </c>
    </row>
    <row r="4567" spans="1:30">
      <c r="A4567" s="6">
        <v>43949</v>
      </c>
      <c r="B4567" s="7" t="s">
        <v>1385</v>
      </c>
      <c r="C4567" s="7" t="s">
        <v>4499</v>
      </c>
      <c r="D4567" s="7" t="s">
        <v>2194</v>
      </c>
      <c r="E4567" s="7" t="s">
        <v>36</v>
      </c>
      <c r="F4567" s="7" t="s">
        <v>2319</v>
      </c>
      <c r="G4567" s="7" t="s">
        <v>17</v>
      </c>
      <c r="H4567" s="7" t="s">
        <v>7659</v>
      </c>
      <c r="I4567" s="7" t="s">
        <v>2321</v>
      </c>
      <c r="J4567" s="7" t="s">
        <v>2321</v>
      </c>
      <c r="K4567" s="7" t="s">
        <v>2321</v>
      </c>
      <c r="L4567" s="7" t="s">
        <v>14835</v>
      </c>
      <c r="M4567" s="7" t="s">
        <v>10414</v>
      </c>
      <c r="N4567" s="7">
        <v>465</v>
      </c>
      <c r="O4567" s="7">
        <v>30</v>
      </c>
      <c r="P4567" s="7">
        <v>15.5</v>
      </c>
      <c r="Q4567" s="7"/>
      <c r="R4567" s="1"/>
      <c r="S4567" s="1"/>
      <c r="T4567" s="1"/>
      <c r="U4567" s="15" t="s">
        <v>816</v>
      </c>
      <c r="V4567" s="52"/>
      <c r="W4567" s="14" t="s">
        <v>815</v>
      </c>
      <c r="X4567" s="20">
        <v>0</v>
      </c>
      <c r="Y4567" s="7" t="s">
        <v>13338</v>
      </c>
      <c r="Z4567" s="11" t="s">
        <v>4442</v>
      </c>
      <c r="AA4567" s="7">
        <v>4500</v>
      </c>
      <c r="AB4567" s="1" t="s">
        <v>16237</v>
      </c>
      <c r="AC4567" s="7" t="s">
        <v>14869</v>
      </c>
      <c r="AD4567" s="1" t="s">
        <v>16269</v>
      </c>
    </row>
    <row r="4568" spans="1:30">
      <c r="A4568" s="6" t="s">
        <v>815</v>
      </c>
      <c r="B4568" s="7" t="s">
        <v>15</v>
      </c>
      <c r="C4568" s="7" t="s">
        <v>4458</v>
      </c>
      <c r="D4568" s="11" t="s">
        <v>904</v>
      </c>
      <c r="E4568" s="7" t="s">
        <v>16</v>
      </c>
      <c r="F4568" s="7" t="s">
        <v>4459</v>
      </c>
      <c r="G4568" s="7" t="s">
        <v>17</v>
      </c>
      <c r="H4568" s="7" t="s">
        <v>7660</v>
      </c>
      <c r="I4568" s="7" t="s">
        <v>4843</v>
      </c>
      <c r="J4568" s="7"/>
      <c r="K4568" s="7" t="s">
        <v>4517</v>
      </c>
      <c r="L4568" s="7" t="s">
        <v>8316</v>
      </c>
      <c r="M4568" s="7" t="s">
        <v>14305</v>
      </c>
      <c r="N4568" s="7">
        <v>465</v>
      </c>
      <c r="O4568" s="7"/>
      <c r="P4568" s="7"/>
      <c r="Q4568" s="7"/>
      <c r="R4568" s="1"/>
      <c r="S4568" s="1"/>
      <c r="T4568" s="1"/>
      <c r="U4568" s="15" t="s">
        <v>816</v>
      </c>
      <c r="V4568" s="52"/>
      <c r="W4568" s="14" t="s">
        <v>815</v>
      </c>
      <c r="X4568" s="20">
        <v>0</v>
      </c>
      <c r="Y4568" s="7" t="s">
        <v>13339</v>
      </c>
      <c r="Z4568" s="11" t="s">
        <v>4442</v>
      </c>
      <c r="AA4568" s="7">
        <v>103730196.44</v>
      </c>
      <c r="AB4568" s="1" t="s">
        <v>15679</v>
      </c>
      <c r="AC4568" s="7" t="s">
        <v>14869</v>
      </c>
      <c r="AD4568" s="1" t="s">
        <v>16269</v>
      </c>
    </row>
    <row r="4569" spans="1:30">
      <c r="A4569" s="6">
        <v>43923</v>
      </c>
      <c r="B4569" s="7" t="s">
        <v>15</v>
      </c>
      <c r="C4569" s="7" t="s">
        <v>4632</v>
      </c>
      <c r="D4569" s="7" t="s">
        <v>3512</v>
      </c>
      <c r="E4569" s="7" t="s">
        <v>16</v>
      </c>
      <c r="F4569" s="7"/>
      <c r="G4569" s="7" t="s">
        <v>17</v>
      </c>
      <c r="H4569" s="7" t="s">
        <v>7661</v>
      </c>
      <c r="I4569" s="7" t="s">
        <v>10415</v>
      </c>
      <c r="J4569" s="7" t="s">
        <v>10416</v>
      </c>
      <c r="K4569" s="7" t="s">
        <v>10416</v>
      </c>
      <c r="L4569" s="7" t="s">
        <v>9889</v>
      </c>
      <c r="M4569" s="7" t="s">
        <v>9890</v>
      </c>
      <c r="N4569" s="7">
        <v>460.8</v>
      </c>
      <c r="O4569" s="7">
        <v>640</v>
      </c>
      <c r="P4569" s="7">
        <v>0.72</v>
      </c>
      <c r="Q4569" s="7"/>
      <c r="R4569" s="1"/>
      <c r="S4569" s="1"/>
      <c r="T4569" s="1"/>
      <c r="U4569" s="15" t="s">
        <v>816</v>
      </c>
      <c r="V4569" s="52"/>
      <c r="W4569" s="14" t="s">
        <v>815</v>
      </c>
      <c r="X4569" s="20">
        <v>0</v>
      </c>
      <c r="Y4569" s="7" t="s">
        <v>13340</v>
      </c>
      <c r="Z4569" s="11" t="s">
        <v>4442</v>
      </c>
      <c r="AA4569" s="7">
        <v>300000</v>
      </c>
      <c r="AB4569" s="1" t="s">
        <v>15897</v>
      </c>
      <c r="AC4569" s="7" t="s">
        <v>14868</v>
      </c>
      <c r="AD4569" s="1" t="s">
        <v>16269</v>
      </c>
    </row>
    <row r="4570" spans="1:30">
      <c r="A4570" s="6">
        <v>43949</v>
      </c>
      <c r="B4570" s="7" t="s">
        <v>1385</v>
      </c>
      <c r="C4570" s="7" t="s">
        <v>4499</v>
      </c>
      <c r="D4570" s="7" t="s">
        <v>2194</v>
      </c>
      <c r="E4570" s="7" t="s">
        <v>36</v>
      </c>
      <c r="F4570" s="7" t="s">
        <v>2319</v>
      </c>
      <c r="G4570" s="7" t="s">
        <v>17</v>
      </c>
      <c r="H4570" s="7" t="s">
        <v>7662</v>
      </c>
      <c r="I4570" s="7" t="s">
        <v>2321</v>
      </c>
      <c r="J4570" s="7" t="s">
        <v>2321</v>
      </c>
      <c r="K4570" s="7" t="s">
        <v>2321</v>
      </c>
      <c r="L4570" s="7" t="s">
        <v>14836</v>
      </c>
      <c r="M4570" s="7" t="s">
        <v>10417</v>
      </c>
      <c r="N4570" s="7">
        <v>460</v>
      </c>
      <c r="O4570" s="7">
        <v>5</v>
      </c>
      <c r="P4570" s="7">
        <v>92</v>
      </c>
      <c r="Q4570" s="7"/>
      <c r="R4570" s="1"/>
      <c r="S4570" s="1"/>
      <c r="T4570" s="1"/>
      <c r="U4570" s="15" t="s">
        <v>816</v>
      </c>
      <c r="V4570" s="52"/>
      <c r="W4570" s="14" t="s">
        <v>815</v>
      </c>
      <c r="X4570" s="20">
        <v>0</v>
      </c>
      <c r="Y4570" s="7" t="s">
        <v>13341</v>
      </c>
      <c r="Z4570" s="11" t="s">
        <v>4442</v>
      </c>
      <c r="AA4570" s="7">
        <v>1457000</v>
      </c>
      <c r="AB4570" s="1" t="s">
        <v>16238</v>
      </c>
      <c r="AC4570" s="7" t="s">
        <v>14869</v>
      </c>
      <c r="AD4570" s="1" t="s">
        <v>16269</v>
      </c>
    </row>
    <row r="4571" spans="1:30">
      <c r="A4571" s="6">
        <v>43929</v>
      </c>
      <c r="B4571" s="7" t="s">
        <v>21</v>
      </c>
      <c r="C4571" s="7" t="s">
        <v>6310</v>
      </c>
      <c r="D4571" s="11" t="s">
        <v>904</v>
      </c>
      <c r="E4571" s="7" t="s">
        <v>117</v>
      </c>
      <c r="F4571" s="7"/>
      <c r="G4571" s="7" t="s">
        <v>34</v>
      </c>
      <c r="H4571" s="7" t="s">
        <v>7663</v>
      </c>
      <c r="I4571" s="7" t="s">
        <v>10418</v>
      </c>
      <c r="J4571" s="7"/>
      <c r="K4571" s="7" t="s">
        <v>10419</v>
      </c>
      <c r="L4571" s="7" t="s">
        <v>14837</v>
      </c>
      <c r="M4571" s="7" t="s">
        <v>10420</v>
      </c>
      <c r="N4571" s="7">
        <v>460</v>
      </c>
      <c r="O4571" s="7"/>
      <c r="P4571" s="7"/>
      <c r="Q4571" s="7"/>
      <c r="R4571" s="1"/>
      <c r="S4571" s="1"/>
      <c r="T4571" s="1"/>
      <c r="U4571" s="15" t="s">
        <v>816</v>
      </c>
      <c r="V4571" s="52"/>
      <c r="W4571" s="14" t="s">
        <v>815</v>
      </c>
      <c r="X4571" s="20">
        <v>0</v>
      </c>
      <c r="Y4571" s="7" t="s">
        <v>13342</v>
      </c>
      <c r="Z4571" s="11" t="s">
        <v>4442</v>
      </c>
      <c r="AA4571" s="7">
        <v>5000</v>
      </c>
      <c r="AB4571" s="1" t="s">
        <v>16239</v>
      </c>
      <c r="AC4571" s="7" t="s">
        <v>14868</v>
      </c>
      <c r="AD4571" s="1" t="s">
        <v>16269</v>
      </c>
    </row>
    <row r="4572" spans="1:30">
      <c r="A4572" s="6">
        <v>43918</v>
      </c>
      <c r="B4572" s="7" t="s">
        <v>15</v>
      </c>
      <c r="C4572" s="7" t="s">
        <v>4632</v>
      </c>
      <c r="D4572" s="7" t="s">
        <v>3512</v>
      </c>
      <c r="E4572" s="7" t="s">
        <v>16</v>
      </c>
      <c r="F4572" s="7"/>
      <c r="G4572" s="7" t="s">
        <v>17</v>
      </c>
      <c r="H4572" s="7" t="s">
        <v>7664</v>
      </c>
      <c r="I4572" s="7" t="s">
        <v>10421</v>
      </c>
      <c r="J4572" s="7" t="s">
        <v>10422</v>
      </c>
      <c r="K4572" s="7" t="s">
        <v>10422</v>
      </c>
      <c r="L4572" s="7" t="s">
        <v>3573</v>
      </c>
      <c r="M4572" s="7" t="s">
        <v>8603</v>
      </c>
      <c r="N4572" s="7">
        <v>453.96</v>
      </c>
      <c r="O4572" s="7">
        <v>12</v>
      </c>
      <c r="P4572" s="7">
        <v>37.83</v>
      </c>
      <c r="Q4572" s="7"/>
      <c r="R4572" s="1"/>
      <c r="S4572" s="1"/>
      <c r="T4572" s="1"/>
      <c r="U4572" s="15" t="s">
        <v>816</v>
      </c>
      <c r="V4572" s="52"/>
      <c r="W4572" s="14" t="s">
        <v>815</v>
      </c>
      <c r="X4572" s="20">
        <v>0</v>
      </c>
      <c r="Y4572" s="7" t="s">
        <v>13343</v>
      </c>
      <c r="Z4572" s="11" t="s">
        <v>4442</v>
      </c>
      <c r="AA4572" s="7">
        <v>450000</v>
      </c>
      <c r="AB4572" s="1" t="s">
        <v>15385</v>
      </c>
      <c r="AC4572" s="7" t="s">
        <v>14869</v>
      </c>
      <c r="AD4572" s="1" t="s">
        <v>16269</v>
      </c>
    </row>
    <row r="4573" spans="1:30">
      <c r="A4573" s="6">
        <v>43938</v>
      </c>
      <c r="B4573" s="7" t="s">
        <v>15</v>
      </c>
      <c r="C4573" s="7" t="s">
        <v>4244</v>
      </c>
      <c r="D4573" s="11" t="s">
        <v>3155</v>
      </c>
      <c r="E4573" s="7" t="s">
        <v>16</v>
      </c>
      <c r="F4573" s="7" t="s">
        <v>3156</v>
      </c>
      <c r="G4573" s="7" t="s">
        <v>34</v>
      </c>
      <c r="H4573" s="7" t="s">
        <v>7665</v>
      </c>
      <c r="I4573" s="7" t="s">
        <v>3207</v>
      </c>
      <c r="J4573" s="7" t="s">
        <v>3208</v>
      </c>
      <c r="K4573" s="7" t="s">
        <v>3209</v>
      </c>
      <c r="L4573" s="7" t="s">
        <v>13959</v>
      </c>
      <c r="M4573" s="7" t="s">
        <v>3210</v>
      </c>
      <c r="N4573" s="7">
        <v>450</v>
      </c>
      <c r="O4573" s="7">
        <v>15</v>
      </c>
      <c r="P4573" s="7">
        <v>30</v>
      </c>
      <c r="Q4573" s="7"/>
      <c r="R4573" s="1"/>
      <c r="S4573" s="1"/>
      <c r="T4573" s="1"/>
      <c r="U4573" s="15" t="s">
        <v>816</v>
      </c>
      <c r="V4573" s="52"/>
      <c r="W4573" s="14" t="s">
        <v>815</v>
      </c>
      <c r="X4573" s="20">
        <v>0</v>
      </c>
      <c r="Y4573" s="7" t="s">
        <v>13344</v>
      </c>
      <c r="Z4573" s="11" t="s">
        <v>4442</v>
      </c>
      <c r="AA4573" s="7">
        <v>100000</v>
      </c>
      <c r="AB4573" s="1" t="s">
        <v>15344</v>
      </c>
      <c r="AC4573" s="7" t="s">
        <v>14868</v>
      </c>
      <c r="AD4573" s="1" t="s">
        <v>16269</v>
      </c>
    </row>
    <row r="4574" spans="1:30">
      <c r="A4574" s="6">
        <v>43938</v>
      </c>
      <c r="B4574" s="7" t="s">
        <v>15</v>
      </c>
      <c r="C4574" s="7" t="s">
        <v>4244</v>
      </c>
      <c r="D4574" s="11" t="s">
        <v>3155</v>
      </c>
      <c r="E4574" s="7" t="s">
        <v>16</v>
      </c>
      <c r="F4574" s="7" t="s">
        <v>3156</v>
      </c>
      <c r="G4574" s="7" t="s">
        <v>34</v>
      </c>
      <c r="H4574" s="7" t="s">
        <v>7666</v>
      </c>
      <c r="I4574" s="7" t="s">
        <v>3207</v>
      </c>
      <c r="J4574" s="7" t="s">
        <v>3208</v>
      </c>
      <c r="K4574" s="7" t="s">
        <v>3209</v>
      </c>
      <c r="L4574" s="7" t="s">
        <v>13959</v>
      </c>
      <c r="M4574" s="7" t="s">
        <v>3210</v>
      </c>
      <c r="N4574" s="7">
        <v>450</v>
      </c>
      <c r="O4574" s="7">
        <v>15</v>
      </c>
      <c r="P4574" s="7">
        <v>30</v>
      </c>
      <c r="Q4574" s="7"/>
      <c r="R4574" s="1"/>
      <c r="S4574" s="1"/>
      <c r="T4574" s="1"/>
      <c r="U4574" s="15" t="s">
        <v>816</v>
      </c>
      <c r="V4574" s="52"/>
      <c r="W4574" s="14" t="s">
        <v>815</v>
      </c>
      <c r="X4574" s="20">
        <v>0</v>
      </c>
      <c r="Y4574" s="7" t="s">
        <v>13345</v>
      </c>
      <c r="Z4574" s="11" t="s">
        <v>4442</v>
      </c>
      <c r="AA4574" s="7">
        <v>100000</v>
      </c>
      <c r="AB4574" s="1" t="s">
        <v>15344</v>
      </c>
      <c r="AC4574" s="7" t="s">
        <v>14868</v>
      </c>
      <c r="AD4574" s="1" t="s">
        <v>16269</v>
      </c>
    </row>
    <row r="4575" spans="1:30">
      <c r="A4575" s="6">
        <v>43938</v>
      </c>
      <c r="B4575" s="7" t="s">
        <v>15</v>
      </c>
      <c r="C4575" s="7" t="s">
        <v>4244</v>
      </c>
      <c r="D4575" s="11" t="s">
        <v>3155</v>
      </c>
      <c r="E4575" s="7" t="s">
        <v>16</v>
      </c>
      <c r="F4575" s="7" t="s">
        <v>3156</v>
      </c>
      <c r="G4575" s="7" t="s">
        <v>34</v>
      </c>
      <c r="H4575" s="7" t="s">
        <v>7667</v>
      </c>
      <c r="I4575" s="7" t="s">
        <v>3207</v>
      </c>
      <c r="J4575" s="7" t="s">
        <v>3208</v>
      </c>
      <c r="K4575" s="7" t="s">
        <v>3209</v>
      </c>
      <c r="L4575" s="7" t="s">
        <v>13959</v>
      </c>
      <c r="M4575" s="7" t="s">
        <v>3210</v>
      </c>
      <c r="N4575" s="7">
        <v>450</v>
      </c>
      <c r="O4575" s="7">
        <v>15</v>
      </c>
      <c r="P4575" s="7">
        <v>30</v>
      </c>
      <c r="Q4575" s="7"/>
      <c r="R4575" s="1"/>
      <c r="S4575" s="1"/>
      <c r="T4575" s="1"/>
      <c r="U4575" s="15" t="s">
        <v>816</v>
      </c>
      <c r="V4575" s="52"/>
      <c r="W4575" s="14" t="s">
        <v>815</v>
      </c>
      <c r="X4575" s="20">
        <v>0</v>
      </c>
      <c r="Y4575" s="7" t="s">
        <v>13346</v>
      </c>
      <c r="Z4575" s="11" t="s">
        <v>4442</v>
      </c>
      <c r="AA4575" s="7">
        <v>100000</v>
      </c>
      <c r="AB4575" s="1" t="s">
        <v>15344</v>
      </c>
      <c r="AC4575" s="7" t="s">
        <v>14868</v>
      </c>
      <c r="AD4575" s="1" t="s">
        <v>16269</v>
      </c>
    </row>
    <row r="4576" spans="1:30">
      <c r="A4576" s="6">
        <v>43938</v>
      </c>
      <c r="B4576" s="7" t="s">
        <v>15</v>
      </c>
      <c r="C4576" s="7" t="s">
        <v>4244</v>
      </c>
      <c r="D4576" s="11" t="s">
        <v>3155</v>
      </c>
      <c r="E4576" s="7" t="s">
        <v>16</v>
      </c>
      <c r="F4576" s="7" t="s">
        <v>3156</v>
      </c>
      <c r="G4576" s="7" t="s">
        <v>34</v>
      </c>
      <c r="H4576" s="7" t="s">
        <v>7668</v>
      </c>
      <c r="I4576" s="7" t="s">
        <v>3207</v>
      </c>
      <c r="J4576" s="7" t="s">
        <v>3208</v>
      </c>
      <c r="K4576" s="7" t="s">
        <v>3209</v>
      </c>
      <c r="L4576" s="7" t="s">
        <v>13959</v>
      </c>
      <c r="M4576" s="7" t="s">
        <v>3210</v>
      </c>
      <c r="N4576" s="7">
        <v>450</v>
      </c>
      <c r="O4576" s="7">
        <v>15</v>
      </c>
      <c r="P4576" s="7">
        <v>30</v>
      </c>
      <c r="Q4576" s="7"/>
      <c r="R4576" s="1"/>
      <c r="S4576" s="1"/>
      <c r="T4576" s="1"/>
      <c r="U4576" s="15" t="s">
        <v>816</v>
      </c>
      <c r="V4576" s="52"/>
      <c r="W4576" s="14" t="s">
        <v>815</v>
      </c>
      <c r="X4576" s="20">
        <v>0</v>
      </c>
      <c r="Y4576" s="7" t="s">
        <v>13347</v>
      </c>
      <c r="Z4576" s="11" t="s">
        <v>4442</v>
      </c>
      <c r="AA4576" s="7">
        <v>100000</v>
      </c>
      <c r="AB4576" s="1" t="s">
        <v>15344</v>
      </c>
      <c r="AC4576" s="7" t="s">
        <v>14868</v>
      </c>
      <c r="AD4576" s="1" t="s">
        <v>16269</v>
      </c>
    </row>
    <row r="4577" spans="1:30">
      <c r="A4577" s="6">
        <v>43948</v>
      </c>
      <c r="B4577" s="7" t="s">
        <v>21</v>
      </c>
      <c r="C4577" s="7" t="s">
        <v>4451</v>
      </c>
      <c r="D4577" s="7" t="s">
        <v>2480</v>
      </c>
      <c r="E4577" s="7" t="s">
        <v>16</v>
      </c>
      <c r="F4577" s="7" t="s">
        <v>2481</v>
      </c>
      <c r="G4577" s="7" t="s">
        <v>17</v>
      </c>
      <c r="H4577" s="7" t="s">
        <v>6229</v>
      </c>
      <c r="I4577" s="7" t="s">
        <v>9333</v>
      </c>
      <c r="J4577" s="7" t="s">
        <v>2485</v>
      </c>
      <c r="K4577" s="7"/>
      <c r="L4577" s="7" t="s">
        <v>9334</v>
      </c>
      <c r="M4577" s="7" t="s">
        <v>9335</v>
      </c>
      <c r="N4577" s="7">
        <v>450</v>
      </c>
      <c r="O4577" s="7"/>
      <c r="P4577" s="7"/>
      <c r="Q4577" s="7"/>
      <c r="R4577" s="1"/>
      <c r="S4577" s="1"/>
      <c r="T4577" s="1"/>
      <c r="U4577" s="15" t="s">
        <v>816</v>
      </c>
      <c r="V4577" s="52"/>
      <c r="W4577" s="14" t="s">
        <v>815</v>
      </c>
      <c r="X4577" s="20">
        <v>0</v>
      </c>
      <c r="Y4577" s="7" t="s">
        <v>13348</v>
      </c>
      <c r="Z4577" s="11" t="s">
        <v>4442</v>
      </c>
      <c r="AA4577" s="7">
        <v>250000</v>
      </c>
      <c r="AB4577" s="1" t="s">
        <v>15060</v>
      </c>
      <c r="AC4577" s="7" t="s">
        <v>14870</v>
      </c>
      <c r="AD4577" s="1" t="s">
        <v>16269</v>
      </c>
    </row>
    <row r="4578" spans="1:30">
      <c r="A4578" s="6">
        <v>43918</v>
      </c>
      <c r="B4578" s="7" t="s">
        <v>15</v>
      </c>
      <c r="C4578" s="7" t="s">
        <v>4632</v>
      </c>
      <c r="D4578" s="7" t="s">
        <v>3512</v>
      </c>
      <c r="E4578" s="7" t="s">
        <v>16</v>
      </c>
      <c r="F4578" s="7"/>
      <c r="G4578" s="7" t="s">
        <v>17</v>
      </c>
      <c r="H4578" s="7" t="s">
        <v>7669</v>
      </c>
      <c r="I4578" s="7" t="s">
        <v>10423</v>
      </c>
      <c r="J4578" s="7" t="s">
        <v>10424</v>
      </c>
      <c r="K4578" s="7" t="s">
        <v>10424</v>
      </c>
      <c r="L4578" s="7" t="s">
        <v>9064</v>
      </c>
      <c r="M4578" s="7" t="s">
        <v>10425</v>
      </c>
      <c r="N4578" s="7">
        <v>450</v>
      </c>
      <c r="O4578" s="7">
        <v>120</v>
      </c>
      <c r="P4578" s="7">
        <v>3.75</v>
      </c>
      <c r="Q4578" s="7"/>
      <c r="R4578" s="1"/>
      <c r="S4578" s="1"/>
      <c r="T4578" s="1"/>
      <c r="U4578" s="15" t="s">
        <v>816</v>
      </c>
      <c r="V4578" s="52"/>
      <c r="W4578" s="14" t="s">
        <v>815</v>
      </c>
      <c r="X4578" s="20">
        <v>0</v>
      </c>
      <c r="Y4578" s="7" t="s">
        <v>13349</v>
      </c>
      <c r="Z4578" s="11" t="s">
        <v>4442</v>
      </c>
      <c r="AA4578" s="7">
        <v>30000</v>
      </c>
      <c r="AB4578" s="1" t="s">
        <v>15879</v>
      </c>
      <c r="AC4578" s="7" t="s">
        <v>14870</v>
      </c>
      <c r="AD4578" s="1" t="s">
        <v>16269</v>
      </c>
    </row>
    <row r="4579" spans="1:30">
      <c r="A4579" s="6">
        <v>43941</v>
      </c>
      <c r="B4579" s="7" t="s">
        <v>15</v>
      </c>
      <c r="C4579" s="7"/>
      <c r="D4579" s="7" t="s">
        <v>815</v>
      </c>
      <c r="E4579" s="7" t="s">
        <v>117</v>
      </c>
      <c r="F4579" s="7" t="s">
        <v>878</v>
      </c>
      <c r="G4579" s="7" t="s">
        <v>17</v>
      </c>
      <c r="H4579" s="7" t="s">
        <v>7670</v>
      </c>
      <c r="I4579" s="7" t="s">
        <v>8400</v>
      </c>
      <c r="J4579" s="7"/>
      <c r="K4579" s="7" t="s">
        <v>811</v>
      </c>
      <c r="L4579" s="7" t="s">
        <v>13743</v>
      </c>
      <c r="M4579" s="7" t="s">
        <v>885</v>
      </c>
      <c r="N4579" s="7">
        <v>445.8</v>
      </c>
      <c r="O4579" s="7">
        <v>60</v>
      </c>
      <c r="P4579" s="7">
        <v>7.43</v>
      </c>
      <c r="Q4579" s="7"/>
      <c r="R4579" s="1"/>
      <c r="S4579" s="1"/>
      <c r="T4579" s="1"/>
      <c r="U4579" s="15" t="s">
        <v>816</v>
      </c>
      <c r="V4579" s="52"/>
      <c r="W4579" s="14" t="s">
        <v>815</v>
      </c>
      <c r="X4579" s="20">
        <v>0</v>
      </c>
      <c r="Y4579" s="7" t="s">
        <v>13350</v>
      </c>
      <c r="Z4579" s="11" t="s">
        <v>4442</v>
      </c>
      <c r="AA4579" s="7">
        <v>160000</v>
      </c>
      <c r="AB4579" s="1" t="s">
        <v>15016</v>
      </c>
      <c r="AC4579" s="7" t="s">
        <v>14868</v>
      </c>
      <c r="AD4579" s="1" t="s">
        <v>16269</v>
      </c>
    </row>
    <row r="4580" spans="1:30">
      <c r="A4580" s="6">
        <v>43942</v>
      </c>
      <c r="B4580" s="7" t="s">
        <v>15</v>
      </c>
      <c r="C4580" s="7" t="s">
        <v>5184</v>
      </c>
      <c r="D4580" s="7" t="s">
        <v>474</v>
      </c>
      <c r="E4580" s="7" t="s">
        <v>16</v>
      </c>
      <c r="F4580" s="7"/>
      <c r="G4580" s="7" t="s">
        <v>37</v>
      </c>
      <c r="H4580" s="7" t="s">
        <v>7671</v>
      </c>
      <c r="I4580" s="7" t="s">
        <v>10068</v>
      </c>
      <c r="J4580" s="7"/>
      <c r="K4580" s="7" t="s">
        <v>10426</v>
      </c>
      <c r="L4580" s="7" t="s">
        <v>10427</v>
      </c>
      <c r="M4580" s="7" t="s">
        <v>10428</v>
      </c>
      <c r="N4580" s="7">
        <v>445</v>
      </c>
      <c r="O4580" s="7"/>
      <c r="P4580" s="7">
        <v>1</v>
      </c>
      <c r="Q4580" s="7"/>
      <c r="R4580" s="1"/>
      <c r="S4580" s="1"/>
      <c r="T4580" s="1"/>
      <c r="U4580" s="15" t="s">
        <v>816</v>
      </c>
      <c r="V4580" s="52"/>
      <c r="W4580" s="14" t="s">
        <v>815</v>
      </c>
      <c r="X4580" s="20">
        <v>0</v>
      </c>
      <c r="Y4580" s="7" t="s">
        <v>13351</v>
      </c>
      <c r="Z4580" s="11" t="s">
        <v>4442</v>
      </c>
      <c r="AA4580" s="7">
        <v>0</v>
      </c>
      <c r="AB4580" s="1" t="s">
        <v>16240</v>
      </c>
      <c r="AC4580" s="7" t="s">
        <v>14869</v>
      </c>
      <c r="AD4580" s="1" t="s">
        <v>16269</v>
      </c>
    </row>
    <row r="4581" spans="1:30">
      <c r="A4581" s="6">
        <v>43942</v>
      </c>
      <c r="B4581" s="7" t="s">
        <v>15</v>
      </c>
      <c r="C4581" s="7" t="s">
        <v>4452</v>
      </c>
      <c r="D4581" s="7" t="s">
        <v>3804</v>
      </c>
      <c r="E4581" s="7" t="s">
        <v>128</v>
      </c>
      <c r="F4581" s="7" t="s">
        <v>5701</v>
      </c>
      <c r="G4581" s="7" t="s">
        <v>17</v>
      </c>
      <c r="H4581" s="7" t="s">
        <v>7672</v>
      </c>
      <c r="I4581" s="7" t="s">
        <v>8765</v>
      </c>
      <c r="J4581" s="7"/>
      <c r="K4581" s="7" t="s">
        <v>2161</v>
      </c>
      <c r="L4581" s="7" t="s">
        <v>14395</v>
      </c>
      <c r="M4581" s="7" t="s">
        <v>8766</v>
      </c>
      <c r="N4581" s="7">
        <v>444</v>
      </c>
      <c r="O4581" s="7">
        <v>3</v>
      </c>
      <c r="P4581" s="7">
        <v>148</v>
      </c>
      <c r="Q4581" s="7"/>
      <c r="R4581" s="1"/>
      <c r="S4581" s="1"/>
      <c r="T4581" s="1"/>
      <c r="U4581" s="15" t="s">
        <v>816</v>
      </c>
      <c r="V4581" s="52"/>
      <c r="W4581" s="14" t="s">
        <v>815</v>
      </c>
      <c r="X4581" s="20">
        <v>0</v>
      </c>
      <c r="Y4581" s="7" t="s">
        <v>13352</v>
      </c>
      <c r="Z4581" s="11" t="s">
        <v>4442</v>
      </c>
      <c r="AA4581" s="7">
        <v>100000</v>
      </c>
      <c r="AB4581" s="1" t="s">
        <v>15794</v>
      </c>
      <c r="AC4581" s="7" t="s">
        <v>14868</v>
      </c>
      <c r="AD4581" s="1" t="s">
        <v>16269</v>
      </c>
    </row>
    <row r="4582" spans="1:30">
      <c r="A4582" s="6">
        <v>43944</v>
      </c>
      <c r="B4582" s="7" t="s">
        <v>21</v>
      </c>
      <c r="C4582" s="7" t="s">
        <v>4594</v>
      </c>
      <c r="D4582" s="11" t="s">
        <v>904</v>
      </c>
      <c r="E4582" s="7" t="s">
        <v>117</v>
      </c>
      <c r="F4582" s="7" t="s">
        <v>1191</v>
      </c>
      <c r="G4582" s="7" t="s">
        <v>17</v>
      </c>
      <c r="H4582" s="7" t="s">
        <v>7673</v>
      </c>
      <c r="I4582" s="7" t="s">
        <v>10429</v>
      </c>
      <c r="J4582" s="7"/>
      <c r="K4582" s="7"/>
      <c r="L4582" s="7" t="s">
        <v>14838</v>
      </c>
      <c r="M4582" s="7" t="s">
        <v>10430</v>
      </c>
      <c r="N4582" s="7">
        <v>442</v>
      </c>
      <c r="O4582" s="7"/>
      <c r="P4582" s="7"/>
      <c r="Q4582" s="7"/>
      <c r="R4582" s="1"/>
      <c r="S4582" s="1"/>
      <c r="T4582" s="1"/>
      <c r="U4582" s="15" t="s">
        <v>816</v>
      </c>
      <c r="V4582" s="52"/>
      <c r="W4582" s="14" t="s">
        <v>815</v>
      </c>
      <c r="X4582" s="20">
        <v>0</v>
      </c>
      <c r="Y4582" s="7" t="s">
        <v>13353</v>
      </c>
      <c r="Z4582" s="11" t="s">
        <v>4442</v>
      </c>
      <c r="AA4582" s="7">
        <v>20000</v>
      </c>
      <c r="AB4582" s="1" t="s">
        <v>16241</v>
      </c>
      <c r="AC4582" s="7" t="s">
        <v>14868</v>
      </c>
      <c r="AD4582" s="1" t="s">
        <v>16269</v>
      </c>
    </row>
    <row r="4583" spans="1:30">
      <c r="A4583" s="6">
        <v>43921</v>
      </c>
      <c r="B4583" s="7" t="s">
        <v>15</v>
      </c>
      <c r="C4583" s="7" t="s">
        <v>4632</v>
      </c>
      <c r="D4583" s="7" t="s">
        <v>3512</v>
      </c>
      <c r="E4583" s="7" t="s">
        <v>16</v>
      </c>
      <c r="F4583" s="7"/>
      <c r="G4583" s="7" t="s">
        <v>17</v>
      </c>
      <c r="H4583" s="7" t="s">
        <v>7674</v>
      </c>
      <c r="I4583" s="7" t="s">
        <v>10431</v>
      </c>
      <c r="J4583" s="7" t="s">
        <v>10432</v>
      </c>
      <c r="K4583" s="7" t="s">
        <v>10432</v>
      </c>
      <c r="L4583" s="7" t="s">
        <v>13898</v>
      </c>
      <c r="M4583" s="7" t="s">
        <v>2435</v>
      </c>
      <c r="N4583" s="7">
        <v>440</v>
      </c>
      <c r="O4583" s="7">
        <v>80</v>
      </c>
      <c r="P4583" s="7">
        <v>5.5</v>
      </c>
      <c r="Q4583" s="7"/>
      <c r="R4583" s="1"/>
      <c r="S4583" s="1"/>
      <c r="T4583" s="1"/>
      <c r="U4583" s="15" t="s">
        <v>816</v>
      </c>
      <c r="V4583" s="52"/>
      <c r="W4583" s="14" t="s">
        <v>815</v>
      </c>
      <c r="X4583" s="20">
        <v>0</v>
      </c>
      <c r="Y4583" s="7" t="s">
        <v>13354</v>
      </c>
      <c r="Z4583" s="11" t="s">
        <v>4442</v>
      </c>
      <c r="AA4583" s="7">
        <v>810000</v>
      </c>
      <c r="AB4583" s="1" t="s">
        <v>15252</v>
      </c>
      <c r="AC4583" s="7" t="s">
        <v>14869</v>
      </c>
      <c r="AD4583" s="1" t="s">
        <v>16269</v>
      </c>
    </row>
    <row r="4584" spans="1:30">
      <c r="A4584" s="6">
        <v>43921</v>
      </c>
      <c r="B4584" s="7" t="s">
        <v>15</v>
      </c>
      <c r="C4584" s="7" t="s">
        <v>4632</v>
      </c>
      <c r="D4584" s="7" t="s">
        <v>3512</v>
      </c>
      <c r="E4584" s="7" t="s">
        <v>16</v>
      </c>
      <c r="F4584" s="7"/>
      <c r="G4584" s="7" t="s">
        <v>17</v>
      </c>
      <c r="H4584" s="7" t="s">
        <v>7675</v>
      </c>
      <c r="I4584" s="7" t="s">
        <v>10433</v>
      </c>
      <c r="J4584" s="7" t="s">
        <v>10434</v>
      </c>
      <c r="K4584" s="7" t="s">
        <v>10434</v>
      </c>
      <c r="L4584" s="7" t="s">
        <v>8306</v>
      </c>
      <c r="M4584" s="7" t="s">
        <v>8307</v>
      </c>
      <c r="N4584" s="7">
        <v>440</v>
      </c>
      <c r="O4584" s="7">
        <v>800</v>
      </c>
      <c r="P4584" s="7">
        <v>0.55000000000000004</v>
      </c>
      <c r="Q4584" s="7"/>
      <c r="R4584" s="1"/>
      <c r="S4584" s="1"/>
      <c r="T4584" s="1"/>
      <c r="U4584" s="15" t="s">
        <v>816</v>
      </c>
      <c r="V4584" s="52"/>
      <c r="W4584" s="14" t="s">
        <v>815</v>
      </c>
      <c r="X4584" s="20">
        <v>0</v>
      </c>
      <c r="Y4584" s="7" t="s">
        <v>13355</v>
      </c>
      <c r="Z4584" s="11" t="s">
        <v>4442</v>
      </c>
      <c r="AA4584" s="7">
        <v>0</v>
      </c>
      <c r="AB4584" s="1" t="s">
        <v>15675</v>
      </c>
      <c r="AC4584" s="7" t="s">
        <v>14869</v>
      </c>
      <c r="AD4584" s="1" t="s">
        <v>16269</v>
      </c>
    </row>
    <row r="4585" spans="1:30">
      <c r="A4585" s="6">
        <v>43949</v>
      </c>
      <c r="B4585" s="7" t="s">
        <v>1385</v>
      </c>
      <c r="C4585" s="7" t="s">
        <v>4499</v>
      </c>
      <c r="D4585" s="7" t="s">
        <v>2194</v>
      </c>
      <c r="E4585" s="7" t="s">
        <v>36</v>
      </c>
      <c r="F4585" s="7" t="s">
        <v>2319</v>
      </c>
      <c r="G4585" s="7" t="s">
        <v>17</v>
      </c>
      <c r="H4585" s="7" t="s">
        <v>5658</v>
      </c>
      <c r="I4585" s="7" t="s">
        <v>2321</v>
      </c>
      <c r="J4585" s="7" t="s">
        <v>2321</v>
      </c>
      <c r="K4585" s="7" t="s">
        <v>2321</v>
      </c>
      <c r="L4585" s="7" t="s">
        <v>8468</v>
      </c>
      <c r="M4585" s="7" t="s">
        <v>8243</v>
      </c>
      <c r="N4585" s="7">
        <v>440</v>
      </c>
      <c r="O4585" s="7">
        <v>200</v>
      </c>
      <c r="P4585" s="7">
        <v>2.2000000000000002</v>
      </c>
      <c r="Q4585" s="7"/>
      <c r="R4585" s="1"/>
      <c r="S4585" s="1"/>
      <c r="T4585" s="1"/>
      <c r="U4585" s="15" t="s">
        <v>816</v>
      </c>
      <c r="V4585" s="52"/>
      <c r="W4585" s="14" t="s">
        <v>815</v>
      </c>
      <c r="X4585" s="20">
        <v>0</v>
      </c>
      <c r="Y4585" s="7" t="s">
        <v>13356</v>
      </c>
      <c r="Z4585" s="11" t="s">
        <v>4442</v>
      </c>
      <c r="AA4585" s="7">
        <v>900000000</v>
      </c>
      <c r="AB4585" s="1" t="s">
        <v>15657</v>
      </c>
      <c r="AC4585" s="7" t="s">
        <v>14869</v>
      </c>
      <c r="AD4585" s="1" t="s">
        <v>16269</v>
      </c>
    </row>
    <row r="4586" spans="1:30">
      <c r="A4586" s="6">
        <v>43949</v>
      </c>
      <c r="B4586" s="7" t="s">
        <v>1385</v>
      </c>
      <c r="C4586" s="7" t="s">
        <v>4499</v>
      </c>
      <c r="D4586" s="7" t="s">
        <v>2194</v>
      </c>
      <c r="E4586" s="7" t="s">
        <v>36</v>
      </c>
      <c r="F4586" s="7" t="s">
        <v>2319</v>
      </c>
      <c r="G4586" s="7" t="s">
        <v>17</v>
      </c>
      <c r="H4586" s="7" t="s">
        <v>7676</v>
      </c>
      <c r="I4586" s="7" t="s">
        <v>2321</v>
      </c>
      <c r="J4586" s="7" t="s">
        <v>2321</v>
      </c>
      <c r="K4586" s="7" t="s">
        <v>2321</v>
      </c>
      <c r="L4586" s="7" t="s">
        <v>14839</v>
      </c>
      <c r="M4586" s="7" t="s">
        <v>10435</v>
      </c>
      <c r="N4586" s="7">
        <v>435.86</v>
      </c>
      <c r="O4586" s="7">
        <v>19</v>
      </c>
      <c r="P4586" s="7">
        <v>22.94</v>
      </c>
      <c r="Q4586" s="7"/>
      <c r="R4586" s="1"/>
      <c r="S4586" s="1"/>
      <c r="T4586" s="1"/>
      <c r="U4586" s="15" t="s">
        <v>816</v>
      </c>
      <c r="V4586" s="52"/>
      <c r="W4586" s="14" t="s">
        <v>815</v>
      </c>
      <c r="X4586" s="20">
        <v>0</v>
      </c>
      <c r="Y4586" s="7" t="s">
        <v>13357</v>
      </c>
      <c r="Z4586" s="11" t="s">
        <v>4442</v>
      </c>
      <c r="AA4586" s="7">
        <v>20000</v>
      </c>
      <c r="AB4586" s="1" t="s">
        <v>16242</v>
      </c>
      <c r="AC4586" s="7" t="s">
        <v>14868</v>
      </c>
      <c r="AD4586" s="1" t="s">
        <v>16269</v>
      </c>
    </row>
    <row r="4587" spans="1:30">
      <c r="A4587" s="6">
        <v>43948</v>
      </c>
      <c r="B4587" s="7" t="s">
        <v>21</v>
      </c>
      <c r="C4587" s="7" t="s">
        <v>4451</v>
      </c>
      <c r="D4587" s="7" t="s">
        <v>2480</v>
      </c>
      <c r="E4587" s="7" t="s">
        <v>16</v>
      </c>
      <c r="F4587" s="7" t="s">
        <v>2481</v>
      </c>
      <c r="G4587" s="7" t="s">
        <v>17</v>
      </c>
      <c r="H4587" s="7" t="s">
        <v>6118</v>
      </c>
      <c r="I4587" s="7" t="s">
        <v>2490</v>
      </c>
      <c r="J4587" s="7" t="s">
        <v>2485</v>
      </c>
      <c r="K4587" s="7"/>
      <c r="L4587" s="7" t="s">
        <v>2493</v>
      </c>
      <c r="M4587" s="7" t="s">
        <v>2494</v>
      </c>
      <c r="N4587" s="7">
        <v>435.3</v>
      </c>
      <c r="O4587" s="7"/>
      <c r="P4587" s="7"/>
      <c r="Q4587" s="7"/>
      <c r="R4587" s="1"/>
      <c r="S4587" s="1"/>
      <c r="T4587" s="1"/>
      <c r="U4587" s="15" t="s">
        <v>816</v>
      </c>
      <c r="V4587" s="52"/>
      <c r="W4587" s="14" t="s">
        <v>815</v>
      </c>
      <c r="X4587" s="20">
        <v>0</v>
      </c>
      <c r="Y4587" s="7" t="s">
        <v>13358</v>
      </c>
      <c r="Z4587" s="11" t="s">
        <v>4442</v>
      </c>
      <c r="AA4587" s="7">
        <v>400000</v>
      </c>
      <c r="AB4587" s="1" t="s">
        <v>15257</v>
      </c>
      <c r="AC4587" s="7" t="s">
        <v>14870</v>
      </c>
      <c r="AD4587" s="1" t="s">
        <v>16269</v>
      </c>
    </row>
    <row r="4588" spans="1:30">
      <c r="A4588" s="6">
        <v>43922</v>
      </c>
      <c r="B4588" s="7" t="s">
        <v>15</v>
      </c>
      <c r="C4588" s="7" t="s">
        <v>4632</v>
      </c>
      <c r="D4588" s="7" t="s">
        <v>3512</v>
      </c>
      <c r="E4588" s="7" t="s">
        <v>16</v>
      </c>
      <c r="F4588" s="7"/>
      <c r="G4588" s="7" t="s">
        <v>17</v>
      </c>
      <c r="H4588" s="7" t="s">
        <v>7677</v>
      </c>
      <c r="I4588" s="7" t="s">
        <v>10436</v>
      </c>
      <c r="J4588" s="7" t="s">
        <v>10437</v>
      </c>
      <c r="K4588" s="7" t="s">
        <v>10437</v>
      </c>
      <c r="L4588" s="7" t="s">
        <v>1722</v>
      </c>
      <c r="M4588" s="7" t="s">
        <v>1723</v>
      </c>
      <c r="N4588" s="7">
        <v>430</v>
      </c>
      <c r="O4588" s="7">
        <v>1000</v>
      </c>
      <c r="P4588" s="7">
        <v>0.43</v>
      </c>
      <c r="Q4588" s="7"/>
      <c r="R4588" s="1"/>
      <c r="S4588" s="1"/>
      <c r="T4588" s="1"/>
      <c r="U4588" s="15" t="s">
        <v>816</v>
      </c>
      <c r="V4588" s="52"/>
      <c r="W4588" s="14" t="s">
        <v>815</v>
      </c>
      <c r="X4588" s="20">
        <v>0</v>
      </c>
      <c r="Y4588" s="7" t="s">
        <v>13359</v>
      </c>
      <c r="Z4588" s="11" t="s">
        <v>4442</v>
      </c>
      <c r="AA4588" s="7">
        <v>1500000</v>
      </c>
      <c r="AB4588" s="1" t="s">
        <v>15148</v>
      </c>
      <c r="AC4588" s="7" t="s">
        <v>14869</v>
      </c>
      <c r="AD4588" s="1" t="s">
        <v>16269</v>
      </c>
    </row>
    <row r="4589" spans="1:30">
      <c r="A4589" s="6">
        <v>43921</v>
      </c>
      <c r="B4589" s="7" t="s">
        <v>15</v>
      </c>
      <c r="C4589" s="7" t="s">
        <v>4632</v>
      </c>
      <c r="D4589" s="7" t="s">
        <v>3512</v>
      </c>
      <c r="E4589" s="7" t="s">
        <v>16</v>
      </c>
      <c r="F4589" s="7"/>
      <c r="G4589" s="7" t="s">
        <v>17</v>
      </c>
      <c r="H4589" s="7" t="s">
        <v>7678</v>
      </c>
      <c r="I4589" s="7" t="s">
        <v>10024</v>
      </c>
      <c r="J4589" s="7" t="s">
        <v>10025</v>
      </c>
      <c r="K4589" s="7" t="s">
        <v>10025</v>
      </c>
      <c r="L4589" s="7" t="s">
        <v>8524</v>
      </c>
      <c r="M4589" s="7" t="s">
        <v>8525</v>
      </c>
      <c r="N4589" s="7">
        <v>429</v>
      </c>
      <c r="O4589" s="7">
        <v>750</v>
      </c>
      <c r="P4589" s="7">
        <v>0.56999999999999995</v>
      </c>
      <c r="Q4589" s="7"/>
      <c r="R4589" s="1"/>
      <c r="S4589" s="1"/>
      <c r="T4589" s="1"/>
      <c r="U4589" s="15" t="s">
        <v>816</v>
      </c>
      <c r="V4589" s="52"/>
      <c r="W4589" s="14" t="s">
        <v>815</v>
      </c>
      <c r="X4589" s="20">
        <v>0</v>
      </c>
      <c r="Y4589" s="7" t="s">
        <v>13360</v>
      </c>
      <c r="Z4589" s="11" t="s">
        <v>4442</v>
      </c>
      <c r="AA4589" s="7">
        <v>600000</v>
      </c>
      <c r="AB4589" s="1" t="s">
        <v>15730</v>
      </c>
      <c r="AC4589" s="7" t="s">
        <v>14870</v>
      </c>
      <c r="AD4589" s="1" t="s">
        <v>16269</v>
      </c>
    </row>
    <row r="4590" spans="1:30">
      <c r="A4590" s="6">
        <v>43943</v>
      </c>
      <c r="B4590" s="7" t="s">
        <v>15</v>
      </c>
      <c r="C4590" s="7" t="s">
        <v>4458</v>
      </c>
      <c r="D4590" s="11" t="s">
        <v>904</v>
      </c>
      <c r="E4590" s="7" t="s">
        <v>16</v>
      </c>
      <c r="F4590" s="7" t="s">
        <v>6341</v>
      </c>
      <c r="G4590" s="7" t="s">
        <v>17</v>
      </c>
      <c r="H4590" s="7" t="s">
        <v>7679</v>
      </c>
      <c r="I4590" s="7" t="s">
        <v>10289</v>
      </c>
      <c r="J4590" s="7"/>
      <c r="K4590" s="7"/>
      <c r="L4590" s="7" t="s">
        <v>14820</v>
      </c>
      <c r="M4590" s="7" t="s">
        <v>10375</v>
      </c>
      <c r="N4590" s="7">
        <v>428.31</v>
      </c>
      <c r="O4590" s="7">
        <v>3</v>
      </c>
      <c r="P4590" s="7">
        <v>142.77000000000001</v>
      </c>
      <c r="Q4590" s="7"/>
      <c r="R4590" s="1"/>
      <c r="S4590" s="1"/>
      <c r="T4590" s="1"/>
      <c r="U4590" s="15" t="s">
        <v>816</v>
      </c>
      <c r="V4590" s="52"/>
      <c r="W4590" s="14" t="s">
        <v>815</v>
      </c>
      <c r="X4590" s="20">
        <v>0</v>
      </c>
      <c r="Y4590" s="7" t="s">
        <v>13361</v>
      </c>
      <c r="Z4590" s="11" t="s">
        <v>4442</v>
      </c>
      <c r="AA4590" s="7">
        <v>10000</v>
      </c>
      <c r="AB4590" s="1" t="s">
        <v>16228</v>
      </c>
      <c r="AC4590" s="7" t="s">
        <v>14870</v>
      </c>
      <c r="AD4590" s="1" t="s">
        <v>16269</v>
      </c>
    </row>
    <row r="4591" spans="1:30">
      <c r="A4591" s="6">
        <v>43918</v>
      </c>
      <c r="B4591" s="7" t="s">
        <v>15</v>
      </c>
      <c r="C4591" s="7" t="s">
        <v>4632</v>
      </c>
      <c r="D4591" s="7" t="s">
        <v>3512</v>
      </c>
      <c r="E4591" s="7" t="s">
        <v>16</v>
      </c>
      <c r="F4591" s="7"/>
      <c r="G4591" s="7" t="s">
        <v>17</v>
      </c>
      <c r="H4591" s="7" t="s">
        <v>7680</v>
      </c>
      <c r="I4591" s="7" t="s">
        <v>10438</v>
      </c>
      <c r="J4591" s="7" t="s">
        <v>10439</v>
      </c>
      <c r="K4591" s="7" t="s">
        <v>10439</v>
      </c>
      <c r="L4591" s="7" t="s">
        <v>8900</v>
      </c>
      <c r="M4591" s="7" t="s">
        <v>8901</v>
      </c>
      <c r="N4591" s="7">
        <v>428</v>
      </c>
      <c r="O4591" s="7">
        <v>400</v>
      </c>
      <c r="P4591" s="7">
        <v>1.07</v>
      </c>
      <c r="Q4591" s="7"/>
      <c r="R4591" s="1"/>
      <c r="S4591" s="1"/>
      <c r="T4591" s="1"/>
      <c r="U4591" s="15" t="s">
        <v>816</v>
      </c>
      <c r="V4591" s="52"/>
      <c r="W4591" s="14" t="s">
        <v>815</v>
      </c>
      <c r="X4591" s="20">
        <v>0</v>
      </c>
      <c r="Y4591" s="7" t="s">
        <v>13362</v>
      </c>
      <c r="Z4591" s="11" t="s">
        <v>4442</v>
      </c>
      <c r="AA4591" s="7">
        <v>64633683</v>
      </c>
      <c r="AB4591" s="1" t="s">
        <v>15389</v>
      </c>
      <c r="AC4591" s="7" t="s">
        <v>14869</v>
      </c>
      <c r="AD4591" s="1" t="s">
        <v>16269</v>
      </c>
    </row>
    <row r="4592" spans="1:30">
      <c r="A4592" s="6">
        <v>43941</v>
      </c>
      <c r="B4592" s="7" t="s">
        <v>15</v>
      </c>
      <c r="C4592" s="7" t="s">
        <v>4645</v>
      </c>
      <c r="D4592" s="7" t="s">
        <v>692</v>
      </c>
      <c r="E4592" s="7" t="s">
        <v>16</v>
      </c>
      <c r="F4592" s="7"/>
      <c r="G4592" s="7" t="s">
        <v>37</v>
      </c>
      <c r="H4592" s="7" t="s">
        <v>7681</v>
      </c>
      <c r="I4592" s="7" t="s">
        <v>9749</v>
      </c>
      <c r="J4592" s="7"/>
      <c r="K4592" s="7" t="s">
        <v>9750</v>
      </c>
      <c r="L4592" s="7" t="s">
        <v>14677</v>
      </c>
      <c r="M4592" s="7" t="s">
        <v>9751</v>
      </c>
      <c r="N4592" s="7">
        <v>426</v>
      </c>
      <c r="O4592" s="7">
        <v>50</v>
      </c>
      <c r="P4592" s="7">
        <v>8.52</v>
      </c>
      <c r="Q4592" s="7"/>
      <c r="R4592" s="1"/>
      <c r="S4592" s="1"/>
      <c r="T4592" s="1"/>
      <c r="U4592" s="15" t="s">
        <v>816</v>
      </c>
      <c r="V4592" s="52"/>
      <c r="W4592" s="14" t="s">
        <v>815</v>
      </c>
      <c r="X4592" s="20">
        <v>0</v>
      </c>
      <c r="Y4592" s="7" t="s">
        <v>13363</v>
      </c>
      <c r="Z4592" s="11" t="s">
        <v>4442</v>
      </c>
      <c r="AA4592" s="7">
        <v>94000</v>
      </c>
      <c r="AB4592" s="1" t="s">
        <v>16078</v>
      </c>
      <c r="AC4592" s="7" t="s">
        <v>14870</v>
      </c>
      <c r="AD4592" s="1" t="s">
        <v>16269</v>
      </c>
    </row>
    <row r="4593" spans="1:30">
      <c r="A4593" s="6">
        <v>43941</v>
      </c>
      <c r="B4593" s="7" t="s">
        <v>15</v>
      </c>
      <c r="C4593" s="7" t="s">
        <v>4645</v>
      </c>
      <c r="D4593" s="7" t="s">
        <v>692</v>
      </c>
      <c r="E4593" s="7" t="s">
        <v>16</v>
      </c>
      <c r="F4593" s="7"/>
      <c r="G4593" s="7" t="s">
        <v>37</v>
      </c>
      <c r="H4593" s="7" t="s">
        <v>7682</v>
      </c>
      <c r="I4593" s="7" t="s">
        <v>9749</v>
      </c>
      <c r="J4593" s="7"/>
      <c r="K4593" s="7" t="s">
        <v>9750</v>
      </c>
      <c r="L4593" s="7" t="s">
        <v>14677</v>
      </c>
      <c r="M4593" s="7" t="s">
        <v>9751</v>
      </c>
      <c r="N4593" s="7">
        <v>426</v>
      </c>
      <c r="O4593" s="7">
        <v>50</v>
      </c>
      <c r="P4593" s="7">
        <v>8.52</v>
      </c>
      <c r="Q4593" s="7"/>
      <c r="R4593" s="1"/>
      <c r="S4593" s="1"/>
      <c r="T4593" s="1"/>
      <c r="U4593" s="15" t="s">
        <v>816</v>
      </c>
      <c r="V4593" s="52"/>
      <c r="W4593" s="14" t="s">
        <v>815</v>
      </c>
      <c r="X4593" s="20">
        <v>0</v>
      </c>
      <c r="Y4593" s="7" t="s">
        <v>13364</v>
      </c>
      <c r="Z4593" s="11" t="s">
        <v>4442</v>
      </c>
      <c r="AA4593" s="7">
        <v>94000</v>
      </c>
      <c r="AB4593" s="1" t="s">
        <v>16078</v>
      </c>
      <c r="AC4593" s="7" t="s">
        <v>14870</v>
      </c>
      <c r="AD4593" s="1" t="s">
        <v>16269</v>
      </c>
    </row>
    <row r="4594" spans="1:30">
      <c r="A4594" s="6">
        <v>43918</v>
      </c>
      <c r="B4594" s="7" t="s">
        <v>15</v>
      </c>
      <c r="C4594" s="7" t="s">
        <v>4632</v>
      </c>
      <c r="D4594" s="7" t="s">
        <v>3512</v>
      </c>
      <c r="E4594" s="7" t="s">
        <v>16</v>
      </c>
      <c r="F4594" s="7"/>
      <c r="G4594" s="7" t="s">
        <v>17</v>
      </c>
      <c r="H4594" s="7" t="s">
        <v>7683</v>
      </c>
      <c r="I4594" s="7" t="s">
        <v>10440</v>
      </c>
      <c r="J4594" s="7" t="s">
        <v>10441</v>
      </c>
      <c r="K4594" s="7" t="s">
        <v>10441</v>
      </c>
      <c r="L4594" s="7" t="s">
        <v>14829</v>
      </c>
      <c r="M4594" s="7" t="s">
        <v>10442</v>
      </c>
      <c r="N4594" s="7">
        <v>423.6</v>
      </c>
      <c r="O4594" s="7">
        <v>40</v>
      </c>
      <c r="P4594" s="7">
        <v>10.59</v>
      </c>
      <c r="Q4594" s="7"/>
      <c r="R4594" s="1"/>
      <c r="S4594" s="1"/>
      <c r="T4594" s="1"/>
      <c r="U4594" s="15" t="s">
        <v>816</v>
      </c>
      <c r="V4594" s="52"/>
      <c r="W4594" s="14" t="s">
        <v>815</v>
      </c>
      <c r="X4594" s="20">
        <v>0</v>
      </c>
      <c r="Y4594" s="7" t="s">
        <v>13365</v>
      </c>
      <c r="Z4594" s="11" t="s">
        <v>4442</v>
      </c>
      <c r="AA4594" s="7">
        <v>250000</v>
      </c>
      <c r="AB4594" s="1" t="s">
        <v>16233</v>
      </c>
      <c r="AC4594" s="7" t="s">
        <v>14869</v>
      </c>
      <c r="AD4594" s="1" t="s">
        <v>16269</v>
      </c>
    </row>
    <row r="4595" spans="1:30">
      <c r="A4595" s="6">
        <v>43921</v>
      </c>
      <c r="B4595" s="7" t="s">
        <v>15</v>
      </c>
      <c r="C4595" s="7" t="s">
        <v>4632</v>
      </c>
      <c r="D4595" s="7" t="s">
        <v>3512</v>
      </c>
      <c r="E4595" s="7" t="s">
        <v>16</v>
      </c>
      <c r="F4595" s="7"/>
      <c r="G4595" s="7" t="s">
        <v>17</v>
      </c>
      <c r="H4595" s="7" t="s">
        <v>7684</v>
      </c>
      <c r="I4595" s="7" t="s">
        <v>10443</v>
      </c>
      <c r="J4595" s="7" t="s">
        <v>10444</v>
      </c>
      <c r="K4595" s="7" t="s">
        <v>10444</v>
      </c>
      <c r="L4595" s="7" t="s">
        <v>3637</v>
      </c>
      <c r="M4595" s="7" t="s">
        <v>3638</v>
      </c>
      <c r="N4595" s="7">
        <v>420.8</v>
      </c>
      <c r="O4595" s="7">
        <v>80</v>
      </c>
      <c r="P4595" s="7">
        <v>5.26</v>
      </c>
      <c r="Q4595" s="7"/>
      <c r="R4595" s="1"/>
      <c r="S4595" s="1"/>
      <c r="T4595" s="1"/>
      <c r="U4595" s="15" t="s">
        <v>816</v>
      </c>
      <c r="V4595" s="52"/>
      <c r="W4595" s="14" t="s">
        <v>815</v>
      </c>
      <c r="X4595" s="20">
        <v>0</v>
      </c>
      <c r="Y4595" s="7" t="s">
        <v>13366</v>
      </c>
      <c r="Z4595" s="11" t="s">
        <v>4442</v>
      </c>
      <c r="AA4595" s="7">
        <v>600000</v>
      </c>
      <c r="AB4595" s="1" t="s">
        <v>15390</v>
      </c>
      <c r="AC4595" s="7" t="s">
        <v>14868</v>
      </c>
      <c r="AD4595" s="1" t="s">
        <v>16269</v>
      </c>
    </row>
    <row r="4596" spans="1:30">
      <c r="A4596" s="6">
        <v>43938</v>
      </c>
      <c r="B4596" s="7" t="s">
        <v>21</v>
      </c>
      <c r="C4596" s="7" t="s">
        <v>6127</v>
      </c>
      <c r="D4596" s="11" t="s">
        <v>904</v>
      </c>
      <c r="E4596" s="7" t="s">
        <v>16</v>
      </c>
      <c r="F4596" s="7"/>
      <c r="G4596" s="7" t="s">
        <v>17</v>
      </c>
      <c r="H4596" s="7" t="s">
        <v>6224</v>
      </c>
      <c r="I4596" s="7"/>
      <c r="J4596" s="7"/>
      <c r="K4596" s="7" t="s">
        <v>9329</v>
      </c>
      <c r="L4596" s="7" t="s">
        <v>14795</v>
      </c>
      <c r="M4596" s="7" t="s">
        <v>10248</v>
      </c>
      <c r="N4596" s="7">
        <v>405</v>
      </c>
      <c r="O4596" s="7"/>
      <c r="P4596" s="7"/>
      <c r="Q4596" s="7"/>
      <c r="R4596" s="1"/>
      <c r="S4596" s="1"/>
      <c r="T4596" s="1"/>
      <c r="U4596" s="15" t="s">
        <v>816</v>
      </c>
      <c r="V4596" s="52"/>
      <c r="W4596" s="14" t="s">
        <v>815</v>
      </c>
      <c r="X4596" s="20">
        <v>0</v>
      </c>
      <c r="Y4596" s="7" t="s">
        <v>13367</v>
      </c>
      <c r="Z4596" s="11" t="s">
        <v>4442</v>
      </c>
      <c r="AA4596" s="7">
        <v>5000</v>
      </c>
      <c r="AB4596" s="1" t="s">
        <v>15536</v>
      </c>
      <c r="AC4596" s="7" t="s">
        <v>14868</v>
      </c>
      <c r="AD4596" s="1" t="s">
        <v>16269</v>
      </c>
    </row>
    <row r="4597" spans="1:30">
      <c r="A4597" s="6">
        <v>43943</v>
      </c>
      <c r="B4597" s="7" t="s">
        <v>15</v>
      </c>
      <c r="C4597" s="7" t="s">
        <v>4642</v>
      </c>
      <c r="D4597" s="7" t="s">
        <v>2046</v>
      </c>
      <c r="E4597" s="7" t="s">
        <v>16</v>
      </c>
      <c r="F4597" s="7"/>
      <c r="G4597" s="7" t="s">
        <v>17</v>
      </c>
      <c r="H4597" s="7" t="s">
        <v>7685</v>
      </c>
      <c r="I4597" s="7" t="s">
        <v>2093</v>
      </c>
      <c r="J4597" s="7"/>
      <c r="K4597" s="7" t="s">
        <v>2094</v>
      </c>
      <c r="L4597" s="7" t="s">
        <v>13865</v>
      </c>
      <c r="M4597" s="7" t="s">
        <v>2055</v>
      </c>
      <c r="N4597" s="7">
        <v>404.1</v>
      </c>
      <c r="O4597" s="7">
        <v>90</v>
      </c>
      <c r="P4597" s="7">
        <v>4.49</v>
      </c>
      <c r="Q4597" s="7"/>
      <c r="R4597" s="1"/>
      <c r="S4597" s="1"/>
      <c r="T4597" s="1"/>
      <c r="U4597" s="15" t="s">
        <v>816</v>
      </c>
      <c r="V4597" s="52"/>
      <c r="W4597" s="14" t="s">
        <v>815</v>
      </c>
      <c r="X4597" s="20">
        <v>0</v>
      </c>
      <c r="Y4597" s="7" t="s">
        <v>13368</v>
      </c>
      <c r="Z4597" s="11" t="s">
        <v>4442</v>
      </c>
      <c r="AA4597" s="7">
        <v>2000000</v>
      </c>
      <c r="AB4597" s="1" t="s">
        <v>15207</v>
      </c>
      <c r="AC4597" s="7" t="s">
        <v>14869</v>
      </c>
      <c r="AD4597" s="1" t="s">
        <v>16269</v>
      </c>
    </row>
    <row r="4598" spans="1:30">
      <c r="A4598" s="6">
        <v>43942</v>
      </c>
      <c r="B4598" s="7" t="s">
        <v>15</v>
      </c>
      <c r="C4598" s="7" t="s">
        <v>5184</v>
      </c>
      <c r="D4598" s="7" t="s">
        <v>474</v>
      </c>
      <c r="E4598" s="7" t="s">
        <v>16</v>
      </c>
      <c r="F4598" s="7"/>
      <c r="G4598" s="7" t="s">
        <v>37</v>
      </c>
      <c r="H4598" s="7" t="s">
        <v>7686</v>
      </c>
      <c r="I4598" s="7" t="s">
        <v>489</v>
      </c>
      <c r="J4598" s="7"/>
      <c r="K4598" s="7" t="s">
        <v>490</v>
      </c>
      <c r="L4598" s="7" t="s">
        <v>578</v>
      </c>
      <c r="M4598" s="7" t="s">
        <v>491</v>
      </c>
      <c r="N4598" s="7">
        <v>400</v>
      </c>
      <c r="O4598" s="7">
        <v>1000</v>
      </c>
      <c r="P4598" s="7">
        <v>0.4</v>
      </c>
      <c r="Q4598" s="7"/>
      <c r="R4598" s="1"/>
      <c r="S4598" s="1"/>
      <c r="T4598" s="1"/>
      <c r="U4598" s="15" t="s">
        <v>816</v>
      </c>
      <c r="V4598" s="52"/>
      <c r="W4598" s="14" t="s">
        <v>815</v>
      </c>
      <c r="X4598" s="20">
        <v>0</v>
      </c>
      <c r="Y4598" s="7" t="s">
        <v>13369</v>
      </c>
      <c r="Z4598" s="11" t="s">
        <v>4442</v>
      </c>
      <c r="AA4598" s="7">
        <v>15000</v>
      </c>
      <c r="AB4598" s="1" t="s">
        <v>14952</v>
      </c>
      <c r="AC4598" s="7" t="s">
        <v>14868</v>
      </c>
      <c r="AD4598" s="1" t="s">
        <v>16269</v>
      </c>
    </row>
    <row r="4599" spans="1:30">
      <c r="A4599" s="6">
        <v>43950</v>
      </c>
      <c r="B4599" s="7" t="s">
        <v>21</v>
      </c>
      <c r="C4599" s="7" t="s">
        <v>4257</v>
      </c>
      <c r="D4599" s="7" t="s">
        <v>309</v>
      </c>
      <c r="E4599" s="7" t="s">
        <v>16</v>
      </c>
      <c r="F4599" s="7" t="s">
        <v>363</v>
      </c>
      <c r="G4599" s="7" t="s">
        <v>37</v>
      </c>
      <c r="H4599" s="7" t="s">
        <v>7687</v>
      </c>
      <c r="I4599" s="7" t="s">
        <v>10445</v>
      </c>
      <c r="J4599" s="7" t="s">
        <v>314</v>
      </c>
      <c r="K4599" s="7" t="s">
        <v>314</v>
      </c>
      <c r="L4599" s="7"/>
      <c r="M4599" s="7" t="s">
        <v>10446</v>
      </c>
      <c r="N4599" s="7">
        <v>400</v>
      </c>
      <c r="O4599" s="7">
        <v>20</v>
      </c>
      <c r="P4599" s="7">
        <v>20</v>
      </c>
      <c r="Q4599" s="7"/>
      <c r="R4599" s="1"/>
      <c r="S4599" s="1"/>
      <c r="T4599" s="1"/>
      <c r="U4599" s="15" t="s">
        <v>816</v>
      </c>
      <c r="V4599" s="52"/>
      <c r="W4599" s="14" t="s">
        <v>815</v>
      </c>
      <c r="X4599" s="20">
        <v>0</v>
      </c>
      <c r="Y4599" s="7" t="s">
        <v>13370</v>
      </c>
      <c r="Z4599" s="11" t="s">
        <v>4442</v>
      </c>
      <c r="AA4599" s="7"/>
      <c r="AB4599" s="71" t="s">
        <v>16263</v>
      </c>
      <c r="AC4599" s="7"/>
      <c r="AD4599" s="1" t="s">
        <v>16269</v>
      </c>
    </row>
    <row r="4600" spans="1:30">
      <c r="A4600" s="6">
        <v>43943</v>
      </c>
      <c r="B4600" s="7" t="s">
        <v>15</v>
      </c>
      <c r="C4600" s="7" t="s">
        <v>4642</v>
      </c>
      <c r="D4600" s="7" t="s">
        <v>2046</v>
      </c>
      <c r="E4600" s="7" t="s">
        <v>16</v>
      </c>
      <c r="F4600" s="7"/>
      <c r="G4600" s="7" t="s">
        <v>17</v>
      </c>
      <c r="H4600" s="7" t="s">
        <v>7688</v>
      </c>
      <c r="I4600" s="7" t="s">
        <v>2093</v>
      </c>
      <c r="J4600" s="7"/>
      <c r="K4600" s="7" t="s">
        <v>2094</v>
      </c>
      <c r="L4600" s="7" t="s">
        <v>13865</v>
      </c>
      <c r="M4600" s="7" t="s">
        <v>2055</v>
      </c>
      <c r="N4600" s="7">
        <v>399.8</v>
      </c>
      <c r="O4600" s="7">
        <v>20</v>
      </c>
      <c r="P4600" s="7">
        <v>19.989999999999998</v>
      </c>
      <c r="Q4600" s="7"/>
      <c r="R4600" s="1"/>
      <c r="S4600" s="1"/>
      <c r="T4600" s="1"/>
      <c r="U4600" s="15" t="s">
        <v>816</v>
      </c>
      <c r="V4600" s="52"/>
      <c r="W4600" s="14" t="s">
        <v>815</v>
      </c>
      <c r="X4600" s="20">
        <v>0</v>
      </c>
      <c r="Y4600" s="7" t="s">
        <v>13371</v>
      </c>
      <c r="Z4600" s="11" t="s">
        <v>4442</v>
      </c>
      <c r="AA4600" s="7">
        <v>2000000</v>
      </c>
      <c r="AB4600" s="1" t="s">
        <v>15207</v>
      </c>
      <c r="AC4600" s="7" t="s">
        <v>14869</v>
      </c>
      <c r="AD4600" s="1" t="s">
        <v>16269</v>
      </c>
    </row>
    <row r="4601" spans="1:30">
      <c r="A4601" s="6">
        <v>43943</v>
      </c>
      <c r="B4601" s="7" t="s">
        <v>15</v>
      </c>
      <c r="C4601" s="7" t="s">
        <v>4642</v>
      </c>
      <c r="D4601" s="7" t="s">
        <v>2046</v>
      </c>
      <c r="E4601" s="7" t="s">
        <v>16</v>
      </c>
      <c r="F4601" s="7"/>
      <c r="G4601" s="7" t="s">
        <v>17</v>
      </c>
      <c r="H4601" s="7" t="s">
        <v>7689</v>
      </c>
      <c r="I4601" s="7" t="s">
        <v>2093</v>
      </c>
      <c r="J4601" s="7"/>
      <c r="K4601" s="7" t="s">
        <v>2094</v>
      </c>
      <c r="L4601" s="7" t="s">
        <v>13865</v>
      </c>
      <c r="M4601" s="7" t="s">
        <v>2055</v>
      </c>
      <c r="N4601" s="7">
        <v>399.5</v>
      </c>
      <c r="O4601" s="7">
        <v>50</v>
      </c>
      <c r="P4601" s="7">
        <v>7.99</v>
      </c>
      <c r="Q4601" s="7"/>
      <c r="R4601" s="1"/>
      <c r="S4601" s="1"/>
      <c r="T4601" s="1"/>
      <c r="U4601" s="15" t="s">
        <v>816</v>
      </c>
      <c r="V4601" s="52"/>
      <c r="W4601" s="14" t="s">
        <v>815</v>
      </c>
      <c r="X4601" s="20">
        <v>0</v>
      </c>
      <c r="Y4601" s="7" t="s">
        <v>13372</v>
      </c>
      <c r="Z4601" s="11" t="s">
        <v>4442</v>
      </c>
      <c r="AA4601" s="7">
        <v>2000000</v>
      </c>
      <c r="AB4601" s="1" t="s">
        <v>15207</v>
      </c>
      <c r="AC4601" s="7" t="s">
        <v>14869</v>
      </c>
      <c r="AD4601" s="1" t="s">
        <v>16269</v>
      </c>
    </row>
    <row r="4602" spans="1:30">
      <c r="A4602" s="6">
        <v>43944</v>
      </c>
      <c r="B4602" s="7" t="s">
        <v>21</v>
      </c>
      <c r="C4602" s="7" t="s">
        <v>4594</v>
      </c>
      <c r="D4602" s="11" t="s">
        <v>904</v>
      </c>
      <c r="E4602" s="7" t="s">
        <v>36</v>
      </c>
      <c r="F4602" s="7" t="s">
        <v>1191</v>
      </c>
      <c r="G4602" s="7" t="s">
        <v>17</v>
      </c>
      <c r="H4602" s="7" t="s">
        <v>5628</v>
      </c>
      <c r="I4602" s="7" t="s">
        <v>10447</v>
      </c>
      <c r="J4602" s="7"/>
      <c r="K4602" s="7"/>
      <c r="L4602" s="7" t="s">
        <v>13794</v>
      </c>
      <c r="M4602" s="7" t="s">
        <v>1235</v>
      </c>
      <c r="N4602" s="7">
        <v>397.2</v>
      </c>
      <c r="O4602" s="7"/>
      <c r="P4602" s="7"/>
      <c r="Q4602" s="7"/>
      <c r="R4602" s="1"/>
      <c r="S4602" s="1"/>
      <c r="T4602" s="1"/>
      <c r="U4602" s="15" t="s">
        <v>816</v>
      </c>
      <c r="V4602" s="52"/>
      <c r="W4602" s="14" t="s">
        <v>815</v>
      </c>
      <c r="X4602" s="20">
        <v>0</v>
      </c>
      <c r="Y4602" s="7" t="s">
        <v>13373</v>
      </c>
      <c r="Z4602" s="11" t="s">
        <v>4442</v>
      </c>
      <c r="AA4602" s="7">
        <v>50000</v>
      </c>
      <c r="AB4602" s="1" t="s">
        <v>15073</v>
      </c>
      <c r="AC4602" s="7" t="s">
        <v>14870</v>
      </c>
      <c r="AD4602" s="1" t="s">
        <v>16269</v>
      </c>
    </row>
    <row r="4603" spans="1:30">
      <c r="A4603" s="6">
        <v>43949</v>
      </c>
      <c r="B4603" s="7" t="s">
        <v>1385</v>
      </c>
      <c r="C4603" s="7" t="s">
        <v>4499</v>
      </c>
      <c r="D4603" s="7" t="s">
        <v>2194</v>
      </c>
      <c r="E4603" s="7" t="s">
        <v>36</v>
      </c>
      <c r="F4603" s="7" t="s">
        <v>2319</v>
      </c>
      <c r="G4603" s="7" t="s">
        <v>17</v>
      </c>
      <c r="H4603" s="7" t="s">
        <v>7578</v>
      </c>
      <c r="I4603" s="7" t="s">
        <v>2321</v>
      </c>
      <c r="J4603" s="7" t="s">
        <v>2321</v>
      </c>
      <c r="K4603" s="7" t="s">
        <v>2321</v>
      </c>
      <c r="L4603" s="7" t="s">
        <v>8355</v>
      </c>
      <c r="M4603" s="7" t="s">
        <v>2620</v>
      </c>
      <c r="N4603" s="7">
        <v>396.18</v>
      </c>
      <c r="O4603" s="7">
        <v>44</v>
      </c>
      <c r="P4603" s="7">
        <v>9.0040999999999993</v>
      </c>
      <c r="Q4603" s="7"/>
      <c r="R4603" s="1"/>
      <c r="S4603" s="1"/>
      <c r="T4603" s="1"/>
      <c r="U4603" s="15" t="s">
        <v>816</v>
      </c>
      <c r="V4603" s="52"/>
      <c r="W4603" s="14" t="s">
        <v>815</v>
      </c>
      <c r="X4603" s="20">
        <v>0</v>
      </c>
      <c r="Y4603" s="7" t="s">
        <v>13374</v>
      </c>
      <c r="Z4603" s="11" t="s">
        <v>4442</v>
      </c>
      <c r="AA4603" s="7">
        <v>40000000</v>
      </c>
      <c r="AB4603" s="1" t="s">
        <v>15276</v>
      </c>
      <c r="AC4603" s="7" t="s">
        <v>14869</v>
      </c>
      <c r="AD4603" s="1" t="s">
        <v>16269</v>
      </c>
    </row>
    <row r="4604" spans="1:30">
      <c r="A4604" s="6">
        <v>43941</v>
      </c>
      <c r="B4604" s="7" t="s">
        <v>21</v>
      </c>
      <c r="C4604" s="7" t="s">
        <v>7690</v>
      </c>
      <c r="D4604" s="11" t="s">
        <v>904</v>
      </c>
      <c r="E4604" s="7" t="s">
        <v>16</v>
      </c>
      <c r="F4604" s="7"/>
      <c r="G4604" s="7" t="s">
        <v>17</v>
      </c>
      <c r="H4604" s="7" t="s">
        <v>7691</v>
      </c>
      <c r="I4604" s="7"/>
      <c r="J4604" s="7"/>
      <c r="K4604" s="7" t="s">
        <v>10448</v>
      </c>
      <c r="L4604" s="7" t="s">
        <v>14841</v>
      </c>
      <c r="M4604" s="7" t="s">
        <v>14840</v>
      </c>
      <c r="N4604" s="7">
        <v>389</v>
      </c>
      <c r="O4604" s="7"/>
      <c r="P4604" s="7"/>
      <c r="Q4604" s="7"/>
      <c r="R4604" s="1"/>
      <c r="S4604" s="1"/>
      <c r="T4604" s="1"/>
      <c r="U4604" s="15" t="s">
        <v>816</v>
      </c>
      <c r="V4604" s="52"/>
      <c r="W4604" s="14" t="s">
        <v>815</v>
      </c>
      <c r="X4604" s="20">
        <v>0</v>
      </c>
      <c r="Y4604" s="7" t="s">
        <v>13375</v>
      </c>
      <c r="Z4604" s="11" t="s">
        <v>4442</v>
      </c>
      <c r="AA4604" s="7">
        <v>10000</v>
      </c>
      <c r="AB4604" s="1" t="s">
        <v>16243</v>
      </c>
      <c r="AC4604" s="7" t="s">
        <v>14870</v>
      </c>
      <c r="AD4604" s="1" t="s">
        <v>16269</v>
      </c>
    </row>
    <row r="4605" spans="1:30">
      <c r="A4605" s="6">
        <v>43915</v>
      </c>
      <c r="B4605" s="7" t="s">
        <v>15</v>
      </c>
      <c r="C4605" s="7" t="s">
        <v>4458</v>
      </c>
      <c r="D4605" s="11" t="s">
        <v>904</v>
      </c>
      <c r="E4605" s="7" t="s">
        <v>16</v>
      </c>
      <c r="F4605" s="7" t="s">
        <v>4459</v>
      </c>
      <c r="G4605" s="7" t="s">
        <v>17</v>
      </c>
      <c r="H4605" s="7" t="s">
        <v>7692</v>
      </c>
      <c r="I4605" s="7" t="s">
        <v>9583</v>
      </c>
      <c r="J4605" s="7"/>
      <c r="K4605" s="7" t="s">
        <v>4517</v>
      </c>
      <c r="L4605" s="7" t="s">
        <v>8639</v>
      </c>
      <c r="M4605" s="7" t="s">
        <v>8640</v>
      </c>
      <c r="N4605" s="7">
        <v>389</v>
      </c>
      <c r="O4605" s="7">
        <v>1000</v>
      </c>
      <c r="P4605" s="7">
        <v>0.39</v>
      </c>
      <c r="Q4605" s="7"/>
      <c r="R4605" s="1"/>
      <c r="S4605" s="1"/>
      <c r="T4605" s="1"/>
      <c r="U4605" s="15" t="s">
        <v>816</v>
      </c>
      <c r="V4605" s="52"/>
      <c r="W4605" s="14" t="s">
        <v>815</v>
      </c>
      <c r="X4605" s="20">
        <v>0</v>
      </c>
      <c r="Y4605" s="7" t="s">
        <v>13376</v>
      </c>
      <c r="Z4605" s="11" t="s">
        <v>4442</v>
      </c>
      <c r="AA4605" s="7">
        <v>200000</v>
      </c>
      <c r="AB4605" s="1" t="s">
        <v>15762</v>
      </c>
      <c r="AC4605" s="7" t="s">
        <v>14870</v>
      </c>
      <c r="AD4605" s="1" t="s">
        <v>16269</v>
      </c>
    </row>
    <row r="4606" spans="1:30">
      <c r="A4606" s="6" t="s">
        <v>815</v>
      </c>
      <c r="B4606" s="7" t="s">
        <v>15</v>
      </c>
      <c r="C4606" s="7" t="s">
        <v>4458</v>
      </c>
      <c r="D4606" s="11" t="s">
        <v>904</v>
      </c>
      <c r="E4606" s="7" t="s">
        <v>16</v>
      </c>
      <c r="F4606" s="7" t="s">
        <v>4461</v>
      </c>
      <c r="G4606" s="7" t="s">
        <v>17</v>
      </c>
      <c r="H4606" s="7" t="s">
        <v>7693</v>
      </c>
      <c r="I4606" s="7" t="s">
        <v>8783</v>
      </c>
      <c r="J4606" s="7"/>
      <c r="K4606" s="7" t="s">
        <v>4525</v>
      </c>
      <c r="L4606" s="7"/>
      <c r="M4606" s="7"/>
      <c r="N4606" s="7">
        <v>387</v>
      </c>
      <c r="O4606" s="7"/>
      <c r="P4606" s="7"/>
      <c r="Q4606" s="7"/>
      <c r="R4606" s="1"/>
      <c r="S4606" s="1"/>
      <c r="T4606" s="1"/>
      <c r="U4606" s="15" t="s">
        <v>816</v>
      </c>
      <c r="V4606" s="52"/>
      <c r="W4606" s="14" t="s">
        <v>815</v>
      </c>
      <c r="X4606" s="20">
        <v>0</v>
      </c>
      <c r="Y4606" s="7" t="s">
        <v>13377</v>
      </c>
      <c r="Z4606" s="11" t="s">
        <v>4442</v>
      </c>
      <c r="AA4606" s="7"/>
      <c r="AB4606" s="1" t="s">
        <v>14871</v>
      </c>
      <c r="AC4606" s="7"/>
      <c r="AD4606" s="1" t="s">
        <v>16269</v>
      </c>
    </row>
    <row r="4607" spans="1:30">
      <c r="A4607" s="6">
        <v>43938</v>
      </c>
      <c r="B4607" s="7" t="s">
        <v>21</v>
      </c>
      <c r="C4607" s="7" t="s">
        <v>4589</v>
      </c>
      <c r="D4607" s="7" t="s">
        <v>2170</v>
      </c>
      <c r="E4607" s="7" t="s">
        <v>16</v>
      </c>
      <c r="F4607" s="7"/>
      <c r="G4607" s="7" t="s">
        <v>17</v>
      </c>
      <c r="H4607" s="7" t="s">
        <v>7694</v>
      </c>
      <c r="I4607" s="7" t="s">
        <v>5081</v>
      </c>
      <c r="J4607" s="7"/>
      <c r="K4607" s="7"/>
      <c r="L4607" s="7" t="s">
        <v>13872</v>
      </c>
      <c r="M4607" s="7" t="s">
        <v>2172</v>
      </c>
      <c r="N4607" s="7">
        <v>385.56</v>
      </c>
      <c r="O4607" s="7">
        <v>63</v>
      </c>
      <c r="P4607" s="7">
        <v>6.12</v>
      </c>
      <c r="Q4607" s="7"/>
      <c r="R4607" s="1"/>
      <c r="S4607" s="1"/>
      <c r="T4607" s="1"/>
      <c r="U4607" s="15" t="s">
        <v>816</v>
      </c>
      <c r="V4607" s="52"/>
      <c r="W4607" s="14" t="s">
        <v>815</v>
      </c>
      <c r="X4607" s="20">
        <v>0</v>
      </c>
      <c r="Y4607" s="7" t="s">
        <v>13378</v>
      </c>
      <c r="Z4607" s="11" t="s">
        <v>4442</v>
      </c>
      <c r="AA4607" s="7">
        <v>500000</v>
      </c>
      <c r="AB4607" s="1" t="s">
        <v>15215</v>
      </c>
      <c r="AC4607" s="7" t="s">
        <v>14869</v>
      </c>
      <c r="AD4607" s="1" t="s">
        <v>16269</v>
      </c>
    </row>
    <row r="4608" spans="1:30">
      <c r="A4608" s="6">
        <v>43948</v>
      </c>
      <c r="B4608" s="7" t="s">
        <v>21</v>
      </c>
      <c r="C4608" s="7" t="s">
        <v>4451</v>
      </c>
      <c r="D4608" s="7" t="s">
        <v>2480</v>
      </c>
      <c r="E4608" s="7" t="s">
        <v>16</v>
      </c>
      <c r="F4608" s="7" t="s">
        <v>2481</v>
      </c>
      <c r="G4608" s="7" t="s">
        <v>17</v>
      </c>
      <c r="H4608" s="7" t="s">
        <v>7695</v>
      </c>
      <c r="I4608" s="7" t="s">
        <v>10449</v>
      </c>
      <c r="J4608" s="7" t="s">
        <v>2485</v>
      </c>
      <c r="K4608" s="7"/>
      <c r="L4608" s="7" t="s">
        <v>8832</v>
      </c>
      <c r="M4608" s="7" t="s">
        <v>8833</v>
      </c>
      <c r="N4608" s="7">
        <v>381.6</v>
      </c>
      <c r="O4608" s="7"/>
      <c r="P4608" s="7"/>
      <c r="Q4608" s="7"/>
      <c r="R4608" s="1"/>
      <c r="S4608" s="1"/>
      <c r="T4608" s="1"/>
      <c r="U4608" s="15" t="s">
        <v>816</v>
      </c>
      <c r="V4608" s="52"/>
      <c r="W4608" s="14" t="s">
        <v>815</v>
      </c>
      <c r="X4608" s="20">
        <v>0</v>
      </c>
      <c r="Y4608" s="7" t="s">
        <v>13379</v>
      </c>
      <c r="Z4608" s="11" t="s">
        <v>4442</v>
      </c>
      <c r="AA4608" s="7">
        <v>0</v>
      </c>
      <c r="AB4608" s="1" t="s">
        <v>15814</v>
      </c>
      <c r="AC4608" s="7" t="s">
        <v>14869</v>
      </c>
      <c r="AD4608" s="1" t="s">
        <v>16269</v>
      </c>
    </row>
    <row r="4609" spans="1:30">
      <c r="A4609" s="6">
        <v>43944</v>
      </c>
      <c r="B4609" s="7" t="s">
        <v>15</v>
      </c>
      <c r="C4609" s="7" t="s">
        <v>4656</v>
      </c>
      <c r="D4609" s="7" t="s">
        <v>39</v>
      </c>
      <c r="E4609" s="7" t="s">
        <v>16</v>
      </c>
      <c r="F4609" s="7" t="s">
        <v>129</v>
      </c>
      <c r="G4609" s="7" t="s">
        <v>37</v>
      </c>
      <c r="H4609" s="7" t="s">
        <v>7696</v>
      </c>
      <c r="I4609" s="7" t="s">
        <v>10189</v>
      </c>
      <c r="J4609" s="7"/>
      <c r="K4609" s="7" t="s">
        <v>10190</v>
      </c>
      <c r="L4609" s="7" t="s">
        <v>14772</v>
      </c>
      <c r="M4609" s="7" t="s">
        <v>14771</v>
      </c>
      <c r="N4609" s="7">
        <v>380</v>
      </c>
      <c r="O4609" s="7">
        <v>10</v>
      </c>
      <c r="P4609" s="7">
        <v>38</v>
      </c>
      <c r="Q4609" s="7"/>
      <c r="R4609" s="1"/>
      <c r="S4609" s="1"/>
      <c r="T4609" s="1"/>
      <c r="U4609" s="15" t="s">
        <v>816</v>
      </c>
      <c r="V4609" s="52"/>
      <c r="W4609" s="14" t="s">
        <v>815</v>
      </c>
      <c r="X4609" s="20">
        <v>0</v>
      </c>
      <c r="Y4609" s="7" t="s">
        <v>13380</v>
      </c>
      <c r="Z4609" s="11" t="s">
        <v>4442</v>
      </c>
      <c r="AA4609" s="7">
        <v>355000</v>
      </c>
      <c r="AB4609" s="1" t="s">
        <v>16188</v>
      </c>
      <c r="AC4609" s="7" t="s">
        <v>14870</v>
      </c>
      <c r="AD4609" s="1" t="s">
        <v>16269</v>
      </c>
    </row>
    <row r="4610" spans="1:30">
      <c r="A4610" s="6">
        <v>43944</v>
      </c>
      <c r="B4610" s="7" t="s">
        <v>15</v>
      </c>
      <c r="C4610" s="7" t="s">
        <v>4656</v>
      </c>
      <c r="D4610" s="7" t="s">
        <v>39</v>
      </c>
      <c r="E4610" s="7" t="s">
        <v>16</v>
      </c>
      <c r="F4610" s="7" t="s">
        <v>129</v>
      </c>
      <c r="G4610" s="7" t="s">
        <v>37</v>
      </c>
      <c r="H4610" s="7" t="s">
        <v>157</v>
      </c>
      <c r="I4610" s="7" t="s">
        <v>9275</v>
      </c>
      <c r="J4610" s="7"/>
      <c r="K4610" s="7" t="s">
        <v>158</v>
      </c>
      <c r="L4610" s="7" t="s">
        <v>13650</v>
      </c>
      <c r="M4610" s="7" t="s">
        <v>13649</v>
      </c>
      <c r="N4610" s="7">
        <v>373.76</v>
      </c>
      <c r="O4610" s="7">
        <v>1</v>
      </c>
      <c r="P4610" s="7">
        <v>373.76</v>
      </c>
      <c r="Q4610" s="7"/>
      <c r="R4610" s="1"/>
      <c r="S4610" s="1"/>
      <c r="T4610" s="1"/>
      <c r="U4610" s="15" t="s">
        <v>816</v>
      </c>
      <c r="V4610" s="52"/>
      <c r="W4610" s="14" t="s">
        <v>815</v>
      </c>
      <c r="X4610" s="20">
        <v>0</v>
      </c>
      <c r="Y4610" s="7" t="s">
        <v>13381</v>
      </c>
      <c r="Z4610" s="11" t="s">
        <v>4442</v>
      </c>
      <c r="AA4610" s="7">
        <v>10000</v>
      </c>
      <c r="AB4610" s="1" t="s">
        <v>14885</v>
      </c>
      <c r="AC4610" s="7" t="s">
        <v>14868</v>
      </c>
      <c r="AD4610" s="1" t="s">
        <v>16269</v>
      </c>
    </row>
    <row r="4611" spans="1:30">
      <c r="A4611" s="6">
        <v>43950</v>
      </c>
      <c r="B4611" s="7" t="s">
        <v>21</v>
      </c>
      <c r="C4611" s="7" t="s">
        <v>4483</v>
      </c>
      <c r="D4611" s="7" t="s">
        <v>39</v>
      </c>
      <c r="E4611" s="7" t="s">
        <v>117</v>
      </c>
      <c r="F4611" s="7" t="s">
        <v>6899</v>
      </c>
      <c r="G4611" s="7" t="s">
        <v>37</v>
      </c>
      <c r="H4611" s="7" t="s">
        <v>7697</v>
      </c>
      <c r="I4611" s="7" t="s">
        <v>10450</v>
      </c>
      <c r="J4611" s="7" t="s">
        <v>4548</v>
      </c>
      <c r="K4611" s="7" t="s">
        <v>8592</v>
      </c>
      <c r="L4611" s="7" t="s">
        <v>14843</v>
      </c>
      <c r="M4611" s="7" t="s">
        <v>14842</v>
      </c>
      <c r="N4611" s="7">
        <v>369.6</v>
      </c>
      <c r="O4611" s="7">
        <v>12</v>
      </c>
      <c r="P4611" s="7">
        <v>30.8</v>
      </c>
      <c r="Q4611" s="7"/>
      <c r="R4611" s="1"/>
      <c r="S4611" s="1"/>
      <c r="T4611" s="1"/>
      <c r="U4611" s="15" t="s">
        <v>816</v>
      </c>
      <c r="V4611" s="52"/>
      <c r="W4611" s="14" t="s">
        <v>815</v>
      </c>
      <c r="X4611" s="20">
        <v>0</v>
      </c>
      <c r="Y4611" s="7" t="s">
        <v>13382</v>
      </c>
      <c r="Z4611" s="11" t="s">
        <v>4442</v>
      </c>
      <c r="AA4611" s="7">
        <v>0</v>
      </c>
      <c r="AB4611" s="1" t="s">
        <v>16244</v>
      </c>
      <c r="AC4611" s="7" t="s">
        <v>14870</v>
      </c>
      <c r="AD4611" s="1" t="s">
        <v>16269</v>
      </c>
    </row>
    <row r="4612" spans="1:30">
      <c r="A4612" s="6">
        <v>43941</v>
      </c>
      <c r="B4612" s="7" t="s">
        <v>21</v>
      </c>
      <c r="C4612" s="7" t="s">
        <v>2648</v>
      </c>
      <c r="D4612" s="11" t="s">
        <v>3952</v>
      </c>
      <c r="E4612" s="7" t="s">
        <v>16</v>
      </c>
      <c r="F4612" s="7" t="s">
        <v>363</v>
      </c>
      <c r="G4612" s="7" t="s">
        <v>17</v>
      </c>
      <c r="H4612" s="7" t="s">
        <v>7698</v>
      </c>
      <c r="I4612" s="7" t="s">
        <v>9748</v>
      </c>
      <c r="J4612" s="7"/>
      <c r="K4612" s="7"/>
      <c r="L4612" s="7" t="s">
        <v>9887</v>
      </c>
      <c r="M4612" s="7" t="s">
        <v>14717</v>
      </c>
      <c r="N4612" s="7">
        <v>369.5</v>
      </c>
      <c r="O4612" s="7"/>
      <c r="P4612" s="7"/>
      <c r="Q4612" s="7"/>
      <c r="R4612" s="1"/>
      <c r="S4612" s="1"/>
      <c r="T4612" s="1"/>
      <c r="U4612" s="15" t="s">
        <v>816</v>
      </c>
      <c r="V4612" s="52"/>
      <c r="W4612" s="14" t="s">
        <v>815</v>
      </c>
      <c r="X4612" s="20">
        <v>0</v>
      </c>
      <c r="Y4612" s="7" t="s">
        <v>13383</v>
      </c>
      <c r="Z4612" s="11" t="s">
        <v>4442</v>
      </c>
      <c r="AA4612" s="7">
        <v>30000</v>
      </c>
      <c r="AB4612" s="1" t="s">
        <v>16117</v>
      </c>
      <c r="AC4612" s="7" t="s">
        <v>14870</v>
      </c>
      <c r="AD4612" s="1" t="s">
        <v>16269</v>
      </c>
    </row>
    <row r="4613" spans="1:30">
      <c r="A4613" s="6">
        <v>43948</v>
      </c>
      <c r="B4613" s="7" t="s">
        <v>21</v>
      </c>
      <c r="C4613" s="7" t="s">
        <v>4451</v>
      </c>
      <c r="D4613" s="7" t="s">
        <v>2480</v>
      </c>
      <c r="E4613" s="7" t="s">
        <v>16</v>
      </c>
      <c r="F4613" s="7" t="s">
        <v>2481</v>
      </c>
      <c r="G4613" s="7" t="s">
        <v>17</v>
      </c>
      <c r="H4613" s="7" t="s">
        <v>6229</v>
      </c>
      <c r="I4613" s="7" t="s">
        <v>9333</v>
      </c>
      <c r="J4613" s="7" t="s">
        <v>2485</v>
      </c>
      <c r="K4613" s="7"/>
      <c r="L4613" s="7" t="s">
        <v>9287</v>
      </c>
      <c r="M4613" s="7" t="s">
        <v>9288</v>
      </c>
      <c r="N4613" s="7">
        <v>364.55</v>
      </c>
      <c r="O4613" s="7"/>
      <c r="P4613" s="7"/>
      <c r="Q4613" s="7"/>
      <c r="R4613" s="1"/>
      <c r="S4613" s="1"/>
      <c r="T4613" s="1"/>
      <c r="U4613" s="15" t="s">
        <v>816</v>
      </c>
      <c r="V4613" s="52"/>
      <c r="W4613" s="14" t="s">
        <v>815</v>
      </c>
      <c r="X4613" s="20">
        <v>0</v>
      </c>
      <c r="Y4613" s="7" t="s">
        <v>13384</v>
      </c>
      <c r="Z4613" s="11" t="s">
        <v>4442</v>
      </c>
      <c r="AA4613" s="7">
        <v>100000</v>
      </c>
      <c r="AB4613" s="1" t="s">
        <v>15951</v>
      </c>
      <c r="AC4613" s="7" t="s">
        <v>14868</v>
      </c>
      <c r="AD4613" s="1" t="s">
        <v>16269</v>
      </c>
    </row>
    <row r="4614" spans="1:30">
      <c r="A4614" s="6">
        <v>43944</v>
      </c>
      <c r="B4614" s="7" t="s">
        <v>15</v>
      </c>
      <c r="C4614" s="7" t="s">
        <v>4656</v>
      </c>
      <c r="D4614" s="7" t="s">
        <v>39</v>
      </c>
      <c r="E4614" s="7" t="s">
        <v>16</v>
      </c>
      <c r="F4614" s="7" t="s">
        <v>129</v>
      </c>
      <c r="G4614" s="7" t="s">
        <v>37</v>
      </c>
      <c r="H4614" s="7" t="s">
        <v>7699</v>
      </c>
      <c r="I4614" s="7" t="s">
        <v>8668</v>
      </c>
      <c r="J4614" s="7"/>
      <c r="K4614" s="7" t="s">
        <v>10451</v>
      </c>
      <c r="L4614" s="7" t="s">
        <v>14845</v>
      </c>
      <c r="M4614" s="7" t="s">
        <v>14844</v>
      </c>
      <c r="N4614" s="7">
        <v>360</v>
      </c>
      <c r="O4614" s="7">
        <v>120</v>
      </c>
      <c r="P4614" s="7">
        <v>3</v>
      </c>
      <c r="Q4614" s="7"/>
      <c r="R4614" s="1"/>
      <c r="S4614" s="1"/>
      <c r="T4614" s="1"/>
      <c r="U4614" s="15" t="s">
        <v>816</v>
      </c>
      <c r="V4614" s="52"/>
      <c r="W4614" s="14" t="s">
        <v>815</v>
      </c>
      <c r="X4614" s="20">
        <v>0</v>
      </c>
      <c r="Y4614" s="7" t="s">
        <v>13385</v>
      </c>
      <c r="Z4614" s="11" t="s">
        <v>4442</v>
      </c>
      <c r="AA4614" s="7">
        <v>180000</v>
      </c>
      <c r="AB4614" s="1" t="s">
        <v>16245</v>
      </c>
      <c r="AC4614" s="7" t="s">
        <v>14870</v>
      </c>
      <c r="AD4614" s="1" t="s">
        <v>16269</v>
      </c>
    </row>
    <row r="4615" spans="1:30">
      <c r="A4615" s="6">
        <v>43943</v>
      </c>
      <c r="B4615" s="7" t="s">
        <v>15</v>
      </c>
      <c r="C4615" s="7" t="s">
        <v>4458</v>
      </c>
      <c r="D4615" s="11" t="s">
        <v>904</v>
      </c>
      <c r="E4615" s="7" t="s">
        <v>16</v>
      </c>
      <c r="F4615" s="7" t="s">
        <v>6341</v>
      </c>
      <c r="G4615" s="7" t="s">
        <v>17</v>
      </c>
      <c r="H4615" s="7" t="s">
        <v>7700</v>
      </c>
      <c r="I4615" s="7" t="s">
        <v>10289</v>
      </c>
      <c r="J4615" s="7"/>
      <c r="K4615" s="7"/>
      <c r="L4615" s="7" t="s">
        <v>14820</v>
      </c>
      <c r="M4615" s="7" t="s">
        <v>10375</v>
      </c>
      <c r="N4615" s="7">
        <v>360</v>
      </c>
      <c r="O4615" s="7"/>
      <c r="P4615" s="7">
        <v>180</v>
      </c>
      <c r="Q4615" s="7"/>
      <c r="R4615" s="1"/>
      <c r="S4615" s="1"/>
      <c r="T4615" s="1"/>
      <c r="U4615" s="15" t="s">
        <v>816</v>
      </c>
      <c r="V4615" s="52"/>
      <c r="W4615" s="14" t="s">
        <v>815</v>
      </c>
      <c r="X4615" s="20">
        <v>0</v>
      </c>
      <c r="Y4615" s="7" t="s">
        <v>13386</v>
      </c>
      <c r="Z4615" s="11" t="s">
        <v>4442</v>
      </c>
      <c r="AA4615" s="7">
        <v>10000</v>
      </c>
      <c r="AB4615" s="1" t="s">
        <v>16228</v>
      </c>
      <c r="AC4615" s="7" t="s">
        <v>14870</v>
      </c>
      <c r="AD4615" s="1" t="s">
        <v>16269</v>
      </c>
    </row>
    <row r="4616" spans="1:30">
      <c r="A4616" s="6">
        <v>43913</v>
      </c>
      <c r="B4616" s="7" t="s">
        <v>21</v>
      </c>
      <c r="C4616" s="7" t="s">
        <v>4269</v>
      </c>
      <c r="D4616" s="7" t="s">
        <v>3952</v>
      </c>
      <c r="E4616" s="7" t="s">
        <v>16</v>
      </c>
      <c r="F4616" s="7" t="s">
        <v>4270</v>
      </c>
      <c r="G4616" s="7" t="s">
        <v>17</v>
      </c>
      <c r="H4616" s="7" t="s">
        <v>7701</v>
      </c>
      <c r="I4616" s="7" t="s">
        <v>4396</v>
      </c>
      <c r="J4616" s="7"/>
      <c r="K4616" s="7"/>
      <c r="L4616" s="7" t="s">
        <v>8531</v>
      </c>
      <c r="M4616" s="7" t="s">
        <v>14344</v>
      </c>
      <c r="N4616" s="7">
        <v>356</v>
      </c>
      <c r="O4616" s="7">
        <v>200</v>
      </c>
      <c r="P4616" s="7">
        <v>1.78</v>
      </c>
      <c r="Q4616" s="7" t="s">
        <v>20</v>
      </c>
      <c r="R4616" s="1"/>
      <c r="S4616" s="1"/>
      <c r="T4616" s="1"/>
      <c r="U4616" s="15" t="s">
        <v>816</v>
      </c>
      <c r="V4616" s="52"/>
      <c r="W4616" s="14" t="s">
        <v>815</v>
      </c>
      <c r="X4616" s="20">
        <v>0</v>
      </c>
      <c r="Y4616" s="7" t="s">
        <v>13387</v>
      </c>
      <c r="Z4616" s="11" t="s">
        <v>4442</v>
      </c>
      <c r="AA4616" s="7">
        <v>1500000</v>
      </c>
      <c r="AB4616" s="1" t="s">
        <v>15733</v>
      </c>
      <c r="AC4616" s="7" t="s">
        <v>14869</v>
      </c>
      <c r="AD4616" s="1" t="s">
        <v>16269</v>
      </c>
    </row>
    <row r="4617" spans="1:30">
      <c r="A4617" s="6">
        <v>43921</v>
      </c>
      <c r="B4617" s="7" t="s">
        <v>15</v>
      </c>
      <c r="C4617" s="7" t="s">
        <v>4632</v>
      </c>
      <c r="D4617" s="7" t="s">
        <v>3512</v>
      </c>
      <c r="E4617" s="7" t="s">
        <v>16</v>
      </c>
      <c r="F4617" s="7"/>
      <c r="G4617" s="7" t="s">
        <v>17</v>
      </c>
      <c r="H4617" s="7" t="s">
        <v>7702</v>
      </c>
      <c r="I4617" s="7" t="s">
        <v>10452</v>
      </c>
      <c r="J4617" s="7" t="s">
        <v>10453</v>
      </c>
      <c r="K4617" s="7" t="s">
        <v>10453</v>
      </c>
      <c r="L4617" s="7" t="s">
        <v>13666</v>
      </c>
      <c r="M4617" s="7" t="s">
        <v>3646</v>
      </c>
      <c r="N4617" s="7">
        <v>354</v>
      </c>
      <c r="O4617" s="7">
        <v>300</v>
      </c>
      <c r="P4617" s="7">
        <v>1.18</v>
      </c>
      <c r="Q4617" s="7"/>
      <c r="R4617" s="1"/>
      <c r="S4617" s="1"/>
      <c r="T4617" s="1"/>
      <c r="U4617" s="15" t="s">
        <v>816</v>
      </c>
      <c r="V4617" s="52"/>
      <c r="W4617" s="14" t="s">
        <v>815</v>
      </c>
      <c r="X4617" s="20">
        <v>0</v>
      </c>
      <c r="Y4617" s="7" t="s">
        <v>13388</v>
      </c>
      <c r="Z4617" s="11" t="s">
        <v>4442</v>
      </c>
      <c r="AA4617" s="7">
        <v>1000000</v>
      </c>
      <c r="AB4617" s="1" t="s">
        <v>14906</v>
      </c>
      <c r="AC4617" s="7" t="s">
        <v>14868</v>
      </c>
      <c r="AD4617" s="1" t="s">
        <v>16269</v>
      </c>
    </row>
    <row r="4618" spans="1:30">
      <c r="A4618" s="6">
        <v>43938</v>
      </c>
      <c r="B4618" s="7" t="s">
        <v>21</v>
      </c>
      <c r="C4618" s="7" t="s">
        <v>4589</v>
      </c>
      <c r="D4618" s="7" t="s">
        <v>2170</v>
      </c>
      <c r="E4618" s="7" t="s">
        <v>16</v>
      </c>
      <c r="F4618" s="7"/>
      <c r="G4618" s="7" t="s">
        <v>17</v>
      </c>
      <c r="H4618" s="7" t="s">
        <v>7703</v>
      </c>
      <c r="I4618" s="7" t="s">
        <v>5081</v>
      </c>
      <c r="J4618" s="7"/>
      <c r="K4618" s="7"/>
      <c r="L4618" s="7" t="s">
        <v>13872</v>
      </c>
      <c r="M4618" s="7" t="s">
        <v>2172</v>
      </c>
      <c r="N4618" s="7">
        <v>347.71</v>
      </c>
      <c r="O4618" s="7">
        <v>29</v>
      </c>
      <c r="P4618" s="7">
        <v>11.99</v>
      </c>
      <c r="Q4618" s="7"/>
      <c r="R4618" s="1"/>
      <c r="S4618" s="1"/>
      <c r="T4618" s="1"/>
      <c r="U4618" s="15" t="s">
        <v>816</v>
      </c>
      <c r="V4618" s="52"/>
      <c r="W4618" s="14" t="s">
        <v>815</v>
      </c>
      <c r="X4618" s="20">
        <v>0</v>
      </c>
      <c r="Y4618" s="7" t="s">
        <v>13389</v>
      </c>
      <c r="Z4618" s="11" t="s">
        <v>4442</v>
      </c>
      <c r="AA4618" s="7">
        <v>500000</v>
      </c>
      <c r="AB4618" s="1" t="s">
        <v>15215</v>
      </c>
      <c r="AC4618" s="7" t="s">
        <v>14869</v>
      </c>
      <c r="AD4618" s="1" t="s">
        <v>16269</v>
      </c>
    </row>
    <row r="4619" spans="1:30">
      <c r="A4619" s="6">
        <v>43949</v>
      </c>
      <c r="B4619" s="7" t="s">
        <v>1385</v>
      </c>
      <c r="C4619" s="7" t="s">
        <v>4499</v>
      </c>
      <c r="D4619" s="7" t="s">
        <v>2194</v>
      </c>
      <c r="E4619" s="7" t="s">
        <v>36</v>
      </c>
      <c r="F4619" s="7" t="s">
        <v>2319</v>
      </c>
      <c r="G4619" s="7" t="s">
        <v>17</v>
      </c>
      <c r="H4619" s="7" t="s">
        <v>7704</v>
      </c>
      <c r="I4619" s="7" t="s">
        <v>2321</v>
      </c>
      <c r="J4619" s="7" t="s">
        <v>2321</v>
      </c>
      <c r="K4619" s="7" t="s">
        <v>2321</v>
      </c>
      <c r="L4619" s="7" t="s">
        <v>10088</v>
      </c>
      <c r="M4619" s="7" t="s">
        <v>10089</v>
      </c>
      <c r="N4619" s="7">
        <v>346.29</v>
      </c>
      <c r="O4619" s="7">
        <v>1785</v>
      </c>
      <c r="P4619" s="7">
        <v>0.19400000000000001</v>
      </c>
      <c r="Q4619" s="7"/>
      <c r="R4619" s="1"/>
      <c r="S4619" s="1"/>
      <c r="T4619" s="1"/>
      <c r="U4619" s="15" t="s">
        <v>816</v>
      </c>
      <c r="V4619" s="52"/>
      <c r="W4619" s="14" t="s">
        <v>815</v>
      </c>
      <c r="X4619" s="20">
        <v>0</v>
      </c>
      <c r="Y4619" s="7" t="s">
        <v>13390</v>
      </c>
      <c r="Z4619" s="11" t="s">
        <v>4442</v>
      </c>
      <c r="AA4619" s="7">
        <v>75000</v>
      </c>
      <c r="AB4619" s="1" t="s">
        <v>16167</v>
      </c>
      <c r="AC4619" s="7" t="s">
        <v>14868</v>
      </c>
      <c r="AD4619" s="1" t="s">
        <v>16269</v>
      </c>
    </row>
    <row r="4620" spans="1:30">
      <c r="A4620" s="6">
        <v>43944</v>
      </c>
      <c r="B4620" s="7" t="s">
        <v>15</v>
      </c>
      <c r="C4620" s="7" t="s">
        <v>4656</v>
      </c>
      <c r="D4620" s="7" t="s">
        <v>39</v>
      </c>
      <c r="E4620" s="7" t="s">
        <v>16</v>
      </c>
      <c r="F4620" s="7" t="s">
        <v>129</v>
      </c>
      <c r="G4620" s="7" t="s">
        <v>37</v>
      </c>
      <c r="H4620" s="7" t="s">
        <v>7705</v>
      </c>
      <c r="I4620" s="7" t="s">
        <v>8668</v>
      </c>
      <c r="J4620" s="7"/>
      <c r="K4620" s="7" t="s">
        <v>172</v>
      </c>
      <c r="L4620" s="7" t="s">
        <v>145</v>
      </c>
      <c r="M4620" s="7" t="s">
        <v>9916</v>
      </c>
      <c r="N4620" s="7">
        <v>342</v>
      </c>
      <c r="O4620" s="7">
        <v>90</v>
      </c>
      <c r="P4620" s="7">
        <v>3.8</v>
      </c>
      <c r="Q4620" s="7"/>
      <c r="R4620" s="1"/>
      <c r="S4620" s="1"/>
      <c r="T4620" s="1"/>
      <c r="U4620" s="15" t="s">
        <v>816</v>
      </c>
      <c r="V4620" s="52"/>
      <c r="W4620" s="14" t="s">
        <v>815</v>
      </c>
      <c r="X4620" s="20">
        <v>0</v>
      </c>
      <c r="Y4620" s="7" t="s">
        <v>13391</v>
      </c>
      <c r="Z4620" s="11" t="s">
        <v>4442</v>
      </c>
      <c r="AA4620" s="7">
        <v>1000000</v>
      </c>
      <c r="AB4620" s="1" t="s">
        <v>14881</v>
      </c>
      <c r="AC4620" s="7" t="s">
        <v>14869</v>
      </c>
      <c r="AD4620" s="1" t="s">
        <v>16269</v>
      </c>
    </row>
    <row r="4621" spans="1:30">
      <c r="A4621" s="6">
        <v>43942</v>
      </c>
      <c r="B4621" s="7" t="s">
        <v>15</v>
      </c>
      <c r="C4621" s="7" t="s">
        <v>5184</v>
      </c>
      <c r="D4621" s="7" t="s">
        <v>474</v>
      </c>
      <c r="E4621" s="7" t="s">
        <v>16</v>
      </c>
      <c r="F4621" s="7"/>
      <c r="G4621" s="7" t="s">
        <v>37</v>
      </c>
      <c r="H4621" s="7" t="s">
        <v>7671</v>
      </c>
      <c r="I4621" s="7" t="s">
        <v>496</v>
      </c>
      <c r="J4621" s="7"/>
      <c r="K4621" s="7" t="s">
        <v>497</v>
      </c>
      <c r="L4621" s="7" t="s">
        <v>14846</v>
      </c>
      <c r="M4621" s="7" t="s">
        <v>10454</v>
      </c>
      <c r="N4621" s="7">
        <v>336</v>
      </c>
      <c r="O4621" s="7">
        <v>300</v>
      </c>
      <c r="P4621" s="7">
        <v>1.1200000000000001</v>
      </c>
      <c r="Q4621" s="7"/>
      <c r="R4621" s="1"/>
      <c r="S4621" s="1"/>
      <c r="T4621" s="1"/>
      <c r="U4621" s="15" t="s">
        <v>816</v>
      </c>
      <c r="V4621" s="52"/>
      <c r="W4621" s="14" t="s">
        <v>815</v>
      </c>
      <c r="X4621" s="20">
        <v>0</v>
      </c>
      <c r="Y4621" s="7" t="s">
        <v>13392</v>
      </c>
      <c r="Z4621" s="11" t="s">
        <v>4442</v>
      </c>
      <c r="AA4621" s="7">
        <v>110000</v>
      </c>
      <c r="AB4621" s="1" t="s">
        <v>16246</v>
      </c>
      <c r="AC4621" s="7" t="s">
        <v>14870</v>
      </c>
      <c r="AD4621" s="1" t="s">
        <v>16269</v>
      </c>
    </row>
    <row r="4622" spans="1:30">
      <c r="A4622" s="6" t="s">
        <v>815</v>
      </c>
      <c r="B4622" s="7" t="s">
        <v>15</v>
      </c>
      <c r="C4622" s="7" t="s">
        <v>4458</v>
      </c>
      <c r="D4622" s="11" t="s">
        <v>904</v>
      </c>
      <c r="E4622" s="7" t="s">
        <v>16</v>
      </c>
      <c r="F4622" s="7" t="s">
        <v>4461</v>
      </c>
      <c r="G4622" s="7" t="s">
        <v>17</v>
      </c>
      <c r="H4622" s="7" t="s">
        <v>7706</v>
      </c>
      <c r="I4622" s="7" t="s">
        <v>8783</v>
      </c>
      <c r="J4622" s="7"/>
      <c r="K4622" s="7" t="s">
        <v>4525</v>
      </c>
      <c r="L4622" s="7"/>
      <c r="M4622" s="7"/>
      <c r="N4622" s="7">
        <v>330</v>
      </c>
      <c r="O4622" s="7"/>
      <c r="P4622" s="7"/>
      <c r="Q4622" s="7"/>
      <c r="R4622" s="1"/>
      <c r="S4622" s="1"/>
      <c r="T4622" s="1"/>
      <c r="U4622" s="15" t="s">
        <v>816</v>
      </c>
      <c r="V4622" s="52"/>
      <c r="W4622" s="14" t="s">
        <v>815</v>
      </c>
      <c r="X4622" s="20">
        <v>0</v>
      </c>
      <c r="Y4622" s="7" t="s">
        <v>13393</v>
      </c>
      <c r="Z4622" s="11" t="s">
        <v>4442</v>
      </c>
      <c r="AA4622" s="7"/>
      <c r="AB4622" s="1" t="s">
        <v>14871</v>
      </c>
      <c r="AC4622" s="7"/>
      <c r="AD4622" s="1" t="s">
        <v>16269</v>
      </c>
    </row>
    <row r="4623" spans="1:30">
      <c r="A4623" s="6">
        <v>43923</v>
      </c>
      <c r="B4623" s="7" t="s">
        <v>1385</v>
      </c>
      <c r="C4623" s="7" t="s">
        <v>4444</v>
      </c>
      <c r="D4623" s="7" t="s">
        <v>1387</v>
      </c>
      <c r="E4623" s="7" t="s">
        <v>4456</v>
      </c>
      <c r="F4623" s="7" t="s">
        <v>4457</v>
      </c>
      <c r="G4623" s="7" t="s">
        <v>17</v>
      </c>
      <c r="H4623" s="7" t="s">
        <v>5321</v>
      </c>
      <c r="I4623" s="7" t="s">
        <v>8238</v>
      </c>
      <c r="J4623" s="7"/>
      <c r="K4623" s="7"/>
      <c r="L4623" s="7" t="s">
        <v>14847</v>
      </c>
      <c r="M4623" s="7" t="s">
        <v>10455</v>
      </c>
      <c r="N4623" s="7">
        <v>330</v>
      </c>
      <c r="O4623" s="7"/>
      <c r="P4623" s="7"/>
      <c r="Q4623" s="7"/>
      <c r="R4623" s="1"/>
      <c r="S4623" s="1"/>
      <c r="T4623" s="1"/>
      <c r="U4623" s="15" t="s">
        <v>816</v>
      </c>
      <c r="V4623" s="52"/>
      <c r="W4623" s="14" t="s">
        <v>815</v>
      </c>
      <c r="X4623" s="20">
        <v>0</v>
      </c>
      <c r="Y4623" s="7" t="s">
        <v>13394</v>
      </c>
      <c r="Z4623" s="11" t="s">
        <v>4442</v>
      </c>
      <c r="AA4623" s="7">
        <v>5000000</v>
      </c>
      <c r="AB4623" s="1" t="s">
        <v>16247</v>
      </c>
      <c r="AC4623" s="7" t="s">
        <v>14869</v>
      </c>
      <c r="AD4623" s="1" t="s">
        <v>16269</v>
      </c>
    </row>
    <row r="4624" spans="1:30">
      <c r="A4624" s="6">
        <v>43943</v>
      </c>
      <c r="B4624" s="7" t="s">
        <v>15</v>
      </c>
      <c r="C4624" s="7" t="s">
        <v>4642</v>
      </c>
      <c r="D4624" s="7" t="s">
        <v>2046</v>
      </c>
      <c r="E4624" s="7" t="s">
        <v>16</v>
      </c>
      <c r="F4624" s="7"/>
      <c r="G4624" s="7" t="s">
        <v>17</v>
      </c>
      <c r="H4624" s="7" t="s">
        <v>7707</v>
      </c>
      <c r="I4624" s="7" t="s">
        <v>2093</v>
      </c>
      <c r="J4624" s="7"/>
      <c r="K4624" s="7" t="s">
        <v>2094</v>
      </c>
      <c r="L4624" s="7" t="s">
        <v>13865</v>
      </c>
      <c r="M4624" s="7" t="s">
        <v>2055</v>
      </c>
      <c r="N4624" s="7">
        <v>329.78</v>
      </c>
      <c r="O4624" s="7">
        <v>22</v>
      </c>
      <c r="P4624" s="7">
        <v>14.99</v>
      </c>
      <c r="Q4624" s="7"/>
      <c r="R4624" s="1"/>
      <c r="S4624" s="1"/>
      <c r="T4624" s="1"/>
      <c r="U4624" s="15" t="s">
        <v>816</v>
      </c>
      <c r="V4624" s="52"/>
      <c r="W4624" s="14" t="s">
        <v>815</v>
      </c>
      <c r="X4624" s="20">
        <v>0</v>
      </c>
      <c r="Y4624" s="7" t="s">
        <v>13395</v>
      </c>
      <c r="Z4624" s="11" t="s">
        <v>4442</v>
      </c>
      <c r="AA4624" s="7">
        <v>2000000</v>
      </c>
      <c r="AB4624" s="1" t="s">
        <v>15207</v>
      </c>
      <c r="AC4624" s="7" t="s">
        <v>14869</v>
      </c>
      <c r="AD4624" s="1" t="s">
        <v>16269</v>
      </c>
    </row>
    <row r="4625" spans="1:30">
      <c r="A4625" s="6">
        <v>43938</v>
      </c>
      <c r="B4625" s="7" t="s">
        <v>21</v>
      </c>
      <c r="C4625" s="7" t="s">
        <v>4589</v>
      </c>
      <c r="D4625" s="7" t="s">
        <v>2170</v>
      </c>
      <c r="E4625" s="7" t="s">
        <v>16</v>
      </c>
      <c r="F4625" s="7"/>
      <c r="G4625" s="7" t="s">
        <v>17</v>
      </c>
      <c r="H4625" s="7" t="s">
        <v>7708</v>
      </c>
      <c r="I4625" s="7" t="s">
        <v>5081</v>
      </c>
      <c r="J4625" s="7"/>
      <c r="K4625" s="7"/>
      <c r="L4625" s="7" t="s">
        <v>13872</v>
      </c>
      <c r="M4625" s="7" t="s">
        <v>2172</v>
      </c>
      <c r="N4625" s="7">
        <v>323.76</v>
      </c>
      <c r="O4625" s="7">
        <v>852</v>
      </c>
      <c r="P4625" s="7">
        <v>0.38</v>
      </c>
      <c r="Q4625" s="7"/>
      <c r="R4625" s="1"/>
      <c r="S4625" s="1"/>
      <c r="T4625" s="1"/>
      <c r="U4625" s="15" t="s">
        <v>816</v>
      </c>
      <c r="V4625" s="52"/>
      <c r="W4625" s="14" t="s">
        <v>815</v>
      </c>
      <c r="X4625" s="20">
        <v>0</v>
      </c>
      <c r="Y4625" s="7" t="s">
        <v>13396</v>
      </c>
      <c r="Z4625" s="11" t="s">
        <v>4442</v>
      </c>
      <c r="AA4625" s="7">
        <v>500000</v>
      </c>
      <c r="AB4625" s="1" t="s">
        <v>15215</v>
      </c>
      <c r="AC4625" s="7" t="s">
        <v>14869</v>
      </c>
      <c r="AD4625" s="1" t="s">
        <v>16269</v>
      </c>
    </row>
    <row r="4626" spans="1:30">
      <c r="A4626" s="6">
        <v>43951</v>
      </c>
      <c r="B4626" s="7" t="s">
        <v>15</v>
      </c>
      <c r="C4626" s="7" t="s">
        <v>4458</v>
      </c>
      <c r="D4626" s="11" t="s">
        <v>904</v>
      </c>
      <c r="E4626" s="7" t="s">
        <v>16</v>
      </c>
      <c r="F4626" s="7" t="s">
        <v>7595</v>
      </c>
      <c r="G4626" s="7" t="s">
        <v>17</v>
      </c>
      <c r="H4626" s="7" t="s">
        <v>5307</v>
      </c>
      <c r="I4626" s="7" t="s">
        <v>10370</v>
      </c>
      <c r="J4626" s="7"/>
      <c r="K4626" s="7"/>
      <c r="L4626" s="7" t="s">
        <v>8221</v>
      </c>
      <c r="M4626" s="7" t="s">
        <v>9601</v>
      </c>
      <c r="N4626" s="7">
        <v>321</v>
      </c>
      <c r="O4626" s="7">
        <v>30</v>
      </c>
      <c r="P4626" s="7">
        <v>10.7</v>
      </c>
      <c r="Q4626" s="7"/>
      <c r="R4626" s="1"/>
      <c r="S4626" s="1"/>
      <c r="T4626" s="1"/>
      <c r="U4626" s="15" t="s">
        <v>816</v>
      </c>
      <c r="V4626" s="52"/>
      <c r="W4626" s="14" t="s">
        <v>815</v>
      </c>
      <c r="X4626" s="20">
        <v>0</v>
      </c>
      <c r="Y4626" s="7" t="s">
        <v>13397</v>
      </c>
      <c r="Z4626" s="11" t="s">
        <v>4442</v>
      </c>
      <c r="AA4626" s="7">
        <v>50000</v>
      </c>
      <c r="AB4626" s="1" t="s">
        <v>15650</v>
      </c>
      <c r="AC4626" s="7" t="s">
        <v>14870</v>
      </c>
      <c r="AD4626" s="1" t="s">
        <v>16269</v>
      </c>
    </row>
    <row r="4627" spans="1:30">
      <c r="A4627" s="6">
        <v>43921</v>
      </c>
      <c r="B4627" s="7" t="s">
        <v>15</v>
      </c>
      <c r="C4627" s="7" t="s">
        <v>4632</v>
      </c>
      <c r="D4627" s="7" t="s">
        <v>3512</v>
      </c>
      <c r="E4627" s="7" t="s">
        <v>16</v>
      </c>
      <c r="F4627" s="7"/>
      <c r="G4627" s="7" t="s">
        <v>17</v>
      </c>
      <c r="H4627" s="7" t="s">
        <v>7709</v>
      </c>
      <c r="I4627" s="7" t="s">
        <v>10456</v>
      </c>
      <c r="J4627" s="7" t="s">
        <v>10457</v>
      </c>
      <c r="K4627" s="7" t="s">
        <v>10457</v>
      </c>
      <c r="L4627" s="7" t="s">
        <v>8900</v>
      </c>
      <c r="M4627" s="7" t="s">
        <v>8901</v>
      </c>
      <c r="N4627" s="7">
        <v>320</v>
      </c>
      <c r="O4627" s="7">
        <v>200</v>
      </c>
      <c r="P4627" s="7">
        <v>1.6</v>
      </c>
      <c r="Q4627" s="7"/>
      <c r="R4627" s="1"/>
      <c r="S4627" s="1"/>
      <c r="T4627" s="1"/>
      <c r="U4627" s="15" t="s">
        <v>816</v>
      </c>
      <c r="V4627" s="52"/>
      <c r="W4627" s="14" t="s">
        <v>815</v>
      </c>
      <c r="X4627" s="20">
        <v>0</v>
      </c>
      <c r="Y4627" s="7" t="s">
        <v>13398</v>
      </c>
      <c r="Z4627" s="11" t="s">
        <v>4442</v>
      </c>
      <c r="AA4627" s="7">
        <v>64633683</v>
      </c>
      <c r="AB4627" s="1" t="s">
        <v>15389</v>
      </c>
      <c r="AC4627" s="7" t="s">
        <v>14869</v>
      </c>
      <c r="AD4627" s="1" t="s">
        <v>16269</v>
      </c>
    </row>
    <row r="4628" spans="1:30">
      <c r="A4628" s="6">
        <v>43956</v>
      </c>
      <c r="B4628" s="7" t="s">
        <v>15</v>
      </c>
      <c r="C4628" s="7" t="s">
        <v>2194</v>
      </c>
      <c r="D4628" s="7" t="s">
        <v>2194</v>
      </c>
      <c r="E4628" s="7" t="s">
        <v>128</v>
      </c>
      <c r="F4628" s="7" t="s">
        <v>6639</v>
      </c>
      <c r="G4628" s="7" t="s">
        <v>34</v>
      </c>
      <c r="H4628" s="7" t="s">
        <v>7710</v>
      </c>
      <c r="I4628" s="7" t="s">
        <v>10458</v>
      </c>
      <c r="J4628" s="7" t="s">
        <v>2207</v>
      </c>
      <c r="K4628" s="7" t="s">
        <v>10459</v>
      </c>
      <c r="L4628" s="7" t="s">
        <v>10460</v>
      </c>
      <c r="M4628" s="7" t="s">
        <v>10461</v>
      </c>
      <c r="N4628" s="7">
        <v>320</v>
      </c>
      <c r="O4628" s="7">
        <v>1</v>
      </c>
      <c r="P4628" s="7">
        <v>320</v>
      </c>
      <c r="Q4628" s="7"/>
      <c r="R4628" s="1"/>
      <c r="S4628" s="1"/>
      <c r="T4628" s="1"/>
      <c r="U4628" s="15" t="s">
        <v>816</v>
      </c>
      <c r="V4628" s="52"/>
      <c r="W4628" s="14" t="s">
        <v>815</v>
      </c>
      <c r="X4628" s="20">
        <v>0</v>
      </c>
      <c r="Y4628" s="7" t="s">
        <v>13399</v>
      </c>
      <c r="Z4628" s="11" t="s">
        <v>4442</v>
      </c>
      <c r="AA4628" s="7">
        <v>18000</v>
      </c>
      <c r="AB4628" s="1" t="s">
        <v>16248</v>
      </c>
      <c r="AC4628" s="7" t="s">
        <v>14870</v>
      </c>
      <c r="AD4628" s="1" t="s">
        <v>16269</v>
      </c>
    </row>
    <row r="4629" spans="1:30">
      <c r="A4629" s="6">
        <v>43956</v>
      </c>
      <c r="B4629" s="7" t="s">
        <v>15</v>
      </c>
      <c r="C4629" s="7" t="s">
        <v>2194</v>
      </c>
      <c r="D4629" s="7" t="s">
        <v>2194</v>
      </c>
      <c r="E4629" s="7" t="s">
        <v>128</v>
      </c>
      <c r="F4629" s="7" t="s">
        <v>6639</v>
      </c>
      <c r="G4629" s="7" t="s">
        <v>34</v>
      </c>
      <c r="H4629" s="7" t="s">
        <v>7711</v>
      </c>
      <c r="I4629" s="7" t="s">
        <v>10458</v>
      </c>
      <c r="J4629" s="7" t="s">
        <v>2207</v>
      </c>
      <c r="K4629" s="7" t="s">
        <v>10459</v>
      </c>
      <c r="L4629" s="7" t="s">
        <v>10460</v>
      </c>
      <c r="M4629" s="7" t="s">
        <v>10461</v>
      </c>
      <c r="N4629" s="7">
        <v>320</v>
      </c>
      <c r="O4629" s="7">
        <v>1</v>
      </c>
      <c r="P4629" s="7">
        <v>320</v>
      </c>
      <c r="Q4629" s="7"/>
      <c r="R4629" s="1"/>
      <c r="S4629" s="1"/>
      <c r="T4629" s="1"/>
      <c r="U4629" s="15" t="s">
        <v>816</v>
      </c>
      <c r="V4629" s="52"/>
      <c r="W4629" s="14" t="s">
        <v>815</v>
      </c>
      <c r="X4629" s="20">
        <v>0</v>
      </c>
      <c r="Y4629" s="7" t="s">
        <v>13400</v>
      </c>
      <c r="Z4629" s="11" t="s">
        <v>4442</v>
      </c>
      <c r="AA4629" s="7">
        <v>18000</v>
      </c>
      <c r="AB4629" s="1" t="s">
        <v>16248</v>
      </c>
      <c r="AC4629" s="7" t="s">
        <v>14870</v>
      </c>
      <c r="AD4629" s="1" t="s">
        <v>16269</v>
      </c>
    </row>
    <row r="4630" spans="1:30">
      <c r="A4630" s="6">
        <v>43938</v>
      </c>
      <c r="B4630" s="7" t="s">
        <v>21</v>
      </c>
      <c r="C4630" s="7" t="s">
        <v>4589</v>
      </c>
      <c r="D4630" s="7" t="s">
        <v>2170</v>
      </c>
      <c r="E4630" s="7" t="s">
        <v>16</v>
      </c>
      <c r="F4630" s="7"/>
      <c r="G4630" s="7" t="s">
        <v>17</v>
      </c>
      <c r="H4630" s="7" t="s">
        <v>7404</v>
      </c>
      <c r="I4630" s="7" t="s">
        <v>5081</v>
      </c>
      <c r="J4630" s="7"/>
      <c r="K4630" s="7"/>
      <c r="L4630" s="7" t="s">
        <v>13872</v>
      </c>
      <c r="M4630" s="7" t="s">
        <v>2172</v>
      </c>
      <c r="N4630" s="7">
        <v>316</v>
      </c>
      <c r="O4630" s="7">
        <v>2</v>
      </c>
      <c r="P4630" s="7">
        <v>158</v>
      </c>
      <c r="Q4630" s="7"/>
      <c r="R4630" s="1"/>
      <c r="S4630" s="1"/>
      <c r="T4630" s="1"/>
      <c r="U4630" s="15" t="s">
        <v>816</v>
      </c>
      <c r="V4630" s="52"/>
      <c r="W4630" s="14" t="s">
        <v>815</v>
      </c>
      <c r="X4630" s="20">
        <v>0</v>
      </c>
      <c r="Y4630" s="7" t="s">
        <v>13401</v>
      </c>
      <c r="Z4630" s="11" t="s">
        <v>4442</v>
      </c>
      <c r="AA4630" s="7">
        <v>500000</v>
      </c>
      <c r="AB4630" s="1" t="s">
        <v>15215</v>
      </c>
      <c r="AC4630" s="7" t="s">
        <v>14869</v>
      </c>
      <c r="AD4630" s="1" t="s">
        <v>16269</v>
      </c>
    </row>
    <row r="4631" spans="1:30">
      <c r="A4631" s="6">
        <v>43941</v>
      </c>
      <c r="B4631" s="7" t="s">
        <v>21</v>
      </c>
      <c r="C4631" s="7" t="s">
        <v>2648</v>
      </c>
      <c r="D4631" s="11" t="s">
        <v>3952</v>
      </c>
      <c r="E4631" s="7" t="s">
        <v>16</v>
      </c>
      <c r="F4631" s="7" t="s">
        <v>6186</v>
      </c>
      <c r="G4631" s="7" t="s">
        <v>17</v>
      </c>
      <c r="H4631" s="7" t="s">
        <v>7712</v>
      </c>
      <c r="I4631" s="7" t="s">
        <v>10462</v>
      </c>
      <c r="J4631" s="7"/>
      <c r="K4631" s="7"/>
      <c r="L4631" s="7" t="s">
        <v>14035</v>
      </c>
      <c r="M4631" s="7" t="s">
        <v>3960</v>
      </c>
      <c r="N4631" s="7">
        <v>308</v>
      </c>
      <c r="O4631" s="7"/>
      <c r="P4631" s="7"/>
      <c r="Q4631" s="7"/>
      <c r="R4631" s="1"/>
      <c r="S4631" s="1"/>
      <c r="T4631" s="1"/>
      <c r="U4631" s="15" t="s">
        <v>816</v>
      </c>
      <c r="V4631" s="52"/>
      <c r="W4631" s="14" t="s">
        <v>815</v>
      </c>
      <c r="X4631" s="20">
        <v>0</v>
      </c>
      <c r="Y4631" s="7" t="s">
        <v>13402</v>
      </c>
      <c r="Z4631" s="11" t="s">
        <v>4442</v>
      </c>
      <c r="AA4631" s="7">
        <v>100000</v>
      </c>
      <c r="AB4631" s="1" t="s">
        <v>15011</v>
      </c>
      <c r="AC4631" s="7" t="s">
        <v>14868</v>
      </c>
      <c r="AD4631" s="1" t="s">
        <v>16269</v>
      </c>
    </row>
    <row r="4632" spans="1:30">
      <c r="A4632" s="6">
        <v>43944</v>
      </c>
      <c r="B4632" s="7" t="s">
        <v>15</v>
      </c>
      <c r="C4632" s="7" t="s">
        <v>4656</v>
      </c>
      <c r="D4632" s="7" t="s">
        <v>39</v>
      </c>
      <c r="E4632" s="7" t="s">
        <v>16</v>
      </c>
      <c r="F4632" s="7" t="s">
        <v>129</v>
      </c>
      <c r="G4632" s="7" t="s">
        <v>37</v>
      </c>
      <c r="H4632" s="7" t="s">
        <v>7713</v>
      </c>
      <c r="I4632" s="7" t="s">
        <v>8668</v>
      </c>
      <c r="J4632" s="7"/>
      <c r="K4632" s="7" t="s">
        <v>172</v>
      </c>
      <c r="L4632" s="7" t="s">
        <v>145</v>
      </c>
      <c r="M4632" s="7" t="s">
        <v>9916</v>
      </c>
      <c r="N4632" s="7">
        <v>306</v>
      </c>
      <c r="O4632" s="7">
        <v>36</v>
      </c>
      <c r="P4632" s="7">
        <v>8.5</v>
      </c>
      <c r="Q4632" s="7"/>
      <c r="R4632" s="1"/>
      <c r="S4632" s="1"/>
      <c r="T4632" s="1"/>
      <c r="U4632" s="15" t="s">
        <v>816</v>
      </c>
      <c r="V4632" s="52"/>
      <c r="W4632" s="14" t="s">
        <v>815</v>
      </c>
      <c r="X4632" s="20">
        <v>0</v>
      </c>
      <c r="Y4632" s="7" t="s">
        <v>13403</v>
      </c>
      <c r="Z4632" s="11" t="s">
        <v>4442</v>
      </c>
      <c r="AA4632" s="7">
        <v>1000000</v>
      </c>
      <c r="AB4632" s="1" t="s">
        <v>14881</v>
      </c>
      <c r="AC4632" s="7" t="s">
        <v>14869</v>
      </c>
      <c r="AD4632" s="1" t="s">
        <v>16269</v>
      </c>
    </row>
    <row r="4633" spans="1:30">
      <c r="A4633" s="6">
        <v>43909</v>
      </c>
      <c r="B4633" s="7" t="s">
        <v>15</v>
      </c>
      <c r="C4633" s="7" t="s">
        <v>4458</v>
      </c>
      <c r="D4633" s="11" t="s">
        <v>904</v>
      </c>
      <c r="E4633" s="7" t="s">
        <v>117</v>
      </c>
      <c r="F4633" s="7" t="s">
        <v>6474</v>
      </c>
      <c r="G4633" s="7" t="s">
        <v>34</v>
      </c>
      <c r="H4633" s="7" t="s">
        <v>6475</v>
      </c>
      <c r="I4633" s="7" t="s">
        <v>9584</v>
      </c>
      <c r="J4633" s="7"/>
      <c r="K4633" s="7"/>
      <c r="L4633" s="7"/>
      <c r="M4633" s="7"/>
      <c r="N4633" s="7">
        <v>304</v>
      </c>
      <c r="O4633" s="7"/>
      <c r="P4633" s="7"/>
      <c r="Q4633" s="7"/>
      <c r="R4633" s="1"/>
      <c r="S4633" s="1"/>
      <c r="T4633" s="1"/>
      <c r="U4633" s="15" t="s">
        <v>816</v>
      </c>
      <c r="V4633" s="52"/>
      <c r="W4633" s="14" t="s">
        <v>815</v>
      </c>
      <c r="X4633" s="20">
        <v>0</v>
      </c>
      <c r="Y4633" s="7" t="s">
        <v>13404</v>
      </c>
      <c r="Z4633" s="11" t="s">
        <v>4442</v>
      </c>
      <c r="AA4633" s="7"/>
      <c r="AB4633" s="1" t="s">
        <v>14871</v>
      </c>
      <c r="AC4633" s="7"/>
      <c r="AD4633" s="1" t="s">
        <v>16269</v>
      </c>
    </row>
    <row r="4634" spans="1:30">
      <c r="A4634" s="6">
        <v>43937</v>
      </c>
      <c r="B4634" s="7" t="s">
        <v>21</v>
      </c>
      <c r="C4634" s="7" t="s">
        <v>6500</v>
      </c>
      <c r="D4634" s="11" t="s">
        <v>904</v>
      </c>
      <c r="E4634" s="7" t="s">
        <v>16</v>
      </c>
      <c r="F4634" s="7"/>
      <c r="G4634" s="7" t="s">
        <v>17</v>
      </c>
      <c r="H4634" s="7" t="s">
        <v>7714</v>
      </c>
      <c r="I4634" s="7" t="s">
        <v>10463</v>
      </c>
      <c r="J4634" s="7"/>
      <c r="K4634" s="7" t="s">
        <v>10464</v>
      </c>
      <c r="L4634" s="7" t="s">
        <v>14848</v>
      </c>
      <c r="M4634" s="7" t="s">
        <v>10465</v>
      </c>
      <c r="N4634" s="7">
        <v>301</v>
      </c>
      <c r="O4634" s="7"/>
      <c r="P4634" s="7"/>
      <c r="Q4634" s="7"/>
      <c r="R4634" s="1"/>
      <c r="S4634" s="1"/>
      <c r="T4634" s="1"/>
      <c r="U4634" s="15" t="s">
        <v>816</v>
      </c>
      <c r="V4634" s="52"/>
      <c r="W4634" s="14" t="s">
        <v>815</v>
      </c>
      <c r="X4634" s="20">
        <v>0</v>
      </c>
      <c r="Y4634" s="7" t="s">
        <v>13405</v>
      </c>
      <c r="Z4634" s="11" t="s">
        <v>4442</v>
      </c>
      <c r="AA4634" s="7">
        <v>20000</v>
      </c>
      <c r="AB4634" s="1" t="s">
        <v>15406</v>
      </c>
      <c r="AC4634" s="7" t="s">
        <v>14868</v>
      </c>
      <c r="AD4634" s="1" t="s">
        <v>16269</v>
      </c>
    </row>
    <row r="4635" spans="1:30">
      <c r="A4635" s="6">
        <v>43943</v>
      </c>
      <c r="B4635" s="7" t="s">
        <v>15</v>
      </c>
      <c r="C4635" s="7" t="s">
        <v>4642</v>
      </c>
      <c r="D4635" s="7" t="s">
        <v>2046</v>
      </c>
      <c r="E4635" s="7" t="s">
        <v>16</v>
      </c>
      <c r="F4635" s="7"/>
      <c r="G4635" s="7" t="s">
        <v>17</v>
      </c>
      <c r="H4635" s="7" t="s">
        <v>7715</v>
      </c>
      <c r="I4635" s="7" t="s">
        <v>2093</v>
      </c>
      <c r="J4635" s="7"/>
      <c r="K4635" s="7" t="s">
        <v>2094</v>
      </c>
      <c r="L4635" s="7" t="s">
        <v>13865</v>
      </c>
      <c r="M4635" s="7" t="s">
        <v>2055</v>
      </c>
      <c r="N4635" s="7">
        <v>300</v>
      </c>
      <c r="O4635" s="7">
        <v>2000</v>
      </c>
      <c r="P4635" s="7">
        <v>0.15</v>
      </c>
      <c r="Q4635" s="7"/>
      <c r="R4635" s="1"/>
      <c r="S4635" s="1"/>
      <c r="T4635" s="1"/>
      <c r="U4635" s="15" t="s">
        <v>816</v>
      </c>
      <c r="V4635" s="52"/>
      <c r="W4635" s="14" t="s">
        <v>815</v>
      </c>
      <c r="X4635" s="20">
        <v>0</v>
      </c>
      <c r="Y4635" s="7" t="s">
        <v>13406</v>
      </c>
      <c r="Z4635" s="11" t="s">
        <v>4442</v>
      </c>
      <c r="AA4635" s="7">
        <v>2000000</v>
      </c>
      <c r="AB4635" s="1" t="s">
        <v>15207</v>
      </c>
      <c r="AC4635" s="7" t="s">
        <v>14869</v>
      </c>
      <c r="AD4635" s="1" t="s">
        <v>16269</v>
      </c>
    </row>
    <row r="4636" spans="1:30">
      <c r="A4636" s="6">
        <v>43943</v>
      </c>
      <c r="B4636" s="7" t="s">
        <v>15</v>
      </c>
      <c r="C4636" s="7" t="s">
        <v>4642</v>
      </c>
      <c r="D4636" s="7" t="s">
        <v>2046</v>
      </c>
      <c r="E4636" s="7" t="s">
        <v>16</v>
      </c>
      <c r="F4636" s="7"/>
      <c r="G4636" s="7" t="s">
        <v>17</v>
      </c>
      <c r="H4636" s="7" t="s">
        <v>7716</v>
      </c>
      <c r="I4636" s="7" t="s">
        <v>2114</v>
      </c>
      <c r="J4636" s="7"/>
      <c r="K4636" s="7"/>
      <c r="L4636" s="7" t="s">
        <v>13867</v>
      </c>
      <c r="M4636" s="7" t="s">
        <v>13866</v>
      </c>
      <c r="N4636" s="7">
        <v>300</v>
      </c>
      <c r="O4636" s="7">
        <v>2</v>
      </c>
      <c r="P4636" s="7">
        <v>150</v>
      </c>
      <c r="Q4636" s="7"/>
      <c r="R4636" s="1"/>
      <c r="S4636" s="1"/>
      <c r="T4636" s="1"/>
      <c r="U4636" s="15" t="s">
        <v>816</v>
      </c>
      <c r="V4636" s="52"/>
      <c r="W4636" s="14" t="s">
        <v>815</v>
      </c>
      <c r="X4636" s="20">
        <v>0</v>
      </c>
      <c r="Y4636" s="7" t="s">
        <v>13407</v>
      </c>
      <c r="Z4636" s="11" t="s">
        <v>4442</v>
      </c>
      <c r="AA4636" s="7">
        <v>150000</v>
      </c>
      <c r="AB4636" s="1" t="s">
        <v>15209</v>
      </c>
      <c r="AC4636" s="7" t="s">
        <v>14870</v>
      </c>
      <c r="AD4636" s="1" t="s">
        <v>16269</v>
      </c>
    </row>
    <row r="4637" spans="1:30">
      <c r="A4637" s="6">
        <v>43943</v>
      </c>
      <c r="B4637" s="7" t="s">
        <v>21</v>
      </c>
      <c r="C4637" s="7" t="s">
        <v>4491</v>
      </c>
      <c r="D4637" s="7" t="s">
        <v>2194</v>
      </c>
      <c r="E4637" s="7" t="s">
        <v>16</v>
      </c>
      <c r="F4637" s="7" t="s">
        <v>2265</v>
      </c>
      <c r="G4637" s="7" t="s">
        <v>17</v>
      </c>
      <c r="H4637" s="7" t="s">
        <v>7717</v>
      </c>
      <c r="I4637" s="7" t="s">
        <v>10109</v>
      </c>
      <c r="J4637" s="7" t="s">
        <v>2207</v>
      </c>
      <c r="K4637" s="7" t="s">
        <v>10110</v>
      </c>
      <c r="L4637" s="7" t="s">
        <v>10111</v>
      </c>
      <c r="M4637" s="7" t="s">
        <v>10112</v>
      </c>
      <c r="N4637" s="7">
        <v>300</v>
      </c>
      <c r="O4637" s="7">
        <v>500</v>
      </c>
      <c r="P4637" s="7">
        <v>0.6</v>
      </c>
      <c r="Q4637" s="7"/>
      <c r="R4637" s="1"/>
      <c r="S4637" s="1"/>
      <c r="T4637" s="1"/>
      <c r="U4637" s="15" t="s">
        <v>816</v>
      </c>
      <c r="V4637" s="52"/>
      <c r="W4637" s="14" t="s">
        <v>815</v>
      </c>
      <c r="X4637" s="20">
        <v>0</v>
      </c>
      <c r="Y4637" s="7" t="s">
        <v>13408</v>
      </c>
      <c r="Z4637" s="11" t="s">
        <v>4442</v>
      </c>
      <c r="AA4637" s="7">
        <v>90000</v>
      </c>
      <c r="AB4637" s="1" t="s">
        <v>16171</v>
      </c>
      <c r="AC4637" s="7" t="s">
        <v>14868</v>
      </c>
      <c r="AD4637" s="1" t="s">
        <v>16269</v>
      </c>
    </row>
    <row r="4638" spans="1:30">
      <c r="A4638" s="6">
        <v>43943</v>
      </c>
      <c r="B4638" s="7" t="s">
        <v>21</v>
      </c>
      <c r="C4638" s="7" t="s">
        <v>4491</v>
      </c>
      <c r="D4638" s="7" t="s">
        <v>2194</v>
      </c>
      <c r="E4638" s="7" t="s">
        <v>16</v>
      </c>
      <c r="F4638" s="7" t="s">
        <v>2265</v>
      </c>
      <c r="G4638" s="7" t="s">
        <v>17</v>
      </c>
      <c r="H4638" s="7" t="s">
        <v>7717</v>
      </c>
      <c r="I4638" s="7" t="s">
        <v>9950</v>
      </c>
      <c r="J4638" s="7" t="s">
        <v>2207</v>
      </c>
      <c r="K4638" s="7" t="s">
        <v>3799</v>
      </c>
      <c r="L4638" s="7" t="s">
        <v>9128</v>
      </c>
      <c r="M4638" s="7" t="s">
        <v>9951</v>
      </c>
      <c r="N4638" s="7">
        <v>300</v>
      </c>
      <c r="O4638" s="7">
        <v>500</v>
      </c>
      <c r="P4638" s="7">
        <v>0.6</v>
      </c>
      <c r="Q4638" s="7"/>
      <c r="R4638" s="1"/>
      <c r="S4638" s="1"/>
      <c r="T4638" s="1"/>
      <c r="U4638" s="15" t="s">
        <v>816</v>
      </c>
      <c r="V4638" s="52"/>
      <c r="W4638" s="14" t="s">
        <v>815</v>
      </c>
      <c r="X4638" s="20">
        <v>0</v>
      </c>
      <c r="Y4638" s="7" t="s">
        <v>13409</v>
      </c>
      <c r="Z4638" s="11" t="s">
        <v>4442</v>
      </c>
      <c r="AA4638" s="7">
        <v>50000</v>
      </c>
      <c r="AB4638" s="1" t="s">
        <v>15902</v>
      </c>
      <c r="AC4638" s="7" t="s">
        <v>14870</v>
      </c>
      <c r="AD4638" s="1" t="s">
        <v>16269</v>
      </c>
    </row>
    <row r="4639" spans="1:30">
      <c r="A4639" s="6">
        <v>43944</v>
      </c>
      <c r="B4639" s="7" t="s">
        <v>21</v>
      </c>
      <c r="C4639" s="7" t="s">
        <v>4238</v>
      </c>
      <c r="D4639" s="7" t="s">
        <v>309</v>
      </c>
      <c r="E4639" s="7" t="s">
        <v>16</v>
      </c>
      <c r="F4639" s="7" t="s">
        <v>5523</v>
      </c>
      <c r="G4639" s="7" t="s">
        <v>37</v>
      </c>
      <c r="H4639" s="7" t="s">
        <v>7718</v>
      </c>
      <c r="I4639" s="7" t="s">
        <v>10142</v>
      </c>
      <c r="J4639" s="7" t="s">
        <v>314</v>
      </c>
      <c r="K4639" s="7" t="s">
        <v>351</v>
      </c>
      <c r="L4639" s="7" t="s">
        <v>8355</v>
      </c>
      <c r="M4639" s="7" t="s">
        <v>2620</v>
      </c>
      <c r="N4639" s="7">
        <v>300</v>
      </c>
      <c r="O4639" s="7">
        <v>20</v>
      </c>
      <c r="P4639" s="7">
        <v>15</v>
      </c>
      <c r="Q4639" s="7" t="s">
        <v>4400</v>
      </c>
      <c r="R4639" s="1"/>
      <c r="S4639" s="1"/>
      <c r="T4639" s="1"/>
      <c r="U4639" s="15" t="s">
        <v>816</v>
      </c>
      <c r="V4639" s="52"/>
      <c r="W4639" s="14" t="s">
        <v>815</v>
      </c>
      <c r="X4639" s="20">
        <v>0</v>
      </c>
      <c r="Y4639" s="7" t="s">
        <v>13410</v>
      </c>
      <c r="Z4639" s="11" t="s">
        <v>4442</v>
      </c>
      <c r="AA4639" s="7">
        <v>40000000</v>
      </c>
      <c r="AB4639" s="1" t="s">
        <v>15276</v>
      </c>
      <c r="AC4639" s="7" t="s">
        <v>14869</v>
      </c>
      <c r="AD4639" s="1" t="s">
        <v>16269</v>
      </c>
    </row>
    <row r="4640" spans="1:30">
      <c r="A4640" s="6" t="s">
        <v>815</v>
      </c>
      <c r="B4640" s="7" t="s">
        <v>15</v>
      </c>
      <c r="C4640" s="7" t="s">
        <v>4458</v>
      </c>
      <c r="D4640" s="11" t="s">
        <v>904</v>
      </c>
      <c r="E4640" s="7" t="s">
        <v>16</v>
      </c>
      <c r="F4640" s="7" t="s">
        <v>4461</v>
      </c>
      <c r="G4640" s="7" t="s">
        <v>17</v>
      </c>
      <c r="H4640" s="7" t="s">
        <v>7719</v>
      </c>
      <c r="I4640" s="7" t="s">
        <v>8783</v>
      </c>
      <c r="J4640" s="7"/>
      <c r="K4640" s="7" t="s">
        <v>4525</v>
      </c>
      <c r="L4640" s="7"/>
      <c r="M4640" s="7"/>
      <c r="N4640" s="7">
        <v>300</v>
      </c>
      <c r="O4640" s="7"/>
      <c r="P4640" s="7"/>
      <c r="Q4640" s="7"/>
      <c r="R4640" s="1"/>
      <c r="S4640" s="1"/>
      <c r="T4640" s="1"/>
      <c r="U4640" s="15" t="s">
        <v>816</v>
      </c>
      <c r="V4640" s="52"/>
      <c r="W4640" s="14" t="s">
        <v>815</v>
      </c>
      <c r="X4640" s="20">
        <v>0</v>
      </c>
      <c r="Y4640" s="7" t="s">
        <v>13411</v>
      </c>
      <c r="Z4640" s="11" t="s">
        <v>4442</v>
      </c>
      <c r="AA4640" s="7"/>
      <c r="AB4640" s="1" t="s">
        <v>14871</v>
      </c>
      <c r="AC4640" s="7"/>
      <c r="AD4640" s="1" t="s">
        <v>16269</v>
      </c>
    </row>
    <row r="4641" spans="1:30">
      <c r="A4641" s="6">
        <v>43943</v>
      </c>
      <c r="B4641" s="7" t="s">
        <v>15</v>
      </c>
      <c r="C4641" s="7" t="s">
        <v>4642</v>
      </c>
      <c r="D4641" s="7" t="s">
        <v>2046</v>
      </c>
      <c r="E4641" s="7" t="s">
        <v>16</v>
      </c>
      <c r="F4641" s="7"/>
      <c r="G4641" s="7" t="s">
        <v>17</v>
      </c>
      <c r="H4641" s="7" t="s">
        <v>7720</v>
      </c>
      <c r="I4641" s="7" t="s">
        <v>2093</v>
      </c>
      <c r="J4641" s="7"/>
      <c r="K4641" s="7" t="s">
        <v>2094</v>
      </c>
      <c r="L4641" s="7" t="s">
        <v>13865</v>
      </c>
      <c r="M4641" s="7" t="s">
        <v>2055</v>
      </c>
      <c r="N4641" s="7">
        <v>298</v>
      </c>
      <c r="O4641" s="7">
        <v>200</v>
      </c>
      <c r="P4641" s="7">
        <v>1.49</v>
      </c>
      <c r="Q4641" s="7"/>
      <c r="R4641" s="1"/>
      <c r="S4641" s="1"/>
      <c r="T4641" s="1"/>
      <c r="U4641" s="15" t="s">
        <v>816</v>
      </c>
      <c r="V4641" s="52"/>
      <c r="W4641" s="14" t="s">
        <v>815</v>
      </c>
      <c r="X4641" s="20">
        <v>0</v>
      </c>
      <c r="Y4641" s="7" t="s">
        <v>13412</v>
      </c>
      <c r="Z4641" s="11" t="s">
        <v>4442</v>
      </c>
      <c r="AA4641" s="7">
        <v>2000000</v>
      </c>
      <c r="AB4641" s="1" t="s">
        <v>15207</v>
      </c>
      <c r="AC4641" s="7" t="s">
        <v>14869</v>
      </c>
      <c r="AD4641" s="1" t="s">
        <v>16269</v>
      </c>
    </row>
    <row r="4642" spans="1:30">
      <c r="A4642" s="6" t="s">
        <v>815</v>
      </c>
      <c r="B4642" s="7" t="s">
        <v>15</v>
      </c>
      <c r="C4642" s="7" t="s">
        <v>4251</v>
      </c>
      <c r="D4642" s="7" t="s">
        <v>3925</v>
      </c>
      <c r="E4642" s="7" t="s">
        <v>16</v>
      </c>
      <c r="F4642" s="7" t="s">
        <v>4252</v>
      </c>
      <c r="G4642" s="7" t="s">
        <v>17</v>
      </c>
      <c r="H4642" s="7" t="s">
        <v>7721</v>
      </c>
      <c r="I4642" s="7" t="s">
        <v>10466</v>
      </c>
      <c r="J4642" s="7" t="s">
        <v>114</v>
      </c>
      <c r="K4642" s="7" t="s">
        <v>188</v>
      </c>
      <c r="L4642" s="7" t="s">
        <v>14849</v>
      </c>
      <c r="M4642" s="7" t="s">
        <v>10467</v>
      </c>
      <c r="N4642" s="7">
        <v>298</v>
      </c>
      <c r="O4642" s="7">
        <v>2</v>
      </c>
      <c r="P4642" s="7">
        <v>149</v>
      </c>
      <c r="Q4642" s="7"/>
      <c r="R4642" s="1"/>
      <c r="S4642" s="1"/>
      <c r="T4642" s="1"/>
      <c r="U4642" s="15" t="s">
        <v>816</v>
      </c>
      <c r="V4642" s="52"/>
      <c r="W4642" s="14" t="s">
        <v>815</v>
      </c>
      <c r="X4642" s="20">
        <v>0</v>
      </c>
      <c r="Y4642" s="7" t="s">
        <v>13413</v>
      </c>
      <c r="Z4642" s="11" t="s">
        <v>4442</v>
      </c>
      <c r="AA4642" s="7">
        <v>100000</v>
      </c>
      <c r="AB4642" s="1" t="s">
        <v>16103</v>
      </c>
      <c r="AC4642" s="7" t="s">
        <v>14868</v>
      </c>
      <c r="AD4642" s="1" t="s">
        <v>16269</v>
      </c>
    </row>
    <row r="4643" spans="1:30">
      <c r="A4643" s="6" t="s">
        <v>815</v>
      </c>
      <c r="B4643" s="7" t="s">
        <v>15</v>
      </c>
      <c r="C4643" s="7" t="s">
        <v>4251</v>
      </c>
      <c r="D4643" s="7" t="s">
        <v>3925</v>
      </c>
      <c r="E4643" s="7" t="s">
        <v>16</v>
      </c>
      <c r="F4643" s="7" t="s">
        <v>4252</v>
      </c>
      <c r="G4643" s="7" t="s">
        <v>17</v>
      </c>
      <c r="H4643" s="7" t="s">
        <v>7722</v>
      </c>
      <c r="I4643" s="7" t="s">
        <v>10466</v>
      </c>
      <c r="J4643" s="7" t="s">
        <v>114</v>
      </c>
      <c r="K4643" s="7" t="s">
        <v>188</v>
      </c>
      <c r="L4643" s="7" t="s">
        <v>14849</v>
      </c>
      <c r="M4643" s="7" t="s">
        <v>10467</v>
      </c>
      <c r="N4643" s="7">
        <v>298</v>
      </c>
      <c r="O4643" s="7">
        <v>2</v>
      </c>
      <c r="P4643" s="7">
        <v>149</v>
      </c>
      <c r="Q4643" s="7"/>
      <c r="R4643" s="1"/>
      <c r="S4643" s="1"/>
      <c r="T4643" s="1"/>
      <c r="U4643" s="15" t="s">
        <v>816</v>
      </c>
      <c r="V4643" s="52"/>
      <c r="W4643" s="14" t="s">
        <v>815</v>
      </c>
      <c r="X4643" s="20">
        <v>0</v>
      </c>
      <c r="Y4643" s="7" t="s">
        <v>13414</v>
      </c>
      <c r="Z4643" s="11" t="s">
        <v>4442</v>
      </c>
      <c r="AA4643" s="7">
        <v>100000</v>
      </c>
      <c r="AB4643" s="1" t="s">
        <v>16103</v>
      </c>
      <c r="AC4643" s="7" t="s">
        <v>14868</v>
      </c>
      <c r="AD4643" s="1" t="s">
        <v>16269</v>
      </c>
    </row>
    <row r="4644" spans="1:30">
      <c r="A4644" s="6" t="s">
        <v>815</v>
      </c>
      <c r="B4644" s="7" t="s">
        <v>15</v>
      </c>
      <c r="C4644" s="7" t="s">
        <v>4251</v>
      </c>
      <c r="D4644" s="7" t="s">
        <v>3925</v>
      </c>
      <c r="E4644" s="7" t="s">
        <v>16</v>
      </c>
      <c r="F4644" s="7" t="s">
        <v>4252</v>
      </c>
      <c r="G4644" s="7" t="s">
        <v>17</v>
      </c>
      <c r="H4644" s="7" t="s">
        <v>7723</v>
      </c>
      <c r="I4644" s="7" t="s">
        <v>10466</v>
      </c>
      <c r="J4644" s="7" t="s">
        <v>114</v>
      </c>
      <c r="K4644" s="7" t="s">
        <v>188</v>
      </c>
      <c r="L4644" s="7" t="s">
        <v>14849</v>
      </c>
      <c r="M4644" s="7" t="s">
        <v>10467</v>
      </c>
      <c r="N4644" s="7">
        <v>298</v>
      </c>
      <c r="O4644" s="7">
        <v>2</v>
      </c>
      <c r="P4644" s="7">
        <v>149</v>
      </c>
      <c r="Q4644" s="7"/>
      <c r="R4644" s="1"/>
      <c r="S4644" s="1"/>
      <c r="T4644" s="1"/>
      <c r="U4644" s="15" t="s">
        <v>816</v>
      </c>
      <c r="V4644" s="52"/>
      <c r="W4644" s="14" t="s">
        <v>815</v>
      </c>
      <c r="X4644" s="20">
        <v>0</v>
      </c>
      <c r="Y4644" s="7" t="s">
        <v>13415</v>
      </c>
      <c r="Z4644" s="11" t="s">
        <v>4442</v>
      </c>
      <c r="AA4644" s="7">
        <v>100000</v>
      </c>
      <c r="AB4644" s="1" t="s">
        <v>16103</v>
      </c>
      <c r="AC4644" s="7" t="s">
        <v>14868</v>
      </c>
      <c r="AD4644" s="1" t="s">
        <v>16269</v>
      </c>
    </row>
    <row r="4645" spans="1:30">
      <c r="A4645" s="6" t="s">
        <v>815</v>
      </c>
      <c r="B4645" s="7" t="s">
        <v>15</v>
      </c>
      <c r="C4645" s="7" t="s">
        <v>4251</v>
      </c>
      <c r="D4645" s="7" t="s">
        <v>3925</v>
      </c>
      <c r="E4645" s="7" t="s">
        <v>16</v>
      </c>
      <c r="F4645" s="7" t="s">
        <v>4252</v>
      </c>
      <c r="G4645" s="7" t="s">
        <v>17</v>
      </c>
      <c r="H4645" s="7" t="s">
        <v>7724</v>
      </c>
      <c r="I4645" s="7" t="s">
        <v>10466</v>
      </c>
      <c r="J4645" s="7" t="s">
        <v>114</v>
      </c>
      <c r="K4645" s="7" t="s">
        <v>188</v>
      </c>
      <c r="L4645" s="7" t="s">
        <v>14849</v>
      </c>
      <c r="M4645" s="7" t="s">
        <v>10467</v>
      </c>
      <c r="N4645" s="7">
        <v>298</v>
      </c>
      <c r="O4645" s="7">
        <v>2</v>
      </c>
      <c r="P4645" s="7">
        <v>149</v>
      </c>
      <c r="Q4645" s="7"/>
      <c r="R4645" s="1"/>
      <c r="S4645" s="1"/>
      <c r="T4645" s="1"/>
      <c r="U4645" s="15" t="s">
        <v>816</v>
      </c>
      <c r="V4645" s="52"/>
      <c r="W4645" s="14" t="s">
        <v>815</v>
      </c>
      <c r="X4645" s="20">
        <v>0</v>
      </c>
      <c r="Y4645" s="7" t="s">
        <v>13416</v>
      </c>
      <c r="Z4645" s="11" t="s">
        <v>4442</v>
      </c>
      <c r="AA4645" s="7">
        <v>100000</v>
      </c>
      <c r="AB4645" s="1" t="s">
        <v>16103</v>
      </c>
      <c r="AC4645" s="7" t="s">
        <v>14868</v>
      </c>
      <c r="AD4645" s="1" t="s">
        <v>16269</v>
      </c>
    </row>
    <row r="4646" spans="1:30">
      <c r="A4646" s="6">
        <v>43943</v>
      </c>
      <c r="B4646" s="7" t="s">
        <v>15</v>
      </c>
      <c r="C4646" s="7" t="s">
        <v>4642</v>
      </c>
      <c r="D4646" s="7" t="s">
        <v>2046</v>
      </c>
      <c r="E4646" s="7" t="s">
        <v>16</v>
      </c>
      <c r="F4646" s="7"/>
      <c r="G4646" s="7" t="s">
        <v>17</v>
      </c>
      <c r="H4646" s="7" t="s">
        <v>7725</v>
      </c>
      <c r="I4646" s="7" t="s">
        <v>2093</v>
      </c>
      <c r="J4646" s="7"/>
      <c r="K4646" s="7" t="s">
        <v>2094</v>
      </c>
      <c r="L4646" s="7" t="s">
        <v>13865</v>
      </c>
      <c r="M4646" s="7" t="s">
        <v>2055</v>
      </c>
      <c r="N4646" s="7">
        <v>297</v>
      </c>
      <c r="O4646" s="7">
        <v>300</v>
      </c>
      <c r="P4646" s="7">
        <v>0.99</v>
      </c>
      <c r="Q4646" s="7"/>
      <c r="R4646" s="1"/>
      <c r="S4646" s="1"/>
      <c r="T4646" s="1"/>
      <c r="U4646" s="15" t="s">
        <v>816</v>
      </c>
      <c r="V4646" s="52"/>
      <c r="W4646" s="14" t="s">
        <v>815</v>
      </c>
      <c r="X4646" s="20">
        <v>0</v>
      </c>
      <c r="Y4646" s="7" t="s">
        <v>13417</v>
      </c>
      <c r="Z4646" s="11" t="s">
        <v>4442</v>
      </c>
      <c r="AA4646" s="7">
        <v>2000000</v>
      </c>
      <c r="AB4646" s="1" t="s">
        <v>15207</v>
      </c>
      <c r="AC4646" s="7" t="s">
        <v>14869</v>
      </c>
      <c r="AD4646" s="1" t="s">
        <v>16269</v>
      </c>
    </row>
    <row r="4647" spans="1:30">
      <c r="A4647" s="6">
        <v>43941</v>
      </c>
      <c r="B4647" s="7" t="s">
        <v>15</v>
      </c>
      <c r="C4647" s="7" t="s">
        <v>4645</v>
      </c>
      <c r="D4647" s="7" t="s">
        <v>692</v>
      </c>
      <c r="E4647" s="7" t="s">
        <v>16</v>
      </c>
      <c r="F4647" s="7"/>
      <c r="G4647" s="7" t="s">
        <v>37</v>
      </c>
      <c r="H4647" s="7" t="s">
        <v>7726</v>
      </c>
      <c r="I4647" s="7" t="s">
        <v>9749</v>
      </c>
      <c r="J4647" s="7"/>
      <c r="K4647" s="7" t="s">
        <v>9750</v>
      </c>
      <c r="L4647" s="7" t="s">
        <v>14677</v>
      </c>
      <c r="M4647" s="7" t="s">
        <v>9751</v>
      </c>
      <c r="N4647" s="7">
        <v>290.39999999999998</v>
      </c>
      <c r="O4647" s="7">
        <v>30</v>
      </c>
      <c r="P4647" s="7">
        <v>9.68</v>
      </c>
      <c r="Q4647" s="7"/>
      <c r="R4647" s="1"/>
      <c r="S4647" s="1"/>
      <c r="T4647" s="1"/>
      <c r="U4647" s="15" t="s">
        <v>816</v>
      </c>
      <c r="V4647" s="52"/>
      <c r="W4647" s="14" t="s">
        <v>815</v>
      </c>
      <c r="X4647" s="20">
        <v>0</v>
      </c>
      <c r="Y4647" s="7" t="s">
        <v>13418</v>
      </c>
      <c r="Z4647" s="11" t="s">
        <v>4442</v>
      </c>
      <c r="AA4647" s="7">
        <v>94000</v>
      </c>
      <c r="AB4647" s="1" t="s">
        <v>16078</v>
      </c>
      <c r="AC4647" s="7" t="s">
        <v>14870</v>
      </c>
      <c r="AD4647" s="1" t="s">
        <v>16269</v>
      </c>
    </row>
    <row r="4648" spans="1:30">
      <c r="A4648" s="6">
        <v>43943</v>
      </c>
      <c r="B4648" s="7" t="s">
        <v>15</v>
      </c>
      <c r="C4648" s="7" t="s">
        <v>4642</v>
      </c>
      <c r="D4648" s="7" t="s">
        <v>2046</v>
      </c>
      <c r="E4648" s="7" t="s">
        <v>16</v>
      </c>
      <c r="F4648" s="7"/>
      <c r="G4648" s="7" t="s">
        <v>17</v>
      </c>
      <c r="H4648" s="7" t="s">
        <v>7727</v>
      </c>
      <c r="I4648" s="7" t="s">
        <v>2093</v>
      </c>
      <c r="J4648" s="7"/>
      <c r="K4648" s="7" t="s">
        <v>2094</v>
      </c>
      <c r="L4648" s="7" t="s">
        <v>13865</v>
      </c>
      <c r="M4648" s="7" t="s">
        <v>2055</v>
      </c>
      <c r="N4648" s="7">
        <v>290</v>
      </c>
      <c r="O4648" s="7">
        <v>1000</v>
      </c>
      <c r="P4648" s="7">
        <v>0.28999999999999998</v>
      </c>
      <c r="Q4648" s="7"/>
      <c r="R4648" s="1"/>
      <c r="S4648" s="1"/>
      <c r="T4648" s="1"/>
      <c r="U4648" s="15" t="s">
        <v>816</v>
      </c>
      <c r="V4648" s="52"/>
      <c r="W4648" s="14" t="s">
        <v>815</v>
      </c>
      <c r="X4648" s="20">
        <v>0</v>
      </c>
      <c r="Y4648" s="7" t="s">
        <v>13419</v>
      </c>
      <c r="Z4648" s="11" t="s">
        <v>4442</v>
      </c>
      <c r="AA4648" s="7">
        <v>2000000</v>
      </c>
      <c r="AB4648" s="1" t="s">
        <v>15207</v>
      </c>
      <c r="AC4648" s="7" t="s">
        <v>14869</v>
      </c>
      <c r="AD4648" s="1" t="s">
        <v>16269</v>
      </c>
    </row>
    <row r="4649" spans="1:30">
      <c r="A4649" s="6" t="s">
        <v>815</v>
      </c>
      <c r="B4649" s="7" t="s">
        <v>15</v>
      </c>
      <c r="C4649" s="7" t="s">
        <v>4251</v>
      </c>
      <c r="D4649" s="7" t="s">
        <v>3925</v>
      </c>
      <c r="E4649" s="7" t="s">
        <v>16</v>
      </c>
      <c r="F4649" s="7" t="s">
        <v>4252</v>
      </c>
      <c r="G4649" s="7" t="s">
        <v>17</v>
      </c>
      <c r="H4649" s="7" t="s">
        <v>7728</v>
      </c>
      <c r="I4649" s="7" t="s">
        <v>10468</v>
      </c>
      <c r="J4649" s="7" t="s">
        <v>1123</v>
      </c>
      <c r="K4649" s="7" t="s">
        <v>2399</v>
      </c>
      <c r="L4649" s="7" t="s">
        <v>14849</v>
      </c>
      <c r="M4649" s="7" t="s">
        <v>10467</v>
      </c>
      <c r="N4649" s="7">
        <v>286</v>
      </c>
      <c r="O4649" s="7">
        <v>2</v>
      </c>
      <c r="P4649" s="7">
        <v>143</v>
      </c>
      <c r="Q4649" s="7"/>
      <c r="R4649" s="1"/>
      <c r="S4649" s="1"/>
      <c r="T4649" s="1"/>
      <c r="U4649" s="15" t="s">
        <v>816</v>
      </c>
      <c r="V4649" s="52"/>
      <c r="W4649" s="14" t="s">
        <v>815</v>
      </c>
      <c r="X4649" s="20">
        <v>0</v>
      </c>
      <c r="Y4649" s="7" t="s">
        <v>13420</v>
      </c>
      <c r="Z4649" s="11" t="s">
        <v>4442</v>
      </c>
      <c r="AA4649" s="7">
        <v>100000</v>
      </c>
      <c r="AB4649" s="1" t="s">
        <v>16103</v>
      </c>
      <c r="AC4649" s="7" t="s">
        <v>14868</v>
      </c>
      <c r="AD4649" s="1" t="s">
        <v>16269</v>
      </c>
    </row>
    <row r="4650" spans="1:30">
      <c r="A4650" s="6">
        <v>43924</v>
      </c>
      <c r="B4650" s="7" t="s">
        <v>1385</v>
      </c>
      <c r="C4650" s="7" t="s">
        <v>4444</v>
      </c>
      <c r="D4650" s="7" t="s">
        <v>1387</v>
      </c>
      <c r="E4650" s="7" t="s">
        <v>4456</v>
      </c>
      <c r="F4650" s="7" t="s">
        <v>4498</v>
      </c>
      <c r="G4650" s="7" t="s">
        <v>17</v>
      </c>
      <c r="H4650" s="7" t="s">
        <v>7729</v>
      </c>
      <c r="I4650" s="7" t="s">
        <v>10469</v>
      </c>
      <c r="J4650" s="7"/>
      <c r="K4650" s="7"/>
      <c r="L4650" s="7" t="s">
        <v>1623</v>
      </c>
      <c r="M4650" s="7" t="s">
        <v>1624</v>
      </c>
      <c r="N4650" s="7">
        <v>286</v>
      </c>
      <c r="O4650" s="7"/>
      <c r="P4650" s="7"/>
      <c r="Q4650" s="7"/>
      <c r="R4650" s="1"/>
      <c r="S4650" s="1"/>
      <c r="T4650" s="1"/>
      <c r="U4650" s="15" t="s">
        <v>816</v>
      </c>
      <c r="V4650" s="52"/>
      <c r="W4650" s="14" t="s">
        <v>815</v>
      </c>
      <c r="X4650" s="20">
        <v>0</v>
      </c>
      <c r="Y4650" s="7" t="s">
        <v>13421</v>
      </c>
      <c r="Z4650" s="11" t="s">
        <v>4442</v>
      </c>
      <c r="AA4650" s="7">
        <v>7200000</v>
      </c>
      <c r="AB4650" s="1" t="s">
        <v>15128</v>
      </c>
      <c r="AC4650" s="7" t="s">
        <v>14869</v>
      </c>
      <c r="AD4650" s="1" t="s">
        <v>16269</v>
      </c>
    </row>
    <row r="4651" spans="1:30">
      <c r="A4651" s="6">
        <v>43943</v>
      </c>
      <c r="B4651" s="7" t="s">
        <v>15</v>
      </c>
      <c r="C4651" s="7" t="s">
        <v>4645</v>
      </c>
      <c r="D4651" s="7" t="s">
        <v>692</v>
      </c>
      <c r="E4651" s="7" t="s">
        <v>16</v>
      </c>
      <c r="F4651" s="7"/>
      <c r="G4651" s="7" t="s">
        <v>37</v>
      </c>
      <c r="H4651" s="7" t="s">
        <v>7730</v>
      </c>
      <c r="I4651" s="7" t="s">
        <v>727</v>
      </c>
      <c r="J4651" s="7"/>
      <c r="K4651" s="7" t="s">
        <v>728</v>
      </c>
      <c r="L4651" s="7" t="s">
        <v>14388</v>
      </c>
      <c r="M4651" s="7" t="s">
        <v>8726</v>
      </c>
      <c r="N4651" s="7">
        <v>284</v>
      </c>
      <c r="O4651" s="7">
        <v>2</v>
      </c>
      <c r="P4651" s="7">
        <v>142</v>
      </c>
      <c r="Q4651" s="7"/>
      <c r="R4651" s="1"/>
      <c r="S4651" s="1"/>
      <c r="T4651" s="1"/>
      <c r="U4651" s="15" t="s">
        <v>816</v>
      </c>
      <c r="V4651" s="52"/>
      <c r="W4651" s="14" t="s">
        <v>815</v>
      </c>
      <c r="X4651" s="20">
        <v>0</v>
      </c>
      <c r="Y4651" s="7" t="s">
        <v>13422</v>
      </c>
      <c r="Z4651" s="11" t="s">
        <v>4442</v>
      </c>
      <c r="AA4651" s="7">
        <v>95400</v>
      </c>
      <c r="AB4651" s="1" t="s">
        <v>15785</v>
      </c>
      <c r="AC4651" s="7" t="s">
        <v>14868</v>
      </c>
      <c r="AD4651" s="1" t="s">
        <v>16269</v>
      </c>
    </row>
    <row r="4652" spans="1:30">
      <c r="A4652" s="6">
        <v>43944</v>
      </c>
      <c r="B4652" s="7" t="s">
        <v>1385</v>
      </c>
      <c r="C4652" s="7" t="s">
        <v>4444</v>
      </c>
      <c r="D4652" s="7" t="s">
        <v>1387</v>
      </c>
      <c r="E4652" s="7" t="s">
        <v>4456</v>
      </c>
      <c r="F4652" s="7" t="s">
        <v>4469</v>
      </c>
      <c r="G4652" s="7" t="s">
        <v>17</v>
      </c>
      <c r="H4652" s="7" t="s">
        <v>5736</v>
      </c>
      <c r="I4652" s="7" t="s">
        <v>8808</v>
      </c>
      <c r="J4652" s="7"/>
      <c r="K4652" s="7"/>
      <c r="L4652" s="7" t="s">
        <v>10470</v>
      </c>
      <c r="M4652" s="7" t="s">
        <v>10471</v>
      </c>
      <c r="N4652" s="7">
        <v>280</v>
      </c>
      <c r="O4652" s="7"/>
      <c r="P4652" s="7"/>
      <c r="Q4652" s="7"/>
      <c r="R4652" s="1"/>
      <c r="S4652" s="1"/>
      <c r="T4652" s="1"/>
      <c r="U4652" s="15" t="s">
        <v>816</v>
      </c>
      <c r="V4652" s="52"/>
      <c r="W4652" s="14" t="s">
        <v>815</v>
      </c>
      <c r="X4652" s="20">
        <v>0</v>
      </c>
      <c r="Y4652" s="7" t="s">
        <v>13423</v>
      </c>
      <c r="Z4652" s="11" t="s">
        <v>4442</v>
      </c>
      <c r="AA4652" s="7">
        <v>68000</v>
      </c>
      <c r="AB4652" s="1" t="s">
        <v>16249</v>
      </c>
      <c r="AC4652" s="7" t="s">
        <v>14870</v>
      </c>
      <c r="AD4652" s="1" t="s">
        <v>16269</v>
      </c>
    </row>
    <row r="4653" spans="1:30">
      <c r="A4653" s="6">
        <v>43955</v>
      </c>
      <c r="B4653" s="7" t="s">
        <v>1385</v>
      </c>
      <c r="C4653" s="7" t="s">
        <v>4444</v>
      </c>
      <c r="D4653" s="7" t="s">
        <v>1387</v>
      </c>
      <c r="E4653" s="7" t="s">
        <v>4456</v>
      </c>
      <c r="F4653" s="7" t="s">
        <v>4469</v>
      </c>
      <c r="G4653" s="7" t="s">
        <v>17</v>
      </c>
      <c r="H4653" s="7" t="s">
        <v>5736</v>
      </c>
      <c r="I4653" s="7" t="s">
        <v>8808</v>
      </c>
      <c r="J4653" s="7"/>
      <c r="K4653" s="7"/>
      <c r="L4653" s="7" t="s">
        <v>10470</v>
      </c>
      <c r="M4653" s="7" t="s">
        <v>10471</v>
      </c>
      <c r="N4653" s="7">
        <v>280</v>
      </c>
      <c r="O4653" s="7"/>
      <c r="P4653" s="7"/>
      <c r="Q4653" s="7"/>
      <c r="R4653" s="1"/>
      <c r="S4653" s="1"/>
      <c r="T4653" s="1"/>
      <c r="U4653" s="15" t="s">
        <v>816</v>
      </c>
      <c r="V4653" s="52"/>
      <c r="W4653" s="14" t="s">
        <v>815</v>
      </c>
      <c r="X4653" s="20">
        <v>0</v>
      </c>
      <c r="Y4653" s="7" t="s">
        <v>13424</v>
      </c>
      <c r="Z4653" s="11" t="s">
        <v>4442</v>
      </c>
      <c r="AA4653" s="7">
        <v>68000</v>
      </c>
      <c r="AB4653" s="1" t="s">
        <v>16249</v>
      </c>
      <c r="AC4653" s="7" t="s">
        <v>14870</v>
      </c>
      <c r="AD4653" s="1" t="s">
        <v>16269</v>
      </c>
    </row>
    <row r="4654" spans="1:30">
      <c r="A4654" s="6">
        <v>43950</v>
      </c>
      <c r="B4654" s="7" t="s">
        <v>21</v>
      </c>
      <c r="C4654" s="7" t="s">
        <v>4483</v>
      </c>
      <c r="D4654" s="7" t="s">
        <v>39</v>
      </c>
      <c r="E4654" s="7" t="s">
        <v>117</v>
      </c>
      <c r="F4654" s="7" t="s">
        <v>6899</v>
      </c>
      <c r="G4654" s="7" t="s">
        <v>37</v>
      </c>
      <c r="H4654" s="7" t="s">
        <v>7361</v>
      </c>
      <c r="I4654" s="7" t="s">
        <v>10472</v>
      </c>
      <c r="J4654" s="7" t="s">
        <v>4548</v>
      </c>
      <c r="K4654" s="7" t="s">
        <v>10473</v>
      </c>
      <c r="L4654" s="7" t="s">
        <v>14742</v>
      </c>
      <c r="M4654" s="7" t="s">
        <v>14741</v>
      </c>
      <c r="N4654" s="7">
        <v>276</v>
      </c>
      <c r="O4654" s="7">
        <v>2</v>
      </c>
      <c r="P4654" s="7">
        <v>138</v>
      </c>
      <c r="Q4654" s="7"/>
      <c r="R4654" s="1"/>
      <c r="S4654" s="1"/>
      <c r="T4654" s="1"/>
      <c r="U4654" s="15" t="s">
        <v>816</v>
      </c>
      <c r="V4654" s="52"/>
      <c r="W4654" s="14" t="s">
        <v>815</v>
      </c>
      <c r="X4654" s="20">
        <v>0</v>
      </c>
      <c r="Y4654" s="7" t="s">
        <v>13425</v>
      </c>
      <c r="Z4654" s="11" t="s">
        <v>4442</v>
      </c>
      <c r="AA4654" s="7">
        <v>560000</v>
      </c>
      <c r="AB4654" s="1" t="s">
        <v>16149</v>
      </c>
      <c r="AC4654" s="7" t="s">
        <v>14870</v>
      </c>
      <c r="AD4654" s="1" t="s">
        <v>16269</v>
      </c>
    </row>
    <row r="4655" spans="1:30">
      <c r="A4655" s="6" t="s">
        <v>815</v>
      </c>
      <c r="B4655" s="7" t="s">
        <v>15</v>
      </c>
      <c r="C4655" s="7" t="s">
        <v>4458</v>
      </c>
      <c r="D4655" s="11" t="s">
        <v>904</v>
      </c>
      <c r="E4655" s="7" t="s">
        <v>16</v>
      </c>
      <c r="F4655" s="7" t="s">
        <v>4461</v>
      </c>
      <c r="G4655" s="7" t="s">
        <v>17</v>
      </c>
      <c r="H4655" s="7" t="s">
        <v>7731</v>
      </c>
      <c r="I4655" s="7" t="s">
        <v>8783</v>
      </c>
      <c r="J4655" s="7"/>
      <c r="K4655" s="7" t="s">
        <v>4525</v>
      </c>
      <c r="L4655" s="7"/>
      <c r="M4655" s="7"/>
      <c r="N4655" s="7">
        <v>276</v>
      </c>
      <c r="O4655" s="7"/>
      <c r="P4655" s="7"/>
      <c r="Q4655" s="7"/>
      <c r="R4655" s="1"/>
      <c r="S4655" s="1"/>
      <c r="T4655" s="1"/>
      <c r="U4655" s="15" t="s">
        <v>816</v>
      </c>
      <c r="V4655" s="52"/>
      <c r="W4655" s="14" t="s">
        <v>815</v>
      </c>
      <c r="X4655" s="20">
        <v>0</v>
      </c>
      <c r="Y4655" s="7" t="s">
        <v>13426</v>
      </c>
      <c r="Z4655" s="11" t="s">
        <v>4442</v>
      </c>
      <c r="AA4655" s="7"/>
      <c r="AB4655" s="1" t="s">
        <v>14871</v>
      </c>
      <c r="AC4655" s="7"/>
      <c r="AD4655" s="1" t="s">
        <v>16269</v>
      </c>
    </row>
    <row r="4656" spans="1:30">
      <c r="A4656" s="6">
        <v>43949</v>
      </c>
      <c r="B4656" s="7" t="s">
        <v>1385</v>
      </c>
      <c r="C4656" s="7" t="s">
        <v>4499</v>
      </c>
      <c r="D4656" s="7" t="s">
        <v>2194</v>
      </c>
      <c r="E4656" s="7" t="s">
        <v>36</v>
      </c>
      <c r="F4656" s="7" t="s">
        <v>2319</v>
      </c>
      <c r="G4656" s="7" t="s">
        <v>17</v>
      </c>
      <c r="H4656" s="7" t="s">
        <v>7732</v>
      </c>
      <c r="I4656" s="7" t="s">
        <v>2321</v>
      </c>
      <c r="J4656" s="7" t="s">
        <v>2321</v>
      </c>
      <c r="K4656" s="7" t="s">
        <v>2321</v>
      </c>
      <c r="L4656" s="7" t="s">
        <v>1838</v>
      </c>
      <c r="M4656" s="7" t="s">
        <v>8433</v>
      </c>
      <c r="N4656" s="7">
        <v>273</v>
      </c>
      <c r="O4656" s="7">
        <v>3</v>
      </c>
      <c r="P4656" s="7">
        <v>91</v>
      </c>
      <c r="Q4656" s="7"/>
      <c r="R4656" s="1"/>
      <c r="S4656" s="1"/>
      <c r="T4656" s="1"/>
      <c r="U4656" s="15" t="s">
        <v>816</v>
      </c>
      <c r="V4656" s="52"/>
      <c r="W4656" s="14" t="s">
        <v>815</v>
      </c>
      <c r="X4656" s="20">
        <v>0</v>
      </c>
      <c r="Y4656" s="7" t="s">
        <v>13427</v>
      </c>
      <c r="Z4656" s="11" t="s">
        <v>4442</v>
      </c>
      <c r="AA4656" s="7">
        <v>16500000</v>
      </c>
      <c r="AB4656" s="1" t="s">
        <v>15167</v>
      </c>
      <c r="AC4656" s="7" t="s">
        <v>14869</v>
      </c>
      <c r="AD4656" s="1" t="s">
        <v>16269</v>
      </c>
    </row>
    <row r="4657" spans="1:30">
      <c r="A4657" s="6">
        <v>43942</v>
      </c>
      <c r="B4657" s="7" t="s">
        <v>15</v>
      </c>
      <c r="C4657" s="7" t="s">
        <v>5184</v>
      </c>
      <c r="D4657" s="7" t="s">
        <v>474</v>
      </c>
      <c r="E4657" s="7" t="s">
        <v>16</v>
      </c>
      <c r="F4657" s="7"/>
      <c r="G4657" s="7" t="s">
        <v>37</v>
      </c>
      <c r="H4657" s="7" t="s">
        <v>7733</v>
      </c>
      <c r="I4657" s="7" t="s">
        <v>10068</v>
      </c>
      <c r="J4657" s="7"/>
      <c r="K4657" s="7" t="s">
        <v>10474</v>
      </c>
      <c r="L4657" s="7" t="s">
        <v>10475</v>
      </c>
      <c r="M4657" s="7" t="s">
        <v>10476</v>
      </c>
      <c r="N4657" s="7">
        <v>270</v>
      </c>
      <c r="O4657" s="7"/>
      <c r="P4657" s="7">
        <v>0.3</v>
      </c>
      <c r="Q4657" s="7"/>
      <c r="R4657" s="1"/>
      <c r="S4657" s="1"/>
      <c r="T4657" s="1"/>
      <c r="U4657" s="15" t="s">
        <v>816</v>
      </c>
      <c r="V4657" s="52"/>
      <c r="W4657" s="14" t="s">
        <v>815</v>
      </c>
      <c r="X4657" s="20">
        <v>0</v>
      </c>
      <c r="Y4657" s="7" t="s">
        <v>13428</v>
      </c>
      <c r="Z4657" s="11" t="s">
        <v>4442</v>
      </c>
      <c r="AA4657" s="7">
        <v>650000</v>
      </c>
      <c r="AB4657" s="1" t="s">
        <v>16250</v>
      </c>
      <c r="AC4657" s="7" t="s">
        <v>14870</v>
      </c>
      <c r="AD4657" s="1" t="s">
        <v>16269</v>
      </c>
    </row>
    <row r="4658" spans="1:30">
      <c r="A4658" s="6">
        <v>43943</v>
      </c>
      <c r="B4658" s="7" t="s">
        <v>15</v>
      </c>
      <c r="C4658" s="7" t="s">
        <v>4458</v>
      </c>
      <c r="D4658" s="11" t="s">
        <v>904</v>
      </c>
      <c r="E4658" s="7" t="s">
        <v>16</v>
      </c>
      <c r="F4658" s="7" t="s">
        <v>6341</v>
      </c>
      <c r="G4658" s="7" t="s">
        <v>17</v>
      </c>
      <c r="H4658" s="7" t="s">
        <v>7734</v>
      </c>
      <c r="I4658" s="7" t="s">
        <v>10289</v>
      </c>
      <c r="J4658" s="7"/>
      <c r="K4658" s="7"/>
      <c r="L4658" s="7" t="s">
        <v>14820</v>
      </c>
      <c r="M4658" s="7" t="s">
        <v>10375</v>
      </c>
      <c r="N4658" s="7">
        <v>268</v>
      </c>
      <c r="O4658" s="7">
        <v>10</v>
      </c>
      <c r="P4658" s="7">
        <v>26.8</v>
      </c>
      <c r="Q4658" s="7"/>
      <c r="R4658" s="1"/>
      <c r="S4658" s="1"/>
      <c r="T4658" s="1"/>
      <c r="U4658" s="15" t="s">
        <v>816</v>
      </c>
      <c r="V4658" s="52"/>
      <c r="W4658" s="14" t="s">
        <v>815</v>
      </c>
      <c r="X4658" s="20">
        <v>0</v>
      </c>
      <c r="Y4658" s="7" t="s">
        <v>13429</v>
      </c>
      <c r="Z4658" s="11" t="s">
        <v>4442</v>
      </c>
      <c r="AA4658" s="7">
        <v>10000</v>
      </c>
      <c r="AB4658" s="1" t="s">
        <v>16228</v>
      </c>
      <c r="AC4658" s="7" t="s">
        <v>14870</v>
      </c>
      <c r="AD4658" s="1" t="s">
        <v>16269</v>
      </c>
    </row>
    <row r="4659" spans="1:30">
      <c r="A4659" s="6">
        <v>43956</v>
      </c>
      <c r="B4659" s="7" t="s">
        <v>15</v>
      </c>
      <c r="C4659" s="7" t="s">
        <v>2194</v>
      </c>
      <c r="D4659" s="7" t="s">
        <v>2194</v>
      </c>
      <c r="E4659" s="7" t="s">
        <v>128</v>
      </c>
      <c r="F4659" s="7" t="s">
        <v>6639</v>
      </c>
      <c r="G4659" s="7" t="s">
        <v>34</v>
      </c>
      <c r="H4659" s="7" t="s">
        <v>7735</v>
      </c>
      <c r="I4659" s="7" t="s">
        <v>10458</v>
      </c>
      <c r="J4659" s="7" t="s">
        <v>2207</v>
      </c>
      <c r="K4659" s="7" t="s">
        <v>10459</v>
      </c>
      <c r="L4659" s="7" t="s">
        <v>10460</v>
      </c>
      <c r="M4659" s="7" t="s">
        <v>10461</v>
      </c>
      <c r="N4659" s="7">
        <v>266.66000000000003</v>
      </c>
      <c r="O4659" s="7">
        <v>1</v>
      </c>
      <c r="P4659" s="7">
        <v>266.66000000000003</v>
      </c>
      <c r="Q4659" s="7"/>
      <c r="R4659" s="1"/>
      <c r="S4659" s="1"/>
      <c r="T4659" s="1"/>
      <c r="U4659" s="15" t="s">
        <v>816</v>
      </c>
      <c r="V4659" s="52"/>
      <c r="W4659" s="14" t="s">
        <v>815</v>
      </c>
      <c r="X4659" s="20">
        <v>0</v>
      </c>
      <c r="Y4659" s="7" t="s">
        <v>13430</v>
      </c>
      <c r="Z4659" s="11" t="s">
        <v>4442</v>
      </c>
      <c r="AA4659" s="7">
        <v>18000</v>
      </c>
      <c r="AB4659" s="1" t="s">
        <v>16248</v>
      </c>
      <c r="AC4659" s="7" t="s">
        <v>14870</v>
      </c>
      <c r="AD4659" s="1" t="s">
        <v>16269</v>
      </c>
    </row>
    <row r="4660" spans="1:30">
      <c r="A4660" s="6">
        <v>43956</v>
      </c>
      <c r="B4660" s="7" t="s">
        <v>15</v>
      </c>
      <c r="C4660" s="7" t="s">
        <v>2194</v>
      </c>
      <c r="D4660" s="7" t="s">
        <v>2194</v>
      </c>
      <c r="E4660" s="7" t="s">
        <v>128</v>
      </c>
      <c r="F4660" s="7" t="s">
        <v>6639</v>
      </c>
      <c r="G4660" s="7" t="s">
        <v>34</v>
      </c>
      <c r="H4660" s="7" t="s">
        <v>7736</v>
      </c>
      <c r="I4660" s="7" t="s">
        <v>10458</v>
      </c>
      <c r="J4660" s="7" t="s">
        <v>2207</v>
      </c>
      <c r="K4660" s="7" t="s">
        <v>10459</v>
      </c>
      <c r="L4660" s="7" t="s">
        <v>10460</v>
      </c>
      <c r="M4660" s="7" t="s">
        <v>10461</v>
      </c>
      <c r="N4660" s="7">
        <v>266.66000000000003</v>
      </c>
      <c r="O4660" s="7">
        <v>1</v>
      </c>
      <c r="P4660" s="7">
        <v>266.66000000000003</v>
      </c>
      <c r="Q4660" s="7"/>
      <c r="R4660" s="1"/>
      <c r="S4660" s="1"/>
      <c r="T4660" s="1"/>
      <c r="U4660" s="15" t="s">
        <v>816</v>
      </c>
      <c r="V4660" s="52"/>
      <c r="W4660" s="14" t="s">
        <v>815</v>
      </c>
      <c r="X4660" s="20">
        <v>0</v>
      </c>
      <c r="Y4660" s="7" t="s">
        <v>13431</v>
      </c>
      <c r="Z4660" s="11" t="s">
        <v>4442</v>
      </c>
      <c r="AA4660" s="7">
        <v>18000</v>
      </c>
      <c r="AB4660" s="1" t="s">
        <v>16248</v>
      </c>
      <c r="AC4660" s="7" t="s">
        <v>14870</v>
      </c>
      <c r="AD4660" s="1" t="s">
        <v>16269</v>
      </c>
    </row>
    <row r="4661" spans="1:30">
      <c r="A4661" s="6">
        <v>43956</v>
      </c>
      <c r="B4661" s="7" t="s">
        <v>15</v>
      </c>
      <c r="C4661" s="7" t="s">
        <v>2194</v>
      </c>
      <c r="D4661" s="7" t="s">
        <v>2194</v>
      </c>
      <c r="E4661" s="7" t="s">
        <v>128</v>
      </c>
      <c r="F4661" s="7" t="s">
        <v>6639</v>
      </c>
      <c r="G4661" s="7" t="s">
        <v>34</v>
      </c>
      <c r="H4661" s="7" t="s">
        <v>7737</v>
      </c>
      <c r="I4661" s="7" t="s">
        <v>10458</v>
      </c>
      <c r="J4661" s="7" t="s">
        <v>2207</v>
      </c>
      <c r="K4661" s="7" t="s">
        <v>10459</v>
      </c>
      <c r="L4661" s="7" t="s">
        <v>10460</v>
      </c>
      <c r="M4661" s="7" t="s">
        <v>10461</v>
      </c>
      <c r="N4661" s="7">
        <v>266.66000000000003</v>
      </c>
      <c r="O4661" s="7">
        <v>1</v>
      </c>
      <c r="P4661" s="7">
        <v>266.66000000000003</v>
      </c>
      <c r="Q4661" s="7"/>
      <c r="R4661" s="1"/>
      <c r="S4661" s="1"/>
      <c r="T4661" s="1"/>
      <c r="U4661" s="15" t="s">
        <v>816</v>
      </c>
      <c r="V4661" s="52"/>
      <c r="W4661" s="14" t="s">
        <v>815</v>
      </c>
      <c r="X4661" s="20">
        <v>0</v>
      </c>
      <c r="Y4661" s="7" t="s">
        <v>13432</v>
      </c>
      <c r="Z4661" s="11" t="s">
        <v>4442</v>
      </c>
      <c r="AA4661" s="7">
        <v>18000</v>
      </c>
      <c r="AB4661" s="1" t="s">
        <v>16248</v>
      </c>
      <c r="AC4661" s="7" t="s">
        <v>14870</v>
      </c>
      <c r="AD4661" s="1" t="s">
        <v>16269</v>
      </c>
    </row>
    <row r="4662" spans="1:30">
      <c r="A4662" s="6" t="s">
        <v>815</v>
      </c>
      <c r="B4662" s="7" t="s">
        <v>15</v>
      </c>
      <c r="C4662" s="7" t="s">
        <v>4458</v>
      </c>
      <c r="D4662" s="11" t="s">
        <v>904</v>
      </c>
      <c r="E4662" s="7" t="s">
        <v>16</v>
      </c>
      <c r="F4662" s="7" t="s">
        <v>4461</v>
      </c>
      <c r="G4662" s="7" t="s">
        <v>17</v>
      </c>
      <c r="H4662" s="7" t="s">
        <v>7738</v>
      </c>
      <c r="I4662" s="7" t="s">
        <v>8783</v>
      </c>
      <c r="J4662" s="7"/>
      <c r="K4662" s="7" t="s">
        <v>4525</v>
      </c>
      <c r="L4662" s="7"/>
      <c r="M4662" s="7"/>
      <c r="N4662" s="7">
        <v>264</v>
      </c>
      <c r="O4662" s="7"/>
      <c r="P4662" s="7"/>
      <c r="Q4662" s="7"/>
      <c r="R4662" s="1"/>
      <c r="S4662" s="1"/>
      <c r="T4662" s="1"/>
      <c r="U4662" s="15" t="s">
        <v>816</v>
      </c>
      <c r="V4662" s="52"/>
      <c r="W4662" s="14" t="s">
        <v>815</v>
      </c>
      <c r="X4662" s="20">
        <v>0</v>
      </c>
      <c r="Y4662" s="7" t="s">
        <v>13433</v>
      </c>
      <c r="Z4662" s="11" t="s">
        <v>4442</v>
      </c>
      <c r="AA4662" s="7"/>
      <c r="AB4662" s="1" t="s">
        <v>14871</v>
      </c>
      <c r="AC4662" s="7"/>
      <c r="AD4662" s="1" t="s">
        <v>16269</v>
      </c>
    </row>
    <row r="4663" spans="1:30">
      <c r="A4663" s="6">
        <v>43951</v>
      </c>
      <c r="B4663" s="7" t="s">
        <v>1385</v>
      </c>
      <c r="C4663" s="7" t="s">
        <v>4444</v>
      </c>
      <c r="D4663" s="7" t="s">
        <v>1387</v>
      </c>
      <c r="E4663" s="7" t="s">
        <v>5308</v>
      </c>
      <c r="F4663" s="7" t="s">
        <v>1413</v>
      </c>
      <c r="G4663" s="7" t="s">
        <v>17</v>
      </c>
      <c r="H4663" s="7" t="s">
        <v>7096</v>
      </c>
      <c r="I4663" s="7" t="s">
        <v>10027</v>
      </c>
      <c r="J4663" s="7"/>
      <c r="K4663" s="7"/>
      <c r="L4663" s="7" t="s">
        <v>10477</v>
      </c>
      <c r="M4663" s="7" t="s">
        <v>10478</v>
      </c>
      <c r="N4663" s="7">
        <v>260.10000000000002</v>
      </c>
      <c r="O4663" s="7"/>
      <c r="P4663" s="7"/>
      <c r="Q4663" s="7"/>
      <c r="R4663" s="1"/>
      <c r="S4663" s="1"/>
      <c r="T4663" s="1"/>
      <c r="U4663" s="15" t="s">
        <v>816</v>
      </c>
      <c r="V4663" s="52"/>
      <c r="W4663" s="14" t="s">
        <v>815</v>
      </c>
      <c r="X4663" s="20">
        <v>0</v>
      </c>
      <c r="Y4663" s="7" t="s">
        <v>13434</v>
      </c>
      <c r="Z4663" s="11" t="s">
        <v>4442</v>
      </c>
      <c r="AA4663" s="7">
        <v>1000000</v>
      </c>
      <c r="AB4663" s="1" t="s">
        <v>16251</v>
      </c>
      <c r="AC4663" s="7" t="s">
        <v>14869</v>
      </c>
      <c r="AD4663" s="1" t="s">
        <v>16269</v>
      </c>
    </row>
    <row r="4664" spans="1:30">
      <c r="A4664" s="6">
        <v>43956</v>
      </c>
      <c r="B4664" s="7" t="s">
        <v>15</v>
      </c>
      <c r="C4664" s="7" t="s">
        <v>2194</v>
      </c>
      <c r="D4664" s="7" t="s">
        <v>2194</v>
      </c>
      <c r="E4664" s="7" t="s">
        <v>128</v>
      </c>
      <c r="F4664" s="7" t="s">
        <v>6639</v>
      </c>
      <c r="G4664" s="7" t="s">
        <v>34</v>
      </c>
      <c r="H4664" s="7" t="s">
        <v>7739</v>
      </c>
      <c r="I4664" s="7" t="s">
        <v>10458</v>
      </c>
      <c r="J4664" s="7" t="s">
        <v>2207</v>
      </c>
      <c r="K4664" s="7" t="s">
        <v>10459</v>
      </c>
      <c r="L4664" s="7" t="s">
        <v>14850</v>
      </c>
      <c r="M4664" s="7" t="s">
        <v>10479</v>
      </c>
      <c r="N4664" s="7">
        <v>260</v>
      </c>
      <c r="O4664" s="7">
        <v>1</v>
      </c>
      <c r="P4664" s="7">
        <v>260</v>
      </c>
      <c r="Q4664" s="7"/>
      <c r="R4664" s="1"/>
      <c r="S4664" s="1"/>
      <c r="T4664" s="1"/>
      <c r="U4664" s="15" t="s">
        <v>816</v>
      </c>
      <c r="V4664" s="52"/>
      <c r="W4664" s="14" t="s">
        <v>815</v>
      </c>
      <c r="X4664" s="20">
        <v>0</v>
      </c>
      <c r="Y4664" s="7" t="s">
        <v>13435</v>
      </c>
      <c r="Z4664" s="11" t="s">
        <v>4442</v>
      </c>
      <c r="AA4664" s="7">
        <v>99800</v>
      </c>
      <c r="AB4664" s="1" t="s">
        <v>15803</v>
      </c>
      <c r="AC4664" s="7" t="s">
        <v>14868</v>
      </c>
      <c r="AD4664" s="1" t="s">
        <v>16269</v>
      </c>
    </row>
    <row r="4665" spans="1:30">
      <c r="A4665" s="6">
        <v>43942</v>
      </c>
      <c r="B4665" s="7" t="s">
        <v>15</v>
      </c>
      <c r="C4665" s="7" t="s">
        <v>5184</v>
      </c>
      <c r="D4665" s="7" t="s">
        <v>474</v>
      </c>
      <c r="E4665" s="7" t="s">
        <v>16</v>
      </c>
      <c r="F4665" s="7"/>
      <c r="G4665" s="7" t="s">
        <v>34</v>
      </c>
      <c r="H4665" s="7" t="s">
        <v>7740</v>
      </c>
      <c r="I4665" s="7" t="s">
        <v>10091</v>
      </c>
      <c r="J4665" s="7"/>
      <c r="K4665" s="7" t="s">
        <v>10092</v>
      </c>
      <c r="L4665" s="7" t="s">
        <v>10093</v>
      </c>
      <c r="M4665" s="7" t="s">
        <v>10094</v>
      </c>
      <c r="N4665" s="7">
        <v>258</v>
      </c>
      <c r="O4665" s="7">
        <v>20</v>
      </c>
      <c r="P4665" s="7">
        <v>12.9</v>
      </c>
      <c r="Q4665" s="7"/>
      <c r="R4665" s="1"/>
      <c r="S4665" s="1"/>
      <c r="T4665" s="1"/>
      <c r="U4665" s="15" t="s">
        <v>816</v>
      </c>
      <c r="V4665" s="52"/>
      <c r="W4665" s="14" t="s">
        <v>815</v>
      </c>
      <c r="X4665" s="20">
        <v>0</v>
      </c>
      <c r="Y4665" s="7" t="s">
        <v>13436</v>
      </c>
      <c r="Z4665" s="11" t="s">
        <v>4442</v>
      </c>
      <c r="AA4665" s="7">
        <v>30000</v>
      </c>
      <c r="AB4665" s="1" t="s">
        <v>16168</v>
      </c>
      <c r="AC4665" s="7" t="s">
        <v>14868</v>
      </c>
      <c r="AD4665" s="1" t="s">
        <v>16269</v>
      </c>
    </row>
    <row r="4666" spans="1:30">
      <c r="A4666" s="6" t="s">
        <v>815</v>
      </c>
      <c r="B4666" s="7" t="s">
        <v>15</v>
      </c>
      <c r="C4666" s="7" t="s">
        <v>4458</v>
      </c>
      <c r="D4666" s="11" t="s">
        <v>904</v>
      </c>
      <c r="E4666" s="7" t="s">
        <v>16</v>
      </c>
      <c r="F4666" s="7" t="s">
        <v>4461</v>
      </c>
      <c r="G4666" s="7" t="s">
        <v>17</v>
      </c>
      <c r="H4666" s="7" t="s">
        <v>7741</v>
      </c>
      <c r="I4666" s="7" t="s">
        <v>8783</v>
      </c>
      <c r="J4666" s="7"/>
      <c r="K4666" s="7" t="s">
        <v>4525</v>
      </c>
      <c r="L4666" s="7"/>
      <c r="M4666" s="7"/>
      <c r="N4666" s="7">
        <v>254.7</v>
      </c>
      <c r="O4666" s="7"/>
      <c r="P4666" s="7"/>
      <c r="Q4666" s="7"/>
      <c r="R4666" s="1"/>
      <c r="S4666" s="1"/>
      <c r="T4666" s="1"/>
      <c r="U4666" s="15" t="s">
        <v>816</v>
      </c>
      <c r="V4666" s="52"/>
      <c r="W4666" s="14" t="s">
        <v>815</v>
      </c>
      <c r="X4666" s="20">
        <v>0</v>
      </c>
      <c r="Y4666" s="7" t="s">
        <v>13437</v>
      </c>
      <c r="Z4666" s="11" t="s">
        <v>4442</v>
      </c>
      <c r="AA4666" s="7"/>
      <c r="AB4666" s="1" t="s">
        <v>14871</v>
      </c>
      <c r="AC4666" s="7"/>
      <c r="AD4666" s="1" t="s">
        <v>16269</v>
      </c>
    </row>
    <row r="4667" spans="1:30">
      <c r="A4667" s="6">
        <v>43944</v>
      </c>
      <c r="B4667" s="7" t="s">
        <v>15</v>
      </c>
      <c r="C4667" s="7" t="s">
        <v>4656</v>
      </c>
      <c r="D4667" s="7" t="s">
        <v>39</v>
      </c>
      <c r="E4667" s="7" t="s">
        <v>16</v>
      </c>
      <c r="F4667" s="7" t="s">
        <v>129</v>
      </c>
      <c r="G4667" s="7" t="s">
        <v>37</v>
      </c>
      <c r="H4667" s="7" t="s">
        <v>7742</v>
      </c>
      <c r="I4667" s="7" t="s">
        <v>9275</v>
      </c>
      <c r="J4667" s="7"/>
      <c r="K4667" s="7" t="s">
        <v>158</v>
      </c>
      <c r="L4667" s="7" t="s">
        <v>13650</v>
      </c>
      <c r="M4667" s="7" t="s">
        <v>13649</v>
      </c>
      <c r="N4667" s="7">
        <v>252</v>
      </c>
      <c r="O4667" s="7">
        <v>3</v>
      </c>
      <c r="P4667" s="7">
        <v>84</v>
      </c>
      <c r="Q4667" s="7"/>
      <c r="R4667" s="1"/>
      <c r="S4667" s="1"/>
      <c r="T4667" s="1"/>
      <c r="U4667" s="15" t="s">
        <v>816</v>
      </c>
      <c r="V4667" s="52"/>
      <c r="W4667" s="14" t="s">
        <v>815</v>
      </c>
      <c r="X4667" s="20">
        <v>0</v>
      </c>
      <c r="Y4667" s="7" t="s">
        <v>13438</v>
      </c>
      <c r="Z4667" s="11" t="s">
        <v>4442</v>
      </c>
      <c r="AA4667" s="7">
        <v>10000</v>
      </c>
      <c r="AB4667" s="1" t="s">
        <v>14885</v>
      </c>
      <c r="AC4667" s="7" t="s">
        <v>14868</v>
      </c>
      <c r="AD4667" s="1" t="s">
        <v>16269</v>
      </c>
    </row>
    <row r="4668" spans="1:30">
      <c r="A4668" s="6">
        <v>43944</v>
      </c>
      <c r="B4668" s="7" t="s">
        <v>15</v>
      </c>
      <c r="C4668" s="7" t="s">
        <v>5184</v>
      </c>
      <c r="D4668" s="7" t="s">
        <v>474</v>
      </c>
      <c r="E4668" s="7" t="s">
        <v>16</v>
      </c>
      <c r="F4668" s="7" t="s">
        <v>646</v>
      </c>
      <c r="G4668" s="7" t="s">
        <v>37</v>
      </c>
      <c r="H4668" s="7" t="s">
        <v>7743</v>
      </c>
      <c r="I4668" s="7" t="s">
        <v>10132</v>
      </c>
      <c r="J4668" s="7"/>
      <c r="K4668" s="7" t="s">
        <v>10133</v>
      </c>
      <c r="L4668" s="7" t="s">
        <v>13721</v>
      </c>
      <c r="M4668" s="7" t="s">
        <v>665</v>
      </c>
      <c r="N4668" s="7">
        <v>245</v>
      </c>
      <c r="O4668" s="7">
        <v>1</v>
      </c>
      <c r="P4668" s="7">
        <v>245</v>
      </c>
      <c r="Q4668" s="7"/>
      <c r="R4668" s="1"/>
      <c r="S4668" s="1"/>
      <c r="T4668" s="1"/>
      <c r="U4668" s="15" t="s">
        <v>816</v>
      </c>
      <c r="V4668" s="52"/>
      <c r="W4668" s="14" t="s">
        <v>815</v>
      </c>
      <c r="X4668" s="20">
        <v>0</v>
      </c>
      <c r="Y4668" s="7" t="s">
        <v>13439</v>
      </c>
      <c r="Z4668" s="11" t="s">
        <v>4442</v>
      </c>
      <c r="AA4668" s="7">
        <v>400000</v>
      </c>
      <c r="AB4668" s="1" t="s">
        <v>14986</v>
      </c>
      <c r="AC4668" s="7" t="s">
        <v>14870</v>
      </c>
      <c r="AD4668" s="1" t="s">
        <v>16269</v>
      </c>
    </row>
    <row r="4669" spans="1:30">
      <c r="A4669" s="6">
        <v>43921</v>
      </c>
      <c r="B4669" s="7" t="s">
        <v>15</v>
      </c>
      <c r="C4669" s="7" t="s">
        <v>4632</v>
      </c>
      <c r="D4669" s="7" t="s">
        <v>3512</v>
      </c>
      <c r="E4669" s="7" t="s">
        <v>16</v>
      </c>
      <c r="F4669" s="7"/>
      <c r="G4669" s="7" t="s">
        <v>17</v>
      </c>
      <c r="H4669" s="7" t="s">
        <v>7744</v>
      </c>
      <c r="I4669" s="7" t="s">
        <v>10456</v>
      </c>
      <c r="J4669" s="7" t="s">
        <v>10457</v>
      </c>
      <c r="K4669" s="7" t="s">
        <v>10457</v>
      </c>
      <c r="L4669" s="7" t="s">
        <v>8900</v>
      </c>
      <c r="M4669" s="7" t="s">
        <v>8901</v>
      </c>
      <c r="N4669" s="7">
        <v>244.2</v>
      </c>
      <c r="O4669" s="7">
        <v>1</v>
      </c>
      <c r="P4669" s="7">
        <v>244.2</v>
      </c>
      <c r="Q4669" s="7"/>
      <c r="R4669" s="1"/>
      <c r="S4669" s="1"/>
      <c r="T4669" s="1"/>
      <c r="U4669" s="15" t="s">
        <v>816</v>
      </c>
      <c r="V4669" s="52"/>
      <c r="W4669" s="14" t="s">
        <v>815</v>
      </c>
      <c r="X4669" s="20">
        <v>0</v>
      </c>
      <c r="Y4669" s="7" t="s">
        <v>13440</v>
      </c>
      <c r="Z4669" s="11" t="s">
        <v>4442</v>
      </c>
      <c r="AA4669" s="7">
        <v>64633683</v>
      </c>
      <c r="AB4669" s="1" t="s">
        <v>15389</v>
      </c>
      <c r="AC4669" s="7" t="s">
        <v>14869</v>
      </c>
      <c r="AD4669" s="1" t="s">
        <v>16269</v>
      </c>
    </row>
    <row r="4670" spans="1:30">
      <c r="A4670" s="6">
        <v>43943</v>
      </c>
      <c r="B4670" s="7" t="s">
        <v>15</v>
      </c>
      <c r="C4670" s="7" t="s">
        <v>4642</v>
      </c>
      <c r="D4670" s="7" t="s">
        <v>2046</v>
      </c>
      <c r="E4670" s="7" t="s">
        <v>16</v>
      </c>
      <c r="F4670" s="7"/>
      <c r="G4670" s="7" t="s">
        <v>17</v>
      </c>
      <c r="H4670" s="7" t="s">
        <v>7745</v>
      </c>
      <c r="I4670" s="7" t="s">
        <v>2093</v>
      </c>
      <c r="J4670" s="7"/>
      <c r="K4670" s="7" t="s">
        <v>2094</v>
      </c>
      <c r="L4670" s="7" t="s">
        <v>13865</v>
      </c>
      <c r="M4670" s="7" t="s">
        <v>2055</v>
      </c>
      <c r="N4670" s="7">
        <v>240</v>
      </c>
      <c r="O4670" s="7">
        <v>2400</v>
      </c>
      <c r="P4670" s="7">
        <v>0.1</v>
      </c>
      <c r="Q4670" s="7"/>
      <c r="R4670" s="1"/>
      <c r="S4670" s="1"/>
      <c r="T4670" s="1"/>
      <c r="U4670" s="15" t="s">
        <v>816</v>
      </c>
      <c r="V4670" s="52"/>
      <c r="W4670" s="14" t="s">
        <v>815</v>
      </c>
      <c r="X4670" s="20">
        <v>0</v>
      </c>
      <c r="Y4670" s="7" t="s">
        <v>13441</v>
      </c>
      <c r="Z4670" s="11" t="s">
        <v>4442</v>
      </c>
      <c r="AA4670" s="7">
        <v>2000000</v>
      </c>
      <c r="AB4670" s="1" t="s">
        <v>15207</v>
      </c>
      <c r="AC4670" s="7" t="s">
        <v>14869</v>
      </c>
      <c r="AD4670" s="1" t="s">
        <v>16269</v>
      </c>
    </row>
    <row r="4671" spans="1:30">
      <c r="A4671" s="6" t="s">
        <v>815</v>
      </c>
      <c r="B4671" s="7" t="s">
        <v>15</v>
      </c>
      <c r="C4671" s="7" t="s">
        <v>4458</v>
      </c>
      <c r="D4671" s="11" t="s">
        <v>904</v>
      </c>
      <c r="E4671" s="7" t="s">
        <v>16</v>
      </c>
      <c r="F4671" s="7" t="s">
        <v>4461</v>
      </c>
      <c r="G4671" s="7" t="s">
        <v>17</v>
      </c>
      <c r="H4671" s="7" t="s">
        <v>7746</v>
      </c>
      <c r="I4671" s="7" t="s">
        <v>8783</v>
      </c>
      <c r="J4671" s="7"/>
      <c r="K4671" s="7" t="s">
        <v>4525</v>
      </c>
      <c r="L4671" s="7"/>
      <c r="M4671" s="7"/>
      <c r="N4671" s="7">
        <v>240</v>
      </c>
      <c r="O4671" s="7"/>
      <c r="P4671" s="7"/>
      <c r="Q4671" s="7"/>
      <c r="R4671" s="1"/>
      <c r="S4671" s="1"/>
      <c r="T4671" s="1"/>
      <c r="U4671" s="15" t="s">
        <v>816</v>
      </c>
      <c r="V4671" s="52"/>
      <c r="W4671" s="14" t="s">
        <v>815</v>
      </c>
      <c r="X4671" s="20">
        <v>0</v>
      </c>
      <c r="Y4671" s="7" t="s">
        <v>13442</v>
      </c>
      <c r="Z4671" s="11" t="s">
        <v>4442</v>
      </c>
      <c r="AA4671" s="7"/>
      <c r="AB4671" s="1" t="s">
        <v>14871</v>
      </c>
      <c r="AC4671" s="7"/>
      <c r="AD4671" s="1" t="s">
        <v>16269</v>
      </c>
    </row>
    <row r="4672" spans="1:30">
      <c r="A4672" s="6">
        <v>43941</v>
      </c>
      <c r="B4672" s="7" t="s">
        <v>21</v>
      </c>
      <c r="C4672" s="7" t="s">
        <v>4589</v>
      </c>
      <c r="D4672" s="7" t="s">
        <v>2170</v>
      </c>
      <c r="E4672" s="7" t="s">
        <v>16</v>
      </c>
      <c r="F4672" s="7"/>
      <c r="G4672" s="7" t="s">
        <v>17</v>
      </c>
      <c r="H4672" s="7" t="s">
        <v>7747</v>
      </c>
      <c r="I4672" s="7" t="s">
        <v>5081</v>
      </c>
      <c r="J4672" s="7"/>
      <c r="K4672" s="7"/>
      <c r="L4672" s="7"/>
      <c r="M4672" s="7"/>
      <c r="N4672" s="7">
        <v>237.6</v>
      </c>
      <c r="O4672" s="7">
        <v>2</v>
      </c>
      <c r="P4672" s="7">
        <v>118.8</v>
      </c>
      <c r="Q4672" s="7" t="s">
        <v>4402</v>
      </c>
      <c r="R4672" s="1"/>
      <c r="S4672" s="1"/>
      <c r="T4672" s="1"/>
      <c r="U4672" s="15" t="s">
        <v>816</v>
      </c>
      <c r="V4672" s="52"/>
      <c r="W4672" s="14" t="s">
        <v>815</v>
      </c>
      <c r="X4672" s="20">
        <v>0</v>
      </c>
      <c r="Y4672" s="7" t="s">
        <v>13443</v>
      </c>
      <c r="Z4672" s="11" t="s">
        <v>4442</v>
      </c>
      <c r="AA4672" s="7"/>
      <c r="AB4672" s="1" t="s">
        <v>14871</v>
      </c>
      <c r="AC4672" s="7"/>
      <c r="AD4672" s="1" t="s">
        <v>16269</v>
      </c>
    </row>
    <row r="4673" spans="1:30">
      <c r="A4673" s="6">
        <v>43938</v>
      </c>
      <c r="B4673" s="7" t="s">
        <v>1385</v>
      </c>
      <c r="C4673" s="7" t="s">
        <v>4444</v>
      </c>
      <c r="D4673" s="7" t="s">
        <v>1387</v>
      </c>
      <c r="E4673" s="7" t="s">
        <v>4456</v>
      </c>
      <c r="F4673" s="7" t="s">
        <v>4498</v>
      </c>
      <c r="G4673" s="7" t="s">
        <v>17</v>
      </c>
      <c r="H4673" s="7" t="s">
        <v>7748</v>
      </c>
      <c r="I4673" s="7" t="s">
        <v>10480</v>
      </c>
      <c r="J4673" s="7"/>
      <c r="K4673" s="7"/>
      <c r="L4673" s="7" t="s">
        <v>1427</v>
      </c>
      <c r="M4673" s="7" t="s">
        <v>1428</v>
      </c>
      <c r="N4673" s="7">
        <v>237.6</v>
      </c>
      <c r="O4673" s="7"/>
      <c r="P4673" s="7"/>
      <c r="Q4673" s="7"/>
      <c r="R4673" s="1"/>
      <c r="S4673" s="1"/>
      <c r="T4673" s="1"/>
      <c r="U4673" s="15" t="s">
        <v>816</v>
      </c>
      <c r="V4673" s="52"/>
      <c r="W4673" s="14" t="s">
        <v>815</v>
      </c>
      <c r="X4673" s="20">
        <v>0</v>
      </c>
      <c r="Y4673" s="7" t="s">
        <v>13444</v>
      </c>
      <c r="Z4673" s="11" t="s">
        <v>4442</v>
      </c>
      <c r="AA4673" s="7">
        <v>200000</v>
      </c>
      <c r="AB4673" s="1" t="s">
        <v>15099</v>
      </c>
      <c r="AC4673" s="7" t="s">
        <v>14870</v>
      </c>
      <c r="AD4673" s="1" t="s">
        <v>16269</v>
      </c>
    </row>
    <row r="4674" spans="1:30">
      <c r="A4674" s="6">
        <v>43943</v>
      </c>
      <c r="B4674" s="7" t="s">
        <v>15</v>
      </c>
      <c r="C4674" s="7" t="s">
        <v>4642</v>
      </c>
      <c r="D4674" s="7" t="s">
        <v>2046</v>
      </c>
      <c r="E4674" s="7" t="s">
        <v>16</v>
      </c>
      <c r="F4674" s="7"/>
      <c r="G4674" s="7" t="s">
        <v>17</v>
      </c>
      <c r="H4674" s="7" t="s">
        <v>7749</v>
      </c>
      <c r="I4674" s="7" t="s">
        <v>2093</v>
      </c>
      <c r="J4674" s="7"/>
      <c r="K4674" s="7" t="s">
        <v>2094</v>
      </c>
      <c r="L4674" s="7" t="s">
        <v>13865</v>
      </c>
      <c r="M4674" s="7" t="s">
        <v>2055</v>
      </c>
      <c r="N4674" s="7">
        <v>234</v>
      </c>
      <c r="O4674" s="7">
        <v>600</v>
      </c>
      <c r="P4674" s="7">
        <v>0.39</v>
      </c>
      <c r="Q4674" s="7"/>
      <c r="R4674" s="1"/>
      <c r="S4674" s="1"/>
      <c r="T4674" s="1"/>
      <c r="U4674" s="15" t="s">
        <v>816</v>
      </c>
      <c r="V4674" s="52"/>
      <c r="W4674" s="14" t="s">
        <v>815</v>
      </c>
      <c r="X4674" s="20">
        <v>0</v>
      </c>
      <c r="Y4674" s="7" t="s">
        <v>13445</v>
      </c>
      <c r="Z4674" s="11" t="s">
        <v>4442</v>
      </c>
      <c r="AA4674" s="7">
        <v>2000000</v>
      </c>
      <c r="AB4674" s="1" t="s">
        <v>15207</v>
      </c>
      <c r="AC4674" s="7" t="s">
        <v>14869</v>
      </c>
      <c r="AD4674" s="1" t="s">
        <v>16269</v>
      </c>
    </row>
    <row r="4675" spans="1:30">
      <c r="A4675" s="6" t="s">
        <v>815</v>
      </c>
      <c r="B4675" s="7" t="s">
        <v>15</v>
      </c>
      <c r="C4675" s="7" t="s">
        <v>4458</v>
      </c>
      <c r="D4675" s="11" t="s">
        <v>904</v>
      </c>
      <c r="E4675" s="7" t="s">
        <v>16</v>
      </c>
      <c r="F4675" s="7" t="s">
        <v>4461</v>
      </c>
      <c r="G4675" s="7" t="s">
        <v>17</v>
      </c>
      <c r="H4675" s="7" t="s">
        <v>7750</v>
      </c>
      <c r="I4675" s="7" t="s">
        <v>8783</v>
      </c>
      <c r="J4675" s="7"/>
      <c r="K4675" s="7" t="s">
        <v>4525</v>
      </c>
      <c r="L4675" s="7"/>
      <c r="M4675" s="7"/>
      <c r="N4675" s="7">
        <v>234</v>
      </c>
      <c r="O4675" s="7"/>
      <c r="P4675" s="7"/>
      <c r="Q4675" s="7"/>
      <c r="R4675" s="1"/>
      <c r="S4675" s="1"/>
      <c r="T4675" s="1"/>
      <c r="U4675" s="15" t="s">
        <v>816</v>
      </c>
      <c r="V4675" s="52"/>
      <c r="W4675" s="14" t="s">
        <v>815</v>
      </c>
      <c r="X4675" s="20">
        <v>0</v>
      </c>
      <c r="Y4675" s="7" t="s">
        <v>13446</v>
      </c>
      <c r="Z4675" s="11" t="s">
        <v>4442</v>
      </c>
      <c r="AA4675" s="7"/>
      <c r="AB4675" s="1" t="s">
        <v>14871</v>
      </c>
      <c r="AC4675" s="7"/>
      <c r="AD4675" s="1" t="s">
        <v>16269</v>
      </c>
    </row>
    <row r="4676" spans="1:30">
      <c r="A4676" s="6">
        <v>43921</v>
      </c>
      <c r="B4676" s="7" t="s">
        <v>15</v>
      </c>
      <c r="C4676" s="7" t="s">
        <v>4632</v>
      </c>
      <c r="D4676" s="7" t="s">
        <v>3512</v>
      </c>
      <c r="E4676" s="7" t="s">
        <v>16</v>
      </c>
      <c r="F4676" s="7"/>
      <c r="G4676" s="7" t="s">
        <v>17</v>
      </c>
      <c r="H4676" s="7" t="s">
        <v>7751</v>
      </c>
      <c r="I4676" s="7" t="s">
        <v>10452</v>
      </c>
      <c r="J4676" s="7" t="s">
        <v>10453</v>
      </c>
      <c r="K4676" s="7" t="s">
        <v>10453</v>
      </c>
      <c r="L4676" s="7" t="s">
        <v>13666</v>
      </c>
      <c r="M4676" s="7" t="s">
        <v>3646</v>
      </c>
      <c r="N4676" s="7">
        <v>233.7</v>
      </c>
      <c r="O4676" s="7">
        <v>1</v>
      </c>
      <c r="P4676" s="7">
        <v>233.7</v>
      </c>
      <c r="Q4676" s="7"/>
      <c r="R4676" s="1"/>
      <c r="S4676" s="1"/>
      <c r="T4676" s="1"/>
      <c r="U4676" s="15" t="s">
        <v>816</v>
      </c>
      <c r="V4676" s="52"/>
      <c r="W4676" s="14" t="s">
        <v>815</v>
      </c>
      <c r="X4676" s="20">
        <v>0</v>
      </c>
      <c r="Y4676" s="7" t="s">
        <v>13447</v>
      </c>
      <c r="Z4676" s="11" t="s">
        <v>4442</v>
      </c>
      <c r="AA4676" s="7">
        <v>1000000</v>
      </c>
      <c r="AB4676" s="1" t="s">
        <v>14906</v>
      </c>
      <c r="AC4676" s="7" t="s">
        <v>14868</v>
      </c>
      <c r="AD4676" s="1" t="s">
        <v>16269</v>
      </c>
    </row>
    <row r="4677" spans="1:30">
      <c r="A4677" s="6">
        <v>43948</v>
      </c>
      <c r="B4677" s="7" t="s">
        <v>21</v>
      </c>
      <c r="C4677" s="7" t="s">
        <v>4451</v>
      </c>
      <c r="D4677" s="7" t="s">
        <v>2480</v>
      </c>
      <c r="E4677" s="7" t="s">
        <v>16</v>
      </c>
      <c r="F4677" s="7" t="s">
        <v>2481</v>
      </c>
      <c r="G4677" s="7" t="s">
        <v>17</v>
      </c>
      <c r="H4677" s="7" t="s">
        <v>7695</v>
      </c>
      <c r="I4677" s="7" t="s">
        <v>10449</v>
      </c>
      <c r="J4677" s="7" t="s">
        <v>2485</v>
      </c>
      <c r="K4677" s="7"/>
      <c r="L4677" s="7" t="s">
        <v>9612</v>
      </c>
      <c r="M4677" s="7" t="s">
        <v>9613</v>
      </c>
      <c r="N4677" s="7">
        <v>230.4</v>
      </c>
      <c r="O4677" s="7"/>
      <c r="P4677" s="7"/>
      <c r="Q4677" s="7"/>
      <c r="R4677" s="1"/>
      <c r="S4677" s="1"/>
      <c r="T4677" s="1"/>
      <c r="U4677" s="15" t="s">
        <v>816</v>
      </c>
      <c r="V4677" s="52"/>
      <c r="W4677" s="14" t="s">
        <v>815</v>
      </c>
      <c r="X4677" s="20">
        <v>0</v>
      </c>
      <c r="Y4677" s="7" t="s">
        <v>13448</v>
      </c>
      <c r="Z4677" s="11" t="s">
        <v>4442</v>
      </c>
      <c r="AA4677" s="7">
        <v>12000000</v>
      </c>
      <c r="AB4677" s="1" t="s">
        <v>16036</v>
      </c>
      <c r="AC4677" s="7" t="s">
        <v>14869</v>
      </c>
      <c r="AD4677" s="1" t="s">
        <v>16269</v>
      </c>
    </row>
    <row r="4678" spans="1:30">
      <c r="A4678" s="6">
        <v>43944</v>
      </c>
      <c r="B4678" s="7" t="s">
        <v>15</v>
      </c>
      <c r="C4678" s="7" t="s">
        <v>4656</v>
      </c>
      <c r="D4678" s="7" t="s">
        <v>39</v>
      </c>
      <c r="E4678" s="7" t="s">
        <v>16</v>
      </c>
      <c r="F4678" s="7" t="s">
        <v>129</v>
      </c>
      <c r="G4678" s="7" t="s">
        <v>37</v>
      </c>
      <c r="H4678" s="7" t="s">
        <v>7752</v>
      </c>
      <c r="I4678" s="7" t="s">
        <v>8668</v>
      </c>
      <c r="J4678" s="7"/>
      <c r="K4678" s="7" t="s">
        <v>172</v>
      </c>
      <c r="L4678" s="7" t="s">
        <v>145</v>
      </c>
      <c r="M4678" s="7" t="s">
        <v>9916</v>
      </c>
      <c r="N4678" s="7">
        <v>228</v>
      </c>
      <c r="O4678" s="7">
        <v>60</v>
      </c>
      <c r="P4678" s="7">
        <v>3.8</v>
      </c>
      <c r="Q4678" s="7"/>
      <c r="R4678" s="1"/>
      <c r="S4678" s="1"/>
      <c r="T4678" s="1"/>
      <c r="U4678" s="15" t="s">
        <v>816</v>
      </c>
      <c r="V4678" s="52"/>
      <c r="W4678" s="14" t="s">
        <v>815</v>
      </c>
      <c r="X4678" s="20">
        <v>0</v>
      </c>
      <c r="Y4678" s="7" t="s">
        <v>13449</v>
      </c>
      <c r="Z4678" s="11" t="s">
        <v>4442</v>
      </c>
      <c r="AA4678" s="7">
        <v>1000000</v>
      </c>
      <c r="AB4678" s="1" t="s">
        <v>14881</v>
      </c>
      <c r="AC4678" s="7" t="s">
        <v>14869</v>
      </c>
      <c r="AD4678" s="1" t="s">
        <v>16269</v>
      </c>
    </row>
    <row r="4679" spans="1:30">
      <c r="A4679" s="6">
        <v>43918</v>
      </c>
      <c r="B4679" s="7" t="s">
        <v>15</v>
      </c>
      <c r="C4679" s="7" t="s">
        <v>4632</v>
      </c>
      <c r="D4679" s="7" t="s">
        <v>3512</v>
      </c>
      <c r="E4679" s="7" t="s">
        <v>16</v>
      </c>
      <c r="F4679" s="7"/>
      <c r="G4679" s="7" t="s">
        <v>17</v>
      </c>
      <c r="H4679" s="7" t="s">
        <v>7753</v>
      </c>
      <c r="I4679" s="7" t="s">
        <v>9845</v>
      </c>
      <c r="J4679" s="7" t="s">
        <v>9846</v>
      </c>
      <c r="K4679" s="7" t="s">
        <v>9846</v>
      </c>
      <c r="L4679" s="7" t="s">
        <v>14706</v>
      </c>
      <c r="M4679" s="7" t="s">
        <v>9847</v>
      </c>
      <c r="N4679" s="7">
        <v>226.8</v>
      </c>
      <c r="O4679" s="7">
        <v>200</v>
      </c>
      <c r="P4679" s="7">
        <v>1.1339999999999999</v>
      </c>
      <c r="Q4679" s="7"/>
      <c r="R4679" s="1"/>
      <c r="S4679" s="1"/>
      <c r="T4679" s="1"/>
      <c r="U4679" s="15" t="s">
        <v>816</v>
      </c>
      <c r="V4679" s="52"/>
      <c r="W4679" s="14" t="s">
        <v>815</v>
      </c>
      <c r="X4679" s="20">
        <v>0</v>
      </c>
      <c r="Y4679" s="7" t="s">
        <v>13450</v>
      </c>
      <c r="Z4679" s="11" t="s">
        <v>4442</v>
      </c>
      <c r="AA4679" s="7">
        <v>300000</v>
      </c>
      <c r="AB4679" s="1" t="s">
        <v>16107</v>
      </c>
      <c r="AC4679" s="7" t="s">
        <v>14869</v>
      </c>
      <c r="AD4679" s="1" t="s">
        <v>16269</v>
      </c>
    </row>
    <row r="4680" spans="1:30">
      <c r="A4680" s="6" t="s">
        <v>815</v>
      </c>
      <c r="B4680" s="7" t="s">
        <v>15</v>
      </c>
      <c r="C4680" s="7" t="s">
        <v>4458</v>
      </c>
      <c r="D4680" s="11" t="s">
        <v>904</v>
      </c>
      <c r="E4680" s="7" t="s">
        <v>16</v>
      </c>
      <c r="F4680" s="7" t="s">
        <v>4461</v>
      </c>
      <c r="G4680" s="7" t="s">
        <v>17</v>
      </c>
      <c r="H4680" s="7" t="s">
        <v>7754</v>
      </c>
      <c r="I4680" s="7" t="s">
        <v>8783</v>
      </c>
      <c r="J4680" s="7"/>
      <c r="K4680" s="7" t="s">
        <v>4525</v>
      </c>
      <c r="L4680" s="7"/>
      <c r="M4680" s="7"/>
      <c r="N4680" s="7">
        <v>226.8</v>
      </c>
      <c r="O4680" s="7"/>
      <c r="P4680" s="7"/>
      <c r="Q4680" s="7"/>
      <c r="R4680" s="1"/>
      <c r="S4680" s="1"/>
      <c r="T4680" s="1"/>
      <c r="U4680" s="15" t="s">
        <v>816</v>
      </c>
      <c r="V4680" s="52"/>
      <c r="W4680" s="14" t="s">
        <v>815</v>
      </c>
      <c r="X4680" s="20">
        <v>0</v>
      </c>
      <c r="Y4680" s="7" t="s">
        <v>13451</v>
      </c>
      <c r="Z4680" s="11" t="s">
        <v>4442</v>
      </c>
      <c r="AA4680" s="7"/>
      <c r="AB4680" s="1" t="s">
        <v>14871</v>
      </c>
      <c r="AC4680" s="7"/>
      <c r="AD4680" s="1" t="s">
        <v>16269</v>
      </c>
    </row>
    <row r="4681" spans="1:30">
      <c r="A4681" s="6">
        <v>43936</v>
      </c>
      <c r="B4681" s="7" t="s">
        <v>15</v>
      </c>
      <c r="C4681" s="7" t="s">
        <v>4458</v>
      </c>
      <c r="D4681" s="11" t="s">
        <v>904</v>
      </c>
      <c r="E4681" s="7" t="s">
        <v>16</v>
      </c>
      <c r="F4681" s="7" t="s">
        <v>6341</v>
      </c>
      <c r="G4681" s="7" t="s">
        <v>17</v>
      </c>
      <c r="H4681" s="7" t="s">
        <v>7755</v>
      </c>
      <c r="I4681" s="7" t="s">
        <v>8783</v>
      </c>
      <c r="J4681" s="7" t="s">
        <v>9456</v>
      </c>
      <c r="K4681" s="7"/>
      <c r="L4681" s="7" t="s">
        <v>14591</v>
      </c>
      <c r="M4681" s="7" t="s">
        <v>9457</v>
      </c>
      <c r="N4681" s="7">
        <v>226</v>
      </c>
      <c r="O4681" s="7">
        <v>1</v>
      </c>
      <c r="P4681" s="7">
        <v>226</v>
      </c>
      <c r="Q4681" s="7"/>
      <c r="R4681" s="1"/>
      <c r="S4681" s="1"/>
      <c r="T4681" s="1"/>
      <c r="U4681" s="15" t="s">
        <v>816</v>
      </c>
      <c r="V4681" s="52"/>
      <c r="W4681" s="14" t="s">
        <v>815</v>
      </c>
      <c r="X4681" s="20">
        <v>0</v>
      </c>
      <c r="Y4681" s="7" t="s">
        <v>13452</v>
      </c>
      <c r="Z4681" s="11" t="s">
        <v>4442</v>
      </c>
      <c r="AA4681" s="7">
        <v>5000</v>
      </c>
      <c r="AB4681" s="1" t="s">
        <v>15995</v>
      </c>
      <c r="AC4681" s="7" t="s">
        <v>14870</v>
      </c>
      <c r="AD4681" s="1" t="s">
        <v>16269</v>
      </c>
    </row>
    <row r="4682" spans="1:30">
      <c r="A4682" s="6">
        <v>43928</v>
      </c>
      <c r="B4682" s="7" t="s">
        <v>21</v>
      </c>
      <c r="C4682" s="7" t="s">
        <v>6718</v>
      </c>
      <c r="D4682" s="11" t="s">
        <v>904</v>
      </c>
      <c r="E4682" s="7" t="s">
        <v>117</v>
      </c>
      <c r="F4682" s="7" t="s">
        <v>3431</v>
      </c>
      <c r="G4682" s="7" t="s">
        <v>17</v>
      </c>
      <c r="H4682" s="7" t="s">
        <v>6551</v>
      </c>
      <c r="I4682" s="7"/>
      <c r="J4682" s="7"/>
      <c r="K4682" s="7" t="s">
        <v>9765</v>
      </c>
      <c r="L4682" s="7" t="s">
        <v>14851</v>
      </c>
      <c r="M4682" s="7" t="s">
        <v>10481</v>
      </c>
      <c r="N4682" s="7">
        <v>225</v>
      </c>
      <c r="O4682" s="7"/>
      <c r="P4682" s="7"/>
      <c r="Q4682" s="7"/>
      <c r="R4682" s="1"/>
      <c r="S4682" s="1"/>
      <c r="T4682" s="1"/>
      <c r="U4682" s="15" t="s">
        <v>816</v>
      </c>
      <c r="V4682" s="52"/>
      <c r="W4682" s="14" t="s">
        <v>815</v>
      </c>
      <c r="X4682" s="20">
        <v>0</v>
      </c>
      <c r="Y4682" s="7" t="s">
        <v>13453</v>
      </c>
      <c r="Z4682" s="11" t="s">
        <v>4442</v>
      </c>
      <c r="AA4682" s="7">
        <v>20000</v>
      </c>
      <c r="AB4682" s="1" t="s">
        <v>16252</v>
      </c>
      <c r="AC4682" s="7" t="s">
        <v>14868</v>
      </c>
      <c r="AD4682" s="1" t="s">
        <v>16269</v>
      </c>
    </row>
    <row r="4683" spans="1:30">
      <c r="A4683" s="6" t="s">
        <v>815</v>
      </c>
      <c r="B4683" s="7" t="s">
        <v>15</v>
      </c>
      <c r="C4683" s="7" t="s">
        <v>4458</v>
      </c>
      <c r="D4683" s="11" t="s">
        <v>904</v>
      </c>
      <c r="E4683" s="7" t="s">
        <v>16</v>
      </c>
      <c r="F4683" s="7" t="s">
        <v>4459</v>
      </c>
      <c r="G4683" s="7" t="s">
        <v>17</v>
      </c>
      <c r="H4683" s="7" t="s">
        <v>7756</v>
      </c>
      <c r="I4683" s="7" t="s">
        <v>9852</v>
      </c>
      <c r="J4683" s="7"/>
      <c r="K4683" s="7" t="s">
        <v>4517</v>
      </c>
      <c r="L4683" s="7" t="s">
        <v>8355</v>
      </c>
      <c r="M4683" s="7" t="s">
        <v>2620</v>
      </c>
      <c r="N4683" s="7">
        <v>223.8</v>
      </c>
      <c r="O4683" s="7"/>
      <c r="P4683" s="7"/>
      <c r="Q4683" s="7"/>
      <c r="R4683" s="1"/>
      <c r="S4683" s="1"/>
      <c r="T4683" s="1"/>
      <c r="U4683" s="15" t="s">
        <v>816</v>
      </c>
      <c r="V4683" s="52"/>
      <c r="W4683" s="14" t="s">
        <v>815</v>
      </c>
      <c r="X4683" s="20">
        <v>0</v>
      </c>
      <c r="Y4683" s="7" t="s">
        <v>13454</v>
      </c>
      <c r="Z4683" s="11" t="s">
        <v>4442</v>
      </c>
      <c r="AA4683" s="7">
        <v>40000000</v>
      </c>
      <c r="AB4683" s="1" t="s">
        <v>15276</v>
      </c>
      <c r="AC4683" s="7" t="s">
        <v>14869</v>
      </c>
      <c r="AD4683" s="1" t="s">
        <v>16269</v>
      </c>
    </row>
    <row r="4684" spans="1:30">
      <c r="A4684" s="6">
        <v>43946</v>
      </c>
      <c r="B4684" s="7" t="s">
        <v>21</v>
      </c>
      <c r="C4684" s="7" t="s">
        <v>4500</v>
      </c>
      <c r="D4684" s="11" t="s">
        <v>904</v>
      </c>
      <c r="E4684" s="7" t="s">
        <v>16</v>
      </c>
      <c r="F4684" s="7" t="s">
        <v>3462</v>
      </c>
      <c r="G4684" s="7" t="s">
        <v>17</v>
      </c>
      <c r="H4684" s="7" t="s">
        <v>7757</v>
      </c>
      <c r="I4684" s="7" t="s">
        <v>8122</v>
      </c>
      <c r="J4684" s="7"/>
      <c r="K4684" s="7" t="s">
        <v>8873</v>
      </c>
      <c r="L4684" s="7" t="s">
        <v>8442</v>
      </c>
      <c r="M4684" s="7" t="s">
        <v>8443</v>
      </c>
      <c r="N4684" s="7">
        <v>221.95</v>
      </c>
      <c r="O4684" s="7">
        <v>100</v>
      </c>
      <c r="P4684" s="7">
        <v>2.2200000000000002</v>
      </c>
      <c r="Q4684" s="7"/>
      <c r="R4684" s="1"/>
      <c r="S4684" s="1"/>
      <c r="T4684" s="1"/>
      <c r="U4684" s="15" t="s">
        <v>816</v>
      </c>
      <c r="V4684" s="52"/>
      <c r="W4684" s="14" t="s">
        <v>815</v>
      </c>
      <c r="X4684" s="20">
        <v>0</v>
      </c>
      <c r="Y4684" s="7" t="s">
        <v>13455</v>
      </c>
      <c r="Z4684" s="11" t="s">
        <v>4442</v>
      </c>
      <c r="AA4684" s="7">
        <v>0</v>
      </c>
      <c r="AB4684" s="1" t="s">
        <v>15270</v>
      </c>
      <c r="AC4684" s="7" t="s">
        <v>14869</v>
      </c>
      <c r="AD4684" s="1" t="s">
        <v>16269</v>
      </c>
    </row>
    <row r="4685" spans="1:30">
      <c r="A4685" s="6">
        <v>43918</v>
      </c>
      <c r="B4685" s="7" t="s">
        <v>15</v>
      </c>
      <c r="C4685" s="7" t="s">
        <v>4632</v>
      </c>
      <c r="D4685" s="7" t="s">
        <v>3512</v>
      </c>
      <c r="E4685" s="7" t="s">
        <v>16</v>
      </c>
      <c r="F4685" s="7"/>
      <c r="G4685" s="7" t="s">
        <v>17</v>
      </c>
      <c r="H4685" s="7" t="s">
        <v>7758</v>
      </c>
      <c r="I4685" s="7" t="s">
        <v>10354</v>
      </c>
      <c r="J4685" s="7" t="s">
        <v>10355</v>
      </c>
      <c r="K4685" s="7" t="s">
        <v>10355</v>
      </c>
      <c r="L4685" s="7" t="s">
        <v>8468</v>
      </c>
      <c r="M4685" s="7" t="s">
        <v>8243</v>
      </c>
      <c r="N4685" s="7">
        <v>220</v>
      </c>
      <c r="O4685" s="7">
        <v>20</v>
      </c>
      <c r="P4685" s="7">
        <v>11</v>
      </c>
      <c r="Q4685" s="7"/>
      <c r="R4685" s="1"/>
      <c r="S4685" s="1"/>
      <c r="T4685" s="1"/>
      <c r="U4685" s="15" t="s">
        <v>816</v>
      </c>
      <c r="V4685" s="52"/>
      <c r="W4685" s="14" t="s">
        <v>815</v>
      </c>
      <c r="X4685" s="20">
        <v>0</v>
      </c>
      <c r="Y4685" s="7" t="s">
        <v>13456</v>
      </c>
      <c r="Z4685" s="11" t="s">
        <v>4442</v>
      </c>
      <c r="AA4685" s="7">
        <v>900000000</v>
      </c>
      <c r="AB4685" s="1" t="s">
        <v>15657</v>
      </c>
      <c r="AC4685" s="7" t="s">
        <v>14869</v>
      </c>
      <c r="AD4685" s="1" t="s">
        <v>16269</v>
      </c>
    </row>
    <row r="4686" spans="1:30">
      <c r="A4686" s="6" t="s">
        <v>815</v>
      </c>
      <c r="B4686" s="7" t="s">
        <v>15</v>
      </c>
      <c r="C4686" s="7" t="s">
        <v>4458</v>
      </c>
      <c r="D4686" s="11" t="s">
        <v>904</v>
      </c>
      <c r="E4686" s="7" t="s">
        <v>16</v>
      </c>
      <c r="F4686" s="7" t="s">
        <v>4601</v>
      </c>
      <c r="G4686" s="7" t="s">
        <v>17</v>
      </c>
      <c r="H4686" s="7" t="s">
        <v>7759</v>
      </c>
      <c r="I4686" s="7" t="s">
        <v>10482</v>
      </c>
      <c r="J4686" s="7"/>
      <c r="K4686" s="7" t="s">
        <v>8324</v>
      </c>
      <c r="L4686" s="7"/>
      <c r="M4686" s="7"/>
      <c r="N4686" s="7">
        <v>217.14</v>
      </c>
      <c r="O4686" s="7"/>
      <c r="P4686" s="7"/>
      <c r="Q4686" s="7"/>
      <c r="R4686" s="1"/>
      <c r="S4686" s="1"/>
      <c r="T4686" s="1"/>
      <c r="U4686" s="15" t="s">
        <v>816</v>
      </c>
      <c r="V4686" s="52"/>
      <c r="W4686" s="14" t="s">
        <v>815</v>
      </c>
      <c r="X4686" s="20">
        <v>0</v>
      </c>
      <c r="Y4686" s="7" t="s">
        <v>13457</v>
      </c>
      <c r="Z4686" s="11" t="s">
        <v>4442</v>
      </c>
      <c r="AA4686" s="7"/>
      <c r="AB4686" s="1" t="s">
        <v>14871</v>
      </c>
      <c r="AC4686" s="7"/>
      <c r="AD4686" s="1" t="s">
        <v>16269</v>
      </c>
    </row>
    <row r="4687" spans="1:30">
      <c r="A4687" s="6">
        <v>43944</v>
      </c>
      <c r="B4687" s="7" t="s">
        <v>15</v>
      </c>
      <c r="C4687" s="7" t="s">
        <v>4656</v>
      </c>
      <c r="D4687" s="7" t="s">
        <v>39</v>
      </c>
      <c r="E4687" s="7" t="s">
        <v>16</v>
      </c>
      <c r="F4687" s="7" t="s">
        <v>129</v>
      </c>
      <c r="G4687" s="7" t="s">
        <v>37</v>
      </c>
      <c r="H4687" s="7" t="s">
        <v>7760</v>
      </c>
      <c r="I4687" s="7" t="s">
        <v>8668</v>
      </c>
      <c r="J4687" s="7"/>
      <c r="K4687" s="7" t="s">
        <v>167</v>
      </c>
      <c r="L4687" s="7" t="s">
        <v>168</v>
      </c>
      <c r="M4687" s="7" t="s">
        <v>103</v>
      </c>
      <c r="N4687" s="7">
        <v>210</v>
      </c>
      <c r="O4687" s="7">
        <v>60</v>
      </c>
      <c r="P4687" s="7">
        <v>3.5</v>
      </c>
      <c r="Q4687" s="7"/>
      <c r="R4687" s="1"/>
      <c r="S4687" s="1"/>
      <c r="T4687" s="1"/>
      <c r="U4687" s="15" t="s">
        <v>816</v>
      </c>
      <c r="V4687" s="52"/>
      <c r="W4687" s="14" t="s">
        <v>815</v>
      </c>
      <c r="X4687" s="20">
        <v>0</v>
      </c>
      <c r="Y4687" s="7" t="s">
        <v>13458</v>
      </c>
      <c r="Z4687" s="11" t="s">
        <v>4442</v>
      </c>
      <c r="AA4687" s="7">
        <v>60000</v>
      </c>
      <c r="AB4687" s="1" t="s">
        <v>14887</v>
      </c>
      <c r="AC4687" s="7" t="s">
        <v>14868</v>
      </c>
      <c r="AD4687" s="1" t="s">
        <v>16269</v>
      </c>
    </row>
    <row r="4688" spans="1:30">
      <c r="A4688" s="6">
        <v>43944</v>
      </c>
      <c r="B4688" s="7" t="s">
        <v>15</v>
      </c>
      <c r="C4688" s="7" t="s">
        <v>4656</v>
      </c>
      <c r="D4688" s="7" t="s">
        <v>39</v>
      </c>
      <c r="E4688" s="7" t="s">
        <v>16</v>
      </c>
      <c r="F4688" s="7" t="s">
        <v>129</v>
      </c>
      <c r="G4688" s="7" t="s">
        <v>37</v>
      </c>
      <c r="H4688" s="7" t="s">
        <v>7761</v>
      </c>
      <c r="I4688" s="7" t="s">
        <v>8668</v>
      </c>
      <c r="J4688" s="7"/>
      <c r="K4688" s="7" t="s">
        <v>167</v>
      </c>
      <c r="L4688" s="7" t="s">
        <v>168</v>
      </c>
      <c r="M4688" s="7" t="s">
        <v>103</v>
      </c>
      <c r="N4688" s="7">
        <v>210</v>
      </c>
      <c r="O4688" s="7">
        <v>60</v>
      </c>
      <c r="P4688" s="7">
        <v>3.5</v>
      </c>
      <c r="Q4688" s="7"/>
      <c r="R4688" s="1"/>
      <c r="S4688" s="1"/>
      <c r="T4688" s="1"/>
      <c r="U4688" s="15" t="s">
        <v>816</v>
      </c>
      <c r="V4688" s="52"/>
      <c r="W4688" s="14" t="s">
        <v>815</v>
      </c>
      <c r="X4688" s="20">
        <v>0</v>
      </c>
      <c r="Y4688" s="7" t="s">
        <v>13459</v>
      </c>
      <c r="Z4688" s="11" t="s">
        <v>4442</v>
      </c>
      <c r="AA4688" s="7">
        <v>60000</v>
      </c>
      <c r="AB4688" s="1" t="s">
        <v>14887</v>
      </c>
      <c r="AC4688" s="7" t="s">
        <v>14868</v>
      </c>
      <c r="AD4688" s="1" t="s">
        <v>16269</v>
      </c>
    </row>
    <row r="4689" spans="1:30">
      <c r="A4689" s="6" t="s">
        <v>815</v>
      </c>
      <c r="B4689" s="7" t="s">
        <v>15</v>
      </c>
      <c r="C4689" s="7" t="s">
        <v>4458</v>
      </c>
      <c r="D4689" s="11" t="s">
        <v>904</v>
      </c>
      <c r="E4689" s="7" t="s">
        <v>16</v>
      </c>
      <c r="F4689" s="7" t="s">
        <v>4461</v>
      </c>
      <c r="G4689" s="7" t="s">
        <v>17</v>
      </c>
      <c r="H4689" s="7" t="s">
        <v>7762</v>
      </c>
      <c r="I4689" s="7" t="s">
        <v>8783</v>
      </c>
      <c r="J4689" s="7"/>
      <c r="K4689" s="7" t="s">
        <v>4525</v>
      </c>
      <c r="L4689" s="7"/>
      <c r="M4689" s="7"/>
      <c r="N4689" s="7">
        <v>210</v>
      </c>
      <c r="O4689" s="7"/>
      <c r="P4689" s="7"/>
      <c r="Q4689" s="7"/>
      <c r="R4689" s="1"/>
      <c r="S4689" s="1"/>
      <c r="T4689" s="1"/>
      <c r="U4689" s="15" t="s">
        <v>816</v>
      </c>
      <c r="V4689" s="52"/>
      <c r="W4689" s="14" t="s">
        <v>815</v>
      </c>
      <c r="X4689" s="20">
        <v>0</v>
      </c>
      <c r="Y4689" s="7" t="s">
        <v>13460</v>
      </c>
      <c r="Z4689" s="11" t="s">
        <v>4442</v>
      </c>
      <c r="AA4689" s="7"/>
      <c r="AB4689" s="1" t="s">
        <v>14871</v>
      </c>
      <c r="AC4689" s="7"/>
      <c r="AD4689" s="1" t="s">
        <v>16269</v>
      </c>
    </row>
    <row r="4690" spans="1:30">
      <c r="A4690" s="6">
        <v>43944</v>
      </c>
      <c r="B4690" s="7" t="s">
        <v>15</v>
      </c>
      <c r="C4690" s="7" t="s">
        <v>4593</v>
      </c>
      <c r="D4690" s="7" t="s">
        <v>474</v>
      </c>
      <c r="E4690" s="7" t="s">
        <v>16</v>
      </c>
      <c r="F4690" s="7"/>
      <c r="G4690" s="7" t="s">
        <v>37</v>
      </c>
      <c r="H4690" s="7" t="s">
        <v>7763</v>
      </c>
      <c r="I4690" s="7" t="s">
        <v>630</v>
      </c>
      <c r="J4690" s="7"/>
      <c r="K4690" s="7" t="s">
        <v>10483</v>
      </c>
      <c r="L4690" s="7" t="s">
        <v>10475</v>
      </c>
      <c r="M4690" s="7" t="s">
        <v>10476</v>
      </c>
      <c r="N4690" s="7">
        <v>206.4</v>
      </c>
      <c r="O4690" s="7">
        <v>4</v>
      </c>
      <c r="P4690" s="7">
        <v>51.6</v>
      </c>
      <c r="Q4690" s="7"/>
      <c r="R4690" s="1"/>
      <c r="S4690" s="1"/>
      <c r="T4690" s="1"/>
      <c r="U4690" s="15" t="s">
        <v>816</v>
      </c>
      <c r="V4690" s="52"/>
      <c r="W4690" s="14" t="s">
        <v>815</v>
      </c>
      <c r="X4690" s="20">
        <v>0</v>
      </c>
      <c r="Y4690" s="7" t="s">
        <v>13461</v>
      </c>
      <c r="Z4690" s="11" t="s">
        <v>4442</v>
      </c>
      <c r="AA4690" s="7">
        <v>650000</v>
      </c>
      <c r="AB4690" s="1" t="s">
        <v>16250</v>
      </c>
      <c r="AC4690" s="7" t="s">
        <v>14870</v>
      </c>
      <c r="AD4690" s="1" t="s">
        <v>16269</v>
      </c>
    </row>
    <row r="4691" spans="1:30">
      <c r="A4691" s="6">
        <v>43956</v>
      </c>
      <c r="B4691" s="7" t="s">
        <v>15</v>
      </c>
      <c r="C4691" s="7" t="s">
        <v>2194</v>
      </c>
      <c r="D4691" s="7" t="s">
        <v>2194</v>
      </c>
      <c r="E4691" s="7" t="s">
        <v>128</v>
      </c>
      <c r="F4691" s="7" t="s">
        <v>6639</v>
      </c>
      <c r="G4691" s="7" t="s">
        <v>34</v>
      </c>
      <c r="H4691" s="7" t="s">
        <v>7764</v>
      </c>
      <c r="I4691" s="7" t="s">
        <v>10458</v>
      </c>
      <c r="J4691" s="7" t="s">
        <v>2207</v>
      </c>
      <c r="K4691" s="7" t="s">
        <v>10459</v>
      </c>
      <c r="L4691" s="7" t="s">
        <v>10460</v>
      </c>
      <c r="M4691" s="7" t="s">
        <v>10461</v>
      </c>
      <c r="N4691" s="7">
        <v>199.99</v>
      </c>
      <c r="O4691" s="7">
        <v>1</v>
      </c>
      <c r="P4691" s="7">
        <v>199.99</v>
      </c>
      <c r="Q4691" s="7"/>
      <c r="R4691" s="1"/>
      <c r="S4691" s="1"/>
      <c r="T4691" s="1"/>
      <c r="U4691" s="15" t="s">
        <v>816</v>
      </c>
      <c r="V4691" s="52"/>
      <c r="W4691" s="14" t="s">
        <v>815</v>
      </c>
      <c r="X4691" s="20">
        <v>0</v>
      </c>
      <c r="Y4691" s="7" t="s">
        <v>13462</v>
      </c>
      <c r="Z4691" s="11" t="s">
        <v>4442</v>
      </c>
      <c r="AA4691" s="7">
        <v>18000</v>
      </c>
      <c r="AB4691" s="1" t="s">
        <v>16248</v>
      </c>
      <c r="AC4691" s="7" t="s">
        <v>14870</v>
      </c>
      <c r="AD4691" s="1" t="s">
        <v>16269</v>
      </c>
    </row>
    <row r="4692" spans="1:30">
      <c r="A4692" s="6">
        <v>43956</v>
      </c>
      <c r="B4692" s="7" t="s">
        <v>15</v>
      </c>
      <c r="C4692" s="7" t="s">
        <v>2194</v>
      </c>
      <c r="D4692" s="7" t="s">
        <v>2194</v>
      </c>
      <c r="E4692" s="7" t="s">
        <v>128</v>
      </c>
      <c r="F4692" s="7" t="s">
        <v>6639</v>
      </c>
      <c r="G4692" s="7" t="s">
        <v>34</v>
      </c>
      <c r="H4692" s="7" t="s">
        <v>7765</v>
      </c>
      <c r="I4692" s="7" t="s">
        <v>10458</v>
      </c>
      <c r="J4692" s="7" t="s">
        <v>2207</v>
      </c>
      <c r="K4692" s="7" t="s">
        <v>10459</v>
      </c>
      <c r="L4692" s="7" t="s">
        <v>10460</v>
      </c>
      <c r="M4692" s="7" t="s">
        <v>10461</v>
      </c>
      <c r="N4692" s="7">
        <v>199.99</v>
      </c>
      <c r="O4692" s="7">
        <v>1</v>
      </c>
      <c r="P4692" s="7">
        <v>199.99</v>
      </c>
      <c r="Q4692" s="7"/>
      <c r="R4692" s="1"/>
      <c r="S4692" s="1"/>
      <c r="T4692" s="1"/>
      <c r="U4692" s="15" t="s">
        <v>816</v>
      </c>
      <c r="V4692" s="52"/>
      <c r="W4692" s="14" t="s">
        <v>815</v>
      </c>
      <c r="X4692" s="20">
        <v>0</v>
      </c>
      <c r="Y4692" s="7" t="s">
        <v>13463</v>
      </c>
      <c r="Z4692" s="11" t="s">
        <v>4442</v>
      </c>
      <c r="AA4692" s="7">
        <v>18000</v>
      </c>
      <c r="AB4692" s="1" t="s">
        <v>16248</v>
      </c>
      <c r="AC4692" s="7" t="s">
        <v>14870</v>
      </c>
      <c r="AD4692" s="1" t="s">
        <v>16269</v>
      </c>
    </row>
    <row r="4693" spans="1:30">
      <c r="A4693" s="6">
        <v>43942</v>
      </c>
      <c r="B4693" s="7" t="s">
        <v>15</v>
      </c>
      <c r="C4693" s="7" t="s">
        <v>4452</v>
      </c>
      <c r="D4693" s="7" t="s">
        <v>3804</v>
      </c>
      <c r="E4693" s="7" t="s">
        <v>128</v>
      </c>
      <c r="F4693" s="7" t="s">
        <v>5701</v>
      </c>
      <c r="G4693" s="7" t="s">
        <v>17</v>
      </c>
      <c r="H4693" s="7" t="s">
        <v>7766</v>
      </c>
      <c r="I4693" s="7" t="s">
        <v>8765</v>
      </c>
      <c r="J4693" s="7"/>
      <c r="K4693" s="7" t="s">
        <v>2161</v>
      </c>
      <c r="L4693" s="7" t="s">
        <v>14395</v>
      </c>
      <c r="M4693" s="7" t="s">
        <v>8766</v>
      </c>
      <c r="N4693" s="7">
        <v>198</v>
      </c>
      <c r="O4693" s="7">
        <v>10</v>
      </c>
      <c r="P4693" s="7">
        <v>19.8</v>
      </c>
      <c r="Q4693" s="7"/>
      <c r="R4693" s="1"/>
      <c r="S4693" s="1"/>
      <c r="T4693" s="1"/>
      <c r="U4693" s="15" t="s">
        <v>816</v>
      </c>
      <c r="V4693" s="52"/>
      <c r="W4693" s="14" t="s">
        <v>815</v>
      </c>
      <c r="X4693" s="20">
        <v>0</v>
      </c>
      <c r="Y4693" s="7" t="s">
        <v>13464</v>
      </c>
      <c r="Z4693" s="11" t="s">
        <v>4442</v>
      </c>
      <c r="AA4693" s="7">
        <v>100000</v>
      </c>
      <c r="AB4693" s="1" t="s">
        <v>15794</v>
      </c>
      <c r="AC4693" s="7" t="s">
        <v>14868</v>
      </c>
      <c r="AD4693" s="1" t="s">
        <v>16269</v>
      </c>
    </row>
    <row r="4694" spans="1:30">
      <c r="A4694" s="6">
        <v>43956</v>
      </c>
      <c r="B4694" s="7" t="s">
        <v>15</v>
      </c>
      <c r="C4694" s="7" t="s">
        <v>2194</v>
      </c>
      <c r="D4694" s="7" t="s">
        <v>2194</v>
      </c>
      <c r="E4694" s="7" t="s">
        <v>128</v>
      </c>
      <c r="F4694" s="7" t="s">
        <v>6639</v>
      </c>
      <c r="G4694" s="7" t="s">
        <v>34</v>
      </c>
      <c r="H4694" s="7" t="s">
        <v>7767</v>
      </c>
      <c r="I4694" s="7" t="s">
        <v>10458</v>
      </c>
      <c r="J4694" s="7" t="s">
        <v>2207</v>
      </c>
      <c r="K4694" s="7" t="s">
        <v>10459</v>
      </c>
      <c r="L4694" s="7" t="s">
        <v>14850</v>
      </c>
      <c r="M4694" s="7" t="s">
        <v>10479</v>
      </c>
      <c r="N4694" s="7">
        <v>195</v>
      </c>
      <c r="O4694" s="7">
        <v>1</v>
      </c>
      <c r="P4694" s="7">
        <v>195</v>
      </c>
      <c r="Q4694" s="7"/>
      <c r="R4694" s="1"/>
      <c r="S4694" s="1"/>
      <c r="T4694" s="1"/>
      <c r="U4694" s="15" t="s">
        <v>816</v>
      </c>
      <c r="V4694" s="52"/>
      <c r="W4694" s="14" t="s">
        <v>815</v>
      </c>
      <c r="X4694" s="20">
        <v>0</v>
      </c>
      <c r="Y4694" s="7" t="s">
        <v>13465</v>
      </c>
      <c r="Z4694" s="11" t="s">
        <v>4442</v>
      </c>
      <c r="AA4694" s="7">
        <v>99800</v>
      </c>
      <c r="AB4694" s="1" t="s">
        <v>15803</v>
      </c>
      <c r="AC4694" s="7" t="s">
        <v>14868</v>
      </c>
      <c r="AD4694" s="1" t="s">
        <v>16269</v>
      </c>
    </row>
    <row r="4695" spans="1:30">
      <c r="A4695" s="6">
        <v>43956</v>
      </c>
      <c r="B4695" s="7" t="s">
        <v>15</v>
      </c>
      <c r="C4695" s="7" t="s">
        <v>2194</v>
      </c>
      <c r="D4695" s="7" t="s">
        <v>2194</v>
      </c>
      <c r="E4695" s="7" t="s">
        <v>128</v>
      </c>
      <c r="F4695" s="7" t="s">
        <v>6639</v>
      </c>
      <c r="G4695" s="7" t="s">
        <v>34</v>
      </c>
      <c r="H4695" s="7" t="s">
        <v>7768</v>
      </c>
      <c r="I4695" s="7" t="s">
        <v>10458</v>
      </c>
      <c r="J4695" s="7" t="s">
        <v>2207</v>
      </c>
      <c r="K4695" s="7" t="s">
        <v>10459</v>
      </c>
      <c r="L4695" s="7" t="s">
        <v>14850</v>
      </c>
      <c r="M4695" s="7" t="s">
        <v>10479</v>
      </c>
      <c r="N4695" s="7">
        <v>195</v>
      </c>
      <c r="O4695" s="7">
        <v>1</v>
      </c>
      <c r="P4695" s="7">
        <v>195</v>
      </c>
      <c r="Q4695" s="7"/>
      <c r="R4695" s="1"/>
      <c r="S4695" s="1"/>
      <c r="T4695" s="1"/>
      <c r="U4695" s="15" t="s">
        <v>816</v>
      </c>
      <c r="V4695" s="52"/>
      <c r="W4695" s="14" t="s">
        <v>815</v>
      </c>
      <c r="X4695" s="20">
        <v>0</v>
      </c>
      <c r="Y4695" s="7" t="s">
        <v>13466</v>
      </c>
      <c r="Z4695" s="11" t="s">
        <v>4442</v>
      </c>
      <c r="AA4695" s="7">
        <v>99800</v>
      </c>
      <c r="AB4695" s="1" t="s">
        <v>15803</v>
      </c>
      <c r="AC4695" s="7" t="s">
        <v>14868</v>
      </c>
      <c r="AD4695" s="1" t="s">
        <v>16269</v>
      </c>
    </row>
    <row r="4696" spans="1:30">
      <c r="A4696" s="6" t="s">
        <v>815</v>
      </c>
      <c r="B4696" s="7" t="s">
        <v>15</v>
      </c>
      <c r="C4696" s="7" t="s">
        <v>4458</v>
      </c>
      <c r="D4696" s="11" t="s">
        <v>904</v>
      </c>
      <c r="E4696" s="7" t="s">
        <v>16</v>
      </c>
      <c r="F4696" s="7" t="s">
        <v>4459</v>
      </c>
      <c r="G4696" s="7" t="s">
        <v>17</v>
      </c>
      <c r="H4696" s="7" t="s">
        <v>7769</v>
      </c>
      <c r="I4696" s="7" t="s">
        <v>10484</v>
      </c>
      <c r="J4696" s="7"/>
      <c r="K4696" s="7" t="s">
        <v>4849</v>
      </c>
      <c r="L4696" s="7" t="s">
        <v>14853</v>
      </c>
      <c r="M4696" s="7" t="s">
        <v>14852</v>
      </c>
      <c r="N4696" s="7">
        <v>194</v>
      </c>
      <c r="O4696" s="7"/>
      <c r="P4696" s="7"/>
      <c r="Q4696" s="7"/>
      <c r="R4696" s="1"/>
      <c r="S4696" s="1"/>
      <c r="T4696" s="1"/>
      <c r="U4696" s="15" t="s">
        <v>816</v>
      </c>
      <c r="V4696" s="52"/>
      <c r="W4696" s="14" t="s">
        <v>815</v>
      </c>
      <c r="X4696" s="20">
        <v>0</v>
      </c>
      <c r="Y4696" s="7" t="s">
        <v>13467</v>
      </c>
      <c r="Z4696" s="11" t="s">
        <v>4442</v>
      </c>
      <c r="AA4696" s="7">
        <v>20000</v>
      </c>
      <c r="AB4696" s="1" t="s">
        <v>16253</v>
      </c>
      <c r="AC4696" s="7" t="s">
        <v>14870</v>
      </c>
      <c r="AD4696" s="1" t="s">
        <v>16269</v>
      </c>
    </row>
    <row r="4697" spans="1:30">
      <c r="A4697" s="6">
        <v>43956</v>
      </c>
      <c r="B4697" s="7" t="s">
        <v>15</v>
      </c>
      <c r="C4697" s="7" t="s">
        <v>2194</v>
      </c>
      <c r="D4697" s="7" t="s">
        <v>2194</v>
      </c>
      <c r="E4697" s="7" t="s">
        <v>128</v>
      </c>
      <c r="F4697" s="7" t="s">
        <v>6639</v>
      </c>
      <c r="G4697" s="7" t="s">
        <v>34</v>
      </c>
      <c r="H4697" s="7" t="s">
        <v>7770</v>
      </c>
      <c r="I4697" s="7" t="s">
        <v>10458</v>
      </c>
      <c r="J4697" s="7" t="s">
        <v>2207</v>
      </c>
      <c r="K4697" s="7" t="s">
        <v>10459</v>
      </c>
      <c r="L4697" s="7" t="s">
        <v>14850</v>
      </c>
      <c r="M4697" s="7" t="s">
        <v>10479</v>
      </c>
      <c r="N4697" s="7">
        <v>192</v>
      </c>
      <c r="O4697" s="7">
        <v>1</v>
      </c>
      <c r="P4697" s="7">
        <v>192</v>
      </c>
      <c r="Q4697" s="7"/>
      <c r="R4697" s="1"/>
      <c r="S4697" s="1"/>
      <c r="T4697" s="1"/>
      <c r="U4697" s="15" t="s">
        <v>816</v>
      </c>
      <c r="V4697" s="52"/>
      <c r="W4697" s="14" t="s">
        <v>815</v>
      </c>
      <c r="X4697" s="20">
        <v>0</v>
      </c>
      <c r="Y4697" s="7" t="s">
        <v>13468</v>
      </c>
      <c r="Z4697" s="11" t="s">
        <v>4442</v>
      </c>
      <c r="AA4697" s="7">
        <v>99800</v>
      </c>
      <c r="AB4697" s="1" t="s">
        <v>15803</v>
      </c>
      <c r="AC4697" s="7" t="s">
        <v>14868</v>
      </c>
      <c r="AD4697" s="1" t="s">
        <v>16269</v>
      </c>
    </row>
    <row r="4698" spans="1:30">
      <c r="A4698" s="6">
        <v>43956</v>
      </c>
      <c r="B4698" s="7" t="s">
        <v>15</v>
      </c>
      <c r="C4698" s="7" t="s">
        <v>2194</v>
      </c>
      <c r="D4698" s="7" t="s">
        <v>2194</v>
      </c>
      <c r="E4698" s="7" t="s">
        <v>128</v>
      </c>
      <c r="F4698" s="7" t="s">
        <v>6639</v>
      </c>
      <c r="G4698" s="7" t="s">
        <v>34</v>
      </c>
      <c r="H4698" s="7" t="s">
        <v>7771</v>
      </c>
      <c r="I4698" s="7" t="s">
        <v>10458</v>
      </c>
      <c r="J4698" s="7" t="s">
        <v>2207</v>
      </c>
      <c r="K4698" s="7" t="s">
        <v>10459</v>
      </c>
      <c r="L4698" s="7" t="s">
        <v>10460</v>
      </c>
      <c r="M4698" s="7" t="s">
        <v>10461</v>
      </c>
      <c r="N4698" s="7">
        <v>192</v>
      </c>
      <c r="O4698" s="7">
        <v>1</v>
      </c>
      <c r="P4698" s="7">
        <v>192</v>
      </c>
      <c r="Q4698" s="7"/>
      <c r="R4698" s="1"/>
      <c r="S4698" s="1"/>
      <c r="T4698" s="1"/>
      <c r="U4698" s="15" t="s">
        <v>816</v>
      </c>
      <c r="V4698" s="52"/>
      <c r="W4698" s="14" t="s">
        <v>815</v>
      </c>
      <c r="X4698" s="20">
        <v>0</v>
      </c>
      <c r="Y4698" s="7" t="s">
        <v>13469</v>
      </c>
      <c r="Z4698" s="11" t="s">
        <v>4442</v>
      </c>
      <c r="AA4698" s="7">
        <v>18000</v>
      </c>
      <c r="AB4698" s="1" t="s">
        <v>16248</v>
      </c>
      <c r="AC4698" s="7" t="s">
        <v>14870</v>
      </c>
      <c r="AD4698" s="1" t="s">
        <v>16269</v>
      </c>
    </row>
    <row r="4699" spans="1:30">
      <c r="A4699" s="6">
        <v>43956</v>
      </c>
      <c r="B4699" s="7" t="s">
        <v>15</v>
      </c>
      <c r="C4699" s="7" t="s">
        <v>2194</v>
      </c>
      <c r="D4699" s="7" t="s">
        <v>2194</v>
      </c>
      <c r="E4699" s="7" t="s">
        <v>128</v>
      </c>
      <c r="F4699" s="7" t="s">
        <v>6639</v>
      </c>
      <c r="G4699" s="7" t="s">
        <v>34</v>
      </c>
      <c r="H4699" s="7" t="s">
        <v>7772</v>
      </c>
      <c r="I4699" s="7" t="s">
        <v>10458</v>
      </c>
      <c r="J4699" s="7" t="s">
        <v>2207</v>
      </c>
      <c r="K4699" s="7" t="s">
        <v>10459</v>
      </c>
      <c r="L4699" s="7" t="s">
        <v>14850</v>
      </c>
      <c r="M4699" s="7" t="s">
        <v>10479</v>
      </c>
      <c r="N4699" s="7">
        <v>190</v>
      </c>
      <c r="O4699" s="7">
        <v>1</v>
      </c>
      <c r="P4699" s="7">
        <v>190</v>
      </c>
      <c r="Q4699" s="7"/>
      <c r="R4699" s="1"/>
      <c r="S4699" s="1"/>
      <c r="T4699" s="1"/>
      <c r="U4699" s="15" t="s">
        <v>816</v>
      </c>
      <c r="V4699" s="52"/>
      <c r="W4699" s="14" t="s">
        <v>815</v>
      </c>
      <c r="X4699" s="20">
        <v>0</v>
      </c>
      <c r="Y4699" s="7" t="s">
        <v>13470</v>
      </c>
      <c r="Z4699" s="11" t="s">
        <v>4442</v>
      </c>
      <c r="AA4699" s="7">
        <v>99800</v>
      </c>
      <c r="AB4699" s="1" t="s">
        <v>15803</v>
      </c>
      <c r="AC4699" s="7" t="s">
        <v>14868</v>
      </c>
      <c r="AD4699" s="1" t="s">
        <v>16269</v>
      </c>
    </row>
    <row r="4700" spans="1:30">
      <c r="A4700" s="6">
        <v>43938</v>
      </c>
      <c r="B4700" s="7" t="s">
        <v>21</v>
      </c>
      <c r="C4700" s="7" t="s">
        <v>4589</v>
      </c>
      <c r="D4700" s="7" t="s">
        <v>2170</v>
      </c>
      <c r="E4700" s="7" t="s">
        <v>16</v>
      </c>
      <c r="F4700" s="7"/>
      <c r="G4700" s="7" t="s">
        <v>17</v>
      </c>
      <c r="H4700" s="7" t="s">
        <v>7773</v>
      </c>
      <c r="I4700" s="7" t="s">
        <v>5081</v>
      </c>
      <c r="J4700" s="7"/>
      <c r="K4700" s="7"/>
      <c r="L4700" s="7" t="s">
        <v>13872</v>
      </c>
      <c r="M4700" s="7" t="s">
        <v>2172</v>
      </c>
      <c r="N4700" s="7">
        <v>189.72</v>
      </c>
      <c r="O4700" s="7">
        <v>31</v>
      </c>
      <c r="P4700" s="7">
        <v>6.12</v>
      </c>
      <c r="Q4700" s="7"/>
      <c r="R4700" s="1"/>
      <c r="S4700" s="1"/>
      <c r="T4700" s="1"/>
      <c r="U4700" s="15" t="s">
        <v>816</v>
      </c>
      <c r="V4700" s="52"/>
      <c r="W4700" s="14" t="s">
        <v>815</v>
      </c>
      <c r="X4700" s="20">
        <v>0</v>
      </c>
      <c r="Y4700" s="7" t="s">
        <v>13471</v>
      </c>
      <c r="Z4700" s="11" t="s">
        <v>4442</v>
      </c>
      <c r="AA4700" s="7">
        <v>500000</v>
      </c>
      <c r="AB4700" s="1" t="s">
        <v>15215</v>
      </c>
      <c r="AC4700" s="7" t="s">
        <v>14869</v>
      </c>
      <c r="AD4700" s="1" t="s">
        <v>16269</v>
      </c>
    </row>
    <row r="4701" spans="1:30">
      <c r="A4701" s="6" t="s">
        <v>815</v>
      </c>
      <c r="B4701" s="7" t="s">
        <v>15</v>
      </c>
      <c r="C4701" s="7" t="s">
        <v>4458</v>
      </c>
      <c r="D4701" s="11" t="s">
        <v>904</v>
      </c>
      <c r="E4701" s="7" t="s">
        <v>16</v>
      </c>
      <c r="F4701" s="7" t="s">
        <v>4459</v>
      </c>
      <c r="G4701" s="7" t="s">
        <v>17</v>
      </c>
      <c r="H4701" s="7" t="s">
        <v>7774</v>
      </c>
      <c r="I4701" s="7" t="s">
        <v>9852</v>
      </c>
      <c r="J4701" s="7"/>
      <c r="K4701" s="7" t="s">
        <v>4517</v>
      </c>
      <c r="L4701" s="7" t="s">
        <v>8355</v>
      </c>
      <c r="M4701" s="7" t="s">
        <v>2620</v>
      </c>
      <c r="N4701" s="7">
        <v>186</v>
      </c>
      <c r="O4701" s="7"/>
      <c r="P4701" s="7"/>
      <c r="Q4701" s="7"/>
      <c r="R4701" s="1"/>
      <c r="S4701" s="1"/>
      <c r="T4701" s="1"/>
      <c r="U4701" s="15" t="s">
        <v>816</v>
      </c>
      <c r="V4701" s="52"/>
      <c r="W4701" s="14" t="s">
        <v>815</v>
      </c>
      <c r="X4701" s="20">
        <v>0</v>
      </c>
      <c r="Y4701" s="7" t="s">
        <v>13472</v>
      </c>
      <c r="Z4701" s="11" t="s">
        <v>4442</v>
      </c>
      <c r="AA4701" s="7">
        <v>40000000</v>
      </c>
      <c r="AB4701" s="1" t="s">
        <v>15276</v>
      </c>
      <c r="AC4701" s="7" t="s">
        <v>14869</v>
      </c>
      <c r="AD4701" s="1" t="s">
        <v>16269</v>
      </c>
    </row>
    <row r="4702" spans="1:30">
      <c r="A4702" s="6" t="s">
        <v>815</v>
      </c>
      <c r="B4702" s="7" t="s">
        <v>15</v>
      </c>
      <c r="C4702" s="7" t="s">
        <v>4458</v>
      </c>
      <c r="D4702" s="11" t="s">
        <v>904</v>
      </c>
      <c r="E4702" s="7" t="s">
        <v>16</v>
      </c>
      <c r="F4702" s="7" t="s">
        <v>4459</v>
      </c>
      <c r="G4702" s="7" t="s">
        <v>17</v>
      </c>
      <c r="H4702" s="7" t="s">
        <v>7775</v>
      </c>
      <c r="I4702" s="7" t="s">
        <v>4843</v>
      </c>
      <c r="J4702" s="7"/>
      <c r="K4702" s="7" t="s">
        <v>4517</v>
      </c>
      <c r="L4702" s="7" t="s">
        <v>8316</v>
      </c>
      <c r="M4702" s="7" t="s">
        <v>14305</v>
      </c>
      <c r="N4702" s="7">
        <v>186</v>
      </c>
      <c r="O4702" s="7"/>
      <c r="P4702" s="7"/>
      <c r="Q4702" s="7"/>
      <c r="R4702" s="1"/>
      <c r="S4702" s="1"/>
      <c r="T4702" s="1"/>
      <c r="U4702" s="15" t="s">
        <v>816</v>
      </c>
      <c r="V4702" s="52"/>
      <c r="W4702" s="14" t="s">
        <v>815</v>
      </c>
      <c r="X4702" s="20">
        <v>0</v>
      </c>
      <c r="Y4702" s="7" t="s">
        <v>13473</v>
      </c>
      <c r="Z4702" s="11" t="s">
        <v>4442</v>
      </c>
      <c r="AA4702" s="7">
        <v>103730196.44</v>
      </c>
      <c r="AB4702" s="1" t="s">
        <v>15679</v>
      </c>
      <c r="AC4702" s="7" t="s">
        <v>14869</v>
      </c>
      <c r="AD4702" s="1" t="s">
        <v>16269</v>
      </c>
    </row>
    <row r="4703" spans="1:30">
      <c r="A4703" s="6">
        <v>43921</v>
      </c>
      <c r="B4703" s="7" t="s">
        <v>15</v>
      </c>
      <c r="C4703" s="7" t="s">
        <v>4632</v>
      </c>
      <c r="D4703" s="7" t="s">
        <v>3512</v>
      </c>
      <c r="E4703" s="7" t="s">
        <v>16</v>
      </c>
      <c r="F4703" s="7"/>
      <c r="G4703" s="7" t="s">
        <v>17</v>
      </c>
      <c r="H4703" s="7" t="s">
        <v>7776</v>
      </c>
      <c r="I4703" s="7" t="s">
        <v>10024</v>
      </c>
      <c r="J4703" s="7" t="s">
        <v>10025</v>
      </c>
      <c r="K4703" s="7" t="s">
        <v>10025</v>
      </c>
      <c r="L4703" s="7" t="s">
        <v>8524</v>
      </c>
      <c r="M4703" s="7" t="s">
        <v>8525</v>
      </c>
      <c r="N4703" s="7">
        <v>183</v>
      </c>
      <c r="O4703" s="7">
        <v>750</v>
      </c>
      <c r="P4703" s="7">
        <v>0.24</v>
      </c>
      <c r="Q4703" s="7"/>
      <c r="R4703" s="1"/>
      <c r="S4703" s="1"/>
      <c r="T4703" s="1"/>
      <c r="U4703" s="15" t="s">
        <v>816</v>
      </c>
      <c r="V4703" s="52"/>
      <c r="W4703" s="14" t="s">
        <v>815</v>
      </c>
      <c r="X4703" s="20">
        <v>0</v>
      </c>
      <c r="Y4703" s="7" t="s">
        <v>13474</v>
      </c>
      <c r="Z4703" s="11" t="s">
        <v>4442</v>
      </c>
      <c r="AA4703" s="7">
        <v>600000</v>
      </c>
      <c r="AB4703" s="1" t="s">
        <v>15730</v>
      </c>
      <c r="AC4703" s="7" t="s">
        <v>14870</v>
      </c>
      <c r="AD4703" s="1" t="s">
        <v>16269</v>
      </c>
    </row>
    <row r="4704" spans="1:30">
      <c r="A4704" s="6">
        <v>43911</v>
      </c>
      <c r="B4704" s="7" t="s">
        <v>15</v>
      </c>
      <c r="C4704" s="7" t="s">
        <v>4632</v>
      </c>
      <c r="D4704" s="7" t="s">
        <v>3512</v>
      </c>
      <c r="E4704" s="7" t="s">
        <v>16</v>
      </c>
      <c r="F4704" s="7"/>
      <c r="G4704" s="7" t="s">
        <v>17</v>
      </c>
      <c r="H4704" s="7" t="s">
        <v>7777</v>
      </c>
      <c r="I4704" s="7" t="s">
        <v>3517</v>
      </c>
      <c r="J4704" s="7" t="s">
        <v>3518</v>
      </c>
      <c r="K4704" s="7" t="s">
        <v>3518</v>
      </c>
      <c r="L4704" s="7" t="s">
        <v>8501</v>
      </c>
      <c r="M4704" s="7" t="s">
        <v>8502</v>
      </c>
      <c r="N4704" s="7">
        <v>181.55</v>
      </c>
      <c r="O4704" s="7">
        <v>49</v>
      </c>
      <c r="P4704" s="7">
        <v>3.71</v>
      </c>
      <c r="Q4704" s="7"/>
      <c r="R4704" s="1"/>
      <c r="S4704" s="1"/>
      <c r="T4704" s="1"/>
      <c r="U4704" s="15" t="s">
        <v>816</v>
      </c>
      <c r="V4704" s="52"/>
      <c r="W4704" s="14" t="s">
        <v>815</v>
      </c>
      <c r="X4704" s="20">
        <v>0</v>
      </c>
      <c r="Y4704" s="7" t="s">
        <v>13475</v>
      </c>
      <c r="Z4704" s="11" t="s">
        <v>4442</v>
      </c>
      <c r="AA4704" s="7">
        <v>0</v>
      </c>
      <c r="AB4704" s="1" t="s">
        <v>15725</v>
      </c>
      <c r="AC4704" s="7" t="s">
        <v>14869</v>
      </c>
      <c r="AD4704" s="1" t="s">
        <v>16269</v>
      </c>
    </row>
    <row r="4705" spans="1:30">
      <c r="A4705" s="6">
        <v>43913</v>
      </c>
      <c r="B4705" s="7" t="s">
        <v>15</v>
      </c>
      <c r="C4705" s="7" t="s">
        <v>4632</v>
      </c>
      <c r="D4705" s="7" t="s">
        <v>3512</v>
      </c>
      <c r="E4705" s="7" t="s">
        <v>16</v>
      </c>
      <c r="F4705" s="7"/>
      <c r="G4705" s="7" t="s">
        <v>17</v>
      </c>
      <c r="H4705" s="7" t="s">
        <v>7778</v>
      </c>
      <c r="I4705" s="7" t="s">
        <v>8503</v>
      </c>
      <c r="J4705" s="7" t="s">
        <v>3518</v>
      </c>
      <c r="K4705" s="7" t="s">
        <v>3518</v>
      </c>
      <c r="L4705" s="7" t="s">
        <v>8501</v>
      </c>
      <c r="M4705" s="7" t="s">
        <v>8504</v>
      </c>
      <c r="N4705" s="7">
        <v>181.55</v>
      </c>
      <c r="O4705" s="7">
        <v>49</v>
      </c>
      <c r="P4705" s="7">
        <v>3.71</v>
      </c>
      <c r="Q4705" s="7"/>
      <c r="R4705" s="1"/>
      <c r="S4705" s="1"/>
      <c r="T4705" s="1"/>
      <c r="U4705" s="15" t="s">
        <v>816</v>
      </c>
      <c r="V4705" s="52"/>
      <c r="W4705" s="14" t="s">
        <v>815</v>
      </c>
      <c r="X4705" s="20">
        <v>0</v>
      </c>
      <c r="Y4705" s="7" t="s">
        <v>13476</v>
      </c>
      <c r="Z4705" s="11" t="s">
        <v>4442</v>
      </c>
      <c r="AA4705" s="7">
        <v>0</v>
      </c>
      <c r="AB4705" s="1" t="s">
        <v>15726</v>
      </c>
      <c r="AC4705" s="7" t="s">
        <v>14869</v>
      </c>
      <c r="AD4705" s="1" t="s">
        <v>16269</v>
      </c>
    </row>
    <row r="4706" spans="1:30">
      <c r="A4706" s="6">
        <v>43911</v>
      </c>
      <c r="B4706" s="7" t="s">
        <v>15</v>
      </c>
      <c r="C4706" s="7" t="s">
        <v>4632</v>
      </c>
      <c r="D4706" s="7" t="s">
        <v>3512</v>
      </c>
      <c r="E4706" s="7" t="s">
        <v>16</v>
      </c>
      <c r="F4706" s="7"/>
      <c r="G4706" s="7" t="s">
        <v>17</v>
      </c>
      <c r="H4706" s="7" t="s">
        <v>7779</v>
      </c>
      <c r="I4706" s="7" t="s">
        <v>3517</v>
      </c>
      <c r="J4706" s="7" t="s">
        <v>3518</v>
      </c>
      <c r="K4706" s="7" t="s">
        <v>3518</v>
      </c>
      <c r="L4706" s="7" t="s">
        <v>8501</v>
      </c>
      <c r="M4706" s="7" t="s">
        <v>8502</v>
      </c>
      <c r="N4706" s="7">
        <v>176.84</v>
      </c>
      <c r="O4706" s="7">
        <v>52</v>
      </c>
      <c r="P4706" s="7">
        <v>3.4</v>
      </c>
      <c r="Q4706" s="7"/>
      <c r="R4706" s="1"/>
      <c r="S4706" s="1"/>
      <c r="T4706" s="1"/>
      <c r="U4706" s="15" t="s">
        <v>816</v>
      </c>
      <c r="V4706" s="52"/>
      <c r="W4706" s="14" t="s">
        <v>815</v>
      </c>
      <c r="X4706" s="20">
        <v>0</v>
      </c>
      <c r="Y4706" s="7" t="s">
        <v>13477</v>
      </c>
      <c r="Z4706" s="11" t="s">
        <v>4442</v>
      </c>
      <c r="AA4706" s="7">
        <v>0</v>
      </c>
      <c r="AB4706" s="1" t="s">
        <v>15725</v>
      </c>
      <c r="AC4706" s="7" t="s">
        <v>14869</v>
      </c>
      <c r="AD4706" s="1" t="s">
        <v>16269</v>
      </c>
    </row>
    <row r="4707" spans="1:30">
      <c r="A4707" s="6">
        <v>43913</v>
      </c>
      <c r="B4707" s="7" t="s">
        <v>15</v>
      </c>
      <c r="C4707" s="7" t="s">
        <v>4632</v>
      </c>
      <c r="D4707" s="7" t="s">
        <v>3512</v>
      </c>
      <c r="E4707" s="7" t="s">
        <v>16</v>
      </c>
      <c r="F4707" s="7"/>
      <c r="G4707" s="7" t="s">
        <v>17</v>
      </c>
      <c r="H4707" s="7" t="s">
        <v>7780</v>
      </c>
      <c r="I4707" s="7" t="s">
        <v>8503</v>
      </c>
      <c r="J4707" s="7" t="s">
        <v>3518</v>
      </c>
      <c r="K4707" s="7" t="s">
        <v>3518</v>
      </c>
      <c r="L4707" s="7" t="s">
        <v>8501</v>
      </c>
      <c r="M4707" s="7" t="s">
        <v>8504</v>
      </c>
      <c r="N4707" s="7">
        <v>176.84</v>
      </c>
      <c r="O4707" s="7">
        <v>52</v>
      </c>
      <c r="P4707" s="7">
        <v>3.4</v>
      </c>
      <c r="Q4707" s="7"/>
      <c r="R4707" s="1"/>
      <c r="S4707" s="1"/>
      <c r="T4707" s="1"/>
      <c r="U4707" s="15" t="s">
        <v>816</v>
      </c>
      <c r="V4707" s="52"/>
      <c r="W4707" s="14" t="s">
        <v>815</v>
      </c>
      <c r="X4707" s="20">
        <v>0</v>
      </c>
      <c r="Y4707" s="7" t="s">
        <v>13478</v>
      </c>
      <c r="Z4707" s="11" t="s">
        <v>4442</v>
      </c>
      <c r="AA4707" s="7">
        <v>0</v>
      </c>
      <c r="AB4707" s="1" t="s">
        <v>15726</v>
      </c>
      <c r="AC4707" s="7" t="s">
        <v>14869</v>
      </c>
      <c r="AD4707" s="1" t="s">
        <v>16269</v>
      </c>
    </row>
    <row r="4708" spans="1:30">
      <c r="A4708" s="6">
        <v>43943</v>
      </c>
      <c r="B4708" s="7" t="s">
        <v>15</v>
      </c>
      <c r="C4708" s="7" t="s">
        <v>5184</v>
      </c>
      <c r="D4708" s="7" t="s">
        <v>474</v>
      </c>
      <c r="E4708" s="7" t="s">
        <v>16</v>
      </c>
      <c r="F4708" s="7"/>
      <c r="G4708" s="7" t="s">
        <v>37</v>
      </c>
      <c r="H4708" s="7" t="s">
        <v>7781</v>
      </c>
      <c r="I4708" s="7" t="s">
        <v>496</v>
      </c>
      <c r="J4708" s="7"/>
      <c r="K4708" s="7" t="s">
        <v>497</v>
      </c>
      <c r="L4708" s="7" t="s">
        <v>13710</v>
      </c>
      <c r="M4708" s="7" t="s">
        <v>533</v>
      </c>
      <c r="N4708" s="7">
        <v>171</v>
      </c>
      <c r="O4708" s="7">
        <v>60</v>
      </c>
      <c r="P4708" s="7">
        <v>2.85</v>
      </c>
      <c r="Q4708" s="7"/>
      <c r="R4708" s="1"/>
      <c r="S4708" s="1"/>
      <c r="T4708" s="1"/>
      <c r="U4708" s="15" t="s">
        <v>816</v>
      </c>
      <c r="V4708" s="52"/>
      <c r="W4708" s="14" t="s">
        <v>815</v>
      </c>
      <c r="X4708" s="20">
        <v>0</v>
      </c>
      <c r="Y4708" s="7" t="s">
        <v>13479</v>
      </c>
      <c r="Z4708" s="11" t="s">
        <v>4442</v>
      </c>
      <c r="AA4708" s="7">
        <v>155000</v>
      </c>
      <c r="AB4708" s="1" t="s">
        <v>14962</v>
      </c>
      <c r="AC4708" s="7" t="s">
        <v>14870</v>
      </c>
      <c r="AD4708" s="1" t="s">
        <v>16269</v>
      </c>
    </row>
    <row r="4709" spans="1:30">
      <c r="A4709" s="6">
        <v>43929</v>
      </c>
      <c r="B4709" s="7" t="s">
        <v>21</v>
      </c>
      <c r="C4709" s="7" t="s">
        <v>7433</v>
      </c>
      <c r="D4709" s="11" t="s">
        <v>904</v>
      </c>
      <c r="E4709" s="7" t="s">
        <v>16</v>
      </c>
      <c r="F4709" s="7"/>
      <c r="G4709" s="7" t="s">
        <v>37</v>
      </c>
      <c r="H4709" s="7" t="s">
        <v>7782</v>
      </c>
      <c r="I4709" s="7" t="s">
        <v>10485</v>
      </c>
      <c r="J4709" s="7"/>
      <c r="K4709" s="7" t="s">
        <v>10486</v>
      </c>
      <c r="L4709" s="7"/>
      <c r="M4709" s="7"/>
      <c r="N4709" s="7">
        <v>170.5</v>
      </c>
      <c r="O4709" s="7"/>
      <c r="P4709" s="7"/>
      <c r="Q4709" s="7"/>
      <c r="R4709" s="1"/>
      <c r="S4709" s="1"/>
      <c r="T4709" s="1"/>
      <c r="U4709" s="15" t="s">
        <v>816</v>
      </c>
      <c r="V4709" s="52"/>
      <c r="W4709" s="14" t="s">
        <v>815</v>
      </c>
      <c r="X4709" s="20">
        <v>0</v>
      </c>
      <c r="Y4709" s="7" t="s">
        <v>13480</v>
      </c>
      <c r="Z4709" s="11" t="s">
        <v>4442</v>
      </c>
      <c r="AA4709" s="7"/>
      <c r="AB4709" s="1" t="s">
        <v>14871</v>
      </c>
      <c r="AC4709" s="7"/>
      <c r="AD4709" s="1" t="s">
        <v>16269</v>
      </c>
    </row>
    <row r="4710" spans="1:30">
      <c r="A4710" s="6">
        <v>43938</v>
      </c>
      <c r="B4710" s="7" t="s">
        <v>21</v>
      </c>
      <c r="C4710" s="7" t="s">
        <v>4589</v>
      </c>
      <c r="D4710" s="7" t="s">
        <v>2170</v>
      </c>
      <c r="E4710" s="7" t="s">
        <v>16</v>
      </c>
      <c r="F4710" s="7"/>
      <c r="G4710" s="7" t="s">
        <v>17</v>
      </c>
      <c r="H4710" s="7" t="s">
        <v>7783</v>
      </c>
      <c r="I4710" s="7" t="s">
        <v>5081</v>
      </c>
      <c r="J4710" s="7"/>
      <c r="K4710" s="7"/>
      <c r="L4710" s="7" t="s">
        <v>13872</v>
      </c>
      <c r="M4710" s="7" t="s">
        <v>2172</v>
      </c>
      <c r="N4710" s="7">
        <v>170.2</v>
      </c>
      <c r="O4710" s="7">
        <v>230</v>
      </c>
      <c r="P4710" s="7">
        <v>0.74</v>
      </c>
      <c r="Q4710" s="7"/>
      <c r="R4710" s="1"/>
      <c r="S4710" s="1"/>
      <c r="T4710" s="1"/>
      <c r="U4710" s="15" t="s">
        <v>816</v>
      </c>
      <c r="V4710" s="52"/>
      <c r="W4710" s="14" t="s">
        <v>815</v>
      </c>
      <c r="X4710" s="20">
        <v>0</v>
      </c>
      <c r="Y4710" s="7" t="s">
        <v>13481</v>
      </c>
      <c r="Z4710" s="11" t="s">
        <v>4442</v>
      </c>
      <c r="AA4710" s="7">
        <v>500000</v>
      </c>
      <c r="AB4710" s="1" t="s">
        <v>15215</v>
      </c>
      <c r="AC4710" s="7" t="s">
        <v>14869</v>
      </c>
      <c r="AD4710" s="1" t="s">
        <v>16269</v>
      </c>
    </row>
    <row r="4711" spans="1:30">
      <c r="A4711" s="6">
        <v>43942</v>
      </c>
      <c r="B4711" s="7" t="s">
        <v>15</v>
      </c>
      <c r="C4711" s="7" t="s">
        <v>5184</v>
      </c>
      <c r="D4711" s="7" t="s">
        <v>474</v>
      </c>
      <c r="E4711" s="7" t="s">
        <v>16</v>
      </c>
      <c r="F4711" s="7"/>
      <c r="G4711" s="7" t="s">
        <v>37</v>
      </c>
      <c r="H4711" s="7" t="s">
        <v>7784</v>
      </c>
      <c r="I4711" s="7" t="s">
        <v>10068</v>
      </c>
      <c r="J4711" s="7"/>
      <c r="K4711" s="7" t="s">
        <v>10487</v>
      </c>
      <c r="L4711" s="7" t="s">
        <v>14846</v>
      </c>
      <c r="M4711" s="7" t="s">
        <v>10454</v>
      </c>
      <c r="N4711" s="7">
        <v>168</v>
      </c>
      <c r="O4711" s="7">
        <v>700</v>
      </c>
      <c r="P4711" s="7">
        <v>0.24</v>
      </c>
      <c r="Q4711" s="7"/>
      <c r="R4711" s="1"/>
      <c r="S4711" s="1"/>
      <c r="T4711" s="1"/>
      <c r="U4711" s="15" t="s">
        <v>816</v>
      </c>
      <c r="V4711" s="52"/>
      <c r="W4711" s="14" t="s">
        <v>815</v>
      </c>
      <c r="X4711" s="20">
        <v>0</v>
      </c>
      <c r="Y4711" s="7" t="s">
        <v>13482</v>
      </c>
      <c r="Z4711" s="11" t="s">
        <v>4442</v>
      </c>
      <c r="AA4711" s="7">
        <v>110000</v>
      </c>
      <c r="AB4711" s="1" t="s">
        <v>16246</v>
      </c>
      <c r="AC4711" s="7" t="s">
        <v>14870</v>
      </c>
      <c r="AD4711" s="1" t="s">
        <v>16269</v>
      </c>
    </row>
    <row r="4712" spans="1:30">
      <c r="A4712" s="6">
        <v>43943</v>
      </c>
      <c r="B4712" s="7" t="s">
        <v>15</v>
      </c>
      <c r="C4712" s="7" t="s">
        <v>4642</v>
      </c>
      <c r="D4712" s="7" t="s">
        <v>2046</v>
      </c>
      <c r="E4712" s="7" t="s">
        <v>16</v>
      </c>
      <c r="F4712" s="7"/>
      <c r="G4712" s="7" t="s">
        <v>17</v>
      </c>
      <c r="H4712" s="7" t="s">
        <v>7785</v>
      </c>
      <c r="I4712" s="7" t="s">
        <v>2093</v>
      </c>
      <c r="J4712" s="7"/>
      <c r="K4712" s="7" t="s">
        <v>2094</v>
      </c>
      <c r="L4712" s="7" t="s">
        <v>13865</v>
      </c>
      <c r="M4712" s="7" t="s">
        <v>2055</v>
      </c>
      <c r="N4712" s="7">
        <v>165.6</v>
      </c>
      <c r="O4712" s="7">
        <v>240</v>
      </c>
      <c r="P4712" s="7">
        <v>0.69</v>
      </c>
      <c r="Q4712" s="7"/>
      <c r="R4712" s="1"/>
      <c r="S4712" s="1"/>
      <c r="T4712" s="1"/>
      <c r="U4712" s="15" t="s">
        <v>816</v>
      </c>
      <c r="V4712" s="52"/>
      <c r="W4712" s="14" t="s">
        <v>815</v>
      </c>
      <c r="X4712" s="20">
        <v>0</v>
      </c>
      <c r="Y4712" s="7" t="s">
        <v>13483</v>
      </c>
      <c r="Z4712" s="11" t="s">
        <v>4442</v>
      </c>
      <c r="AA4712" s="7">
        <v>2000000</v>
      </c>
      <c r="AB4712" s="1" t="s">
        <v>15207</v>
      </c>
      <c r="AC4712" s="7" t="s">
        <v>14869</v>
      </c>
      <c r="AD4712" s="1" t="s">
        <v>16269</v>
      </c>
    </row>
    <row r="4713" spans="1:30">
      <c r="A4713" s="6">
        <v>43918</v>
      </c>
      <c r="B4713" s="7" t="s">
        <v>15</v>
      </c>
      <c r="C4713" s="7" t="s">
        <v>4632</v>
      </c>
      <c r="D4713" s="7" t="s">
        <v>3512</v>
      </c>
      <c r="E4713" s="7" t="s">
        <v>16</v>
      </c>
      <c r="F4713" s="7"/>
      <c r="G4713" s="7" t="s">
        <v>17</v>
      </c>
      <c r="H4713" s="7" t="s">
        <v>7786</v>
      </c>
      <c r="I4713" s="7" t="s">
        <v>10003</v>
      </c>
      <c r="J4713" s="7" t="s">
        <v>10004</v>
      </c>
      <c r="K4713" s="7" t="s">
        <v>10004</v>
      </c>
      <c r="L4713" s="7" t="s">
        <v>8468</v>
      </c>
      <c r="M4713" s="7" t="s">
        <v>8243</v>
      </c>
      <c r="N4713" s="7">
        <v>162</v>
      </c>
      <c r="O4713" s="7">
        <v>200</v>
      </c>
      <c r="P4713" s="7">
        <v>0.81</v>
      </c>
      <c r="Q4713" s="7"/>
      <c r="R4713" s="1"/>
      <c r="S4713" s="1"/>
      <c r="T4713" s="1"/>
      <c r="U4713" s="15" t="s">
        <v>816</v>
      </c>
      <c r="V4713" s="52"/>
      <c r="W4713" s="14" t="s">
        <v>815</v>
      </c>
      <c r="X4713" s="20">
        <v>0</v>
      </c>
      <c r="Y4713" s="7" t="s">
        <v>13484</v>
      </c>
      <c r="Z4713" s="11" t="s">
        <v>4442</v>
      </c>
      <c r="AA4713" s="7">
        <v>900000000</v>
      </c>
      <c r="AB4713" s="1" t="s">
        <v>15657</v>
      </c>
      <c r="AC4713" s="7" t="s">
        <v>14869</v>
      </c>
      <c r="AD4713" s="1" t="s">
        <v>16269</v>
      </c>
    </row>
    <row r="4714" spans="1:30">
      <c r="A4714" s="6">
        <v>43946</v>
      </c>
      <c r="B4714" s="7" t="s">
        <v>21</v>
      </c>
      <c r="C4714" s="7" t="s">
        <v>4500</v>
      </c>
      <c r="D4714" s="11" t="s">
        <v>904</v>
      </c>
      <c r="E4714" s="7" t="s">
        <v>16</v>
      </c>
      <c r="F4714" s="7" t="s">
        <v>3462</v>
      </c>
      <c r="G4714" s="7" t="s">
        <v>17</v>
      </c>
      <c r="H4714" s="7" t="s">
        <v>7787</v>
      </c>
      <c r="I4714" s="7" t="s">
        <v>3464</v>
      </c>
      <c r="J4714" s="7"/>
      <c r="K4714" s="7" t="s">
        <v>1083</v>
      </c>
      <c r="L4714" s="7" t="s">
        <v>13990</v>
      </c>
      <c r="M4714" s="7" t="s">
        <v>3465</v>
      </c>
      <c r="N4714" s="7">
        <v>159.5</v>
      </c>
      <c r="O4714" s="7">
        <v>10</v>
      </c>
      <c r="P4714" s="7">
        <v>15.95</v>
      </c>
      <c r="Q4714" s="7"/>
      <c r="R4714" s="1"/>
      <c r="S4714" s="1"/>
      <c r="T4714" s="1"/>
      <c r="U4714" s="15" t="s">
        <v>816</v>
      </c>
      <c r="V4714" s="52"/>
      <c r="W4714" s="14" t="s">
        <v>815</v>
      </c>
      <c r="X4714" s="20">
        <v>0</v>
      </c>
      <c r="Y4714" s="7" t="s">
        <v>13485</v>
      </c>
      <c r="Z4714" s="11" t="s">
        <v>4442</v>
      </c>
      <c r="AA4714" s="7">
        <v>30000</v>
      </c>
      <c r="AB4714" s="1" t="s">
        <v>15377</v>
      </c>
      <c r="AC4714" s="7" t="s">
        <v>14868</v>
      </c>
      <c r="AD4714" s="1" t="s">
        <v>16269</v>
      </c>
    </row>
    <row r="4715" spans="1:30">
      <c r="A4715" s="6">
        <v>43918</v>
      </c>
      <c r="B4715" s="7" t="s">
        <v>15</v>
      </c>
      <c r="C4715" s="7" t="s">
        <v>4632</v>
      </c>
      <c r="D4715" s="7" t="s">
        <v>3512</v>
      </c>
      <c r="E4715" s="7" t="s">
        <v>16</v>
      </c>
      <c r="F4715" s="7"/>
      <c r="G4715" s="7" t="s">
        <v>17</v>
      </c>
      <c r="H4715" s="7" t="s">
        <v>7788</v>
      </c>
      <c r="I4715" s="7" t="s">
        <v>10003</v>
      </c>
      <c r="J4715" s="7" t="s">
        <v>10004</v>
      </c>
      <c r="K4715" s="7" t="s">
        <v>10004</v>
      </c>
      <c r="L4715" s="7" t="s">
        <v>8468</v>
      </c>
      <c r="M4715" s="7" t="s">
        <v>8243</v>
      </c>
      <c r="N4715" s="7">
        <v>152</v>
      </c>
      <c r="O4715" s="7">
        <v>400</v>
      </c>
      <c r="P4715" s="7">
        <v>0.38</v>
      </c>
      <c r="Q4715" s="7"/>
      <c r="R4715" s="1"/>
      <c r="S4715" s="1"/>
      <c r="T4715" s="1"/>
      <c r="U4715" s="15" t="s">
        <v>816</v>
      </c>
      <c r="V4715" s="52"/>
      <c r="W4715" s="14" t="s">
        <v>815</v>
      </c>
      <c r="X4715" s="20">
        <v>0</v>
      </c>
      <c r="Y4715" s="7" t="s">
        <v>13486</v>
      </c>
      <c r="Z4715" s="11" t="s">
        <v>4442</v>
      </c>
      <c r="AA4715" s="7">
        <v>900000000</v>
      </c>
      <c r="AB4715" s="1" t="s">
        <v>15657</v>
      </c>
      <c r="AC4715" s="7" t="s">
        <v>14869</v>
      </c>
      <c r="AD4715" s="1" t="s">
        <v>16269</v>
      </c>
    </row>
    <row r="4716" spans="1:30">
      <c r="A4716" s="6">
        <v>43938</v>
      </c>
      <c r="B4716" s="7" t="s">
        <v>15</v>
      </c>
      <c r="C4716" s="7" t="s">
        <v>4244</v>
      </c>
      <c r="D4716" s="11" t="s">
        <v>3155</v>
      </c>
      <c r="E4716" s="7" t="s">
        <v>16</v>
      </c>
      <c r="F4716" s="7" t="s">
        <v>3156</v>
      </c>
      <c r="G4716" s="7" t="s">
        <v>34</v>
      </c>
      <c r="H4716" s="7" t="s">
        <v>7789</v>
      </c>
      <c r="I4716" s="7" t="s">
        <v>3207</v>
      </c>
      <c r="J4716" s="7" t="s">
        <v>3208</v>
      </c>
      <c r="K4716" s="7" t="s">
        <v>3209</v>
      </c>
      <c r="L4716" s="7" t="s">
        <v>13959</v>
      </c>
      <c r="M4716" s="7" t="s">
        <v>3210</v>
      </c>
      <c r="N4716" s="7">
        <v>150</v>
      </c>
      <c r="O4716" s="7">
        <v>15</v>
      </c>
      <c r="P4716" s="7">
        <v>10</v>
      </c>
      <c r="Q4716" s="7"/>
      <c r="R4716" s="1"/>
      <c r="S4716" s="1"/>
      <c r="T4716" s="1"/>
      <c r="U4716" s="15" t="s">
        <v>816</v>
      </c>
      <c r="V4716" s="52"/>
      <c r="W4716" s="14" t="s">
        <v>815</v>
      </c>
      <c r="X4716" s="20">
        <v>0</v>
      </c>
      <c r="Y4716" s="7" t="s">
        <v>13487</v>
      </c>
      <c r="Z4716" s="11" t="s">
        <v>4442</v>
      </c>
      <c r="AA4716" s="7">
        <v>100000</v>
      </c>
      <c r="AB4716" s="1" t="s">
        <v>15344</v>
      </c>
      <c r="AC4716" s="7" t="s">
        <v>14868</v>
      </c>
      <c r="AD4716" s="1" t="s">
        <v>16269</v>
      </c>
    </row>
    <row r="4717" spans="1:30">
      <c r="A4717" s="6">
        <v>43938</v>
      </c>
      <c r="B4717" s="7" t="s">
        <v>15</v>
      </c>
      <c r="C4717" s="7" t="s">
        <v>4244</v>
      </c>
      <c r="D4717" s="11" t="s">
        <v>3155</v>
      </c>
      <c r="E4717" s="7" t="s">
        <v>16</v>
      </c>
      <c r="F4717" s="7" t="s">
        <v>3156</v>
      </c>
      <c r="G4717" s="7" t="s">
        <v>34</v>
      </c>
      <c r="H4717" s="7" t="s">
        <v>7790</v>
      </c>
      <c r="I4717" s="7" t="s">
        <v>3207</v>
      </c>
      <c r="J4717" s="7" t="s">
        <v>3208</v>
      </c>
      <c r="K4717" s="7" t="s">
        <v>3209</v>
      </c>
      <c r="L4717" s="7" t="s">
        <v>13959</v>
      </c>
      <c r="M4717" s="7" t="s">
        <v>3210</v>
      </c>
      <c r="N4717" s="7">
        <v>150</v>
      </c>
      <c r="O4717" s="7">
        <v>15</v>
      </c>
      <c r="P4717" s="7">
        <v>10</v>
      </c>
      <c r="Q4717" s="7"/>
      <c r="R4717" s="1"/>
      <c r="S4717" s="1"/>
      <c r="T4717" s="1"/>
      <c r="U4717" s="15" t="s">
        <v>816</v>
      </c>
      <c r="V4717" s="52"/>
      <c r="W4717" s="14" t="s">
        <v>815</v>
      </c>
      <c r="X4717" s="20">
        <v>0</v>
      </c>
      <c r="Y4717" s="7" t="s">
        <v>13488</v>
      </c>
      <c r="Z4717" s="11" t="s">
        <v>4442</v>
      </c>
      <c r="AA4717" s="7">
        <v>100000</v>
      </c>
      <c r="AB4717" s="1" t="s">
        <v>15344</v>
      </c>
      <c r="AC4717" s="7" t="s">
        <v>14868</v>
      </c>
      <c r="AD4717" s="1" t="s">
        <v>16269</v>
      </c>
    </row>
    <row r="4718" spans="1:30">
      <c r="A4718" s="6">
        <v>43938</v>
      </c>
      <c r="B4718" s="7" t="s">
        <v>15</v>
      </c>
      <c r="C4718" s="7" t="s">
        <v>4244</v>
      </c>
      <c r="D4718" s="11" t="s">
        <v>3155</v>
      </c>
      <c r="E4718" s="7" t="s">
        <v>16</v>
      </c>
      <c r="F4718" s="7" t="s">
        <v>3156</v>
      </c>
      <c r="G4718" s="7" t="s">
        <v>34</v>
      </c>
      <c r="H4718" s="7" t="s">
        <v>7791</v>
      </c>
      <c r="I4718" s="7" t="s">
        <v>3207</v>
      </c>
      <c r="J4718" s="7" t="s">
        <v>3208</v>
      </c>
      <c r="K4718" s="7" t="s">
        <v>3209</v>
      </c>
      <c r="L4718" s="7" t="s">
        <v>13959</v>
      </c>
      <c r="M4718" s="7" t="s">
        <v>3210</v>
      </c>
      <c r="N4718" s="7">
        <v>150</v>
      </c>
      <c r="O4718" s="7">
        <v>15</v>
      </c>
      <c r="P4718" s="7">
        <v>10</v>
      </c>
      <c r="Q4718" s="7"/>
      <c r="R4718" s="1"/>
      <c r="S4718" s="1"/>
      <c r="T4718" s="1"/>
      <c r="U4718" s="15" t="s">
        <v>816</v>
      </c>
      <c r="V4718" s="52"/>
      <c r="W4718" s="14" t="s">
        <v>815</v>
      </c>
      <c r="X4718" s="20">
        <v>0</v>
      </c>
      <c r="Y4718" s="7" t="s">
        <v>13489</v>
      </c>
      <c r="Z4718" s="11" t="s">
        <v>4442</v>
      </c>
      <c r="AA4718" s="7">
        <v>100000</v>
      </c>
      <c r="AB4718" s="1" t="s">
        <v>15344</v>
      </c>
      <c r="AC4718" s="7" t="s">
        <v>14868</v>
      </c>
      <c r="AD4718" s="1" t="s">
        <v>16269</v>
      </c>
    </row>
    <row r="4719" spans="1:30">
      <c r="A4719" s="6">
        <v>43938</v>
      </c>
      <c r="B4719" s="7" t="s">
        <v>15</v>
      </c>
      <c r="C4719" s="7" t="s">
        <v>4244</v>
      </c>
      <c r="D4719" s="11" t="s">
        <v>3155</v>
      </c>
      <c r="E4719" s="7" t="s">
        <v>16</v>
      </c>
      <c r="F4719" s="7" t="s">
        <v>3156</v>
      </c>
      <c r="G4719" s="7" t="s">
        <v>34</v>
      </c>
      <c r="H4719" s="7" t="s">
        <v>7792</v>
      </c>
      <c r="I4719" s="7" t="s">
        <v>3207</v>
      </c>
      <c r="J4719" s="7" t="s">
        <v>3208</v>
      </c>
      <c r="K4719" s="7" t="s">
        <v>3209</v>
      </c>
      <c r="L4719" s="7" t="s">
        <v>13959</v>
      </c>
      <c r="M4719" s="7" t="s">
        <v>3210</v>
      </c>
      <c r="N4719" s="7">
        <v>150</v>
      </c>
      <c r="O4719" s="7">
        <v>15</v>
      </c>
      <c r="P4719" s="7">
        <v>10</v>
      </c>
      <c r="Q4719" s="7"/>
      <c r="R4719" s="1"/>
      <c r="S4719" s="1"/>
      <c r="T4719" s="1"/>
      <c r="U4719" s="15" t="s">
        <v>816</v>
      </c>
      <c r="V4719" s="52"/>
      <c r="W4719" s="14" t="s">
        <v>815</v>
      </c>
      <c r="X4719" s="20">
        <v>0</v>
      </c>
      <c r="Y4719" s="7" t="s">
        <v>13490</v>
      </c>
      <c r="Z4719" s="11" t="s">
        <v>4442</v>
      </c>
      <c r="AA4719" s="7">
        <v>100000</v>
      </c>
      <c r="AB4719" s="1" t="s">
        <v>15344</v>
      </c>
      <c r="AC4719" s="7" t="s">
        <v>14868</v>
      </c>
      <c r="AD4719" s="1" t="s">
        <v>16269</v>
      </c>
    </row>
    <row r="4720" spans="1:30">
      <c r="A4720" s="6">
        <v>43938</v>
      </c>
      <c r="B4720" s="7" t="s">
        <v>15</v>
      </c>
      <c r="C4720" s="7" t="s">
        <v>4244</v>
      </c>
      <c r="D4720" s="11" t="s">
        <v>3155</v>
      </c>
      <c r="E4720" s="7" t="s">
        <v>16</v>
      </c>
      <c r="F4720" s="7" t="s">
        <v>3156</v>
      </c>
      <c r="G4720" s="7" t="s">
        <v>34</v>
      </c>
      <c r="H4720" s="7" t="s">
        <v>7793</v>
      </c>
      <c r="I4720" s="7" t="s">
        <v>3207</v>
      </c>
      <c r="J4720" s="7" t="s">
        <v>3208</v>
      </c>
      <c r="K4720" s="7" t="s">
        <v>3209</v>
      </c>
      <c r="L4720" s="7" t="s">
        <v>13959</v>
      </c>
      <c r="M4720" s="7" t="s">
        <v>3210</v>
      </c>
      <c r="N4720" s="7">
        <v>150</v>
      </c>
      <c r="O4720" s="7">
        <v>15</v>
      </c>
      <c r="P4720" s="7">
        <v>10</v>
      </c>
      <c r="Q4720" s="7"/>
      <c r="R4720" s="1"/>
      <c r="S4720" s="1"/>
      <c r="T4720" s="1"/>
      <c r="U4720" s="15" t="s">
        <v>816</v>
      </c>
      <c r="V4720" s="52"/>
      <c r="W4720" s="14" t="s">
        <v>815</v>
      </c>
      <c r="X4720" s="20">
        <v>0</v>
      </c>
      <c r="Y4720" s="7" t="s">
        <v>13491</v>
      </c>
      <c r="Z4720" s="11" t="s">
        <v>4442</v>
      </c>
      <c r="AA4720" s="7">
        <v>100000</v>
      </c>
      <c r="AB4720" s="1" t="s">
        <v>15344</v>
      </c>
      <c r="AC4720" s="7" t="s">
        <v>14868</v>
      </c>
      <c r="AD4720" s="1" t="s">
        <v>16269</v>
      </c>
    </row>
    <row r="4721" spans="1:30">
      <c r="A4721" s="6">
        <v>43938</v>
      </c>
      <c r="B4721" s="7" t="s">
        <v>15</v>
      </c>
      <c r="C4721" s="7" t="s">
        <v>4244</v>
      </c>
      <c r="D4721" s="11" t="s">
        <v>3155</v>
      </c>
      <c r="E4721" s="7" t="s">
        <v>16</v>
      </c>
      <c r="F4721" s="7" t="s">
        <v>3156</v>
      </c>
      <c r="G4721" s="7" t="s">
        <v>34</v>
      </c>
      <c r="H4721" s="7" t="s">
        <v>7794</v>
      </c>
      <c r="I4721" s="7" t="s">
        <v>3207</v>
      </c>
      <c r="J4721" s="7" t="s">
        <v>3208</v>
      </c>
      <c r="K4721" s="7" t="s">
        <v>3209</v>
      </c>
      <c r="L4721" s="7" t="s">
        <v>13959</v>
      </c>
      <c r="M4721" s="7" t="s">
        <v>3210</v>
      </c>
      <c r="N4721" s="7">
        <v>150</v>
      </c>
      <c r="O4721" s="7">
        <v>15</v>
      </c>
      <c r="P4721" s="7">
        <v>10</v>
      </c>
      <c r="Q4721" s="7"/>
      <c r="R4721" s="1"/>
      <c r="S4721" s="1"/>
      <c r="T4721" s="1"/>
      <c r="U4721" s="15" t="s">
        <v>816</v>
      </c>
      <c r="V4721" s="52"/>
      <c r="W4721" s="14" t="s">
        <v>815</v>
      </c>
      <c r="X4721" s="20">
        <v>0</v>
      </c>
      <c r="Y4721" s="7" t="s">
        <v>13492</v>
      </c>
      <c r="Z4721" s="11" t="s">
        <v>4442</v>
      </c>
      <c r="AA4721" s="7">
        <v>100000</v>
      </c>
      <c r="AB4721" s="1" t="s">
        <v>15344</v>
      </c>
      <c r="AC4721" s="7" t="s">
        <v>14868</v>
      </c>
      <c r="AD4721" s="1" t="s">
        <v>16269</v>
      </c>
    </row>
    <row r="4722" spans="1:30">
      <c r="A4722" s="6">
        <v>43938</v>
      </c>
      <c r="B4722" s="7" t="s">
        <v>15</v>
      </c>
      <c r="C4722" s="7" t="s">
        <v>4244</v>
      </c>
      <c r="D4722" s="11" t="s">
        <v>3155</v>
      </c>
      <c r="E4722" s="7" t="s">
        <v>16</v>
      </c>
      <c r="F4722" s="7" t="s">
        <v>3156</v>
      </c>
      <c r="G4722" s="7" t="s">
        <v>34</v>
      </c>
      <c r="H4722" s="7" t="s">
        <v>7795</v>
      </c>
      <c r="I4722" s="7" t="s">
        <v>3207</v>
      </c>
      <c r="J4722" s="7" t="s">
        <v>3208</v>
      </c>
      <c r="K4722" s="7" t="s">
        <v>3209</v>
      </c>
      <c r="L4722" s="7" t="s">
        <v>13959</v>
      </c>
      <c r="M4722" s="7" t="s">
        <v>3210</v>
      </c>
      <c r="N4722" s="7">
        <v>150</v>
      </c>
      <c r="O4722" s="7">
        <v>15</v>
      </c>
      <c r="P4722" s="7">
        <v>10</v>
      </c>
      <c r="Q4722" s="7"/>
      <c r="R4722" s="1"/>
      <c r="S4722" s="1"/>
      <c r="T4722" s="1"/>
      <c r="U4722" s="15" t="s">
        <v>816</v>
      </c>
      <c r="V4722" s="52"/>
      <c r="W4722" s="14" t="s">
        <v>815</v>
      </c>
      <c r="X4722" s="20">
        <v>0</v>
      </c>
      <c r="Y4722" s="7" t="s">
        <v>13493</v>
      </c>
      <c r="Z4722" s="11" t="s">
        <v>4442</v>
      </c>
      <c r="AA4722" s="7">
        <v>100000</v>
      </c>
      <c r="AB4722" s="1" t="s">
        <v>15344</v>
      </c>
      <c r="AC4722" s="7" t="s">
        <v>14868</v>
      </c>
      <c r="AD4722" s="1" t="s">
        <v>16269</v>
      </c>
    </row>
    <row r="4723" spans="1:30">
      <c r="A4723" s="6">
        <v>43943</v>
      </c>
      <c r="B4723" s="7" t="s">
        <v>15</v>
      </c>
      <c r="C4723" s="7" t="s">
        <v>4642</v>
      </c>
      <c r="D4723" s="7" t="s">
        <v>2046</v>
      </c>
      <c r="E4723" s="7" t="s">
        <v>16</v>
      </c>
      <c r="F4723" s="7"/>
      <c r="G4723" s="7" t="s">
        <v>17</v>
      </c>
      <c r="H4723" s="7" t="s">
        <v>7796</v>
      </c>
      <c r="I4723" s="7" t="s">
        <v>2093</v>
      </c>
      <c r="J4723" s="7"/>
      <c r="K4723" s="7" t="s">
        <v>2094</v>
      </c>
      <c r="L4723" s="7" t="s">
        <v>13865</v>
      </c>
      <c r="M4723" s="7" t="s">
        <v>2055</v>
      </c>
      <c r="N4723" s="7">
        <v>143.19</v>
      </c>
      <c r="O4723" s="7">
        <v>111</v>
      </c>
      <c r="P4723" s="7">
        <v>1.29</v>
      </c>
      <c r="Q4723" s="7"/>
      <c r="R4723" s="1"/>
      <c r="S4723" s="1"/>
      <c r="T4723" s="1"/>
      <c r="U4723" s="15" t="s">
        <v>816</v>
      </c>
      <c r="V4723" s="52"/>
      <c r="W4723" s="14" t="s">
        <v>815</v>
      </c>
      <c r="X4723" s="20">
        <v>0</v>
      </c>
      <c r="Y4723" s="7" t="s">
        <v>13494</v>
      </c>
      <c r="Z4723" s="11" t="s">
        <v>4442</v>
      </c>
      <c r="AA4723" s="7">
        <v>2000000</v>
      </c>
      <c r="AB4723" s="1" t="s">
        <v>15207</v>
      </c>
      <c r="AC4723" s="7" t="s">
        <v>14869</v>
      </c>
      <c r="AD4723" s="1" t="s">
        <v>16269</v>
      </c>
    </row>
    <row r="4724" spans="1:30">
      <c r="A4724" s="6">
        <v>43950</v>
      </c>
      <c r="B4724" s="7" t="s">
        <v>21</v>
      </c>
      <c r="C4724" s="7" t="s">
        <v>4483</v>
      </c>
      <c r="D4724" s="7" t="s">
        <v>39</v>
      </c>
      <c r="E4724" s="7" t="s">
        <v>117</v>
      </c>
      <c r="F4724" s="7" t="s">
        <v>5312</v>
      </c>
      <c r="G4724" s="7" t="s">
        <v>37</v>
      </c>
      <c r="H4724" s="7" t="s">
        <v>7797</v>
      </c>
      <c r="I4724" s="7" t="s">
        <v>10302</v>
      </c>
      <c r="J4724" s="7" t="s">
        <v>4548</v>
      </c>
      <c r="K4724" s="7" t="s">
        <v>10303</v>
      </c>
      <c r="L4724" s="7" t="s">
        <v>14808</v>
      </c>
      <c r="M4724" s="7" t="s">
        <v>14807</v>
      </c>
      <c r="N4724" s="7">
        <v>142.19999999999999</v>
      </c>
      <c r="O4724" s="7">
        <v>36</v>
      </c>
      <c r="P4724" s="7">
        <v>3.95</v>
      </c>
      <c r="Q4724" s="7"/>
      <c r="R4724" s="1"/>
      <c r="S4724" s="1"/>
      <c r="T4724" s="1"/>
      <c r="U4724" s="15" t="s">
        <v>816</v>
      </c>
      <c r="V4724" s="52"/>
      <c r="W4724" s="14" t="s">
        <v>815</v>
      </c>
      <c r="X4724" s="20">
        <v>0</v>
      </c>
      <c r="Y4724" s="7" t="s">
        <v>13495</v>
      </c>
      <c r="Z4724" s="11" t="s">
        <v>4442</v>
      </c>
      <c r="AA4724" s="7">
        <v>180000</v>
      </c>
      <c r="AB4724" s="1" t="s">
        <v>15115</v>
      </c>
      <c r="AC4724" s="7" t="s">
        <v>14869</v>
      </c>
      <c r="AD4724" s="1" t="s">
        <v>16269</v>
      </c>
    </row>
    <row r="4725" spans="1:30">
      <c r="A4725" s="6">
        <v>43948</v>
      </c>
      <c r="B4725" s="7" t="s">
        <v>21</v>
      </c>
      <c r="C4725" s="7" t="s">
        <v>4451</v>
      </c>
      <c r="D4725" s="7" t="s">
        <v>2480</v>
      </c>
      <c r="E4725" s="7" t="s">
        <v>16</v>
      </c>
      <c r="F4725" s="7" t="s">
        <v>2481</v>
      </c>
      <c r="G4725" s="7" t="s">
        <v>17</v>
      </c>
      <c r="H4725" s="7" t="s">
        <v>7798</v>
      </c>
      <c r="I4725" s="7" t="s">
        <v>10488</v>
      </c>
      <c r="J4725" s="7" t="s">
        <v>2485</v>
      </c>
      <c r="K4725" s="7"/>
      <c r="L4725" s="7" t="s">
        <v>10489</v>
      </c>
      <c r="M4725" s="7" t="s">
        <v>4345</v>
      </c>
      <c r="N4725" s="7">
        <v>142</v>
      </c>
      <c r="O4725" s="7"/>
      <c r="P4725" s="7"/>
      <c r="Q4725" s="7"/>
      <c r="R4725" s="1"/>
      <c r="S4725" s="1"/>
      <c r="T4725" s="1"/>
      <c r="U4725" s="15" t="s">
        <v>816</v>
      </c>
      <c r="V4725" s="52"/>
      <c r="W4725" s="14" t="s">
        <v>815</v>
      </c>
      <c r="X4725" s="20">
        <v>0</v>
      </c>
      <c r="Y4725" s="7" t="s">
        <v>13496</v>
      </c>
      <c r="Z4725" s="11" t="s">
        <v>4442</v>
      </c>
      <c r="AA4725" s="7">
        <v>300000</v>
      </c>
      <c r="AB4725" s="1" t="s">
        <v>14935</v>
      </c>
      <c r="AC4725" s="7" t="s">
        <v>14868</v>
      </c>
      <c r="AD4725" s="1" t="s">
        <v>16269</v>
      </c>
    </row>
    <row r="4726" spans="1:30">
      <c r="A4726" s="6">
        <v>43950</v>
      </c>
      <c r="B4726" s="7" t="s">
        <v>21</v>
      </c>
      <c r="C4726" s="7" t="s">
        <v>4483</v>
      </c>
      <c r="D4726" s="7" t="s">
        <v>39</v>
      </c>
      <c r="E4726" s="7" t="s">
        <v>117</v>
      </c>
      <c r="F4726" s="7" t="s">
        <v>5312</v>
      </c>
      <c r="G4726" s="7" t="s">
        <v>37</v>
      </c>
      <c r="H4726" s="7" t="s">
        <v>7799</v>
      </c>
      <c r="I4726" s="7" t="s">
        <v>10302</v>
      </c>
      <c r="J4726" s="7" t="s">
        <v>4548</v>
      </c>
      <c r="K4726" s="7" t="s">
        <v>10303</v>
      </c>
      <c r="L4726" s="7" t="s">
        <v>14808</v>
      </c>
      <c r="M4726" s="7" t="s">
        <v>14807</v>
      </c>
      <c r="N4726" s="7">
        <v>140.04</v>
      </c>
      <c r="O4726" s="7">
        <v>36</v>
      </c>
      <c r="P4726" s="7">
        <v>3.89</v>
      </c>
      <c r="Q4726" s="7"/>
      <c r="R4726" s="1"/>
      <c r="S4726" s="1"/>
      <c r="T4726" s="1"/>
      <c r="U4726" s="15" t="s">
        <v>816</v>
      </c>
      <c r="V4726" s="52"/>
      <c r="W4726" s="14" t="s">
        <v>815</v>
      </c>
      <c r="X4726" s="20">
        <v>0</v>
      </c>
      <c r="Y4726" s="7" t="s">
        <v>13497</v>
      </c>
      <c r="Z4726" s="11" t="s">
        <v>4442</v>
      </c>
      <c r="AA4726" s="7">
        <v>180000</v>
      </c>
      <c r="AB4726" s="1" t="s">
        <v>15115</v>
      </c>
      <c r="AC4726" s="7" t="s">
        <v>14869</v>
      </c>
      <c r="AD4726" s="1" t="s">
        <v>16269</v>
      </c>
    </row>
    <row r="4727" spans="1:30">
      <c r="A4727" s="6">
        <v>43911</v>
      </c>
      <c r="B4727" s="7" t="s">
        <v>15</v>
      </c>
      <c r="C4727" s="7" t="s">
        <v>4632</v>
      </c>
      <c r="D4727" s="7" t="s">
        <v>3512</v>
      </c>
      <c r="E4727" s="7" t="s">
        <v>16</v>
      </c>
      <c r="F4727" s="7"/>
      <c r="G4727" s="7" t="s">
        <v>17</v>
      </c>
      <c r="H4727" s="7" t="s">
        <v>5497</v>
      </c>
      <c r="I4727" s="7" t="s">
        <v>3517</v>
      </c>
      <c r="J4727" s="7" t="s">
        <v>3518</v>
      </c>
      <c r="K4727" s="7" t="s">
        <v>3518</v>
      </c>
      <c r="L4727" s="7" t="s">
        <v>8501</v>
      </c>
      <c r="M4727" s="7" t="s">
        <v>8502</v>
      </c>
      <c r="N4727" s="7">
        <v>135.01</v>
      </c>
      <c r="O4727" s="7">
        <v>3</v>
      </c>
      <c r="P4727" s="7">
        <v>45</v>
      </c>
      <c r="Q4727" s="7"/>
      <c r="R4727" s="1"/>
      <c r="S4727" s="1"/>
      <c r="T4727" s="1"/>
      <c r="U4727" s="15" t="s">
        <v>816</v>
      </c>
      <c r="V4727" s="52"/>
      <c r="W4727" s="14" t="s">
        <v>815</v>
      </c>
      <c r="X4727" s="20">
        <v>0</v>
      </c>
      <c r="Y4727" s="7" t="s">
        <v>13498</v>
      </c>
      <c r="Z4727" s="11" t="s">
        <v>4442</v>
      </c>
      <c r="AA4727" s="7">
        <v>0</v>
      </c>
      <c r="AB4727" s="1" t="s">
        <v>15725</v>
      </c>
      <c r="AC4727" s="7" t="s">
        <v>14869</v>
      </c>
      <c r="AD4727" s="1" t="s">
        <v>16269</v>
      </c>
    </row>
    <row r="4728" spans="1:30">
      <c r="A4728" s="6">
        <v>43913</v>
      </c>
      <c r="B4728" s="7" t="s">
        <v>15</v>
      </c>
      <c r="C4728" s="7" t="s">
        <v>4632</v>
      </c>
      <c r="D4728" s="7" t="s">
        <v>3512</v>
      </c>
      <c r="E4728" s="7" t="s">
        <v>16</v>
      </c>
      <c r="F4728" s="7"/>
      <c r="G4728" s="7" t="s">
        <v>17</v>
      </c>
      <c r="H4728" s="7" t="s">
        <v>5497</v>
      </c>
      <c r="I4728" s="7" t="s">
        <v>8503</v>
      </c>
      <c r="J4728" s="7" t="s">
        <v>3518</v>
      </c>
      <c r="K4728" s="7" t="s">
        <v>3518</v>
      </c>
      <c r="L4728" s="7" t="s">
        <v>8501</v>
      </c>
      <c r="M4728" s="7" t="s">
        <v>8504</v>
      </c>
      <c r="N4728" s="7">
        <v>135.01</v>
      </c>
      <c r="O4728" s="7">
        <v>3</v>
      </c>
      <c r="P4728" s="7">
        <v>45</v>
      </c>
      <c r="Q4728" s="7"/>
      <c r="R4728" s="1"/>
      <c r="S4728" s="1"/>
      <c r="T4728" s="1"/>
      <c r="U4728" s="15" t="s">
        <v>816</v>
      </c>
      <c r="V4728" s="52"/>
      <c r="W4728" s="14" t="s">
        <v>815</v>
      </c>
      <c r="X4728" s="20">
        <v>0</v>
      </c>
      <c r="Y4728" s="7" t="s">
        <v>13499</v>
      </c>
      <c r="Z4728" s="11" t="s">
        <v>4442</v>
      </c>
      <c r="AA4728" s="7">
        <v>0</v>
      </c>
      <c r="AB4728" s="1" t="s">
        <v>15726</v>
      </c>
      <c r="AC4728" s="7" t="s">
        <v>14869</v>
      </c>
      <c r="AD4728" s="1" t="s">
        <v>16269</v>
      </c>
    </row>
    <row r="4729" spans="1:30">
      <c r="A4729" s="6">
        <v>43936</v>
      </c>
      <c r="B4729" s="7" t="s">
        <v>15</v>
      </c>
      <c r="C4729" s="7" t="s">
        <v>4458</v>
      </c>
      <c r="D4729" s="11" t="s">
        <v>904</v>
      </c>
      <c r="E4729" s="7" t="s">
        <v>16</v>
      </c>
      <c r="F4729" s="7" t="s">
        <v>6341</v>
      </c>
      <c r="G4729" s="7" t="s">
        <v>17</v>
      </c>
      <c r="H4729" s="7" t="s">
        <v>7693</v>
      </c>
      <c r="I4729" s="7" t="s">
        <v>8783</v>
      </c>
      <c r="J4729" s="7" t="s">
        <v>9456</v>
      </c>
      <c r="K4729" s="7"/>
      <c r="L4729" s="7" t="s">
        <v>14591</v>
      </c>
      <c r="M4729" s="7" t="s">
        <v>9457</v>
      </c>
      <c r="N4729" s="7">
        <v>129</v>
      </c>
      <c r="O4729" s="7">
        <v>10</v>
      </c>
      <c r="P4729" s="7">
        <v>12.9</v>
      </c>
      <c r="Q4729" s="7"/>
      <c r="R4729" s="1"/>
      <c r="S4729" s="1"/>
      <c r="T4729" s="1"/>
      <c r="U4729" s="15" t="s">
        <v>816</v>
      </c>
      <c r="V4729" s="52"/>
      <c r="W4729" s="14" t="s">
        <v>815</v>
      </c>
      <c r="X4729" s="20">
        <v>0</v>
      </c>
      <c r="Y4729" s="7" t="s">
        <v>13500</v>
      </c>
      <c r="Z4729" s="11" t="s">
        <v>4442</v>
      </c>
      <c r="AA4729" s="7">
        <v>5000</v>
      </c>
      <c r="AB4729" s="1" t="s">
        <v>15995</v>
      </c>
      <c r="AC4729" s="7" t="s">
        <v>14870</v>
      </c>
      <c r="AD4729" s="1" t="s">
        <v>16269</v>
      </c>
    </row>
    <row r="4730" spans="1:30">
      <c r="A4730" s="6">
        <v>43956</v>
      </c>
      <c r="B4730" s="7" t="s">
        <v>15</v>
      </c>
      <c r="C4730" s="7" t="s">
        <v>2194</v>
      </c>
      <c r="D4730" s="7" t="s">
        <v>2194</v>
      </c>
      <c r="E4730" s="7" t="s">
        <v>128</v>
      </c>
      <c r="F4730" s="7" t="s">
        <v>6639</v>
      </c>
      <c r="G4730" s="7" t="s">
        <v>34</v>
      </c>
      <c r="H4730" s="7" t="s">
        <v>7800</v>
      </c>
      <c r="I4730" s="7" t="s">
        <v>10458</v>
      </c>
      <c r="J4730" s="7" t="s">
        <v>2207</v>
      </c>
      <c r="K4730" s="7" t="s">
        <v>10459</v>
      </c>
      <c r="L4730" s="7" t="s">
        <v>14850</v>
      </c>
      <c r="M4730" s="7" t="s">
        <v>10479</v>
      </c>
      <c r="N4730" s="7">
        <v>128</v>
      </c>
      <c r="O4730" s="7">
        <v>1</v>
      </c>
      <c r="P4730" s="7">
        <v>128</v>
      </c>
      <c r="Q4730" s="7"/>
      <c r="R4730" s="1"/>
      <c r="S4730" s="1"/>
      <c r="T4730" s="1"/>
      <c r="U4730" s="15" t="s">
        <v>816</v>
      </c>
      <c r="V4730" s="52"/>
      <c r="W4730" s="14" t="s">
        <v>815</v>
      </c>
      <c r="X4730" s="20">
        <v>0</v>
      </c>
      <c r="Y4730" s="7" t="s">
        <v>13501</v>
      </c>
      <c r="Z4730" s="11" t="s">
        <v>4442</v>
      </c>
      <c r="AA4730" s="7">
        <v>99800</v>
      </c>
      <c r="AB4730" s="1" t="s">
        <v>15803</v>
      </c>
      <c r="AC4730" s="7" t="s">
        <v>14868</v>
      </c>
      <c r="AD4730" s="1" t="s">
        <v>16269</v>
      </c>
    </row>
    <row r="4731" spans="1:30">
      <c r="A4731" s="6">
        <v>43949</v>
      </c>
      <c r="B4731" s="7" t="s">
        <v>1385</v>
      </c>
      <c r="C4731" s="7" t="s">
        <v>4499</v>
      </c>
      <c r="D4731" s="7" t="s">
        <v>2194</v>
      </c>
      <c r="E4731" s="7" t="s">
        <v>36</v>
      </c>
      <c r="F4731" s="7" t="s">
        <v>2319</v>
      </c>
      <c r="G4731" s="7" t="s">
        <v>17</v>
      </c>
      <c r="H4731" s="7" t="s">
        <v>7127</v>
      </c>
      <c r="I4731" s="7" t="s">
        <v>2321</v>
      </c>
      <c r="J4731" s="7" t="s">
        <v>2321</v>
      </c>
      <c r="K4731" s="7" t="s">
        <v>2321</v>
      </c>
      <c r="L4731" s="7" t="s">
        <v>14738</v>
      </c>
      <c r="M4731" s="7" t="s">
        <v>10008</v>
      </c>
      <c r="N4731" s="7">
        <v>128</v>
      </c>
      <c r="O4731" s="7">
        <v>500</v>
      </c>
      <c r="P4731" s="7">
        <v>0.25600000000000001</v>
      </c>
      <c r="Q4731" s="7"/>
      <c r="R4731" s="1"/>
      <c r="S4731" s="1"/>
      <c r="T4731" s="1"/>
      <c r="U4731" s="15" t="s">
        <v>816</v>
      </c>
      <c r="V4731" s="52"/>
      <c r="W4731" s="14" t="s">
        <v>815</v>
      </c>
      <c r="X4731" s="20">
        <v>0</v>
      </c>
      <c r="Y4731" s="7" t="s">
        <v>13502</v>
      </c>
      <c r="Z4731" s="11" t="s">
        <v>4442</v>
      </c>
      <c r="AA4731" s="7">
        <v>10000</v>
      </c>
      <c r="AB4731" s="1" t="s">
        <v>16146</v>
      </c>
      <c r="AC4731" s="7" t="s">
        <v>14868</v>
      </c>
      <c r="AD4731" s="1" t="s">
        <v>16269</v>
      </c>
    </row>
    <row r="4732" spans="1:30">
      <c r="A4732" s="6" t="s">
        <v>815</v>
      </c>
      <c r="B4732" s="7" t="s">
        <v>15</v>
      </c>
      <c r="C4732" s="7" t="s">
        <v>4458</v>
      </c>
      <c r="D4732" s="11" t="s">
        <v>904</v>
      </c>
      <c r="E4732" s="7" t="s">
        <v>16</v>
      </c>
      <c r="F4732" s="7" t="s">
        <v>4461</v>
      </c>
      <c r="G4732" s="7" t="s">
        <v>17</v>
      </c>
      <c r="H4732" s="7" t="s">
        <v>7801</v>
      </c>
      <c r="I4732" s="7" t="s">
        <v>8783</v>
      </c>
      <c r="J4732" s="7"/>
      <c r="K4732" s="7" t="s">
        <v>4525</v>
      </c>
      <c r="L4732" s="7"/>
      <c r="M4732" s="7"/>
      <c r="N4732" s="7">
        <v>123.9</v>
      </c>
      <c r="O4732" s="7"/>
      <c r="P4732" s="7"/>
      <c r="Q4732" s="7"/>
      <c r="R4732" s="1"/>
      <c r="S4732" s="1"/>
      <c r="T4732" s="1"/>
      <c r="U4732" s="15" t="s">
        <v>816</v>
      </c>
      <c r="V4732" s="52"/>
      <c r="W4732" s="14" t="s">
        <v>815</v>
      </c>
      <c r="X4732" s="20">
        <v>0</v>
      </c>
      <c r="Y4732" s="7" t="s">
        <v>13503</v>
      </c>
      <c r="Z4732" s="11" t="s">
        <v>4442</v>
      </c>
      <c r="AA4732" s="7"/>
      <c r="AB4732" s="1" t="s">
        <v>14871</v>
      </c>
      <c r="AC4732" s="7"/>
      <c r="AD4732" s="1" t="s">
        <v>16269</v>
      </c>
    </row>
    <row r="4733" spans="1:30">
      <c r="A4733" s="6">
        <v>43943</v>
      </c>
      <c r="B4733" s="7" t="s">
        <v>15</v>
      </c>
      <c r="C4733" s="7" t="s">
        <v>5184</v>
      </c>
      <c r="D4733" s="7" t="s">
        <v>474</v>
      </c>
      <c r="E4733" s="7" t="s">
        <v>16</v>
      </c>
      <c r="F4733" s="7"/>
      <c r="G4733" s="7" t="s">
        <v>37</v>
      </c>
      <c r="H4733" s="7" t="s">
        <v>7802</v>
      </c>
      <c r="I4733" s="7" t="s">
        <v>496</v>
      </c>
      <c r="J4733" s="7"/>
      <c r="K4733" s="7" t="s">
        <v>497</v>
      </c>
      <c r="L4733" s="7" t="s">
        <v>13710</v>
      </c>
      <c r="M4733" s="7" t="s">
        <v>533</v>
      </c>
      <c r="N4733" s="7">
        <v>123.5</v>
      </c>
      <c r="O4733" s="7">
        <v>50</v>
      </c>
      <c r="P4733" s="7">
        <v>2.4700000000000002</v>
      </c>
      <c r="Q4733" s="7"/>
      <c r="R4733" s="1"/>
      <c r="S4733" s="1"/>
      <c r="T4733" s="1"/>
      <c r="U4733" s="15" t="s">
        <v>816</v>
      </c>
      <c r="V4733" s="52"/>
      <c r="W4733" s="14" t="s">
        <v>815</v>
      </c>
      <c r="X4733" s="20">
        <v>0</v>
      </c>
      <c r="Y4733" s="7" t="s">
        <v>13504</v>
      </c>
      <c r="Z4733" s="11" t="s">
        <v>4442</v>
      </c>
      <c r="AA4733" s="7">
        <v>155000</v>
      </c>
      <c r="AB4733" s="1" t="s">
        <v>14962</v>
      </c>
      <c r="AC4733" s="7" t="s">
        <v>14870</v>
      </c>
      <c r="AD4733" s="1" t="s">
        <v>16269</v>
      </c>
    </row>
    <row r="4734" spans="1:30">
      <c r="A4734" s="6">
        <v>43921</v>
      </c>
      <c r="B4734" s="7" t="s">
        <v>15</v>
      </c>
      <c r="C4734" s="7" t="s">
        <v>4632</v>
      </c>
      <c r="D4734" s="7" t="s">
        <v>3512</v>
      </c>
      <c r="E4734" s="7" t="s">
        <v>16</v>
      </c>
      <c r="F4734" s="7"/>
      <c r="G4734" s="7" t="s">
        <v>17</v>
      </c>
      <c r="H4734" s="7" t="s">
        <v>7803</v>
      </c>
      <c r="I4734" s="7" t="s">
        <v>8503</v>
      </c>
      <c r="J4734" s="7" t="s">
        <v>3561</v>
      </c>
      <c r="K4734" s="7" t="s">
        <v>3561</v>
      </c>
      <c r="L4734" s="7" t="s">
        <v>8501</v>
      </c>
      <c r="M4734" s="7" t="s">
        <v>8504</v>
      </c>
      <c r="N4734" s="7">
        <v>123.34</v>
      </c>
      <c r="O4734" s="7">
        <v>3</v>
      </c>
      <c r="P4734" s="7">
        <v>41.11</v>
      </c>
      <c r="Q4734" s="7"/>
      <c r="R4734" s="1"/>
      <c r="S4734" s="1"/>
      <c r="T4734" s="1"/>
      <c r="U4734" s="15" t="s">
        <v>816</v>
      </c>
      <c r="V4734" s="52"/>
      <c r="W4734" s="14" t="s">
        <v>815</v>
      </c>
      <c r="X4734" s="20">
        <v>0</v>
      </c>
      <c r="Y4734" s="7" t="s">
        <v>13505</v>
      </c>
      <c r="Z4734" s="11" t="s">
        <v>4442</v>
      </c>
      <c r="AA4734" s="7">
        <v>0</v>
      </c>
      <c r="AB4734" s="1" t="s">
        <v>15726</v>
      </c>
      <c r="AC4734" s="7" t="s">
        <v>14869</v>
      </c>
      <c r="AD4734" s="1" t="s">
        <v>16269</v>
      </c>
    </row>
    <row r="4735" spans="1:30">
      <c r="A4735" s="6">
        <v>43948</v>
      </c>
      <c r="B4735" s="7" t="s">
        <v>15</v>
      </c>
      <c r="C4735" s="7" t="s">
        <v>4458</v>
      </c>
      <c r="D4735" s="11" t="s">
        <v>904</v>
      </c>
      <c r="E4735" s="7" t="s">
        <v>16</v>
      </c>
      <c r="F4735" s="7" t="s">
        <v>4459</v>
      </c>
      <c r="G4735" s="7" t="s">
        <v>17</v>
      </c>
      <c r="H4735" s="7" t="s">
        <v>7804</v>
      </c>
      <c r="I4735" s="7" t="s">
        <v>10369</v>
      </c>
      <c r="J4735" s="7"/>
      <c r="K4735" s="7" t="s">
        <v>4517</v>
      </c>
      <c r="L4735" s="7" t="s">
        <v>14145</v>
      </c>
      <c r="M4735" s="7" t="s">
        <v>4821</v>
      </c>
      <c r="N4735" s="7">
        <v>123</v>
      </c>
      <c r="O4735" s="7">
        <v>10</v>
      </c>
      <c r="P4735" s="7">
        <v>12.3</v>
      </c>
      <c r="Q4735" s="7"/>
      <c r="R4735" s="1"/>
      <c r="S4735" s="1"/>
      <c r="T4735" s="1"/>
      <c r="U4735" s="15" t="s">
        <v>816</v>
      </c>
      <c r="V4735" s="52"/>
      <c r="W4735" s="14" t="s">
        <v>815</v>
      </c>
      <c r="X4735" s="20">
        <v>0</v>
      </c>
      <c r="Y4735" s="7" t="s">
        <v>13506</v>
      </c>
      <c r="Z4735" s="11" t="s">
        <v>4442</v>
      </c>
      <c r="AA4735" s="7">
        <v>0</v>
      </c>
      <c r="AB4735" s="1" t="s">
        <v>15532</v>
      </c>
      <c r="AC4735" s="7" t="s">
        <v>14870</v>
      </c>
      <c r="AD4735" s="1" t="s">
        <v>16269</v>
      </c>
    </row>
    <row r="4736" spans="1:30">
      <c r="A4736" s="6">
        <v>43918</v>
      </c>
      <c r="B4736" s="7" t="s">
        <v>15</v>
      </c>
      <c r="C4736" s="7" t="s">
        <v>4632</v>
      </c>
      <c r="D4736" s="7" t="s">
        <v>3512</v>
      </c>
      <c r="E4736" s="7" t="s">
        <v>16</v>
      </c>
      <c r="F4736" s="7"/>
      <c r="G4736" s="7" t="s">
        <v>17</v>
      </c>
      <c r="H4736" s="7" t="s">
        <v>7805</v>
      </c>
      <c r="I4736" s="7" t="s">
        <v>10440</v>
      </c>
      <c r="J4736" s="7" t="s">
        <v>10441</v>
      </c>
      <c r="K4736" s="7" t="s">
        <v>10441</v>
      </c>
      <c r="L4736" s="7" t="s">
        <v>14829</v>
      </c>
      <c r="M4736" s="7" t="s">
        <v>10442</v>
      </c>
      <c r="N4736" s="7">
        <v>120.8</v>
      </c>
      <c r="O4736" s="7">
        <v>20</v>
      </c>
      <c r="P4736" s="7">
        <v>6.04</v>
      </c>
      <c r="Q4736" s="7"/>
      <c r="R4736" s="1"/>
      <c r="S4736" s="1"/>
      <c r="T4736" s="1"/>
      <c r="U4736" s="15" t="s">
        <v>816</v>
      </c>
      <c r="V4736" s="52"/>
      <c r="W4736" s="14" t="s">
        <v>815</v>
      </c>
      <c r="X4736" s="20">
        <v>0</v>
      </c>
      <c r="Y4736" s="7" t="s">
        <v>13507</v>
      </c>
      <c r="Z4736" s="11" t="s">
        <v>4442</v>
      </c>
      <c r="AA4736" s="7">
        <v>250000</v>
      </c>
      <c r="AB4736" s="1" t="s">
        <v>16233</v>
      </c>
      <c r="AC4736" s="7" t="s">
        <v>14869</v>
      </c>
      <c r="AD4736" s="1" t="s">
        <v>16269</v>
      </c>
    </row>
    <row r="4737" spans="1:30">
      <c r="A4737" s="6">
        <v>43911</v>
      </c>
      <c r="B4737" s="7" t="s">
        <v>15</v>
      </c>
      <c r="C4737" s="7" t="s">
        <v>4632</v>
      </c>
      <c r="D4737" s="7" t="s">
        <v>3512</v>
      </c>
      <c r="E4737" s="7" t="s">
        <v>16</v>
      </c>
      <c r="F4737" s="7"/>
      <c r="G4737" s="7" t="s">
        <v>17</v>
      </c>
      <c r="H4737" s="7" t="s">
        <v>7806</v>
      </c>
      <c r="I4737" s="7" t="s">
        <v>3517</v>
      </c>
      <c r="J4737" s="7" t="s">
        <v>3518</v>
      </c>
      <c r="K4737" s="7" t="s">
        <v>3518</v>
      </c>
      <c r="L4737" s="7" t="s">
        <v>8501</v>
      </c>
      <c r="M4737" s="7" t="s">
        <v>8502</v>
      </c>
      <c r="N4737" s="7">
        <v>120.31</v>
      </c>
      <c r="O4737" s="7">
        <v>25</v>
      </c>
      <c r="P4737" s="7">
        <v>4.8099999999999996</v>
      </c>
      <c r="Q4737" s="7"/>
      <c r="R4737" s="1"/>
      <c r="S4737" s="1"/>
      <c r="T4737" s="1"/>
      <c r="U4737" s="15" t="s">
        <v>816</v>
      </c>
      <c r="V4737" s="52"/>
      <c r="W4737" s="14" t="s">
        <v>815</v>
      </c>
      <c r="X4737" s="20">
        <v>0</v>
      </c>
      <c r="Y4737" s="7" t="s">
        <v>13508</v>
      </c>
      <c r="Z4737" s="11" t="s">
        <v>4442</v>
      </c>
      <c r="AA4737" s="7">
        <v>0</v>
      </c>
      <c r="AB4737" s="1" t="s">
        <v>15725</v>
      </c>
      <c r="AC4737" s="7" t="s">
        <v>14869</v>
      </c>
      <c r="AD4737" s="1" t="s">
        <v>16269</v>
      </c>
    </row>
    <row r="4738" spans="1:30">
      <c r="A4738" s="6">
        <v>43913</v>
      </c>
      <c r="B4738" s="7" t="s">
        <v>15</v>
      </c>
      <c r="C4738" s="7" t="s">
        <v>4632</v>
      </c>
      <c r="D4738" s="7" t="s">
        <v>3512</v>
      </c>
      <c r="E4738" s="7" t="s">
        <v>16</v>
      </c>
      <c r="F4738" s="7"/>
      <c r="G4738" s="7" t="s">
        <v>17</v>
      </c>
      <c r="H4738" s="7" t="s">
        <v>7807</v>
      </c>
      <c r="I4738" s="7" t="s">
        <v>8503</v>
      </c>
      <c r="J4738" s="7" t="s">
        <v>3518</v>
      </c>
      <c r="K4738" s="7" t="s">
        <v>3518</v>
      </c>
      <c r="L4738" s="7" t="s">
        <v>8501</v>
      </c>
      <c r="M4738" s="7" t="s">
        <v>8504</v>
      </c>
      <c r="N4738" s="7">
        <v>120.31</v>
      </c>
      <c r="O4738" s="7">
        <v>25</v>
      </c>
      <c r="P4738" s="7">
        <v>4.8099999999999996</v>
      </c>
      <c r="Q4738" s="7"/>
      <c r="R4738" s="1"/>
      <c r="S4738" s="1"/>
      <c r="T4738" s="1"/>
      <c r="U4738" s="15" t="s">
        <v>816</v>
      </c>
      <c r="V4738" s="52"/>
      <c r="W4738" s="14" t="s">
        <v>815</v>
      </c>
      <c r="X4738" s="20">
        <v>0</v>
      </c>
      <c r="Y4738" s="7" t="s">
        <v>13509</v>
      </c>
      <c r="Z4738" s="11" t="s">
        <v>4442</v>
      </c>
      <c r="AA4738" s="7">
        <v>0</v>
      </c>
      <c r="AB4738" s="1" t="s">
        <v>15726</v>
      </c>
      <c r="AC4738" s="7" t="s">
        <v>14869</v>
      </c>
      <c r="AD4738" s="1" t="s">
        <v>16269</v>
      </c>
    </row>
    <row r="4739" spans="1:30">
      <c r="A4739" s="6">
        <v>43943</v>
      </c>
      <c r="B4739" s="7" t="s">
        <v>15</v>
      </c>
      <c r="C4739" s="7" t="s">
        <v>4642</v>
      </c>
      <c r="D4739" s="7" t="s">
        <v>2046</v>
      </c>
      <c r="E4739" s="7" t="s">
        <v>16</v>
      </c>
      <c r="F4739" s="7"/>
      <c r="G4739" s="7" t="s">
        <v>17</v>
      </c>
      <c r="H4739" s="7" t="s">
        <v>7808</v>
      </c>
      <c r="I4739" s="7" t="s">
        <v>2093</v>
      </c>
      <c r="J4739" s="7"/>
      <c r="K4739" s="7" t="s">
        <v>2094</v>
      </c>
      <c r="L4739" s="7" t="s">
        <v>13865</v>
      </c>
      <c r="M4739" s="7" t="s">
        <v>2055</v>
      </c>
      <c r="N4739" s="7">
        <v>119.6</v>
      </c>
      <c r="O4739" s="7">
        <v>40</v>
      </c>
      <c r="P4739" s="7">
        <v>2.99</v>
      </c>
      <c r="Q4739" s="7"/>
      <c r="R4739" s="1"/>
      <c r="S4739" s="1"/>
      <c r="T4739" s="1"/>
      <c r="U4739" s="15" t="s">
        <v>816</v>
      </c>
      <c r="V4739" s="52"/>
      <c r="W4739" s="14" t="s">
        <v>815</v>
      </c>
      <c r="X4739" s="20">
        <v>0</v>
      </c>
      <c r="Y4739" s="7" t="s">
        <v>13510</v>
      </c>
      <c r="Z4739" s="11" t="s">
        <v>4442</v>
      </c>
      <c r="AA4739" s="7">
        <v>2000000</v>
      </c>
      <c r="AB4739" s="1" t="s">
        <v>15207</v>
      </c>
      <c r="AC4739" s="7" t="s">
        <v>14869</v>
      </c>
      <c r="AD4739" s="1" t="s">
        <v>16269</v>
      </c>
    </row>
    <row r="4740" spans="1:30">
      <c r="A4740" s="6">
        <v>43941</v>
      </c>
      <c r="B4740" s="7" t="s">
        <v>21</v>
      </c>
      <c r="C4740" s="7" t="s">
        <v>4589</v>
      </c>
      <c r="D4740" s="7" t="s">
        <v>2170</v>
      </c>
      <c r="E4740" s="7" t="s">
        <v>16</v>
      </c>
      <c r="F4740" s="7"/>
      <c r="G4740" s="7" t="s">
        <v>17</v>
      </c>
      <c r="H4740" s="7" t="s">
        <v>7809</v>
      </c>
      <c r="I4740" s="7" t="s">
        <v>5081</v>
      </c>
      <c r="J4740" s="7"/>
      <c r="K4740" s="7"/>
      <c r="L4740" s="7"/>
      <c r="M4740" s="7"/>
      <c r="N4740" s="7">
        <v>118.8</v>
      </c>
      <c r="O4740" s="7">
        <v>1</v>
      </c>
      <c r="P4740" s="7">
        <v>118.8</v>
      </c>
      <c r="Q4740" s="7" t="s">
        <v>4402</v>
      </c>
      <c r="R4740" s="1"/>
      <c r="S4740" s="1"/>
      <c r="T4740" s="1"/>
      <c r="U4740" s="15" t="s">
        <v>816</v>
      </c>
      <c r="V4740" s="52"/>
      <c r="W4740" s="14" t="s">
        <v>815</v>
      </c>
      <c r="X4740" s="20">
        <v>0</v>
      </c>
      <c r="Y4740" s="7" t="s">
        <v>13511</v>
      </c>
      <c r="Z4740" s="11" t="s">
        <v>4442</v>
      </c>
      <c r="AA4740" s="7"/>
      <c r="AB4740" s="1" t="s">
        <v>14871</v>
      </c>
      <c r="AC4740" s="7"/>
      <c r="AD4740" s="1" t="s">
        <v>16269</v>
      </c>
    </row>
    <row r="4741" spans="1:30">
      <c r="A4741" s="6">
        <v>43946</v>
      </c>
      <c r="B4741" s="7" t="s">
        <v>21</v>
      </c>
      <c r="C4741" s="7" t="s">
        <v>4500</v>
      </c>
      <c r="D4741" s="11" t="s">
        <v>904</v>
      </c>
      <c r="E4741" s="7" t="s">
        <v>16</v>
      </c>
      <c r="F4741" s="7" t="s">
        <v>3462</v>
      </c>
      <c r="G4741" s="7" t="s">
        <v>17</v>
      </c>
      <c r="H4741" s="7" t="s">
        <v>7810</v>
      </c>
      <c r="I4741" s="7"/>
      <c r="J4741" s="7"/>
      <c r="K4741" s="7" t="s">
        <v>10211</v>
      </c>
      <c r="L4741" s="7" t="s">
        <v>10212</v>
      </c>
      <c r="M4741" s="7" t="s">
        <v>14781</v>
      </c>
      <c r="N4741" s="7">
        <v>115.6</v>
      </c>
      <c r="O4741" s="7">
        <v>80</v>
      </c>
      <c r="P4741" s="7">
        <v>15.45</v>
      </c>
      <c r="Q4741" s="7"/>
      <c r="R4741" s="1"/>
      <c r="S4741" s="1"/>
      <c r="T4741" s="1"/>
      <c r="U4741" s="15" t="s">
        <v>816</v>
      </c>
      <c r="V4741" s="52"/>
      <c r="W4741" s="14" t="s">
        <v>815</v>
      </c>
      <c r="X4741" s="20">
        <v>0</v>
      </c>
      <c r="Y4741" s="7" t="s">
        <v>13512</v>
      </c>
      <c r="Z4741" s="11" t="s">
        <v>4442</v>
      </c>
      <c r="AA4741" s="7">
        <v>5000</v>
      </c>
      <c r="AB4741" s="1" t="s">
        <v>16195</v>
      </c>
      <c r="AC4741" s="7" t="s">
        <v>14870</v>
      </c>
      <c r="AD4741" s="1" t="s">
        <v>16269</v>
      </c>
    </row>
    <row r="4742" spans="1:30">
      <c r="A4742" s="6">
        <v>43950</v>
      </c>
      <c r="B4742" s="7" t="s">
        <v>21</v>
      </c>
      <c r="C4742" s="7" t="s">
        <v>4483</v>
      </c>
      <c r="D4742" s="7" t="s">
        <v>39</v>
      </c>
      <c r="E4742" s="7" t="s">
        <v>117</v>
      </c>
      <c r="F4742" s="7" t="s">
        <v>5312</v>
      </c>
      <c r="G4742" s="7" t="s">
        <v>37</v>
      </c>
      <c r="H4742" s="7" t="s">
        <v>7811</v>
      </c>
      <c r="I4742" s="7" t="s">
        <v>10302</v>
      </c>
      <c r="J4742" s="7" t="s">
        <v>4548</v>
      </c>
      <c r="K4742" s="7" t="s">
        <v>10303</v>
      </c>
      <c r="L4742" s="7" t="s">
        <v>14808</v>
      </c>
      <c r="M4742" s="7" t="s">
        <v>14807</v>
      </c>
      <c r="N4742" s="7">
        <v>113.4</v>
      </c>
      <c r="O4742" s="7">
        <v>36</v>
      </c>
      <c r="P4742" s="7">
        <v>3.15</v>
      </c>
      <c r="Q4742" s="7"/>
      <c r="R4742" s="1"/>
      <c r="S4742" s="1"/>
      <c r="T4742" s="1"/>
      <c r="U4742" s="15" t="s">
        <v>816</v>
      </c>
      <c r="V4742" s="52"/>
      <c r="W4742" s="14" t="s">
        <v>815</v>
      </c>
      <c r="X4742" s="20">
        <v>0</v>
      </c>
      <c r="Y4742" s="7" t="s">
        <v>13513</v>
      </c>
      <c r="Z4742" s="11" t="s">
        <v>4442</v>
      </c>
      <c r="AA4742" s="7">
        <v>180000</v>
      </c>
      <c r="AB4742" s="1" t="s">
        <v>15115</v>
      </c>
      <c r="AC4742" s="7" t="s">
        <v>14869</v>
      </c>
      <c r="AD4742" s="1" t="s">
        <v>16269</v>
      </c>
    </row>
    <row r="4743" spans="1:30">
      <c r="A4743" s="6">
        <v>43921</v>
      </c>
      <c r="B4743" s="7" t="s">
        <v>15</v>
      </c>
      <c r="C4743" s="7" t="s">
        <v>4632</v>
      </c>
      <c r="D4743" s="7" t="s">
        <v>3512</v>
      </c>
      <c r="E4743" s="7" t="s">
        <v>16</v>
      </c>
      <c r="F4743" s="7"/>
      <c r="G4743" s="7" t="s">
        <v>17</v>
      </c>
      <c r="H4743" s="7" t="s">
        <v>7812</v>
      </c>
      <c r="I4743" s="7" t="s">
        <v>10490</v>
      </c>
      <c r="J4743" s="7" t="s">
        <v>10491</v>
      </c>
      <c r="K4743" s="7" t="s">
        <v>10491</v>
      </c>
      <c r="L4743" s="7" t="s">
        <v>3637</v>
      </c>
      <c r="M4743" s="7" t="s">
        <v>3638</v>
      </c>
      <c r="N4743" s="7">
        <v>113</v>
      </c>
      <c r="O4743" s="7">
        <v>100</v>
      </c>
      <c r="P4743" s="7">
        <v>1.1299999999999999</v>
      </c>
      <c r="Q4743" s="7"/>
      <c r="R4743" s="1"/>
      <c r="S4743" s="1"/>
      <c r="T4743" s="1"/>
      <c r="U4743" s="15" t="s">
        <v>816</v>
      </c>
      <c r="V4743" s="52"/>
      <c r="W4743" s="14" t="s">
        <v>815</v>
      </c>
      <c r="X4743" s="20">
        <v>0</v>
      </c>
      <c r="Y4743" s="7" t="s">
        <v>13514</v>
      </c>
      <c r="Z4743" s="11" t="s">
        <v>4442</v>
      </c>
      <c r="AA4743" s="7">
        <v>600000</v>
      </c>
      <c r="AB4743" s="1" t="s">
        <v>15390</v>
      </c>
      <c r="AC4743" s="7" t="s">
        <v>14868</v>
      </c>
      <c r="AD4743" s="1" t="s">
        <v>16269</v>
      </c>
    </row>
    <row r="4744" spans="1:30">
      <c r="A4744" s="6">
        <v>43936</v>
      </c>
      <c r="B4744" s="7" t="s">
        <v>15</v>
      </c>
      <c r="C4744" s="7" t="s">
        <v>4458</v>
      </c>
      <c r="D4744" s="11" t="s">
        <v>904</v>
      </c>
      <c r="E4744" s="7" t="s">
        <v>16</v>
      </c>
      <c r="F4744" s="7" t="s">
        <v>6341</v>
      </c>
      <c r="G4744" s="7" t="s">
        <v>17</v>
      </c>
      <c r="H4744" s="7" t="s">
        <v>7706</v>
      </c>
      <c r="I4744" s="7" t="s">
        <v>8783</v>
      </c>
      <c r="J4744" s="7" t="s">
        <v>9456</v>
      </c>
      <c r="K4744" s="7"/>
      <c r="L4744" s="7" t="s">
        <v>14591</v>
      </c>
      <c r="M4744" s="7" t="s">
        <v>9457</v>
      </c>
      <c r="N4744" s="7">
        <v>110</v>
      </c>
      <c r="O4744" s="7">
        <v>2</v>
      </c>
      <c r="P4744" s="7">
        <v>55</v>
      </c>
      <c r="Q4744" s="7"/>
      <c r="R4744" s="1"/>
      <c r="S4744" s="1"/>
      <c r="T4744" s="1"/>
      <c r="U4744" s="15" t="s">
        <v>816</v>
      </c>
      <c r="V4744" s="52"/>
      <c r="W4744" s="14" t="s">
        <v>815</v>
      </c>
      <c r="X4744" s="20">
        <v>0</v>
      </c>
      <c r="Y4744" s="7" t="s">
        <v>13515</v>
      </c>
      <c r="Z4744" s="11" t="s">
        <v>4442</v>
      </c>
      <c r="AA4744" s="7">
        <v>5000</v>
      </c>
      <c r="AB4744" s="1" t="s">
        <v>15995</v>
      </c>
      <c r="AC4744" s="7" t="s">
        <v>14870</v>
      </c>
      <c r="AD4744" s="1" t="s">
        <v>16269</v>
      </c>
    </row>
    <row r="4745" spans="1:30">
      <c r="A4745" s="6">
        <v>43945</v>
      </c>
      <c r="B4745" s="7" t="s">
        <v>21</v>
      </c>
      <c r="C4745" s="7" t="s">
        <v>6310</v>
      </c>
      <c r="D4745" s="11" t="s">
        <v>904</v>
      </c>
      <c r="E4745" s="7" t="s">
        <v>117</v>
      </c>
      <c r="F4745" s="7" t="s">
        <v>1303</v>
      </c>
      <c r="G4745" s="7" t="s">
        <v>17</v>
      </c>
      <c r="H4745" s="7" t="s">
        <v>7813</v>
      </c>
      <c r="I4745" s="7" t="s">
        <v>10492</v>
      </c>
      <c r="J4745" s="7"/>
      <c r="K4745" s="7" t="s">
        <v>10493</v>
      </c>
      <c r="L4745" s="7" t="s">
        <v>14854</v>
      </c>
      <c r="M4745" s="7" t="s">
        <v>10494</v>
      </c>
      <c r="N4745" s="7">
        <v>109.2</v>
      </c>
      <c r="O4745" s="7"/>
      <c r="P4745" s="7"/>
      <c r="Q4745" s="7"/>
      <c r="R4745" s="1"/>
      <c r="S4745" s="1"/>
      <c r="T4745" s="1"/>
      <c r="U4745" s="15" t="s">
        <v>816</v>
      </c>
      <c r="V4745" s="52"/>
      <c r="W4745" s="14" t="s">
        <v>815</v>
      </c>
      <c r="X4745" s="20">
        <v>0</v>
      </c>
      <c r="Y4745" s="7" t="s">
        <v>13516</v>
      </c>
      <c r="Z4745" s="11" t="s">
        <v>4442</v>
      </c>
      <c r="AA4745" s="7">
        <v>0</v>
      </c>
      <c r="AB4745" s="1" t="s">
        <v>16254</v>
      </c>
      <c r="AC4745" s="7" t="s">
        <v>14870</v>
      </c>
      <c r="AD4745" s="1" t="s">
        <v>16269</v>
      </c>
    </row>
    <row r="4746" spans="1:30">
      <c r="A4746" s="6">
        <v>43937</v>
      </c>
      <c r="B4746" s="7" t="s">
        <v>15</v>
      </c>
      <c r="C4746" s="7" t="s">
        <v>4458</v>
      </c>
      <c r="D4746" s="11" t="s">
        <v>904</v>
      </c>
      <c r="E4746" s="7" t="s">
        <v>16</v>
      </c>
      <c r="F4746" s="7" t="s">
        <v>4459</v>
      </c>
      <c r="G4746" s="7" t="s">
        <v>17</v>
      </c>
      <c r="H4746" s="7" t="s">
        <v>7814</v>
      </c>
      <c r="I4746" s="7" t="s">
        <v>10495</v>
      </c>
      <c r="J4746" s="7"/>
      <c r="K4746" s="7" t="s">
        <v>4517</v>
      </c>
      <c r="L4746" s="7" t="s">
        <v>8294</v>
      </c>
      <c r="M4746" s="7" t="s">
        <v>1846</v>
      </c>
      <c r="N4746" s="7">
        <v>108</v>
      </c>
      <c r="O4746" s="7">
        <v>720</v>
      </c>
      <c r="P4746" s="7">
        <v>0.15</v>
      </c>
      <c r="Q4746" s="7"/>
      <c r="R4746" s="1"/>
      <c r="S4746" s="1"/>
      <c r="T4746" s="1"/>
      <c r="U4746" s="15" t="s">
        <v>816</v>
      </c>
      <c r="V4746" s="52"/>
      <c r="W4746" s="14" t="s">
        <v>815</v>
      </c>
      <c r="X4746" s="20">
        <v>0</v>
      </c>
      <c r="Y4746" s="7" t="s">
        <v>13517</v>
      </c>
      <c r="Z4746" s="11" t="s">
        <v>4442</v>
      </c>
      <c r="AA4746" s="7">
        <v>16528194</v>
      </c>
      <c r="AB4746" s="1" t="s">
        <v>15168</v>
      </c>
      <c r="AC4746" s="7" t="s">
        <v>14869</v>
      </c>
      <c r="AD4746" s="1" t="s">
        <v>16269</v>
      </c>
    </row>
    <row r="4747" spans="1:30">
      <c r="A4747" s="6" t="s">
        <v>815</v>
      </c>
      <c r="B4747" s="7" t="s">
        <v>15</v>
      </c>
      <c r="C4747" s="7" t="s">
        <v>4458</v>
      </c>
      <c r="D4747" s="11" t="s">
        <v>904</v>
      </c>
      <c r="E4747" s="7" t="s">
        <v>16</v>
      </c>
      <c r="F4747" s="7" t="s">
        <v>4461</v>
      </c>
      <c r="G4747" s="7" t="s">
        <v>17</v>
      </c>
      <c r="H4747" s="7" t="s">
        <v>7815</v>
      </c>
      <c r="I4747" s="7" t="s">
        <v>8783</v>
      </c>
      <c r="J4747" s="7"/>
      <c r="K4747" s="7" t="s">
        <v>4525</v>
      </c>
      <c r="L4747" s="7"/>
      <c r="M4747" s="7"/>
      <c r="N4747" s="7">
        <v>108</v>
      </c>
      <c r="O4747" s="7"/>
      <c r="P4747" s="7"/>
      <c r="Q4747" s="7"/>
      <c r="R4747" s="1"/>
      <c r="S4747" s="1"/>
      <c r="T4747" s="1"/>
      <c r="U4747" s="15" t="s">
        <v>816</v>
      </c>
      <c r="V4747" s="52"/>
      <c r="W4747" s="14" t="s">
        <v>815</v>
      </c>
      <c r="X4747" s="20">
        <v>0</v>
      </c>
      <c r="Y4747" s="7" t="s">
        <v>13518</v>
      </c>
      <c r="Z4747" s="11" t="s">
        <v>4442</v>
      </c>
      <c r="AA4747" s="7"/>
      <c r="AB4747" s="1" t="s">
        <v>14871</v>
      </c>
      <c r="AC4747" s="7"/>
      <c r="AD4747" s="1" t="s">
        <v>16269</v>
      </c>
    </row>
    <row r="4748" spans="1:30">
      <c r="A4748" s="6">
        <v>43943</v>
      </c>
      <c r="B4748" s="7" t="s">
        <v>15</v>
      </c>
      <c r="C4748" s="7" t="s">
        <v>4642</v>
      </c>
      <c r="D4748" s="7" t="s">
        <v>2046</v>
      </c>
      <c r="E4748" s="7" t="s">
        <v>16</v>
      </c>
      <c r="F4748" s="7"/>
      <c r="G4748" s="7" t="s">
        <v>17</v>
      </c>
      <c r="H4748" s="7" t="s">
        <v>7816</v>
      </c>
      <c r="I4748" s="7" t="s">
        <v>2093</v>
      </c>
      <c r="J4748" s="7"/>
      <c r="K4748" s="7" t="s">
        <v>2094</v>
      </c>
      <c r="L4748" s="7" t="s">
        <v>13865</v>
      </c>
      <c r="M4748" s="7" t="s">
        <v>2055</v>
      </c>
      <c r="N4748" s="7">
        <v>100</v>
      </c>
      <c r="O4748" s="7">
        <v>1000</v>
      </c>
      <c r="P4748" s="7">
        <v>0.1</v>
      </c>
      <c r="Q4748" s="7"/>
      <c r="R4748" s="1"/>
      <c r="S4748" s="1"/>
      <c r="T4748" s="1"/>
      <c r="U4748" s="15" t="s">
        <v>816</v>
      </c>
      <c r="V4748" s="52"/>
      <c r="W4748" s="14" t="s">
        <v>815</v>
      </c>
      <c r="X4748" s="20">
        <v>0</v>
      </c>
      <c r="Y4748" s="7" t="s">
        <v>13519</v>
      </c>
      <c r="Z4748" s="11" t="s">
        <v>4442</v>
      </c>
      <c r="AA4748" s="7">
        <v>2000000</v>
      </c>
      <c r="AB4748" s="1" t="s">
        <v>15207</v>
      </c>
      <c r="AC4748" s="7" t="s">
        <v>14869</v>
      </c>
      <c r="AD4748" s="1" t="s">
        <v>16269</v>
      </c>
    </row>
    <row r="4749" spans="1:30">
      <c r="A4749" s="6">
        <v>43936</v>
      </c>
      <c r="B4749" s="7" t="s">
        <v>15</v>
      </c>
      <c r="C4749" s="7" t="s">
        <v>4458</v>
      </c>
      <c r="D4749" s="11" t="s">
        <v>904</v>
      </c>
      <c r="E4749" s="7" t="s">
        <v>16</v>
      </c>
      <c r="F4749" s="7" t="s">
        <v>6341</v>
      </c>
      <c r="G4749" s="7" t="s">
        <v>17</v>
      </c>
      <c r="H4749" s="7" t="s">
        <v>7817</v>
      </c>
      <c r="I4749" s="7" t="s">
        <v>8783</v>
      </c>
      <c r="J4749" s="7" t="s">
        <v>9456</v>
      </c>
      <c r="K4749" s="7"/>
      <c r="L4749" s="7" t="s">
        <v>14591</v>
      </c>
      <c r="M4749" s="7" t="s">
        <v>9457</v>
      </c>
      <c r="N4749" s="7">
        <v>100</v>
      </c>
      <c r="O4749" s="7">
        <v>1</v>
      </c>
      <c r="P4749" s="7"/>
      <c r="Q4749" s="7"/>
      <c r="R4749" s="1"/>
      <c r="S4749" s="1"/>
      <c r="T4749" s="1"/>
      <c r="U4749" s="15" t="s">
        <v>816</v>
      </c>
      <c r="V4749" s="52"/>
      <c r="W4749" s="14" t="s">
        <v>815</v>
      </c>
      <c r="X4749" s="20">
        <v>0</v>
      </c>
      <c r="Y4749" s="7" t="s">
        <v>13520</v>
      </c>
      <c r="Z4749" s="11" t="s">
        <v>4442</v>
      </c>
      <c r="AA4749" s="7">
        <v>5000</v>
      </c>
      <c r="AB4749" s="1" t="s">
        <v>15995</v>
      </c>
      <c r="AC4749" s="7" t="s">
        <v>14870</v>
      </c>
      <c r="AD4749" s="1" t="s">
        <v>16269</v>
      </c>
    </row>
    <row r="4750" spans="1:30">
      <c r="A4750" s="6">
        <v>43943</v>
      </c>
      <c r="B4750" s="7" t="s">
        <v>15</v>
      </c>
      <c r="C4750" s="7" t="s">
        <v>5184</v>
      </c>
      <c r="D4750" s="7" t="s">
        <v>474</v>
      </c>
      <c r="E4750" s="7" t="s">
        <v>16</v>
      </c>
      <c r="F4750" s="7"/>
      <c r="G4750" s="7" t="s">
        <v>37</v>
      </c>
      <c r="H4750" s="7" t="s">
        <v>7818</v>
      </c>
      <c r="I4750" s="7" t="s">
        <v>496</v>
      </c>
      <c r="J4750" s="7"/>
      <c r="K4750" s="7" t="s">
        <v>497</v>
      </c>
      <c r="L4750" s="7" t="s">
        <v>13710</v>
      </c>
      <c r="M4750" s="7" t="s">
        <v>533</v>
      </c>
      <c r="N4750" s="7">
        <v>99</v>
      </c>
      <c r="O4750" s="7">
        <v>50</v>
      </c>
      <c r="P4750" s="7">
        <v>1.98</v>
      </c>
      <c r="Q4750" s="7"/>
      <c r="R4750" s="1"/>
      <c r="S4750" s="1"/>
      <c r="T4750" s="1"/>
      <c r="U4750" s="15" t="s">
        <v>816</v>
      </c>
      <c r="V4750" s="52"/>
      <c r="W4750" s="14" t="s">
        <v>815</v>
      </c>
      <c r="X4750" s="20">
        <v>0</v>
      </c>
      <c r="Y4750" s="7" t="s">
        <v>13521</v>
      </c>
      <c r="Z4750" s="11" t="s">
        <v>4442</v>
      </c>
      <c r="AA4750" s="7">
        <v>155000</v>
      </c>
      <c r="AB4750" s="1" t="s">
        <v>14962</v>
      </c>
      <c r="AC4750" s="7" t="s">
        <v>14870</v>
      </c>
      <c r="AD4750" s="1" t="s">
        <v>16269</v>
      </c>
    </row>
    <row r="4751" spans="1:30">
      <c r="A4751" s="6">
        <v>43943</v>
      </c>
      <c r="B4751" s="7" t="s">
        <v>15</v>
      </c>
      <c r="C4751" s="7" t="s">
        <v>4642</v>
      </c>
      <c r="D4751" s="7" t="s">
        <v>2046</v>
      </c>
      <c r="E4751" s="7" t="s">
        <v>16</v>
      </c>
      <c r="F4751" s="7"/>
      <c r="G4751" s="7" t="s">
        <v>17</v>
      </c>
      <c r="H4751" s="7" t="s">
        <v>7819</v>
      </c>
      <c r="I4751" s="7" t="s">
        <v>2093</v>
      </c>
      <c r="J4751" s="7"/>
      <c r="K4751" s="7" t="s">
        <v>2094</v>
      </c>
      <c r="L4751" s="7" t="s">
        <v>13865</v>
      </c>
      <c r="M4751" s="7" t="s">
        <v>2055</v>
      </c>
      <c r="N4751" s="7">
        <v>99</v>
      </c>
      <c r="O4751" s="7">
        <v>100</v>
      </c>
      <c r="P4751" s="7">
        <v>0.99</v>
      </c>
      <c r="Q4751" s="7"/>
      <c r="R4751" s="1"/>
      <c r="S4751" s="1"/>
      <c r="T4751" s="1"/>
      <c r="U4751" s="15" t="s">
        <v>816</v>
      </c>
      <c r="V4751" s="52"/>
      <c r="W4751" s="14" t="s">
        <v>815</v>
      </c>
      <c r="X4751" s="20">
        <v>0</v>
      </c>
      <c r="Y4751" s="7" t="s">
        <v>13522</v>
      </c>
      <c r="Z4751" s="11" t="s">
        <v>4442</v>
      </c>
      <c r="AA4751" s="7">
        <v>2000000</v>
      </c>
      <c r="AB4751" s="1" t="s">
        <v>15207</v>
      </c>
      <c r="AC4751" s="7" t="s">
        <v>14869</v>
      </c>
      <c r="AD4751" s="1" t="s">
        <v>16269</v>
      </c>
    </row>
    <row r="4752" spans="1:30">
      <c r="A4752" s="6">
        <v>43943</v>
      </c>
      <c r="B4752" s="7" t="s">
        <v>15</v>
      </c>
      <c r="C4752" s="7" t="s">
        <v>4642</v>
      </c>
      <c r="D4752" s="7" t="s">
        <v>2046</v>
      </c>
      <c r="E4752" s="7" t="s">
        <v>16</v>
      </c>
      <c r="F4752" s="7"/>
      <c r="G4752" s="7" t="s">
        <v>17</v>
      </c>
      <c r="H4752" s="7" t="s">
        <v>7820</v>
      </c>
      <c r="I4752" s="7" t="s">
        <v>2093</v>
      </c>
      <c r="J4752" s="7"/>
      <c r="K4752" s="7" t="s">
        <v>2094</v>
      </c>
      <c r="L4752" s="7" t="s">
        <v>13865</v>
      </c>
      <c r="M4752" s="7" t="s">
        <v>2055</v>
      </c>
      <c r="N4752" s="7">
        <v>99</v>
      </c>
      <c r="O4752" s="7">
        <v>100</v>
      </c>
      <c r="P4752" s="7">
        <v>0.99</v>
      </c>
      <c r="Q4752" s="7"/>
      <c r="R4752" s="1"/>
      <c r="S4752" s="1"/>
      <c r="T4752" s="1"/>
      <c r="U4752" s="15" t="s">
        <v>816</v>
      </c>
      <c r="V4752" s="52"/>
      <c r="W4752" s="14" t="s">
        <v>815</v>
      </c>
      <c r="X4752" s="20">
        <v>0</v>
      </c>
      <c r="Y4752" s="7" t="s">
        <v>13523</v>
      </c>
      <c r="Z4752" s="11" t="s">
        <v>4442</v>
      </c>
      <c r="AA4752" s="7">
        <v>2000000</v>
      </c>
      <c r="AB4752" s="1" t="s">
        <v>15207</v>
      </c>
      <c r="AC4752" s="7" t="s">
        <v>14869</v>
      </c>
      <c r="AD4752" s="1" t="s">
        <v>16269</v>
      </c>
    </row>
    <row r="4753" spans="1:30">
      <c r="A4753" s="6" t="s">
        <v>815</v>
      </c>
      <c r="B4753" s="7" t="s">
        <v>15</v>
      </c>
      <c r="C4753" s="7" t="s">
        <v>4458</v>
      </c>
      <c r="D4753" s="11" t="s">
        <v>904</v>
      </c>
      <c r="E4753" s="7" t="s">
        <v>16</v>
      </c>
      <c r="F4753" s="7" t="s">
        <v>4461</v>
      </c>
      <c r="G4753" s="7" t="s">
        <v>17</v>
      </c>
      <c r="H4753" s="7" t="s">
        <v>7821</v>
      </c>
      <c r="I4753" s="7" t="s">
        <v>8783</v>
      </c>
      <c r="J4753" s="7"/>
      <c r="K4753" s="7" t="s">
        <v>4525</v>
      </c>
      <c r="L4753" s="7"/>
      <c r="M4753" s="7"/>
      <c r="N4753" s="7">
        <v>96</v>
      </c>
      <c r="O4753" s="7"/>
      <c r="P4753" s="7"/>
      <c r="Q4753" s="7"/>
      <c r="R4753" s="1"/>
      <c r="S4753" s="1"/>
      <c r="T4753" s="1"/>
      <c r="U4753" s="15" t="s">
        <v>816</v>
      </c>
      <c r="V4753" s="52"/>
      <c r="W4753" s="14" t="s">
        <v>815</v>
      </c>
      <c r="X4753" s="20">
        <v>0</v>
      </c>
      <c r="Y4753" s="7" t="s">
        <v>13524</v>
      </c>
      <c r="Z4753" s="11" t="s">
        <v>4442</v>
      </c>
      <c r="AA4753" s="7"/>
      <c r="AB4753" s="1" t="s">
        <v>14871</v>
      </c>
      <c r="AC4753" s="7"/>
      <c r="AD4753" s="1" t="s">
        <v>16269</v>
      </c>
    </row>
    <row r="4754" spans="1:30">
      <c r="A4754" s="6">
        <v>43941</v>
      </c>
      <c r="B4754" s="7" t="s">
        <v>21</v>
      </c>
      <c r="C4754" s="7" t="s">
        <v>2648</v>
      </c>
      <c r="D4754" s="11" t="s">
        <v>3952</v>
      </c>
      <c r="E4754" s="7" t="s">
        <v>16</v>
      </c>
      <c r="F4754" s="7" t="s">
        <v>6186</v>
      </c>
      <c r="G4754" s="7" t="s">
        <v>17</v>
      </c>
      <c r="H4754" s="7" t="s">
        <v>7822</v>
      </c>
      <c r="I4754" s="7" t="s">
        <v>10496</v>
      </c>
      <c r="J4754" s="7"/>
      <c r="K4754" s="7"/>
      <c r="L4754" s="7" t="s">
        <v>10497</v>
      </c>
      <c r="M4754" s="7" t="s">
        <v>14855</v>
      </c>
      <c r="N4754" s="7">
        <v>94.8</v>
      </c>
      <c r="O4754" s="7"/>
      <c r="P4754" s="7"/>
      <c r="Q4754" s="7"/>
      <c r="R4754" s="1"/>
      <c r="S4754" s="1"/>
      <c r="T4754" s="1"/>
      <c r="U4754" s="15" t="s">
        <v>816</v>
      </c>
      <c r="V4754" s="52"/>
      <c r="W4754" s="14" t="s">
        <v>815</v>
      </c>
      <c r="X4754" s="20">
        <v>0</v>
      </c>
      <c r="Y4754" s="7" t="s">
        <v>13525</v>
      </c>
      <c r="Z4754" s="11" t="s">
        <v>4442</v>
      </c>
      <c r="AA4754" s="7">
        <v>200000</v>
      </c>
      <c r="AB4754" s="1" t="s">
        <v>16255</v>
      </c>
      <c r="AC4754" s="7" t="s">
        <v>14870</v>
      </c>
      <c r="AD4754" s="1" t="s">
        <v>16269</v>
      </c>
    </row>
    <row r="4755" spans="1:30">
      <c r="A4755" s="6" t="s">
        <v>815</v>
      </c>
      <c r="B4755" s="7" t="s">
        <v>15</v>
      </c>
      <c r="C4755" s="7" t="s">
        <v>4458</v>
      </c>
      <c r="D4755" s="11" t="s">
        <v>904</v>
      </c>
      <c r="E4755" s="7" t="s">
        <v>16</v>
      </c>
      <c r="F4755" s="7" t="s">
        <v>4459</v>
      </c>
      <c r="G4755" s="7" t="s">
        <v>17</v>
      </c>
      <c r="H4755" s="7" t="s">
        <v>7823</v>
      </c>
      <c r="I4755" s="7" t="s">
        <v>4843</v>
      </c>
      <c r="J4755" s="7"/>
      <c r="K4755" s="7" t="s">
        <v>4517</v>
      </c>
      <c r="L4755" s="7" t="s">
        <v>8316</v>
      </c>
      <c r="M4755" s="7" t="s">
        <v>14305</v>
      </c>
      <c r="N4755" s="7">
        <v>93</v>
      </c>
      <c r="O4755" s="7"/>
      <c r="P4755" s="7"/>
      <c r="Q4755" s="7"/>
      <c r="R4755" s="1"/>
      <c r="S4755" s="1"/>
      <c r="T4755" s="1"/>
      <c r="U4755" s="15" t="s">
        <v>816</v>
      </c>
      <c r="V4755" s="52"/>
      <c r="W4755" s="14" t="s">
        <v>815</v>
      </c>
      <c r="X4755" s="20">
        <v>0</v>
      </c>
      <c r="Y4755" s="7" t="s">
        <v>13526</v>
      </c>
      <c r="Z4755" s="11" t="s">
        <v>4442</v>
      </c>
      <c r="AA4755" s="7">
        <v>103730196.44</v>
      </c>
      <c r="AB4755" s="1" t="s">
        <v>15679</v>
      </c>
      <c r="AC4755" s="7" t="s">
        <v>14869</v>
      </c>
      <c r="AD4755" s="1" t="s">
        <v>16269</v>
      </c>
    </row>
    <row r="4756" spans="1:30">
      <c r="A4756" s="6">
        <v>43936</v>
      </c>
      <c r="B4756" s="7" t="s">
        <v>15</v>
      </c>
      <c r="C4756" s="7" t="s">
        <v>4458</v>
      </c>
      <c r="D4756" s="11" t="s">
        <v>904</v>
      </c>
      <c r="E4756" s="7" t="s">
        <v>16</v>
      </c>
      <c r="F4756" s="7" t="s">
        <v>6341</v>
      </c>
      <c r="G4756" s="7" t="s">
        <v>17</v>
      </c>
      <c r="H4756" s="7" t="s">
        <v>7731</v>
      </c>
      <c r="I4756" s="7" t="s">
        <v>8783</v>
      </c>
      <c r="J4756" s="7" t="s">
        <v>9456</v>
      </c>
      <c r="K4756" s="7"/>
      <c r="L4756" s="7" t="s">
        <v>14591</v>
      </c>
      <c r="M4756" s="7" t="s">
        <v>9457</v>
      </c>
      <c r="N4756" s="7">
        <v>92</v>
      </c>
      <c r="O4756" s="7">
        <v>4</v>
      </c>
      <c r="P4756" s="7">
        <v>23</v>
      </c>
      <c r="Q4756" s="7"/>
      <c r="R4756" s="1"/>
      <c r="S4756" s="1"/>
      <c r="T4756" s="1"/>
      <c r="U4756" s="15" t="s">
        <v>816</v>
      </c>
      <c r="V4756" s="52"/>
      <c r="W4756" s="14" t="s">
        <v>815</v>
      </c>
      <c r="X4756" s="20">
        <v>0</v>
      </c>
      <c r="Y4756" s="7" t="s">
        <v>13527</v>
      </c>
      <c r="Z4756" s="11" t="s">
        <v>4442</v>
      </c>
      <c r="AA4756" s="7">
        <v>5000</v>
      </c>
      <c r="AB4756" s="1" t="s">
        <v>15995</v>
      </c>
      <c r="AC4756" s="7" t="s">
        <v>14870</v>
      </c>
      <c r="AD4756" s="1" t="s">
        <v>16269</v>
      </c>
    </row>
    <row r="4757" spans="1:30">
      <c r="A4757" s="6" t="s">
        <v>815</v>
      </c>
      <c r="B4757" s="7" t="s">
        <v>15</v>
      </c>
      <c r="C4757" s="7" t="s">
        <v>4458</v>
      </c>
      <c r="D4757" s="11" t="s">
        <v>904</v>
      </c>
      <c r="E4757" s="7" t="s">
        <v>16</v>
      </c>
      <c r="F4757" s="7" t="s">
        <v>4459</v>
      </c>
      <c r="G4757" s="7" t="s">
        <v>17</v>
      </c>
      <c r="H4757" s="7" t="s">
        <v>7824</v>
      </c>
      <c r="I4757" s="7" t="s">
        <v>9661</v>
      </c>
      <c r="J4757" s="7"/>
      <c r="K4757" s="7" t="s">
        <v>4517</v>
      </c>
      <c r="L4757" s="7" t="s">
        <v>8254</v>
      </c>
      <c r="M4757" s="7" t="s">
        <v>8538</v>
      </c>
      <c r="N4757" s="7">
        <v>90</v>
      </c>
      <c r="O4757" s="7"/>
      <c r="P4757" s="7"/>
      <c r="Q4757" s="7"/>
      <c r="R4757" s="1"/>
      <c r="S4757" s="1"/>
      <c r="T4757" s="1"/>
      <c r="U4757" s="15" t="s">
        <v>816</v>
      </c>
      <c r="V4757" s="52"/>
      <c r="W4757" s="14" t="s">
        <v>815</v>
      </c>
      <c r="X4757" s="20">
        <v>0</v>
      </c>
      <c r="Y4757" s="7" t="s">
        <v>13528</v>
      </c>
      <c r="Z4757" s="11" t="s">
        <v>4442</v>
      </c>
      <c r="AA4757" s="7">
        <v>3600000</v>
      </c>
      <c r="AB4757" s="1" t="s">
        <v>15660</v>
      </c>
      <c r="AC4757" s="7" t="s">
        <v>14869</v>
      </c>
      <c r="AD4757" s="1" t="s">
        <v>16269</v>
      </c>
    </row>
    <row r="4758" spans="1:30">
      <c r="A4758" s="6" t="s">
        <v>815</v>
      </c>
      <c r="B4758" s="7" t="s">
        <v>15</v>
      </c>
      <c r="C4758" s="7" t="s">
        <v>4458</v>
      </c>
      <c r="D4758" s="11" t="s">
        <v>904</v>
      </c>
      <c r="E4758" s="7" t="s">
        <v>16</v>
      </c>
      <c r="F4758" s="7" t="s">
        <v>4461</v>
      </c>
      <c r="G4758" s="7" t="s">
        <v>17</v>
      </c>
      <c r="H4758" s="7" t="s">
        <v>7825</v>
      </c>
      <c r="I4758" s="7" t="s">
        <v>8783</v>
      </c>
      <c r="J4758" s="7"/>
      <c r="K4758" s="7" t="s">
        <v>4525</v>
      </c>
      <c r="L4758" s="7"/>
      <c r="M4758" s="7"/>
      <c r="N4758" s="7">
        <v>89.1</v>
      </c>
      <c r="O4758" s="7"/>
      <c r="P4758" s="7"/>
      <c r="Q4758" s="7"/>
      <c r="R4758" s="1"/>
      <c r="S4758" s="1"/>
      <c r="T4758" s="1"/>
      <c r="U4758" s="15" t="s">
        <v>816</v>
      </c>
      <c r="V4758" s="52"/>
      <c r="W4758" s="14" t="s">
        <v>815</v>
      </c>
      <c r="X4758" s="20">
        <v>0</v>
      </c>
      <c r="Y4758" s="7" t="s">
        <v>13529</v>
      </c>
      <c r="Z4758" s="11" t="s">
        <v>4442</v>
      </c>
      <c r="AA4758" s="7"/>
      <c r="AB4758" s="1" t="s">
        <v>14871</v>
      </c>
      <c r="AC4758" s="7"/>
      <c r="AD4758" s="1" t="s">
        <v>16269</v>
      </c>
    </row>
    <row r="4759" spans="1:30">
      <c r="A4759" s="6">
        <v>43936</v>
      </c>
      <c r="B4759" s="7" t="s">
        <v>15</v>
      </c>
      <c r="C4759" s="7" t="s">
        <v>4458</v>
      </c>
      <c r="D4759" s="11" t="s">
        <v>904</v>
      </c>
      <c r="E4759" s="7" t="s">
        <v>16</v>
      </c>
      <c r="F4759" s="7" t="s">
        <v>6341</v>
      </c>
      <c r="G4759" s="7" t="s">
        <v>17</v>
      </c>
      <c r="H4759" s="7" t="s">
        <v>7738</v>
      </c>
      <c r="I4759" s="7" t="s">
        <v>8783</v>
      </c>
      <c r="J4759" s="7" t="s">
        <v>9456</v>
      </c>
      <c r="K4759" s="7"/>
      <c r="L4759" s="7" t="s">
        <v>14591</v>
      </c>
      <c r="M4759" s="7" t="s">
        <v>9457</v>
      </c>
      <c r="N4759" s="7">
        <v>88</v>
      </c>
      <c r="O4759" s="7">
        <v>1</v>
      </c>
      <c r="P4759" s="7">
        <v>88</v>
      </c>
      <c r="Q4759" s="7"/>
      <c r="R4759" s="1"/>
      <c r="S4759" s="1"/>
      <c r="T4759" s="1"/>
      <c r="U4759" s="15" t="s">
        <v>816</v>
      </c>
      <c r="V4759" s="52"/>
      <c r="W4759" s="14" t="s">
        <v>815</v>
      </c>
      <c r="X4759" s="20">
        <v>0</v>
      </c>
      <c r="Y4759" s="7" t="s">
        <v>13530</v>
      </c>
      <c r="Z4759" s="11" t="s">
        <v>4442</v>
      </c>
      <c r="AA4759" s="7">
        <v>5000</v>
      </c>
      <c r="AB4759" s="1" t="s">
        <v>15995</v>
      </c>
      <c r="AC4759" s="7" t="s">
        <v>14870</v>
      </c>
      <c r="AD4759" s="1" t="s">
        <v>16269</v>
      </c>
    </row>
    <row r="4760" spans="1:30">
      <c r="A4760" s="6">
        <v>43944</v>
      </c>
      <c r="B4760" s="7" t="s">
        <v>21</v>
      </c>
      <c r="C4760" s="7" t="s">
        <v>4594</v>
      </c>
      <c r="D4760" s="11" t="s">
        <v>904</v>
      </c>
      <c r="E4760" s="7" t="s">
        <v>117</v>
      </c>
      <c r="F4760" s="7" t="s">
        <v>1191</v>
      </c>
      <c r="G4760" s="7" t="s">
        <v>17</v>
      </c>
      <c r="H4760" s="7" t="s">
        <v>7826</v>
      </c>
      <c r="I4760" s="7" t="s">
        <v>10498</v>
      </c>
      <c r="J4760" s="7"/>
      <c r="K4760" s="7"/>
      <c r="L4760" s="7" t="s">
        <v>13795</v>
      </c>
      <c r="M4760" s="7" t="s">
        <v>1242</v>
      </c>
      <c r="N4760" s="7">
        <v>87.6</v>
      </c>
      <c r="O4760" s="7"/>
      <c r="P4760" s="7"/>
      <c r="Q4760" s="7"/>
      <c r="R4760" s="1"/>
      <c r="S4760" s="1"/>
      <c r="T4760" s="1"/>
      <c r="U4760" s="15" t="s">
        <v>816</v>
      </c>
      <c r="V4760" s="52"/>
      <c r="W4760" s="14" t="s">
        <v>815</v>
      </c>
      <c r="X4760" s="20">
        <v>0</v>
      </c>
      <c r="Y4760" s="7" t="s">
        <v>13531</v>
      </c>
      <c r="Z4760" s="11" t="s">
        <v>4442</v>
      </c>
      <c r="AA4760" s="7">
        <v>93700</v>
      </c>
      <c r="AB4760" s="1" t="s">
        <v>15075</v>
      </c>
      <c r="AC4760" s="7" t="s">
        <v>14868</v>
      </c>
      <c r="AD4760" s="1" t="s">
        <v>16269</v>
      </c>
    </row>
    <row r="4761" spans="1:30">
      <c r="A4761" s="6" t="s">
        <v>815</v>
      </c>
      <c r="B4761" s="7" t="s">
        <v>15</v>
      </c>
      <c r="C4761" s="7" t="s">
        <v>4458</v>
      </c>
      <c r="D4761" s="11" t="s">
        <v>904</v>
      </c>
      <c r="E4761" s="7" t="s">
        <v>16</v>
      </c>
      <c r="F4761" s="7" t="s">
        <v>4461</v>
      </c>
      <c r="G4761" s="7" t="s">
        <v>17</v>
      </c>
      <c r="H4761" s="7" t="s">
        <v>7827</v>
      </c>
      <c r="I4761" s="7" t="s">
        <v>8783</v>
      </c>
      <c r="J4761" s="7"/>
      <c r="K4761" s="7" t="s">
        <v>4525</v>
      </c>
      <c r="L4761" s="7"/>
      <c r="M4761" s="7"/>
      <c r="N4761" s="7">
        <v>87</v>
      </c>
      <c r="O4761" s="7"/>
      <c r="P4761" s="7"/>
      <c r="Q4761" s="7"/>
      <c r="R4761" s="1"/>
      <c r="S4761" s="1"/>
      <c r="T4761" s="1"/>
      <c r="U4761" s="15" t="s">
        <v>816</v>
      </c>
      <c r="V4761" s="52"/>
      <c r="W4761" s="14" t="s">
        <v>815</v>
      </c>
      <c r="X4761" s="20">
        <v>0</v>
      </c>
      <c r="Y4761" s="7" t="s">
        <v>13532</v>
      </c>
      <c r="Z4761" s="11" t="s">
        <v>4442</v>
      </c>
      <c r="AA4761" s="7"/>
      <c r="AB4761" s="1" t="s">
        <v>14871</v>
      </c>
      <c r="AC4761" s="7"/>
      <c r="AD4761" s="1" t="s">
        <v>16269</v>
      </c>
    </row>
    <row r="4762" spans="1:30">
      <c r="A4762" s="6">
        <v>43936</v>
      </c>
      <c r="B4762" s="7" t="s">
        <v>15</v>
      </c>
      <c r="C4762" s="7" t="s">
        <v>4458</v>
      </c>
      <c r="D4762" s="11" t="s">
        <v>904</v>
      </c>
      <c r="E4762" s="7" t="s">
        <v>16</v>
      </c>
      <c r="F4762" s="7" t="s">
        <v>6341</v>
      </c>
      <c r="G4762" s="7" t="s">
        <v>17</v>
      </c>
      <c r="H4762" s="7" t="s">
        <v>7828</v>
      </c>
      <c r="I4762" s="7" t="s">
        <v>8783</v>
      </c>
      <c r="J4762" s="7" t="s">
        <v>9456</v>
      </c>
      <c r="K4762" s="7"/>
      <c r="L4762" s="7" t="s">
        <v>14591</v>
      </c>
      <c r="M4762" s="7" t="s">
        <v>9457</v>
      </c>
      <c r="N4762" s="7">
        <v>84.9</v>
      </c>
      <c r="O4762" s="7">
        <v>30</v>
      </c>
      <c r="P4762" s="7">
        <v>2.83</v>
      </c>
      <c r="Q4762" s="7"/>
      <c r="R4762" s="1"/>
      <c r="S4762" s="1"/>
      <c r="T4762" s="1"/>
      <c r="U4762" s="15" t="s">
        <v>816</v>
      </c>
      <c r="V4762" s="52"/>
      <c r="W4762" s="14" t="s">
        <v>815</v>
      </c>
      <c r="X4762" s="20">
        <v>0</v>
      </c>
      <c r="Y4762" s="7" t="s">
        <v>13533</v>
      </c>
      <c r="Z4762" s="11" t="s">
        <v>4442</v>
      </c>
      <c r="AA4762" s="7">
        <v>5000</v>
      </c>
      <c r="AB4762" s="1" t="s">
        <v>15995</v>
      </c>
      <c r="AC4762" s="7" t="s">
        <v>14870</v>
      </c>
      <c r="AD4762" s="1" t="s">
        <v>16269</v>
      </c>
    </row>
    <row r="4763" spans="1:30">
      <c r="A4763" s="6">
        <v>43911</v>
      </c>
      <c r="B4763" s="7" t="s">
        <v>15</v>
      </c>
      <c r="C4763" s="7" t="s">
        <v>4632</v>
      </c>
      <c r="D4763" s="7" t="s">
        <v>3512</v>
      </c>
      <c r="E4763" s="7" t="s">
        <v>16</v>
      </c>
      <c r="F4763" s="7"/>
      <c r="G4763" s="7" t="s">
        <v>17</v>
      </c>
      <c r="H4763" s="7" t="s">
        <v>7829</v>
      </c>
      <c r="I4763" s="7" t="s">
        <v>3517</v>
      </c>
      <c r="J4763" s="7" t="s">
        <v>3518</v>
      </c>
      <c r="K4763" s="7" t="s">
        <v>3518</v>
      </c>
      <c r="L4763" s="7" t="s">
        <v>3519</v>
      </c>
      <c r="M4763" s="7" t="s">
        <v>2431</v>
      </c>
      <c r="N4763" s="7">
        <v>84.48</v>
      </c>
      <c r="O4763" s="7">
        <v>132</v>
      </c>
      <c r="P4763" s="7">
        <v>0.64</v>
      </c>
      <c r="Q4763" s="7"/>
      <c r="R4763" s="1"/>
      <c r="S4763" s="1"/>
      <c r="T4763" s="1"/>
      <c r="U4763" s="15" t="s">
        <v>816</v>
      </c>
      <c r="V4763" s="52"/>
      <c r="W4763" s="14" t="s">
        <v>815</v>
      </c>
      <c r="X4763" s="20">
        <v>0</v>
      </c>
      <c r="Y4763" s="7" t="s">
        <v>13534</v>
      </c>
      <c r="Z4763" s="11" t="s">
        <v>4442</v>
      </c>
      <c r="AA4763" s="7">
        <v>2500000</v>
      </c>
      <c r="AB4763" s="1" t="s">
        <v>15251</v>
      </c>
      <c r="AC4763" s="7" t="s">
        <v>14869</v>
      </c>
      <c r="AD4763" s="1" t="s">
        <v>16269</v>
      </c>
    </row>
    <row r="4764" spans="1:30">
      <c r="A4764" s="6">
        <v>43918</v>
      </c>
      <c r="B4764" s="7" t="s">
        <v>15</v>
      </c>
      <c r="C4764" s="7" t="s">
        <v>4632</v>
      </c>
      <c r="D4764" s="7" t="s">
        <v>3512</v>
      </c>
      <c r="E4764" s="7" t="s">
        <v>16</v>
      </c>
      <c r="F4764" s="7"/>
      <c r="G4764" s="7" t="s">
        <v>17</v>
      </c>
      <c r="H4764" s="7" t="s">
        <v>7830</v>
      </c>
      <c r="I4764" s="7" t="s">
        <v>10003</v>
      </c>
      <c r="J4764" s="7" t="s">
        <v>10004</v>
      </c>
      <c r="K4764" s="7" t="s">
        <v>10004</v>
      </c>
      <c r="L4764" s="7" t="s">
        <v>8468</v>
      </c>
      <c r="M4764" s="7" t="s">
        <v>8243</v>
      </c>
      <c r="N4764" s="7">
        <v>84</v>
      </c>
      <c r="O4764" s="7">
        <v>200</v>
      </c>
      <c r="P4764" s="7">
        <v>0.42</v>
      </c>
      <c r="Q4764" s="7"/>
      <c r="R4764" s="1"/>
      <c r="S4764" s="1"/>
      <c r="T4764" s="1"/>
      <c r="U4764" s="15" t="s">
        <v>816</v>
      </c>
      <c r="V4764" s="52"/>
      <c r="W4764" s="14" t="s">
        <v>815</v>
      </c>
      <c r="X4764" s="20">
        <v>0</v>
      </c>
      <c r="Y4764" s="7" t="s">
        <v>13535</v>
      </c>
      <c r="Z4764" s="11" t="s">
        <v>4442</v>
      </c>
      <c r="AA4764" s="7">
        <v>900000000</v>
      </c>
      <c r="AB4764" s="1" t="s">
        <v>15657</v>
      </c>
      <c r="AC4764" s="7" t="s">
        <v>14869</v>
      </c>
      <c r="AD4764" s="1" t="s">
        <v>16269</v>
      </c>
    </row>
    <row r="4765" spans="1:30">
      <c r="A4765" s="6" t="s">
        <v>815</v>
      </c>
      <c r="B4765" s="7" t="s">
        <v>15</v>
      </c>
      <c r="C4765" s="7" t="s">
        <v>4458</v>
      </c>
      <c r="D4765" s="11" t="s">
        <v>904</v>
      </c>
      <c r="E4765" s="7" t="s">
        <v>16</v>
      </c>
      <c r="F4765" s="7" t="s">
        <v>4461</v>
      </c>
      <c r="G4765" s="7" t="s">
        <v>17</v>
      </c>
      <c r="H4765" s="7" t="s">
        <v>7831</v>
      </c>
      <c r="I4765" s="7" t="s">
        <v>8783</v>
      </c>
      <c r="J4765" s="7"/>
      <c r="K4765" s="7" t="s">
        <v>4525</v>
      </c>
      <c r="L4765" s="7"/>
      <c r="M4765" s="7"/>
      <c r="N4765" s="7">
        <v>84</v>
      </c>
      <c r="O4765" s="7"/>
      <c r="P4765" s="7"/>
      <c r="Q4765" s="7"/>
      <c r="R4765" s="1"/>
      <c r="S4765" s="1"/>
      <c r="T4765" s="1"/>
      <c r="U4765" s="15" t="s">
        <v>816</v>
      </c>
      <c r="V4765" s="52"/>
      <c r="W4765" s="14" t="s">
        <v>815</v>
      </c>
      <c r="X4765" s="20">
        <v>0</v>
      </c>
      <c r="Y4765" s="7" t="s">
        <v>13536</v>
      </c>
      <c r="Z4765" s="11" t="s">
        <v>4442</v>
      </c>
      <c r="AA4765" s="7"/>
      <c r="AB4765" s="1" t="s">
        <v>14871</v>
      </c>
      <c r="AC4765" s="7"/>
      <c r="AD4765" s="1" t="s">
        <v>16269</v>
      </c>
    </row>
    <row r="4766" spans="1:30">
      <c r="A4766" s="6">
        <v>43948</v>
      </c>
      <c r="B4766" s="7" t="s">
        <v>21</v>
      </c>
      <c r="C4766" s="7" t="s">
        <v>4451</v>
      </c>
      <c r="D4766" s="7" t="s">
        <v>2480</v>
      </c>
      <c r="E4766" s="7" t="s">
        <v>16</v>
      </c>
      <c r="F4766" s="7" t="s">
        <v>2481</v>
      </c>
      <c r="G4766" s="7" t="s">
        <v>37</v>
      </c>
      <c r="H4766" s="7" t="s">
        <v>7440</v>
      </c>
      <c r="I4766" s="7" t="s">
        <v>9963</v>
      </c>
      <c r="J4766" s="7" t="s">
        <v>2485</v>
      </c>
      <c r="K4766" s="7"/>
      <c r="L4766" s="7" t="s">
        <v>9964</v>
      </c>
      <c r="M4766" s="7" t="s">
        <v>9965</v>
      </c>
      <c r="N4766" s="7">
        <v>81.599999999999994</v>
      </c>
      <c r="O4766" s="7"/>
      <c r="P4766" s="7"/>
      <c r="Q4766" s="7"/>
      <c r="R4766" s="1"/>
      <c r="S4766" s="1"/>
      <c r="T4766" s="1"/>
      <c r="U4766" s="15" t="s">
        <v>816</v>
      </c>
      <c r="V4766" s="52"/>
      <c r="W4766" s="14" t="s">
        <v>815</v>
      </c>
      <c r="X4766" s="20">
        <v>0</v>
      </c>
      <c r="Y4766" s="7" t="s">
        <v>13537</v>
      </c>
      <c r="Z4766" s="11" t="s">
        <v>4442</v>
      </c>
      <c r="AA4766" s="7">
        <v>950000</v>
      </c>
      <c r="AB4766" s="1" t="s">
        <v>16132</v>
      </c>
      <c r="AC4766" s="7" t="s">
        <v>14870</v>
      </c>
      <c r="AD4766" s="1" t="s">
        <v>16269</v>
      </c>
    </row>
    <row r="4767" spans="1:30">
      <c r="A4767" s="6">
        <v>43936</v>
      </c>
      <c r="B4767" s="7" t="s">
        <v>15</v>
      </c>
      <c r="C4767" s="7" t="s">
        <v>4458</v>
      </c>
      <c r="D4767" s="11" t="s">
        <v>904</v>
      </c>
      <c r="E4767" s="7" t="s">
        <v>16</v>
      </c>
      <c r="F4767" s="7" t="s">
        <v>6341</v>
      </c>
      <c r="G4767" s="7" t="s">
        <v>17</v>
      </c>
      <c r="H4767" s="7" t="s">
        <v>7746</v>
      </c>
      <c r="I4767" s="7" t="s">
        <v>8783</v>
      </c>
      <c r="J4767" s="7" t="s">
        <v>9456</v>
      </c>
      <c r="K4767" s="7"/>
      <c r="L4767" s="7" t="s">
        <v>14591</v>
      </c>
      <c r="M4767" s="7" t="s">
        <v>9457</v>
      </c>
      <c r="N4767" s="7">
        <v>80</v>
      </c>
      <c r="O4767" s="7">
        <v>10</v>
      </c>
      <c r="P4767" s="7">
        <v>8</v>
      </c>
      <c r="Q4767" s="7"/>
      <c r="R4767" s="1"/>
      <c r="S4767" s="1"/>
      <c r="T4767" s="1"/>
      <c r="U4767" s="15" t="s">
        <v>816</v>
      </c>
      <c r="V4767" s="52"/>
      <c r="W4767" s="14" t="s">
        <v>815</v>
      </c>
      <c r="X4767" s="20">
        <v>0</v>
      </c>
      <c r="Y4767" s="7" t="s">
        <v>13538</v>
      </c>
      <c r="Z4767" s="11" t="s">
        <v>4442</v>
      </c>
      <c r="AA4767" s="7">
        <v>5000</v>
      </c>
      <c r="AB4767" s="1" t="s">
        <v>15995</v>
      </c>
      <c r="AC4767" s="7" t="s">
        <v>14870</v>
      </c>
      <c r="AD4767" s="1" t="s">
        <v>16269</v>
      </c>
    </row>
    <row r="4768" spans="1:30">
      <c r="A4768" s="6" t="s">
        <v>815</v>
      </c>
      <c r="B4768" s="7" t="s">
        <v>15</v>
      </c>
      <c r="C4768" s="7" t="s">
        <v>4458</v>
      </c>
      <c r="D4768" s="11" t="s">
        <v>904</v>
      </c>
      <c r="E4768" s="7" t="s">
        <v>16</v>
      </c>
      <c r="F4768" s="7" t="s">
        <v>4461</v>
      </c>
      <c r="G4768" s="7" t="s">
        <v>17</v>
      </c>
      <c r="H4768" s="7" t="s">
        <v>7832</v>
      </c>
      <c r="I4768" s="7" t="s">
        <v>8783</v>
      </c>
      <c r="J4768" s="7"/>
      <c r="K4768" s="7" t="s">
        <v>4525</v>
      </c>
      <c r="L4768" s="7"/>
      <c r="M4768" s="7"/>
      <c r="N4768" s="7">
        <v>79.2</v>
      </c>
      <c r="O4768" s="7"/>
      <c r="P4768" s="7"/>
      <c r="Q4768" s="7"/>
      <c r="R4768" s="1"/>
      <c r="S4768" s="1"/>
      <c r="T4768" s="1"/>
      <c r="U4768" s="15" t="s">
        <v>816</v>
      </c>
      <c r="V4768" s="52"/>
      <c r="W4768" s="14" t="s">
        <v>815</v>
      </c>
      <c r="X4768" s="20">
        <v>0</v>
      </c>
      <c r="Y4768" s="7" t="s">
        <v>13539</v>
      </c>
      <c r="Z4768" s="11" t="s">
        <v>4442</v>
      </c>
      <c r="AA4768" s="7"/>
      <c r="AB4768" s="1" t="s">
        <v>14871</v>
      </c>
      <c r="AC4768" s="7"/>
      <c r="AD4768" s="1" t="s">
        <v>16269</v>
      </c>
    </row>
    <row r="4769" spans="1:30">
      <c r="A4769" s="6">
        <v>43943</v>
      </c>
      <c r="B4769" s="7" t="s">
        <v>15</v>
      </c>
      <c r="C4769" s="7" t="s">
        <v>4642</v>
      </c>
      <c r="D4769" s="7" t="s">
        <v>2046</v>
      </c>
      <c r="E4769" s="7" t="s">
        <v>16</v>
      </c>
      <c r="F4769" s="7"/>
      <c r="G4769" s="7" t="s">
        <v>34</v>
      </c>
      <c r="H4769" s="7" t="s">
        <v>7833</v>
      </c>
      <c r="I4769" s="7" t="s">
        <v>2093</v>
      </c>
      <c r="J4769" s="7"/>
      <c r="K4769" s="7" t="s">
        <v>2094</v>
      </c>
      <c r="L4769" s="7" t="s">
        <v>13865</v>
      </c>
      <c r="M4769" s="7" t="s">
        <v>2055</v>
      </c>
      <c r="N4769" s="7">
        <v>78</v>
      </c>
      <c r="O4769" s="7">
        <v>200</v>
      </c>
      <c r="P4769" s="7">
        <v>0.39</v>
      </c>
      <c r="Q4769" s="7"/>
      <c r="R4769" s="1"/>
      <c r="S4769" s="1"/>
      <c r="T4769" s="1"/>
      <c r="U4769" s="15" t="s">
        <v>816</v>
      </c>
      <c r="V4769" s="52"/>
      <c r="W4769" s="14" t="s">
        <v>815</v>
      </c>
      <c r="X4769" s="20">
        <v>0</v>
      </c>
      <c r="Y4769" s="7" t="s">
        <v>13540</v>
      </c>
      <c r="Z4769" s="11" t="s">
        <v>4442</v>
      </c>
      <c r="AA4769" s="7">
        <v>2000000</v>
      </c>
      <c r="AB4769" s="1" t="s">
        <v>15207</v>
      </c>
      <c r="AC4769" s="7" t="s">
        <v>14869</v>
      </c>
      <c r="AD4769" s="1" t="s">
        <v>16269</v>
      </c>
    </row>
    <row r="4770" spans="1:30">
      <c r="A4770" s="6">
        <v>43936</v>
      </c>
      <c r="B4770" s="7" t="s">
        <v>15</v>
      </c>
      <c r="C4770" s="7" t="s">
        <v>4458</v>
      </c>
      <c r="D4770" s="11" t="s">
        <v>904</v>
      </c>
      <c r="E4770" s="7" t="s">
        <v>16</v>
      </c>
      <c r="F4770" s="7" t="s">
        <v>6341</v>
      </c>
      <c r="G4770" s="7" t="s">
        <v>17</v>
      </c>
      <c r="H4770" s="7" t="s">
        <v>7750</v>
      </c>
      <c r="I4770" s="7" t="s">
        <v>8783</v>
      </c>
      <c r="J4770" s="7" t="s">
        <v>9456</v>
      </c>
      <c r="K4770" s="7"/>
      <c r="L4770" s="7" t="s">
        <v>14591</v>
      </c>
      <c r="M4770" s="7" t="s">
        <v>9457</v>
      </c>
      <c r="N4770" s="7">
        <v>78</v>
      </c>
      <c r="O4770" s="7">
        <v>12</v>
      </c>
      <c r="P4770" s="7">
        <v>6.5</v>
      </c>
      <c r="Q4770" s="7"/>
      <c r="R4770" s="1"/>
      <c r="S4770" s="1"/>
      <c r="T4770" s="1"/>
      <c r="U4770" s="15" t="s">
        <v>816</v>
      </c>
      <c r="V4770" s="52"/>
      <c r="W4770" s="14" t="s">
        <v>815</v>
      </c>
      <c r="X4770" s="20">
        <v>0</v>
      </c>
      <c r="Y4770" s="7" t="s">
        <v>13541</v>
      </c>
      <c r="Z4770" s="11" t="s">
        <v>4442</v>
      </c>
      <c r="AA4770" s="7">
        <v>5000</v>
      </c>
      <c r="AB4770" s="1" t="s">
        <v>15995</v>
      </c>
      <c r="AC4770" s="7" t="s">
        <v>14870</v>
      </c>
      <c r="AD4770" s="1" t="s">
        <v>16269</v>
      </c>
    </row>
    <row r="4771" spans="1:30">
      <c r="A4771" s="6">
        <v>43936</v>
      </c>
      <c r="B4771" s="7" t="s">
        <v>15</v>
      </c>
      <c r="C4771" s="7" t="s">
        <v>4458</v>
      </c>
      <c r="D4771" s="11" t="s">
        <v>904</v>
      </c>
      <c r="E4771" s="7" t="s">
        <v>16</v>
      </c>
      <c r="F4771" s="7" t="s">
        <v>6341</v>
      </c>
      <c r="G4771" s="7" t="s">
        <v>17</v>
      </c>
      <c r="H4771" s="7" t="s">
        <v>7834</v>
      </c>
      <c r="I4771" s="7" t="s">
        <v>8783</v>
      </c>
      <c r="J4771" s="7" t="s">
        <v>9456</v>
      </c>
      <c r="K4771" s="7"/>
      <c r="L4771" s="7" t="s">
        <v>14591</v>
      </c>
      <c r="M4771" s="7" t="s">
        <v>9457</v>
      </c>
      <c r="N4771" s="7">
        <v>75.599999999999994</v>
      </c>
      <c r="O4771" s="7">
        <v>40</v>
      </c>
      <c r="P4771" s="7">
        <v>1.89</v>
      </c>
      <c r="Q4771" s="7"/>
      <c r="R4771" s="1"/>
      <c r="S4771" s="1"/>
      <c r="T4771" s="1"/>
      <c r="U4771" s="15" t="s">
        <v>816</v>
      </c>
      <c r="V4771" s="52"/>
      <c r="W4771" s="14" t="s">
        <v>815</v>
      </c>
      <c r="X4771" s="20">
        <v>0</v>
      </c>
      <c r="Y4771" s="7" t="s">
        <v>13542</v>
      </c>
      <c r="Z4771" s="11" t="s">
        <v>4442</v>
      </c>
      <c r="AA4771" s="7">
        <v>5000</v>
      </c>
      <c r="AB4771" s="1" t="s">
        <v>15995</v>
      </c>
      <c r="AC4771" s="7" t="s">
        <v>14870</v>
      </c>
      <c r="AD4771" s="1" t="s">
        <v>16269</v>
      </c>
    </row>
    <row r="4772" spans="1:30">
      <c r="A4772" s="6">
        <v>43943</v>
      </c>
      <c r="B4772" s="7" t="s">
        <v>15</v>
      </c>
      <c r="C4772" s="7" t="s">
        <v>4642</v>
      </c>
      <c r="D4772" s="7" t="s">
        <v>2046</v>
      </c>
      <c r="E4772" s="7" t="s">
        <v>16</v>
      </c>
      <c r="F4772" s="7"/>
      <c r="G4772" s="7" t="s">
        <v>17</v>
      </c>
      <c r="H4772" s="7" t="s">
        <v>7835</v>
      </c>
      <c r="I4772" s="7" t="s">
        <v>2093</v>
      </c>
      <c r="J4772" s="7"/>
      <c r="K4772" s="7" t="s">
        <v>2094</v>
      </c>
      <c r="L4772" s="7" t="s">
        <v>13865</v>
      </c>
      <c r="M4772" s="7" t="s">
        <v>2055</v>
      </c>
      <c r="N4772" s="7">
        <v>75</v>
      </c>
      <c r="O4772" s="7">
        <v>500</v>
      </c>
      <c r="P4772" s="7">
        <v>0.15</v>
      </c>
      <c r="Q4772" s="7"/>
      <c r="R4772" s="1"/>
      <c r="S4772" s="1"/>
      <c r="T4772" s="1"/>
      <c r="U4772" s="15" t="s">
        <v>816</v>
      </c>
      <c r="V4772" s="52"/>
      <c r="W4772" s="14" t="s">
        <v>815</v>
      </c>
      <c r="X4772" s="20">
        <v>0</v>
      </c>
      <c r="Y4772" s="7" t="s">
        <v>13543</v>
      </c>
      <c r="Z4772" s="11" t="s">
        <v>4442</v>
      </c>
      <c r="AA4772" s="7">
        <v>2000000</v>
      </c>
      <c r="AB4772" s="1" t="s">
        <v>15207</v>
      </c>
      <c r="AC4772" s="7" t="s">
        <v>14869</v>
      </c>
      <c r="AD4772" s="1" t="s">
        <v>16269</v>
      </c>
    </row>
    <row r="4773" spans="1:30">
      <c r="A4773" s="6">
        <v>43943</v>
      </c>
      <c r="B4773" s="7" t="s">
        <v>15</v>
      </c>
      <c r="C4773" s="7" t="s">
        <v>4642</v>
      </c>
      <c r="D4773" s="7" t="s">
        <v>2046</v>
      </c>
      <c r="E4773" s="7" t="s">
        <v>16</v>
      </c>
      <c r="F4773" s="7"/>
      <c r="G4773" s="7" t="s">
        <v>17</v>
      </c>
      <c r="H4773" s="7" t="s">
        <v>7836</v>
      </c>
      <c r="I4773" s="7" t="s">
        <v>2093</v>
      </c>
      <c r="J4773" s="7"/>
      <c r="K4773" s="7" t="s">
        <v>2094</v>
      </c>
      <c r="L4773" s="7" t="s">
        <v>13865</v>
      </c>
      <c r="M4773" s="7" t="s">
        <v>2055</v>
      </c>
      <c r="N4773" s="7">
        <v>74.5</v>
      </c>
      <c r="O4773" s="7">
        <v>50</v>
      </c>
      <c r="P4773" s="7">
        <v>1.49</v>
      </c>
      <c r="Q4773" s="7"/>
      <c r="R4773" s="1"/>
      <c r="S4773" s="1"/>
      <c r="T4773" s="1"/>
      <c r="U4773" s="15" t="s">
        <v>816</v>
      </c>
      <c r="V4773" s="52"/>
      <c r="W4773" s="14" t="s">
        <v>815</v>
      </c>
      <c r="X4773" s="20">
        <v>0</v>
      </c>
      <c r="Y4773" s="7" t="s">
        <v>13544</v>
      </c>
      <c r="Z4773" s="11" t="s">
        <v>4442</v>
      </c>
      <c r="AA4773" s="7">
        <v>2000000</v>
      </c>
      <c r="AB4773" s="1" t="s">
        <v>15207</v>
      </c>
      <c r="AC4773" s="7" t="s">
        <v>14869</v>
      </c>
      <c r="AD4773" s="1" t="s">
        <v>16269</v>
      </c>
    </row>
    <row r="4774" spans="1:30">
      <c r="A4774" s="6">
        <v>43928</v>
      </c>
      <c r="B4774" s="7" t="s">
        <v>1385</v>
      </c>
      <c r="C4774" s="7" t="s">
        <v>4444</v>
      </c>
      <c r="D4774" s="7" t="s">
        <v>1387</v>
      </c>
      <c r="E4774" s="7" t="s">
        <v>4456</v>
      </c>
      <c r="F4774" s="7" t="s">
        <v>4469</v>
      </c>
      <c r="G4774" s="7" t="s">
        <v>17</v>
      </c>
      <c r="H4774" s="7" t="s">
        <v>6250</v>
      </c>
      <c r="I4774" s="7" t="s">
        <v>9356</v>
      </c>
      <c r="J4774" s="7"/>
      <c r="K4774" s="7"/>
      <c r="L4774" s="7" t="s">
        <v>10499</v>
      </c>
      <c r="M4774" s="7" t="s">
        <v>10500</v>
      </c>
      <c r="N4774" s="7">
        <v>72.239999999999995</v>
      </c>
      <c r="O4774" s="7"/>
      <c r="P4774" s="7"/>
      <c r="Q4774" s="7"/>
      <c r="R4774" s="1"/>
      <c r="S4774" s="1"/>
      <c r="T4774" s="1"/>
      <c r="U4774" s="15" t="s">
        <v>816</v>
      </c>
      <c r="V4774" s="52"/>
      <c r="W4774" s="14" t="s">
        <v>815</v>
      </c>
      <c r="X4774" s="20">
        <v>0</v>
      </c>
      <c r="Y4774" s="7" t="s">
        <v>13545</v>
      </c>
      <c r="Z4774" s="11" t="s">
        <v>4442</v>
      </c>
      <c r="AA4774" s="7">
        <v>30000</v>
      </c>
      <c r="AB4774" s="1" t="s">
        <v>15010</v>
      </c>
      <c r="AC4774" s="7" t="s">
        <v>14868</v>
      </c>
      <c r="AD4774" s="1" t="s">
        <v>16269</v>
      </c>
    </row>
    <row r="4775" spans="1:30">
      <c r="A4775" s="6">
        <v>43938</v>
      </c>
      <c r="B4775" s="7" t="s">
        <v>21</v>
      </c>
      <c r="C4775" s="7" t="s">
        <v>4589</v>
      </c>
      <c r="D4775" s="7" t="s">
        <v>2170</v>
      </c>
      <c r="E4775" s="7" t="s">
        <v>16</v>
      </c>
      <c r="F4775" s="7"/>
      <c r="G4775" s="7" t="s">
        <v>17</v>
      </c>
      <c r="H4775" s="7" t="s">
        <v>7837</v>
      </c>
      <c r="I4775" s="7" t="s">
        <v>5081</v>
      </c>
      <c r="J4775" s="7"/>
      <c r="K4775" s="7"/>
      <c r="L4775" s="7" t="s">
        <v>13872</v>
      </c>
      <c r="M4775" s="7" t="s">
        <v>2172</v>
      </c>
      <c r="N4775" s="7">
        <v>71.94</v>
      </c>
      <c r="O4775" s="7">
        <v>6</v>
      </c>
      <c r="P4775" s="7">
        <v>11.99</v>
      </c>
      <c r="Q4775" s="7"/>
      <c r="R4775" s="1"/>
      <c r="S4775" s="1"/>
      <c r="T4775" s="1"/>
      <c r="U4775" s="15" t="s">
        <v>816</v>
      </c>
      <c r="V4775" s="52"/>
      <c r="W4775" s="14" t="s">
        <v>815</v>
      </c>
      <c r="X4775" s="20">
        <v>0</v>
      </c>
      <c r="Y4775" s="7" t="s">
        <v>13546</v>
      </c>
      <c r="Z4775" s="11" t="s">
        <v>4442</v>
      </c>
      <c r="AA4775" s="7">
        <v>500000</v>
      </c>
      <c r="AB4775" s="1" t="s">
        <v>15215</v>
      </c>
      <c r="AC4775" s="7" t="s">
        <v>14869</v>
      </c>
      <c r="AD4775" s="1" t="s">
        <v>16269</v>
      </c>
    </row>
    <row r="4776" spans="1:30">
      <c r="A4776" s="6">
        <v>43936</v>
      </c>
      <c r="B4776" s="7" t="s">
        <v>15</v>
      </c>
      <c r="C4776" s="7" t="s">
        <v>4458</v>
      </c>
      <c r="D4776" s="11" t="s">
        <v>904</v>
      </c>
      <c r="E4776" s="7" t="s">
        <v>16</v>
      </c>
      <c r="F4776" s="7" t="s">
        <v>6341</v>
      </c>
      <c r="G4776" s="7" t="s">
        <v>17</v>
      </c>
      <c r="H4776" s="7" t="s">
        <v>7762</v>
      </c>
      <c r="I4776" s="7" t="s">
        <v>8783</v>
      </c>
      <c r="J4776" s="7" t="s">
        <v>9456</v>
      </c>
      <c r="K4776" s="7"/>
      <c r="L4776" s="7" t="s">
        <v>14591</v>
      </c>
      <c r="M4776" s="7" t="s">
        <v>9457</v>
      </c>
      <c r="N4776" s="7">
        <v>70</v>
      </c>
      <c r="O4776" s="7">
        <v>5</v>
      </c>
      <c r="P4776" s="7">
        <v>14</v>
      </c>
      <c r="Q4776" s="7"/>
      <c r="R4776" s="1"/>
      <c r="S4776" s="1"/>
      <c r="T4776" s="1"/>
      <c r="U4776" s="15" t="s">
        <v>816</v>
      </c>
      <c r="V4776" s="52"/>
      <c r="W4776" s="14" t="s">
        <v>815</v>
      </c>
      <c r="X4776" s="20">
        <v>0</v>
      </c>
      <c r="Y4776" s="7" t="s">
        <v>13547</v>
      </c>
      <c r="Z4776" s="11" t="s">
        <v>4442</v>
      </c>
      <c r="AA4776" s="7">
        <v>5000</v>
      </c>
      <c r="AB4776" s="1" t="s">
        <v>15995</v>
      </c>
      <c r="AC4776" s="7" t="s">
        <v>14870</v>
      </c>
      <c r="AD4776" s="1" t="s">
        <v>16269</v>
      </c>
    </row>
    <row r="4777" spans="1:30">
      <c r="A4777" s="6" t="s">
        <v>815</v>
      </c>
      <c r="B4777" s="7" t="s">
        <v>15</v>
      </c>
      <c r="C4777" s="7" t="s">
        <v>4458</v>
      </c>
      <c r="D4777" s="11" t="s">
        <v>904</v>
      </c>
      <c r="E4777" s="7" t="s">
        <v>16</v>
      </c>
      <c r="F4777" s="7" t="s">
        <v>4461</v>
      </c>
      <c r="G4777" s="7" t="s">
        <v>17</v>
      </c>
      <c r="H4777" s="7" t="s">
        <v>7838</v>
      </c>
      <c r="I4777" s="7" t="s">
        <v>8783</v>
      </c>
      <c r="J4777" s="7"/>
      <c r="K4777" s="7" t="s">
        <v>4525</v>
      </c>
      <c r="L4777" s="7"/>
      <c r="M4777" s="7"/>
      <c r="N4777" s="7">
        <v>69.599999999999994</v>
      </c>
      <c r="O4777" s="7"/>
      <c r="P4777" s="7"/>
      <c r="Q4777" s="7"/>
      <c r="R4777" s="1"/>
      <c r="S4777" s="1"/>
      <c r="T4777" s="1"/>
      <c r="U4777" s="15" t="s">
        <v>816</v>
      </c>
      <c r="V4777" s="52"/>
      <c r="W4777" s="14" t="s">
        <v>815</v>
      </c>
      <c r="X4777" s="20">
        <v>0</v>
      </c>
      <c r="Y4777" s="7" t="s">
        <v>13548</v>
      </c>
      <c r="Z4777" s="11" t="s">
        <v>4442</v>
      </c>
      <c r="AA4777" s="7"/>
      <c r="AB4777" s="1" t="s">
        <v>14871</v>
      </c>
      <c r="AC4777" s="7"/>
      <c r="AD4777" s="1" t="s">
        <v>16269</v>
      </c>
    </row>
    <row r="4778" spans="1:30">
      <c r="A4778" s="6" t="s">
        <v>815</v>
      </c>
      <c r="B4778" s="7" t="s">
        <v>15</v>
      </c>
      <c r="C4778" s="7" t="s">
        <v>4458</v>
      </c>
      <c r="D4778" s="11" t="s">
        <v>904</v>
      </c>
      <c r="E4778" s="7" t="s">
        <v>16</v>
      </c>
      <c r="F4778" s="7" t="s">
        <v>4461</v>
      </c>
      <c r="G4778" s="7" t="s">
        <v>17</v>
      </c>
      <c r="H4778" s="7" t="s">
        <v>7839</v>
      </c>
      <c r="I4778" s="7" t="s">
        <v>10289</v>
      </c>
      <c r="J4778" s="7"/>
      <c r="K4778" s="7" t="s">
        <v>4517</v>
      </c>
      <c r="L4778" s="7"/>
      <c r="M4778" s="7"/>
      <c r="N4778" s="7">
        <v>67</v>
      </c>
      <c r="O4778" s="7"/>
      <c r="P4778" s="7"/>
      <c r="Q4778" s="7"/>
      <c r="R4778" s="1"/>
      <c r="S4778" s="1"/>
      <c r="T4778" s="1"/>
      <c r="U4778" s="15" t="s">
        <v>816</v>
      </c>
      <c r="V4778" s="52"/>
      <c r="W4778" s="14" t="s">
        <v>815</v>
      </c>
      <c r="X4778" s="20">
        <v>0</v>
      </c>
      <c r="Y4778" s="7" t="s">
        <v>13549</v>
      </c>
      <c r="Z4778" s="11" t="s">
        <v>4442</v>
      </c>
      <c r="AA4778" s="7"/>
      <c r="AB4778" s="1" t="s">
        <v>14871</v>
      </c>
      <c r="AC4778" s="7"/>
      <c r="AD4778" s="1" t="s">
        <v>16269</v>
      </c>
    </row>
    <row r="4779" spans="1:30">
      <c r="A4779" s="6">
        <v>43915</v>
      </c>
      <c r="B4779" s="7" t="s">
        <v>15</v>
      </c>
      <c r="C4779" s="7" t="s">
        <v>4458</v>
      </c>
      <c r="D4779" s="11" t="s">
        <v>904</v>
      </c>
      <c r="E4779" s="7" t="s">
        <v>16</v>
      </c>
      <c r="F4779" s="7" t="s">
        <v>4459</v>
      </c>
      <c r="G4779" s="7" t="s">
        <v>17</v>
      </c>
      <c r="H4779" s="7" t="s">
        <v>7840</v>
      </c>
      <c r="I4779" s="7" t="s">
        <v>10193</v>
      </c>
      <c r="J4779" s="7"/>
      <c r="K4779" s="7" t="s">
        <v>4517</v>
      </c>
      <c r="L4779" s="7" t="s">
        <v>8442</v>
      </c>
      <c r="M4779" s="7" t="s">
        <v>8443</v>
      </c>
      <c r="N4779" s="7">
        <v>64</v>
      </c>
      <c r="O4779" s="7">
        <v>50</v>
      </c>
      <c r="P4779" s="7">
        <v>1.28</v>
      </c>
      <c r="Q4779" s="7"/>
      <c r="R4779" s="1"/>
      <c r="S4779" s="1"/>
      <c r="T4779" s="1"/>
      <c r="U4779" s="15" t="s">
        <v>816</v>
      </c>
      <c r="V4779" s="52"/>
      <c r="W4779" s="14" t="s">
        <v>815</v>
      </c>
      <c r="X4779" s="20">
        <v>0</v>
      </c>
      <c r="Y4779" s="7" t="s">
        <v>13550</v>
      </c>
      <c r="Z4779" s="11" t="s">
        <v>4442</v>
      </c>
      <c r="AA4779" s="7">
        <v>0</v>
      </c>
      <c r="AB4779" s="1" t="s">
        <v>15270</v>
      </c>
      <c r="AC4779" s="7" t="s">
        <v>14869</v>
      </c>
      <c r="AD4779" s="1" t="s">
        <v>16269</v>
      </c>
    </row>
    <row r="4780" spans="1:30">
      <c r="A4780" s="6">
        <v>43941</v>
      </c>
      <c r="B4780" s="7" t="s">
        <v>21</v>
      </c>
      <c r="C4780" s="7" t="s">
        <v>2648</v>
      </c>
      <c r="D4780" s="11" t="s">
        <v>3952</v>
      </c>
      <c r="E4780" s="7" t="s">
        <v>16</v>
      </c>
      <c r="F4780" s="7" t="s">
        <v>363</v>
      </c>
      <c r="G4780" s="7" t="s">
        <v>17</v>
      </c>
      <c r="H4780" s="7" t="s">
        <v>7841</v>
      </c>
      <c r="I4780" s="7" t="s">
        <v>9748</v>
      </c>
      <c r="J4780" s="7"/>
      <c r="K4780" s="7"/>
      <c r="L4780" s="7" t="s">
        <v>14488</v>
      </c>
      <c r="M4780" s="7" t="s">
        <v>14487</v>
      </c>
      <c r="N4780" s="7">
        <v>62</v>
      </c>
      <c r="O4780" s="7"/>
      <c r="P4780" s="7"/>
      <c r="Q4780" s="7"/>
      <c r="R4780" s="1"/>
      <c r="S4780" s="1"/>
      <c r="T4780" s="1"/>
      <c r="U4780" s="15" t="s">
        <v>816</v>
      </c>
      <c r="V4780" s="52"/>
      <c r="W4780" s="14" t="s">
        <v>815</v>
      </c>
      <c r="X4780" s="20">
        <v>0</v>
      </c>
      <c r="Y4780" s="7" t="s">
        <v>13551</v>
      </c>
      <c r="Z4780" s="11" t="s">
        <v>4442</v>
      </c>
      <c r="AA4780" s="7">
        <v>1500000</v>
      </c>
      <c r="AB4780" s="1" t="s">
        <v>15889</v>
      </c>
      <c r="AC4780" s="7" t="s">
        <v>14869</v>
      </c>
      <c r="AD4780" s="1" t="s">
        <v>16269</v>
      </c>
    </row>
    <row r="4781" spans="1:30">
      <c r="A4781" s="6" t="s">
        <v>815</v>
      </c>
      <c r="B4781" s="7" t="s">
        <v>15</v>
      </c>
      <c r="C4781" s="7" t="s">
        <v>4458</v>
      </c>
      <c r="D4781" s="11" t="s">
        <v>904</v>
      </c>
      <c r="E4781" s="7" t="s">
        <v>16</v>
      </c>
      <c r="F4781" s="7" t="s">
        <v>4461</v>
      </c>
      <c r="G4781" s="7" t="s">
        <v>17</v>
      </c>
      <c r="H4781" s="7" t="s">
        <v>7842</v>
      </c>
      <c r="I4781" s="7" t="s">
        <v>10289</v>
      </c>
      <c r="J4781" s="7"/>
      <c r="K4781" s="7" t="s">
        <v>4517</v>
      </c>
      <c r="L4781" s="7"/>
      <c r="M4781" s="7"/>
      <c r="N4781" s="7">
        <v>59.8</v>
      </c>
      <c r="O4781" s="7"/>
      <c r="P4781" s="7"/>
      <c r="Q4781" s="7"/>
      <c r="R4781" s="1"/>
      <c r="S4781" s="1"/>
      <c r="T4781" s="1"/>
      <c r="U4781" s="15" t="s">
        <v>816</v>
      </c>
      <c r="V4781" s="52"/>
      <c r="W4781" s="14" t="s">
        <v>815</v>
      </c>
      <c r="X4781" s="20">
        <v>0</v>
      </c>
      <c r="Y4781" s="7" t="s">
        <v>13552</v>
      </c>
      <c r="Z4781" s="11" t="s">
        <v>4442</v>
      </c>
      <c r="AA4781" s="7"/>
      <c r="AB4781" s="1" t="s">
        <v>14871</v>
      </c>
      <c r="AC4781" s="7"/>
      <c r="AD4781" s="1" t="s">
        <v>16269</v>
      </c>
    </row>
    <row r="4782" spans="1:30">
      <c r="A4782" s="6">
        <v>43944</v>
      </c>
      <c r="B4782" s="7" t="s">
        <v>15</v>
      </c>
      <c r="C4782" s="7" t="s">
        <v>4656</v>
      </c>
      <c r="D4782" s="7" t="s">
        <v>39</v>
      </c>
      <c r="E4782" s="7" t="s">
        <v>16</v>
      </c>
      <c r="F4782" s="7" t="s">
        <v>129</v>
      </c>
      <c r="G4782" s="7" t="s">
        <v>37</v>
      </c>
      <c r="H4782" s="7" t="s">
        <v>7843</v>
      </c>
      <c r="I4782" s="7" t="s">
        <v>8270</v>
      </c>
      <c r="J4782" s="7"/>
      <c r="K4782" s="7" t="s">
        <v>8684</v>
      </c>
      <c r="L4782" s="7" t="s">
        <v>8476</v>
      </c>
      <c r="M4782" s="7" t="s">
        <v>9383</v>
      </c>
      <c r="N4782" s="7">
        <v>56.24</v>
      </c>
      <c r="O4782" s="7">
        <v>148</v>
      </c>
      <c r="P4782" s="7">
        <v>0.38</v>
      </c>
      <c r="Q4782" s="7"/>
      <c r="R4782" s="1"/>
      <c r="S4782" s="1"/>
      <c r="T4782" s="1"/>
      <c r="U4782" s="15" t="s">
        <v>816</v>
      </c>
      <c r="V4782" s="52"/>
      <c r="W4782" s="14" t="s">
        <v>815</v>
      </c>
      <c r="X4782" s="20">
        <v>0</v>
      </c>
      <c r="Y4782" s="7" t="s">
        <v>13553</v>
      </c>
      <c r="Z4782" s="11" t="s">
        <v>4442</v>
      </c>
      <c r="AA4782" s="7">
        <v>2000000</v>
      </c>
      <c r="AB4782" s="1" t="s">
        <v>15718</v>
      </c>
      <c r="AC4782" s="7" t="s">
        <v>14869</v>
      </c>
      <c r="AD4782" s="1" t="s">
        <v>16269</v>
      </c>
    </row>
    <row r="4783" spans="1:30">
      <c r="A4783" s="6" t="s">
        <v>815</v>
      </c>
      <c r="B4783" s="7" t="s">
        <v>15</v>
      </c>
      <c r="C4783" s="7" t="s">
        <v>4458</v>
      </c>
      <c r="D4783" s="11" t="s">
        <v>904</v>
      </c>
      <c r="E4783" s="7" t="s">
        <v>16</v>
      </c>
      <c r="F4783" s="7" t="s">
        <v>4461</v>
      </c>
      <c r="G4783" s="7" t="s">
        <v>17</v>
      </c>
      <c r="H4783" s="7" t="s">
        <v>7844</v>
      </c>
      <c r="I4783" s="7" t="s">
        <v>10289</v>
      </c>
      <c r="J4783" s="7"/>
      <c r="K4783" s="7" t="s">
        <v>4517</v>
      </c>
      <c r="L4783" s="7"/>
      <c r="M4783" s="7"/>
      <c r="N4783" s="7">
        <v>54.6</v>
      </c>
      <c r="O4783" s="7"/>
      <c r="P4783" s="7"/>
      <c r="Q4783" s="7"/>
      <c r="R4783" s="1"/>
      <c r="S4783" s="1"/>
      <c r="T4783" s="1"/>
      <c r="U4783" s="15" t="s">
        <v>816</v>
      </c>
      <c r="V4783" s="52"/>
      <c r="W4783" s="14" t="s">
        <v>815</v>
      </c>
      <c r="X4783" s="20">
        <v>0</v>
      </c>
      <c r="Y4783" s="7" t="s">
        <v>13554</v>
      </c>
      <c r="Z4783" s="11" t="s">
        <v>4442</v>
      </c>
      <c r="AA4783" s="7"/>
      <c r="AB4783" s="1" t="s">
        <v>14871</v>
      </c>
      <c r="AC4783" s="7"/>
      <c r="AD4783" s="1" t="s">
        <v>16269</v>
      </c>
    </row>
    <row r="4784" spans="1:30">
      <c r="A4784" s="6" t="s">
        <v>815</v>
      </c>
      <c r="B4784" s="7" t="s">
        <v>15</v>
      </c>
      <c r="C4784" s="7" t="s">
        <v>4458</v>
      </c>
      <c r="D4784" s="11" t="s">
        <v>904</v>
      </c>
      <c r="E4784" s="7" t="s">
        <v>16</v>
      </c>
      <c r="F4784" s="7" t="s">
        <v>4461</v>
      </c>
      <c r="G4784" s="7" t="s">
        <v>17</v>
      </c>
      <c r="H4784" s="7" t="s">
        <v>7845</v>
      </c>
      <c r="I4784" s="7" t="s">
        <v>8783</v>
      </c>
      <c r="J4784" s="7"/>
      <c r="K4784" s="7" t="s">
        <v>4525</v>
      </c>
      <c r="L4784" s="7"/>
      <c r="M4784" s="7"/>
      <c r="N4784" s="7">
        <v>54.3</v>
      </c>
      <c r="O4784" s="7"/>
      <c r="P4784" s="7"/>
      <c r="Q4784" s="7"/>
      <c r="R4784" s="1"/>
      <c r="S4784" s="1"/>
      <c r="T4784" s="1"/>
      <c r="U4784" s="15" t="s">
        <v>816</v>
      </c>
      <c r="V4784" s="52"/>
      <c r="W4784" s="14" t="s">
        <v>815</v>
      </c>
      <c r="X4784" s="20">
        <v>0</v>
      </c>
      <c r="Y4784" s="7" t="s">
        <v>13555</v>
      </c>
      <c r="Z4784" s="11" t="s">
        <v>4442</v>
      </c>
      <c r="AA4784" s="7"/>
      <c r="AB4784" s="1" t="s">
        <v>14871</v>
      </c>
      <c r="AC4784" s="7"/>
      <c r="AD4784" s="1" t="s">
        <v>16269</v>
      </c>
    </row>
    <row r="4785" spans="1:30">
      <c r="A4785" s="6">
        <v>43916</v>
      </c>
      <c r="B4785" s="7" t="s">
        <v>15</v>
      </c>
      <c r="C4785" s="7" t="s">
        <v>4632</v>
      </c>
      <c r="D4785" s="7" t="s">
        <v>3512</v>
      </c>
      <c r="E4785" s="7" t="s">
        <v>16</v>
      </c>
      <c r="F4785" s="7"/>
      <c r="G4785" s="7" t="s">
        <v>17</v>
      </c>
      <c r="H4785" s="7" t="s">
        <v>7846</v>
      </c>
      <c r="I4785" s="7" t="s">
        <v>8952</v>
      </c>
      <c r="J4785" s="7" t="s">
        <v>3561</v>
      </c>
      <c r="K4785" s="7" t="s">
        <v>3561</v>
      </c>
      <c r="L4785" s="7" t="s">
        <v>1722</v>
      </c>
      <c r="M4785" s="7" t="s">
        <v>1723</v>
      </c>
      <c r="N4785" s="7">
        <v>54</v>
      </c>
      <c r="O4785" s="7">
        <v>20</v>
      </c>
      <c r="P4785" s="7">
        <v>2.7</v>
      </c>
      <c r="Q4785" s="7"/>
      <c r="R4785" s="1"/>
      <c r="S4785" s="1"/>
      <c r="T4785" s="1"/>
      <c r="U4785" s="15" t="s">
        <v>816</v>
      </c>
      <c r="V4785" s="52"/>
      <c r="W4785" s="14" t="s">
        <v>815</v>
      </c>
      <c r="X4785" s="20">
        <v>0</v>
      </c>
      <c r="Y4785" s="7" t="s">
        <v>13556</v>
      </c>
      <c r="Z4785" s="11" t="s">
        <v>4442</v>
      </c>
      <c r="AA4785" s="7">
        <v>1500000</v>
      </c>
      <c r="AB4785" s="1" t="s">
        <v>15148</v>
      </c>
      <c r="AC4785" s="7" t="s">
        <v>14869</v>
      </c>
      <c r="AD4785" s="1" t="s">
        <v>16269</v>
      </c>
    </row>
    <row r="4786" spans="1:30">
      <c r="A4786" s="6" t="s">
        <v>815</v>
      </c>
      <c r="B4786" s="7" t="s">
        <v>15</v>
      </c>
      <c r="C4786" s="7" t="s">
        <v>4458</v>
      </c>
      <c r="D4786" s="11" t="s">
        <v>904</v>
      </c>
      <c r="E4786" s="7" t="s">
        <v>16</v>
      </c>
      <c r="F4786" s="7" t="s">
        <v>4461</v>
      </c>
      <c r="G4786" s="7" t="s">
        <v>17</v>
      </c>
      <c r="H4786" s="7" t="s">
        <v>7847</v>
      </c>
      <c r="I4786" s="7" t="s">
        <v>8783</v>
      </c>
      <c r="J4786" s="7"/>
      <c r="K4786" s="7" t="s">
        <v>4525</v>
      </c>
      <c r="L4786" s="7"/>
      <c r="M4786" s="7"/>
      <c r="N4786" s="7">
        <v>54</v>
      </c>
      <c r="O4786" s="7"/>
      <c r="P4786" s="7"/>
      <c r="Q4786" s="7"/>
      <c r="R4786" s="1"/>
      <c r="S4786" s="1"/>
      <c r="T4786" s="1"/>
      <c r="U4786" s="15" t="s">
        <v>816</v>
      </c>
      <c r="V4786" s="52"/>
      <c r="W4786" s="14" t="s">
        <v>815</v>
      </c>
      <c r="X4786" s="20">
        <v>0</v>
      </c>
      <c r="Y4786" s="7" t="s">
        <v>13557</v>
      </c>
      <c r="Z4786" s="11" t="s">
        <v>4442</v>
      </c>
      <c r="AA4786" s="7"/>
      <c r="AB4786" s="1" t="s">
        <v>14871</v>
      </c>
      <c r="AC4786" s="7"/>
      <c r="AD4786" s="1" t="s">
        <v>16269</v>
      </c>
    </row>
    <row r="4787" spans="1:30">
      <c r="A4787" s="6">
        <v>43921</v>
      </c>
      <c r="B4787" s="7" t="s">
        <v>15</v>
      </c>
      <c r="C4787" s="7" t="s">
        <v>4632</v>
      </c>
      <c r="D4787" s="7" t="s">
        <v>3512</v>
      </c>
      <c r="E4787" s="7" t="s">
        <v>16</v>
      </c>
      <c r="F4787" s="7"/>
      <c r="G4787" s="7" t="s">
        <v>17</v>
      </c>
      <c r="H4787" s="7" t="s">
        <v>7848</v>
      </c>
      <c r="I4787" s="7" t="s">
        <v>8503</v>
      </c>
      <c r="J4787" s="7" t="s">
        <v>3561</v>
      </c>
      <c r="K4787" s="7" t="s">
        <v>3561</v>
      </c>
      <c r="L4787" s="7" t="s">
        <v>8501</v>
      </c>
      <c r="M4787" s="7" t="s">
        <v>8504</v>
      </c>
      <c r="N4787" s="7">
        <v>53.51</v>
      </c>
      <c r="O4787" s="7">
        <v>2</v>
      </c>
      <c r="P4787" s="7">
        <v>26.75</v>
      </c>
      <c r="Q4787" s="7"/>
      <c r="R4787" s="1"/>
      <c r="S4787" s="1"/>
      <c r="T4787" s="1"/>
      <c r="U4787" s="15" t="s">
        <v>816</v>
      </c>
      <c r="V4787" s="52"/>
      <c r="W4787" s="14" t="s">
        <v>815</v>
      </c>
      <c r="X4787" s="20">
        <v>0</v>
      </c>
      <c r="Y4787" s="7" t="s">
        <v>13558</v>
      </c>
      <c r="Z4787" s="11" t="s">
        <v>4442</v>
      </c>
      <c r="AA4787" s="7">
        <v>0</v>
      </c>
      <c r="AB4787" s="1" t="s">
        <v>15726</v>
      </c>
      <c r="AC4787" s="7" t="s">
        <v>14869</v>
      </c>
      <c r="AD4787" s="1" t="s">
        <v>16269</v>
      </c>
    </row>
    <row r="4788" spans="1:30">
      <c r="A4788" s="6">
        <v>43949</v>
      </c>
      <c r="B4788" s="7" t="s">
        <v>1385</v>
      </c>
      <c r="C4788" s="7" t="s">
        <v>4499</v>
      </c>
      <c r="D4788" s="7" t="s">
        <v>2194</v>
      </c>
      <c r="E4788" s="7" t="s">
        <v>36</v>
      </c>
      <c r="F4788" s="7" t="s">
        <v>2319</v>
      </c>
      <c r="G4788" s="7" t="s">
        <v>17</v>
      </c>
      <c r="H4788" s="7" t="s">
        <v>5658</v>
      </c>
      <c r="I4788" s="7" t="s">
        <v>2321</v>
      </c>
      <c r="J4788" s="7" t="s">
        <v>2321</v>
      </c>
      <c r="K4788" s="7" t="s">
        <v>2321</v>
      </c>
      <c r="L4788" s="7" t="s">
        <v>8468</v>
      </c>
      <c r="M4788" s="7" t="s">
        <v>8243</v>
      </c>
      <c r="N4788" s="7">
        <v>44</v>
      </c>
      <c r="O4788" s="7">
        <v>20</v>
      </c>
      <c r="P4788" s="7">
        <v>2.2000000000000002</v>
      </c>
      <c r="Q4788" s="7"/>
      <c r="R4788" s="1"/>
      <c r="S4788" s="1"/>
      <c r="T4788" s="1"/>
      <c r="U4788" s="15" t="s">
        <v>816</v>
      </c>
      <c r="V4788" s="52"/>
      <c r="W4788" s="14" t="s">
        <v>815</v>
      </c>
      <c r="X4788" s="20">
        <v>0</v>
      </c>
      <c r="Y4788" s="7" t="s">
        <v>13559</v>
      </c>
      <c r="Z4788" s="11" t="s">
        <v>4442</v>
      </c>
      <c r="AA4788" s="7">
        <v>900000000</v>
      </c>
      <c r="AB4788" s="1" t="s">
        <v>15657</v>
      </c>
      <c r="AC4788" s="7" t="s">
        <v>14869</v>
      </c>
      <c r="AD4788" s="1" t="s">
        <v>16269</v>
      </c>
    </row>
    <row r="4789" spans="1:30">
      <c r="A4789" s="6" t="s">
        <v>815</v>
      </c>
      <c r="B4789" s="7" t="s">
        <v>15</v>
      </c>
      <c r="C4789" s="7" t="s">
        <v>4458</v>
      </c>
      <c r="D4789" s="11" t="s">
        <v>904</v>
      </c>
      <c r="E4789" s="7" t="s">
        <v>16</v>
      </c>
      <c r="F4789" s="7" t="s">
        <v>4461</v>
      </c>
      <c r="G4789" s="7" t="s">
        <v>17</v>
      </c>
      <c r="H4789" s="7" t="s">
        <v>7849</v>
      </c>
      <c r="I4789" s="7" t="s">
        <v>8783</v>
      </c>
      <c r="J4789" s="7"/>
      <c r="K4789" s="7" t="s">
        <v>4525</v>
      </c>
      <c r="L4789" s="7"/>
      <c r="M4789" s="7"/>
      <c r="N4789" s="7">
        <v>42.3</v>
      </c>
      <c r="O4789" s="7"/>
      <c r="P4789" s="7"/>
      <c r="Q4789" s="7"/>
      <c r="R4789" s="1"/>
      <c r="S4789" s="1"/>
      <c r="T4789" s="1"/>
      <c r="U4789" s="15" t="s">
        <v>816</v>
      </c>
      <c r="V4789" s="52"/>
      <c r="W4789" s="14" t="s">
        <v>815</v>
      </c>
      <c r="X4789" s="20">
        <v>0</v>
      </c>
      <c r="Y4789" s="7" t="s">
        <v>13560</v>
      </c>
      <c r="Z4789" s="11" t="s">
        <v>4442</v>
      </c>
      <c r="AA4789" s="7"/>
      <c r="AB4789" s="1" t="s">
        <v>14871</v>
      </c>
      <c r="AC4789" s="7"/>
      <c r="AD4789" s="1" t="s">
        <v>16269</v>
      </c>
    </row>
    <row r="4790" spans="1:30">
      <c r="A4790" s="6">
        <v>43944</v>
      </c>
      <c r="B4790" s="7" t="s">
        <v>15</v>
      </c>
      <c r="C4790" s="7" t="s">
        <v>4656</v>
      </c>
      <c r="D4790" s="7" t="s">
        <v>39</v>
      </c>
      <c r="E4790" s="7" t="s">
        <v>16</v>
      </c>
      <c r="F4790" s="7" t="s">
        <v>129</v>
      </c>
      <c r="G4790" s="7" t="s">
        <v>37</v>
      </c>
      <c r="H4790" s="7" t="s">
        <v>7850</v>
      </c>
      <c r="I4790" s="7" t="s">
        <v>9275</v>
      </c>
      <c r="J4790" s="7"/>
      <c r="K4790" s="7" t="s">
        <v>158</v>
      </c>
      <c r="L4790" s="7" t="s">
        <v>13650</v>
      </c>
      <c r="M4790" s="7" t="s">
        <v>13649</v>
      </c>
      <c r="N4790" s="7">
        <v>42.24</v>
      </c>
      <c r="O4790" s="7">
        <v>6</v>
      </c>
      <c r="P4790" s="7">
        <v>7.04</v>
      </c>
      <c r="Q4790" s="7"/>
      <c r="R4790" s="1"/>
      <c r="S4790" s="1"/>
      <c r="T4790" s="1"/>
      <c r="U4790" s="15" t="s">
        <v>816</v>
      </c>
      <c r="V4790" s="52"/>
      <c r="W4790" s="14" t="s">
        <v>815</v>
      </c>
      <c r="X4790" s="20">
        <v>0</v>
      </c>
      <c r="Y4790" s="7" t="s">
        <v>13561</v>
      </c>
      <c r="Z4790" s="11" t="s">
        <v>4442</v>
      </c>
      <c r="AA4790" s="7">
        <v>10000</v>
      </c>
      <c r="AB4790" s="1" t="s">
        <v>14885</v>
      </c>
      <c r="AC4790" s="7" t="s">
        <v>14868</v>
      </c>
      <c r="AD4790" s="1" t="s">
        <v>16269</v>
      </c>
    </row>
    <row r="4791" spans="1:30">
      <c r="A4791" s="6">
        <v>43936</v>
      </c>
      <c r="B4791" s="7" t="s">
        <v>15</v>
      </c>
      <c r="C4791" s="7" t="s">
        <v>4458</v>
      </c>
      <c r="D4791" s="11" t="s">
        <v>904</v>
      </c>
      <c r="E4791" s="7" t="s">
        <v>16</v>
      </c>
      <c r="F4791" s="7" t="s">
        <v>6341</v>
      </c>
      <c r="G4791" s="7" t="s">
        <v>17</v>
      </c>
      <c r="H4791" s="7" t="s">
        <v>7851</v>
      </c>
      <c r="I4791" s="7" t="s">
        <v>8783</v>
      </c>
      <c r="J4791" s="7" t="s">
        <v>9456</v>
      </c>
      <c r="K4791" s="7"/>
      <c r="L4791" s="7" t="s">
        <v>14591</v>
      </c>
      <c r="M4791" s="7" t="s">
        <v>9457</v>
      </c>
      <c r="N4791" s="7">
        <v>41.3</v>
      </c>
      <c r="O4791" s="7">
        <v>1</v>
      </c>
      <c r="P4791" s="7"/>
      <c r="Q4791" s="7"/>
      <c r="R4791" s="1"/>
      <c r="S4791" s="1"/>
      <c r="T4791" s="1"/>
      <c r="U4791" s="15" t="s">
        <v>816</v>
      </c>
      <c r="V4791" s="52"/>
      <c r="W4791" s="14" t="s">
        <v>815</v>
      </c>
      <c r="X4791" s="20">
        <v>0</v>
      </c>
      <c r="Y4791" s="7" t="s">
        <v>13562</v>
      </c>
      <c r="Z4791" s="11" t="s">
        <v>4442</v>
      </c>
      <c r="AA4791" s="7">
        <v>5000</v>
      </c>
      <c r="AB4791" s="1" t="s">
        <v>15995</v>
      </c>
      <c r="AC4791" s="7" t="s">
        <v>14870</v>
      </c>
      <c r="AD4791" s="1" t="s">
        <v>16269</v>
      </c>
    </row>
    <row r="4792" spans="1:30">
      <c r="A4792" s="6">
        <v>43918</v>
      </c>
      <c r="B4792" s="7" t="s">
        <v>15</v>
      </c>
      <c r="C4792" s="7" t="s">
        <v>4632</v>
      </c>
      <c r="D4792" s="7" t="s">
        <v>3512</v>
      </c>
      <c r="E4792" s="7" t="s">
        <v>16</v>
      </c>
      <c r="F4792" s="7"/>
      <c r="G4792" s="7" t="s">
        <v>17</v>
      </c>
      <c r="H4792" s="7" t="s">
        <v>7852</v>
      </c>
      <c r="I4792" s="7" t="s">
        <v>10218</v>
      </c>
      <c r="J4792" s="7" t="s">
        <v>10219</v>
      </c>
      <c r="K4792" s="7" t="s">
        <v>10219</v>
      </c>
      <c r="L4792" s="7" t="s">
        <v>8862</v>
      </c>
      <c r="M4792" s="7" t="s">
        <v>2855</v>
      </c>
      <c r="N4792" s="7">
        <v>38.799999999999997</v>
      </c>
      <c r="O4792" s="7">
        <v>400</v>
      </c>
      <c r="P4792" s="7">
        <v>9.7000000000000003E-2</v>
      </c>
      <c r="Q4792" s="7"/>
      <c r="R4792" s="1"/>
      <c r="S4792" s="1"/>
      <c r="T4792" s="1"/>
      <c r="U4792" s="15" t="s">
        <v>816</v>
      </c>
      <c r="V4792" s="52"/>
      <c r="W4792" s="14" t="s">
        <v>815</v>
      </c>
      <c r="X4792" s="20">
        <v>0</v>
      </c>
      <c r="Y4792" s="7" t="s">
        <v>13563</v>
      </c>
      <c r="Z4792" s="11" t="s">
        <v>4442</v>
      </c>
      <c r="AA4792" s="7">
        <v>6000000</v>
      </c>
      <c r="AB4792" s="1" t="s">
        <v>15297</v>
      </c>
      <c r="AC4792" s="7" t="s">
        <v>14869</v>
      </c>
      <c r="AD4792" s="1" t="s">
        <v>16269</v>
      </c>
    </row>
    <row r="4793" spans="1:30">
      <c r="A4793" s="6">
        <v>43936</v>
      </c>
      <c r="B4793" s="7" t="s">
        <v>15</v>
      </c>
      <c r="C4793" s="7" t="s">
        <v>4458</v>
      </c>
      <c r="D4793" s="11" t="s">
        <v>904</v>
      </c>
      <c r="E4793" s="7" t="s">
        <v>16</v>
      </c>
      <c r="F4793" s="7" t="s">
        <v>6341</v>
      </c>
      <c r="G4793" s="7" t="s">
        <v>17</v>
      </c>
      <c r="H4793" s="7" t="s">
        <v>7815</v>
      </c>
      <c r="I4793" s="7" t="s">
        <v>8783</v>
      </c>
      <c r="J4793" s="7" t="s">
        <v>9456</v>
      </c>
      <c r="K4793" s="7"/>
      <c r="L4793" s="7" t="s">
        <v>14591</v>
      </c>
      <c r="M4793" s="7" t="s">
        <v>9457</v>
      </c>
      <c r="N4793" s="7">
        <v>36</v>
      </c>
      <c r="O4793" s="7">
        <v>4</v>
      </c>
      <c r="P4793" s="7">
        <v>9</v>
      </c>
      <c r="Q4793" s="7"/>
      <c r="R4793" s="1"/>
      <c r="S4793" s="1"/>
      <c r="T4793" s="1"/>
      <c r="U4793" s="15" t="s">
        <v>816</v>
      </c>
      <c r="V4793" s="52"/>
      <c r="W4793" s="14" t="s">
        <v>815</v>
      </c>
      <c r="X4793" s="20">
        <v>0</v>
      </c>
      <c r="Y4793" s="7" t="s">
        <v>13564</v>
      </c>
      <c r="Z4793" s="11" t="s">
        <v>4442</v>
      </c>
      <c r="AA4793" s="7">
        <v>5000</v>
      </c>
      <c r="AB4793" s="1" t="s">
        <v>15995</v>
      </c>
      <c r="AC4793" s="7" t="s">
        <v>14870</v>
      </c>
      <c r="AD4793" s="1" t="s">
        <v>16269</v>
      </c>
    </row>
    <row r="4794" spans="1:30">
      <c r="A4794" s="6">
        <v>43916</v>
      </c>
      <c r="B4794" s="7" t="s">
        <v>15</v>
      </c>
      <c r="C4794" s="7" t="s">
        <v>4458</v>
      </c>
      <c r="D4794" s="11" t="s">
        <v>904</v>
      </c>
      <c r="E4794" s="7" t="s">
        <v>16</v>
      </c>
      <c r="F4794" s="7" t="s">
        <v>4459</v>
      </c>
      <c r="G4794" s="7" t="s">
        <v>17</v>
      </c>
      <c r="H4794" s="7" t="s">
        <v>7853</v>
      </c>
      <c r="I4794" s="7" t="s">
        <v>10225</v>
      </c>
      <c r="J4794" s="7"/>
      <c r="K4794" s="7" t="s">
        <v>4517</v>
      </c>
      <c r="L4794" s="7" t="s">
        <v>8268</v>
      </c>
      <c r="M4794" s="7" t="s">
        <v>1216</v>
      </c>
      <c r="N4794" s="7">
        <v>36</v>
      </c>
      <c r="O4794" s="7">
        <v>200</v>
      </c>
      <c r="P4794" s="7">
        <v>0.18</v>
      </c>
      <c r="Q4794" s="7"/>
      <c r="R4794" s="1"/>
      <c r="S4794" s="1"/>
      <c r="T4794" s="1"/>
      <c r="U4794" s="15" t="s">
        <v>816</v>
      </c>
      <c r="V4794" s="52"/>
      <c r="W4794" s="14" t="s">
        <v>815</v>
      </c>
      <c r="X4794" s="20">
        <v>0</v>
      </c>
      <c r="Y4794" s="7" t="s">
        <v>13565</v>
      </c>
      <c r="Z4794" s="11" t="s">
        <v>4442</v>
      </c>
      <c r="AA4794" s="7">
        <v>2000000</v>
      </c>
      <c r="AB4794" s="1" t="s">
        <v>15070</v>
      </c>
      <c r="AC4794" s="7" t="s">
        <v>14869</v>
      </c>
      <c r="AD4794" s="1" t="s">
        <v>16269</v>
      </c>
    </row>
    <row r="4795" spans="1:30">
      <c r="A4795" s="6" t="s">
        <v>815</v>
      </c>
      <c r="B4795" s="7" t="s">
        <v>15</v>
      </c>
      <c r="C4795" s="7" t="s">
        <v>4458</v>
      </c>
      <c r="D4795" s="11" t="s">
        <v>904</v>
      </c>
      <c r="E4795" s="7" t="s">
        <v>16</v>
      </c>
      <c r="F4795" s="7" t="s">
        <v>4461</v>
      </c>
      <c r="G4795" s="7" t="s">
        <v>17</v>
      </c>
      <c r="H4795" s="7" t="s">
        <v>7854</v>
      </c>
      <c r="I4795" s="7" t="s">
        <v>8783</v>
      </c>
      <c r="J4795" s="7"/>
      <c r="K4795" s="7" t="s">
        <v>4525</v>
      </c>
      <c r="L4795" s="7"/>
      <c r="M4795" s="7"/>
      <c r="N4795" s="7">
        <v>33.6</v>
      </c>
      <c r="O4795" s="7"/>
      <c r="P4795" s="7"/>
      <c r="Q4795" s="7"/>
      <c r="R4795" s="1"/>
      <c r="S4795" s="1"/>
      <c r="T4795" s="1"/>
      <c r="U4795" s="15" t="s">
        <v>816</v>
      </c>
      <c r="V4795" s="52"/>
      <c r="W4795" s="14" t="s">
        <v>815</v>
      </c>
      <c r="X4795" s="20">
        <v>0</v>
      </c>
      <c r="Y4795" s="7" t="s">
        <v>13566</v>
      </c>
      <c r="Z4795" s="11" t="s">
        <v>4442</v>
      </c>
      <c r="AA4795" s="7"/>
      <c r="AB4795" s="1" t="s">
        <v>14871</v>
      </c>
      <c r="AC4795" s="7"/>
      <c r="AD4795" s="1" t="s">
        <v>16269</v>
      </c>
    </row>
    <row r="4796" spans="1:30">
      <c r="A4796" s="6">
        <v>43943</v>
      </c>
      <c r="B4796" s="7" t="s">
        <v>15</v>
      </c>
      <c r="C4796" s="7" t="s">
        <v>4458</v>
      </c>
      <c r="D4796" s="11" t="s">
        <v>904</v>
      </c>
      <c r="E4796" s="7" t="s">
        <v>16</v>
      </c>
      <c r="F4796" s="7" t="s">
        <v>6341</v>
      </c>
      <c r="G4796" s="7" t="s">
        <v>17</v>
      </c>
      <c r="H4796" s="7" t="s">
        <v>7855</v>
      </c>
      <c r="I4796" s="7" t="s">
        <v>10289</v>
      </c>
      <c r="J4796" s="7"/>
      <c r="K4796" s="7"/>
      <c r="L4796" s="7" t="s">
        <v>14820</v>
      </c>
      <c r="M4796" s="7" t="s">
        <v>10375</v>
      </c>
      <c r="N4796" s="7">
        <v>33.5</v>
      </c>
      <c r="O4796" s="7">
        <v>2</v>
      </c>
      <c r="P4796" s="7">
        <v>16.75</v>
      </c>
      <c r="Q4796" s="7"/>
      <c r="R4796" s="1"/>
      <c r="S4796" s="1"/>
      <c r="T4796" s="1"/>
      <c r="U4796" s="15" t="s">
        <v>816</v>
      </c>
      <c r="V4796" s="52"/>
      <c r="W4796" s="14" t="s">
        <v>815</v>
      </c>
      <c r="X4796" s="20">
        <v>0</v>
      </c>
      <c r="Y4796" s="7" t="s">
        <v>13567</v>
      </c>
      <c r="Z4796" s="11" t="s">
        <v>4442</v>
      </c>
      <c r="AA4796" s="7">
        <v>10000</v>
      </c>
      <c r="AB4796" s="1" t="s">
        <v>16228</v>
      </c>
      <c r="AC4796" s="7" t="s">
        <v>14870</v>
      </c>
      <c r="AD4796" s="1" t="s">
        <v>16269</v>
      </c>
    </row>
    <row r="4797" spans="1:30">
      <c r="A4797" s="6">
        <v>43949</v>
      </c>
      <c r="B4797" s="7" t="s">
        <v>1385</v>
      </c>
      <c r="C4797" s="7" t="s">
        <v>4499</v>
      </c>
      <c r="D4797" s="7" t="s">
        <v>2194</v>
      </c>
      <c r="E4797" s="7" t="s">
        <v>36</v>
      </c>
      <c r="F4797" s="7" t="s">
        <v>2319</v>
      </c>
      <c r="G4797" s="7" t="s">
        <v>17</v>
      </c>
      <c r="H4797" s="7" t="s">
        <v>7856</v>
      </c>
      <c r="I4797" s="7" t="s">
        <v>2321</v>
      </c>
      <c r="J4797" s="7" t="s">
        <v>2321</v>
      </c>
      <c r="K4797" s="7" t="s">
        <v>2321</v>
      </c>
      <c r="L4797" s="7" t="s">
        <v>14856</v>
      </c>
      <c r="M4797" s="7" t="s">
        <v>10501</v>
      </c>
      <c r="N4797" s="7">
        <v>32.85</v>
      </c>
      <c r="O4797" s="7">
        <v>5</v>
      </c>
      <c r="P4797" s="7">
        <v>6.57</v>
      </c>
      <c r="Q4797" s="7"/>
      <c r="R4797" s="1"/>
      <c r="S4797" s="1"/>
      <c r="T4797" s="1"/>
      <c r="U4797" s="15" t="s">
        <v>816</v>
      </c>
      <c r="V4797" s="52"/>
      <c r="W4797" s="14" t="s">
        <v>815</v>
      </c>
      <c r="X4797" s="20">
        <v>0</v>
      </c>
      <c r="Y4797" s="7" t="s">
        <v>13568</v>
      </c>
      <c r="Z4797" s="11" t="s">
        <v>4442</v>
      </c>
      <c r="AA4797" s="7">
        <v>15100000</v>
      </c>
      <c r="AB4797" s="1" t="s">
        <v>16256</v>
      </c>
      <c r="AC4797" s="7" t="s">
        <v>14869</v>
      </c>
      <c r="AD4797" s="1" t="s">
        <v>16269</v>
      </c>
    </row>
    <row r="4798" spans="1:30">
      <c r="A4798" s="6" t="s">
        <v>815</v>
      </c>
      <c r="B4798" s="7" t="s">
        <v>15</v>
      </c>
      <c r="C4798" s="7" t="s">
        <v>4458</v>
      </c>
      <c r="D4798" s="11" t="s">
        <v>904</v>
      </c>
      <c r="E4798" s="7" t="s">
        <v>16</v>
      </c>
      <c r="F4798" s="7" t="s">
        <v>4461</v>
      </c>
      <c r="G4798" s="7" t="s">
        <v>17</v>
      </c>
      <c r="H4798" s="7" t="s">
        <v>7857</v>
      </c>
      <c r="I4798" s="7" t="s">
        <v>8783</v>
      </c>
      <c r="J4798" s="7"/>
      <c r="K4798" s="7" t="s">
        <v>4525</v>
      </c>
      <c r="L4798" s="7"/>
      <c r="M4798" s="7"/>
      <c r="N4798" s="7">
        <v>32.4</v>
      </c>
      <c r="O4798" s="7"/>
      <c r="P4798" s="7"/>
      <c r="Q4798" s="7"/>
      <c r="R4798" s="1"/>
      <c r="S4798" s="1"/>
      <c r="T4798" s="1"/>
      <c r="U4798" s="15" t="s">
        <v>816</v>
      </c>
      <c r="V4798" s="52"/>
      <c r="W4798" s="14" t="s">
        <v>815</v>
      </c>
      <c r="X4798" s="20">
        <v>0</v>
      </c>
      <c r="Y4798" s="7" t="s">
        <v>13569</v>
      </c>
      <c r="Z4798" s="11" t="s">
        <v>4442</v>
      </c>
      <c r="AA4798" s="7"/>
      <c r="AB4798" s="1" t="s">
        <v>14871</v>
      </c>
      <c r="AC4798" s="7"/>
      <c r="AD4798" s="1" t="s">
        <v>16269</v>
      </c>
    </row>
    <row r="4799" spans="1:30">
      <c r="A4799" s="6">
        <v>43936</v>
      </c>
      <c r="B4799" s="7" t="s">
        <v>15</v>
      </c>
      <c r="C4799" s="7" t="s">
        <v>4458</v>
      </c>
      <c r="D4799" s="11" t="s">
        <v>904</v>
      </c>
      <c r="E4799" s="7" t="s">
        <v>16</v>
      </c>
      <c r="F4799" s="7" t="s">
        <v>6341</v>
      </c>
      <c r="G4799" s="7" t="s">
        <v>17</v>
      </c>
      <c r="H4799" s="7" t="s">
        <v>7821</v>
      </c>
      <c r="I4799" s="7" t="s">
        <v>8783</v>
      </c>
      <c r="J4799" s="7" t="s">
        <v>9456</v>
      </c>
      <c r="K4799" s="7"/>
      <c r="L4799" s="7" t="s">
        <v>14591</v>
      </c>
      <c r="M4799" s="7" t="s">
        <v>9457</v>
      </c>
      <c r="N4799" s="7">
        <v>32</v>
      </c>
      <c r="O4799" s="7">
        <v>1</v>
      </c>
      <c r="P4799" s="7">
        <v>32</v>
      </c>
      <c r="Q4799" s="7"/>
      <c r="R4799" s="1"/>
      <c r="S4799" s="1"/>
      <c r="T4799" s="1"/>
      <c r="U4799" s="15" t="s">
        <v>816</v>
      </c>
      <c r="V4799" s="52"/>
      <c r="W4799" s="14" t="s">
        <v>815</v>
      </c>
      <c r="X4799" s="20">
        <v>0</v>
      </c>
      <c r="Y4799" s="7" t="s">
        <v>13570</v>
      </c>
      <c r="Z4799" s="11" t="s">
        <v>4442</v>
      </c>
      <c r="AA4799" s="7">
        <v>5000</v>
      </c>
      <c r="AB4799" s="1" t="s">
        <v>15995</v>
      </c>
      <c r="AC4799" s="7" t="s">
        <v>14870</v>
      </c>
      <c r="AD4799" s="1" t="s">
        <v>16269</v>
      </c>
    </row>
    <row r="4800" spans="1:30">
      <c r="A4800" s="6">
        <v>43943</v>
      </c>
      <c r="B4800" s="7" t="s">
        <v>15</v>
      </c>
      <c r="C4800" s="7" t="s">
        <v>4458</v>
      </c>
      <c r="D4800" s="11" t="s">
        <v>904</v>
      </c>
      <c r="E4800" s="7" t="s">
        <v>16</v>
      </c>
      <c r="F4800" s="7" t="s">
        <v>6341</v>
      </c>
      <c r="G4800" s="7" t="s">
        <v>17</v>
      </c>
      <c r="H4800" s="7" t="s">
        <v>7858</v>
      </c>
      <c r="I4800" s="7" t="s">
        <v>10289</v>
      </c>
      <c r="J4800" s="7"/>
      <c r="K4800" s="7"/>
      <c r="L4800" s="7" t="s">
        <v>14820</v>
      </c>
      <c r="M4800" s="7" t="s">
        <v>10375</v>
      </c>
      <c r="N4800" s="7">
        <v>29.9</v>
      </c>
      <c r="O4800" s="7">
        <v>46</v>
      </c>
      <c r="P4800" s="7">
        <v>0.65</v>
      </c>
      <c r="Q4800" s="7"/>
      <c r="R4800" s="1"/>
      <c r="S4800" s="1"/>
      <c r="T4800" s="1"/>
      <c r="U4800" s="15" t="s">
        <v>816</v>
      </c>
      <c r="V4800" s="52"/>
      <c r="W4800" s="14" t="s">
        <v>815</v>
      </c>
      <c r="X4800" s="20">
        <v>0</v>
      </c>
      <c r="Y4800" s="7" t="s">
        <v>13571</v>
      </c>
      <c r="Z4800" s="11" t="s">
        <v>4442</v>
      </c>
      <c r="AA4800" s="7">
        <v>10000</v>
      </c>
      <c r="AB4800" s="1" t="s">
        <v>16228</v>
      </c>
      <c r="AC4800" s="7" t="s">
        <v>14870</v>
      </c>
      <c r="AD4800" s="1" t="s">
        <v>16269</v>
      </c>
    </row>
    <row r="4801" spans="1:30">
      <c r="A4801" s="6">
        <v>43943</v>
      </c>
      <c r="B4801" s="7" t="s">
        <v>15</v>
      </c>
      <c r="C4801" s="7" t="s">
        <v>4458</v>
      </c>
      <c r="D4801" s="11" t="s">
        <v>904</v>
      </c>
      <c r="E4801" s="7" t="s">
        <v>16</v>
      </c>
      <c r="F4801" s="7" t="s">
        <v>6341</v>
      </c>
      <c r="G4801" s="7" t="s">
        <v>17</v>
      </c>
      <c r="H4801" s="7" t="s">
        <v>7859</v>
      </c>
      <c r="I4801" s="7" t="s">
        <v>10289</v>
      </c>
      <c r="J4801" s="7"/>
      <c r="K4801" s="7"/>
      <c r="L4801" s="7" t="s">
        <v>14820</v>
      </c>
      <c r="M4801" s="7" t="s">
        <v>10375</v>
      </c>
      <c r="N4801" s="7">
        <v>29.84</v>
      </c>
      <c r="O4801" s="7">
        <v>1</v>
      </c>
      <c r="P4801" s="7"/>
      <c r="Q4801" s="7"/>
      <c r="R4801" s="1"/>
      <c r="S4801" s="1"/>
      <c r="T4801" s="1"/>
      <c r="U4801" s="15" t="s">
        <v>816</v>
      </c>
      <c r="V4801" s="52"/>
      <c r="W4801" s="14" t="s">
        <v>815</v>
      </c>
      <c r="X4801" s="20">
        <v>0</v>
      </c>
      <c r="Y4801" s="7" t="s">
        <v>13572</v>
      </c>
      <c r="Z4801" s="11" t="s">
        <v>4442</v>
      </c>
      <c r="AA4801" s="7">
        <v>10000</v>
      </c>
      <c r="AB4801" s="1" t="s">
        <v>16228</v>
      </c>
      <c r="AC4801" s="7" t="s">
        <v>14870</v>
      </c>
      <c r="AD4801" s="1" t="s">
        <v>16269</v>
      </c>
    </row>
    <row r="4802" spans="1:30">
      <c r="A4802" s="6" t="s">
        <v>815</v>
      </c>
      <c r="B4802" s="7" t="s">
        <v>15</v>
      </c>
      <c r="C4802" s="7" t="s">
        <v>4458</v>
      </c>
      <c r="D4802" s="11" t="s">
        <v>904</v>
      </c>
      <c r="E4802" s="7" t="s">
        <v>16</v>
      </c>
      <c r="F4802" s="7" t="s">
        <v>4461</v>
      </c>
      <c r="G4802" s="7" t="s">
        <v>17</v>
      </c>
      <c r="H4802" s="7" t="s">
        <v>7860</v>
      </c>
      <c r="I4802" s="7" t="s">
        <v>10289</v>
      </c>
      <c r="J4802" s="7"/>
      <c r="K4802" s="7" t="s">
        <v>4517</v>
      </c>
      <c r="L4802" s="7"/>
      <c r="M4802" s="7"/>
      <c r="N4802" s="7">
        <v>29.84</v>
      </c>
      <c r="O4802" s="7"/>
      <c r="P4802" s="7"/>
      <c r="Q4802" s="7"/>
      <c r="R4802" s="1"/>
      <c r="S4802" s="1"/>
      <c r="T4802" s="1"/>
      <c r="U4802" s="15" t="s">
        <v>816</v>
      </c>
      <c r="V4802" s="52"/>
      <c r="W4802" s="14" t="s">
        <v>815</v>
      </c>
      <c r="X4802" s="20">
        <v>0</v>
      </c>
      <c r="Y4802" s="7" t="s">
        <v>13573</v>
      </c>
      <c r="Z4802" s="11" t="s">
        <v>4442</v>
      </c>
      <c r="AA4802" s="7"/>
      <c r="AB4802" s="1" t="s">
        <v>14871</v>
      </c>
      <c r="AC4802" s="7"/>
      <c r="AD4802" s="1" t="s">
        <v>16269</v>
      </c>
    </row>
    <row r="4803" spans="1:30">
      <c r="A4803" s="6">
        <v>43936</v>
      </c>
      <c r="B4803" s="7" t="s">
        <v>15</v>
      </c>
      <c r="C4803" s="7" t="s">
        <v>4458</v>
      </c>
      <c r="D4803" s="11" t="s">
        <v>904</v>
      </c>
      <c r="E4803" s="7" t="s">
        <v>16</v>
      </c>
      <c r="F4803" s="7" t="s">
        <v>6341</v>
      </c>
      <c r="G4803" s="7" t="s">
        <v>17</v>
      </c>
      <c r="H4803" s="7" t="s">
        <v>7825</v>
      </c>
      <c r="I4803" s="7" t="s">
        <v>8783</v>
      </c>
      <c r="J4803" s="7" t="s">
        <v>9456</v>
      </c>
      <c r="K4803" s="7"/>
      <c r="L4803" s="7" t="s">
        <v>14591</v>
      </c>
      <c r="M4803" s="7" t="s">
        <v>9457</v>
      </c>
      <c r="N4803" s="7">
        <v>29.7</v>
      </c>
      <c r="O4803" s="7">
        <v>30</v>
      </c>
      <c r="P4803" s="7">
        <v>0.99</v>
      </c>
      <c r="Q4803" s="7"/>
      <c r="R4803" s="1"/>
      <c r="S4803" s="1"/>
      <c r="T4803" s="1"/>
      <c r="U4803" s="15" t="s">
        <v>816</v>
      </c>
      <c r="V4803" s="52"/>
      <c r="W4803" s="14" t="s">
        <v>815</v>
      </c>
      <c r="X4803" s="20">
        <v>0</v>
      </c>
      <c r="Y4803" s="7" t="s">
        <v>13574</v>
      </c>
      <c r="Z4803" s="11" t="s">
        <v>4442</v>
      </c>
      <c r="AA4803" s="7">
        <v>5000</v>
      </c>
      <c r="AB4803" s="1" t="s">
        <v>15995</v>
      </c>
      <c r="AC4803" s="7" t="s">
        <v>14870</v>
      </c>
      <c r="AD4803" s="1" t="s">
        <v>16269</v>
      </c>
    </row>
    <row r="4804" spans="1:30">
      <c r="A4804" s="6" t="s">
        <v>815</v>
      </c>
      <c r="B4804" s="7" t="s">
        <v>15</v>
      </c>
      <c r="C4804" s="7" t="s">
        <v>4458</v>
      </c>
      <c r="D4804" s="11" t="s">
        <v>904</v>
      </c>
      <c r="E4804" s="7" t="s">
        <v>16</v>
      </c>
      <c r="F4804" s="7" t="s">
        <v>4461</v>
      </c>
      <c r="G4804" s="7" t="s">
        <v>17</v>
      </c>
      <c r="H4804" s="7" t="s">
        <v>7861</v>
      </c>
      <c r="I4804" s="7" t="s">
        <v>8783</v>
      </c>
      <c r="J4804" s="7"/>
      <c r="K4804" s="7" t="s">
        <v>4525</v>
      </c>
      <c r="L4804" s="7"/>
      <c r="M4804" s="7"/>
      <c r="N4804" s="7">
        <v>29.7</v>
      </c>
      <c r="O4804" s="7"/>
      <c r="P4804" s="7"/>
      <c r="Q4804" s="7"/>
      <c r="R4804" s="1"/>
      <c r="S4804" s="1"/>
      <c r="T4804" s="1"/>
      <c r="U4804" s="15" t="s">
        <v>816</v>
      </c>
      <c r="V4804" s="52"/>
      <c r="W4804" s="14" t="s">
        <v>815</v>
      </c>
      <c r="X4804" s="20">
        <v>0</v>
      </c>
      <c r="Y4804" s="7" t="s">
        <v>13575</v>
      </c>
      <c r="Z4804" s="11" t="s">
        <v>4442</v>
      </c>
      <c r="AA4804" s="7"/>
      <c r="AB4804" s="1" t="s">
        <v>14871</v>
      </c>
      <c r="AC4804" s="7"/>
      <c r="AD4804" s="1" t="s">
        <v>16269</v>
      </c>
    </row>
    <row r="4805" spans="1:30">
      <c r="A4805" s="6">
        <v>43936</v>
      </c>
      <c r="B4805" s="7" t="s">
        <v>15</v>
      </c>
      <c r="C4805" s="7" t="s">
        <v>4458</v>
      </c>
      <c r="D4805" s="11" t="s">
        <v>904</v>
      </c>
      <c r="E4805" s="7" t="s">
        <v>16</v>
      </c>
      <c r="F4805" s="7" t="s">
        <v>6341</v>
      </c>
      <c r="G4805" s="7" t="s">
        <v>17</v>
      </c>
      <c r="H4805" s="7" t="s">
        <v>7862</v>
      </c>
      <c r="I4805" s="7" t="s">
        <v>8783</v>
      </c>
      <c r="J4805" s="7" t="s">
        <v>9456</v>
      </c>
      <c r="K4805" s="7"/>
      <c r="L4805" s="7" t="s">
        <v>14591</v>
      </c>
      <c r="M4805" s="7" t="s">
        <v>9457</v>
      </c>
      <c r="N4805" s="7">
        <v>29</v>
      </c>
      <c r="O4805" s="7">
        <v>10</v>
      </c>
      <c r="P4805" s="7">
        <v>2.9</v>
      </c>
      <c r="Q4805" s="7"/>
      <c r="R4805" s="1"/>
      <c r="S4805" s="1"/>
      <c r="T4805" s="1"/>
      <c r="U4805" s="15" t="s">
        <v>816</v>
      </c>
      <c r="V4805" s="52"/>
      <c r="W4805" s="14" t="s">
        <v>815</v>
      </c>
      <c r="X4805" s="20">
        <v>0</v>
      </c>
      <c r="Y4805" s="7" t="s">
        <v>13576</v>
      </c>
      <c r="Z4805" s="11" t="s">
        <v>4442</v>
      </c>
      <c r="AA4805" s="7">
        <v>5000</v>
      </c>
      <c r="AB4805" s="1" t="s">
        <v>15995</v>
      </c>
      <c r="AC4805" s="7" t="s">
        <v>14870</v>
      </c>
      <c r="AD4805" s="1" t="s">
        <v>16269</v>
      </c>
    </row>
    <row r="4806" spans="1:30">
      <c r="A4806" s="6">
        <v>43936</v>
      </c>
      <c r="B4806" s="7" t="s">
        <v>15</v>
      </c>
      <c r="C4806" s="7" t="s">
        <v>4458</v>
      </c>
      <c r="D4806" s="11" t="s">
        <v>904</v>
      </c>
      <c r="E4806" s="7" t="s">
        <v>16</v>
      </c>
      <c r="F4806" s="7" t="s">
        <v>6341</v>
      </c>
      <c r="G4806" s="7" t="s">
        <v>17</v>
      </c>
      <c r="H4806" s="7" t="s">
        <v>7831</v>
      </c>
      <c r="I4806" s="7" t="s">
        <v>8783</v>
      </c>
      <c r="J4806" s="7" t="s">
        <v>9456</v>
      </c>
      <c r="K4806" s="7"/>
      <c r="L4806" s="7" t="s">
        <v>14591</v>
      </c>
      <c r="M4806" s="7" t="s">
        <v>9457</v>
      </c>
      <c r="N4806" s="7">
        <v>28</v>
      </c>
      <c r="O4806" s="7">
        <v>1</v>
      </c>
      <c r="P4806" s="7">
        <v>28</v>
      </c>
      <c r="Q4806" s="7"/>
      <c r="R4806" s="1"/>
      <c r="S4806" s="1"/>
      <c r="T4806" s="1"/>
      <c r="U4806" s="15" t="s">
        <v>816</v>
      </c>
      <c r="V4806" s="52"/>
      <c r="W4806" s="14" t="s">
        <v>815</v>
      </c>
      <c r="X4806" s="20">
        <v>0</v>
      </c>
      <c r="Y4806" s="7" t="s">
        <v>13577</v>
      </c>
      <c r="Z4806" s="11" t="s">
        <v>4442</v>
      </c>
      <c r="AA4806" s="7">
        <v>5000</v>
      </c>
      <c r="AB4806" s="1" t="s">
        <v>15995</v>
      </c>
      <c r="AC4806" s="7" t="s">
        <v>14870</v>
      </c>
      <c r="AD4806" s="1" t="s">
        <v>16269</v>
      </c>
    </row>
    <row r="4807" spans="1:30">
      <c r="A4807" s="6">
        <v>43943</v>
      </c>
      <c r="B4807" s="7" t="s">
        <v>15</v>
      </c>
      <c r="C4807" s="7" t="s">
        <v>4458</v>
      </c>
      <c r="D4807" s="11" t="s">
        <v>904</v>
      </c>
      <c r="E4807" s="7" t="s">
        <v>16</v>
      </c>
      <c r="F4807" s="7" t="s">
        <v>6341</v>
      </c>
      <c r="G4807" s="7" t="s">
        <v>17</v>
      </c>
      <c r="H4807" s="7" t="s">
        <v>7863</v>
      </c>
      <c r="I4807" s="7" t="s">
        <v>10289</v>
      </c>
      <c r="J4807" s="7"/>
      <c r="K4807" s="7"/>
      <c r="L4807" s="7" t="s">
        <v>14820</v>
      </c>
      <c r="M4807" s="7" t="s">
        <v>10375</v>
      </c>
      <c r="N4807" s="7">
        <v>27.3</v>
      </c>
      <c r="O4807" s="7">
        <v>2</v>
      </c>
      <c r="P4807" s="7">
        <v>13.65</v>
      </c>
      <c r="Q4807" s="7"/>
      <c r="R4807" s="1"/>
      <c r="S4807" s="1"/>
      <c r="T4807" s="1"/>
      <c r="U4807" s="15" t="s">
        <v>816</v>
      </c>
      <c r="V4807" s="52"/>
      <c r="W4807" s="14" t="s">
        <v>815</v>
      </c>
      <c r="X4807" s="20">
        <v>0</v>
      </c>
      <c r="Y4807" s="7" t="s">
        <v>13578</v>
      </c>
      <c r="Z4807" s="11" t="s">
        <v>4442</v>
      </c>
      <c r="AA4807" s="7">
        <v>10000</v>
      </c>
      <c r="AB4807" s="1" t="s">
        <v>16228</v>
      </c>
      <c r="AC4807" s="7" t="s">
        <v>14870</v>
      </c>
      <c r="AD4807" s="1" t="s">
        <v>16269</v>
      </c>
    </row>
    <row r="4808" spans="1:30">
      <c r="A4808" s="6" t="s">
        <v>815</v>
      </c>
      <c r="B4808" s="7" t="s">
        <v>15</v>
      </c>
      <c r="C4808" s="7" t="s">
        <v>4458</v>
      </c>
      <c r="D4808" s="11" t="s">
        <v>904</v>
      </c>
      <c r="E4808" s="7" t="s">
        <v>16</v>
      </c>
      <c r="F4808" s="7" t="s">
        <v>4461</v>
      </c>
      <c r="G4808" s="7" t="s">
        <v>17</v>
      </c>
      <c r="H4808" s="7" t="s">
        <v>7864</v>
      </c>
      <c r="I4808" s="7" t="s">
        <v>8783</v>
      </c>
      <c r="J4808" s="7"/>
      <c r="K4808" s="7" t="s">
        <v>4525</v>
      </c>
      <c r="L4808" s="7"/>
      <c r="M4808" s="7"/>
      <c r="N4808" s="7">
        <v>27</v>
      </c>
      <c r="O4808" s="7"/>
      <c r="P4808" s="7"/>
      <c r="Q4808" s="7"/>
      <c r="R4808" s="1"/>
      <c r="S4808" s="1"/>
      <c r="T4808" s="1"/>
      <c r="U4808" s="15" t="s">
        <v>816</v>
      </c>
      <c r="V4808" s="52"/>
      <c r="W4808" s="14" t="s">
        <v>815</v>
      </c>
      <c r="X4808" s="20">
        <v>0</v>
      </c>
      <c r="Y4808" s="7" t="s">
        <v>13579</v>
      </c>
      <c r="Z4808" s="11" t="s">
        <v>4442</v>
      </c>
      <c r="AA4808" s="7"/>
      <c r="AB4808" s="1" t="s">
        <v>14871</v>
      </c>
      <c r="AC4808" s="7"/>
      <c r="AD4808" s="1" t="s">
        <v>16269</v>
      </c>
    </row>
    <row r="4809" spans="1:30">
      <c r="A4809" s="6" t="s">
        <v>815</v>
      </c>
      <c r="B4809" s="7" t="s">
        <v>15</v>
      </c>
      <c r="C4809" s="7" t="s">
        <v>4458</v>
      </c>
      <c r="D4809" s="11" t="s">
        <v>904</v>
      </c>
      <c r="E4809" s="7" t="s">
        <v>16</v>
      </c>
      <c r="F4809" s="7" t="s">
        <v>4461</v>
      </c>
      <c r="G4809" s="7" t="s">
        <v>17</v>
      </c>
      <c r="H4809" s="7" t="s">
        <v>7865</v>
      </c>
      <c r="I4809" s="7" t="s">
        <v>8783</v>
      </c>
      <c r="J4809" s="7"/>
      <c r="K4809" s="7" t="s">
        <v>4525</v>
      </c>
      <c r="L4809" s="7"/>
      <c r="M4809" s="7"/>
      <c r="N4809" s="7">
        <v>27</v>
      </c>
      <c r="O4809" s="7"/>
      <c r="P4809" s="7"/>
      <c r="Q4809" s="7"/>
      <c r="R4809" s="1"/>
      <c r="S4809" s="1"/>
      <c r="T4809" s="1"/>
      <c r="U4809" s="15" t="s">
        <v>816</v>
      </c>
      <c r="V4809" s="52"/>
      <c r="W4809" s="14" t="s">
        <v>815</v>
      </c>
      <c r="X4809" s="20">
        <v>0</v>
      </c>
      <c r="Y4809" s="7" t="s">
        <v>13580</v>
      </c>
      <c r="Z4809" s="11" t="s">
        <v>4442</v>
      </c>
      <c r="AA4809" s="7"/>
      <c r="AB4809" s="1" t="s">
        <v>14871</v>
      </c>
      <c r="AC4809" s="7"/>
      <c r="AD4809" s="1" t="s">
        <v>16269</v>
      </c>
    </row>
    <row r="4810" spans="1:30">
      <c r="A4810" s="6">
        <v>43936</v>
      </c>
      <c r="B4810" s="7" t="s">
        <v>15</v>
      </c>
      <c r="C4810" s="7" t="s">
        <v>4458</v>
      </c>
      <c r="D4810" s="11" t="s">
        <v>904</v>
      </c>
      <c r="E4810" s="7" t="s">
        <v>16</v>
      </c>
      <c r="F4810" s="7" t="s">
        <v>6341</v>
      </c>
      <c r="G4810" s="7" t="s">
        <v>17</v>
      </c>
      <c r="H4810" s="7" t="s">
        <v>7832</v>
      </c>
      <c r="I4810" s="7" t="s">
        <v>8783</v>
      </c>
      <c r="J4810" s="7" t="s">
        <v>9456</v>
      </c>
      <c r="K4810" s="7"/>
      <c r="L4810" s="7" t="s">
        <v>14591</v>
      </c>
      <c r="M4810" s="7" t="s">
        <v>9457</v>
      </c>
      <c r="N4810" s="7">
        <v>26.4</v>
      </c>
      <c r="O4810" s="7">
        <v>30</v>
      </c>
      <c r="P4810" s="7">
        <v>0.88</v>
      </c>
      <c r="Q4810" s="7"/>
      <c r="R4810" s="1"/>
      <c r="S4810" s="1"/>
      <c r="T4810" s="1"/>
      <c r="U4810" s="15" t="s">
        <v>816</v>
      </c>
      <c r="V4810" s="52"/>
      <c r="W4810" s="14" t="s">
        <v>815</v>
      </c>
      <c r="X4810" s="20">
        <v>0</v>
      </c>
      <c r="Y4810" s="7" t="s">
        <v>13581</v>
      </c>
      <c r="Z4810" s="11" t="s">
        <v>4442</v>
      </c>
      <c r="AA4810" s="7">
        <v>5000</v>
      </c>
      <c r="AB4810" s="1" t="s">
        <v>15995</v>
      </c>
      <c r="AC4810" s="7" t="s">
        <v>14870</v>
      </c>
      <c r="AD4810" s="1" t="s">
        <v>16269</v>
      </c>
    </row>
    <row r="4811" spans="1:30">
      <c r="A4811" s="6" t="s">
        <v>815</v>
      </c>
      <c r="B4811" s="7" t="s">
        <v>15</v>
      </c>
      <c r="C4811" s="7" t="s">
        <v>4458</v>
      </c>
      <c r="D4811" s="11" t="s">
        <v>904</v>
      </c>
      <c r="E4811" s="7" t="s">
        <v>16</v>
      </c>
      <c r="F4811" s="7" t="s">
        <v>4461</v>
      </c>
      <c r="G4811" s="7" t="s">
        <v>17</v>
      </c>
      <c r="H4811" s="7" t="s">
        <v>7866</v>
      </c>
      <c r="I4811" s="7" t="s">
        <v>8783</v>
      </c>
      <c r="J4811" s="7"/>
      <c r="K4811" s="7" t="s">
        <v>4525</v>
      </c>
      <c r="L4811" s="7"/>
      <c r="M4811" s="7"/>
      <c r="N4811" s="7">
        <v>26.4</v>
      </c>
      <c r="O4811" s="7"/>
      <c r="P4811" s="7"/>
      <c r="Q4811" s="7"/>
      <c r="R4811" s="1"/>
      <c r="S4811" s="1"/>
      <c r="T4811" s="1"/>
      <c r="U4811" s="15" t="s">
        <v>816</v>
      </c>
      <c r="V4811" s="52"/>
      <c r="W4811" s="14" t="s">
        <v>815</v>
      </c>
      <c r="X4811" s="20">
        <v>0</v>
      </c>
      <c r="Y4811" s="7" t="s">
        <v>13582</v>
      </c>
      <c r="Z4811" s="11" t="s">
        <v>4442</v>
      </c>
      <c r="AA4811" s="7"/>
      <c r="AB4811" s="1" t="s">
        <v>14871</v>
      </c>
      <c r="AC4811" s="7"/>
      <c r="AD4811" s="1" t="s">
        <v>16269</v>
      </c>
    </row>
    <row r="4812" spans="1:30">
      <c r="A4812" s="6" t="s">
        <v>815</v>
      </c>
      <c r="B4812" s="7" t="s">
        <v>15</v>
      </c>
      <c r="C4812" s="7" t="s">
        <v>4458</v>
      </c>
      <c r="D4812" s="11" t="s">
        <v>904</v>
      </c>
      <c r="E4812" s="7" t="s">
        <v>16</v>
      </c>
      <c r="F4812" s="7" t="s">
        <v>4461</v>
      </c>
      <c r="G4812" s="7" t="s">
        <v>17</v>
      </c>
      <c r="H4812" s="7" t="s">
        <v>7867</v>
      </c>
      <c r="I4812" s="7" t="s">
        <v>8783</v>
      </c>
      <c r="J4812" s="7"/>
      <c r="K4812" s="7" t="s">
        <v>4525</v>
      </c>
      <c r="L4812" s="7"/>
      <c r="M4812" s="7"/>
      <c r="N4812" s="7">
        <v>26.4</v>
      </c>
      <c r="O4812" s="7"/>
      <c r="P4812" s="7"/>
      <c r="Q4812" s="7"/>
      <c r="R4812" s="1"/>
      <c r="S4812" s="1"/>
      <c r="T4812" s="1"/>
      <c r="U4812" s="15" t="s">
        <v>816</v>
      </c>
      <c r="V4812" s="52"/>
      <c r="W4812" s="14" t="s">
        <v>815</v>
      </c>
      <c r="X4812" s="20">
        <v>0</v>
      </c>
      <c r="Y4812" s="7" t="s">
        <v>13583</v>
      </c>
      <c r="Z4812" s="11" t="s">
        <v>4442</v>
      </c>
      <c r="AA4812" s="7"/>
      <c r="AB4812" s="1" t="s">
        <v>14871</v>
      </c>
      <c r="AC4812" s="7"/>
      <c r="AD4812" s="1" t="s">
        <v>16269</v>
      </c>
    </row>
    <row r="4813" spans="1:30">
      <c r="A4813" s="6" t="s">
        <v>815</v>
      </c>
      <c r="B4813" s="7" t="s">
        <v>15</v>
      </c>
      <c r="C4813" s="7" t="s">
        <v>4458</v>
      </c>
      <c r="D4813" s="11" t="s">
        <v>904</v>
      </c>
      <c r="E4813" s="7" t="s">
        <v>16</v>
      </c>
      <c r="F4813" s="7" t="s">
        <v>4461</v>
      </c>
      <c r="G4813" s="7" t="s">
        <v>17</v>
      </c>
      <c r="H4813" s="7" t="s">
        <v>7868</v>
      </c>
      <c r="I4813" s="7" t="s">
        <v>8783</v>
      </c>
      <c r="J4813" s="7"/>
      <c r="K4813" s="7" t="s">
        <v>4525</v>
      </c>
      <c r="L4813" s="7"/>
      <c r="M4813" s="7"/>
      <c r="N4813" s="7">
        <v>26.4</v>
      </c>
      <c r="O4813" s="7"/>
      <c r="P4813" s="7"/>
      <c r="Q4813" s="7"/>
      <c r="R4813" s="1"/>
      <c r="S4813" s="1"/>
      <c r="T4813" s="1"/>
      <c r="U4813" s="15" t="s">
        <v>816</v>
      </c>
      <c r="V4813" s="52"/>
      <c r="W4813" s="14" t="s">
        <v>815</v>
      </c>
      <c r="X4813" s="20">
        <v>0</v>
      </c>
      <c r="Y4813" s="7" t="s">
        <v>13584</v>
      </c>
      <c r="Z4813" s="11" t="s">
        <v>4442</v>
      </c>
      <c r="AA4813" s="7"/>
      <c r="AB4813" s="1" t="s">
        <v>14871</v>
      </c>
      <c r="AC4813" s="7"/>
      <c r="AD4813" s="1" t="s">
        <v>16269</v>
      </c>
    </row>
    <row r="4814" spans="1:30">
      <c r="A4814" s="6">
        <v>43949</v>
      </c>
      <c r="B4814" s="7" t="s">
        <v>21</v>
      </c>
      <c r="C4814" s="7" t="s">
        <v>5327</v>
      </c>
      <c r="D4814" s="11" t="s">
        <v>904</v>
      </c>
      <c r="E4814" s="7" t="s">
        <v>36</v>
      </c>
      <c r="F4814" s="7" t="s">
        <v>3478</v>
      </c>
      <c r="G4814" s="7" t="s">
        <v>17</v>
      </c>
      <c r="H4814" s="7" t="s">
        <v>3487</v>
      </c>
      <c r="I4814" s="7"/>
      <c r="J4814" s="7" t="s">
        <v>3480</v>
      </c>
      <c r="K4814" s="7" t="s">
        <v>3481</v>
      </c>
      <c r="L4814" s="7" t="s">
        <v>13991</v>
      </c>
      <c r="M4814" s="7" t="s">
        <v>3482</v>
      </c>
      <c r="N4814" s="7">
        <v>25</v>
      </c>
      <c r="O4814" s="7">
        <v>10</v>
      </c>
      <c r="P4814" s="7">
        <v>2.5</v>
      </c>
      <c r="Q4814" s="7"/>
      <c r="R4814" s="1"/>
      <c r="S4814" s="1"/>
      <c r="T4814" s="1"/>
      <c r="U4814" s="15" t="s">
        <v>816</v>
      </c>
      <c r="V4814" s="52"/>
      <c r="W4814" s="14" t="s">
        <v>815</v>
      </c>
      <c r="X4814" s="20">
        <v>0</v>
      </c>
      <c r="Y4814" s="7" t="s">
        <v>13585</v>
      </c>
      <c r="Z4814" s="11" t="s">
        <v>4442</v>
      </c>
      <c r="AA4814" s="7">
        <v>50000</v>
      </c>
      <c r="AB4814" s="1" t="s">
        <v>15378</v>
      </c>
      <c r="AC4814" s="7" t="s">
        <v>14868</v>
      </c>
      <c r="AD4814" s="1" t="s">
        <v>16269</v>
      </c>
    </row>
    <row r="4815" spans="1:30">
      <c r="A4815" s="6">
        <v>43936</v>
      </c>
      <c r="B4815" s="7" t="s">
        <v>15</v>
      </c>
      <c r="C4815" s="7" t="s">
        <v>4458</v>
      </c>
      <c r="D4815" s="11" t="s">
        <v>904</v>
      </c>
      <c r="E4815" s="7" t="s">
        <v>16</v>
      </c>
      <c r="F4815" s="7" t="s">
        <v>6341</v>
      </c>
      <c r="G4815" s="7" t="s">
        <v>17</v>
      </c>
      <c r="H4815" s="7" t="s">
        <v>7838</v>
      </c>
      <c r="I4815" s="7" t="s">
        <v>8783</v>
      </c>
      <c r="J4815" s="7" t="s">
        <v>9456</v>
      </c>
      <c r="K4815" s="7"/>
      <c r="L4815" s="7" t="s">
        <v>14591</v>
      </c>
      <c r="M4815" s="7" t="s">
        <v>9457</v>
      </c>
      <c r="N4815" s="7">
        <v>23.2</v>
      </c>
      <c r="O4815" s="7">
        <v>40</v>
      </c>
      <c r="P4815" s="7">
        <v>0.57999999999999996</v>
      </c>
      <c r="Q4815" s="7"/>
      <c r="R4815" s="1"/>
      <c r="S4815" s="1"/>
      <c r="T4815" s="1"/>
      <c r="U4815" s="15" t="s">
        <v>816</v>
      </c>
      <c r="V4815" s="52"/>
      <c r="W4815" s="14" t="s">
        <v>815</v>
      </c>
      <c r="X4815" s="20">
        <v>0</v>
      </c>
      <c r="Y4815" s="7" t="s">
        <v>13586</v>
      </c>
      <c r="Z4815" s="11" t="s">
        <v>4442</v>
      </c>
      <c r="AA4815" s="7">
        <v>5000</v>
      </c>
      <c r="AB4815" s="1" t="s">
        <v>15995</v>
      </c>
      <c r="AC4815" s="7" t="s">
        <v>14870</v>
      </c>
      <c r="AD4815" s="1" t="s">
        <v>16269</v>
      </c>
    </row>
    <row r="4816" spans="1:30">
      <c r="A4816" s="6">
        <v>43921</v>
      </c>
      <c r="B4816" s="7" t="s">
        <v>15</v>
      </c>
      <c r="C4816" s="7" t="s">
        <v>4632</v>
      </c>
      <c r="D4816" s="7" t="s">
        <v>3512</v>
      </c>
      <c r="E4816" s="7" t="s">
        <v>16</v>
      </c>
      <c r="F4816" s="7"/>
      <c r="G4816" s="7" t="s">
        <v>17</v>
      </c>
      <c r="H4816" s="7" t="s">
        <v>7869</v>
      </c>
      <c r="I4816" s="7" t="s">
        <v>10319</v>
      </c>
      <c r="J4816" s="7" t="s">
        <v>10320</v>
      </c>
      <c r="K4816" s="7" t="s">
        <v>10320</v>
      </c>
      <c r="L4816" s="7" t="s">
        <v>14706</v>
      </c>
      <c r="M4816" s="7" t="s">
        <v>9847</v>
      </c>
      <c r="N4816" s="7">
        <v>21.84</v>
      </c>
      <c r="O4816" s="7">
        <v>1</v>
      </c>
      <c r="P4816" s="7">
        <v>21.84</v>
      </c>
      <c r="Q4816" s="7"/>
      <c r="R4816" s="1"/>
      <c r="S4816" s="1"/>
      <c r="T4816" s="1"/>
      <c r="U4816" s="15" t="s">
        <v>816</v>
      </c>
      <c r="V4816" s="52"/>
      <c r="W4816" s="14" t="s">
        <v>815</v>
      </c>
      <c r="X4816" s="20">
        <v>0</v>
      </c>
      <c r="Y4816" s="7" t="s">
        <v>13587</v>
      </c>
      <c r="Z4816" s="11" t="s">
        <v>4442</v>
      </c>
      <c r="AA4816" s="7">
        <v>300000</v>
      </c>
      <c r="AB4816" s="1" t="s">
        <v>16107</v>
      </c>
      <c r="AC4816" s="7" t="s">
        <v>14869</v>
      </c>
      <c r="AD4816" s="1" t="s">
        <v>16269</v>
      </c>
    </row>
    <row r="4817" spans="1:30">
      <c r="A4817" s="6">
        <v>43949</v>
      </c>
      <c r="B4817" s="7" t="s">
        <v>1385</v>
      </c>
      <c r="C4817" s="7" t="s">
        <v>4499</v>
      </c>
      <c r="D4817" s="7" t="s">
        <v>2194</v>
      </c>
      <c r="E4817" s="7" t="s">
        <v>36</v>
      </c>
      <c r="F4817" s="7" t="s">
        <v>2319</v>
      </c>
      <c r="G4817" s="7" t="s">
        <v>17</v>
      </c>
      <c r="H4817" s="7" t="s">
        <v>7015</v>
      </c>
      <c r="I4817" s="7" t="s">
        <v>2321</v>
      </c>
      <c r="J4817" s="7" t="s">
        <v>2321</v>
      </c>
      <c r="K4817" s="7" t="s">
        <v>2321</v>
      </c>
      <c r="L4817" s="7" t="s">
        <v>14733</v>
      </c>
      <c r="M4817" s="7" t="s">
        <v>9983</v>
      </c>
      <c r="N4817" s="7">
        <v>19.309999999999999</v>
      </c>
      <c r="O4817" s="7">
        <v>1</v>
      </c>
      <c r="P4817" s="7">
        <v>19.309999999999999</v>
      </c>
      <c r="Q4817" s="7"/>
      <c r="R4817" s="1"/>
      <c r="S4817" s="1"/>
      <c r="T4817" s="1"/>
      <c r="U4817" s="15" t="s">
        <v>816</v>
      </c>
      <c r="V4817" s="52"/>
      <c r="W4817" s="14" t="s">
        <v>815</v>
      </c>
      <c r="X4817" s="20">
        <v>0</v>
      </c>
      <c r="Y4817" s="7" t="s">
        <v>13588</v>
      </c>
      <c r="Z4817" s="11" t="s">
        <v>4442</v>
      </c>
      <c r="AA4817" s="7">
        <v>0</v>
      </c>
      <c r="AB4817" s="1" t="s">
        <v>16138</v>
      </c>
      <c r="AC4817" s="7" t="s">
        <v>14869</v>
      </c>
      <c r="AD4817" s="1" t="s">
        <v>16269</v>
      </c>
    </row>
    <row r="4818" spans="1:30">
      <c r="A4818" s="6">
        <v>43936</v>
      </c>
      <c r="B4818" s="7" t="s">
        <v>15</v>
      </c>
      <c r="C4818" s="7" t="s">
        <v>4458</v>
      </c>
      <c r="D4818" s="11" t="s">
        <v>904</v>
      </c>
      <c r="E4818" s="7" t="s">
        <v>16</v>
      </c>
      <c r="F4818" s="7" t="s">
        <v>6341</v>
      </c>
      <c r="G4818" s="7" t="s">
        <v>17</v>
      </c>
      <c r="H4818" s="7" t="s">
        <v>7870</v>
      </c>
      <c r="I4818" s="7" t="s">
        <v>8783</v>
      </c>
      <c r="J4818" s="7" t="s">
        <v>9456</v>
      </c>
      <c r="K4818" s="7"/>
      <c r="L4818" s="7" t="s">
        <v>14591</v>
      </c>
      <c r="M4818" s="7" t="s">
        <v>9457</v>
      </c>
      <c r="N4818" s="7">
        <v>18.100000000000001</v>
      </c>
      <c r="O4818" s="7">
        <v>1</v>
      </c>
      <c r="P4818" s="7"/>
      <c r="Q4818" s="7"/>
      <c r="R4818" s="1"/>
      <c r="S4818" s="1"/>
      <c r="T4818" s="1"/>
      <c r="U4818" s="15" t="s">
        <v>816</v>
      </c>
      <c r="V4818" s="52"/>
      <c r="W4818" s="14" t="s">
        <v>815</v>
      </c>
      <c r="X4818" s="20">
        <v>0</v>
      </c>
      <c r="Y4818" s="7" t="s">
        <v>13589</v>
      </c>
      <c r="Z4818" s="11" t="s">
        <v>4442</v>
      </c>
      <c r="AA4818" s="7">
        <v>5000</v>
      </c>
      <c r="AB4818" s="1" t="s">
        <v>15995</v>
      </c>
      <c r="AC4818" s="7" t="s">
        <v>14870</v>
      </c>
      <c r="AD4818" s="1" t="s">
        <v>16269</v>
      </c>
    </row>
    <row r="4819" spans="1:30">
      <c r="A4819" s="6">
        <v>43936</v>
      </c>
      <c r="B4819" s="7" t="s">
        <v>15</v>
      </c>
      <c r="C4819" s="7" t="s">
        <v>4458</v>
      </c>
      <c r="D4819" s="11" t="s">
        <v>904</v>
      </c>
      <c r="E4819" s="7" t="s">
        <v>16</v>
      </c>
      <c r="F4819" s="7" t="s">
        <v>6341</v>
      </c>
      <c r="G4819" s="7" t="s">
        <v>17</v>
      </c>
      <c r="H4819" s="7" t="s">
        <v>7847</v>
      </c>
      <c r="I4819" s="7" t="s">
        <v>8783</v>
      </c>
      <c r="J4819" s="7" t="s">
        <v>9456</v>
      </c>
      <c r="K4819" s="7"/>
      <c r="L4819" s="7" t="s">
        <v>14591</v>
      </c>
      <c r="M4819" s="7" t="s">
        <v>9457</v>
      </c>
      <c r="N4819" s="7">
        <v>18</v>
      </c>
      <c r="O4819" s="7">
        <v>40</v>
      </c>
      <c r="P4819" s="7">
        <v>0.45</v>
      </c>
      <c r="Q4819" s="7"/>
      <c r="R4819" s="1"/>
      <c r="S4819" s="1"/>
      <c r="T4819" s="1"/>
      <c r="U4819" s="15" t="s">
        <v>816</v>
      </c>
      <c r="V4819" s="52"/>
      <c r="W4819" s="14" t="s">
        <v>815</v>
      </c>
      <c r="X4819" s="20">
        <v>0</v>
      </c>
      <c r="Y4819" s="7" t="s">
        <v>13590</v>
      </c>
      <c r="Z4819" s="11" t="s">
        <v>4442</v>
      </c>
      <c r="AA4819" s="7">
        <v>5000</v>
      </c>
      <c r="AB4819" s="1" t="s">
        <v>15995</v>
      </c>
      <c r="AC4819" s="7" t="s">
        <v>14870</v>
      </c>
      <c r="AD4819" s="1" t="s">
        <v>16269</v>
      </c>
    </row>
    <row r="4820" spans="1:30">
      <c r="A4820" s="6" t="s">
        <v>815</v>
      </c>
      <c r="B4820" s="7" t="s">
        <v>15</v>
      </c>
      <c r="C4820" s="7" t="s">
        <v>4458</v>
      </c>
      <c r="D4820" s="11" t="s">
        <v>904</v>
      </c>
      <c r="E4820" s="7" t="s">
        <v>16</v>
      </c>
      <c r="F4820" s="7" t="s">
        <v>4461</v>
      </c>
      <c r="G4820" s="7" t="s">
        <v>17</v>
      </c>
      <c r="H4820" s="7" t="s">
        <v>7871</v>
      </c>
      <c r="I4820" s="7" t="s">
        <v>10289</v>
      </c>
      <c r="J4820" s="7"/>
      <c r="K4820" s="7" t="s">
        <v>4517</v>
      </c>
      <c r="L4820" s="7"/>
      <c r="M4820" s="7"/>
      <c r="N4820" s="7">
        <v>16</v>
      </c>
      <c r="O4820" s="7"/>
      <c r="P4820" s="7"/>
      <c r="Q4820" s="7"/>
      <c r="R4820" s="1"/>
      <c r="S4820" s="1"/>
      <c r="T4820" s="1"/>
      <c r="U4820" s="15" t="s">
        <v>816</v>
      </c>
      <c r="V4820" s="52"/>
      <c r="W4820" s="14" t="s">
        <v>815</v>
      </c>
      <c r="X4820" s="20">
        <v>0</v>
      </c>
      <c r="Y4820" s="7" t="s">
        <v>13591</v>
      </c>
      <c r="Z4820" s="11" t="s">
        <v>4442</v>
      </c>
      <c r="AA4820" s="7"/>
      <c r="AB4820" s="1" t="s">
        <v>14871</v>
      </c>
      <c r="AC4820" s="7"/>
      <c r="AD4820" s="1" t="s">
        <v>16269</v>
      </c>
    </row>
    <row r="4821" spans="1:30">
      <c r="A4821" s="6" t="s">
        <v>815</v>
      </c>
      <c r="B4821" s="7" t="s">
        <v>15</v>
      </c>
      <c r="C4821" s="7" t="s">
        <v>4458</v>
      </c>
      <c r="D4821" s="11" t="s">
        <v>904</v>
      </c>
      <c r="E4821" s="7" t="s">
        <v>16</v>
      </c>
      <c r="F4821" s="7" t="s">
        <v>4461</v>
      </c>
      <c r="G4821" s="7" t="s">
        <v>17</v>
      </c>
      <c r="H4821" s="7" t="s">
        <v>7872</v>
      </c>
      <c r="I4821" s="7" t="s">
        <v>8783</v>
      </c>
      <c r="J4821" s="7"/>
      <c r="K4821" s="7" t="s">
        <v>4525</v>
      </c>
      <c r="L4821" s="7"/>
      <c r="M4821" s="7"/>
      <c r="N4821" s="7">
        <v>15</v>
      </c>
      <c r="O4821" s="7"/>
      <c r="P4821" s="7"/>
      <c r="Q4821" s="7"/>
      <c r="R4821" s="1"/>
      <c r="S4821" s="1"/>
      <c r="T4821" s="1"/>
      <c r="U4821" s="15" t="s">
        <v>816</v>
      </c>
      <c r="V4821" s="52"/>
      <c r="W4821" s="14" t="s">
        <v>815</v>
      </c>
      <c r="X4821" s="20">
        <v>0</v>
      </c>
      <c r="Y4821" s="7" t="s">
        <v>13592</v>
      </c>
      <c r="Z4821" s="11" t="s">
        <v>4442</v>
      </c>
      <c r="AA4821" s="7"/>
      <c r="AB4821" s="1" t="s">
        <v>14871</v>
      </c>
      <c r="AC4821" s="7"/>
      <c r="AD4821" s="1" t="s">
        <v>16269</v>
      </c>
    </row>
    <row r="4822" spans="1:30">
      <c r="A4822" s="6">
        <v>43943</v>
      </c>
      <c r="B4822" s="7" t="s">
        <v>15</v>
      </c>
      <c r="C4822" s="7" t="s">
        <v>4458</v>
      </c>
      <c r="D4822" s="11" t="s">
        <v>904</v>
      </c>
      <c r="E4822" s="7" t="s">
        <v>16</v>
      </c>
      <c r="F4822" s="7" t="s">
        <v>6341</v>
      </c>
      <c r="G4822" s="7" t="s">
        <v>17</v>
      </c>
      <c r="H4822" s="7" t="s">
        <v>7859</v>
      </c>
      <c r="I4822" s="7" t="s">
        <v>10289</v>
      </c>
      <c r="J4822" s="7"/>
      <c r="K4822" s="7"/>
      <c r="L4822" s="7" t="s">
        <v>14820</v>
      </c>
      <c r="M4822" s="7" t="s">
        <v>10375</v>
      </c>
      <c r="N4822" s="7">
        <v>14.92</v>
      </c>
      <c r="O4822" s="7">
        <v>4</v>
      </c>
      <c r="P4822" s="7">
        <v>3.73</v>
      </c>
      <c r="Q4822" s="7"/>
      <c r="R4822" s="1"/>
      <c r="S4822" s="1"/>
      <c r="T4822" s="1"/>
      <c r="U4822" s="15" t="s">
        <v>816</v>
      </c>
      <c r="V4822" s="52"/>
      <c r="W4822" s="14" t="s">
        <v>815</v>
      </c>
      <c r="X4822" s="20">
        <v>0</v>
      </c>
      <c r="Y4822" s="7" t="s">
        <v>13593</v>
      </c>
      <c r="Z4822" s="11" t="s">
        <v>4442</v>
      </c>
      <c r="AA4822" s="7">
        <v>10000</v>
      </c>
      <c r="AB4822" s="1" t="s">
        <v>16228</v>
      </c>
      <c r="AC4822" s="7" t="s">
        <v>14870</v>
      </c>
      <c r="AD4822" s="1" t="s">
        <v>16269</v>
      </c>
    </row>
    <row r="4823" spans="1:30">
      <c r="A4823" s="6">
        <v>43936</v>
      </c>
      <c r="B4823" s="7" t="s">
        <v>15</v>
      </c>
      <c r="C4823" s="7" t="s">
        <v>4458</v>
      </c>
      <c r="D4823" s="11" t="s">
        <v>904</v>
      </c>
      <c r="E4823" s="7" t="s">
        <v>16</v>
      </c>
      <c r="F4823" s="7" t="s">
        <v>6341</v>
      </c>
      <c r="G4823" s="7" t="s">
        <v>17</v>
      </c>
      <c r="H4823" s="7" t="s">
        <v>7849</v>
      </c>
      <c r="I4823" s="7" t="s">
        <v>8783</v>
      </c>
      <c r="J4823" s="7" t="s">
        <v>9456</v>
      </c>
      <c r="K4823" s="7"/>
      <c r="L4823" s="7" t="s">
        <v>14591</v>
      </c>
      <c r="M4823" s="7" t="s">
        <v>9457</v>
      </c>
      <c r="N4823" s="7">
        <v>14.1</v>
      </c>
      <c r="O4823" s="7">
        <v>3</v>
      </c>
      <c r="P4823" s="7">
        <v>4.7</v>
      </c>
      <c r="Q4823" s="7"/>
      <c r="R4823" s="1"/>
      <c r="S4823" s="1"/>
      <c r="T4823" s="1"/>
      <c r="U4823" s="15" t="s">
        <v>816</v>
      </c>
      <c r="V4823" s="52"/>
      <c r="W4823" s="14" t="s">
        <v>815</v>
      </c>
      <c r="X4823" s="20">
        <v>0</v>
      </c>
      <c r="Y4823" s="7" t="s">
        <v>13594</v>
      </c>
      <c r="Z4823" s="11" t="s">
        <v>4442</v>
      </c>
      <c r="AA4823" s="7">
        <v>5000</v>
      </c>
      <c r="AB4823" s="1" t="s">
        <v>15995</v>
      </c>
      <c r="AC4823" s="7" t="s">
        <v>14870</v>
      </c>
      <c r="AD4823" s="1" t="s">
        <v>16269</v>
      </c>
    </row>
    <row r="4824" spans="1:30">
      <c r="A4824" s="6">
        <v>43949</v>
      </c>
      <c r="B4824" s="7" t="s">
        <v>21</v>
      </c>
      <c r="C4824" s="7" t="s">
        <v>4499</v>
      </c>
      <c r="D4824" s="7" t="s">
        <v>2194</v>
      </c>
      <c r="E4824" s="7" t="s">
        <v>117</v>
      </c>
      <c r="F4824" s="7" t="s">
        <v>2204</v>
      </c>
      <c r="G4824" s="7" t="s">
        <v>17</v>
      </c>
      <c r="H4824" s="7" t="s">
        <v>7873</v>
      </c>
      <c r="I4824" s="7" t="s">
        <v>10502</v>
      </c>
      <c r="J4824" s="7" t="s">
        <v>2207</v>
      </c>
      <c r="K4824" s="7" t="s">
        <v>2837</v>
      </c>
      <c r="L4824" s="7" t="s">
        <v>14857</v>
      </c>
      <c r="M4824" s="7" t="s">
        <v>10503</v>
      </c>
      <c r="N4824" s="7">
        <v>12.9</v>
      </c>
      <c r="O4824" s="7">
        <v>1</v>
      </c>
      <c r="P4824" s="7">
        <v>12.9</v>
      </c>
      <c r="Q4824" s="7"/>
      <c r="R4824" s="1"/>
      <c r="S4824" s="1"/>
      <c r="T4824" s="1"/>
      <c r="U4824" s="15" t="s">
        <v>816</v>
      </c>
      <c r="V4824" s="52"/>
      <c r="W4824" s="14" t="s">
        <v>815</v>
      </c>
      <c r="X4824" s="20">
        <v>0</v>
      </c>
      <c r="Y4824" s="7" t="s">
        <v>13595</v>
      </c>
      <c r="Z4824" s="11" t="s">
        <v>4442</v>
      </c>
      <c r="AA4824" s="7">
        <v>120000</v>
      </c>
      <c r="AB4824" s="1" t="s">
        <v>16257</v>
      </c>
      <c r="AC4824" s="7" t="s">
        <v>14868</v>
      </c>
      <c r="AD4824" s="1" t="s">
        <v>16269</v>
      </c>
    </row>
    <row r="4825" spans="1:30">
      <c r="A4825" s="6">
        <v>43949</v>
      </c>
      <c r="B4825" s="7" t="s">
        <v>21</v>
      </c>
      <c r="C4825" s="7" t="s">
        <v>5327</v>
      </c>
      <c r="D4825" s="11" t="s">
        <v>904</v>
      </c>
      <c r="E4825" s="7" t="s">
        <v>117</v>
      </c>
      <c r="F4825" s="7" t="s">
        <v>3478</v>
      </c>
      <c r="G4825" s="7" t="s">
        <v>17</v>
      </c>
      <c r="H4825" s="7" t="s">
        <v>7874</v>
      </c>
      <c r="I4825" s="7"/>
      <c r="J4825" s="7" t="s">
        <v>288</v>
      </c>
      <c r="K4825" s="7" t="s">
        <v>3481</v>
      </c>
      <c r="L4825" s="7" t="s">
        <v>13992</v>
      </c>
      <c r="M4825" s="7" t="s">
        <v>3497</v>
      </c>
      <c r="N4825" s="7">
        <v>12.25</v>
      </c>
      <c r="O4825" s="7">
        <v>25</v>
      </c>
      <c r="P4825" s="7">
        <v>0.49</v>
      </c>
      <c r="Q4825" s="7"/>
      <c r="R4825" s="1"/>
      <c r="S4825" s="1"/>
      <c r="T4825" s="1"/>
      <c r="U4825" s="15" t="s">
        <v>816</v>
      </c>
      <c r="V4825" s="52"/>
      <c r="W4825" s="14" t="s">
        <v>815</v>
      </c>
      <c r="X4825" s="20">
        <v>0</v>
      </c>
      <c r="Y4825" s="7" t="s">
        <v>13596</v>
      </c>
      <c r="Z4825" s="11" t="s">
        <v>4442</v>
      </c>
      <c r="AA4825" s="7">
        <v>0</v>
      </c>
      <c r="AB4825" s="1" t="s">
        <v>15379</v>
      </c>
      <c r="AC4825" s="7" t="s">
        <v>14868</v>
      </c>
      <c r="AD4825" s="1" t="s">
        <v>16269</v>
      </c>
    </row>
    <row r="4826" spans="1:30">
      <c r="A4826" s="6">
        <v>43936</v>
      </c>
      <c r="B4826" s="7" t="s">
        <v>15</v>
      </c>
      <c r="C4826" s="7" t="s">
        <v>4458</v>
      </c>
      <c r="D4826" s="11" t="s">
        <v>904</v>
      </c>
      <c r="E4826" s="7" t="s">
        <v>16</v>
      </c>
      <c r="F4826" s="7" t="s">
        <v>6341</v>
      </c>
      <c r="G4826" s="7" t="s">
        <v>17</v>
      </c>
      <c r="H4826" s="7" t="s">
        <v>7854</v>
      </c>
      <c r="I4826" s="7" t="s">
        <v>8783</v>
      </c>
      <c r="J4826" s="7" t="s">
        <v>9456</v>
      </c>
      <c r="K4826" s="7"/>
      <c r="L4826" s="7" t="s">
        <v>14591</v>
      </c>
      <c r="M4826" s="7" t="s">
        <v>9457</v>
      </c>
      <c r="N4826" s="7">
        <v>11.2</v>
      </c>
      <c r="O4826" s="7">
        <v>1</v>
      </c>
      <c r="P4826" s="7">
        <v>11.2</v>
      </c>
      <c r="Q4826" s="7"/>
      <c r="R4826" s="1"/>
      <c r="S4826" s="1"/>
      <c r="T4826" s="1"/>
      <c r="U4826" s="15" t="s">
        <v>816</v>
      </c>
      <c r="V4826" s="52"/>
      <c r="W4826" s="14" t="s">
        <v>815</v>
      </c>
      <c r="X4826" s="20">
        <v>0</v>
      </c>
      <c r="Y4826" s="7" t="s">
        <v>13597</v>
      </c>
      <c r="Z4826" s="11" t="s">
        <v>4442</v>
      </c>
      <c r="AA4826" s="7">
        <v>5000</v>
      </c>
      <c r="AB4826" s="1" t="s">
        <v>15995</v>
      </c>
      <c r="AC4826" s="7" t="s">
        <v>14870</v>
      </c>
      <c r="AD4826" s="1" t="s">
        <v>16269</v>
      </c>
    </row>
    <row r="4827" spans="1:30">
      <c r="A4827" s="6">
        <v>43936</v>
      </c>
      <c r="B4827" s="7" t="s">
        <v>15</v>
      </c>
      <c r="C4827" s="7" t="s">
        <v>4458</v>
      </c>
      <c r="D4827" s="11" t="s">
        <v>904</v>
      </c>
      <c r="E4827" s="7" t="s">
        <v>16</v>
      </c>
      <c r="F4827" s="7" t="s">
        <v>6341</v>
      </c>
      <c r="G4827" s="7" t="s">
        <v>17</v>
      </c>
      <c r="H4827" s="7" t="s">
        <v>7857</v>
      </c>
      <c r="I4827" s="7" t="s">
        <v>8783</v>
      </c>
      <c r="J4827" s="7" t="s">
        <v>9456</v>
      </c>
      <c r="K4827" s="7"/>
      <c r="L4827" s="7" t="s">
        <v>14591</v>
      </c>
      <c r="M4827" s="7" t="s">
        <v>9457</v>
      </c>
      <c r="N4827" s="7">
        <v>10.8</v>
      </c>
      <c r="O4827" s="7">
        <v>30</v>
      </c>
      <c r="P4827" s="7">
        <v>0.36</v>
      </c>
      <c r="Q4827" s="7"/>
      <c r="R4827" s="1"/>
      <c r="S4827" s="1"/>
      <c r="T4827" s="1"/>
      <c r="U4827" s="15" t="s">
        <v>816</v>
      </c>
      <c r="V4827" s="52"/>
      <c r="W4827" s="14" t="s">
        <v>815</v>
      </c>
      <c r="X4827" s="20">
        <v>0</v>
      </c>
      <c r="Y4827" s="7" t="s">
        <v>13598</v>
      </c>
      <c r="Z4827" s="11" t="s">
        <v>4442</v>
      </c>
      <c r="AA4827" s="7">
        <v>5000</v>
      </c>
      <c r="AB4827" s="1" t="s">
        <v>15995</v>
      </c>
      <c r="AC4827" s="7" t="s">
        <v>14870</v>
      </c>
      <c r="AD4827" s="1" t="s">
        <v>16269</v>
      </c>
    </row>
    <row r="4828" spans="1:30">
      <c r="A4828" s="6">
        <v>43936</v>
      </c>
      <c r="B4828" s="7" t="s">
        <v>15</v>
      </c>
      <c r="C4828" s="7" t="s">
        <v>4458</v>
      </c>
      <c r="D4828" s="11" t="s">
        <v>904</v>
      </c>
      <c r="E4828" s="7" t="s">
        <v>16</v>
      </c>
      <c r="F4828" s="7" t="s">
        <v>6341</v>
      </c>
      <c r="G4828" s="7" t="s">
        <v>17</v>
      </c>
      <c r="H4828" s="7" t="s">
        <v>7861</v>
      </c>
      <c r="I4828" s="7" t="s">
        <v>8783</v>
      </c>
      <c r="J4828" s="7" t="s">
        <v>9456</v>
      </c>
      <c r="K4828" s="7"/>
      <c r="L4828" s="7" t="s">
        <v>14591</v>
      </c>
      <c r="M4828" s="7" t="s">
        <v>9457</v>
      </c>
      <c r="N4828" s="7">
        <v>9.9</v>
      </c>
      <c r="O4828" s="7">
        <v>30</v>
      </c>
      <c r="P4828" s="7">
        <v>0.33</v>
      </c>
      <c r="Q4828" s="7"/>
      <c r="R4828" s="1"/>
      <c r="S4828" s="1"/>
      <c r="T4828" s="1"/>
      <c r="U4828" s="15" t="s">
        <v>816</v>
      </c>
      <c r="V4828" s="52"/>
      <c r="W4828" s="14" t="s">
        <v>815</v>
      </c>
      <c r="X4828" s="20">
        <v>0</v>
      </c>
      <c r="Y4828" s="7" t="s">
        <v>13599</v>
      </c>
      <c r="Z4828" s="11" t="s">
        <v>4442</v>
      </c>
      <c r="AA4828" s="7">
        <v>5000</v>
      </c>
      <c r="AB4828" s="1" t="s">
        <v>15995</v>
      </c>
      <c r="AC4828" s="7" t="s">
        <v>14870</v>
      </c>
      <c r="AD4828" s="1" t="s">
        <v>16269</v>
      </c>
    </row>
    <row r="4829" spans="1:30">
      <c r="A4829" s="6">
        <v>43936</v>
      </c>
      <c r="B4829" s="7" t="s">
        <v>15</v>
      </c>
      <c r="C4829" s="7" t="s">
        <v>4458</v>
      </c>
      <c r="D4829" s="11" t="s">
        <v>904</v>
      </c>
      <c r="E4829" s="7" t="s">
        <v>16</v>
      </c>
      <c r="F4829" s="7" t="s">
        <v>6341</v>
      </c>
      <c r="G4829" s="7" t="s">
        <v>17</v>
      </c>
      <c r="H4829" s="7" t="s">
        <v>7875</v>
      </c>
      <c r="I4829" s="7" t="s">
        <v>8783</v>
      </c>
      <c r="J4829" s="7" t="s">
        <v>9456</v>
      </c>
      <c r="K4829" s="7"/>
      <c r="L4829" s="7" t="s">
        <v>14591</v>
      </c>
      <c r="M4829" s="7" t="s">
        <v>9457</v>
      </c>
      <c r="N4829" s="7">
        <v>9</v>
      </c>
      <c r="O4829" s="7">
        <v>50</v>
      </c>
      <c r="P4829" s="7">
        <v>0.18</v>
      </c>
      <c r="Q4829" s="7"/>
      <c r="R4829" s="1"/>
      <c r="S4829" s="1"/>
      <c r="T4829" s="1"/>
      <c r="U4829" s="15" t="s">
        <v>816</v>
      </c>
      <c r="V4829" s="52"/>
      <c r="W4829" s="14" t="s">
        <v>815</v>
      </c>
      <c r="X4829" s="20">
        <v>0</v>
      </c>
      <c r="Y4829" s="7" t="s">
        <v>13600</v>
      </c>
      <c r="Z4829" s="11" t="s">
        <v>4442</v>
      </c>
      <c r="AA4829" s="7">
        <v>5000</v>
      </c>
      <c r="AB4829" s="1" t="s">
        <v>15995</v>
      </c>
      <c r="AC4829" s="7" t="s">
        <v>14870</v>
      </c>
      <c r="AD4829" s="1" t="s">
        <v>16269</v>
      </c>
    </row>
    <row r="4830" spans="1:30">
      <c r="A4830" s="6">
        <v>43936</v>
      </c>
      <c r="B4830" s="7" t="s">
        <v>15</v>
      </c>
      <c r="C4830" s="7" t="s">
        <v>4458</v>
      </c>
      <c r="D4830" s="11" t="s">
        <v>904</v>
      </c>
      <c r="E4830" s="7" t="s">
        <v>16</v>
      </c>
      <c r="F4830" s="7" t="s">
        <v>6341</v>
      </c>
      <c r="G4830" s="7" t="s">
        <v>17</v>
      </c>
      <c r="H4830" s="7" t="s">
        <v>7876</v>
      </c>
      <c r="I4830" s="7" t="s">
        <v>8783</v>
      </c>
      <c r="J4830" s="7" t="s">
        <v>9456</v>
      </c>
      <c r="K4830" s="7"/>
      <c r="L4830" s="7" t="s">
        <v>14591</v>
      </c>
      <c r="M4830" s="7" t="s">
        <v>9457</v>
      </c>
      <c r="N4830" s="7">
        <v>9</v>
      </c>
      <c r="O4830" s="7">
        <v>1</v>
      </c>
      <c r="P4830" s="7">
        <v>9</v>
      </c>
      <c r="Q4830" s="7"/>
      <c r="R4830" s="1"/>
      <c r="S4830" s="1"/>
      <c r="T4830" s="1"/>
      <c r="U4830" s="15" t="s">
        <v>816</v>
      </c>
      <c r="V4830" s="52"/>
      <c r="W4830" s="14" t="s">
        <v>815</v>
      </c>
      <c r="X4830" s="20">
        <v>0</v>
      </c>
      <c r="Y4830" s="7" t="s">
        <v>13601</v>
      </c>
      <c r="Z4830" s="11" t="s">
        <v>4442</v>
      </c>
      <c r="AA4830" s="7">
        <v>5000</v>
      </c>
      <c r="AB4830" s="1" t="s">
        <v>15995</v>
      </c>
      <c r="AC4830" s="7" t="s">
        <v>14870</v>
      </c>
      <c r="AD4830" s="1" t="s">
        <v>16269</v>
      </c>
    </row>
    <row r="4831" spans="1:30">
      <c r="A4831" s="6">
        <v>43936</v>
      </c>
      <c r="B4831" s="7" t="s">
        <v>15</v>
      </c>
      <c r="C4831" s="7" t="s">
        <v>4458</v>
      </c>
      <c r="D4831" s="11" t="s">
        <v>904</v>
      </c>
      <c r="E4831" s="7" t="s">
        <v>16</v>
      </c>
      <c r="F4831" s="7" t="s">
        <v>6341</v>
      </c>
      <c r="G4831" s="7" t="s">
        <v>17</v>
      </c>
      <c r="H4831" s="7" t="s">
        <v>7866</v>
      </c>
      <c r="I4831" s="7" t="s">
        <v>8783</v>
      </c>
      <c r="J4831" s="7" t="s">
        <v>9456</v>
      </c>
      <c r="K4831" s="7"/>
      <c r="L4831" s="7" t="s">
        <v>14591</v>
      </c>
      <c r="M4831" s="7" t="s">
        <v>9457</v>
      </c>
      <c r="N4831" s="7">
        <v>8.8000000000000007</v>
      </c>
      <c r="O4831" s="7">
        <v>1</v>
      </c>
      <c r="P4831" s="7">
        <v>8.8000000000000007</v>
      </c>
      <c r="Q4831" s="7"/>
      <c r="R4831" s="1"/>
      <c r="S4831" s="1"/>
      <c r="T4831" s="1"/>
      <c r="U4831" s="15" t="s">
        <v>816</v>
      </c>
      <c r="V4831" s="52"/>
      <c r="W4831" s="14" t="s">
        <v>815</v>
      </c>
      <c r="X4831" s="20">
        <v>0</v>
      </c>
      <c r="Y4831" s="7" t="s">
        <v>13602</v>
      </c>
      <c r="Z4831" s="11" t="s">
        <v>4442</v>
      </c>
      <c r="AA4831" s="7">
        <v>5000</v>
      </c>
      <c r="AB4831" s="1" t="s">
        <v>15995</v>
      </c>
      <c r="AC4831" s="7" t="s">
        <v>14870</v>
      </c>
      <c r="AD4831" s="1" t="s">
        <v>16269</v>
      </c>
    </row>
    <row r="4832" spans="1:30">
      <c r="A4832" s="6">
        <v>43936</v>
      </c>
      <c r="B4832" s="7" t="s">
        <v>15</v>
      </c>
      <c r="C4832" s="7" t="s">
        <v>4458</v>
      </c>
      <c r="D4832" s="11" t="s">
        <v>904</v>
      </c>
      <c r="E4832" s="7" t="s">
        <v>16</v>
      </c>
      <c r="F4832" s="7" t="s">
        <v>6341</v>
      </c>
      <c r="G4832" s="7" t="s">
        <v>17</v>
      </c>
      <c r="H4832" s="7" t="s">
        <v>7867</v>
      </c>
      <c r="I4832" s="7" t="s">
        <v>8783</v>
      </c>
      <c r="J4832" s="7" t="s">
        <v>9456</v>
      </c>
      <c r="K4832" s="7"/>
      <c r="L4832" s="7" t="s">
        <v>14591</v>
      </c>
      <c r="M4832" s="7" t="s">
        <v>9457</v>
      </c>
      <c r="N4832" s="7">
        <v>8.8000000000000007</v>
      </c>
      <c r="O4832" s="7">
        <v>1</v>
      </c>
      <c r="P4832" s="7">
        <v>8.1999999999999993</v>
      </c>
      <c r="Q4832" s="7"/>
      <c r="R4832" s="1"/>
      <c r="S4832" s="1"/>
      <c r="T4832" s="1"/>
      <c r="U4832" s="15" t="s">
        <v>816</v>
      </c>
      <c r="V4832" s="52"/>
      <c r="W4832" s="14" t="s">
        <v>815</v>
      </c>
      <c r="X4832" s="20">
        <v>0</v>
      </c>
      <c r="Y4832" s="7" t="s">
        <v>13603</v>
      </c>
      <c r="Z4832" s="11" t="s">
        <v>4442</v>
      </c>
      <c r="AA4832" s="7">
        <v>5000</v>
      </c>
      <c r="AB4832" s="1" t="s">
        <v>15995</v>
      </c>
      <c r="AC4832" s="7" t="s">
        <v>14870</v>
      </c>
      <c r="AD4832" s="1" t="s">
        <v>16269</v>
      </c>
    </row>
    <row r="4833" spans="1:30">
      <c r="A4833" s="6">
        <v>43943</v>
      </c>
      <c r="B4833" s="7" t="s">
        <v>15</v>
      </c>
      <c r="C4833" s="7" t="s">
        <v>4458</v>
      </c>
      <c r="D4833" s="11" t="s">
        <v>904</v>
      </c>
      <c r="E4833" s="7" t="s">
        <v>16</v>
      </c>
      <c r="F4833" s="7" t="s">
        <v>6341</v>
      </c>
      <c r="G4833" s="7" t="s">
        <v>17</v>
      </c>
      <c r="H4833" s="7" t="s">
        <v>7877</v>
      </c>
      <c r="I4833" s="7" t="s">
        <v>10289</v>
      </c>
      <c r="J4833" s="7"/>
      <c r="K4833" s="7"/>
      <c r="L4833" s="7" t="s">
        <v>14820</v>
      </c>
      <c r="M4833" s="7" t="s">
        <v>10375</v>
      </c>
      <c r="N4833" s="7">
        <v>8</v>
      </c>
      <c r="O4833" s="7">
        <v>200</v>
      </c>
      <c r="P4833" s="7">
        <v>0.04</v>
      </c>
      <c r="Q4833" s="7"/>
      <c r="R4833" s="1"/>
      <c r="S4833" s="1"/>
      <c r="T4833" s="1"/>
      <c r="U4833" s="15" t="s">
        <v>816</v>
      </c>
      <c r="V4833" s="52"/>
      <c r="W4833" s="14" t="s">
        <v>815</v>
      </c>
      <c r="X4833" s="20">
        <v>0</v>
      </c>
      <c r="Y4833" s="7" t="s">
        <v>13604</v>
      </c>
      <c r="Z4833" s="11" t="s">
        <v>4442</v>
      </c>
      <c r="AA4833" s="7">
        <v>10000</v>
      </c>
      <c r="AB4833" s="1" t="s">
        <v>16228</v>
      </c>
      <c r="AC4833" s="7" t="s">
        <v>14870</v>
      </c>
      <c r="AD4833" s="1" t="s">
        <v>16269</v>
      </c>
    </row>
    <row r="4834" spans="1:30">
      <c r="A4834" s="6" t="s">
        <v>815</v>
      </c>
      <c r="B4834" s="7" t="s">
        <v>15</v>
      </c>
      <c r="C4834" s="7" t="s">
        <v>4458</v>
      </c>
      <c r="D4834" s="11" t="s">
        <v>904</v>
      </c>
      <c r="E4834" s="7" t="s">
        <v>16</v>
      </c>
      <c r="F4834" s="7" t="s">
        <v>4461</v>
      </c>
      <c r="G4834" s="7" t="s">
        <v>17</v>
      </c>
      <c r="H4834" s="7" t="s">
        <v>7878</v>
      </c>
      <c r="I4834" s="7" t="s">
        <v>8783</v>
      </c>
      <c r="J4834" s="7"/>
      <c r="K4834" s="7" t="s">
        <v>4525</v>
      </c>
      <c r="L4834" s="7"/>
      <c r="M4834" s="7"/>
      <c r="N4834" s="7">
        <v>7.2</v>
      </c>
      <c r="O4834" s="7"/>
      <c r="P4834" s="7"/>
      <c r="Q4834" s="7"/>
      <c r="R4834" s="1"/>
      <c r="S4834" s="1"/>
      <c r="T4834" s="1"/>
      <c r="U4834" s="15" t="s">
        <v>816</v>
      </c>
      <c r="V4834" s="52"/>
      <c r="W4834" s="14" t="s">
        <v>815</v>
      </c>
      <c r="X4834" s="20">
        <v>0</v>
      </c>
      <c r="Y4834" s="7" t="s">
        <v>13605</v>
      </c>
      <c r="Z4834" s="11" t="s">
        <v>4442</v>
      </c>
      <c r="AA4834" s="7"/>
      <c r="AB4834" s="1" t="s">
        <v>14871</v>
      </c>
      <c r="AC4834" s="7"/>
      <c r="AD4834" s="1" t="s">
        <v>16269</v>
      </c>
    </row>
    <row r="4835" spans="1:30">
      <c r="A4835" s="6">
        <v>43936</v>
      </c>
      <c r="B4835" s="7" t="s">
        <v>15</v>
      </c>
      <c r="C4835" s="7" t="s">
        <v>4458</v>
      </c>
      <c r="D4835" s="11" t="s">
        <v>904</v>
      </c>
      <c r="E4835" s="7" t="s">
        <v>16</v>
      </c>
      <c r="F4835" s="7" t="s">
        <v>6341</v>
      </c>
      <c r="G4835" s="7" t="s">
        <v>17</v>
      </c>
      <c r="H4835" s="7" t="s">
        <v>7872</v>
      </c>
      <c r="I4835" s="7" t="s">
        <v>8783</v>
      </c>
      <c r="J4835" s="7" t="s">
        <v>9456</v>
      </c>
      <c r="K4835" s="7"/>
      <c r="L4835" s="7" t="s">
        <v>14591</v>
      </c>
      <c r="M4835" s="7" t="s">
        <v>9457</v>
      </c>
      <c r="N4835" s="7">
        <v>5</v>
      </c>
      <c r="O4835" s="7">
        <v>1</v>
      </c>
      <c r="P4835" s="7">
        <v>5</v>
      </c>
      <c r="Q4835" s="7"/>
      <c r="R4835" s="1"/>
      <c r="S4835" s="1"/>
      <c r="T4835" s="1"/>
      <c r="U4835" s="15" t="s">
        <v>816</v>
      </c>
      <c r="V4835" s="52"/>
      <c r="W4835" s="14" t="s">
        <v>815</v>
      </c>
      <c r="X4835" s="20">
        <v>0</v>
      </c>
      <c r="Y4835" s="7" t="s">
        <v>13606</v>
      </c>
      <c r="Z4835" s="11" t="s">
        <v>4442</v>
      </c>
      <c r="AA4835" s="7">
        <v>5000</v>
      </c>
      <c r="AB4835" s="1" t="s">
        <v>15995</v>
      </c>
      <c r="AC4835" s="7" t="s">
        <v>14870</v>
      </c>
      <c r="AD4835" s="1" t="s">
        <v>16269</v>
      </c>
    </row>
    <row r="4836" spans="1:30">
      <c r="A4836" s="6">
        <v>43916</v>
      </c>
      <c r="B4836" s="7" t="s">
        <v>15</v>
      </c>
      <c r="C4836" s="7" t="s">
        <v>4632</v>
      </c>
      <c r="D4836" s="7" t="s">
        <v>3512</v>
      </c>
      <c r="E4836" s="7" t="s">
        <v>16</v>
      </c>
      <c r="F4836" s="7"/>
      <c r="G4836" s="7" t="s">
        <v>17</v>
      </c>
      <c r="H4836" s="7" t="s">
        <v>7498</v>
      </c>
      <c r="I4836" s="7" t="s">
        <v>8952</v>
      </c>
      <c r="J4836" s="7" t="s">
        <v>3561</v>
      </c>
      <c r="K4836" s="7" t="s">
        <v>3561</v>
      </c>
      <c r="L4836" s="7" t="s">
        <v>1722</v>
      </c>
      <c r="M4836" s="7" t="s">
        <v>1723</v>
      </c>
      <c r="N4836" s="7">
        <v>4.09</v>
      </c>
      <c r="O4836" s="7">
        <v>1</v>
      </c>
      <c r="P4836" s="7">
        <v>4.09</v>
      </c>
      <c r="Q4836" s="7"/>
      <c r="R4836" s="1"/>
      <c r="S4836" s="1"/>
      <c r="T4836" s="1"/>
      <c r="U4836" s="15" t="s">
        <v>816</v>
      </c>
      <c r="V4836" s="52"/>
      <c r="W4836" s="14" t="s">
        <v>815</v>
      </c>
      <c r="X4836" s="20">
        <v>0</v>
      </c>
      <c r="Y4836" s="7" t="s">
        <v>13607</v>
      </c>
      <c r="Z4836" s="11" t="s">
        <v>4442</v>
      </c>
      <c r="AA4836" s="7">
        <v>1500000</v>
      </c>
      <c r="AB4836" s="1" t="s">
        <v>15148</v>
      </c>
      <c r="AC4836" s="7" t="s">
        <v>14869</v>
      </c>
      <c r="AD4836" s="1" t="s">
        <v>16269</v>
      </c>
    </row>
    <row r="4837" spans="1:30">
      <c r="A4837" s="6">
        <v>43936</v>
      </c>
      <c r="B4837" s="7" t="s">
        <v>15</v>
      </c>
      <c r="C4837" s="7" t="s">
        <v>4458</v>
      </c>
      <c r="D4837" s="11" t="s">
        <v>904</v>
      </c>
      <c r="E4837" s="7" t="s">
        <v>16</v>
      </c>
      <c r="F4837" s="7" t="s">
        <v>6341</v>
      </c>
      <c r="G4837" s="7" t="s">
        <v>17</v>
      </c>
      <c r="H4837" s="7" t="s">
        <v>7878</v>
      </c>
      <c r="I4837" s="7" t="s">
        <v>8783</v>
      </c>
      <c r="J4837" s="7" t="s">
        <v>9456</v>
      </c>
      <c r="K4837" s="7"/>
      <c r="L4837" s="7" t="s">
        <v>14591</v>
      </c>
      <c r="M4837" s="7" t="s">
        <v>9457</v>
      </c>
      <c r="N4837" s="7">
        <v>2.4</v>
      </c>
      <c r="O4837" s="7">
        <v>3</v>
      </c>
      <c r="P4837" s="7">
        <v>0.8</v>
      </c>
      <c r="Q4837" s="7"/>
      <c r="R4837" s="1"/>
      <c r="S4837" s="1"/>
      <c r="T4837" s="1"/>
      <c r="U4837" s="15" t="s">
        <v>816</v>
      </c>
      <c r="V4837" s="52"/>
      <c r="W4837" s="14" t="s">
        <v>815</v>
      </c>
      <c r="X4837" s="20">
        <v>0</v>
      </c>
      <c r="Y4837" s="7" t="s">
        <v>13608</v>
      </c>
      <c r="Z4837" s="11" t="s">
        <v>4442</v>
      </c>
      <c r="AA4837" s="7">
        <v>5000</v>
      </c>
      <c r="AB4837" s="1" t="s">
        <v>15995</v>
      </c>
      <c r="AC4837" s="7" t="s">
        <v>14870</v>
      </c>
      <c r="AD4837" s="1" t="s">
        <v>16269</v>
      </c>
    </row>
    <row r="4838" spans="1:30">
      <c r="A4838" s="6">
        <v>43950</v>
      </c>
      <c r="B4838" s="7" t="s">
        <v>21</v>
      </c>
      <c r="C4838" s="7" t="s">
        <v>4483</v>
      </c>
      <c r="D4838" s="7" t="s">
        <v>39</v>
      </c>
      <c r="E4838" s="7" t="s">
        <v>117</v>
      </c>
      <c r="F4838" s="7" t="s">
        <v>7879</v>
      </c>
      <c r="G4838" s="7" t="s">
        <v>34</v>
      </c>
      <c r="H4838" s="7" t="s">
        <v>7880</v>
      </c>
      <c r="I4838" s="7" t="s">
        <v>10504</v>
      </c>
      <c r="J4838" s="7" t="s">
        <v>4548</v>
      </c>
      <c r="K4838" s="7" t="s">
        <v>10505</v>
      </c>
      <c r="L4838" s="7" t="s">
        <v>10506</v>
      </c>
      <c r="M4838" s="7" t="s">
        <v>14858</v>
      </c>
      <c r="N4838" s="7">
        <v>0</v>
      </c>
      <c r="O4838" s="7">
        <v>3</v>
      </c>
      <c r="P4838" s="7">
        <v>0</v>
      </c>
      <c r="Q4838" s="7"/>
      <c r="R4838" s="1"/>
      <c r="S4838" s="1"/>
      <c r="T4838" s="1"/>
      <c r="U4838" s="15" t="s">
        <v>816</v>
      </c>
      <c r="V4838" s="52"/>
      <c r="W4838" s="14" t="s">
        <v>815</v>
      </c>
      <c r="X4838" s="20">
        <v>0</v>
      </c>
      <c r="Y4838" s="7" t="s">
        <v>13609</v>
      </c>
      <c r="Z4838" s="11" t="s">
        <v>4442</v>
      </c>
      <c r="AA4838" s="7">
        <v>0</v>
      </c>
      <c r="AB4838" s="1" t="s">
        <v>16258</v>
      </c>
      <c r="AC4838" s="7" t="s">
        <v>14869</v>
      </c>
      <c r="AD4838" s="1" t="s">
        <v>16269</v>
      </c>
    </row>
    <row r="4839" spans="1:30">
      <c r="A4839" s="6" t="s">
        <v>815</v>
      </c>
      <c r="B4839" s="7" t="s">
        <v>15</v>
      </c>
      <c r="C4839" s="7" t="s">
        <v>4458</v>
      </c>
      <c r="D4839" s="11" t="s">
        <v>904</v>
      </c>
      <c r="E4839" s="7" t="s">
        <v>16</v>
      </c>
      <c r="F4839" s="7" t="s">
        <v>6910</v>
      </c>
      <c r="G4839" s="7" t="s">
        <v>17</v>
      </c>
      <c r="H4839" s="7" t="s">
        <v>6911</v>
      </c>
      <c r="I4839" s="7" t="s">
        <v>9913</v>
      </c>
      <c r="J4839" s="7"/>
      <c r="K4839" s="7" t="s">
        <v>4849</v>
      </c>
      <c r="L4839" s="7"/>
      <c r="M4839" s="7"/>
      <c r="N4839" s="7">
        <v>0</v>
      </c>
      <c r="O4839" s="7"/>
      <c r="P4839" s="7"/>
      <c r="Q4839" s="7"/>
      <c r="R4839" s="1"/>
      <c r="S4839" s="1"/>
      <c r="T4839" s="1"/>
      <c r="U4839" s="15" t="s">
        <v>816</v>
      </c>
      <c r="V4839" s="52"/>
      <c r="W4839" s="14" t="s">
        <v>815</v>
      </c>
      <c r="X4839" s="20">
        <v>0</v>
      </c>
      <c r="Y4839" s="7" t="s">
        <v>13610</v>
      </c>
      <c r="Z4839" s="11" t="s">
        <v>4442</v>
      </c>
      <c r="AA4839" s="7"/>
      <c r="AB4839" s="1" t="s">
        <v>14871</v>
      </c>
      <c r="AC4839" s="7"/>
      <c r="AD4839" s="1" t="s">
        <v>16269</v>
      </c>
    </row>
    <row r="4840" spans="1:30">
      <c r="A4840" s="6" t="s">
        <v>815</v>
      </c>
      <c r="B4840" s="7" t="s">
        <v>15</v>
      </c>
      <c r="C4840" s="7" t="s">
        <v>4458</v>
      </c>
      <c r="D4840" s="11" t="s">
        <v>904</v>
      </c>
      <c r="E4840" s="7" t="s">
        <v>16</v>
      </c>
      <c r="F4840" s="7" t="s">
        <v>6910</v>
      </c>
      <c r="G4840" s="7" t="s">
        <v>17</v>
      </c>
      <c r="H4840" s="7" t="s">
        <v>7025</v>
      </c>
      <c r="I4840" s="7" t="s">
        <v>9913</v>
      </c>
      <c r="J4840" s="7"/>
      <c r="K4840" s="7" t="s">
        <v>4849</v>
      </c>
      <c r="L4840" s="7"/>
      <c r="M4840" s="7"/>
      <c r="N4840" s="7">
        <v>0</v>
      </c>
      <c r="O4840" s="7"/>
      <c r="P4840" s="7"/>
      <c r="Q4840" s="7"/>
      <c r="R4840" s="1"/>
      <c r="S4840" s="1"/>
      <c r="T4840" s="1"/>
      <c r="U4840" s="15" t="s">
        <v>816</v>
      </c>
      <c r="V4840" s="52"/>
      <c r="W4840" s="14" t="s">
        <v>815</v>
      </c>
      <c r="X4840" s="20">
        <v>0</v>
      </c>
      <c r="Y4840" s="7" t="s">
        <v>13611</v>
      </c>
      <c r="Z4840" s="11" t="s">
        <v>4442</v>
      </c>
      <c r="AA4840" s="7"/>
      <c r="AB4840" s="1" t="s">
        <v>14871</v>
      </c>
      <c r="AC4840" s="7"/>
      <c r="AD4840" s="1" t="s">
        <v>16269</v>
      </c>
    </row>
    <row r="4841" spans="1:30">
      <c r="A4841" s="6">
        <v>43924</v>
      </c>
      <c r="B4841" s="7" t="s">
        <v>1385</v>
      </c>
      <c r="C4841" s="7" t="s">
        <v>4444</v>
      </c>
      <c r="D4841" s="7" t="s">
        <v>1387</v>
      </c>
      <c r="E4841" s="7" t="s">
        <v>4456</v>
      </c>
      <c r="F4841" s="7" t="s">
        <v>4469</v>
      </c>
      <c r="G4841" s="7" t="s">
        <v>17</v>
      </c>
      <c r="H4841" s="7" t="s">
        <v>7881</v>
      </c>
      <c r="I4841" s="7" t="s">
        <v>10507</v>
      </c>
      <c r="J4841" s="7"/>
      <c r="K4841" s="7"/>
      <c r="L4841" s="7"/>
      <c r="M4841" s="7" t="s">
        <v>10508</v>
      </c>
      <c r="N4841" s="7">
        <v>0</v>
      </c>
      <c r="O4841" s="7"/>
      <c r="P4841" s="7"/>
      <c r="Q4841" s="7"/>
      <c r="R4841" s="1"/>
      <c r="S4841" s="1"/>
      <c r="T4841" s="1"/>
      <c r="U4841" s="15" t="s">
        <v>816</v>
      </c>
      <c r="V4841" s="52"/>
      <c r="W4841" s="14" t="s">
        <v>815</v>
      </c>
      <c r="X4841" s="20">
        <v>0</v>
      </c>
      <c r="Y4841" s="7" t="s">
        <v>13612</v>
      </c>
      <c r="Z4841" s="11" t="s">
        <v>4442</v>
      </c>
      <c r="AA4841" s="7"/>
      <c r="AB4841" s="71" t="s">
        <v>16263</v>
      </c>
      <c r="AC4841" s="7"/>
      <c r="AD4841" s="1" t="s">
        <v>16269</v>
      </c>
    </row>
    <row r="4842" spans="1:30">
      <c r="A4842" s="6">
        <v>43924</v>
      </c>
      <c r="B4842" s="7" t="s">
        <v>1385</v>
      </c>
      <c r="C4842" s="7" t="s">
        <v>4444</v>
      </c>
      <c r="D4842" s="7" t="s">
        <v>1387</v>
      </c>
      <c r="E4842" s="7" t="s">
        <v>4456</v>
      </c>
      <c r="F4842" s="7" t="s">
        <v>4469</v>
      </c>
      <c r="G4842" s="7" t="s">
        <v>34</v>
      </c>
      <c r="H4842" s="7" t="s">
        <v>7881</v>
      </c>
      <c r="I4842" s="7" t="s">
        <v>10507</v>
      </c>
      <c r="J4842" s="7"/>
      <c r="K4842" s="7"/>
      <c r="L4842" s="7" t="s">
        <v>14859</v>
      </c>
      <c r="M4842" s="7" t="s">
        <v>10509</v>
      </c>
      <c r="N4842" s="7">
        <v>0</v>
      </c>
      <c r="O4842" s="7"/>
      <c r="P4842" s="7"/>
      <c r="Q4842" s="7"/>
      <c r="R4842" s="1"/>
      <c r="S4842" s="1"/>
      <c r="T4842" s="1"/>
      <c r="U4842" s="15" t="s">
        <v>816</v>
      </c>
      <c r="V4842" s="52"/>
      <c r="W4842" s="14" t="s">
        <v>815</v>
      </c>
      <c r="X4842" s="20">
        <v>0</v>
      </c>
      <c r="Y4842" s="7" t="s">
        <v>13613</v>
      </c>
      <c r="Z4842" s="11" t="s">
        <v>4442</v>
      </c>
      <c r="AA4842" s="7">
        <v>400000</v>
      </c>
      <c r="AB4842" s="1" t="s">
        <v>16259</v>
      </c>
      <c r="AC4842" s="7" t="s">
        <v>14868</v>
      </c>
      <c r="AD4842" s="1" t="s">
        <v>16269</v>
      </c>
    </row>
    <row r="4843" spans="1:30">
      <c r="A4843" s="6">
        <v>43941</v>
      </c>
      <c r="B4843" s="7" t="s">
        <v>1385</v>
      </c>
      <c r="C4843" s="7" t="s">
        <v>4444</v>
      </c>
      <c r="D4843" s="7" t="s">
        <v>1387</v>
      </c>
      <c r="E4843" s="7" t="s">
        <v>1499</v>
      </c>
      <c r="F4843" s="7" t="s">
        <v>1883</v>
      </c>
      <c r="G4843" s="7" t="s">
        <v>17</v>
      </c>
      <c r="H4843" s="7" t="s">
        <v>7882</v>
      </c>
      <c r="I4843" s="7" t="s">
        <v>10510</v>
      </c>
      <c r="J4843" s="7"/>
      <c r="K4843" s="7"/>
      <c r="L4843" s="7" t="s">
        <v>14860</v>
      </c>
      <c r="M4843" s="7" t="s">
        <v>10511</v>
      </c>
      <c r="N4843" s="7">
        <v>0</v>
      </c>
      <c r="O4843" s="7"/>
      <c r="P4843" s="7"/>
      <c r="Q4843" s="7"/>
      <c r="R4843" s="1"/>
      <c r="S4843" s="1"/>
      <c r="T4843" s="1"/>
      <c r="U4843" s="15" t="s">
        <v>816</v>
      </c>
      <c r="V4843" s="52"/>
      <c r="W4843" s="14" t="s">
        <v>815</v>
      </c>
      <c r="X4843" s="20">
        <v>0</v>
      </c>
      <c r="Y4843" s="7" t="s">
        <v>13614</v>
      </c>
      <c r="Z4843" s="11" t="s">
        <v>4442</v>
      </c>
      <c r="AA4843" s="7">
        <v>2326422506.2399998</v>
      </c>
      <c r="AB4843" s="1" t="s">
        <v>16260</v>
      </c>
      <c r="AC4843" s="7" t="s">
        <v>14869</v>
      </c>
      <c r="AD4843" s="1" t="s">
        <v>16269</v>
      </c>
    </row>
    <row r="4844" spans="1:30">
      <c r="A4844" s="6">
        <v>43946</v>
      </c>
      <c r="B4844" s="7" t="s">
        <v>21</v>
      </c>
      <c r="C4844" s="7" t="s">
        <v>4449</v>
      </c>
      <c r="D4844" s="7" t="s">
        <v>678</v>
      </c>
      <c r="E4844" s="7" t="s">
        <v>16</v>
      </c>
      <c r="F4844" s="7" t="s">
        <v>685</v>
      </c>
      <c r="G4844" s="7" t="s">
        <v>34</v>
      </c>
      <c r="H4844" s="7" t="s">
        <v>7883</v>
      </c>
      <c r="I4844" s="7"/>
      <c r="J4844" s="7"/>
      <c r="K4844" s="7" t="s">
        <v>198</v>
      </c>
      <c r="L4844" s="7"/>
      <c r="M4844" s="7"/>
      <c r="N4844" s="7">
        <v>0</v>
      </c>
      <c r="O4844" s="7"/>
      <c r="P4844" s="7"/>
      <c r="Q4844" s="7"/>
      <c r="R4844" s="1"/>
      <c r="S4844" s="1"/>
      <c r="T4844" s="1"/>
      <c r="U4844" s="15" t="s">
        <v>816</v>
      </c>
      <c r="V4844" s="52"/>
      <c r="W4844" s="14" t="s">
        <v>815</v>
      </c>
      <c r="X4844" s="20">
        <v>0</v>
      </c>
      <c r="Y4844" s="7" t="s">
        <v>13615</v>
      </c>
      <c r="Z4844" s="11" t="s">
        <v>4442</v>
      </c>
      <c r="AA4844" s="7"/>
      <c r="AB4844" s="1" t="s">
        <v>14871</v>
      </c>
      <c r="AC4844" s="7"/>
      <c r="AD4844" s="1" t="s">
        <v>16269</v>
      </c>
    </row>
    <row r="4845" spans="1:30">
      <c r="A4845" s="6">
        <v>43948</v>
      </c>
      <c r="B4845" s="7" t="s">
        <v>21</v>
      </c>
      <c r="C4845" s="7" t="s">
        <v>4449</v>
      </c>
      <c r="D4845" s="7" t="s">
        <v>678</v>
      </c>
      <c r="E4845" s="7" t="s">
        <v>36</v>
      </c>
      <c r="F4845" s="7" t="s">
        <v>7884</v>
      </c>
      <c r="G4845" s="7" t="s">
        <v>34</v>
      </c>
      <c r="H4845" s="7" t="s">
        <v>7885</v>
      </c>
      <c r="I4845" s="7" t="s">
        <v>10512</v>
      </c>
      <c r="J4845" s="7"/>
      <c r="K4845" s="7" t="s">
        <v>811</v>
      </c>
      <c r="L4845" s="7"/>
      <c r="M4845" s="7"/>
      <c r="N4845" s="7">
        <v>0</v>
      </c>
      <c r="O4845" s="7"/>
      <c r="P4845" s="7"/>
      <c r="Q4845" s="7"/>
      <c r="R4845" s="1"/>
      <c r="S4845" s="1"/>
      <c r="T4845" s="1"/>
      <c r="U4845" s="15" t="s">
        <v>816</v>
      </c>
      <c r="V4845" s="52"/>
      <c r="W4845" s="14" t="s">
        <v>815</v>
      </c>
      <c r="X4845" s="20">
        <v>0</v>
      </c>
      <c r="Y4845" s="7" t="s">
        <v>13616</v>
      </c>
      <c r="Z4845" s="11" t="s">
        <v>4442</v>
      </c>
      <c r="AA4845" s="7"/>
      <c r="AB4845" s="1" t="s">
        <v>14871</v>
      </c>
      <c r="AC4845" s="7"/>
      <c r="AD4845" s="1" t="s">
        <v>16269</v>
      </c>
    </row>
    <row r="4846" spans="1:30">
      <c r="A4846" s="6">
        <v>43941</v>
      </c>
      <c r="B4846" s="7" t="s">
        <v>15</v>
      </c>
      <c r="C4846" s="7" t="s">
        <v>4633</v>
      </c>
      <c r="D4846" s="7" t="s">
        <v>678</v>
      </c>
      <c r="E4846" s="7" t="s">
        <v>16</v>
      </c>
      <c r="F4846" s="7" t="s">
        <v>4634</v>
      </c>
      <c r="G4846" s="7" t="s">
        <v>34</v>
      </c>
      <c r="H4846" s="7" t="s">
        <v>7886</v>
      </c>
      <c r="I4846" s="7" t="s">
        <v>10513</v>
      </c>
      <c r="J4846" s="7" t="s">
        <v>2207</v>
      </c>
      <c r="K4846" s="7" t="s">
        <v>10514</v>
      </c>
      <c r="L4846" s="7" t="s">
        <v>14273</v>
      </c>
      <c r="M4846" s="7" t="s">
        <v>8211</v>
      </c>
      <c r="N4846" s="7">
        <v>0</v>
      </c>
      <c r="O4846" s="7"/>
      <c r="P4846" s="7"/>
      <c r="Q4846" s="7"/>
      <c r="R4846" s="1"/>
      <c r="S4846" s="1"/>
      <c r="T4846" s="1"/>
      <c r="U4846" s="15" t="s">
        <v>816</v>
      </c>
      <c r="V4846" s="52"/>
      <c r="W4846" s="14" t="s">
        <v>815</v>
      </c>
      <c r="X4846" s="20">
        <v>0</v>
      </c>
      <c r="Y4846" s="7" t="s">
        <v>13617</v>
      </c>
      <c r="Z4846" s="11" t="s">
        <v>4442</v>
      </c>
      <c r="AA4846" s="7">
        <v>10000000</v>
      </c>
      <c r="AB4846" s="1" t="s">
        <v>15214</v>
      </c>
      <c r="AC4846" s="7" t="s">
        <v>14869</v>
      </c>
      <c r="AD4846" s="1" t="s">
        <v>16269</v>
      </c>
    </row>
    <row r="4847" spans="1:30">
      <c r="A4847" s="6">
        <v>43941</v>
      </c>
      <c r="B4847" s="7" t="s">
        <v>15</v>
      </c>
      <c r="C4847" s="7" t="s">
        <v>4475</v>
      </c>
      <c r="D4847" s="7" t="s">
        <v>1919</v>
      </c>
      <c r="E4847" s="7" t="s">
        <v>16</v>
      </c>
      <c r="F4847" s="7" t="s">
        <v>7887</v>
      </c>
      <c r="G4847" s="7" t="s">
        <v>34</v>
      </c>
      <c r="H4847" s="7" t="s">
        <v>7888</v>
      </c>
      <c r="I4847" s="7" t="s">
        <v>10515</v>
      </c>
      <c r="J4847" s="7"/>
      <c r="K4847" s="7" t="s">
        <v>797</v>
      </c>
      <c r="L4847" s="7"/>
      <c r="M4847" s="7"/>
      <c r="N4847" s="7">
        <v>0</v>
      </c>
      <c r="O4847" s="7"/>
      <c r="P4847" s="7"/>
      <c r="Q4847" s="7"/>
      <c r="R4847" s="1"/>
      <c r="S4847" s="1"/>
      <c r="T4847" s="1"/>
      <c r="U4847" s="15" t="s">
        <v>816</v>
      </c>
      <c r="V4847" s="52"/>
      <c r="W4847" s="14" t="s">
        <v>815</v>
      </c>
      <c r="X4847" s="20">
        <v>0</v>
      </c>
      <c r="Y4847" s="7" t="s">
        <v>13618</v>
      </c>
      <c r="Z4847" s="11" t="s">
        <v>4442</v>
      </c>
      <c r="AA4847" s="7"/>
      <c r="AB4847" s="1" t="s">
        <v>14871</v>
      </c>
      <c r="AC4847" s="7"/>
      <c r="AD4847" s="1" t="s">
        <v>16269</v>
      </c>
    </row>
    <row r="4848" spans="1:30">
      <c r="A4848" s="6">
        <v>43949</v>
      </c>
      <c r="B4848" s="7" t="s">
        <v>15</v>
      </c>
      <c r="C4848" s="7" t="s">
        <v>4475</v>
      </c>
      <c r="D4848" s="7" t="s">
        <v>1919</v>
      </c>
      <c r="E4848" s="7" t="s">
        <v>16</v>
      </c>
      <c r="F4848" s="7"/>
      <c r="G4848" s="7" t="s">
        <v>34</v>
      </c>
      <c r="H4848" s="7" t="s">
        <v>7889</v>
      </c>
      <c r="I4848" s="7" t="s">
        <v>10516</v>
      </c>
      <c r="J4848" s="7"/>
      <c r="K4848" s="7" t="s">
        <v>4565</v>
      </c>
      <c r="L4848" s="7"/>
      <c r="M4848" s="7"/>
      <c r="N4848" s="7">
        <v>0</v>
      </c>
      <c r="O4848" s="7"/>
      <c r="P4848" s="7"/>
      <c r="Q4848" s="7"/>
      <c r="R4848" s="1"/>
      <c r="S4848" s="1"/>
      <c r="T4848" s="1"/>
      <c r="U4848" s="15" t="s">
        <v>816</v>
      </c>
      <c r="V4848" s="52"/>
      <c r="W4848" s="14" t="s">
        <v>815</v>
      </c>
      <c r="X4848" s="20">
        <v>0</v>
      </c>
      <c r="Y4848" s="7" t="s">
        <v>13619</v>
      </c>
      <c r="Z4848" s="11" t="s">
        <v>4442</v>
      </c>
      <c r="AA4848" s="7"/>
      <c r="AB4848" s="1" t="s">
        <v>14871</v>
      </c>
      <c r="AC4848" s="7"/>
      <c r="AD4848" s="1" t="s">
        <v>16269</v>
      </c>
    </row>
    <row r="4849" spans="1:30">
      <c r="A4849" s="6">
        <v>43951</v>
      </c>
      <c r="B4849" s="7" t="s">
        <v>15</v>
      </c>
      <c r="C4849" s="7" t="s">
        <v>4475</v>
      </c>
      <c r="D4849" s="7" t="s">
        <v>1919</v>
      </c>
      <c r="E4849" s="7" t="s">
        <v>16</v>
      </c>
      <c r="F4849" s="7"/>
      <c r="G4849" s="7" t="s">
        <v>34</v>
      </c>
      <c r="H4849" s="7" t="s">
        <v>7889</v>
      </c>
      <c r="I4849" s="7" t="s">
        <v>10516</v>
      </c>
      <c r="J4849" s="7"/>
      <c r="K4849" s="7" t="s">
        <v>4565</v>
      </c>
      <c r="L4849" s="7"/>
      <c r="M4849" s="7"/>
      <c r="N4849" s="7">
        <v>0</v>
      </c>
      <c r="O4849" s="7"/>
      <c r="P4849" s="7"/>
      <c r="Q4849" s="7"/>
      <c r="R4849" s="1"/>
      <c r="S4849" s="1"/>
      <c r="T4849" s="1"/>
      <c r="U4849" s="15" t="s">
        <v>816</v>
      </c>
      <c r="V4849" s="52"/>
      <c r="W4849" s="14" t="s">
        <v>815</v>
      </c>
      <c r="X4849" s="20">
        <v>0</v>
      </c>
      <c r="Y4849" s="7" t="s">
        <v>13620</v>
      </c>
      <c r="Z4849" s="11" t="s">
        <v>4442</v>
      </c>
      <c r="AA4849" s="7"/>
      <c r="AB4849" s="1" t="s">
        <v>14871</v>
      </c>
      <c r="AC4849" s="7"/>
      <c r="AD4849" s="1" t="s">
        <v>16269</v>
      </c>
    </row>
    <row r="4850" spans="1:30">
      <c r="A4850" s="6">
        <v>43943</v>
      </c>
      <c r="B4850" s="7" t="s">
        <v>21</v>
      </c>
      <c r="C4850" s="7" t="s">
        <v>4447</v>
      </c>
      <c r="D4850" s="7" t="s">
        <v>2766</v>
      </c>
      <c r="E4850" s="7" t="s">
        <v>16</v>
      </c>
      <c r="F4850" s="7" t="s">
        <v>2767</v>
      </c>
      <c r="G4850" s="7" t="s">
        <v>34</v>
      </c>
      <c r="H4850" s="7" t="s">
        <v>7890</v>
      </c>
      <c r="I4850" s="7" t="s">
        <v>314</v>
      </c>
      <c r="J4850" s="7" t="s">
        <v>314</v>
      </c>
      <c r="K4850" s="7" t="s">
        <v>10517</v>
      </c>
      <c r="L4850" s="7"/>
      <c r="M4850" s="7"/>
      <c r="N4850" s="7">
        <v>0</v>
      </c>
      <c r="O4850" s="7"/>
      <c r="P4850" s="7"/>
      <c r="Q4850" s="7"/>
      <c r="R4850" s="1"/>
      <c r="S4850" s="1"/>
      <c r="T4850" s="1"/>
      <c r="U4850" s="15" t="s">
        <v>816</v>
      </c>
      <c r="V4850" s="52"/>
      <c r="W4850" s="14" t="s">
        <v>815</v>
      </c>
      <c r="X4850" s="20">
        <v>0</v>
      </c>
      <c r="Y4850" s="7" t="s">
        <v>13621</v>
      </c>
      <c r="Z4850" s="11" t="s">
        <v>4442</v>
      </c>
      <c r="AA4850" s="7"/>
      <c r="AB4850" s="1" t="s">
        <v>14871</v>
      </c>
      <c r="AC4850" s="7"/>
      <c r="AD4850" s="1" t="s">
        <v>16269</v>
      </c>
    </row>
    <row r="4851" spans="1:30">
      <c r="A4851" s="6">
        <v>43924</v>
      </c>
      <c r="B4851" s="7" t="s">
        <v>21</v>
      </c>
      <c r="C4851" s="7" t="s">
        <v>4269</v>
      </c>
      <c r="D4851" s="7" t="s">
        <v>3952</v>
      </c>
      <c r="E4851" s="7" t="s">
        <v>16</v>
      </c>
      <c r="F4851" s="7" t="s">
        <v>4270</v>
      </c>
      <c r="G4851" s="7" t="s">
        <v>34</v>
      </c>
      <c r="H4851" s="7" t="s">
        <v>7891</v>
      </c>
      <c r="I4851" s="7" t="s">
        <v>10518</v>
      </c>
      <c r="J4851" s="7"/>
      <c r="K4851" s="7"/>
      <c r="L4851" s="7" t="s">
        <v>14862</v>
      </c>
      <c r="M4851" s="7" t="s">
        <v>14861</v>
      </c>
      <c r="N4851" s="7">
        <v>0</v>
      </c>
      <c r="O4851" s="7"/>
      <c r="P4851" s="7"/>
      <c r="Q4851" s="7"/>
      <c r="R4851" s="1"/>
      <c r="S4851" s="1"/>
      <c r="T4851" s="1"/>
      <c r="U4851" s="15" t="s">
        <v>816</v>
      </c>
      <c r="V4851" s="52"/>
      <c r="W4851" s="14" t="s">
        <v>815</v>
      </c>
      <c r="X4851" s="20">
        <v>0</v>
      </c>
      <c r="Y4851" s="7" t="s">
        <v>13622</v>
      </c>
      <c r="Z4851" s="11" t="s">
        <v>4442</v>
      </c>
      <c r="AA4851" s="7">
        <v>140737944.69</v>
      </c>
      <c r="AB4851" s="1" t="s">
        <v>16261</v>
      </c>
      <c r="AC4851" s="7" t="s">
        <v>14869</v>
      </c>
      <c r="AD4851" s="1" t="s">
        <v>16269</v>
      </c>
    </row>
    <row r="4852" spans="1:30">
      <c r="A4852" s="6">
        <v>43945</v>
      </c>
      <c r="B4852" s="7" t="s">
        <v>21</v>
      </c>
      <c r="C4852" s="7" t="s">
        <v>7892</v>
      </c>
      <c r="D4852" s="11" t="s">
        <v>904</v>
      </c>
      <c r="E4852" s="7" t="s">
        <v>128</v>
      </c>
      <c r="F4852" s="7" t="s">
        <v>1303</v>
      </c>
      <c r="G4852" s="7" t="s">
        <v>34</v>
      </c>
      <c r="H4852" s="7" t="s">
        <v>7893</v>
      </c>
      <c r="I4852" s="7" t="s">
        <v>10519</v>
      </c>
      <c r="J4852" s="7"/>
      <c r="K4852" s="7" t="s">
        <v>10197</v>
      </c>
      <c r="L4852" s="7" t="s">
        <v>14864</v>
      </c>
      <c r="M4852" s="7" t="s">
        <v>14863</v>
      </c>
      <c r="N4852" s="7">
        <v>0</v>
      </c>
      <c r="O4852" s="7"/>
      <c r="P4852" s="7"/>
      <c r="Q4852" s="7"/>
      <c r="R4852" s="1"/>
      <c r="S4852" s="1"/>
      <c r="T4852" s="1"/>
      <c r="U4852" s="15" t="s">
        <v>816</v>
      </c>
      <c r="V4852" s="52"/>
      <c r="W4852" s="14" t="s">
        <v>815</v>
      </c>
      <c r="X4852" s="20">
        <v>0</v>
      </c>
      <c r="Y4852" s="7" t="s">
        <v>13623</v>
      </c>
      <c r="Z4852" s="11" t="s">
        <v>4442</v>
      </c>
      <c r="AA4852" s="7">
        <v>150000</v>
      </c>
      <c r="AB4852" s="1" t="s">
        <v>16262</v>
      </c>
      <c r="AC4852" s="7" t="s">
        <v>14868</v>
      </c>
      <c r="AD4852" s="1" t="s">
        <v>16269</v>
      </c>
    </row>
    <row r="4853" spans="1:30">
      <c r="A4853" s="6">
        <v>43946</v>
      </c>
      <c r="B4853" s="7" t="s">
        <v>15</v>
      </c>
      <c r="C4853" s="7" t="s">
        <v>4458</v>
      </c>
      <c r="D4853" s="11" t="s">
        <v>904</v>
      </c>
      <c r="E4853" s="7" t="s">
        <v>117</v>
      </c>
      <c r="F4853" s="7"/>
      <c r="G4853" s="7" t="s">
        <v>34</v>
      </c>
      <c r="H4853" s="7" t="s">
        <v>7894</v>
      </c>
      <c r="I4853" s="7" t="s">
        <v>10520</v>
      </c>
      <c r="J4853" s="7" t="s">
        <v>10521</v>
      </c>
      <c r="K4853" s="7"/>
      <c r="L4853" s="1"/>
      <c r="M4853" s="1"/>
      <c r="N4853" s="7">
        <v>0</v>
      </c>
      <c r="O4853" s="7"/>
      <c r="P4853" s="7"/>
      <c r="Q4853" s="7"/>
      <c r="R4853" s="1"/>
      <c r="S4853" s="1"/>
      <c r="T4853" s="1"/>
      <c r="U4853" s="15" t="s">
        <v>816</v>
      </c>
      <c r="V4853" s="52"/>
      <c r="W4853" s="14" t="s">
        <v>815</v>
      </c>
      <c r="X4853" s="20">
        <v>0</v>
      </c>
      <c r="Y4853" s="7" t="s">
        <v>13624</v>
      </c>
      <c r="Z4853" s="11" t="s">
        <v>4442</v>
      </c>
      <c r="AA4853" s="7"/>
      <c r="AB4853" s="1" t="s">
        <v>14871</v>
      </c>
      <c r="AC4853" s="7"/>
      <c r="AD4853" s="1" t="s">
        <v>16269</v>
      </c>
    </row>
    <row r="4854" spans="1:30">
      <c r="A4854" s="55">
        <v>43945</v>
      </c>
      <c r="B4854" s="56" t="s">
        <v>15</v>
      </c>
      <c r="C4854" s="56" t="s">
        <v>4472</v>
      </c>
      <c r="D4854" s="56" t="s">
        <v>3952</v>
      </c>
      <c r="E4854" s="56" t="s">
        <v>16</v>
      </c>
      <c r="F4854" s="56" t="s">
        <v>3992</v>
      </c>
      <c r="G4854" s="56" t="s">
        <v>17</v>
      </c>
      <c r="H4854" s="56" t="s">
        <v>16264</v>
      </c>
      <c r="I4854" s="56" t="s">
        <v>19</v>
      </c>
      <c r="J4854" s="56" t="s">
        <v>16265</v>
      </c>
      <c r="K4854" s="56" t="s">
        <v>16266</v>
      </c>
      <c r="L4854" s="56" t="s">
        <v>16267</v>
      </c>
      <c r="M4854" s="56" t="s">
        <v>9643</v>
      </c>
      <c r="N4854" s="57">
        <v>77340000</v>
      </c>
      <c r="O4854" s="56"/>
      <c r="P4854" s="56">
        <v>128.9</v>
      </c>
      <c r="Q4854" s="56">
        <v>128.9</v>
      </c>
      <c r="R4854" s="56">
        <v>600000</v>
      </c>
      <c r="S4854" s="56" t="s">
        <v>3957</v>
      </c>
      <c r="T4854" s="56" t="s">
        <v>3958</v>
      </c>
      <c r="U4854" s="56" t="s">
        <v>19</v>
      </c>
      <c r="V4854" s="52"/>
      <c r="W4854" s="56">
        <v>128.9</v>
      </c>
      <c r="X4854" s="56">
        <v>600000</v>
      </c>
      <c r="Y4854" s="56" t="s">
        <v>16268</v>
      </c>
      <c r="Z4854" s="56" t="s">
        <v>4443</v>
      </c>
      <c r="AA4854" s="7"/>
      <c r="AB4854" s="7"/>
      <c r="AC4854" s="7"/>
      <c r="AD4854" s="1" t="s">
        <v>16282</v>
      </c>
    </row>
    <row r="4855" spans="1:30">
      <c r="A4855" s="55">
        <v>43949</v>
      </c>
      <c r="B4855" s="56" t="s">
        <v>15</v>
      </c>
      <c r="C4855" s="56" t="s">
        <v>4475</v>
      </c>
      <c r="D4855" s="56" t="s">
        <v>1919</v>
      </c>
      <c r="E4855" s="56" t="s">
        <v>16</v>
      </c>
      <c r="F4855" s="56" t="s">
        <v>16270</v>
      </c>
      <c r="G4855" s="56" t="s">
        <v>17</v>
      </c>
      <c r="H4855" s="56" t="s">
        <v>16271</v>
      </c>
      <c r="I4855" s="56" t="s">
        <v>19</v>
      </c>
      <c r="J4855" s="56" t="s">
        <v>16272</v>
      </c>
      <c r="K4855" s="56" t="s">
        <v>16273</v>
      </c>
      <c r="L4855" s="56" t="s">
        <v>16274</v>
      </c>
      <c r="M4855" s="56" t="s">
        <v>797</v>
      </c>
      <c r="N4855" s="57">
        <v>39500000</v>
      </c>
      <c r="O4855" s="56"/>
      <c r="P4855" s="56"/>
      <c r="Q4855" s="56" t="s">
        <v>815</v>
      </c>
      <c r="R4855" s="56" t="s">
        <v>815</v>
      </c>
      <c r="S4855" s="56" t="s">
        <v>16275</v>
      </c>
      <c r="T4855" s="56"/>
      <c r="U4855" s="56" t="s">
        <v>19</v>
      </c>
      <c r="V4855" s="52"/>
      <c r="W4855" s="56" t="s">
        <v>815</v>
      </c>
      <c r="X4855" s="20">
        <v>0</v>
      </c>
      <c r="Y4855" s="56" t="s">
        <v>16276</v>
      </c>
      <c r="Z4855" s="56" t="s">
        <v>4443</v>
      </c>
      <c r="AA4855" s="7"/>
      <c r="AB4855" s="7"/>
      <c r="AC4855" s="7"/>
      <c r="AD4855" s="1" t="s">
        <v>16282</v>
      </c>
    </row>
    <row r="4856" spans="1:30">
      <c r="A4856" s="55">
        <v>43945</v>
      </c>
      <c r="B4856" s="56" t="s">
        <v>15</v>
      </c>
      <c r="C4856" s="56" t="s">
        <v>4472</v>
      </c>
      <c r="D4856" s="56" t="s">
        <v>3952</v>
      </c>
      <c r="E4856" s="56" t="s">
        <v>16</v>
      </c>
      <c r="F4856" s="56" t="s">
        <v>3992</v>
      </c>
      <c r="G4856" s="56" t="s">
        <v>17</v>
      </c>
      <c r="H4856" s="56" t="s">
        <v>16277</v>
      </c>
      <c r="I4856" s="56" t="s">
        <v>816</v>
      </c>
      <c r="J4856" s="56" t="s">
        <v>16278</v>
      </c>
      <c r="K4856" s="56" t="s">
        <v>16279</v>
      </c>
      <c r="L4856" s="56" t="s">
        <v>16280</v>
      </c>
      <c r="M4856" s="56" t="s">
        <v>1794</v>
      </c>
      <c r="N4856" s="57">
        <v>27000000</v>
      </c>
      <c r="O4856" s="56"/>
      <c r="P4856" s="56">
        <v>180</v>
      </c>
      <c r="Q4856" s="56">
        <v>180</v>
      </c>
      <c r="R4856" s="56">
        <v>150000</v>
      </c>
      <c r="S4856" s="56" t="s">
        <v>3957</v>
      </c>
      <c r="T4856" s="56" t="s">
        <v>3958</v>
      </c>
      <c r="U4856" s="56" t="s">
        <v>816</v>
      </c>
      <c r="V4856" s="52"/>
      <c r="W4856" s="56">
        <v>180</v>
      </c>
      <c r="X4856" s="56">
        <v>150000</v>
      </c>
      <c r="Y4856" s="56" t="s">
        <v>16281</v>
      </c>
      <c r="Z4856" s="56" t="s">
        <v>4442</v>
      </c>
      <c r="AA4856" s="7"/>
      <c r="AB4856" s="7"/>
      <c r="AC4856" s="7"/>
      <c r="AD4856" s="1" t="s">
        <v>16282</v>
      </c>
    </row>
    <row r="4857" spans="1:30">
      <c r="A4857" s="55">
        <v>43921</v>
      </c>
      <c r="B4857" s="56" t="s">
        <v>1385</v>
      </c>
      <c r="C4857" s="56" t="s">
        <v>4444</v>
      </c>
      <c r="D4857" s="56" t="s">
        <v>1387</v>
      </c>
      <c r="E4857" s="56" t="s">
        <v>1499</v>
      </c>
      <c r="F4857" s="56" t="s">
        <v>1520</v>
      </c>
      <c r="G4857" s="56" t="s">
        <v>34</v>
      </c>
      <c r="H4857" s="56" t="s">
        <v>1517</v>
      </c>
      <c r="I4857" s="56" t="s">
        <v>816</v>
      </c>
      <c r="J4857" s="56" t="s">
        <v>1518</v>
      </c>
      <c r="K4857" s="56"/>
      <c r="L4857" s="56" t="s">
        <v>16283</v>
      </c>
      <c r="M4857" s="56" t="s">
        <v>16284</v>
      </c>
      <c r="N4857" s="57">
        <v>23550146.510000002</v>
      </c>
      <c r="O4857" s="56"/>
      <c r="P4857" s="56"/>
      <c r="Q4857" s="56" t="s">
        <v>815</v>
      </c>
      <c r="R4857" s="56" t="s">
        <v>815</v>
      </c>
      <c r="S4857" s="56" t="s">
        <v>1519</v>
      </c>
      <c r="T4857" s="56"/>
      <c r="U4857" s="56" t="s">
        <v>816</v>
      </c>
      <c r="V4857" s="52"/>
      <c r="W4857" s="56" t="s">
        <v>815</v>
      </c>
      <c r="X4857" s="20">
        <v>0</v>
      </c>
      <c r="Y4857" s="56" t="s">
        <v>16285</v>
      </c>
      <c r="Z4857" s="56" t="s">
        <v>4442</v>
      </c>
      <c r="AA4857" s="7"/>
      <c r="AB4857" s="7"/>
      <c r="AC4857" s="7"/>
      <c r="AD4857" s="1" t="s">
        <v>16282</v>
      </c>
    </row>
    <row r="4858" spans="1:30">
      <c r="A4858" s="55">
        <v>43950</v>
      </c>
      <c r="B4858" s="56" t="s">
        <v>15</v>
      </c>
      <c r="C4858" s="56" t="s">
        <v>4474</v>
      </c>
      <c r="D4858" s="56" t="s">
        <v>2414</v>
      </c>
      <c r="E4858" s="56" t="s">
        <v>16</v>
      </c>
      <c r="F4858" s="56" t="s">
        <v>2462</v>
      </c>
      <c r="G4858" s="56" t="s">
        <v>17</v>
      </c>
      <c r="H4858" s="56" t="s">
        <v>16286</v>
      </c>
      <c r="I4858" s="56" t="s">
        <v>19</v>
      </c>
      <c r="J4858" s="56" t="s">
        <v>16287</v>
      </c>
      <c r="K4858" s="56" t="s">
        <v>16288</v>
      </c>
      <c r="L4858" s="56" t="s">
        <v>16289</v>
      </c>
      <c r="M4858" s="56" t="s">
        <v>612</v>
      </c>
      <c r="N4858" s="57">
        <v>18997625</v>
      </c>
      <c r="O4858" s="56">
        <v>199975</v>
      </c>
      <c r="P4858" s="56">
        <v>95</v>
      </c>
      <c r="Q4858" s="56">
        <v>95</v>
      </c>
      <c r="R4858" s="56">
        <v>199975</v>
      </c>
      <c r="S4858" s="56" t="s">
        <v>16290</v>
      </c>
      <c r="T4858" s="56" t="s">
        <v>16290</v>
      </c>
      <c r="U4858" s="56" t="s">
        <v>19</v>
      </c>
      <c r="V4858" s="52"/>
      <c r="W4858" s="56">
        <v>95</v>
      </c>
      <c r="X4858" s="56">
        <v>199975</v>
      </c>
      <c r="Y4858" s="56" t="s">
        <v>16291</v>
      </c>
      <c r="Z4858" s="56" t="s">
        <v>4443</v>
      </c>
      <c r="AA4858" s="7"/>
      <c r="AB4858" s="7"/>
      <c r="AC4858" s="7"/>
      <c r="AD4858" s="1" t="s">
        <v>16282</v>
      </c>
    </row>
    <row r="4859" spans="1:30">
      <c r="A4859" s="55">
        <v>43945</v>
      </c>
      <c r="B4859" s="56" t="s">
        <v>15</v>
      </c>
      <c r="C4859" s="56" t="s">
        <v>4472</v>
      </c>
      <c r="D4859" s="56" t="s">
        <v>3952</v>
      </c>
      <c r="E4859" s="56" t="s">
        <v>16</v>
      </c>
      <c r="F4859" s="56" t="s">
        <v>3992</v>
      </c>
      <c r="G4859" s="56" t="s">
        <v>17</v>
      </c>
      <c r="H4859" s="56" t="s">
        <v>16292</v>
      </c>
      <c r="I4859" s="56" t="s">
        <v>816</v>
      </c>
      <c r="J4859" s="56" t="s">
        <v>16293</v>
      </c>
      <c r="K4859" s="56" t="s">
        <v>16294</v>
      </c>
      <c r="L4859" s="56" t="s">
        <v>16295</v>
      </c>
      <c r="M4859" s="56" t="s">
        <v>612</v>
      </c>
      <c r="N4859" s="57">
        <v>14115000</v>
      </c>
      <c r="O4859" s="56"/>
      <c r="P4859" s="56">
        <v>94.1</v>
      </c>
      <c r="Q4859" s="56">
        <v>94.1</v>
      </c>
      <c r="R4859" s="56">
        <v>150000</v>
      </c>
      <c r="S4859" s="56" t="s">
        <v>3957</v>
      </c>
      <c r="T4859" s="56" t="s">
        <v>3958</v>
      </c>
      <c r="U4859" s="56" t="s">
        <v>816</v>
      </c>
      <c r="V4859" s="52"/>
      <c r="W4859" s="56">
        <v>94.1</v>
      </c>
      <c r="X4859" s="56">
        <v>150000</v>
      </c>
      <c r="Y4859" s="56" t="s">
        <v>16296</v>
      </c>
      <c r="Z4859" s="56" t="s">
        <v>4442</v>
      </c>
      <c r="AA4859" s="7"/>
      <c r="AB4859" s="7"/>
      <c r="AC4859" s="7"/>
      <c r="AD4859" s="1" t="s">
        <v>16282</v>
      </c>
    </row>
    <row r="4860" spans="1:30">
      <c r="A4860" s="55">
        <v>43945</v>
      </c>
      <c r="B4860" s="56" t="s">
        <v>15</v>
      </c>
      <c r="C4860" s="56" t="s">
        <v>4472</v>
      </c>
      <c r="D4860" s="56" t="s">
        <v>3952</v>
      </c>
      <c r="E4860" s="56" t="s">
        <v>16</v>
      </c>
      <c r="F4860" s="56" t="s">
        <v>3992</v>
      </c>
      <c r="G4860" s="56" t="s">
        <v>17</v>
      </c>
      <c r="H4860" s="56" t="s">
        <v>16264</v>
      </c>
      <c r="I4860" s="56" t="s">
        <v>19</v>
      </c>
      <c r="J4860" s="56" t="s">
        <v>16297</v>
      </c>
      <c r="K4860" s="56" t="s">
        <v>16298</v>
      </c>
      <c r="L4860" s="56" t="s">
        <v>16280</v>
      </c>
      <c r="M4860" s="56" t="s">
        <v>1794</v>
      </c>
      <c r="N4860" s="57">
        <v>9000000</v>
      </c>
      <c r="O4860" s="56"/>
      <c r="P4860" s="56">
        <v>180</v>
      </c>
      <c r="Q4860" s="56">
        <v>180</v>
      </c>
      <c r="R4860" s="56">
        <v>50000</v>
      </c>
      <c r="S4860" s="56" t="s">
        <v>3957</v>
      </c>
      <c r="T4860" s="56" t="s">
        <v>3958</v>
      </c>
      <c r="U4860" s="56" t="s">
        <v>19</v>
      </c>
      <c r="V4860" s="52"/>
      <c r="W4860" s="56">
        <v>180</v>
      </c>
      <c r="X4860" s="56">
        <v>50000</v>
      </c>
      <c r="Y4860" s="56" t="s">
        <v>16299</v>
      </c>
      <c r="Z4860" s="56" t="s">
        <v>4443</v>
      </c>
      <c r="AA4860" s="7"/>
      <c r="AB4860" s="7"/>
      <c r="AC4860" s="7"/>
      <c r="AD4860" s="1" t="s">
        <v>16282</v>
      </c>
    </row>
    <row r="4861" spans="1:30">
      <c r="A4861" s="55">
        <v>43948</v>
      </c>
      <c r="B4861" s="56" t="s">
        <v>21</v>
      </c>
      <c r="C4861" s="56" t="s">
        <v>4451</v>
      </c>
      <c r="D4861" s="56" t="s">
        <v>2480</v>
      </c>
      <c r="E4861" s="56" t="s">
        <v>16</v>
      </c>
      <c r="F4861" s="56" t="s">
        <v>2481</v>
      </c>
      <c r="G4861" s="56" t="s">
        <v>17</v>
      </c>
      <c r="H4861" s="56" t="s">
        <v>16300</v>
      </c>
      <c r="I4861" s="56" t="s">
        <v>19</v>
      </c>
      <c r="J4861" s="56" t="s">
        <v>16301</v>
      </c>
      <c r="K4861" s="56"/>
      <c r="L4861" s="56" t="s">
        <v>16302</v>
      </c>
      <c r="M4861" s="56" t="s">
        <v>16303</v>
      </c>
      <c r="N4861" s="57">
        <v>8900000</v>
      </c>
      <c r="O4861" s="56"/>
      <c r="P4861" s="56"/>
      <c r="Q4861" s="56" t="s">
        <v>815</v>
      </c>
      <c r="R4861" s="56" t="s">
        <v>815</v>
      </c>
      <c r="S4861" s="56" t="s">
        <v>2488</v>
      </c>
      <c r="T4861" s="56" t="s">
        <v>2488</v>
      </c>
      <c r="U4861" s="56" t="s">
        <v>19</v>
      </c>
      <c r="V4861" s="52"/>
      <c r="W4861" s="56" t="s">
        <v>815</v>
      </c>
      <c r="X4861" s="20">
        <v>0</v>
      </c>
      <c r="Y4861" s="56" t="s">
        <v>16304</v>
      </c>
      <c r="Z4861" s="56" t="s">
        <v>4443</v>
      </c>
      <c r="AA4861" s="7"/>
      <c r="AB4861" s="7"/>
      <c r="AC4861" s="7"/>
      <c r="AD4861" s="1" t="s">
        <v>16282</v>
      </c>
    </row>
    <row r="4862" spans="1:30">
      <c r="A4862" s="55">
        <v>43949</v>
      </c>
      <c r="B4862" s="56" t="s">
        <v>21</v>
      </c>
      <c r="C4862" s="56" t="s">
        <v>4238</v>
      </c>
      <c r="D4862" s="56" t="s">
        <v>309</v>
      </c>
      <c r="E4862" s="56" t="s">
        <v>16</v>
      </c>
      <c r="F4862" s="56" t="s">
        <v>5155</v>
      </c>
      <c r="G4862" s="56" t="s">
        <v>37</v>
      </c>
      <c r="H4862" s="56" t="s">
        <v>16305</v>
      </c>
      <c r="I4862" s="56" t="s">
        <v>19</v>
      </c>
      <c r="J4862" s="56" t="s">
        <v>16306</v>
      </c>
      <c r="K4862" s="56" t="s">
        <v>351</v>
      </c>
      <c r="L4862" s="56" t="s">
        <v>16307</v>
      </c>
      <c r="M4862" s="56" t="s">
        <v>16308</v>
      </c>
      <c r="N4862" s="57">
        <v>7450000</v>
      </c>
      <c r="O4862" s="56">
        <v>50000</v>
      </c>
      <c r="P4862" s="56">
        <v>149</v>
      </c>
      <c r="Q4862" s="56">
        <v>149</v>
      </c>
      <c r="R4862" s="56">
        <v>50000</v>
      </c>
      <c r="S4862" s="56" t="s">
        <v>16309</v>
      </c>
      <c r="T4862" s="56" t="s">
        <v>4405</v>
      </c>
      <c r="U4862" s="56" t="s">
        <v>19</v>
      </c>
      <c r="V4862" s="52"/>
      <c r="W4862" s="56">
        <v>149</v>
      </c>
      <c r="X4862" s="56">
        <v>50000</v>
      </c>
      <c r="Y4862" s="56" t="s">
        <v>16310</v>
      </c>
      <c r="Z4862" s="56" t="s">
        <v>4443</v>
      </c>
      <c r="AA4862" s="7"/>
      <c r="AB4862" s="7"/>
      <c r="AC4862" s="7"/>
      <c r="AD4862" s="1" t="s">
        <v>16282</v>
      </c>
    </row>
    <row r="4863" spans="1:30">
      <c r="A4863" s="55">
        <v>43943</v>
      </c>
      <c r="B4863" s="56" t="s">
        <v>15</v>
      </c>
      <c r="C4863" s="56" t="s">
        <v>4464</v>
      </c>
      <c r="D4863" s="56" t="s">
        <v>2766</v>
      </c>
      <c r="E4863" s="56" t="s">
        <v>16</v>
      </c>
      <c r="F4863" s="56" t="s">
        <v>2132</v>
      </c>
      <c r="G4863" s="56" t="s">
        <v>17</v>
      </c>
      <c r="H4863" s="56" t="s">
        <v>16311</v>
      </c>
      <c r="I4863" s="56" t="s">
        <v>1526</v>
      </c>
      <c r="J4863" s="56" t="s">
        <v>16312</v>
      </c>
      <c r="K4863" s="56" t="s">
        <v>16313</v>
      </c>
      <c r="L4863" s="56" t="s">
        <v>16314</v>
      </c>
      <c r="M4863" s="56" t="s">
        <v>16315</v>
      </c>
      <c r="N4863" s="57">
        <v>5700000</v>
      </c>
      <c r="O4863" s="56"/>
      <c r="P4863" s="56"/>
      <c r="Q4863" s="56">
        <v>190</v>
      </c>
      <c r="R4863" s="56">
        <v>30000</v>
      </c>
      <c r="S4863" s="56" t="s">
        <v>3078</v>
      </c>
      <c r="T4863" s="36" t="s">
        <v>3079</v>
      </c>
      <c r="U4863" s="56" t="s">
        <v>1526</v>
      </c>
      <c r="V4863" s="52"/>
      <c r="W4863" s="56">
        <v>190</v>
      </c>
      <c r="X4863" s="56">
        <v>30000</v>
      </c>
      <c r="Y4863" s="56" t="s">
        <v>16316</v>
      </c>
      <c r="Z4863" s="56" t="s">
        <v>4443</v>
      </c>
      <c r="AA4863" s="7"/>
      <c r="AB4863" s="7"/>
      <c r="AC4863" s="7"/>
      <c r="AD4863" s="1" t="s">
        <v>16282</v>
      </c>
    </row>
    <row r="4864" spans="1:30">
      <c r="A4864" s="55">
        <v>43956</v>
      </c>
      <c r="B4864" s="56" t="s">
        <v>1385</v>
      </c>
      <c r="C4864" s="56" t="s">
        <v>4444</v>
      </c>
      <c r="D4864" s="56" t="s">
        <v>1387</v>
      </c>
      <c r="E4864" s="56" t="s">
        <v>1499</v>
      </c>
      <c r="F4864" s="56" t="s">
        <v>4467</v>
      </c>
      <c r="G4864" s="56"/>
      <c r="H4864" s="56" t="s">
        <v>16317</v>
      </c>
      <c r="I4864" s="56" t="s">
        <v>1526</v>
      </c>
      <c r="J4864" s="56" t="s">
        <v>16318</v>
      </c>
      <c r="K4864" s="56"/>
      <c r="L4864" s="56" t="s">
        <v>16319</v>
      </c>
      <c r="M4864" s="56" t="s">
        <v>1393</v>
      </c>
      <c r="N4864" s="57">
        <v>5467680</v>
      </c>
      <c r="O4864" s="56"/>
      <c r="P4864" s="56"/>
      <c r="Q4864" s="56">
        <v>379.7</v>
      </c>
      <c r="R4864" s="56">
        <v>14400</v>
      </c>
      <c r="S4864" s="56" t="s">
        <v>16320</v>
      </c>
      <c r="T4864" s="56"/>
      <c r="U4864" s="56" t="s">
        <v>1526</v>
      </c>
      <c r="V4864" s="52"/>
      <c r="W4864" s="56">
        <v>379.7</v>
      </c>
      <c r="X4864" s="56">
        <v>14400</v>
      </c>
      <c r="Y4864" s="56" t="s">
        <v>16321</v>
      </c>
      <c r="Z4864" s="56" t="s">
        <v>4443</v>
      </c>
      <c r="AA4864" s="7"/>
      <c r="AB4864" s="7"/>
      <c r="AC4864" s="7"/>
      <c r="AD4864" s="1" t="s">
        <v>16282</v>
      </c>
    </row>
    <row r="4865" spans="1:30">
      <c r="A4865" s="55">
        <v>43948</v>
      </c>
      <c r="B4865" s="56" t="s">
        <v>21</v>
      </c>
      <c r="C4865" s="56" t="s">
        <v>4451</v>
      </c>
      <c r="D4865" s="56" t="s">
        <v>2480</v>
      </c>
      <c r="E4865" s="56" t="s">
        <v>16</v>
      </c>
      <c r="F4865" s="56" t="s">
        <v>2481</v>
      </c>
      <c r="G4865" s="56" t="s">
        <v>17</v>
      </c>
      <c r="H4865" s="56" t="s">
        <v>16322</v>
      </c>
      <c r="I4865" s="56" t="s">
        <v>19</v>
      </c>
      <c r="J4865" s="56" t="s">
        <v>16323</v>
      </c>
      <c r="K4865" s="56"/>
      <c r="L4865" s="56" t="s">
        <v>1988</v>
      </c>
      <c r="M4865" s="56" t="s">
        <v>1989</v>
      </c>
      <c r="N4865" s="57">
        <v>4925000</v>
      </c>
      <c r="O4865" s="56"/>
      <c r="P4865" s="56"/>
      <c r="Q4865" s="56" t="s">
        <v>815</v>
      </c>
      <c r="R4865" s="56" t="s">
        <v>815</v>
      </c>
      <c r="S4865" s="56" t="s">
        <v>16324</v>
      </c>
      <c r="T4865" s="56" t="s">
        <v>2488</v>
      </c>
      <c r="U4865" s="56" t="s">
        <v>19</v>
      </c>
      <c r="V4865" s="52"/>
      <c r="W4865" s="56" t="s">
        <v>815</v>
      </c>
      <c r="X4865" s="20">
        <v>0</v>
      </c>
      <c r="Y4865" s="56" t="s">
        <v>16325</v>
      </c>
      <c r="Z4865" s="56" t="s">
        <v>4443</v>
      </c>
      <c r="AA4865" s="7"/>
      <c r="AB4865" s="7"/>
      <c r="AC4865" s="7"/>
      <c r="AD4865" s="1" t="s">
        <v>16282</v>
      </c>
    </row>
    <row r="4866" spans="1:30">
      <c r="A4866" s="55">
        <v>43948</v>
      </c>
      <c r="B4866" s="56" t="s">
        <v>21</v>
      </c>
      <c r="C4866" s="56" t="s">
        <v>4451</v>
      </c>
      <c r="D4866" s="56" t="s">
        <v>2480</v>
      </c>
      <c r="E4866" s="56" t="s">
        <v>16</v>
      </c>
      <c r="F4866" s="56" t="s">
        <v>2481</v>
      </c>
      <c r="G4866" s="56" t="s">
        <v>17</v>
      </c>
      <c r="H4866" s="56" t="s">
        <v>16326</v>
      </c>
      <c r="I4866" s="56" t="s">
        <v>19</v>
      </c>
      <c r="J4866" s="56" t="s">
        <v>16323</v>
      </c>
      <c r="K4866" s="56"/>
      <c r="L4866" s="56" t="s">
        <v>1486</v>
      </c>
      <c r="M4866" s="56" t="s">
        <v>612</v>
      </c>
      <c r="N4866" s="57">
        <v>4750000</v>
      </c>
      <c r="O4866" s="56"/>
      <c r="P4866" s="56"/>
      <c r="Q4866" s="56" t="s">
        <v>815</v>
      </c>
      <c r="R4866" s="56" t="s">
        <v>815</v>
      </c>
      <c r="S4866" s="56" t="s">
        <v>16324</v>
      </c>
      <c r="T4866" s="56" t="s">
        <v>2488</v>
      </c>
      <c r="U4866" s="56" t="s">
        <v>19</v>
      </c>
      <c r="V4866" s="52"/>
      <c r="W4866" s="56" t="s">
        <v>815</v>
      </c>
      <c r="X4866" s="20">
        <v>0</v>
      </c>
      <c r="Y4866" s="56" t="s">
        <v>16327</v>
      </c>
      <c r="Z4866" s="56" t="s">
        <v>4443</v>
      </c>
      <c r="AA4866" s="7"/>
      <c r="AB4866" s="7"/>
      <c r="AC4866" s="7"/>
      <c r="AD4866" s="1" t="s">
        <v>16282</v>
      </c>
    </row>
    <row r="4867" spans="1:30">
      <c r="A4867" s="55">
        <v>43934</v>
      </c>
      <c r="B4867" s="56" t="s">
        <v>21</v>
      </c>
      <c r="C4867" s="56" t="s">
        <v>4657</v>
      </c>
      <c r="D4867" s="56" t="s">
        <v>3952</v>
      </c>
      <c r="E4867" s="56" t="s">
        <v>16</v>
      </c>
      <c r="F4867" s="56" t="s">
        <v>4086</v>
      </c>
      <c r="G4867" s="56" t="s">
        <v>17</v>
      </c>
      <c r="H4867" s="56" t="s">
        <v>16328</v>
      </c>
      <c r="I4867" s="56" t="s">
        <v>19</v>
      </c>
      <c r="J4867" s="56" t="s">
        <v>16329</v>
      </c>
      <c r="K4867" s="56"/>
      <c r="L4867" s="56" t="s">
        <v>16330</v>
      </c>
      <c r="M4867" s="56" t="s">
        <v>16331</v>
      </c>
      <c r="N4867" s="57">
        <v>4240000</v>
      </c>
      <c r="O4867" s="56">
        <v>40000</v>
      </c>
      <c r="P4867" s="56">
        <v>106</v>
      </c>
      <c r="Q4867" s="56">
        <v>106</v>
      </c>
      <c r="R4867" s="56">
        <v>40000</v>
      </c>
      <c r="S4867" s="56" t="s">
        <v>4091</v>
      </c>
      <c r="T4867" s="56" t="s">
        <v>4092</v>
      </c>
      <c r="U4867" s="56" t="s">
        <v>19</v>
      </c>
      <c r="V4867" s="52"/>
      <c r="W4867" s="56">
        <v>106</v>
      </c>
      <c r="X4867" s="56">
        <v>40000</v>
      </c>
      <c r="Y4867" s="56" t="s">
        <v>16332</v>
      </c>
      <c r="Z4867" s="56" t="s">
        <v>4443</v>
      </c>
      <c r="AA4867" s="7"/>
      <c r="AB4867" s="7"/>
      <c r="AC4867" s="7"/>
      <c r="AD4867" s="1" t="s">
        <v>16282</v>
      </c>
    </row>
    <row r="4868" spans="1:30">
      <c r="A4868" s="55">
        <v>43935</v>
      </c>
      <c r="B4868" s="56" t="s">
        <v>21</v>
      </c>
      <c r="C4868" s="56" t="s">
        <v>2878</v>
      </c>
      <c r="D4868" s="56" t="s">
        <v>2877</v>
      </c>
      <c r="E4868" s="56" t="s">
        <v>16</v>
      </c>
      <c r="F4868" s="56" t="s">
        <v>2878</v>
      </c>
      <c r="G4868" s="56" t="s">
        <v>17</v>
      </c>
      <c r="H4868" s="56" t="s">
        <v>2879</v>
      </c>
      <c r="I4868" s="56" t="s">
        <v>19</v>
      </c>
      <c r="J4868" s="56"/>
      <c r="K4868" s="56" t="s">
        <v>16333</v>
      </c>
      <c r="L4868" s="56" t="s">
        <v>16334</v>
      </c>
      <c r="M4868" s="56" t="s">
        <v>2903</v>
      </c>
      <c r="N4868" s="57">
        <v>4000000</v>
      </c>
      <c r="O4868" s="56"/>
      <c r="P4868" s="56"/>
      <c r="Q4868" s="56" t="s">
        <v>815</v>
      </c>
      <c r="R4868" s="56" t="s">
        <v>815</v>
      </c>
      <c r="S4868" s="56" t="s">
        <v>2904</v>
      </c>
      <c r="T4868" s="56"/>
      <c r="U4868" s="56" t="s">
        <v>19</v>
      </c>
      <c r="V4868" s="52"/>
      <c r="W4868" s="56" t="s">
        <v>815</v>
      </c>
      <c r="X4868" s="20">
        <v>0</v>
      </c>
      <c r="Y4868" s="56" t="s">
        <v>16335</v>
      </c>
      <c r="Z4868" s="56" t="s">
        <v>4443</v>
      </c>
      <c r="AA4868" s="7"/>
      <c r="AB4868" s="7"/>
      <c r="AC4868" s="7"/>
      <c r="AD4868" s="1" t="s">
        <v>16282</v>
      </c>
    </row>
    <row r="4869" spans="1:30">
      <c r="A4869" s="55">
        <v>43943</v>
      </c>
      <c r="B4869" s="56" t="s">
        <v>15</v>
      </c>
      <c r="C4869" s="56" t="s">
        <v>4593</v>
      </c>
      <c r="D4869" s="56" t="s">
        <v>474</v>
      </c>
      <c r="E4869" s="56" t="s">
        <v>16</v>
      </c>
      <c r="F4869" s="56"/>
      <c r="G4869" s="56" t="s">
        <v>17</v>
      </c>
      <c r="H4869" s="56" t="s">
        <v>609</v>
      </c>
      <c r="I4869" s="56" t="s">
        <v>19</v>
      </c>
      <c r="J4869" s="56" t="s">
        <v>610</v>
      </c>
      <c r="K4869" s="56" t="s">
        <v>611</v>
      </c>
      <c r="L4869" s="56" t="s">
        <v>16336</v>
      </c>
      <c r="M4869" s="56" t="s">
        <v>612</v>
      </c>
      <c r="N4869" s="57">
        <v>3897000</v>
      </c>
      <c r="O4869" s="56">
        <v>30000</v>
      </c>
      <c r="P4869" s="56">
        <v>129.9</v>
      </c>
      <c r="Q4869" s="56">
        <v>129.9</v>
      </c>
      <c r="R4869" s="56">
        <v>30000</v>
      </c>
      <c r="S4869" s="56" t="s">
        <v>579</v>
      </c>
      <c r="T4869" s="56"/>
      <c r="U4869" s="56" t="s">
        <v>19</v>
      </c>
      <c r="V4869" s="52"/>
      <c r="W4869" s="56">
        <v>129.9</v>
      </c>
      <c r="X4869" s="56">
        <v>30000</v>
      </c>
      <c r="Y4869" s="56" t="s">
        <v>16337</v>
      </c>
      <c r="Z4869" s="56" t="s">
        <v>4443</v>
      </c>
      <c r="AA4869" s="7"/>
      <c r="AB4869" s="7"/>
      <c r="AC4869" s="7"/>
      <c r="AD4869" s="1" t="s">
        <v>16282</v>
      </c>
    </row>
    <row r="4870" spans="1:30">
      <c r="A4870" s="55">
        <v>43956</v>
      </c>
      <c r="B4870" s="56" t="s">
        <v>15</v>
      </c>
      <c r="C4870" s="56" t="s">
        <v>4475</v>
      </c>
      <c r="D4870" s="56" t="s">
        <v>1919</v>
      </c>
      <c r="E4870" s="56" t="s">
        <v>16</v>
      </c>
      <c r="F4870" s="56" t="s">
        <v>6087</v>
      </c>
      <c r="G4870" s="56" t="s">
        <v>17</v>
      </c>
      <c r="H4870" s="56" t="s">
        <v>16338</v>
      </c>
      <c r="I4870" s="56" t="s">
        <v>19</v>
      </c>
      <c r="J4870" s="56" t="s">
        <v>16339</v>
      </c>
      <c r="K4870" s="56" t="s">
        <v>16340</v>
      </c>
      <c r="L4870" s="56" t="s">
        <v>16341</v>
      </c>
      <c r="M4870" s="56" t="s">
        <v>16342</v>
      </c>
      <c r="N4870" s="57">
        <v>3600000</v>
      </c>
      <c r="O4870" s="56"/>
      <c r="P4870" s="56"/>
      <c r="Q4870" s="56">
        <v>180</v>
      </c>
      <c r="R4870" s="56">
        <v>20000</v>
      </c>
      <c r="S4870" s="56" t="s">
        <v>16343</v>
      </c>
      <c r="T4870" s="56" t="s">
        <v>16344</v>
      </c>
      <c r="U4870" s="56" t="s">
        <v>19</v>
      </c>
      <c r="V4870" s="52"/>
      <c r="W4870" s="56">
        <v>180</v>
      </c>
      <c r="X4870" s="56">
        <v>20000</v>
      </c>
      <c r="Y4870" s="56" t="s">
        <v>16345</v>
      </c>
      <c r="Z4870" s="56" t="s">
        <v>4443</v>
      </c>
      <c r="AA4870" s="7"/>
      <c r="AB4870" s="7"/>
      <c r="AC4870" s="7"/>
      <c r="AD4870" s="1" t="s">
        <v>16282</v>
      </c>
    </row>
    <row r="4871" spans="1:30">
      <c r="A4871" s="55">
        <v>43948</v>
      </c>
      <c r="B4871" s="56" t="s">
        <v>21</v>
      </c>
      <c r="C4871" s="56" t="s">
        <v>4451</v>
      </c>
      <c r="D4871" s="56" t="s">
        <v>2480</v>
      </c>
      <c r="E4871" s="56" t="s">
        <v>16</v>
      </c>
      <c r="F4871" s="56" t="s">
        <v>2481</v>
      </c>
      <c r="G4871" s="56" t="s">
        <v>17</v>
      </c>
      <c r="H4871" s="56" t="s">
        <v>16346</v>
      </c>
      <c r="I4871" s="56" t="s">
        <v>19</v>
      </c>
      <c r="J4871" s="56" t="s">
        <v>16347</v>
      </c>
      <c r="K4871" s="56"/>
      <c r="L4871" s="56" t="s">
        <v>16348</v>
      </c>
      <c r="M4871" s="56" t="s">
        <v>16349</v>
      </c>
      <c r="N4871" s="57">
        <v>3412500</v>
      </c>
      <c r="O4871" s="56"/>
      <c r="P4871" s="56"/>
      <c r="Q4871" s="56" t="s">
        <v>815</v>
      </c>
      <c r="R4871" s="56" t="s">
        <v>815</v>
      </c>
      <c r="S4871" s="56" t="s">
        <v>2488</v>
      </c>
      <c r="T4871" s="56" t="s">
        <v>2488</v>
      </c>
      <c r="U4871" s="56" t="s">
        <v>19</v>
      </c>
      <c r="V4871" s="52"/>
      <c r="W4871" s="56" t="s">
        <v>815</v>
      </c>
      <c r="X4871" s="20">
        <v>0</v>
      </c>
      <c r="Y4871" s="56" t="s">
        <v>16350</v>
      </c>
      <c r="Z4871" s="56" t="s">
        <v>4443</v>
      </c>
      <c r="AA4871" s="7"/>
      <c r="AB4871" s="7"/>
      <c r="AC4871" s="7"/>
      <c r="AD4871" s="1" t="s">
        <v>16282</v>
      </c>
    </row>
    <row r="4872" spans="1:30">
      <c r="A4872" s="55">
        <v>43944</v>
      </c>
      <c r="B4872" s="56" t="s">
        <v>21</v>
      </c>
      <c r="C4872" s="56" t="s">
        <v>5323</v>
      </c>
      <c r="D4872" s="56" t="s">
        <v>2877</v>
      </c>
      <c r="E4872" s="56" t="s">
        <v>16</v>
      </c>
      <c r="F4872" s="56" t="s">
        <v>3317</v>
      </c>
      <c r="G4872" s="56" t="s">
        <v>17</v>
      </c>
      <c r="H4872" s="56" t="s">
        <v>3318</v>
      </c>
      <c r="I4872" s="56" t="s">
        <v>19</v>
      </c>
      <c r="J4872" s="56" t="s">
        <v>3319</v>
      </c>
      <c r="K4872" s="56" t="s">
        <v>3320</v>
      </c>
      <c r="L4872" s="56" t="s">
        <v>16351</v>
      </c>
      <c r="M4872" s="56" t="s">
        <v>3321</v>
      </c>
      <c r="N4872" s="57">
        <v>2850000</v>
      </c>
      <c r="O4872" s="56"/>
      <c r="P4872" s="56"/>
      <c r="Q4872" s="56">
        <v>190</v>
      </c>
      <c r="R4872" s="56">
        <v>15000</v>
      </c>
      <c r="S4872" s="56" t="s">
        <v>3322</v>
      </c>
      <c r="T4872" s="56" t="s">
        <v>16352</v>
      </c>
      <c r="U4872" s="56" t="s">
        <v>19</v>
      </c>
      <c r="V4872" s="52"/>
      <c r="W4872" s="56">
        <v>190</v>
      </c>
      <c r="X4872" s="56">
        <v>15000</v>
      </c>
      <c r="Y4872" s="56" t="s">
        <v>16353</v>
      </c>
      <c r="Z4872" s="56" t="s">
        <v>4443</v>
      </c>
      <c r="AA4872" s="7"/>
      <c r="AB4872" s="7"/>
      <c r="AC4872" s="7"/>
      <c r="AD4872" s="1" t="s">
        <v>16282</v>
      </c>
    </row>
    <row r="4873" spans="1:30">
      <c r="A4873" s="55">
        <v>43945</v>
      </c>
      <c r="B4873" s="56" t="s">
        <v>15</v>
      </c>
      <c r="C4873" s="56" t="s">
        <v>4472</v>
      </c>
      <c r="D4873" s="56" t="s">
        <v>3952</v>
      </c>
      <c r="E4873" s="56" t="s">
        <v>16</v>
      </c>
      <c r="F4873" s="56" t="s">
        <v>3992</v>
      </c>
      <c r="G4873" s="56" t="s">
        <v>17</v>
      </c>
      <c r="H4873" s="56" t="s">
        <v>16277</v>
      </c>
      <c r="I4873" s="56" t="s">
        <v>816</v>
      </c>
      <c r="J4873" s="56" t="s">
        <v>16354</v>
      </c>
      <c r="K4873" s="56" t="s">
        <v>16355</v>
      </c>
      <c r="L4873" s="56" t="s">
        <v>16356</v>
      </c>
      <c r="M4873" s="56" t="s">
        <v>4031</v>
      </c>
      <c r="N4873" s="57">
        <v>2200000</v>
      </c>
      <c r="O4873" s="56"/>
      <c r="P4873" s="56">
        <v>110</v>
      </c>
      <c r="Q4873" s="56">
        <v>110</v>
      </c>
      <c r="R4873" s="56">
        <v>20000</v>
      </c>
      <c r="S4873" s="56" t="s">
        <v>3957</v>
      </c>
      <c r="T4873" s="56" t="s">
        <v>3958</v>
      </c>
      <c r="U4873" s="56" t="s">
        <v>816</v>
      </c>
      <c r="V4873" s="52"/>
      <c r="W4873" s="56">
        <v>110</v>
      </c>
      <c r="X4873" s="56">
        <v>20000</v>
      </c>
      <c r="Y4873" s="56" t="s">
        <v>16357</v>
      </c>
      <c r="Z4873" s="56" t="s">
        <v>4442</v>
      </c>
      <c r="AA4873" s="7"/>
      <c r="AB4873" s="7"/>
      <c r="AC4873" s="7"/>
      <c r="AD4873" s="1" t="s">
        <v>16282</v>
      </c>
    </row>
    <row r="4874" spans="1:30">
      <c r="A4874" s="55">
        <v>43948</v>
      </c>
      <c r="B4874" s="56" t="s">
        <v>21</v>
      </c>
      <c r="C4874" s="56" t="s">
        <v>4451</v>
      </c>
      <c r="D4874" s="56" t="s">
        <v>2480</v>
      </c>
      <c r="E4874" s="56" t="s">
        <v>16</v>
      </c>
      <c r="F4874" s="56" t="s">
        <v>2481</v>
      </c>
      <c r="G4874" s="56" t="s">
        <v>17</v>
      </c>
      <c r="H4874" s="56" t="s">
        <v>16346</v>
      </c>
      <c r="I4874" s="56" t="s">
        <v>19</v>
      </c>
      <c r="J4874" s="56" t="s">
        <v>16347</v>
      </c>
      <c r="K4874" s="56"/>
      <c r="L4874" s="56" t="s">
        <v>16302</v>
      </c>
      <c r="M4874" s="56" t="s">
        <v>16303</v>
      </c>
      <c r="N4874" s="57">
        <v>1600000</v>
      </c>
      <c r="O4874" s="56"/>
      <c r="P4874" s="56"/>
      <c r="Q4874" s="56" t="s">
        <v>815</v>
      </c>
      <c r="R4874" s="56" t="s">
        <v>815</v>
      </c>
      <c r="S4874" s="56" t="s">
        <v>2488</v>
      </c>
      <c r="T4874" s="56" t="s">
        <v>2488</v>
      </c>
      <c r="U4874" s="56" t="s">
        <v>19</v>
      </c>
      <c r="V4874" s="52"/>
      <c r="W4874" s="56" t="s">
        <v>815</v>
      </c>
      <c r="X4874" s="20">
        <v>0</v>
      </c>
      <c r="Y4874" s="56" t="s">
        <v>16358</v>
      </c>
      <c r="Z4874" s="56" t="s">
        <v>4443</v>
      </c>
      <c r="AA4874" s="7"/>
      <c r="AB4874" s="7"/>
      <c r="AC4874" s="7"/>
      <c r="AD4874" s="1" t="s">
        <v>16282</v>
      </c>
    </row>
    <row r="4875" spans="1:30">
      <c r="A4875" s="55">
        <v>43931</v>
      </c>
      <c r="B4875" s="56" t="s">
        <v>21</v>
      </c>
      <c r="C4875" s="56" t="s">
        <v>2878</v>
      </c>
      <c r="D4875" s="56" t="s">
        <v>2877</v>
      </c>
      <c r="E4875" s="56" t="s">
        <v>16</v>
      </c>
      <c r="F4875" s="56" t="s">
        <v>2878</v>
      </c>
      <c r="G4875" s="56" t="s">
        <v>17</v>
      </c>
      <c r="H4875" s="56" t="s">
        <v>2879</v>
      </c>
      <c r="I4875" s="56" t="s">
        <v>19</v>
      </c>
      <c r="J4875" s="56"/>
      <c r="K4875" s="56" t="s">
        <v>16359</v>
      </c>
      <c r="L4875" s="56" t="s">
        <v>16360</v>
      </c>
      <c r="M4875" s="56" t="s">
        <v>612</v>
      </c>
      <c r="N4875" s="57">
        <v>1550000</v>
      </c>
      <c r="O4875" s="56"/>
      <c r="P4875" s="56"/>
      <c r="Q4875" s="56" t="s">
        <v>815</v>
      </c>
      <c r="R4875" s="56" t="s">
        <v>815</v>
      </c>
      <c r="S4875" s="56" t="s">
        <v>2882</v>
      </c>
      <c r="T4875" s="56"/>
      <c r="U4875" s="56" t="s">
        <v>19</v>
      </c>
      <c r="V4875" s="52"/>
      <c r="W4875" s="56" t="s">
        <v>815</v>
      </c>
      <c r="X4875" s="20">
        <v>0</v>
      </c>
      <c r="Y4875" s="56" t="s">
        <v>16361</v>
      </c>
      <c r="Z4875" s="56" t="s">
        <v>4443</v>
      </c>
      <c r="AA4875" s="7"/>
      <c r="AB4875" s="7"/>
      <c r="AC4875" s="7"/>
      <c r="AD4875" s="1" t="s">
        <v>16282</v>
      </c>
    </row>
    <row r="4876" spans="1:30">
      <c r="A4876" s="55">
        <v>43943</v>
      </c>
      <c r="B4876" s="56" t="s">
        <v>15</v>
      </c>
      <c r="C4876" s="56" t="s">
        <v>4642</v>
      </c>
      <c r="D4876" s="56" t="s">
        <v>2046</v>
      </c>
      <c r="E4876" s="56" t="s">
        <v>16</v>
      </c>
      <c r="F4876" s="56"/>
      <c r="G4876" s="56" t="s">
        <v>17</v>
      </c>
      <c r="H4876" s="56" t="s">
        <v>2088</v>
      </c>
      <c r="I4876" s="56" t="s">
        <v>19</v>
      </c>
      <c r="J4876" s="56" t="s">
        <v>2089</v>
      </c>
      <c r="K4876" s="56" t="s">
        <v>2090</v>
      </c>
      <c r="L4876" s="56" t="s">
        <v>16362</v>
      </c>
      <c r="M4876" s="56" t="s">
        <v>2055</v>
      </c>
      <c r="N4876" s="57">
        <v>1197900</v>
      </c>
      <c r="O4876" s="56">
        <v>10000</v>
      </c>
      <c r="P4876" s="56">
        <v>11979</v>
      </c>
      <c r="Q4876" s="56">
        <v>119.79</v>
      </c>
      <c r="R4876" s="56">
        <v>10000</v>
      </c>
      <c r="S4876" s="56" t="s">
        <v>2091</v>
      </c>
      <c r="T4876" s="36" t="s">
        <v>2057</v>
      </c>
      <c r="U4876" s="56" t="s">
        <v>19</v>
      </c>
      <c r="V4876" s="52"/>
      <c r="W4876" s="56">
        <v>119.79</v>
      </c>
      <c r="X4876" s="56">
        <v>10000</v>
      </c>
      <c r="Y4876" s="56" t="s">
        <v>16363</v>
      </c>
      <c r="Z4876" s="56" t="s">
        <v>4443</v>
      </c>
      <c r="AA4876" s="7"/>
      <c r="AB4876" s="7"/>
      <c r="AC4876" s="7"/>
      <c r="AD4876" s="1" t="s">
        <v>16282</v>
      </c>
    </row>
    <row r="4877" spans="1:30">
      <c r="A4877" s="55">
        <v>43945</v>
      </c>
      <c r="B4877" s="56" t="s">
        <v>15</v>
      </c>
      <c r="C4877" s="56" t="s">
        <v>4472</v>
      </c>
      <c r="D4877" s="56" t="s">
        <v>3952</v>
      </c>
      <c r="E4877" s="56" t="s">
        <v>128</v>
      </c>
      <c r="F4877" s="56" t="s">
        <v>3963</v>
      </c>
      <c r="G4877" s="56" t="s">
        <v>17</v>
      </c>
      <c r="H4877" s="56" t="s">
        <v>16264</v>
      </c>
      <c r="I4877" s="56" t="s">
        <v>19</v>
      </c>
      <c r="J4877" s="56" t="s">
        <v>16364</v>
      </c>
      <c r="K4877" s="56" t="s">
        <v>16365</v>
      </c>
      <c r="L4877" s="56" t="s">
        <v>16366</v>
      </c>
      <c r="M4877" s="56" t="s">
        <v>1989</v>
      </c>
      <c r="N4877" s="57">
        <v>1160100</v>
      </c>
      <c r="O4877" s="56"/>
      <c r="P4877" s="56">
        <v>128.9</v>
      </c>
      <c r="Q4877" s="56">
        <v>128.9</v>
      </c>
      <c r="R4877" s="56">
        <v>9000</v>
      </c>
      <c r="S4877" s="56" t="s">
        <v>3957</v>
      </c>
      <c r="T4877" s="56" t="s">
        <v>3958</v>
      </c>
      <c r="U4877" s="56" t="s">
        <v>19</v>
      </c>
      <c r="V4877" s="52"/>
      <c r="W4877" s="56">
        <v>128.9</v>
      </c>
      <c r="X4877" s="56">
        <v>9000</v>
      </c>
      <c r="Y4877" s="56" t="s">
        <v>16367</v>
      </c>
      <c r="Z4877" s="56" t="s">
        <v>4443</v>
      </c>
      <c r="AA4877" s="7"/>
      <c r="AB4877" s="7"/>
      <c r="AC4877" s="7"/>
      <c r="AD4877" s="1" t="s">
        <v>16282</v>
      </c>
    </row>
    <row r="4878" spans="1:30">
      <c r="A4878" s="55">
        <v>43949</v>
      </c>
      <c r="B4878" s="56" t="s">
        <v>1385</v>
      </c>
      <c r="C4878" s="56" t="s">
        <v>4444</v>
      </c>
      <c r="D4878" s="56" t="s">
        <v>1387</v>
      </c>
      <c r="E4878" s="56" t="s">
        <v>4456</v>
      </c>
      <c r="F4878" s="56" t="s">
        <v>6323</v>
      </c>
      <c r="G4878" s="56" t="s">
        <v>17</v>
      </c>
      <c r="H4878" s="56" t="s">
        <v>16368</v>
      </c>
      <c r="I4878" s="56" t="s">
        <v>19</v>
      </c>
      <c r="J4878" s="56" t="s">
        <v>16369</v>
      </c>
      <c r="K4878" s="56"/>
      <c r="L4878" s="56" t="s">
        <v>16370</v>
      </c>
      <c r="M4878" s="56" t="s">
        <v>16371</v>
      </c>
      <c r="N4878" s="67">
        <v>1085000</v>
      </c>
      <c r="O4878" s="56"/>
      <c r="P4878" s="56"/>
      <c r="Q4878" s="56">
        <v>130</v>
      </c>
      <c r="R4878" s="56">
        <v>2500</v>
      </c>
      <c r="S4878" s="56" t="s">
        <v>16372</v>
      </c>
      <c r="T4878" s="56"/>
      <c r="U4878" s="56" t="s">
        <v>19</v>
      </c>
      <c r="V4878" s="52"/>
      <c r="W4878" s="56">
        <v>130</v>
      </c>
      <c r="X4878" s="56">
        <v>2500</v>
      </c>
      <c r="Y4878" s="56" t="s">
        <v>16373</v>
      </c>
      <c r="Z4878" s="56" t="s">
        <v>4443</v>
      </c>
      <c r="AA4878" s="7"/>
      <c r="AB4878" s="7"/>
      <c r="AC4878" s="7"/>
      <c r="AD4878" s="1" t="s">
        <v>16282</v>
      </c>
    </row>
    <row r="4879" spans="1:30">
      <c r="A4879" s="55">
        <v>43949</v>
      </c>
      <c r="B4879" s="56" t="s">
        <v>1385</v>
      </c>
      <c r="C4879" s="56" t="s">
        <v>4444</v>
      </c>
      <c r="D4879" s="56" t="s">
        <v>1387</v>
      </c>
      <c r="E4879" s="56" t="s">
        <v>4456</v>
      </c>
      <c r="F4879" s="56" t="s">
        <v>6323</v>
      </c>
      <c r="G4879" s="56" t="s">
        <v>17</v>
      </c>
      <c r="H4879" s="56" t="s">
        <v>16368</v>
      </c>
      <c r="I4879" s="56" t="s">
        <v>19</v>
      </c>
      <c r="J4879" s="56" t="s">
        <v>16369</v>
      </c>
      <c r="K4879" s="56"/>
      <c r="L4879" s="56" t="s">
        <v>16370</v>
      </c>
      <c r="M4879" s="56" t="s">
        <v>16371</v>
      </c>
      <c r="N4879" s="67"/>
      <c r="O4879" s="56"/>
      <c r="P4879" s="56"/>
      <c r="Q4879" s="56">
        <v>100</v>
      </c>
      <c r="R4879" s="56">
        <v>3000</v>
      </c>
      <c r="S4879" s="56" t="s">
        <v>16372</v>
      </c>
      <c r="T4879" s="56"/>
      <c r="U4879" s="56" t="s">
        <v>19</v>
      </c>
      <c r="V4879" s="52"/>
      <c r="W4879" s="56">
        <v>100</v>
      </c>
      <c r="X4879" s="56">
        <v>3000</v>
      </c>
      <c r="Y4879" s="56" t="s">
        <v>16373</v>
      </c>
      <c r="Z4879" s="56" t="s">
        <v>4443</v>
      </c>
      <c r="AA4879" s="7"/>
      <c r="AB4879" s="7"/>
      <c r="AC4879" s="7"/>
      <c r="AD4879" s="1" t="s">
        <v>16282</v>
      </c>
    </row>
    <row r="4880" spans="1:30">
      <c r="A4880" s="55">
        <v>43949</v>
      </c>
      <c r="B4880" s="56" t="s">
        <v>1385</v>
      </c>
      <c r="C4880" s="56" t="s">
        <v>4444</v>
      </c>
      <c r="D4880" s="56" t="s">
        <v>1387</v>
      </c>
      <c r="E4880" s="56" t="s">
        <v>4456</v>
      </c>
      <c r="F4880" s="56" t="s">
        <v>6323</v>
      </c>
      <c r="G4880" s="56" t="s">
        <v>17</v>
      </c>
      <c r="H4880" s="56" t="s">
        <v>16368</v>
      </c>
      <c r="I4880" s="56" t="s">
        <v>19</v>
      </c>
      <c r="J4880" s="56" t="s">
        <v>16369</v>
      </c>
      <c r="K4880" s="56"/>
      <c r="L4880" s="56" t="s">
        <v>16370</v>
      </c>
      <c r="M4880" s="56" t="s">
        <v>16371</v>
      </c>
      <c r="N4880" s="67"/>
      <c r="O4880" s="56"/>
      <c r="P4880" s="56"/>
      <c r="Q4880" s="56">
        <v>230</v>
      </c>
      <c r="R4880" s="56">
        <v>2000</v>
      </c>
      <c r="S4880" s="56" t="s">
        <v>16374</v>
      </c>
      <c r="T4880" s="56"/>
      <c r="U4880" s="56" t="s">
        <v>19</v>
      </c>
      <c r="V4880" s="52"/>
      <c r="W4880" s="56">
        <v>230</v>
      </c>
      <c r="X4880" s="56">
        <v>2000</v>
      </c>
      <c r="Y4880" s="56" t="s">
        <v>16373</v>
      </c>
      <c r="Z4880" s="56" t="s">
        <v>4443</v>
      </c>
      <c r="AA4880" s="7"/>
      <c r="AB4880" s="7"/>
      <c r="AC4880" s="7"/>
      <c r="AD4880" s="1" t="s">
        <v>16282</v>
      </c>
    </row>
    <row r="4881" spans="1:30">
      <c r="A4881" s="55" t="s">
        <v>815</v>
      </c>
      <c r="B4881" s="56" t="s">
        <v>15</v>
      </c>
      <c r="C4881" s="56" t="s">
        <v>4251</v>
      </c>
      <c r="D4881" s="56" t="s">
        <v>3925</v>
      </c>
      <c r="E4881" s="56" t="s">
        <v>16</v>
      </c>
      <c r="F4881" s="56"/>
      <c r="G4881" s="56" t="s">
        <v>34</v>
      </c>
      <c r="H4881" s="56" t="s">
        <v>3942</v>
      </c>
      <c r="I4881" s="56" t="s">
        <v>19</v>
      </c>
      <c r="J4881" s="56" t="s">
        <v>3943</v>
      </c>
      <c r="K4881" s="56" t="s">
        <v>981</v>
      </c>
      <c r="L4881" s="56" t="s">
        <v>16375</v>
      </c>
      <c r="M4881" s="56" t="s">
        <v>1989</v>
      </c>
      <c r="N4881" s="57">
        <v>985000</v>
      </c>
      <c r="O4881" s="56">
        <v>10000</v>
      </c>
      <c r="P4881" s="56">
        <v>98.5</v>
      </c>
      <c r="Q4881" s="56">
        <v>98.5</v>
      </c>
      <c r="R4881" s="56">
        <v>10000</v>
      </c>
      <c r="S4881" s="56" t="s">
        <v>3944</v>
      </c>
      <c r="T4881" s="56"/>
      <c r="U4881" s="56" t="s">
        <v>19</v>
      </c>
      <c r="V4881" s="52"/>
      <c r="W4881" s="56">
        <v>98.5</v>
      </c>
      <c r="X4881" s="56">
        <v>10000</v>
      </c>
      <c r="Y4881" s="56" t="s">
        <v>16376</v>
      </c>
      <c r="Z4881" s="56" t="s">
        <v>4443</v>
      </c>
      <c r="AA4881" s="7"/>
      <c r="AB4881" s="7"/>
      <c r="AC4881" s="7"/>
      <c r="AD4881" s="1" t="s">
        <v>16282</v>
      </c>
    </row>
    <row r="4882" spans="1:30">
      <c r="A4882" s="55">
        <v>43943</v>
      </c>
      <c r="B4882" s="56" t="s">
        <v>15</v>
      </c>
      <c r="C4882" s="56" t="s">
        <v>4464</v>
      </c>
      <c r="D4882" s="56" t="s">
        <v>2766</v>
      </c>
      <c r="E4882" s="56" t="s">
        <v>16</v>
      </c>
      <c r="F4882" s="56" t="s">
        <v>2132</v>
      </c>
      <c r="G4882" s="56" t="s">
        <v>34</v>
      </c>
      <c r="H4882" s="56" t="s">
        <v>16377</v>
      </c>
      <c r="I4882" s="56" t="s">
        <v>816</v>
      </c>
      <c r="J4882" s="56" t="s">
        <v>16378</v>
      </c>
      <c r="K4882" s="56" t="s">
        <v>16379</v>
      </c>
      <c r="L4882" s="56" t="s">
        <v>16380</v>
      </c>
      <c r="M4882" s="56" t="s">
        <v>4754</v>
      </c>
      <c r="N4882" s="57">
        <v>912114.37</v>
      </c>
      <c r="O4882" s="56"/>
      <c r="P4882" s="56"/>
      <c r="Q4882" s="56">
        <v>912114.37</v>
      </c>
      <c r="R4882" s="56">
        <v>1</v>
      </c>
      <c r="S4882" s="56" t="s">
        <v>3078</v>
      </c>
      <c r="T4882" s="56" t="s">
        <v>3079</v>
      </c>
      <c r="U4882" s="56" t="s">
        <v>816</v>
      </c>
      <c r="V4882" s="52"/>
      <c r="W4882" s="56">
        <v>912114.37</v>
      </c>
      <c r="X4882" s="56">
        <v>1</v>
      </c>
      <c r="Y4882" s="56" t="s">
        <v>16381</v>
      </c>
      <c r="Z4882" s="56" t="s">
        <v>4442</v>
      </c>
      <c r="AA4882" s="7"/>
      <c r="AB4882" s="7"/>
      <c r="AC4882" s="7"/>
      <c r="AD4882" s="1" t="s">
        <v>16282</v>
      </c>
    </row>
    <row r="4883" spans="1:30">
      <c r="A4883" s="55">
        <v>43948</v>
      </c>
      <c r="B4883" s="56" t="s">
        <v>21</v>
      </c>
      <c r="C4883" s="56" t="s">
        <v>4451</v>
      </c>
      <c r="D4883" s="56" t="s">
        <v>2480</v>
      </c>
      <c r="E4883" s="56" t="s">
        <v>16</v>
      </c>
      <c r="F4883" s="56" t="s">
        <v>2481</v>
      </c>
      <c r="G4883" s="56" t="s">
        <v>17</v>
      </c>
      <c r="H4883" s="56" t="s">
        <v>16346</v>
      </c>
      <c r="I4883" s="56" t="s">
        <v>19</v>
      </c>
      <c r="J4883" s="56" t="s">
        <v>16347</v>
      </c>
      <c r="K4883" s="56"/>
      <c r="L4883" s="56" t="s">
        <v>16382</v>
      </c>
      <c r="M4883" s="56" t="s">
        <v>16308</v>
      </c>
      <c r="N4883" s="57">
        <v>895000</v>
      </c>
      <c r="O4883" s="56"/>
      <c r="P4883" s="56"/>
      <c r="Q4883" s="56" t="s">
        <v>815</v>
      </c>
      <c r="R4883" s="56" t="s">
        <v>815</v>
      </c>
      <c r="S4883" s="56" t="s">
        <v>2488</v>
      </c>
      <c r="T4883" s="56" t="s">
        <v>2488</v>
      </c>
      <c r="U4883" s="56" t="s">
        <v>19</v>
      </c>
      <c r="V4883" s="52"/>
      <c r="W4883" s="56" t="s">
        <v>815</v>
      </c>
      <c r="X4883" s="20">
        <v>0</v>
      </c>
      <c r="Y4883" s="56" t="s">
        <v>16383</v>
      </c>
      <c r="Z4883" s="56" t="s">
        <v>4443</v>
      </c>
      <c r="AA4883" s="7"/>
      <c r="AB4883" s="7"/>
      <c r="AC4883" s="7"/>
      <c r="AD4883" s="1" t="s">
        <v>16282</v>
      </c>
    </row>
    <row r="4884" spans="1:30">
      <c r="A4884" s="55">
        <v>43931</v>
      </c>
      <c r="B4884" s="56" t="s">
        <v>21</v>
      </c>
      <c r="C4884" s="56" t="s">
        <v>4238</v>
      </c>
      <c r="D4884" s="56" t="s">
        <v>309</v>
      </c>
      <c r="E4884" s="56" t="s">
        <v>16</v>
      </c>
      <c r="F4884" s="56" t="s">
        <v>4249</v>
      </c>
      <c r="G4884" s="56" t="s">
        <v>37</v>
      </c>
      <c r="H4884" s="56" t="s">
        <v>16384</v>
      </c>
      <c r="I4884" s="56" t="s">
        <v>19</v>
      </c>
      <c r="J4884" s="56" t="s">
        <v>16385</v>
      </c>
      <c r="K4884" s="56" t="s">
        <v>351</v>
      </c>
      <c r="L4884" s="56" t="s">
        <v>16386</v>
      </c>
      <c r="M4884" s="56" t="s">
        <v>292</v>
      </c>
      <c r="N4884" s="57">
        <v>780000</v>
      </c>
      <c r="O4884" s="56">
        <v>6000</v>
      </c>
      <c r="P4884" s="56">
        <v>130</v>
      </c>
      <c r="Q4884" s="56">
        <v>130</v>
      </c>
      <c r="R4884" s="56">
        <v>6000</v>
      </c>
      <c r="S4884" s="56" t="s">
        <v>16387</v>
      </c>
      <c r="T4884" s="56" t="s">
        <v>4405</v>
      </c>
      <c r="U4884" s="56" t="s">
        <v>19</v>
      </c>
      <c r="V4884" s="52"/>
      <c r="W4884" s="56">
        <v>130</v>
      </c>
      <c r="X4884" s="56">
        <v>6000</v>
      </c>
      <c r="Y4884" s="56" t="s">
        <v>16388</v>
      </c>
      <c r="Z4884" s="56" t="s">
        <v>4443</v>
      </c>
      <c r="AA4884" s="7"/>
      <c r="AB4884" s="7"/>
      <c r="AC4884" s="7"/>
      <c r="AD4884" s="1" t="s">
        <v>16282</v>
      </c>
    </row>
    <row r="4885" spans="1:30">
      <c r="A4885" s="55">
        <v>43928</v>
      </c>
      <c r="B4885" s="56" t="s">
        <v>21</v>
      </c>
      <c r="C4885" s="56" t="s">
        <v>4238</v>
      </c>
      <c r="D4885" s="56" t="s">
        <v>309</v>
      </c>
      <c r="E4885" s="56" t="s">
        <v>16</v>
      </c>
      <c r="F4885" s="56" t="s">
        <v>4249</v>
      </c>
      <c r="G4885" s="56" t="s">
        <v>37</v>
      </c>
      <c r="H4885" s="56" t="s">
        <v>16389</v>
      </c>
      <c r="I4885" s="56" t="s">
        <v>19</v>
      </c>
      <c r="J4885" s="56" t="s">
        <v>16390</v>
      </c>
      <c r="K4885" s="56" t="s">
        <v>351</v>
      </c>
      <c r="L4885" s="56" t="s">
        <v>16295</v>
      </c>
      <c r="M4885" s="56" t="s">
        <v>612</v>
      </c>
      <c r="N4885" s="57">
        <v>744000</v>
      </c>
      <c r="O4885" s="56">
        <v>6000</v>
      </c>
      <c r="P4885" s="56">
        <v>124</v>
      </c>
      <c r="Q4885" s="56">
        <v>124</v>
      </c>
      <c r="R4885" s="56">
        <v>6000</v>
      </c>
      <c r="S4885" s="56" t="s">
        <v>16391</v>
      </c>
      <c r="T4885" s="56" t="s">
        <v>4405</v>
      </c>
      <c r="U4885" s="56" t="s">
        <v>19</v>
      </c>
      <c r="V4885" s="52"/>
      <c r="W4885" s="56">
        <v>124</v>
      </c>
      <c r="X4885" s="56">
        <v>6000</v>
      </c>
      <c r="Y4885" s="56" t="s">
        <v>16392</v>
      </c>
      <c r="Z4885" s="56" t="s">
        <v>4443</v>
      </c>
      <c r="AA4885" s="7"/>
      <c r="AB4885" s="7"/>
      <c r="AC4885" s="7"/>
      <c r="AD4885" s="1" t="s">
        <v>16282</v>
      </c>
    </row>
    <row r="4886" spans="1:30">
      <c r="A4886" s="55">
        <v>43948</v>
      </c>
      <c r="B4886" s="56" t="s">
        <v>21</v>
      </c>
      <c r="C4886" s="56" t="s">
        <v>5224</v>
      </c>
      <c r="D4886" s="56" t="s">
        <v>4137</v>
      </c>
      <c r="E4886" s="56" t="s">
        <v>16</v>
      </c>
      <c r="F4886" s="56" t="s">
        <v>4193</v>
      </c>
      <c r="G4886" s="56" t="s">
        <v>17</v>
      </c>
      <c r="H4886" s="56" t="s">
        <v>16393</v>
      </c>
      <c r="I4886" s="56" t="s">
        <v>19</v>
      </c>
      <c r="J4886" s="56" t="s">
        <v>16394</v>
      </c>
      <c r="K4886" s="56"/>
      <c r="L4886" s="56" t="s">
        <v>16395</v>
      </c>
      <c r="M4886" s="56" t="s">
        <v>4233</v>
      </c>
      <c r="N4886" s="57">
        <v>659932</v>
      </c>
      <c r="O4886" s="56">
        <v>6734</v>
      </c>
      <c r="P4886" s="56">
        <v>98</v>
      </c>
      <c r="Q4886" s="56">
        <v>98</v>
      </c>
      <c r="R4886" s="56">
        <v>6734</v>
      </c>
      <c r="S4886" s="56" t="s">
        <v>16396</v>
      </c>
      <c r="T4886" s="56"/>
      <c r="U4886" s="56" t="s">
        <v>19</v>
      </c>
      <c r="V4886" s="52"/>
      <c r="W4886" s="56">
        <v>98</v>
      </c>
      <c r="X4886" s="56">
        <v>6734</v>
      </c>
      <c r="Y4886" s="56" t="s">
        <v>16397</v>
      </c>
      <c r="Z4886" s="56" t="s">
        <v>4443</v>
      </c>
      <c r="AA4886" s="7"/>
      <c r="AB4886" s="7"/>
      <c r="AC4886" s="7"/>
      <c r="AD4886" s="1" t="s">
        <v>16282</v>
      </c>
    </row>
    <row r="4887" spans="1:30">
      <c r="A4887" s="55">
        <v>43944</v>
      </c>
      <c r="B4887" s="56" t="s">
        <v>21</v>
      </c>
      <c r="C4887" s="56" t="s">
        <v>16398</v>
      </c>
      <c r="D4887" s="56" t="s">
        <v>818</v>
      </c>
      <c r="E4887" s="56" t="s">
        <v>16</v>
      </c>
      <c r="F4887" s="56" t="s">
        <v>845</v>
      </c>
      <c r="G4887" s="56" t="s">
        <v>34</v>
      </c>
      <c r="H4887" s="56" t="s">
        <v>16399</v>
      </c>
      <c r="I4887" s="56" t="s">
        <v>1526</v>
      </c>
      <c r="J4887" s="56" t="s">
        <v>16400</v>
      </c>
      <c r="K4887" s="56" t="s">
        <v>897</v>
      </c>
      <c r="L4887" s="56" t="s">
        <v>16401</v>
      </c>
      <c r="M4887" s="56">
        <v>7478804000140</v>
      </c>
      <c r="N4887" s="57">
        <v>653400</v>
      </c>
      <c r="O4887" s="56">
        <v>3300</v>
      </c>
      <c r="P4887" s="56">
        <v>198</v>
      </c>
      <c r="Q4887" s="56">
        <v>198</v>
      </c>
      <c r="R4887" s="56">
        <v>3300</v>
      </c>
      <c r="S4887" s="56" t="s">
        <v>16402</v>
      </c>
      <c r="T4887" s="56" t="s">
        <v>850</v>
      </c>
      <c r="U4887" s="56" t="s">
        <v>1526</v>
      </c>
      <c r="V4887" s="52"/>
      <c r="W4887" s="56">
        <v>198</v>
      </c>
      <c r="X4887" s="56">
        <v>3300</v>
      </c>
      <c r="Y4887" s="56" t="s">
        <v>16403</v>
      </c>
      <c r="Z4887" s="56" t="s">
        <v>4443</v>
      </c>
      <c r="AA4887" s="7"/>
      <c r="AB4887" s="7"/>
      <c r="AC4887" s="7"/>
      <c r="AD4887" s="1" t="s">
        <v>16282</v>
      </c>
    </row>
    <row r="4888" spans="1:30">
      <c r="A4888" s="55">
        <v>43944</v>
      </c>
      <c r="B4888" s="56" t="s">
        <v>21</v>
      </c>
      <c r="C4888" s="56" t="s">
        <v>5323</v>
      </c>
      <c r="D4888" s="56" t="s">
        <v>2877</v>
      </c>
      <c r="E4888" s="56" t="s">
        <v>16</v>
      </c>
      <c r="F4888" s="56" t="s">
        <v>3267</v>
      </c>
      <c r="G4888" s="56" t="s">
        <v>17</v>
      </c>
      <c r="H4888" s="56" t="s">
        <v>3328</v>
      </c>
      <c r="I4888" s="56" t="s">
        <v>19</v>
      </c>
      <c r="J4888" s="56" t="s">
        <v>3329</v>
      </c>
      <c r="K4888" s="56" t="s">
        <v>3330</v>
      </c>
      <c r="L4888" s="56" t="s">
        <v>16404</v>
      </c>
      <c r="M4888" s="56" t="s">
        <v>3321</v>
      </c>
      <c r="N4888" s="57">
        <v>570000</v>
      </c>
      <c r="O4888" s="56"/>
      <c r="P4888" s="56"/>
      <c r="Q4888" s="56">
        <v>190</v>
      </c>
      <c r="R4888" s="56">
        <v>3000</v>
      </c>
      <c r="S4888" s="56" t="s">
        <v>16405</v>
      </c>
      <c r="T4888" s="56" t="s">
        <v>16352</v>
      </c>
      <c r="U4888" s="56" t="s">
        <v>19</v>
      </c>
      <c r="V4888" s="52"/>
      <c r="W4888" s="56">
        <v>190</v>
      </c>
      <c r="X4888" s="56">
        <v>3000</v>
      </c>
      <c r="Y4888" s="56" t="s">
        <v>16406</v>
      </c>
      <c r="Z4888" s="56" t="s">
        <v>4443</v>
      </c>
      <c r="AA4888" s="7"/>
      <c r="AB4888" s="7"/>
      <c r="AC4888" s="7"/>
      <c r="AD4888" s="1" t="s">
        <v>16282</v>
      </c>
    </row>
    <row r="4889" spans="1:30">
      <c r="A4889" s="55">
        <v>43949</v>
      </c>
      <c r="B4889" s="56" t="s">
        <v>1385</v>
      </c>
      <c r="C4889" s="56" t="s">
        <v>4444</v>
      </c>
      <c r="D4889" s="56" t="s">
        <v>1387</v>
      </c>
      <c r="E4889" s="56" t="s">
        <v>1499</v>
      </c>
      <c r="F4889" s="56" t="s">
        <v>1520</v>
      </c>
      <c r="G4889" s="56" t="s">
        <v>17</v>
      </c>
      <c r="H4889" s="56" t="s">
        <v>16407</v>
      </c>
      <c r="I4889" s="56" t="s">
        <v>816</v>
      </c>
      <c r="J4889" s="56" t="s">
        <v>16408</v>
      </c>
      <c r="K4889" s="56"/>
      <c r="L4889" s="56" t="s">
        <v>3562</v>
      </c>
      <c r="M4889" s="56" t="s">
        <v>13998</v>
      </c>
      <c r="N4889" s="57">
        <v>442358.8</v>
      </c>
      <c r="O4889" s="56"/>
      <c r="P4889" s="56"/>
      <c r="Q4889" s="56">
        <v>17013.8</v>
      </c>
      <c r="R4889" s="56">
        <v>26</v>
      </c>
      <c r="S4889" s="56" t="s">
        <v>16409</v>
      </c>
      <c r="T4889" s="56"/>
      <c r="U4889" s="56" t="s">
        <v>816</v>
      </c>
      <c r="V4889" s="52"/>
      <c r="W4889" s="56">
        <v>17013.8</v>
      </c>
      <c r="X4889" s="56">
        <v>26</v>
      </c>
      <c r="Y4889" s="56" t="s">
        <v>16410</v>
      </c>
      <c r="Z4889" s="56" t="s">
        <v>4442</v>
      </c>
      <c r="AA4889" s="7"/>
      <c r="AB4889" s="7"/>
      <c r="AC4889" s="7"/>
      <c r="AD4889" s="1" t="s">
        <v>16282</v>
      </c>
    </row>
    <row r="4890" spans="1:30">
      <c r="A4890" s="55" t="s">
        <v>815</v>
      </c>
      <c r="B4890" s="56" t="s">
        <v>15</v>
      </c>
      <c r="C4890" s="56" t="s">
        <v>4458</v>
      </c>
      <c r="D4890" s="56" t="s">
        <v>904</v>
      </c>
      <c r="E4890" s="56" t="s">
        <v>16</v>
      </c>
      <c r="F4890" s="56" t="s">
        <v>4459</v>
      </c>
      <c r="G4890" s="56" t="s">
        <v>17</v>
      </c>
      <c r="H4890" s="56" t="s">
        <v>16411</v>
      </c>
      <c r="I4890" s="56" t="s">
        <v>816</v>
      </c>
      <c r="J4890" s="56" t="s">
        <v>8267</v>
      </c>
      <c r="K4890" s="56" t="s">
        <v>4517</v>
      </c>
      <c r="L4890" s="56" t="s">
        <v>8294</v>
      </c>
      <c r="M4890" s="56" t="s">
        <v>16412</v>
      </c>
      <c r="N4890" s="57">
        <v>353640</v>
      </c>
      <c r="O4890" s="56"/>
      <c r="P4890" s="56"/>
      <c r="Q4890" s="56">
        <v>42.1</v>
      </c>
      <c r="R4890" s="56">
        <v>240</v>
      </c>
      <c r="S4890" s="56" t="s">
        <v>16413</v>
      </c>
      <c r="T4890" s="56"/>
      <c r="U4890" s="56" t="s">
        <v>816</v>
      </c>
      <c r="V4890" s="52"/>
      <c r="W4890" s="56">
        <v>42.1</v>
      </c>
      <c r="X4890" s="56">
        <v>240</v>
      </c>
      <c r="Y4890" s="56" t="s">
        <v>16414</v>
      </c>
      <c r="Z4890" s="56" t="s">
        <v>4442</v>
      </c>
      <c r="AA4890" s="7"/>
      <c r="AB4890" s="7"/>
      <c r="AC4890" s="7"/>
      <c r="AD4890" s="1" t="s">
        <v>16282</v>
      </c>
    </row>
    <row r="4891" spans="1:30">
      <c r="A4891" s="55">
        <v>43948</v>
      </c>
      <c r="B4891" s="56" t="s">
        <v>21</v>
      </c>
      <c r="C4891" s="56" t="s">
        <v>5224</v>
      </c>
      <c r="D4891" s="56" t="s">
        <v>4137</v>
      </c>
      <c r="E4891" s="56" t="s">
        <v>16</v>
      </c>
      <c r="F4891" s="56" t="s">
        <v>4193</v>
      </c>
      <c r="G4891" s="56" t="s">
        <v>17</v>
      </c>
      <c r="H4891" s="56" t="s">
        <v>16393</v>
      </c>
      <c r="I4891" s="56" t="s">
        <v>19</v>
      </c>
      <c r="J4891" s="56" t="s">
        <v>16394</v>
      </c>
      <c r="K4891" s="56"/>
      <c r="L4891" s="56" t="s">
        <v>16395</v>
      </c>
      <c r="M4891" s="56" t="s">
        <v>4233</v>
      </c>
      <c r="N4891" s="57">
        <v>340060</v>
      </c>
      <c r="O4891" s="56">
        <v>3470</v>
      </c>
      <c r="P4891" s="56">
        <v>98</v>
      </c>
      <c r="Q4891" s="56">
        <v>98</v>
      </c>
      <c r="R4891" s="56">
        <v>3470</v>
      </c>
      <c r="S4891" s="56" t="s">
        <v>16396</v>
      </c>
      <c r="T4891" s="56"/>
      <c r="U4891" s="56" t="s">
        <v>19</v>
      </c>
      <c r="V4891" s="52"/>
      <c r="W4891" s="56">
        <v>98</v>
      </c>
      <c r="X4891" s="56">
        <v>3470</v>
      </c>
      <c r="Y4891" s="56" t="s">
        <v>16415</v>
      </c>
      <c r="Z4891" s="56" t="s">
        <v>4443</v>
      </c>
      <c r="AA4891" s="7"/>
      <c r="AB4891" s="7"/>
      <c r="AC4891" s="7"/>
      <c r="AD4891" s="1" t="s">
        <v>16282</v>
      </c>
    </row>
    <row r="4892" spans="1:30">
      <c r="A4892" s="55">
        <v>43934</v>
      </c>
      <c r="B4892" s="56" t="s">
        <v>1385</v>
      </c>
      <c r="C4892" s="56" t="s">
        <v>4444</v>
      </c>
      <c r="D4892" s="56" t="s">
        <v>1387</v>
      </c>
      <c r="E4892" s="56" t="s">
        <v>1499</v>
      </c>
      <c r="F4892" s="56" t="s">
        <v>1520</v>
      </c>
      <c r="G4892" s="56" t="s">
        <v>17</v>
      </c>
      <c r="H4892" s="56" t="s">
        <v>16416</v>
      </c>
      <c r="I4892" s="56" t="s">
        <v>816</v>
      </c>
      <c r="J4892" s="56" t="s">
        <v>16417</v>
      </c>
      <c r="K4892" s="56"/>
      <c r="L4892" s="56" t="s">
        <v>16418</v>
      </c>
      <c r="M4892" s="56" t="s">
        <v>1646</v>
      </c>
      <c r="N4892" s="57">
        <v>340000</v>
      </c>
      <c r="O4892" s="56"/>
      <c r="P4892" s="56"/>
      <c r="Q4892" s="56">
        <v>1700</v>
      </c>
      <c r="R4892" s="56">
        <v>200</v>
      </c>
      <c r="S4892" s="56" t="s">
        <v>16419</v>
      </c>
      <c r="T4892" s="56"/>
      <c r="U4892" s="56" t="s">
        <v>816</v>
      </c>
      <c r="V4892" s="52"/>
      <c r="W4892" s="56">
        <v>1700</v>
      </c>
      <c r="X4892" s="56">
        <v>200</v>
      </c>
      <c r="Y4892" s="56" t="s">
        <v>16420</v>
      </c>
      <c r="Z4892" s="56" t="s">
        <v>4442</v>
      </c>
      <c r="AA4892" s="7"/>
      <c r="AB4892" s="7"/>
      <c r="AC4892" s="7"/>
      <c r="AD4892" s="1" t="s">
        <v>16282</v>
      </c>
    </row>
    <row r="4893" spans="1:30">
      <c r="A4893" s="55">
        <v>43935</v>
      </c>
      <c r="B4893" s="56" t="s">
        <v>21</v>
      </c>
      <c r="C4893" s="56" t="s">
        <v>5269</v>
      </c>
      <c r="D4893" s="56" t="s">
        <v>904</v>
      </c>
      <c r="E4893" s="56" t="s">
        <v>16</v>
      </c>
      <c r="F4893" s="56" t="s">
        <v>1303</v>
      </c>
      <c r="G4893" s="56" t="s">
        <v>17</v>
      </c>
      <c r="H4893" s="56" t="s">
        <v>16421</v>
      </c>
      <c r="I4893" s="56" t="s">
        <v>19</v>
      </c>
      <c r="J4893" s="56"/>
      <c r="K4893" s="56" t="s">
        <v>2699</v>
      </c>
      <c r="L4893" s="56" t="s">
        <v>16422</v>
      </c>
      <c r="M4893" s="56" t="s">
        <v>16423</v>
      </c>
      <c r="N4893" s="57">
        <v>296000</v>
      </c>
      <c r="O4893" s="56"/>
      <c r="P4893" s="56"/>
      <c r="Q4893" s="56" t="s">
        <v>815</v>
      </c>
      <c r="R4893" s="56" t="s">
        <v>815</v>
      </c>
      <c r="S4893" s="56" t="s">
        <v>16424</v>
      </c>
      <c r="T4893" s="56"/>
      <c r="U4893" s="56" t="s">
        <v>19</v>
      </c>
      <c r="V4893" s="52"/>
      <c r="W4893" s="56" t="s">
        <v>815</v>
      </c>
      <c r="X4893" s="20">
        <v>0</v>
      </c>
      <c r="Y4893" s="56" t="s">
        <v>16425</v>
      </c>
      <c r="Z4893" s="56" t="s">
        <v>4443</v>
      </c>
      <c r="AA4893" s="7"/>
      <c r="AB4893" s="7"/>
      <c r="AC4893" s="7"/>
      <c r="AD4893" s="1" t="s">
        <v>16282</v>
      </c>
    </row>
    <row r="4894" spans="1:30">
      <c r="A4894" s="55">
        <v>43949</v>
      </c>
      <c r="B4894" s="56" t="s">
        <v>21</v>
      </c>
      <c r="C4894" s="56" t="s">
        <v>4474</v>
      </c>
      <c r="D4894" s="56" t="s">
        <v>2414</v>
      </c>
      <c r="E4894" s="56" t="s">
        <v>16</v>
      </c>
      <c r="F4894" s="56" t="s">
        <v>363</v>
      </c>
      <c r="G4894" s="56" t="s">
        <v>17</v>
      </c>
      <c r="H4894" s="56" t="s">
        <v>16426</v>
      </c>
      <c r="I4894" s="56" t="s">
        <v>19</v>
      </c>
      <c r="J4894" s="56" t="s">
        <v>16427</v>
      </c>
      <c r="K4894" s="56" t="s">
        <v>16428</v>
      </c>
      <c r="L4894" s="56" t="s">
        <v>16429</v>
      </c>
      <c r="M4894" s="56" t="s">
        <v>13828</v>
      </c>
      <c r="N4894" s="57">
        <v>260000</v>
      </c>
      <c r="O4894" s="56">
        <v>2500</v>
      </c>
      <c r="P4894" s="56">
        <v>104</v>
      </c>
      <c r="Q4894" s="56">
        <v>104</v>
      </c>
      <c r="R4894" s="56">
        <v>2500</v>
      </c>
      <c r="S4894" s="56" t="s">
        <v>16430</v>
      </c>
      <c r="T4894" s="56" t="s">
        <v>2422</v>
      </c>
      <c r="U4894" s="56" t="s">
        <v>19</v>
      </c>
      <c r="V4894" s="52"/>
      <c r="W4894" s="56">
        <v>104</v>
      </c>
      <c r="X4894" s="56">
        <v>2500</v>
      </c>
      <c r="Y4894" s="56" t="s">
        <v>16431</v>
      </c>
      <c r="Z4894" s="56" t="s">
        <v>4443</v>
      </c>
      <c r="AA4894" s="7"/>
      <c r="AB4894" s="7"/>
      <c r="AC4894" s="7"/>
      <c r="AD4894" s="1" t="s">
        <v>16282</v>
      </c>
    </row>
    <row r="4895" spans="1:30">
      <c r="A4895" s="55">
        <v>43914</v>
      </c>
      <c r="B4895" s="56" t="s">
        <v>21</v>
      </c>
      <c r="C4895" s="56" t="s">
        <v>5799</v>
      </c>
      <c r="D4895" s="56" t="s">
        <v>904</v>
      </c>
      <c r="E4895" s="56" t="s">
        <v>16</v>
      </c>
      <c r="F4895" s="56" t="s">
        <v>1303</v>
      </c>
      <c r="G4895" s="56" t="s">
        <v>17</v>
      </c>
      <c r="H4895" s="56" t="s">
        <v>16432</v>
      </c>
      <c r="I4895" s="56" t="s">
        <v>19</v>
      </c>
      <c r="J4895" s="56" t="s">
        <v>16433</v>
      </c>
      <c r="K4895" s="56" t="s">
        <v>16434</v>
      </c>
      <c r="L4895" s="56" t="s">
        <v>14086</v>
      </c>
      <c r="M4895" s="56" t="s">
        <v>4343</v>
      </c>
      <c r="N4895" s="57">
        <v>260000</v>
      </c>
      <c r="O4895" s="56"/>
      <c r="P4895" s="56"/>
      <c r="Q4895" s="56" t="s">
        <v>815</v>
      </c>
      <c r="R4895" s="56" t="s">
        <v>815</v>
      </c>
      <c r="S4895" s="56" t="s">
        <v>16435</v>
      </c>
      <c r="T4895" s="56"/>
      <c r="U4895" s="56" t="s">
        <v>19</v>
      </c>
      <c r="V4895" s="52"/>
      <c r="W4895" s="56" t="s">
        <v>815</v>
      </c>
      <c r="X4895" s="20">
        <v>0</v>
      </c>
      <c r="Y4895" s="56" t="s">
        <v>16436</v>
      </c>
      <c r="Z4895" s="56" t="s">
        <v>4443</v>
      </c>
      <c r="AA4895" s="7"/>
      <c r="AB4895" s="7"/>
      <c r="AC4895" s="7"/>
      <c r="AD4895" s="1" t="s">
        <v>16282</v>
      </c>
    </row>
    <row r="4896" spans="1:30">
      <c r="A4896" s="55">
        <v>43930</v>
      </c>
      <c r="B4896" s="56" t="s">
        <v>1385</v>
      </c>
      <c r="C4896" s="56" t="s">
        <v>4444</v>
      </c>
      <c r="D4896" s="56" t="s">
        <v>1387</v>
      </c>
      <c r="E4896" s="56" t="s">
        <v>4456</v>
      </c>
      <c r="F4896" s="56" t="s">
        <v>1700</v>
      </c>
      <c r="G4896" s="56" t="s">
        <v>37</v>
      </c>
      <c r="H4896" s="56" t="s">
        <v>16437</v>
      </c>
      <c r="I4896" s="56" t="s">
        <v>816</v>
      </c>
      <c r="J4896" s="56" t="s">
        <v>1702</v>
      </c>
      <c r="K4896" s="56"/>
      <c r="L4896" s="56" t="s">
        <v>16418</v>
      </c>
      <c r="M4896" s="56" t="s">
        <v>531</v>
      </c>
      <c r="N4896" s="57">
        <v>249000</v>
      </c>
      <c r="O4896" s="56"/>
      <c r="P4896" s="56"/>
      <c r="Q4896" s="56">
        <v>249000</v>
      </c>
      <c r="R4896" s="56">
        <v>1</v>
      </c>
      <c r="S4896" s="56" t="s">
        <v>16438</v>
      </c>
      <c r="T4896" s="56"/>
      <c r="U4896" s="56" t="s">
        <v>816</v>
      </c>
      <c r="V4896" s="52"/>
      <c r="W4896" s="56">
        <v>249000</v>
      </c>
      <c r="X4896" s="56">
        <v>1</v>
      </c>
      <c r="Y4896" s="56" t="s">
        <v>16439</v>
      </c>
      <c r="Z4896" s="56" t="s">
        <v>4442</v>
      </c>
      <c r="AA4896" s="7"/>
      <c r="AB4896" s="7"/>
      <c r="AC4896" s="7"/>
      <c r="AD4896" s="1" t="s">
        <v>16282</v>
      </c>
    </row>
    <row r="4897" spans="1:30">
      <c r="A4897" s="55" t="s">
        <v>815</v>
      </c>
      <c r="B4897" s="56" t="s">
        <v>15</v>
      </c>
      <c r="C4897" s="56" t="s">
        <v>4458</v>
      </c>
      <c r="D4897" s="56" t="s">
        <v>904</v>
      </c>
      <c r="E4897" s="56" t="s">
        <v>16</v>
      </c>
      <c r="F4897" s="56" t="s">
        <v>4459</v>
      </c>
      <c r="G4897" s="56" t="s">
        <v>17</v>
      </c>
      <c r="H4897" s="56" t="s">
        <v>16440</v>
      </c>
      <c r="I4897" s="56" t="s">
        <v>816</v>
      </c>
      <c r="J4897" s="56" t="s">
        <v>8267</v>
      </c>
      <c r="K4897" s="56" t="s">
        <v>4517</v>
      </c>
      <c r="L4897" s="56" t="s">
        <v>8294</v>
      </c>
      <c r="M4897" s="56" t="s">
        <v>16412</v>
      </c>
      <c r="N4897" s="57">
        <v>217700</v>
      </c>
      <c r="O4897" s="56"/>
      <c r="P4897" s="56"/>
      <c r="Q4897" s="56">
        <v>12.44</v>
      </c>
      <c r="R4897" s="56">
        <v>500</v>
      </c>
      <c r="S4897" s="56" t="s">
        <v>16413</v>
      </c>
      <c r="T4897" s="56"/>
      <c r="U4897" s="56" t="s">
        <v>816</v>
      </c>
      <c r="V4897" s="52"/>
      <c r="W4897" s="56">
        <v>12.44</v>
      </c>
      <c r="X4897" s="56">
        <v>500</v>
      </c>
      <c r="Y4897" s="56" t="s">
        <v>16441</v>
      </c>
      <c r="Z4897" s="56" t="s">
        <v>4442</v>
      </c>
      <c r="AA4897" s="7"/>
      <c r="AB4897" s="7"/>
      <c r="AC4897" s="7"/>
      <c r="AD4897" s="1" t="s">
        <v>16282</v>
      </c>
    </row>
    <row r="4898" spans="1:30">
      <c r="A4898" s="55">
        <v>43930</v>
      </c>
      <c r="B4898" s="56" t="s">
        <v>21</v>
      </c>
      <c r="C4898" s="56" t="s">
        <v>16442</v>
      </c>
      <c r="D4898" s="56" t="s">
        <v>904</v>
      </c>
      <c r="E4898" s="56" t="s">
        <v>16</v>
      </c>
      <c r="F4898" s="56" t="s">
        <v>3431</v>
      </c>
      <c r="G4898" s="56" t="s">
        <v>17</v>
      </c>
      <c r="H4898" s="56" t="s">
        <v>16443</v>
      </c>
      <c r="I4898" s="56" t="s">
        <v>19</v>
      </c>
      <c r="J4898" s="56" t="s">
        <v>959</v>
      </c>
      <c r="K4898" s="56" t="s">
        <v>184</v>
      </c>
      <c r="L4898" s="56" t="s">
        <v>16444</v>
      </c>
      <c r="M4898" s="56" t="s">
        <v>9348</v>
      </c>
      <c r="N4898" s="57">
        <v>165000</v>
      </c>
      <c r="O4898" s="56"/>
      <c r="P4898" s="56">
        <v>165</v>
      </c>
      <c r="Q4898" s="56">
        <v>165</v>
      </c>
      <c r="R4898" s="56">
        <v>1000</v>
      </c>
      <c r="S4898" s="56" t="s">
        <v>16445</v>
      </c>
      <c r="T4898" s="56"/>
      <c r="U4898" s="56" t="s">
        <v>19</v>
      </c>
      <c r="V4898" s="52"/>
      <c r="W4898" s="56">
        <v>165</v>
      </c>
      <c r="X4898" s="56">
        <v>1000</v>
      </c>
      <c r="Y4898" s="56" t="s">
        <v>16446</v>
      </c>
      <c r="Z4898" s="56" t="s">
        <v>4443</v>
      </c>
      <c r="AA4898" s="7"/>
      <c r="AB4898" s="7"/>
      <c r="AC4898" s="7"/>
      <c r="AD4898" s="1" t="s">
        <v>16282</v>
      </c>
    </row>
    <row r="4899" spans="1:30">
      <c r="A4899" s="55">
        <v>43945</v>
      </c>
      <c r="B4899" s="56" t="s">
        <v>21</v>
      </c>
      <c r="C4899" s="56" t="s">
        <v>4297</v>
      </c>
      <c r="D4899" s="56" t="s">
        <v>309</v>
      </c>
      <c r="E4899" s="56" t="s">
        <v>16</v>
      </c>
      <c r="F4899" s="56" t="s">
        <v>4298</v>
      </c>
      <c r="G4899" s="56" t="s">
        <v>37</v>
      </c>
      <c r="H4899" s="56" t="s">
        <v>16447</v>
      </c>
      <c r="I4899" s="56" t="s">
        <v>19</v>
      </c>
      <c r="J4899" s="56" t="s">
        <v>2294</v>
      </c>
      <c r="K4899" s="56" t="s">
        <v>8746</v>
      </c>
      <c r="L4899" s="56" t="s">
        <v>16448</v>
      </c>
      <c r="M4899" s="56" t="s">
        <v>16449</v>
      </c>
      <c r="N4899" s="57">
        <v>162000</v>
      </c>
      <c r="O4899" s="56">
        <v>1200</v>
      </c>
      <c r="P4899" s="56">
        <v>135</v>
      </c>
      <c r="Q4899" s="56">
        <v>135</v>
      </c>
      <c r="R4899" s="56">
        <v>1200</v>
      </c>
      <c r="S4899" s="56" t="s">
        <v>4428</v>
      </c>
      <c r="T4899" s="56" t="s">
        <v>399</v>
      </c>
      <c r="U4899" s="56" t="s">
        <v>19</v>
      </c>
      <c r="V4899" s="52"/>
      <c r="W4899" s="56">
        <v>135</v>
      </c>
      <c r="X4899" s="56">
        <v>1200</v>
      </c>
      <c r="Y4899" s="56" t="s">
        <v>16450</v>
      </c>
      <c r="Z4899" s="56" t="s">
        <v>4443</v>
      </c>
      <c r="AA4899" s="7"/>
      <c r="AB4899" s="7"/>
      <c r="AC4899" s="7"/>
      <c r="AD4899" s="1" t="s">
        <v>16282</v>
      </c>
    </row>
    <row r="4900" spans="1:30">
      <c r="A4900" s="55">
        <v>43936</v>
      </c>
      <c r="B4900" s="56" t="s">
        <v>15</v>
      </c>
      <c r="C4900" s="56" t="s">
        <v>2884</v>
      </c>
      <c r="D4900" s="56" t="s">
        <v>2877</v>
      </c>
      <c r="E4900" s="56" t="s">
        <v>16</v>
      </c>
      <c r="F4900" s="56" t="s">
        <v>2917</v>
      </c>
      <c r="G4900" s="56" t="s">
        <v>17</v>
      </c>
      <c r="H4900" s="56" t="s">
        <v>2918</v>
      </c>
      <c r="I4900" s="56" t="s">
        <v>19</v>
      </c>
      <c r="J4900" s="56" t="s">
        <v>16451</v>
      </c>
      <c r="K4900" s="56" t="s">
        <v>2919</v>
      </c>
      <c r="L4900" s="56" t="s">
        <v>16452</v>
      </c>
      <c r="M4900" s="56" t="s">
        <v>16453</v>
      </c>
      <c r="N4900" s="57">
        <v>159938</v>
      </c>
      <c r="O4900" s="56"/>
      <c r="P4900" s="56"/>
      <c r="Q4900" s="56" t="s">
        <v>815</v>
      </c>
      <c r="R4900" s="56" t="s">
        <v>815</v>
      </c>
      <c r="S4900" s="56" t="s">
        <v>16454</v>
      </c>
      <c r="T4900" s="56" t="s">
        <v>2890</v>
      </c>
      <c r="U4900" s="56" t="s">
        <v>19</v>
      </c>
      <c r="V4900" s="52"/>
      <c r="W4900" s="56" t="s">
        <v>815</v>
      </c>
      <c r="X4900" s="20">
        <v>0</v>
      </c>
      <c r="Y4900" s="56" t="s">
        <v>16455</v>
      </c>
      <c r="Z4900" s="56" t="s">
        <v>4443</v>
      </c>
      <c r="AA4900" s="7"/>
      <c r="AB4900" s="7"/>
      <c r="AC4900" s="7"/>
      <c r="AD4900" s="1" t="s">
        <v>16282</v>
      </c>
    </row>
    <row r="4901" spans="1:30">
      <c r="A4901" s="55">
        <v>43930</v>
      </c>
      <c r="B4901" s="56" t="s">
        <v>1385</v>
      </c>
      <c r="C4901" s="56" t="s">
        <v>4444</v>
      </c>
      <c r="D4901" s="56" t="s">
        <v>1387</v>
      </c>
      <c r="E4901" s="56" t="s">
        <v>4456</v>
      </c>
      <c r="F4901" s="56" t="s">
        <v>1700</v>
      </c>
      <c r="G4901" s="56" t="s">
        <v>37</v>
      </c>
      <c r="H4901" s="56" t="s">
        <v>16456</v>
      </c>
      <c r="I4901" s="56" t="s">
        <v>816</v>
      </c>
      <c r="J4901" s="56" t="s">
        <v>1702</v>
      </c>
      <c r="K4901" s="56"/>
      <c r="L4901" s="56" t="s">
        <v>16457</v>
      </c>
      <c r="M4901" s="56" t="s">
        <v>16458</v>
      </c>
      <c r="N4901" s="57">
        <v>153350</v>
      </c>
      <c r="O4901" s="56"/>
      <c r="P4901" s="56"/>
      <c r="Q4901" s="56">
        <v>153350</v>
      </c>
      <c r="R4901" s="56">
        <v>1</v>
      </c>
      <c r="S4901" s="56" t="s">
        <v>16459</v>
      </c>
      <c r="T4901" s="56"/>
      <c r="U4901" s="56" t="s">
        <v>816</v>
      </c>
      <c r="V4901" s="52"/>
      <c r="W4901" s="56">
        <v>153350</v>
      </c>
      <c r="X4901" s="56">
        <v>1</v>
      </c>
      <c r="Y4901" s="56" t="s">
        <v>16460</v>
      </c>
      <c r="Z4901" s="56" t="s">
        <v>4442</v>
      </c>
      <c r="AA4901" s="7"/>
      <c r="AB4901" s="7"/>
      <c r="AC4901" s="7"/>
      <c r="AD4901" s="1" t="s">
        <v>16282</v>
      </c>
    </row>
    <row r="4902" spans="1:30">
      <c r="A4902" s="55">
        <v>43945</v>
      </c>
      <c r="B4902" s="56" t="s">
        <v>21</v>
      </c>
      <c r="C4902" s="56" t="s">
        <v>4257</v>
      </c>
      <c r="D4902" s="56" t="s">
        <v>309</v>
      </c>
      <c r="E4902" s="56" t="s">
        <v>16</v>
      </c>
      <c r="F4902" s="56" t="s">
        <v>363</v>
      </c>
      <c r="G4902" s="56" t="s">
        <v>37</v>
      </c>
      <c r="H4902" s="56" t="s">
        <v>16461</v>
      </c>
      <c r="I4902" s="56" t="s">
        <v>19</v>
      </c>
      <c r="J4902" s="56" t="s">
        <v>16462</v>
      </c>
      <c r="K4902" s="56" t="s">
        <v>314</v>
      </c>
      <c r="L4902" s="56" t="s">
        <v>16463</v>
      </c>
      <c r="M4902" s="56" t="s">
        <v>16308</v>
      </c>
      <c r="N4902" s="57">
        <v>135900</v>
      </c>
      <c r="O4902" s="56">
        <v>1000</v>
      </c>
      <c r="P4902" s="56">
        <v>135.9</v>
      </c>
      <c r="Q4902" s="56">
        <v>135.9</v>
      </c>
      <c r="R4902" s="56">
        <v>1000</v>
      </c>
      <c r="S4902" s="56" t="s">
        <v>4419</v>
      </c>
      <c r="T4902" s="56" t="s">
        <v>4412</v>
      </c>
      <c r="U4902" s="56" t="s">
        <v>19</v>
      </c>
      <c r="V4902" s="52"/>
      <c r="W4902" s="56">
        <v>135.9</v>
      </c>
      <c r="X4902" s="56">
        <v>1000</v>
      </c>
      <c r="Y4902" s="56" t="s">
        <v>16464</v>
      </c>
      <c r="Z4902" s="56" t="s">
        <v>4443</v>
      </c>
      <c r="AA4902" s="7"/>
      <c r="AB4902" s="7"/>
      <c r="AC4902" s="7"/>
      <c r="AD4902" s="1" t="s">
        <v>16282</v>
      </c>
    </row>
    <row r="4903" spans="1:30">
      <c r="A4903" s="55">
        <v>43929</v>
      </c>
      <c r="B4903" s="56" t="s">
        <v>21</v>
      </c>
      <c r="C4903" s="56" t="s">
        <v>6050</v>
      </c>
      <c r="D4903" s="56" t="s">
        <v>904</v>
      </c>
      <c r="E4903" s="56" t="s">
        <v>16</v>
      </c>
      <c r="F4903" s="56" t="s">
        <v>3431</v>
      </c>
      <c r="G4903" s="56" t="s">
        <v>17</v>
      </c>
      <c r="H4903" s="56" t="s">
        <v>16465</v>
      </c>
      <c r="I4903" s="56" t="s">
        <v>19</v>
      </c>
      <c r="J4903" s="56" t="s">
        <v>10012</v>
      </c>
      <c r="K4903" s="56"/>
      <c r="L4903" s="56" t="s">
        <v>16466</v>
      </c>
      <c r="M4903" s="56"/>
      <c r="N4903" s="57">
        <v>115000</v>
      </c>
      <c r="O4903" s="56"/>
      <c r="P4903" s="56"/>
      <c r="Q4903" s="56" t="s">
        <v>815</v>
      </c>
      <c r="R4903" s="56" t="s">
        <v>815</v>
      </c>
      <c r="S4903" s="56" t="s">
        <v>16467</v>
      </c>
      <c r="T4903" s="56"/>
      <c r="U4903" s="56" t="s">
        <v>19</v>
      </c>
      <c r="V4903" s="52"/>
      <c r="W4903" s="56" t="s">
        <v>815</v>
      </c>
      <c r="X4903" s="20">
        <v>0</v>
      </c>
      <c r="Y4903" s="56" t="s">
        <v>16468</v>
      </c>
      <c r="Z4903" s="56" t="s">
        <v>4443</v>
      </c>
      <c r="AA4903" s="7"/>
      <c r="AB4903" s="7"/>
      <c r="AC4903" s="7"/>
      <c r="AD4903" s="1" t="s">
        <v>16282</v>
      </c>
    </row>
    <row r="4904" spans="1:30">
      <c r="A4904" s="55">
        <v>43934</v>
      </c>
      <c r="B4904" s="56" t="s">
        <v>15</v>
      </c>
      <c r="C4904" s="56" t="s">
        <v>4458</v>
      </c>
      <c r="D4904" s="56" t="s">
        <v>904</v>
      </c>
      <c r="E4904" s="56" t="s">
        <v>16</v>
      </c>
      <c r="F4904" s="56" t="s">
        <v>4459</v>
      </c>
      <c r="G4904" s="56" t="s">
        <v>17</v>
      </c>
      <c r="H4904" s="56" t="s">
        <v>16411</v>
      </c>
      <c r="I4904" s="56" t="s">
        <v>816</v>
      </c>
      <c r="J4904" s="56" t="s">
        <v>9162</v>
      </c>
      <c r="K4904" s="56" t="s">
        <v>4517</v>
      </c>
      <c r="L4904" s="56" t="s">
        <v>8294</v>
      </c>
      <c r="M4904" s="56" t="s">
        <v>1846</v>
      </c>
      <c r="N4904" s="57">
        <v>101040</v>
      </c>
      <c r="O4904" s="56"/>
      <c r="P4904" s="56">
        <v>42.1</v>
      </c>
      <c r="Q4904" s="56">
        <v>42.1</v>
      </c>
      <c r="R4904" s="56">
        <v>600</v>
      </c>
      <c r="S4904" s="56" t="s">
        <v>16469</v>
      </c>
      <c r="T4904" s="56"/>
      <c r="U4904" s="56" t="s">
        <v>816</v>
      </c>
      <c r="V4904" s="52"/>
      <c r="W4904" s="56">
        <v>42.1</v>
      </c>
      <c r="X4904" s="56">
        <v>600</v>
      </c>
      <c r="Y4904" s="56" t="s">
        <v>16470</v>
      </c>
      <c r="Z4904" s="56" t="s">
        <v>4442</v>
      </c>
      <c r="AA4904" s="7"/>
      <c r="AB4904" s="7"/>
      <c r="AC4904" s="7"/>
      <c r="AD4904" s="1" t="s">
        <v>16282</v>
      </c>
    </row>
    <row r="4905" spans="1:30">
      <c r="A4905" s="55">
        <v>43930</v>
      </c>
      <c r="B4905" s="56" t="s">
        <v>1385</v>
      </c>
      <c r="C4905" s="56" t="s">
        <v>4444</v>
      </c>
      <c r="D4905" s="56" t="s">
        <v>1387</v>
      </c>
      <c r="E4905" s="56" t="s">
        <v>5308</v>
      </c>
      <c r="F4905" s="56" t="s">
        <v>1413</v>
      </c>
      <c r="G4905" s="56" t="s">
        <v>17</v>
      </c>
      <c r="H4905" s="56" t="s">
        <v>16471</v>
      </c>
      <c r="I4905" s="56" t="s">
        <v>816</v>
      </c>
      <c r="J4905" s="56" t="s">
        <v>1721</v>
      </c>
      <c r="K4905" s="56"/>
      <c r="L4905" s="56" t="s">
        <v>1486</v>
      </c>
      <c r="M4905" s="56" t="s">
        <v>612</v>
      </c>
      <c r="N4905" s="58">
        <v>94375</v>
      </c>
      <c r="O4905" s="56"/>
      <c r="P4905" s="56"/>
      <c r="Q4905" s="56">
        <v>94.1</v>
      </c>
      <c r="R4905" s="56">
        <v>1000</v>
      </c>
      <c r="S4905" s="56" t="s">
        <v>1724</v>
      </c>
      <c r="T4905" s="56"/>
      <c r="U4905" s="56" t="s">
        <v>816</v>
      </c>
      <c r="V4905" s="52"/>
      <c r="W4905" s="56">
        <v>94.1</v>
      </c>
      <c r="X4905" s="56">
        <v>1000</v>
      </c>
      <c r="Y4905" s="56" t="s">
        <v>16472</v>
      </c>
      <c r="Z4905" s="56" t="s">
        <v>4442</v>
      </c>
      <c r="AA4905" s="7"/>
      <c r="AB4905" s="7"/>
      <c r="AC4905" s="7"/>
      <c r="AD4905" s="1" t="s">
        <v>16282</v>
      </c>
    </row>
    <row r="4906" spans="1:30">
      <c r="A4906" s="55">
        <v>43930</v>
      </c>
      <c r="B4906" s="56" t="s">
        <v>1385</v>
      </c>
      <c r="C4906" s="56" t="s">
        <v>4444</v>
      </c>
      <c r="D4906" s="56" t="s">
        <v>1387</v>
      </c>
      <c r="E4906" s="56" t="s">
        <v>5308</v>
      </c>
      <c r="F4906" s="56" t="s">
        <v>1413</v>
      </c>
      <c r="G4906" s="56" t="s">
        <v>17</v>
      </c>
      <c r="H4906" s="56" t="s">
        <v>16473</v>
      </c>
      <c r="I4906" s="56" t="s">
        <v>816</v>
      </c>
      <c r="J4906" s="56" t="s">
        <v>1721</v>
      </c>
      <c r="K4906" s="56"/>
      <c r="L4906" s="56" t="s">
        <v>1486</v>
      </c>
      <c r="M4906" s="56" t="s">
        <v>612</v>
      </c>
      <c r="N4906" s="58">
        <v>94375</v>
      </c>
      <c r="O4906" s="56"/>
      <c r="P4906" s="56"/>
      <c r="Q4906" s="56">
        <v>0.25</v>
      </c>
      <c r="R4906" s="56">
        <v>1100</v>
      </c>
      <c r="S4906" s="56" t="s">
        <v>1724</v>
      </c>
      <c r="T4906" s="56"/>
      <c r="U4906" s="56" t="s">
        <v>816</v>
      </c>
      <c r="V4906" s="52"/>
      <c r="W4906" s="56">
        <v>0.25</v>
      </c>
      <c r="X4906" s="56">
        <v>1100</v>
      </c>
      <c r="Y4906" s="56" t="s">
        <v>16472</v>
      </c>
      <c r="Z4906" s="56" t="s">
        <v>4442</v>
      </c>
      <c r="AA4906" s="7"/>
      <c r="AB4906" s="7"/>
      <c r="AC4906" s="7"/>
      <c r="AD4906" s="1" t="s">
        <v>16282</v>
      </c>
    </row>
    <row r="4907" spans="1:30">
      <c r="A4907" s="55">
        <v>43917</v>
      </c>
      <c r="B4907" s="56" t="s">
        <v>1385</v>
      </c>
      <c r="C4907" s="56" t="s">
        <v>4444</v>
      </c>
      <c r="D4907" s="56" t="s">
        <v>1387</v>
      </c>
      <c r="E4907" s="56" t="s">
        <v>1499</v>
      </c>
      <c r="F4907" s="56" t="s">
        <v>4467</v>
      </c>
      <c r="G4907" s="56" t="s">
        <v>17</v>
      </c>
      <c r="H4907" s="56" t="s">
        <v>1483</v>
      </c>
      <c r="I4907" s="56" t="s">
        <v>19</v>
      </c>
      <c r="J4907" s="56" t="s">
        <v>1484</v>
      </c>
      <c r="K4907" s="56"/>
      <c r="L4907" s="56" t="s">
        <v>1486</v>
      </c>
      <c r="M4907" s="56" t="s">
        <v>612</v>
      </c>
      <c r="N4907" s="57">
        <v>94100</v>
      </c>
      <c r="O4907" s="56"/>
      <c r="P4907" s="56"/>
      <c r="Q4907" s="56">
        <v>94.1</v>
      </c>
      <c r="R4907" s="56">
        <v>1000</v>
      </c>
      <c r="S4907" s="56" t="s">
        <v>16474</v>
      </c>
      <c r="T4907" s="56"/>
      <c r="U4907" s="56" t="s">
        <v>19</v>
      </c>
      <c r="V4907" s="52"/>
      <c r="W4907" s="56">
        <v>94.1</v>
      </c>
      <c r="X4907" s="56">
        <v>1000</v>
      </c>
      <c r="Y4907" s="56" t="s">
        <v>16475</v>
      </c>
      <c r="Z4907" s="56" t="s">
        <v>4443</v>
      </c>
      <c r="AA4907" s="7"/>
      <c r="AB4907" s="7"/>
      <c r="AC4907" s="7"/>
      <c r="AD4907" s="1" t="s">
        <v>16282</v>
      </c>
    </row>
    <row r="4908" spans="1:30">
      <c r="A4908" s="55">
        <v>43938</v>
      </c>
      <c r="B4908" s="56" t="s">
        <v>1385</v>
      </c>
      <c r="C4908" s="56" t="s">
        <v>4444</v>
      </c>
      <c r="D4908" s="56" t="s">
        <v>1387</v>
      </c>
      <c r="E4908" s="56" t="s">
        <v>4456</v>
      </c>
      <c r="F4908" s="56" t="s">
        <v>1811</v>
      </c>
      <c r="G4908" s="56" t="s">
        <v>17</v>
      </c>
      <c r="H4908" s="56" t="s">
        <v>16476</v>
      </c>
      <c r="I4908" s="56" t="s">
        <v>816</v>
      </c>
      <c r="J4908" s="56" t="s">
        <v>16477</v>
      </c>
      <c r="K4908" s="56"/>
      <c r="L4908" s="56" t="s">
        <v>16457</v>
      </c>
      <c r="M4908" s="56" t="s">
        <v>52</v>
      </c>
      <c r="N4908" s="58">
        <v>59937.04</v>
      </c>
      <c r="O4908" s="56"/>
      <c r="P4908" s="56">
        <f>Q4908*R4908</f>
        <v>1923.1799999999998</v>
      </c>
      <c r="Q4908" s="56">
        <v>320.52999999999997</v>
      </c>
      <c r="R4908" s="56">
        <v>6</v>
      </c>
      <c r="S4908" s="56" t="s">
        <v>16478</v>
      </c>
      <c r="T4908" s="56"/>
      <c r="U4908" s="56" t="s">
        <v>816</v>
      </c>
      <c r="V4908" s="52"/>
      <c r="W4908" s="56">
        <v>320.52999999999997</v>
      </c>
      <c r="X4908" s="56">
        <v>6</v>
      </c>
      <c r="Y4908" s="56" t="s">
        <v>16479</v>
      </c>
      <c r="Z4908" s="56" t="s">
        <v>4442</v>
      </c>
      <c r="AA4908" s="7"/>
      <c r="AB4908" s="7"/>
      <c r="AC4908" s="7"/>
      <c r="AD4908" s="1" t="s">
        <v>16282</v>
      </c>
    </row>
    <row r="4909" spans="1:30">
      <c r="A4909" s="55">
        <v>43938</v>
      </c>
      <c r="B4909" s="56" t="s">
        <v>1385</v>
      </c>
      <c r="C4909" s="56" t="s">
        <v>4444</v>
      </c>
      <c r="D4909" s="56" t="s">
        <v>1387</v>
      </c>
      <c r="E4909" s="56" t="s">
        <v>4456</v>
      </c>
      <c r="F4909" s="56" t="s">
        <v>1811</v>
      </c>
      <c r="G4909" s="56" t="s">
        <v>17</v>
      </c>
      <c r="H4909" s="56" t="s">
        <v>16476</v>
      </c>
      <c r="I4909" s="56" t="s">
        <v>816</v>
      </c>
      <c r="J4909" s="56" t="s">
        <v>16477</v>
      </c>
      <c r="K4909" s="56"/>
      <c r="L4909" s="56" t="s">
        <v>16457</v>
      </c>
      <c r="M4909" s="56" t="s">
        <v>52</v>
      </c>
      <c r="N4909" s="58">
        <v>59937.04</v>
      </c>
      <c r="O4909" s="56"/>
      <c r="P4909" s="56"/>
      <c r="Q4909" s="56">
        <v>7597.99</v>
      </c>
      <c r="R4909" s="56">
        <v>6</v>
      </c>
      <c r="S4909" s="56" t="s">
        <v>16478</v>
      </c>
      <c r="T4909" s="56"/>
      <c r="U4909" s="56" t="s">
        <v>816</v>
      </c>
      <c r="V4909" s="52"/>
      <c r="W4909" s="56">
        <v>7597.99</v>
      </c>
      <c r="X4909" s="56">
        <v>6</v>
      </c>
      <c r="Y4909" s="56" t="s">
        <v>16479</v>
      </c>
      <c r="Z4909" s="56" t="s">
        <v>4442</v>
      </c>
      <c r="AA4909" s="7"/>
      <c r="AB4909" s="7"/>
      <c r="AC4909" s="7"/>
      <c r="AD4909" s="1" t="s">
        <v>16282</v>
      </c>
    </row>
    <row r="4910" spans="1:30">
      <c r="A4910" s="55">
        <v>43938</v>
      </c>
      <c r="B4910" s="56" t="s">
        <v>1385</v>
      </c>
      <c r="C4910" s="56" t="s">
        <v>4444</v>
      </c>
      <c r="D4910" s="56" t="s">
        <v>1387</v>
      </c>
      <c r="E4910" s="56" t="s">
        <v>4456</v>
      </c>
      <c r="F4910" s="56" t="s">
        <v>1811</v>
      </c>
      <c r="G4910" s="56" t="s">
        <v>17</v>
      </c>
      <c r="H4910" s="56" t="s">
        <v>16476</v>
      </c>
      <c r="I4910" s="56" t="s">
        <v>816</v>
      </c>
      <c r="J4910" s="56" t="s">
        <v>16477</v>
      </c>
      <c r="K4910" s="56"/>
      <c r="L4910" s="56" t="s">
        <v>16457</v>
      </c>
      <c r="M4910" s="56" t="s">
        <v>52</v>
      </c>
      <c r="N4910" s="58">
        <v>59937.04</v>
      </c>
      <c r="O4910" s="56"/>
      <c r="P4910" s="56"/>
      <c r="Q4910" s="56">
        <v>554.05999999999995</v>
      </c>
      <c r="R4910" s="56">
        <v>2</v>
      </c>
      <c r="S4910" s="56" t="s">
        <v>16478</v>
      </c>
      <c r="T4910" s="56"/>
      <c r="U4910" s="56" t="s">
        <v>816</v>
      </c>
      <c r="V4910" s="52"/>
      <c r="W4910" s="56">
        <v>554.05999999999995</v>
      </c>
      <c r="X4910" s="56">
        <v>2</v>
      </c>
      <c r="Y4910" s="56" t="s">
        <v>16479</v>
      </c>
      <c r="Z4910" s="56" t="s">
        <v>4442</v>
      </c>
      <c r="AA4910" s="7"/>
      <c r="AB4910" s="7"/>
      <c r="AC4910" s="7"/>
      <c r="AD4910" s="1" t="s">
        <v>16282</v>
      </c>
    </row>
    <row r="4911" spans="1:30">
      <c r="A4911" s="55">
        <v>43938</v>
      </c>
      <c r="B4911" s="56" t="s">
        <v>1385</v>
      </c>
      <c r="C4911" s="56" t="s">
        <v>4444</v>
      </c>
      <c r="D4911" s="56" t="s">
        <v>1387</v>
      </c>
      <c r="E4911" s="56" t="s">
        <v>4456</v>
      </c>
      <c r="F4911" s="56" t="s">
        <v>1811</v>
      </c>
      <c r="G4911" s="56" t="s">
        <v>17</v>
      </c>
      <c r="H4911" s="56" t="s">
        <v>16476</v>
      </c>
      <c r="I4911" s="56" t="s">
        <v>816</v>
      </c>
      <c r="J4911" s="56" t="s">
        <v>16477</v>
      </c>
      <c r="K4911" s="56"/>
      <c r="L4911" s="56" t="s">
        <v>16457</v>
      </c>
      <c r="M4911" s="56" t="s">
        <v>52</v>
      </c>
      <c r="N4911" s="58">
        <v>59937.04</v>
      </c>
      <c r="O4911" s="56"/>
      <c r="P4911" s="56"/>
      <c r="Q4911" s="56">
        <v>860.85</v>
      </c>
      <c r="R4911" s="56">
        <v>2</v>
      </c>
      <c r="S4911" s="56" t="s">
        <v>16478</v>
      </c>
      <c r="T4911" s="56"/>
      <c r="U4911" s="56" t="s">
        <v>816</v>
      </c>
      <c r="V4911" s="52"/>
      <c r="W4911" s="56">
        <v>860.85</v>
      </c>
      <c r="X4911" s="56">
        <v>2</v>
      </c>
      <c r="Y4911" s="56" t="s">
        <v>16479</v>
      </c>
      <c r="Z4911" s="56" t="s">
        <v>4442</v>
      </c>
      <c r="AA4911" s="7"/>
      <c r="AB4911" s="7"/>
      <c r="AC4911" s="7"/>
      <c r="AD4911" s="1" t="s">
        <v>16282</v>
      </c>
    </row>
    <row r="4912" spans="1:30">
      <c r="A4912" s="55">
        <v>43938</v>
      </c>
      <c r="B4912" s="56" t="s">
        <v>1385</v>
      </c>
      <c r="C4912" s="56" t="s">
        <v>4444</v>
      </c>
      <c r="D4912" s="56" t="s">
        <v>1387</v>
      </c>
      <c r="E4912" s="56" t="s">
        <v>4456</v>
      </c>
      <c r="F4912" s="56" t="s">
        <v>1811</v>
      </c>
      <c r="G4912" s="56" t="s">
        <v>17</v>
      </c>
      <c r="H4912" s="56" t="s">
        <v>16476</v>
      </c>
      <c r="I4912" s="56" t="s">
        <v>816</v>
      </c>
      <c r="J4912" s="56" t="s">
        <v>16477</v>
      </c>
      <c r="K4912" s="56"/>
      <c r="L4912" s="56" t="s">
        <v>16457</v>
      </c>
      <c r="M4912" s="56" t="s">
        <v>52</v>
      </c>
      <c r="N4912" s="58">
        <v>59937.04</v>
      </c>
      <c r="O4912" s="56"/>
      <c r="P4912" s="56"/>
      <c r="Q4912" s="56">
        <v>576.95000000000005</v>
      </c>
      <c r="R4912" s="56">
        <v>1</v>
      </c>
      <c r="S4912" s="56" t="s">
        <v>16478</v>
      </c>
      <c r="T4912" s="56"/>
      <c r="U4912" s="56" t="s">
        <v>816</v>
      </c>
      <c r="V4912" s="52"/>
      <c r="W4912" s="56">
        <v>576.95000000000005</v>
      </c>
      <c r="X4912" s="56">
        <v>1</v>
      </c>
      <c r="Y4912" s="56" t="s">
        <v>16479</v>
      </c>
      <c r="Z4912" s="56" t="s">
        <v>4442</v>
      </c>
      <c r="AA4912" s="7"/>
      <c r="AB4912" s="7"/>
      <c r="AC4912" s="7"/>
      <c r="AD4912" s="1" t="s">
        <v>16282</v>
      </c>
    </row>
    <row r="4913" spans="1:30">
      <c r="A4913" s="55">
        <v>43938</v>
      </c>
      <c r="B4913" s="56" t="s">
        <v>1385</v>
      </c>
      <c r="C4913" s="56" t="s">
        <v>4444</v>
      </c>
      <c r="D4913" s="56" t="s">
        <v>1387</v>
      </c>
      <c r="E4913" s="56" t="s">
        <v>4456</v>
      </c>
      <c r="F4913" s="56" t="s">
        <v>1811</v>
      </c>
      <c r="G4913" s="56" t="s">
        <v>17</v>
      </c>
      <c r="H4913" s="56" t="s">
        <v>16476</v>
      </c>
      <c r="I4913" s="56" t="s">
        <v>816</v>
      </c>
      <c r="J4913" s="56" t="s">
        <v>16477</v>
      </c>
      <c r="K4913" s="56"/>
      <c r="L4913" s="56" t="s">
        <v>16457</v>
      </c>
      <c r="M4913" s="56" t="s">
        <v>52</v>
      </c>
      <c r="N4913" s="58">
        <v>59937.04</v>
      </c>
      <c r="O4913" s="56"/>
      <c r="P4913" s="56"/>
      <c r="Q4913" s="56">
        <v>179.63</v>
      </c>
      <c r="R4913" s="56">
        <v>1</v>
      </c>
      <c r="S4913" s="56" t="s">
        <v>16478</v>
      </c>
      <c r="T4913" s="56"/>
      <c r="U4913" s="56" t="s">
        <v>816</v>
      </c>
      <c r="V4913" s="52"/>
      <c r="W4913" s="56">
        <v>179.63</v>
      </c>
      <c r="X4913" s="56">
        <v>1</v>
      </c>
      <c r="Y4913" s="56" t="s">
        <v>16479</v>
      </c>
      <c r="Z4913" s="56" t="s">
        <v>4442</v>
      </c>
      <c r="AA4913" s="7"/>
      <c r="AB4913" s="7"/>
      <c r="AC4913" s="7"/>
      <c r="AD4913" s="1" t="s">
        <v>16282</v>
      </c>
    </row>
    <row r="4914" spans="1:30">
      <c r="A4914" s="55">
        <v>43938</v>
      </c>
      <c r="B4914" s="56" t="s">
        <v>1385</v>
      </c>
      <c r="C4914" s="56" t="s">
        <v>4444</v>
      </c>
      <c r="D4914" s="56" t="s">
        <v>1387</v>
      </c>
      <c r="E4914" s="56" t="s">
        <v>4456</v>
      </c>
      <c r="F4914" s="56" t="s">
        <v>1811</v>
      </c>
      <c r="G4914" s="56" t="s">
        <v>17</v>
      </c>
      <c r="H4914" s="56" t="s">
        <v>16476</v>
      </c>
      <c r="I4914" s="56" t="s">
        <v>816</v>
      </c>
      <c r="J4914" s="56" t="s">
        <v>16477</v>
      </c>
      <c r="K4914" s="56"/>
      <c r="L4914" s="56" t="s">
        <v>16457</v>
      </c>
      <c r="M4914" s="56" t="s">
        <v>52</v>
      </c>
      <c r="N4914" s="58">
        <v>59937.04</v>
      </c>
      <c r="O4914" s="56"/>
      <c r="P4914" s="56"/>
      <c r="Q4914" s="56">
        <v>2573.4</v>
      </c>
      <c r="R4914" s="56">
        <v>1</v>
      </c>
      <c r="S4914" s="56" t="s">
        <v>16478</v>
      </c>
      <c r="T4914" s="56"/>
      <c r="U4914" s="56" t="s">
        <v>816</v>
      </c>
      <c r="V4914" s="52"/>
      <c r="W4914" s="56">
        <v>2573.4</v>
      </c>
      <c r="X4914" s="56">
        <v>1</v>
      </c>
      <c r="Y4914" s="56" t="s">
        <v>16479</v>
      </c>
      <c r="Z4914" s="56" t="s">
        <v>4442</v>
      </c>
      <c r="AA4914" s="7"/>
      <c r="AB4914" s="7"/>
      <c r="AC4914" s="7"/>
      <c r="AD4914" s="1" t="s">
        <v>16282</v>
      </c>
    </row>
    <row r="4915" spans="1:30">
      <c r="A4915" s="55">
        <v>43938</v>
      </c>
      <c r="B4915" s="56" t="s">
        <v>1385</v>
      </c>
      <c r="C4915" s="56" t="s">
        <v>4444</v>
      </c>
      <c r="D4915" s="56" t="s">
        <v>1387</v>
      </c>
      <c r="E4915" s="56" t="s">
        <v>4456</v>
      </c>
      <c r="F4915" s="56" t="s">
        <v>1811</v>
      </c>
      <c r="G4915" s="56" t="s">
        <v>17</v>
      </c>
      <c r="H4915" s="56" t="s">
        <v>16476</v>
      </c>
      <c r="I4915" s="56" t="s">
        <v>816</v>
      </c>
      <c r="J4915" s="56" t="s">
        <v>16477</v>
      </c>
      <c r="K4915" s="56"/>
      <c r="L4915" s="56" t="s">
        <v>16457</v>
      </c>
      <c r="M4915" s="56" t="s">
        <v>52</v>
      </c>
      <c r="N4915" s="58">
        <v>59937.04</v>
      </c>
      <c r="O4915" s="56"/>
      <c r="P4915" s="56"/>
      <c r="Q4915" s="56">
        <v>1752.75</v>
      </c>
      <c r="R4915" s="56">
        <v>1</v>
      </c>
      <c r="S4915" s="56" t="s">
        <v>16478</v>
      </c>
      <c r="T4915" s="56"/>
      <c r="U4915" s="56" t="s">
        <v>816</v>
      </c>
      <c r="V4915" s="52"/>
      <c r="W4915" s="56">
        <v>1752.75</v>
      </c>
      <c r="X4915" s="56">
        <v>1</v>
      </c>
      <c r="Y4915" s="56" t="s">
        <v>16479</v>
      </c>
      <c r="Z4915" s="56" t="s">
        <v>4442</v>
      </c>
      <c r="AA4915" s="7"/>
      <c r="AB4915" s="7"/>
      <c r="AC4915" s="7"/>
      <c r="AD4915" s="1" t="s">
        <v>16282</v>
      </c>
    </row>
    <row r="4916" spans="1:30">
      <c r="A4916" s="55">
        <v>43938</v>
      </c>
      <c r="B4916" s="56" t="s">
        <v>1385</v>
      </c>
      <c r="C4916" s="56" t="s">
        <v>4444</v>
      </c>
      <c r="D4916" s="56" t="s">
        <v>1387</v>
      </c>
      <c r="E4916" s="56" t="s">
        <v>4456</v>
      </c>
      <c r="F4916" s="56" t="s">
        <v>1811</v>
      </c>
      <c r="G4916" s="56" t="s">
        <v>17</v>
      </c>
      <c r="H4916" s="56" t="s">
        <v>16476</v>
      </c>
      <c r="I4916" s="56" t="s">
        <v>816</v>
      </c>
      <c r="J4916" s="56" t="s">
        <v>16477</v>
      </c>
      <c r="K4916" s="56"/>
      <c r="L4916" s="56" t="s">
        <v>16457</v>
      </c>
      <c r="M4916" s="56" t="s">
        <v>52</v>
      </c>
      <c r="N4916" s="58">
        <v>59937.04</v>
      </c>
      <c r="O4916" s="56"/>
      <c r="P4916" s="56"/>
      <c r="Q4916" s="56">
        <v>4513.37</v>
      </c>
      <c r="R4916" s="56">
        <v>1</v>
      </c>
      <c r="S4916" s="56" t="s">
        <v>16478</v>
      </c>
      <c r="T4916" s="56"/>
      <c r="U4916" s="56" t="s">
        <v>816</v>
      </c>
      <c r="V4916" s="52"/>
      <c r="W4916" s="56">
        <v>4513.37</v>
      </c>
      <c r="X4916" s="56">
        <v>1</v>
      </c>
      <c r="Y4916" s="56" t="s">
        <v>16479</v>
      </c>
      <c r="Z4916" s="56" t="s">
        <v>4442</v>
      </c>
      <c r="AA4916" s="7"/>
      <c r="AB4916" s="7"/>
      <c r="AC4916" s="7"/>
      <c r="AD4916" s="1" t="s">
        <v>16282</v>
      </c>
    </row>
    <row r="4917" spans="1:30">
      <c r="A4917" s="55" t="s">
        <v>815</v>
      </c>
      <c r="B4917" s="56" t="s">
        <v>15</v>
      </c>
      <c r="C4917" s="56" t="s">
        <v>4458</v>
      </c>
      <c r="D4917" s="56" t="s">
        <v>904</v>
      </c>
      <c r="E4917" s="56" t="s">
        <v>16</v>
      </c>
      <c r="F4917" s="56" t="s">
        <v>4459</v>
      </c>
      <c r="G4917" s="56" t="s">
        <v>17</v>
      </c>
      <c r="H4917" s="56" t="s">
        <v>16440</v>
      </c>
      <c r="I4917" s="56" t="s">
        <v>816</v>
      </c>
      <c r="J4917" s="56" t="s">
        <v>4843</v>
      </c>
      <c r="K4917" s="56" t="s">
        <v>4517</v>
      </c>
      <c r="L4917" s="56" t="s">
        <v>8294</v>
      </c>
      <c r="M4917" s="56" t="s">
        <v>16412</v>
      </c>
      <c r="N4917" s="57">
        <v>55532.160000000003</v>
      </c>
      <c r="O4917" s="56"/>
      <c r="P4917" s="56"/>
      <c r="Q4917" s="56">
        <v>12.44</v>
      </c>
      <c r="R4917" s="56">
        <v>144</v>
      </c>
      <c r="S4917" s="56" t="s">
        <v>16480</v>
      </c>
      <c r="T4917" s="56"/>
      <c r="U4917" s="56" t="s">
        <v>816</v>
      </c>
      <c r="V4917" s="52"/>
      <c r="W4917" s="56">
        <v>12.44</v>
      </c>
      <c r="X4917" s="56">
        <v>144</v>
      </c>
      <c r="Y4917" s="56" t="s">
        <v>16481</v>
      </c>
      <c r="Z4917" s="56" t="s">
        <v>4442</v>
      </c>
      <c r="AA4917" s="7"/>
      <c r="AB4917" s="7"/>
      <c r="AC4917" s="7"/>
      <c r="AD4917" s="1" t="s">
        <v>16282</v>
      </c>
    </row>
    <row r="4918" spans="1:30">
      <c r="A4918" s="55" t="s">
        <v>815</v>
      </c>
      <c r="B4918" s="56" t="s">
        <v>15</v>
      </c>
      <c r="C4918" s="56" t="s">
        <v>4458</v>
      </c>
      <c r="D4918" s="56" t="s">
        <v>904</v>
      </c>
      <c r="E4918" s="56" t="s">
        <v>16</v>
      </c>
      <c r="F4918" s="56" t="s">
        <v>4459</v>
      </c>
      <c r="G4918" s="56" t="s">
        <v>17</v>
      </c>
      <c r="H4918" s="56" t="s">
        <v>16482</v>
      </c>
      <c r="I4918" s="56" t="s">
        <v>816</v>
      </c>
      <c r="J4918" s="56" t="s">
        <v>8267</v>
      </c>
      <c r="K4918" s="56" t="s">
        <v>4517</v>
      </c>
      <c r="L4918" s="56" t="s">
        <v>8294</v>
      </c>
      <c r="M4918" s="56" t="s">
        <v>16412</v>
      </c>
      <c r="N4918" s="57">
        <v>51240</v>
      </c>
      <c r="O4918" s="56"/>
      <c r="P4918" s="56"/>
      <c r="Q4918" s="56">
        <v>12.2</v>
      </c>
      <c r="R4918" s="56">
        <v>120</v>
      </c>
      <c r="S4918" s="56" t="s">
        <v>16413</v>
      </c>
      <c r="T4918" s="56"/>
      <c r="U4918" s="56" t="s">
        <v>816</v>
      </c>
      <c r="V4918" s="52"/>
      <c r="W4918" s="56">
        <v>12.2</v>
      </c>
      <c r="X4918" s="56">
        <v>120</v>
      </c>
      <c r="Y4918" s="56" t="s">
        <v>16483</v>
      </c>
      <c r="Z4918" s="56" t="s">
        <v>4442</v>
      </c>
      <c r="AA4918" s="7"/>
      <c r="AB4918" s="7"/>
      <c r="AC4918" s="7"/>
      <c r="AD4918" s="1" t="s">
        <v>16282</v>
      </c>
    </row>
    <row r="4919" spans="1:30">
      <c r="A4919" s="55">
        <v>43945</v>
      </c>
      <c r="B4919" s="56" t="s">
        <v>21</v>
      </c>
      <c r="C4919" s="56" t="s">
        <v>4297</v>
      </c>
      <c r="D4919" s="56" t="s">
        <v>309</v>
      </c>
      <c r="E4919" s="56" t="s">
        <v>16</v>
      </c>
      <c r="F4919" s="56" t="s">
        <v>4298</v>
      </c>
      <c r="G4919" s="56" t="s">
        <v>34</v>
      </c>
      <c r="H4919" s="56" t="s">
        <v>16484</v>
      </c>
      <c r="I4919" s="56" t="s">
        <v>816</v>
      </c>
      <c r="J4919" s="56" t="s">
        <v>235</v>
      </c>
      <c r="K4919" s="56" t="s">
        <v>3360</v>
      </c>
      <c r="L4919" s="56" t="s">
        <v>16485</v>
      </c>
      <c r="M4919" s="56" t="s">
        <v>16486</v>
      </c>
      <c r="N4919" s="57">
        <v>51060</v>
      </c>
      <c r="O4919" s="56">
        <v>3</v>
      </c>
      <c r="P4919" s="56">
        <v>17020</v>
      </c>
      <c r="Q4919" s="56">
        <v>17020</v>
      </c>
      <c r="R4919" s="56">
        <v>3</v>
      </c>
      <c r="S4919" s="56" t="s">
        <v>4428</v>
      </c>
      <c r="T4919" s="56" t="s">
        <v>399</v>
      </c>
      <c r="U4919" s="56" t="s">
        <v>816</v>
      </c>
      <c r="V4919" s="52"/>
      <c r="W4919" s="56">
        <v>17020</v>
      </c>
      <c r="X4919" s="56">
        <v>3</v>
      </c>
      <c r="Y4919" s="56" t="s">
        <v>16487</v>
      </c>
      <c r="Z4919" s="56" t="s">
        <v>4442</v>
      </c>
      <c r="AA4919" s="7"/>
      <c r="AB4919" s="7"/>
      <c r="AC4919" s="7"/>
      <c r="AD4919" s="1" t="s">
        <v>16282</v>
      </c>
    </row>
    <row r="4920" spans="1:30">
      <c r="A4920" s="55" t="s">
        <v>815</v>
      </c>
      <c r="B4920" s="56" t="s">
        <v>15</v>
      </c>
      <c r="C4920" s="56" t="s">
        <v>4458</v>
      </c>
      <c r="D4920" s="56" t="s">
        <v>904</v>
      </c>
      <c r="E4920" s="56" t="s">
        <v>16</v>
      </c>
      <c r="F4920" s="56" t="s">
        <v>4459</v>
      </c>
      <c r="G4920" s="56" t="s">
        <v>17</v>
      </c>
      <c r="H4920" s="56" t="s">
        <v>16488</v>
      </c>
      <c r="I4920" s="56" t="s">
        <v>816</v>
      </c>
      <c r="J4920" s="56" t="s">
        <v>4843</v>
      </c>
      <c r="K4920" s="56" t="s">
        <v>4517</v>
      </c>
      <c r="L4920" s="56" t="s">
        <v>8294</v>
      </c>
      <c r="M4920" s="56" t="s">
        <v>16412</v>
      </c>
      <c r="N4920" s="57">
        <v>46147.839999999997</v>
      </c>
      <c r="O4920" s="56"/>
      <c r="P4920" s="56"/>
      <c r="Q4920" s="56">
        <v>23.26</v>
      </c>
      <c r="R4920" s="56">
        <v>64</v>
      </c>
      <c r="S4920" s="56" t="s">
        <v>16480</v>
      </c>
      <c r="T4920" s="56"/>
      <c r="U4920" s="56" t="s">
        <v>816</v>
      </c>
      <c r="V4920" s="52"/>
      <c r="W4920" s="56">
        <v>23.26</v>
      </c>
      <c r="X4920" s="56">
        <v>64</v>
      </c>
      <c r="Y4920" s="56" t="s">
        <v>16489</v>
      </c>
      <c r="Z4920" s="56" t="s">
        <v>4442</v>
      </c>
      <c r="AA4920" s="7"/>
      <c r="AB4920" s="7"/>
      <c r="AC4920" s="7"/>
      <c r="AD4920" s="1" t="s">
        <v>16282</v>
      </c>
    </row>
    <row r="4921" spans="1:30">
      <c r="A4921" s="55">
        <v>43934</v>
      </c>
      <c r="B4921" s="56" t="s">
        <v>1385</v>
      </c>
      <c r="C4921" s="56" t="s">
        <v>4444</v>
      </c>
      <c r="D4921" s="56" t="s">
        <v>1387</v>
      </c>
      <c r="E4921" s="56" t="s">
        <v>1499</v>
      </c>
      <c r="F4921" s="56" t="s">
        <v>1520</v>
      </c>
      <c r="G4921" s="56" t="s">
        <v>17</v>
      </c>
      <c r="H4921" s="56" t="s">
        <v>16490</v>
      </c>
      <c r="I4921" s="56" t="s">
        <v>816</v>
      </c>
      <c r="J4921" s="56" t="s">
        <v>16417</v>
      </c>
      <c r="K4921" s="56"/>
      <c r="L4921" s="56" t="s">
        <v>16491</v>
      </c>
      <c r="M4921" s="56" t="s">
        <v>16492</v>
      </c>
      <c r="N4921" s="57">
        <v>44787.199999999997</v>
      </c>
      <c r="O4921" s="56"/>
      <c r="P4921" s="56"/>
      <c r="Q4921" s="56">
        <v>2.8</v>
      </c>
      <c r="R4921" s="56">
        <v>16000</v>
      </c>
      <c r="S4921" s="56" t="s">
        <v>16493</v>
      </c>
      <c r="T4921" s="56"/>
      <c r="U4921" s="56" t="s">
        <v>816</v>
      </c>
      <c r="V4921" s="52"/>
      <c r="W4921" s="56">
        <v>2.8</v>
      </c>
      <c r="X4921" s="56">
        <v>16000</v>
      </c>
      <c r="Y4921" s="56" t="s">
        <v>16494</v>
      </c>
      <c r="Z4921" s="56" t="s">
        <v>4442</v>
      </c>
      <c r="AA4921" s="7"/>
      <c r="AB4921" s="7"/>
      <c r="AC4921" s="7"/>
      <c r="AD4921" s="1" t="s">
        <v>16282</v>
      </c>
    </row>
    <row r="4922" spans="1:30">
      <c r="A4922" s="55">
        <v>43927</v>
      </c>
      <c r="B4922" s="56" t="s">
        <v>21</v>
      </c>
      <c r="C4922" s="56" t="s">
        <v>5366</v>
      </c>
      <c r="D4922" s="56" t="s">
        <v>904</v>
      </c>
      <c r="E4922" s="56" t="s">
        <v>16</v>
      </c>
      <c r="F4922" s="56" t="s">
        <v>16495</v>
      </c>
      <c r="G4922" s="56" t="s">
        <v>17</v>
      </c>
      <c r="H4922" s="56" t="s">
        <v>16496</v>
      </c>
      <c r="I4922" s="56" t="s">
        <v>19</v>
      </c>
      <c r="J4922" s="56" t="s">
        <v>931</v>
      </c>
      <c r="K4922" s="56" t="s">
        <v>179</v>
      </c>
      <c r="L4922" s="56" t="s">
        <v>16497</v>
      </c>
      <c r="M4922" s="56"/>
      <c r="N4922" s="57">
        <v>39000</v>
      </c>
      <c r="O4922" s="56"/>
      <c r="P4922" s="56"/>
      <c r="Q4922" s="56" t="s">
        <v>815</v>
      </c>
      <c r="R4922" s="56" t="s">
        <v>815</v>
      </c>
      <c r="S4922" s="56" t="s">
        <v>16498</v>
      </c>
      <c r="T4922" s="56"/>
      <c r="U4922" s="56" t="s">
        <v>19</v>
      </c>
      <c r="V4922" s="52"/>
      <c r="W4922" s="56" t="s">
        <v>815</v>
      </c>
      <c r="X4922" s="20">
        <v>0</v>
      </c>
      <c r="Y4922" s="56" t="s">
        <v>16499</v>
      </c>
      <c r="Z4922" s="56" t="s">
        <v>4443</v>
      </c>
      <c r="AA4922" s="7"/>
      <c r="AB4922" s="7"/>
      <c r="AC4922" s="7"/>
      <c r="AD4922" s="1" t="s">
        <v>16282</v>
      </c>
    </row>
    <row r="4923" spans="1:30">
      <c r="A4923" s="55">
        <v>43922</v>
      </c>
      <c r="B4923" s="56" t="s">
        <v>1385</v>
      </c>
      <c r="C4923" s="56" t="s">
        <v>4444</v>
      </c>
      <c r="D4923" s="56" t="s">
        <v>1387</v>
      </c>
      <c r="E4923" s="56" t="s">
        <v>4456</v>
      </c>
      <c r="F4923" s="56" t="s">
        <v>4469</v>
      </c>
      <c r="G4923" s="56" t="s">
        <v>17</v>
      </c>
      <c r="H4923" s="56" t="s">
        <v>1546</v>
      </c>
      <c r="I4923" s="56" t="s">
        <v>19</v>
      </c>
      <c r="J4923" s="56" t="s">
        <v>1547</v>
      </c>
      <c r="K4923" s="56" t="s">
        <v>245</v>
      </c>
      <c r="L4923" s="56" t="s">
        <v>1549</v>
      </c>
      <c r="M4923" s="56" t="s">
        <v>1550</v>
      </c>
      <c r="N4923" s="57">
        <v>33000</v>
      </c>
      <c r="O4923" s="56"/>
      <c r="P4923" s="56"/>
      <c r="Q4923" s="56">
        <v>110</v>
      </c>
      <c r="R4923" s="56">
        <v>300</v>
      </c>
      <c r="S4923" s="56" t="s">
        <v>16500</v>
      </c>
      <c r="T4923" s="56"/>
      <c r="U4923" s="56" t="s">
        <v>19</v>
      </c>
      <c r="V4923" s="52"/>
      <c r="W4923" s="56">
        <v>110</v>
      </c>
      <c r="X4923" s="56">
        <v>300</v>
      </c>
      <c r="Y4923" s="56" t="s">
        <v>16501</v>
      </c>
      <c r="Z4923" s="56" t="s">
        <v>4443</v>
      </c>
      <c r="AA4923" s="7"/>
      <c r="AB4923" s="7"/>
      <c r="AC4923" s="7"/>
      <c r="AD4923" s="1" t="s">
        <v>16282</v>
      </c>
    </row>
    <row r="4924" spans="1:30">
      <c r="A4924" s="55">
        <v>43935</v>
      </c>
      <c r="B4924" s="56" t="s">
        <v>1385</v>
      </c>
      <c r="C4924" s="56" t="s">
        <v>4444</v>
      </c>
      <c r="D4924" s="56" t="s">
        <v>1387</v>
      </c>
      <c r="E4924" s="56" t="s">
        <v>1499</v>
      </c>
      <c r="F4924" s="56" t="s">
        <v>4467</v>
      </c>
      <c r="G4924" s="56" t="s">
        <v>17</v>
      </c>
      <c r="H4924" s="56" t="s">
        <v>1791</v>
      </c>
      <c r="I4924" s="56" t="s">
        <v>19</v>
      </c>
      <c r="J4924" s="56" t="s">
        <v>1792</v>
      </c>
      <c r="K4924" s="56"/>
      <c r="L4924" s="56" t="s">
        <v>1793</v>
      </c>
      <c r="M4924" s="56" t="s">
        <v>1794</v>
      </c>
      <c r="N4924" s="57">
        <v>32000</v>
      </c>
      <c r="O4924" s="56"/>
      <c r="P4924" s="56"/>
      <c r="Q4924" s="56">
        <v>160</v>
      </c>
      <c r="R4924" s="56">
        <v>200</v>
      </c>
      <c r="S4924" s="56" t="s">
        <v>16502</v>
      </c>
      <c r="T4924" s="56"/>
      <c r="U4924" s="56" t="s">
        <v>19</v>
      </c>
      <c r="V4924" s="52"/>
      <c r="W4924" s="56">
        <v>160</v>
      </c>
      <c r="X4924" s="56">
        <v>200</v>
      </c>
      <c r="Y4924" s="56" t="s">
        <v>16503</v>
      </c>
      <c r="Z4924" s="56" t="s">
        <v>4443</v>
      </c>
      <c r="AA4924" s="7"/>
      <c r="AB4924" s="7"/>
      <c r="AC4924" s="7"/>
      <c r="AD4924" s="1" t="s">
        <v>16282</v>
      </c>
    </row>
    <row r="4925" spans="1:30">
      <c r="A4925" s="55">
        <v>43938</v>
      </c>
      <c r="B4925" s="56" t="s">
        <v>1385</v>
      </c>
      <c r="C4925" s="56" t="s">
        <v>4444</v>
      </c>
      <c r="D4925" s="56" t="s">
        <v>1387</v>
      </c>
      <c r="E4925" s="56" t="s">
        <v>4456</v>
      </c>
      <c r="F4925" s="56" t="s">
        <v>1811</v>
      </c>
      <c r="G4925" s="56" t="s">
        <v>17</v>
      </c>
      <c r="H4925" s="56" t="s">
        <v>16504</v>
      </c>
      <c r="I4925" s="56" t="s">
        <v>816</v>
      </c>
      <c r="J4925" s="56" t="s">
        <v>16505</v>
      </c>
      <c r="K4925" s="56"/>
      <c r="L4925" s="56" t="s">
        <v>16506</v>
      </c>
      <c r="M4925" s="56" t="s">
        <v>16507</v>
      </c>
      <c r="N4925" s="58">
        <v>28750</v>
      </c>
      <c r="O4925" s="56"/>
      <c r="P4925" s="56"/>
      <c r="Q4925" s="56">
        <v>6749</v>
      </c>
      <c r="R4925" s="56">
        <v>4</v>
      </c>
      <c r="S4925" s="56" t="s">
        <v>16508</v>
      </c>
      <c r="T4925" s="56"/>
      <c r="U4925" s="56" t="s">
        <v>816</v>
      </c>
      <c r="V4925" s="52"/>
      <c r="W4925" s="56">
        <v>6749</v>
      </c>
      <c r="X4925" s="56">
        <v>4</v>
      </c>
      <c r="Y4925" s="56" t="s">
        <v>16509</v>
      </c>
      <c r="Z4925" s="56" t="s">
        <v>4442</v>
      </c>
      <c r="AA4925" s="7"/>
      <c r="AB4925" s="7"/>
      <c r="AC4925" s="7"/>
      <c r="AD4925" s="1" t="s">
        <v>16282</v>
      </c>
    </row>
    <row r="4926" spans="1:30">
      <c r="A4926" s="55">
        <v>43938</v>
      </c>
      <c r="B4926" s="56" t="s">
        <v>1385</v>
      </c>
      <c r="C4926" s="56" t="s">
        <v>4444</v>
      </c>
      <c r="D4926" s="56" t="s">
        <v>1387</v>
      </c>
      <c r="E4926" s="56" t="s">
        <v>4456</v>
      </c>
      <c r="F4926" s="56" t="s">
        <v>1811</v>
      </c>
      <c r="G4926" s="56" t="s">
        <v>17</v>
      </c>
      <c r="H4926" s="56" t="s">
        <v>16504</v>
      </c>
      <c r="I4926" s="56" t="s">
        <v>816</v>
      </c>
      <c r="J4926" s="56" t="s">
        <v>16505</v>
      </c>
      <c r="K4926" s="56"/>
      <c r="L4926" s="56" t="s">
        <v>16506</v>
      </c>
      <c r="M4926" s="56" t="s">
        <v>16507</v>
      </c>
      <c r="N4926" s="58">
        <v>28750</v>
      </c>
      <c r="O4926" s="56"/>
      <c r="P4926" s="56"/>
      <c r="Q4926" s="56">
        <v>877</v>
      </c>
      <c r="R4926" s="56">
        <v>2</v>
      </c>
      <c r="S4926" s="56" t="s">
        <v>16508</v>
      </c>
      <c r="T4926" s="56"/>
      <c r="U4926" s="56" t="s">
        <v>816</v>
      </c>
      <c r="V4926" s="52"/>
      <c r="W4926" s="56">
        <v>877</v>
      </c>
      <c r="X4926" s="56">
        <v>2</v>
      </c>
      <c r="Y4926" s="56" t="s">
        <v>16509</v>
      </c>
      <c r="Z4926" s="56" t="s">
        <v>4442</v>
      </c>
      <c r="AA4926" s="7"/>
      <c r="AB4926" s="7"/>
      <c r="AC4926" s="7"/>
      <c r="AD4926" s="1" t="s">
        <v>16282</v>
      </c>
    </row>
    <row r="4927" spans="1:30">
      <c r="A4927" s="55" t="s">
        <v>815</v>
      </c>
      <c r="B4927" s="56" t="s">
        <v>15</v>
      </c>
      <c r="C4927" s="56" t="s">
        <v>4458</v>
      </c>
      <c r="D4927" s="56" t="s">
        <v>904</v>
      </c>
      <c r="E4927" s="56" t="s">
        <v>16</v>
      </c>
      <c r="F4927" s="56" t="s">
        <v>4459</v>
      </c>
      <c r="G4927" s="56" t="s">
        <v>17</v>
      </c>
      <c r="H4927" s="56" t="s">
        <v>16488</v>
      </c>
      <c r="I4927" s="56" t="s">
        <v>816</v>
      </c>
      <c r="J4927" s="56" t="s">
        <v>8267</v>
      </c>
      <c r="K4927" s="56" t="s">
        <v>4517</v>
      </c>
      <c r="L4927" s="56" t="s">
        <v>8294</v>
      </c>
      <c r="M4927" s="56" t="s">
        <v>16412</v>
      </c>
      <c r="N4927" s="57">
        <v>26051.200000000001</v>
      </c>
      <c r="O4927" s="56"/>
      <c r="P4927" s="56"/>
      <c r="Q4927" s="56">
        <v>22.36</v>
      </c>
      <c r="R4927" s="56">
        <v>32</v>
      </c>
      <c r="S4927" s="56" t="s">
        <v>16413</v>
      </c>
      <c r="T4927" s="56"/>
      <c r="U4927" s="56" t="s">
        <v>816</v>
      </c>
      <c r="V4927" s="52"/>
      <c r="W4927" s="56">
        <v>22.36</v>
      </c>
      <c r="X4927" s="56">
        <v>32</v>
      </c>
      <c r="Y4927" s="56" t="s">
        <v>16510</v>
      </c>
      <c r="Z4927" s="56" t="s">
        <v>4442</v>
      </c>
      <c r="AA4927" s="7"/>
      <c r="AB4927" s="7"/>
      <c r="AC4927" s="7"/>
      <c r="AD4927" s="1" t="s">
        <v>16282</v>
      </c>
    </row>
    <row r="4928" spans="1:30">
      <c r="A4928" s="55">
        <v>43949</v>
      </c>
      <c r="B4928" s="56" t="s">
        <v>21</v>
      </c>
      <c r="C4928" s="56" t="s">
        <v>5327</v>
      </c>
      <c r="D4928" s="56" t="s">
        <v>904</v>
      </c>
      <c r="E4928" s="56" t="s">
        <v>16</v>
      </c>
      <c r="F4928" s="56" t="s">
        <v>3478</v>
      </c>
      <c r="G4928" s="56" t="s">
        <v>17</v>
      </c>
      <c r="H4928" s="56" t="s">
        <v>16511</v>
      </c>
      <c r="I4928" s="56" t="s">
        <v>19</v>
      </c>
      <c r="J4928" s="56"/>
      <c r="K4928" s="56" t="s">
        <v>8891</v>
      </c>
      <c r="L4928" s="56" t="s">
        <v>16512</v>
      </c>
      <c r="M4928" s="56" t="s">
        <v>16513</v>
      </c>
      <c r="N4928" s="57">
        <v>25680</v>
      </c>
      <c r="O4928" s="56">
        <v>240</v>
      </c>
      <c r="P4928" s="56">
        <v>107</v>
      </c>
      <c r="Q4928" s="56">
        <v>107</v>
      </c>
      <c r="R4928" s="56">
        <v>240</v>
      </c>
      <c r="S4928" s="56" t="s">
        <v>16514</v>
      </c>
      <c r="T4928" s="56" t="s">
        <v>3506</v>
      </c>
      <c r="U4928" s="56" t="s">
        <v>19</v>
      </c>
      <c r="V4928" s="52"/>
      <c r="W4928" s="56">
        <v>107</v>
      </c>
      <c r="X4928" s="56">
        <v>240</v>
      </c>
      <c r="Y4928" s="56" t="s">
        <v>16515</v>
      </c>
      <c r="Z4928" s="56" t="s">
        <v>4443</v>
      </c>
      <c r="AA4928" s="7"/>
      <c r="AB4928" s="7"/>
      <c r="AC4928" s="7"/>
      <c r="AD4928" s="1" t="s">
        <v>16282</v>
      </c>
    </row>
    <row r="4929" spans="1:30">
      <c r="A4929" s="55">
        <v>43945</v>
      </c>
      <c r="B4929" s="56" t="s">
        <v>21</v>
      </c>
      <c r="C4929" s="56" t="s">
        <v>4238</v>
      </c>
      <c r="D4929" s="56" t="s">
        <v>309</v>
      </c>
      <c r="E4929" s="56" t="s">
        <v>16</v>
      </c>
      <c r="F4929" s="56" t="s">
        <v>5523</v>
      </c>
      <c r="G4929" s="56" t="s">
        <v>37</v>
      </c>
      <c r="H4929" s="56" t="s">
        <v>16516</v>
      </c>
      <c r="I4929" s="56" t="s">
        <v>816</v>
      </c>
      <c r="J4929" s="56" t="s">
        <v>16517</v>
      </c>
      <c r="K4929" s="56" t="s">
        <v>351</v>
      </c>
      <c r="L4929" s="56" t="s">
        <v>16518</v>
      </c>
      <c r="M4929" s="56" t="s">
        <v>16519</v>
      </c>
      <c r="N4929" s="57">
        <v>25486.5</v>
      </c>
      <c r="O4929" s="56">
        <v>1000</v>
      </c>
      <c r="P4929" s="56">
        <v>25.49</v>
      </c>
      <c r="Q4929" s="56">
        <v>25.49</v>
      </c>
      <c r="R4929" s="56">
        <v>1000</v>
      </c>
      <c r="S4929" s="56" t="s">
        <v>16520</v>
      </c>
      <c r="T4929" s="56" t="s">
        <v>4405</v>
      </c>
      <c r="U4929" s="56" t="s">
        <v>816</v>
      </c>
      <c r="V4929" s="52"/>
      <c r="W4929" s="56">
        <v>25.49</v>
      </c>
      <c r="X4929" s="56">
        <v>1000</v>
      </c>
      <c r="Y4929" s="56" t="s">
        <v>16521</v>
      </c>
      <c r="Z4929" s="56" t="s">
        <v>4442</v>
      </c>
      <c r="AA4929" s="7"/>
      <c r="AB4929" s="7"/>
      <c r="AC4929" s="7"/>
      <c r="AD4929" s="1" t="s">
        <v>16282</v>
      </c>
    </row>
    <row r="4930" spans="1:30">
      <c r="A4930" s="55" t="s">
        <v>815</v>
      </c>
      <c r="B4930" s="56" t="s">
        <v>15</v>
      </c>
      <c r="C4930" s="56" t="s">
        <v>4458</v>
      </c>
      <c r="D4930" s="56" t="s">
        <v>904</v>
      </c>
      <c r="E4930" s="56" t="s">
        <v>16</v>
      </c>
      <c r="F4930" s="56" t="s">
        <v>4459</v>
      </c>
      <c r="G4930" s="56" t="s">
        <v>17</v>
      </c>
      <c r="H4930" s="56" t="s">
        <v>16482</v>
      </c>
      <c r="I4930" s="56" t="s">
        <v>816</v>
      </c>
      <c r="J4930" s="56" t="s">
        <v>4843</v>
      </c>
      <c r="K4930" s="56" t="s">
        <v>4517</v>
      </c>
      <c r="L4930" s="56" t="s">
        <v>8294</v>
      </c>
      <c r="M4930" s="56" t="s">
        <v>16412</v>
      </c>
      <c r="N4930" s="57">
        <v>18910</v>
      </c>
      <c r="O4930" s="56"/>
      <c r="P4930" s="56"/>
      <c r="Q4930" s="56">
        <v>12.2</v>
      </c>
      <c r="R4930" s="56">
        <v>50</v>
      </c>
      <c r="S4930" s="56" t="s">
        <v>16480</v>
      </c>
      <c r="T4930" s="56"/>
      <c r="U4930" s="56" t="s">
        <v>816</v>
      </c>
      <c r="V4930" s="52"/>
      <c r="W4930" s="56">
        <v>12.2</v>
      </c>
      <c r="X4930" s="56">
        <v>50</v>
      </c>
      <c r="Y4930" s="56" t="s">
        <v>16522</v>
      </c>
      <c r="Z4930" s="56" t="s">
        <v>4442</v>
      </c>
      <c r="AA4930" s="7"/>
      <c r="AB4930" s="7"/>
      <c r="AC4930" s="7"/>
      <c r="AD4930" s="1" t="s">
        <v>16282</v>
      </c>
    </row>
    <row r="4931" spans="1:30">
      <c r="A4931" s="55">
        <v>43934</v>
      </c>
      <c r="B4931" s="56" t="s">
        <v>1385</v>
      </c>
      <c r="C4931" s="56" t="s">
        <v>4444</v>
      </c>
      <c r="D4931" s="56" t="s">
        <v>1387</v>
      </c>
      <c r="E4931" s="56" t="s">
        <v>1499</v>
      </c>
      <c r="F4931" s="56" t="s">
        <v>1520</v>
      </c>
      <c r="G4931" s="56" t="s">
        <v>17</v>
      </c>
      <c r="H4931" s="56" t="s">
        <v>16523</v>
      </c>
      <c r="I4931" s="56" t="s">
        <v>816</v>
      </c>
      <c r="J4931" s="56" t="s">
        <v>16417</v>
      </c>
      <c r="K4931" s="56"/>
      <c r="L4931" s="56" t="s">
        <v>16524</v>
      </c>
      <c r="M4931" s="56" t="s">
        <v>16525</v>
      </c>
      <c r="N4931" s="58">
        <v>16840.310000000001</v>
      </c>
      <c r="O4931" s="56"/>
      <c r="P4931" s="56"/>
      <c r="Q4931" s="56">
        <v>0.85</v>
      </c>
      <c r="R4931" s="56">
        <v>2000</v>
      </c>
      <c r="S4931" s="56" t="s">
        <v>16526</v>
      </c>
      <c r="T4931" s="56"/>
      <c r="U4931" s="56" t="s">
        <v>816</v>
      </c>
      <c r="V4931" s="52"/>
      <c r="W4931" s="56">
        <v>0.85</v>
      </c>
      <c r="X4931" s="56">
        <v>2000</v>
      </c>
      <c r="Y4931" s="56" t="s">
        <v>16527</v>
      </c>
      <c r="Z4931" s="56" t="s">
        <v>4442</v>
      </c>
      <c r="AA4931" s="7"/>
      <c r="AB4931" s="7"/>
      <c r="AC4931" s="7"/>
      <c r="AD4931" s="1" t="s">
        <v>16282</v>
      </c>
    </row>
    <row r="4932" spans="1:30">
      <c r="A4932" s="55">
        <v>43934</v>
      </c>
      <c r="B4932" s="56" t="s">
        <v>1385</v>
      </c>
      <c r="C4932" s="56" t="s">
        <v>4444</v>
      </c>
      <c r="D4932" s="56" t="s">
        <v>1387</v>
      </c>
      <c r="E4932" s="56" t="s">
        <v>1499</v>
      </c>
      <c r="F4932" s="56" t="s">
        <v>1520</v>
      </c>
      <c r="G4932" s="56" t="s">
        <v>17</v>
      </c>
      <c r="H4932" s="56" t="s">
        <v>16528</v>
      </c>
      <c r="I4932" s="56" t="s">
        <v>816</v>
      </c>
      <c r="J4932" s="56" t="s">
        <v>16417</v>
      </c>
      <c r="K4932" s="56"/>
      <c r="L4932" s="56" t="s">
        <v>16524</v>
      </c>
      <c r="M4932" s="56" t="s">
        <v>16525</v>
      </c>
      <c r="N4932" s="58">
        <v>16840.310000000001</v>
      </c>
      <c r="O4932" s="56"/>
      <c r="P4932" s="56"/>
      <c r="Q4932" s="56">
        <v>10736.49</v>
      </c>
      <c r="R4932" s="56">
        <v>1</v>
      </c>
      <c r="S4932" s="56" t="s">
        <v>16529</v>
      </c>
      <c r="T4932" s="56"/>
      <c r="U4932" s="56" t="s">
        <v>816</v>
      </c>
      <c r="V4932" s="52"/>
      <c r="W4932" s="56">
        <v>10736.49</v>
      </c>
      <c r="X4932" s="56">
        <v>1</v>
      </c>
      <c r="Y4932" s="56" t="s">
        <v>16527</v>
      </c>
      <c r="Z4932" s="56" t="s">
        <v>4442</v>
      </c>
      <c r="AA4932" s="7"/>
      <c r="AB4932" s="7"/>
      <c r="AC4932" s="7"/>
      <c r="AD4932" s="1" t="s">
        <v>16282</v>
      </c>
    </row>
    <row r="4933" spans="1:30">
      <c r="A4933" s="55">
        <v>43934</v>
      </c>
      <c r="B4933" s="56" t="s">
        <v>1385</v>
      </c>
      <c r="C4933" s="56" t="s">
        <v>4444</v>
      </c>
      <c r="D4933" s="56" t="s">
        <v>1387</v>
      </c>
      <c r="E4933" s="56" t="s">
        <v>1499</v>
      </c>
      <c r="F4933" s="56" t="s">
        <v>1520</v>
      </c>
      <c r="G4933" s="56" t="s">
        <v>17</v>
      </c>
      <c r="H4933" s="56" t="s">
        <v>16530</v>
      </c>
      <c r="I4933" s="56" t="s">
        <v>816</v>
      </c>
      <c r="J4933" s="56" t="s">
        <v>16417</v>
      </c>
      <c r="K4933" s="56"/>
      <c r="L4933" s="56" t="s">
        <v>16524</v>
      </c>
      <c r="M4933" s="56" t="s">
        <v>16525</v>
      </c>
      <c r="N4933" s="58">
        <v>16840.310000000001</v>
      </c>
      <c r="O4933" s="56"/>
      <c r="P4933" s="56"/>
      <c r="Q4933" s="56">
        <v>304.8</v>
      </c>
      <c r="R4933" s="56">
        <v>2</v>
      </c>
      <c r="S4933" s="56" t="s">
        <v>16529</v>
      </c>
      <c r="T4933" s="56"/>
      <c r="U4933" s="56" t="s">
        <v>816</v>
      </c>
      <c r="V4933" s="52"/>
      <c r="W4933" s="56">
        <v>304.8</v>
      </c>
      <c r="X4933" s="56">
        <v>2</v>
      </c>
      <c r="Y4933" s="56" t="s">
        <v>16527</v>
      </c>
      <c r="Z4933" s="56" t="s">
        <v>4442</v>
      </c>
      <c r="AA4933" s="7"/>
      <c r="AB4933" s="7"/>
      <c r="AC4933" s="7"/>
      <c r="AD4933" s="1" t="s">
        <v>16282</v>
      </c>
    </row>
    <row r="4934" spans="1:30">
      <c r="A4934" s="55">
        <v>43934</v>
      </c>
      <c r="B4934" s="56" t="s">
        <v>1385</v>
      </c>
      <c r="C4934" s="56" t="s">
        <v>4444</v>
      </c>
      <c r="D4934" s="56" t="s">
        <v>1387</v>
      </c>
      <c r="E4934" s="56" t="s">
        <v>1499</v>
      </c>
      <c r="F4934" s="56" t="s">
        <v>1520</v>
      </c>
      <c r="G4934" s="56" t="s">
        <v>17</v>
      </c>
      <c r="H4934" s="56" t="s">
        <v>16531</v>
      </c>
      <c r="I4934" s="56" t="s">
        <v>816</v>
      </c>
      <c r="J4934" s="56" t="s">
        <v>16417</v>
      </c>
      <c r="K4934" s="56"/>
      <c r="L4934" s="56" t="s">
        <v>16524</v>
      </c>
      <c r="M4934" s="56" t="s">
        <v>16525</v>
      </c>
      <c r="N4934" s="58">
        <v>16840.310000000001</v>
      </c>
      <c r="O4934" s="56"/>
      <c r="P4934" s="56"/>
      <c r="Q4934" s="56">
        <v>299.93</v>
      </c>
      <c r="R4934" s="56">
        <v>5</v>
      </c>
      <c r="S4934" s="56" t="s">
        <v>16529</v>
      </c>
      <c r="T4934" s="56"/>
      <c r="U4934" s="56" t="s">
        <v>816</v>
      </c>
      <c r="V4934" s="52"/>
      <c r="W4934" s="56">
        <v>299.93</v>
      </c>
      <c r="X4934" s="56">
        <v>5</v>
      </c>
      <c r="Y4934" s="56" t="s">
        <v>16527</v>
      </c>
      <c r="Z4934" s="56" t="s">
        <v>4442</v>
      </c>
      <c r="AA4934" s="7"/>
      <c r="AB4934" s="7"/>
      <c r="AC4934" s="7"/>
      <c r="AD4934" s="1" t="s">
        <v>16282</v>
      </c>
    </row>
    <row r="4935" spans="1:30">
      <c r="A4935" s="55">
        <v>43934</v>
      </c>
      <c r="B4935" s="56" t="s">
        <v>1385</v>
      </c>
      <c r="C4935" s="56" t="s">
        <v>4444</v>
      </c>
      <c r="D4935" s="56" t="s">
        <v>1387</v>
      </c>
      <c r="E4935" s="56" t="s">
        <v>1499</v>
      </c>
      <c r="F4935" s="56" t="s">
        <v>1520</v>
      </c>
      <c r="G4935" s="56" t="s">
        <v>17</v>
      </c>
      <c r="H4935" s="56" t="s">
        <v>16532</v>
      </c>
      <c r="I4935" s="56" t="s">
        <v>816</v>
      </c>
      <c r="J4935" s="56" t="s">
        <v>16417</v>
      </c>
      <c r="K4935" s="56"/>
      <c r="L4935" s="56" t="s">
        <v>16524</v>
      </c>
      <c r="M4935" s="56" t="s">
        <v>16525</v>
      </c>
      <c r="N4935" s="58">
        <v>16840.310000000001</v>
      </c>
      <c r="O4935" s="56"/>
      <c r="P4935" s="56"/>
      <c r="Q4935" s="56">
        <v>125.57</v>
      </c>
      <c r="R4935" s="56">
        <v>1</v>
      </c>
      <c r="S4935" s="56" t="s">
        <v>16529</v>
      </c>
      <c r="T4935" s="56"/>
      <c r="U4935" s="56" t="s">
        <v>816</v>
      </c>
      <c r="V4935" s="52"/>
      <c r="W4935" s="56">
        <v>125.57</v>
      </c>
      <c r="X4935" s="56">
        <v>1</v>
      </c>
      <c r="Y4935" s="56" t="s">
        <v>16527</v>
      </c>
      <c r="Z4935" s="56" t="s">
        <v>4442</v>
      </c>
      <c r="AA4935" s="7"/>
      <c r="AB4935" s="7"/>
      <c r="AC4935" s="7"/>
      <c r="AD4935" s="1" t="s">
        <v>16282</v>
      </c>
    </row>
    <row r="4936" spans="1:30">
      <c r="A4936" s="55">
        <v>43934</v>
      </c>
      <c r="B4936" s="56" t="s">
        <v>1385</v>
      </c>
      <c r="C4936" s="56" t="s">
        <v>4444</v>
      </c>
      <c r="D4936" s="56" t="s">
        <v>1387</v>
      </c>
      <c r="E4936" s="56" t="s">
        <v>1499</v>
      </c>
      <c r="F4936" s="56" t="s">
        <v>1520</v>
      </c>
      <c r="G4936" s="56" t="s">
        <v>17</v>
      </c>
      <c r="H4936" s="56" t="s">
        <v>16533</v>
      </c>
      <c r="I4936" s="56" t="s">
        <v>816</v>
      </c>
      <c r="J4936" s="56" t="s">
        <v>16417</v>
      </c>
      <c r="K4936" s="56"/>
      <c r="L4936" s="56" t="s">
        <v>16524</v>
      </c>
      <c r="M4936" s="56" t="s">
        <v>16525</v>
      </c>
      <c r="N4936" s="58">
        <v>16840.310000000001</v>
      </c>
      <c r="O4936" s="56"/>
      <c r="P4936" s="56"/>
      <c r="Q4936" s="56">
        <v>109.48</v>
      </c>
      <c r="R4936" s="56">
        <v>15</v>
      </c>
      <c r="S4936" s="56" t="s">
        <v>16529</v>
      </c>
      <c r="T4936" s="56"/>
      <c r="U4936" s="56" t="s">
        <v>816</v>
      </c>
      <c r="V4936" s="52"/>
      <c r="W4936" s="56">
        <v>109.48</v>
      </c>
      <c r="X4936" s="56">
        <v>15</v>
      </c>
      <c r="Y4936" s="56" t="s">
        <v>16527</v>
      </c>
      <c r="Z4936" s="56" t="s">
        <v>4442</v>
      </c>
      <c r="AA4936" s="7"/>
      <c r="AB4936" s="7"/>
      <c r="AC4936" s="7"/>
      <c r="AD4936" s="1" t="s">
        <v>16282</v>
      </c>
    </row>
    <row r="4937" spans="1:30">
      <c r="A4937" s="55">
        <v>43934</v>
      </c>
      <c r="B4937" s="56" t="s">
        <v>1385</v>
      </c>
      <c r="C4937" s="56" t="s">
        <v>4444</v>
      </c>
      <c r="D4937" s="56" t="s">
        <v>1387</v>
      </c>
      <c r="E4937" s="56" t="s">
        <v>1499</v>
      </c>
      <c r="F4937" s="56" t="s">
        <v>1520</v>
      </c>
      <c r="G4937" s="56" t="s">
        <v>17</v>
      </c>
      <c r="H4937" s="56" t="s">
        <v>16534</v>
      </c>
      <c r="I4937" s="56" t="s">
        <v>816</v>
      </c>
      <c r="J4937" s="56" t="s">
        <v>16417</v>
      </c>
      <c r="K4937" s="56"/>
      <c r="L4937" s="56" t="s">
        <v>16524</v>
      </c>
      <c r="M4937" s="56" t="s">
        <v>16525</v>
      </c>
      <c r="N4937" s="58">
        <v>16840.310000000001</v>
      </c>
      <c r="O4937" s="56"/>
      <c r="P4937" s="56"/>
      <c r="Q4937" s="56">
        <v>100</v>
      </c>
      <c r="R4937" s="56">
        <v>1</v>
      </c>
      <c r="S4937" s="56" t="s">
        <v>16529</v>
      </c>
      <c r="T4937" s="56"/>
      <c r="U4937" s="56" t="s">
        <v>816</v>
      </c>
      <c r="V4937" s="52"/>
      <c r="W4937" s="56">
        <v>100</v>
      </c>
      <c r="X4937" s="56">
        <v>1</v>
      </c>
      <c r="Y4937" s="56" t="s">
        <v>16527</v>
      </c>
      <c r="Z4937" s="56" t="s">
        <v>4442</v>
      </c>
      <c r="AA4937" s="7"/>
      <c r="AB4937" s="7"/>
      <c r="AC4937" s="7"/>
      <c r="AD4937" s="1" t="s">
        <v>16282</v>
      </c>
    </row>
    <row r="4938" spans="1:30">
      <c r="A4938" s="55">
        <v>43934</v>
      </c>
      <c r="B4938" s="56" t="s">
        <v>1385</v>
      </c>
      <c r="C4938" s="56" t="s">
        <v>4444</v>
      </c>
      <c r="D4938" s="56" t="s">
        <v>1387</v>
      </c>
      <c r="E4938" s="56" t="s">
        <v>1499</v>
      </c>
      <c r="F4938" s="56" t="s">
        <v>1520</v>
      </c>
      <c r="G4938" s="56" t="s">
        <v>17</v>
      </c>
      <c r="H4938" s="56" t="s">
        <v>16535</v>
      </c>
      <c r="I4938" s="56" t="s">
        <v>816</v>
      </c>
      <c r="J4938" s="56" t="s">
        <v>16417</v>
      </c>
      <c r="K4938" s="56"/>
      <c r="L4938" s="56" t="s">
        <v>16524</v>
      </c>
      <c r="M4938" s="56" t="s">
        <v>16525</v>
      </c>
      <c r="N4938" s="58">
        <v>16840.310000000001</v>
      </c>
      <c r="O4938" s="56"/>
      <c r="P4938" s="56"/>
      <c r="Q4938" s="56">
        <v>0.84</v>
      </c>
      <c r="R4938" s="56">
        <v>500</v>
      </c>
      <c r="S4938" s="56" t="s">
        <v>16529</v>
      </c>
      <c r="T4938" s="56"/>
      <c r="U4938" s="56" t="s">
        <v>816</v>
      </c>
      <c r="V4938" s="52"/>
      <c r="W4938" s="56">
        <v>0.84</v>
      </c>
      <c r="X4938" s="56">
        <v>500</v>
      </c>
      <c r="Y4938" s="56" t="s">
        <v>16527</v>
      </c>
      <c r="Z4938" s="56" t="s">
        <v>4442</v>
      </c>
      <c r="AA4938" s="7"/>
      <c r="AB4938" s="7"/>
      <c r="AC4938" s="7"/>
      <c r="AD4938" s="1" t="s">
        <v>16282</v>
      </c>
    </row>
    <row r="4939" spans="1:30">
      <c r="A4939" s="55">
        <v>43938</v>
      </c>
      <c r="B4939" s="56" t="s">
        <v>1385</v>
      </c>
      <c r="C4939" s="56" t="s">
        <v>4444</v>
      </c>
      <c r="D4939" s="56" t="s">
        <v>1387</v>
      </c>
      <c r="E4939" s="56" t="s">
        <v>4456</v>
      </c>
      <c r="F4939" s="56" t="s">
        <v>1811</v>
      </c>
      <c r="G4939" s="56" t="s">
        <v>17</v>
      </c>
      <c r="H4939" s="56" t="s">
        <v>16476</v>
      </c>
      <c r="I4939" s="56" t="s">
        <v>816</v>
      </c>
      <c r="J4939" s="56" t="s">
        <v>16477</v>
      </c>
      <c r="K4939" s="56"/>
      <c r="L4939" s="56" t="s">
        <v>16457</v>
      </c>
      <c r="M4939" s="56" t="s">
        <v>49</v>
      </c>
      <c r="N4939" s="58">
        <v>10052.25</v>
      </c>
      <c r="O4939" s="56"/>
      <c r="P4939" s="56"/>
      <c r="Q4939" s="56">
        <v>1300</v>
      </c>
      <c r="R4939" s="56">
        <v>6</v>
      </c>
      <c r="S4939" s="56" t="s">
        <v>16536</v>
      </c>
      <c r="T4939" s="56"/>
      <c r="U4939" s="56" t="s">
        <v>816</v>
      </c>
      <c r="V4939" s="52"/>
      <c r="W4939" s="56">
        <v>1300</v>
      </c>
      <c r="X4939" s="56">
        <v>6</v>
      </c>
      <c r="Y4939" s="56" t="s">
        <v>16537</v>
      </c>
      <c r="Z4939" s="56" t="s">
        <v>4442</v>
      </c>
      <c r="AA4939" s="7"/>
      <c r="AB4939" s="7"/>
      <c r="AC4939" s="7"/>
      <c r="AD4939" s="1" t="s">
        <v>16282</v>
      </c>
    </row>
    <row r="4940" spans="1:30">
      <c r="A4940" s="55">
        <v>43938</v>
      </c>
      <c r="B4940" s="56" t="s">
        <v>1385</v>
      </c>
      <c r="C4940" s="56" t="s">
        <v>4444</v>
      </c>
      <c r="D4940" s="56" t="s">
        <v>1387</v>
      </c>
      <c r="E4940" s="56" t="s">
        <v>4456</v>
      </c>
      <c r="F4940" s="56" t="s">
        <v>1811</v>
      </c>
      <c r="G4940" s="56" t="s">
        <v>17</v>
      </c>
      <c r="H4940" s="56" t="s">
        <v>16476</v>
      </c>
      <c r="I4940" s="56" t="s">
        <v>816</v>
      </c>
      <c r="J4940" s="56" t="s">
        <v>16477</v>
      </c>
      <c r="K4940" s="56"/>
      <c r="L4940" s="56" t="s">
        <v>16457</v>
      </c>
      <c r="M4940" s="56" t="s">
        <v>49</v>
      </c>
      <c r="N4940" s="58">
        <v>10052.25</v>
      </c>
      <c r="O4940" s="56"/>
      <c r="P4940" s="56"/>
      <c r="Q4940" s="56">
        <v>1884.74</v>
      </c>
      <c r="R4940" s="56">
        <v>1</v>
      </c>
      <c r="S4940" s="56" t="s">
        <v>16536</v>
      </c>
      <c r="T4940" s="56"/>
      <c r="U4940" s="56" t="s">
        <v>816</v>
      </c>
      <c r="V4940" s="52"/>
      <c r="W4940" s="56">
        <v>1884.74</v>
      </c>
      <c r="X4940" s="56">
        <v>1</v>
      </c>
      <c r="Y4940" s="56" t="s">
        <v>16537</v>
      </c>
      <c r="Z4940" s="56" t="s">
        <v>4442</v>
      </c>
      <c r="AA4940" s="7"/>
      <c r="AB4940" s="7"/>
      <c r="AC4940" s="7"/>
      <c r="AD4940" s="1" t="s">
        <v>16282</v>
      </c>
    </row>
    <row r="4941" spans="1:30">
      <c r="A4941" s="55">
        <v>43938</v>
      </c>
      <c r="B4941" s="56" t="s">
        <v>1385</v>
      </c>
      <c r="C4941" s="56" t="s">
        <v>4444</v>
      </c>
      <c r="D4941" s="56" t="s">
        <v>1387</v>
      </c>
      <c r="E4941" s="56" t="s">
        <v>4456</v>
      </c>
      <c r="F4941" s="56" t="s">
        <v>1811</v>
      </c>
      <c r="G4941" s="56" t="s">
        <v>17</v>
      </c>
      <c r="H4941" s="56" t="s">
        <v>16476</v>
      </c>
      <c r="I4941" s="56" t="s">
        <v>816</v>
      </c>
      <c r="J4941" s="56" t="s">
        <v>16477</v>
      </c>
      <c r="K4941" s="56"/>
      <c r="L4941" s="56" t="s">
        <v>16457</v>
      </c>
      <c r="M4941" s="56" t="s">
        <v>49</v>
      </c>
      <c r="N4941" s="58">
        <v>10052.25</v>
      </c>
      <c r="O4941" s="56"/>
      <c r="P4941" s="56"/>
      <c r="Q4941" s="56">
        <v>367.51</v>
      </c>
      <c r="R4941" s="56">
        <v>1</v>
      </c>
      <c r="S4941" s="56" t="s">
        <v>16536</v>
      </c>
      <c r="T4941" s="56"/>
      <c r="U4941" s="56" t="s">
        <v>816</v>
      </c>
      <c r="V4941" s="52"/>
      <c r="W4941" s="56">
        <v>367.51</v>
      </c>
      <c r="X4941" s="56">
        <v>1</v>
      </c>
      <c r="Y4941" s="56" t="s">
        <v>16537</v>
      </c>
      <c r="Z4941" s="56" t="s">
        <v>4442</v>
      </c>
      <c r="AA4941" s="7"/>
      <c r="AB4941" s="7"/>
      <c r="AC4941" s="7"/>
      <c r="AD4941" s="1" t="s">
        <v>16282</v>
      </c>
    </row>
    <row r="4942" spans="1:30">
      <c r="A4942" s="55">
        <v>43944</v>
      </c>
      <c r="B4942" s="56" t="s">
        <v>21</v>
      </c>
      <c r="C4942" s="56" t="s">
        <v>16538</v>
      </c>
      <c r="D4942" s="56" t="s">
        <v>904</v>
      </c>
      <c r="E4942" s="56" t="s">
        <v>16</v>
      </c>
      <c r="F4942" s="56" t="s">
        <v>3431</v>
      </c>
      <c r="G4942" s="56" t="s">
        <v>34</v>
      </c>
      <c r="H4942" s="56" t="s">
        <v>16539</v>
      </c>
      <c r="I4942" s="56" t="s">
        <v>19</v>
      </c>
      <c r="J4942" s="56" t="s">
        <v>2161</v>
      </c>
      <c r="K4942" s="56" t="s">
        <v>2161</v>
      </c>
      <c r="L4942" s="56" t="s">
        <v>1080</v>
      </c>
      <c r="M4942" s="56"/>
      <c r="N4942" s="57">
        <v>9950</v>
      </c>
      <c r="O4942" s="56"/>
      <c r="P4942" s="56"/>
      <c r="Q4942" s="56">
        <v>199</v>
      </c>
      <c r="R4942" s="56">
        <v>50</v>
      </c>
      <c r="S4942" s="56" t="s">
        <v>16540</v>
      </c>
      <c r="T4942" s="56"/>
      <c r="U4942" s="56" t="s">
        <v>19</v>
      </c>
      <c r="V4942" s="52"/>
      <c r="W4942" s="56">
        <v>199</v>
      </c>
      <c r="X4942" s="56">
        <v>50</v>
      </c>
      <c r="Y4942" s="56" t="s">
        <v>16541</v>
      </c>
      <c r="Z4942" s="56" t="s">
        <v>4443</v>
      </c>
      <c r="AA4942" s="7"/>
      <c r="AB4942" s="7"/>
      <c r="AC4942" s="7"/>
      <c r="AD4942" s="1" t="s">
        <v>16282</v>
      </c>
    </row>
    <row r="4943" spans="1:30">
      <c r="A4943" s="55">
        <v>43945</v>
      </c>
      <c r="B4943" s="56" t="s">
        <v>21</v>
      </c>
      <c r="C4943" s="56" t="s">
        <v>5878</v>
      </c>
      <c r="D4943" s="56" t="s">
        <v>904</v>
      </c>
      <c r="E4943" s="56" t="s">
        <v>16</v>
      </c>
      <c r="F4943" s="56" t="s">
        <v>176</v>
      </c>
      <c r="G4943" s="56" t="s">
        <v>17</v>
      </c>
      <c r="H4943" s="56" t="s">
        <v>16542</v>
      </c>
      <c r="I4943" s="56" t="s">
        <v>19</v>
      </c>
      <c r="J4943" s="56" t="s">
        <v>2247</v>
      </c>
      <c r="K4943" s="56" t="s">
        <v>2614</v>
      </c>
      <c r="L4943" s="56" t="s">
        <v>16543</v>
      </c>
      <c r="M4943" s="56"/>
      <c r="N4943" s="57">
        <v>9950</v>
      </c>
      <c r="O4943" s="56"/>
      <c r="P4943" s="56"/>
      <c r="Q4943" s="56" t="s">
        <v>815</v>
      </c>
      <c r="R4943" s="56" t="s">
        <v>815</v>
      </c>
      <c r="S4943" s="56" t="s">
        <v>1282</v>
      </c>
      <c r="T4943" s="56"/>
      <c r="U4943" s="56" t="s">
        <v>19</v>
      </c>
      <c r="V4943" s="52"/>
      <c r="W4943" s="56" t="s">
        <v>815</v>
      </c>
      <c r="X4943" s="20">
        <v>0</v>
      </c>
      <c r="Y4943" s="56" t="s">
        <v>16544</v>
      </c>
      <c r="Z4943" s="56" t="s">
        <v>4443</v>
      </c>
      <c r="AA4943" s="7"/>
      <c r="AB4943" s="7"/>
      <c r="AC4943" s="7"/>
      <c r="AD4943" s="1" t="s">
        <v>16282</v>
      </c>
    </row>
    <row r="4944" spans="1:30">
      <c r="A4944" s="55">
        <v>43934</v>
      </c>
      <c r="B4944" s="56" t="s">
        <v>1385</v>
      </c>
      <c r="C4944" s="56" t="s">
        <v>4444</v>
      </c>
      <c r="D4944" s="56" t="s">
        <v>1387</v>
      </c>
      <c r="E4944" s="56" t="s">
        <v>1499</v>
      </c>
      <c r="F4944" s="56" t="s">
        <v>1520</v>
      </c>
      <c r="G4944" s="56" t="s">
        <v>37</v>
      </c>
      <c r="H4944" s="56" t="s">
        <v>16545</v>
      </c>
      <c r="I4944" s="56" t="s">
        <v>816</v>
      </c>
      <c r="J4944" s="56" t="s">
        <v>16417</v>
      </c>
      <c r="K4944" s="56"/>
      <c r="L4944" s="56" t="s">
        <v>16457</v>
      </c>
      <c r="M4944" s="56" t="s">
        <v>49</v>
      </c>
      <c r="N4944" s="58">
        <v>7245.04</v>
      </c>
      <c r="O4944" s="56"/>
      <c r="P4944" s="56"/>
      <c r="Q4944" s="56">
        <v>1330.36</v>
      </c>
      <c r="R4944" s="56">
        <v>4</v>
      </c>
      <c r="S4944" s="56" t="s">
        <v>16546</v>
      </c>
      <c r="T4944" s="56"/>
      <c r="U4944" s="56" t="s">
        <v>816</v>
      </c>
      <c r="V4944" s="52"/>
      <c r="W4944" s="56">
        <v>1330.36</v>
      </c>
      <c r="X4944" s="56">
        <v>4</v>
      </c>
      <c r="Y4944" s="56" t="s">
        <v>16547</v>
      </c>
      <c r="Z4944" s="56" t="s">
        <v>4442</v>
      </c>
      <c r="AA4944" s="7"/>
      <c r="AB4944" s="7"/>
      <c r="AC4944" s="7"/>
      <c r="AD4944" s="1" t="s">
        <v>16282</v>
      </c>
    </row>
    <row r="4945" spans="1:30">
      <c r="A4945" s="55">
        <v>43934</v>
      </c>
      <c r="B4945" s="56" t="s">
        <v>1385</v>
      </c>
      <c r="C4945" s="56" t="s">
        <v>4444</v>
      </c>
      <c r="D4945" s="56" t="s">
        <v>1387</v>
      </c>
      <c r="E4945" s="56" t="s">
        <v>1499</v>
      </c>
      <c r="F4945" s="56" t="s">
        <v>1520</v>
      </c>
      <c r="G4945" s="56" t="s">
        <v>37</v>
      </c>
      <c r="H4945" s="56" t="s">
        <v>16548</v>
      </c>
      <c r="I4945" s="56" t="s">
        <v>816</v>
      </c>
      <c r="J4945" s="56" t="s">
        <v>16417</v>
      </c>
      <c r="K4945" s="56"/>
      <c r="L4945" s="56" t="s">
        <v>16457</v>
      </c>
      <c r="M4945" s="56" t="s">
        <v>49</v>
      </c>
      <c r="N4945" s="58">
        <v>7245.04</v>
      </c>
      <c r="O4945" s="56"/>
      <c r="P4945" s="56"/>
      <c r="Q4945" s="56">
        <v>192.36</v>
      </c>
      <c r="R4945" s="56">
        <v>10</v>
      </c>
      <c r="S4945" s="56" t="s">
        <v>16546</v>
      </c>
      <c r="T4945" s="56"/>
      <c r="U4945" s="56" t="s">
        <v>816</v>
      </c>
      <c r="V4945" s="52"/>
      <c r="W4945" s="56">
        <v>192.36</v>
      </c>
      <c r="X4945" s="56">
        <v>10</v>
      </c>
      <c r="Y4945" s="56" t="s">
        <v>16547</v>
      </c>
      <c r="Z4945" s="56" t="s">
        <v>4442</v>
      </c>
      <c r="AA4945" s="7"/>
      <c r="AB4945" s="7"/>
      <c r="AC4945" s="7"/>
      <c r="AD4945" s="1" t="s">
        <v>16282</v>
      </c>
    </row>
    <row r="4946" spans="1:30">
      <c r="A4946" s="55">
        <v>43928</v>
      </c>
      <c r="B4946" s="56" t="s">
        <v>21</v>
      </c>
      <c r="C4946" s="56" t="s">
        <v>16549</v>
      </c>
      <c r="D4946" s="56" t="s">
        <v>904</v>
      </c>
      <c r="E4946" s="56" t="s">
        <v>16</v>
      </c>
      <c r="F4946" s="56"/>
      <c r="G4946" s="56" t="s">
        <v>17</v>
      </c>
      <c r="H4946" s="56" t="s">
        <v>16550</v>
      </c>
      <c r="I4946" s="56" t="s">
        <v>19</v>
      </c>
      <c r="J4946" s="56"/>
      <c r="K4946" s="56" t="s">
        <v>16551</v>
      </c>
      <c r="L4946" s="56" t="s">
        <v>16552</v>
      </c>
      <c r="M4946" s="56" t="s">
        <v>16553</v>
      </c>
      <c r="N4946" s="57">
        <v>6586.5</v>
      </c>
      <c r="O4946" s="56"/>
      <c r="P4946" s="56"/>
      <c r="Q4946" s="56">
        <v>131.72999999999999</v>
      </c>
      <c r="R4946" s="56">
        <v>50</v>
      </c>
      <c r="S4946" s="56" t="s">
        <v>1282</v>
      </c>
      <c r="T4946" s="56"/>
      <c r="U4946" s="56" t="s">
        <v>19</v>
      </c>
      <c r="V4946" s="52"/>
      <c r="W4946" s="56">
        <v>131.72999999999999</v>
      </c>
      <c r="X4946" s="56">
        <v>50</v>
      </c>
      <c r="Y4946" s="56" t="s">
        <v>16554</v>
      </c>
      <c r="Z4946" s="56" t="s">
        <v>4443</v>
      </c>
      <c r="AA4946" s="7"/>
      <c r="AB4946" s="7"/>
      <c r="AC4946" s="7"/>
      <c r="AD4946" s="1" t="s">
        <v>16282</v>
      </c>
    </row>
    <row r="4947" spans="1:30">
      <c r="A4947" s="55">
        <v>43943</v>
      </c>
      <c r="B4947" s="56" t="s">
        <v>21</v>
      </c>
      <c r="C4947" s="56" t="s">
        <v>4491</v>
      </c>
      <c r="D4947" s="56" t="s">
        <v>2194</v>
      </c>
      <c r="E4947" s="56" t="s">
        <v>16</v>
      </c>
      <c r="F4947" s="56" t="s">
        <v>2265</v>
      </c>
      <c r="G4947" s="56" t="s">
        <v>17</v>
      </c>
      <c r="H4947" s="56" t="s">
        <v>16555</v>
      </c>
      <c r="I4947" s="56" t="s">
        <v>19</v>
      </c>
      <c r="J4947" s="56" t="s">
        <v>16556</v>
      </c>
      <c r="K4947" s="56" t="s">
        <v>8279</v>
      </c>
      <c r="L4947" s="56" t="s">
        <v>1486</v>
      </c>
      <c r="M4947" s="56" t="s">
        <v>612</v>
      </c>
      <c r="N4947" s="57">
        <v>6205</v>
      </c>
      <c r="O4947" s="56">
        <v>50</v>
      </c>
      <c r="P4947" s="56">
        <v>124.1</v>
      </c>
      <c r="Q4947" s="56">
        <v>124.1</v>
      </c>
      <c r="R4947" s="56">
        <v>50</v>
      </c>
      <c r="S4947" s="36" t="s">
        <v>2270</v>
      </c>
      <c r="T4947" s="56" t="s">
        <v>815</v>
      </c>
      <c r="U4947" s="56" t="s">
        <v>19</v>
      </c>
      <c r="V4947" s="52"/>
      <c r="W4947" s="56">
        <v>124.1</v>
      </c>
      <c r="X4947" s="56">
        <v>50</v>
      </c>
      <c r="Y4947" s="56" t="s">
        <v>16557</v>
      </c>
      <c r="Z4947" s="56" t="s">
        <v>4443</v>
      </c>
      <c r="AA4947" s="7"/>
      <c r="AB4947" s="7"/>
      <c r="AC4947" s="7"/>
      <c r="AD4947" s="1" t="s">
        <v>16282</v>
      </c>
    </row>
    <row r="4948" spans="1:30">
      <c r="A4948" s="55">
        <v>43944</v>
      </c>
      <c r="B4948" s="56" t="s">
        <v>21</v>
      </c>
      <c r="C4948" s="56" t="s">
        <v>6722</v>
      </c>
      <c r="D4948" s="56" t="s">
        <v>904</v>
      </c>
      <c r="E4948" s="56" t="s">
        <v>16</v>
      </c>
      <c r="F4948" s="56"/>
      <c r="G4948" s="56" t="s">
        <v>17</v>
      </c>
      <c r="H4948" s="56" t="s">
        <v>16558</v>
      </c>
      <c r="I4948" s="56" t="s">
        <v>19</v>
      </c>
      <c r="J4948" s="56"/>
      <c r="K4948" s="56" t="s">
        <v>299</v>
      </c>
      <c r="L4948" s="56" t="s">
        <v>1080</v>
      </c>
      <c r="M4948" s="56" t="s">
        <v>797</v>
      </c>
      <c r="N4948" s="57">
        <v>4975</v>
      </c>
      <c r="O4948" s="56"/>
      <c r="P4948" s="56"/>
      <c r="Q4948" s="56">
        <v>199</v>
      </c>
      <c r="R4948" s="56">
        <v>25</v>
      </c>
      <c r="S4948" s="56" t="s">
        <v>1282</v>
      </c>
      <c r="T4948" s="56"/>
      <c r="U4948" s="56" t="s">
        <v>19</v>
      </c>
      <c r="V4948" s="52"/>
      <c r="W4948" s="56">
        <v>199</v>
      </c>
      <c r="X4948" s="56">
        <v>25</v>
      </c>
      <c r="Y4948" s="56" t="s">
        <v>16559</v>
      </c>
      <c r="Z4948" s="56" t="s">
        <v>4443</v>
      </c>
      <c r="AA4948" s="7"/>
      <c r="AB4948" s="7"/>
      <c r="AC4948" s="7"/>
      <c r="AD4948" s="1" t="s">
        <v>16282</v>
      </c>
    </row>
    <row r="4949" spans="1:30">
      <c r="A4949" s="55">
        <v>43938</v>
      </c>
      <c r="B4949" s="56" t="s">
        <v>15</v>
      </c>
      <c r="C4949" s="56" t="s">
        <v>4670</v>
      </c>
      <c r="D4949" s="56" t="s">
        <v>2695</v>
      </c>
      <c r="E4949" s="56" t="s">
        <v>16</v>
      </c>
      <c r="F4949" s="56" t="s">
        <v>2725</v>
      </c>
      <c r="G4949" s="56" t="s">
        <v>34</v>
      </c>
      <c r="H4949" s="56" t="s">
        <v>16560</v>
      </c>
      <c r="I4949" s="56" t="s">
        <v>816</v>
      </c>
      <c r="J4949" s="56" t="s">
        <v>16561</v>
      </c>
      <c r="K4949" s="56" t="s">
        <v>2700</v>
      </c>
      <c r="L4949" s="56" t="s">
        <v>16562</v>
      </c>
      <c r="M4949" s="56" t="s">
        <v>16563</v>
      </c>
      <c r="N4949" s="57">
        <v>3066</v>
      </c>
      <c r="O4949" s="56">
        <v>1</v>
      </c>
      <c r="P4949" s="56">
        <v>3066</v>
      </c>
      <c r="Q4949" s="56">
        <v>3066</v>
      </c>
      <c r="R4949" s="56">
        <v>1</v>
      </c>
      <c r="S4949" s="56" t="s">
        <v>2702</v>
      </c>
      <c r="T4949" s="56" t="s">
        <v>314</v>
      </c>
      <c r="U4949" s="56" t="s">
        <v>816</v>
      </c>
      <c r="V4949" s="52"/>
      <c r="W4949" s="56">
        <v>3066</v>
      </c>
      <c r="X4949" s="56">
        <v>1</v>
      </c>
      <c r="Y4949" s="56" t="s">
        <v>16564</v>
      </c>
      <c r="Z4949" s="56" t="s">
        <v>4442</v>
      </c>
      <c r="AA4949" s="7"/>
      <c r="AB4949" s="7"/>
      <c r="AC4949" s="7"/>
      <c r="AD4949" s="1" t="s">
        <v>16282</v>
      </c>
    </row>
    <row r="4950" spans="1:30">
      <c r="A4950" s="55" t="s">
        <v>815</v>
      </c>
      <c r="B4950" s="56" t="s">
        <v>15</v>
      </c>
      <c r="C4950" s="56" t="s">
        <v>4458</v>
      </c>
      <c r="D4950" s="56" t="s">
        <v>904</v>
      </c>
      <c r="E4950" s="56" t="s">
        <v>16</v>
      </c>
      <c r="F4950" s="56" t="s">
        <v>4459</v>
      </c>
      <c r="G4950" s="56" t="s">
        <v>17</v>
      </c>
      <c r="H4950" s="56" t="s">
        <v>16565</v>
      </c>
      <c r="I4950" s="56" t="s">
        <v>816</v>
      </c>
      <c r="J4950" s="56" t="s">
        <v>9944</v>
      </c>
      <c r="K4950" s="56" t="s">
        <v>4517</v>
      </c>
      <c r="L4950" s="56" t="s">
        <v>16566</v>
      </c>
      <c r="M4950" s="56" t="s">
        <v>16412</v>
      </c>
      <c r="N4950" s="57">
        <v>2920.5</v>
      </c>
      <c r="O4950" s="56"/>
      <c r="P4950" s="56"/>
      <c r="Q4950" s="56">
        <v>324.5</v>
      </c>
      <c r="R4950" s="56">
        <v>3</v>
      </c>
      <c r="S4950" s="56" t="s">
        <v>16567</v>
      </c>
      <c r="T4950" s="56"/>
      <c r="U4950" s="56" t="s">
        <v>816</v>
      </c>
      <c r="V4950" s="52"/>
      <c r="W4950" s="56">
        <v>324.5</v>
      </c>
      <c r="X4950" s="56">
        <v>3</v>
      </c>
      <c r="Y4950" s="56" t="s">
        <v>16568</v>
      </c>
      <c r="Z4950" s="56" t="s">
        <v>4442</v>
      </c>
      <c r="AA4950" s="7"/>
      <c r="AB4950" s="7"/>
      <c r="AC4950" s="7"/>
      <c r="AD4950" s="1" t="s">
        <v>16282</v>
      </c>
    </row>
    <row r="4951" spans="1:30">
      <c r="A4951" s="55">
        <v>43934</v>
      </c>
      <c r="B4951" s="56" t="s">
        <v>1385</v>
      </c>
      <c r="C4951" s="56" t="s">
        <v>4444</v>
      </c>
      <c r="D4951" s="56" t="s">
        <v>1387</v>
      </c>
      <c r="E4951" s="56" t="s">
        <v>1499</v>
      </c>
      <c r="F4951" s="56" t="s">
        <v>1520</v>
      </c>
      <c r="G4951" s="56" t="s">
        <v>17</v>
      </c>
      <c r="H4951" s="56" t="s">
        <v>16569</v>
      </c>
      <c r="I4951" s="56" t="s">
        <v>816</v>
      </c>
      <c r="J4951" s="56" t="s">
        <v>16417</v>
      </c>
      <c r="K4951" s="56"/>
      <c r="L4951" s="56" t="s">
        <v>16570</v>
      </c>
      <c r="M4951" s="56" t="s">
        <v>1534</v>
      </c>
      <c r="N4951" s="57">
        <v>1764</v>
      </c>
      <c r="O4951" s="56"/>
      <c r="P4951" s="56"/>
      <c r="Q4951" s="56">
        <v>1764</v>
      </c>
      <c r="R4951" s="56">
        <v>1</v>
      </c>
      <c r="S4951" s="56" t="s">
        <v>16571</v>
      </c>
      <c r="T4951" s="56"/>
      <c r="U4951" s="56" t="s">
        <v>816</v>
      </c>
      <c r="V4951" s="52"/>
      <c r="W4951" s="56">
        <v>1764</v>
      </c>
      <c r="X4951" s="56">
        <v>1</v>
      </c>
      <c r="Y4951" s="56" t="s">
        <v>16572</v>
      </c>
      <c r="Z4951" s="56" t="s">
        <v>4442</v>
      </c>
      <c r="AA4951" s="7"/>
      <c r="AB4951" s="7"/>
      <c r="AC4951" s="7"/>
      <c r="AD4951" s="1" t="s">
        <v>16282</v>
      </c>
    </row>
    <row r="4952" spans="1:30">
      <c r="A4952" s="55">
        <v>43943</v>
      </c>
      <c r="B4952" s="56" t="s">
        <v>21</v>
      </c>
      <c r="C4952" s="56" t="s">
        <v>4491</v>
      </c>
      <c r="D4952" s="56" t="s">
        <v>2194</v>
      </c>
      <c r="E4952" s="56" t="s">
        <v>16</v>
      </c>
      <c r="F4952" s="56" t="s">
        <v>2265</v>
      </c>
      <c r="G4952" s="56" t="s">
        <v>17</v>
      </c>
      <c r="H4952" s="56" t="s">
        <v>16573</v>
      </c>
      <c r="I4952" s="56" t="s">
        <v>816</v>
      </c>
      <c r="J4952" s="56" t="s">
        <v>16556</v>
      </c>
      <c r="K4952" s="56" t="s">
        <v>8279</v>
      </c>
      <c r="L4952" s="56" t="s">
        <v>1486</v>
      </c>
      <c r="M4952" s="56" t="s">
        <v>612</v>
      </c>
      <c r="N4952" s="57">
        <v>689</v>
      </c>
      <c r="O4952" s="56">
        <v>50</v>
      </c>
      <c r="P4952" s="56">
        <v>13.78</v>
      </c>
      <c r="Q4952" s="56">
        <v>13.78</v>
      </c>
      <c r="R4952" s="56">
        <v>50</v>
      </c>
      <c r="S4952" s="56" t="s">
        <v>2270</v>
      </c>
      <c r="T4952" s="56" t="s">
        <v>815</v>
      </c>
      <c r="U4952" s="56" t="s">
        <v>816</v>
      </c>
      <c r="V4952" s="52"/>
      <c r="W4952" s="56">
        <v>13.78</v>
      </c>
      <c r="X4952" s="56">
        <v>50</v>
      </c>
      <c r="Y4952" s="56" t="s">
        <v>16574</v>
      </c>
      <c r="Z4952" s="56" t="s">
        <v>4442</v>
      </c>
      <c r="AA4952" s="7"/>
      <c r="AB4952" s="7"/>
      <c r="AC4952" s="7"/>
      <c r="AD4952" s="1" t="s">
        <v>16282</v>
      </c>
    </row>
    <row r="4953" spans="1:30">
      <c r="A4953" s="55">
        <v>43938</v>
      </c>
      <c r="B4953" s="56" t="s">
        <v>15</v>
      </c>
      <c r="C4953" s="56" t="s">
        <v>4458</v>
      </c>
      <c r="D4953" s="56" t="s">
        <v>904</v>
      </c>
      <c r="E4953" s="56" t="s">
        <v>16</v>
      </c>
      <c r="F4953" s="56" t="s">
        <v>4459</v>
      </c>
      <c r="G4953" s="56" t="s">
        <v>17</v>
      </c>
      <c r="H4953" s="56" t="s">
        <v>16575</v>
      </c>
      <c r="I4953" s="56" t="s">
        <v>816</v>
      </c>
      <c r="J4953" s="56" t="s">
        <v>9298</v>
      </c>
      <c r="K4953" s="56" t="s">
        <v>4517</v>
      </c>
      <c r="L4953" s="56" t="s">
        <v>1486</v>
      </c>
      <c r="M4953" s="56" t="s">
        <v>612</v>
      </c>
      <c r="N4953" s="57">
        <v>529.91999999999996</v>
      </c>
      <c r="O4953" s="56"/>
      <c r="P4953" s="56"/>
      <c r="Q4953" s="56">
        <v>1.766</v>
      </c>
      <c r="R4953" s="56">
        <v>150</v>
      </c>
      <c r="S4953" s="56" t="s">
        <v>16576</v>
      </c>
      <c r="T4953" s="56"/>
      <c r="U4953" s="56" t="s">
        <v>816</v>
      </c>
      <c r="V4953" s="52"/>
      <c r="W4953" s="56">
        <v>1.766</v>
      </c>
      <c r="X4953" s="56">
        <v>150</v>
      </c>
      <c r="Y4953" s="56" t="s">
        <v>16577</v>
      </c>
      <c r="Z4953" s="56" t="s">
        <v>4442</v>
      </c>
      <c r="AA4953" s="7"/>
      <c r="AB4953" s="7"/>
      <c r="AC4953" s="7"/>
      <c r="AD4953" s="1" t="s">
        <v>16282</v>
      </c>
    </row>
    <row r="4954" spans="1:30">
      <c r="A4954" s="55" t="s">
        <v>815</v>
      </c>
      <c r="B4954" s="56" t="s">
        <v>15</v>
      </c>
      <c r="C4954" s="56" t="s">
        <v>4458</v>
      </c>
      <c r="D4954" s="56" t="s">
        <v>904</v>
      </c>
      <c r="E4954" s="56" t="s">
        <v>16</v>
      </c>
      <c r="F4954" s="56" t="s">
        <v>4459</v>
      </c>
      <c r="G4954" s="56" t="s">
        <v>17</v>
      </c>
      <c r="H4954" s="56" t="s">
        <v>16578</v>
      </c>
      <c r="I4954" s="56" t="s">
        <v>816</v>
      </c>
      <c r="J4954" s="56" t="s">
        <v>9944</v>
      </c>
      <c r="K4954" s="56" t="s">
        <v>4517</v>
      </c>
      <c r="L4954" s="56" t="s">
        <v>16579</v>
      </c>
      <c r="M4954" s="56" t="s">
        <v>16412</v>
      </c>
      <c r="N4954" s="57">
        <v>16.11</v>
      </c>
      <c r="O4954" s="56"/>
      <c r="P4954" s="56"/>
      <c r="Q4954" s="56">
        <v>1.79</v>
      </c>
      <c r="R4954" s="56">
        <v>3</v>
      </c>
      <c r="S4954" s="56" t="s">
        <v>16567</v>
      </c>
      <c r="T4954" s="56"/>
      <c r="U4954" s="56" t="s">
        <v>816</v>
      </c>
      <c r="V4954" s="52"/>
      <c r="W4954" s="56">
        <v>1.79</v>
      </c>
      <c r="X4954" s="56">
        <v>3</v>
      </c>
      <c r="Y4954" s="56" t="s">
        <v>16580</v>
      </c>
      <c r="Z4954" s="56" t="s">
        <v>4442</v>
      </c>
      <c r="AA4954" s="7"/>
      <c r="AB4954" s="7"/>
      <c r="AC4954" s="7"/>
      <c r="AD4954" s="1" t="s">
        <v>16282</v>
      </c>
    </row>
    <row r="4955" spans="1:30">
      <c r="A4955" s="55">
        <v>43944</v>
      </c>
      <c r="B4955" s="56" t="s">
        <v>15</v>
      </c>
      <c r="C4955" s="56" t="s">
        <v>4475</v>
      </c>
      <c r="D4955" s="56" t="s">
        <v>1919</v>
      </c>
      <c r="E4955" s="56" t="s">
        <v>16</v>
      </c>
      <c r="F4955" s="56" t="s">
        <v>16581</v>
      </c>
      <c r="G4955" s="56" t="s">
        <v>17</v>
      </c>
      <c r="H4955" s="56" t="s">
        <v>16582</v>
      </c>
      <c r="I4955" s="56" t="s">
        <v>19</v>
      </c>
      <c r="J4955" s="56" t="s">
        <v>16583</v>
      </c>
      <c r="K4955" s="56" t="s">
        <v>16584</v>
      </c>
      <c r="L4955" s="56" t="s">
        <v>16585</v>
      </c>
      <c r="M4955" s="56" t="s">
        <v>16586</v>
      </c>
      <c r="N4955" s="57">
        <v>795000</v>
      </c>
      <c r="O4955" s="56"/>
      <c r="P4955" s="56"/>
      <c r="Q4955" s="56">
        <v>159</v>
      </c>
      <c r="R4955" s="56">
        <v>5000</v>
      </c>
      <c r="S4955" s="56" t="s">
        <v>16587</v>
      </c>
      <c r="T4955" s="56" t="s">
        <v>16344</v>
      </c>
      <c r="U4955" s="56" t="s">
        <v>19</v>
      </c>
      <c r="V4955" s="52"/>
      <c r="W4955" s="56">
        <v>159</v>
      </c>
      <c r="X4955" s="56">
        <v>5000</v>
      </c>
      <c r="Y4955" s="56" t="s">
        <v>16588</v>
      </c>
      <c r="Z4955" s="56" t="s">
        <v>4443</v>
      </c>
      <c r="AA4955" s="7"/>
      <c r="AB4955" s="7"/>
      <c r="AC4955" s="7"/>
      <c r="AD4955" s="1" t="s">
        <v>16282</v>
      </c>
    </row>
    <row r="4956" spans="1:30">
      <c r="A4956" s="55">
        <v>43944</v>
      </c>
      <c r="B4956" s="56" t="s">
        <v>15</v>
      </c>
      <c r="C4956" s="56" t="s">
        <v>4475</v>
      </c>
      <c r="D4956" s="56" t="s">
        <v>1919</v>
      </c>
      <c r="E4956" s="56" t="s">
        <v>16</v>
      </c>
      <c r="F4956" s="56" t="s">
        <v>16581</v>
      </c>
      <c r="G4956" s="56" t="s">
        <v>17</v>
      </c>
      <c r="H4956" s="56" t="s">
        <v>16582</v>
      </c>
      <c r="I4956" s="56" t="s">
        <v>19</v>
      </c>
      <c r="J4956" s="56" t="s">
        <v>16583</v>
      </c>
      <c r="K4956" s="56" t="s">
        <v>16584</v>
      </c>
      <c r="L4956" s="56" t="s">
        <v>16589</v>
      </c>
      <c r="M4956" s="56" t="s">
        <v>16586</v>
      </c>
      <c r="N4956" s="57">
        <v>10950000</v>
      </c>
      <c r="O4956" s="56"/>
      <c r="P4956" s="56"/>
      <c r="Q4956" s="56" t="s">
        <v>815</v>
      </c>
      <c r="R4956" s="56" t="s">
        <v>815</v>
      </c>
      <c r="S4956" s="56" t="s">
        <v>16587</v>
      </c>
      <c r="T4956" s="56"/>
      <c r="U4956" s="56" t="s">
        <v>19</v>
      </c>
      <c r="V4956" s="52"/>
      <c r="W4956" s="56" t="s">
        <v>815</v>
      </c>
      <c r="X4956" s="20">
        <v>0</v>
      </c>
      <c r="Y4956" s="56" t="s">
        <v>16588</v>
      </c>
      <c r="Z4956" s="56" t="s">
        <v>4443</v>
      </c>
      <c r="AA4956" s="7"/>
      <c r="AB4956" s="7"/>
      <c r="AC4956" s="7"/>
      <c r="AD4956" s="1" t="s">
        <v>16282</v>
      </c>
    </row>
    <row r="4957" spans="1:30">
      <c r="A4957" s="55">
        <v>43949</v>
      </c>
      <c r="B4957" s="56" t="s">
        <v>15</v>
      </c>
      <c r="C4957" s="56" t="s">
        <v>4475</v>
      </c>
      <c r="D4957" s="56" t="s">
        <v>1919</v>
      </c>
      <c r="E4957" s="56" t="s">
        <v>128</v>
      </c>
      <c r="F4957" s="56" t="s">
        <v>4698</v>
      </c>
      <c r="G4957" s="56" t="s">
        <v>17</v>
      </c>
      <c r="H4957" s="56" t="s">
        <v>16590</v>
      </c>
      <c r="I4957" s="56" t="s">
        <v>19</v>
      </c>
      <c r="J4957" s="56" t="s">
        <v>16591</v>
      </c>
      <c r="K4957" s="56" t="s">
        <v>4565</v>
      </c>
      <c r="L4957" s="56" t="s">
        <v>797</v>
      </c>
      <c r="M4957" s="56" t="s">
        <v>797</v>
      </c>
      <c r="N4957" s="57"/>
      <c r="O4957" s="56"/>
      <c r="P4957" s="56"/>
      <c r="Q4957" s="56" t="s">
        <v>815</v>
      </c>
      <c r="R4957" s="56">
        <v>100000</v>
      </c>
      <c r="S4957" s="56" t="s">
        <v>16275</v>
      </c>
      <c r="T4957" s="56"/>
      <c r="U4957" s="56" t="s">
        <v>19</v>
      </c>
      <c r="V4957" s="52"/>
      <c r="W4957" s="56" t="s">
        <v>815</v>
      </c>
      <c r="X4957" s="56">
        <v>100000</v>
      </c>
      <c r="Y4957" s="56" t="s">
        <v>16592</v>
      </c>
      <c r="Z4957" s="56" t="s">
        <v>4443</v>
      </c>
      <c r="AA4957" s="7"/>
      <c r="AB4957" s="7"/>
      <c r="AC4957" s="7"/>
      <c r="AD4957" s="1" t="s">
        <v>16282</v>
      </c>
    </row>
    <row r="4958" spans="1:30">
      <c r="A4958" s="55">
        <v>43945</v>
      </c>
      <c r="B4958" s="56" t="s">
        <v>15</v>
      </c>
      <c r="C4958" s="56" t="s">
        <v>4238</v>
      </c>
      <c r="D4958" s="56" t="s">
        <v>309</v>
      </c>
      <c r="E4958" s="56" t="s">
        <v>16</v>
      </c>
      <c r="F4958" s="56" t="s">
        <v>417</v>
      </c>
      <c r="G4958" s="56" t="s">
        <v>37</v>
      </c>
      <c r="H4958" s="56" t="s">
        <v>16593</v>
      </c>
      <c r="I4958" s="56" t="s">
        <v>30</v>
      </c>
      <c r="J4958" s="56" t="s">
        <v>314</v>
      </c>
      <c r="K4958" s="56" t="s">
        <v>2279</v>
      </c>
      <c r="L4958" s="56" t="s">
        <v>16594</v>
      </c>
      <c r="M4958" s="56" t="s">
        <v>16595</v>
      </c>
      <c r="N4958" s="57">
        <v>104400000</v>
      </c>
      <c r="O4958" s="56"/>
      <c r="P4958" s="56"/>
      <c r="Q4958" s="59" t="s">
        <v>815</v>
      </c>
      <c r="R4958" s="60" t="s">
        <v>815</v>
      </c>
      <c r="S4958" s="56" t="s">
        <v>16596</v>
      </c>
      <c r="T4958" s="56" t="s">
        <v>314</v>
      </c>
      <c r="U4958" s="56" t="s">
        <v>30</v>
      </c>
      <c r="V4958" s="52"/>
      <c r="W4958" s="59" t="s">
        <v>815</v>
      </c>
      <c r="X4958" s="20">
        <v>0</v>
      </c>
      <c r="Y4958" s="56" t="s">
        <v>16597</v>
      </c>
      <c r="Z4958" s="56" t="s">
        <v>4443</v>
      </c>
      <c r="AA4958" s="7"/>
      <c r="AB4958" s="7"/>
      <c r="AC4958" s="7"/>
      <c r="AD4958" s="1" t="s">
        <v>16282</v>
      </c>
    </row>
    <row r="4959" spans="1:30">
      <c r="A4959" s="55">
        <v>43941</v>
      </c>
      <c r="B4959" s="56" t="s">
        <v>21</v>
      </c>
      <c r="C4959" s="56" t="s">
        <v>4447</v>
      </c>
      <c r="D4959" s="56" t="s">
        <v>2766</v>
      </c>
      <c r="E4959" s="56" t="s">
        <v>16</v>
      </c>
      <c r="F4959" s="56" t="s">
        <v>2767</v>
      </c>
      <c r="G4959" s="56" t="s">
        <v>17</v>
      </c>
      <c r="H4959" s="56" t="s">
        <v>1051</v>
      </c>
      <c r="I4959" s="56" t="s">
        <v>30</v>
      </c>
      <c r="J4959" s="56" t="s">
        <v>314</v>
      </c>
      <c r="K4959" s="56" t="s">
        <v>198</v>
      </c>
      <c r="L4959" s="56" t="s">
        <v>16598</v>
      </c>
      <c r="M4959" s="56" t="s">
        <v>2784</v>
      </c>
      <c r="N4959" s="57">
        <v>18916571</v>
      </c>
      <c r="O4959" s="56"/>
      <c r="P4959" s="56"/>
      <c r="Q4959" s="59" t="s">
        <v>815</v>
      </c>
      <c r="R4959" s="60" t="s">
        <v>815</v>
      </c>
      <c r="S4959" s="56" t="s">
        <v>2770</v>
      </c>
      <c r="T4959" s="56" t="s">
        <v>2785</v>
      </c>
      <c r="U4959" s="56" t="s">
        <v>30</v>
      </c>
      <c r="V4959" s="52"/>
      <c r="W4959" s="59" t="s">
        <v>815</v>
      </c>
      <c r="X4959" s="20">
        <v>0</v>
      </c>
      <c r="Y4959" s="56" t="s">
        <v>16599</v>
      </c>
      <c r="Z4959" s="56" t="s">
        <v>4443</v>
      </c>
      <c r="AA4959" s="7"/>
      <c r="AB4959" s="7"/>
      <c r="AC4959" s="7"/>
      <c r="AD4959" s="1" t="s">
        <v>16282</v>
      </c>
    </row>
    <row r="4960" spans="1:30">
      <c r="A4960" s="55">
        <v>43942</v>
      </c>
      <c r="B4960" s="56" t="s">
        <v>21</v>
      </c>
      <c r="C4960" s="56" t="s">
        <v>4447</v>
      </c>
      <c r="D4960" s="56" t="s">
        <v>2766</v>
      </c>
      <c r="E4960" s="56" t="s">
        <v>16</v>
      </c>
      <c r="F4960" s="56" t="s">
        <v>2767</v>
      </c>
      <c r="G4960" s="56" t="s">
        <v>17</v>
      </c>
      <c r="H4960" s="56" t="s">
        <v>919</v>
      </c>
      <c r="I4960" s="56" t="s">
        <v>4892</v>
      </c>
      <c r="J4960" s="56" t="s">
        <v>314</v>
      </c>
      <c r="K4960" s="56" t="s">
        <v>920</v>
      </c>
      <c r="L4960" s="56" t="s">
        <v>2373</v>
      </c>
      <c r="M4960" s="56" t="s">
        <v>822</v>
      </c>
      <c r="N4960" s="57">
        <v>9500000</v>
      </c>
      <c r="O4960" s="56"/>
      <c r="P4960" s="56"/>
      <c r="Q4960" s="59" t="s">
        <v>815</v>
      </c>
      <c r="R4960" s="60" t="s">
        <v>815</v>
      </c>
      <c r="S4960" s="56" t="s">
        <v>2770</v>
      </c>
      <c r="T4960" s="56" t="s">
        <v>2799</v>
      </c>
      <c r="U4960" s="56" t="s">
        <v>4892</v>
      </c>
      <c r="V4960" s="52"/>
      <c r="W4960" s="59" t="s">
        <v>815</v>
      </c>
      <c r="X4960" s="20">
        <v>0</v>
      </c>
      <c r="Y4960" s="56" t="s">
        <v>16600</v>
      </c>
      <c r="Z4960" s="56" t="s">
        <v>4443</v>
      </c>
      <c r="AA4960" s="7"/>
      <c r="AB4960" s="7"/>
      <c r="AC4960" s="7"/>
      <c r="AD4960" s="1" t="s">
        <v>16282</v>
      </c>
    </row>
    <row r="4961" spans="1:30">
      <c r="A4961" s="55">
        <v>43943</v>
      </c>
      <c r="B4961" s="56" t="s">
        <v>21</v>
      </c>
      <c r="C4961" s="56" t="s">
        <v>5627</v>
      </c>
      <c r="D4961" s="56" t="s">
        <v>773</v>
      </c>
      <c r="E4961" s="56" t="s">
        <v>16</v>
      </c>
      <c r="F4961" s="56" t="s">
        <v>785</v>
      </c>
      <c r="G4961" s="56" t="s">
        <v>17</v>
      </c>
      <c r="H4961" s="56" t="s">
        <v>789</v>
      </c>
      <c r="I4961" s="56" t="s">
        <v>4892</v>
      </c>
      <c r="J4961" s="56" t="s">
        <v>786</v>
      </c>
      <c r="K4961" s="56" t="s">
        <v>203</v>
      </c>
      <c r="L4961" s="56" t="s">
        <v>16601</v>
      </c>
      <c r="M4961" s="56" t="s">
        <v>696</v>
      </c>
      <c r="N4961" s="57">
        <v>6993975</v>
      </c>
      <c r="O4961" s="56">
        <v>85500</v>
      </c>
      <c r="P4961" s="56">
        <v>38.65</v>
      </c>
      <c r="Q4961" s="59">
        <v>38.65</v>
      </c>
      <c r="R4961" s="60">
        <v>85500</v>
      </c>
      <c r="S4961" s="56" t="s">
        <v>780</v>
      </c>
      <c r="T4961" s="56" t="s">
        <v>781</v>
      </c>
      <c r="U4961" s="56" t="s">
        <v>4892</v>
      </c>
      <c r="V4961" s="52"/>
      <c r="W4961" s="59">
        <v>38.65</v>
      </c>
      <c r="X4961" s="60">
        <v>85500</v>
      </c>
      <c r="Y4961" s="56" t="s">
        <v>16602</v>
      </c>
      <c r="Z4961" s="56" t="s">
        <v>4443</v>
      </c>
      <c r="AA4961" s="7"/>
      <c r="AB4961" s="7"/>
      <c r="AC4961" s="7"/>
      <c r="AD4961" s="1" t="s">
        <v>16282</v>
      </c>
    </row>
    <row r="4962" spans="1:30">
      <c r="A4962" s="55">
        <v>43943</v>
      </c>
      <c r="B4962" s="56" t="s">
        <v>21</v>
      </c>
      <c r="C4962" s="56" t="s">
        <v>5627</v>
      </c>
      <c r="D4962" s="56" t="s">
        <v>773</v>
      </c>
      <c r="E4962" s="56" t="s">
        <v>16</v>
      </c>
      <c r="F4962" s="56" t="s">
        <v>785</v>
      </c>
      <c r="G4962" s="56" t="s">
        <v>17</v>
      </c>
      <c r="H4962" s="56" t="s">
        <v>790</v>
      </c>
      <c r="I4962" s="56" t="s">
        <v>30</v>
      </c>
      <c r="J4962" s="56" t="s">
        <v>786</v>
      </c>
      <c r="K4962" s="56" t="s">
        <v>203</v>
      </c>
      <c r="L4962" s="56" t="s">
        <v>16601</v>
      </c>
      <c r="M4962" s="56" t="s">
        <v>696</v>
      </c>
      <c r="N4962" s="57">
        <v>6993975</v>
      </c>
      <c r="O4962" s="56">
        <v>880000</v>
      </c>
      <c r="P4962" s="56">
        <v>0.69</v>
      </c>
      <c r="Q4962" s="59">
        <v>0.69</v>
      </c>
      <c r="R4962" s="60">
        <v>880000</v>
      </c>
      <c r="S4962" s="56" t="s">
        <v>780</v>
      </c>
      <c r="T4962" s="56" t="s">
        <v>781</v>
      </c>
      <c r="U4962" s="56" t="s">
        <v>30</v>
      </c>
      <c r="V4962" s="52"/>
      <c r="W4962" s="59">
        <v>0.69</v>
      </c>
      <c r="X4962" s="60">
        <v>880000</v>
      </c>
      <c r="Y4962" s="56" t="s">
        <v>16603</v>
      </c>
      <c r="Z4962" s="56" t="s">
        <v>4443</v>
      </c>
      <c r="AA4962" s="7"/>
      <c r="AB4962" s="7"/>
      <c r="AC4962" s="7"/>
      <c r="AD4962" s="1" t="s">
        <v>16282</v>
      </c>
    </row>
    <row r="4963" spans="1:30">
      <c r="A4963" s="55">
        <v>43948</v>
      </c>
      <c r="B4963" s="56" t="s">
        <v>21</v>
      </c>
      <c r="C4963" s="56" t="s">
        <v>4451</v>
      </c>
      <c r="D4963" s="56" t="s">
        <v>2480</v>
      </c>
      <c r="E4963" s="56" t="s">
        <v>16</v>
      </c>
      <c r="F4963" s="56" t="s">
        <v>2481</v>
      </c>
      <c r="G4963" s="56" t="s">
        <v>37</v>
      </c>
      <c r="H4963" s="56" t="s">
        <v>2558</v>
      </c>
      <c r="I4963" s="56" t="s">
        <v>30</v>
      </c>
      <c r="J4963" s="56" t="s">
        <v>2559</v>
      </c>
      <c r="K4963" s="56"/>
      <c r="L4963" s="56" t="s">
        <v>2560</v>
      </c>
      <c r="M4963" s="56" t="s">
        <v>2561</v>
      </c>
      <c r="N4963" s="57">
        <v>5940000</v>
      </c>
      <c r="O4963" s="56">
        <f>O4962*P4962</f>
        <v>607200</v>
      </c>
      <c r="P4963" s="56"/>
      <c r="Q4963" s="59" t="s">
        <v>815</v>
      </c>
      <c r="R4963" s="60" t="s">
        <v>815</v>
      </c>
      <c r="S4963" s="56" t="s">
        <v>2488</v>
      </c>
      <c r="T4963" s="56" t="s">
        <v>2488</v>
      </c>
      <c r="U4963" s="56" t="s">
        <v>30</v>
      </c>
      <c r="V4963" s="52"/>
      <c r="W4963" s="59" t="s">
        <v>815</v>
      </c>
      <c r="X4963" s="20">
        <v>0</v>
      </c>
      <c r="Y4963" s="56" t="s">
        <v>16604</v>
      </c>
      <c r="Z4963" s="56" t="s">
        <v>4443</v>
      </c>
      <c r="AA4963" s="7"/>
      <c r="AB4963" s="7"/>
      <c r="AC4963" s="7"/>
      <c r="AD4963" s="1" t="s">
        <v>16282</v>
      </c>
    </row>
    <row r="4964" spans="1:30">
      <c r="A4964" s="55">
        <v>43942</v>
      </c>
      <c r="B4964" s="56" t="s">
        <v>15</v>
      </c>
      <c r="C4964" s="56" t="s">
        <v>749</v>
      </c>
      <c r="D4964" s="56"/>
      <c r="E4964" s="56" t="s">
        <v>16</v>
      </c>
      <c r="F4964" s="56" t="s">
        <v>750</v>
      </c>
      <c r="G4964" s="56" t="s">
        <v>37</v>
      </c>
      <c r="H4964" s="56" t="s">
        <v>758</v>
      </c>
      <c r="I4964" s="56" t="s">
        <v>30</v>
      </c>
      <c r="J4964" s="56" t="s">
        <v>759</v>
      </c>
      <c r="K4964" s="56" t="s">
        <v>760</v>
      </c>
      <c r="L4964" s="56" t="s">
        <v>16605</v>
      </c>
      <c r="M4964" s="56" t="s">
        <v>761</v>
      </c>
      <c r="N4964" s="57">
        <v>4010476.5</v>
      </c>
      <c r="O4964" s="56"/>
      <c r="P4964" s="56"/>
      <c r="Q4964" s="59" t="s">
        <v>815</v>
      </c>
      <c r="R4964" s="60" t="s">
        <v>815</v>
      </c>
      <c r="S4964" s="56" t="s">
        <v>756</v>
      </c>
      <c r="T4964" s="56"/>
      <c r="U4964" s="56" t="s">
        <v>30</v>
      </c>
      <c r="V4964" s="52"/>
      <c r="W4964" s="59" t="s">
        <v>815</v>
      </c>
      <c r="X4964" s="20">
        <v>0</v>
      </c>
      <c r="Y4964" s="56" t="s">
        <v>16606</v>
      </c>
      <c r="Z4964" s="56" t="s">
        <v>4443</v>
      </c>
      <c r="AA4964" s="7"/>
      <c r="AB4964" s="7"/>
      <c r="AC4964" s="7"/>
      <c r="AD4964" s="1" t="s">
        <v>16282</v>
      </c>
    </row>
    <row r="4965" spans="1:30">
      <c r="A4965" s="55">
        <v>43948</v>
      </c>
      <c r="B4965" s="56" t="s">
        <v>21</v>
      </c>
      <c r="C4965" s="56" t="s">
        <v>4451</v>
      </c>
      <c r="D4965" s="56" t="s">
        <v>2480</v>
      </c>
      <c r="E4965" s="56" t="s">
        <v>16</v>
      </c>
      <c r="F4965" s="56" t="s">
        <v>2481</v>
      </c>
      <c r="G4965" s="56" t="s">
        <v>17</v>
      </c>
      <c r="H4965" s="56" t="s">
        <v>2499</v>
      </c>
      <c r="I4965" s="56" t="s">
        <v>30</v>
      </c>
      <c r="J4965" s="56" t="s">
        <v>2500</v>
      </c>
      <c r="K4965" s="56"/>
      <c r="L4965" s="56" t="s">
        <v>2501</v>
      </c>
      <c r="M4965" s="56" t="s">
        <v>2502</v>
      </c>
      <c r="N4965" s="57">
        <v>4000000</v>
      </c>
      <c r="O4965" s="56"/>
      <c r="P4965" s="56"/>
      <c r="Q4965" s="59" t="s">
        <v>815</v>
      </c>
      <c r="R4965" s="60" t="s">
        <v>815</v>
      </c>
      <c r="S4965" s="56" t="s">
        <v>2488</v>
      </c>
      <c r="T4965" s="56" t="s">
        <v>2488</v>
      </c>
      <c r="U4965" s="56" t="s">
        <v>30</v>
      </c>
      <c r="V4965" s="52"/>
      <c r="W4965" s="59" t="s">
        <v>815</v>
      </c>
      <c r="X4965" s="20">
        <v>0</v>
      </c>
      <c r="Y4965" s="56" t="s">
        <v>16607</v>
      </c>
      <c r="Z4965" s="56" t="s">
        <v>4443</v>
      </c>
      <c r="AA4965" s="7"/>
      <c r="AB4965" s="7"/>
      <c r="AC4965" s="7"/>
      <c r="AD4965" s="1" t="s">
        <v>16282</v>
      </c>
    </row>
    <row r="4966" spans="1:30">
      <c r="A4966" s="55">
        <v>43948</v>
      </c>
      <c r="B4966" s="56" t="s">
        <v>21</v>
      </c>
      <c r="C4966" s="56" t="s">
        <v>4451</v>
      </c>
      <c r="D4966" s="56" t="s">
        <v>2480</v>
      </c>
      <c r="E4966" s="56" t="s">
        <v>16</v>
      </c>
      <c r="F4966" s="56" t="s">
        <v>2481</v>
      </c>
      <c r="G4966" s="56" t="s">
        <v>17</v>
      </c>
      <c r="H4966" s="56" t="s">
        <v>2518</v>
      </c>
      <c r="I4966" s="56" t="s">
        <v>30</v>
      </c>
      <c r="J4966" s="56" t="s">
        <v>2519</v>
      </c>
      <c r="K4966" s="56"/>
      <c r="L4966" s="56" t="s">
        <v>2514</v>
      </c>
      <c r="M4966" s="56" t="s">
        <v>2515</v>
      </c>
      <c r="N4966" s="57">
        <v>4000000</v>
      </c>
      <c r="O4966" s="56"/>
      <c r="P4966" s="56"/>
      <c r="Q4966" s="59" t="s">
        <v>815</v>
      </c>
      <c r="R4966" s="60" t="s">
        <v>815</v>
      </c>
      <c r="S4966" s="56" t="s">
        <v>2488</v>
      </c>
      <c r="T4966" s="56" t="s">
        <v>2488</v>
      </c>
      <c r="U4966" s="56" t="s">
        <v>30</v>
      </c>
      <c r="V4966" s="52"/>
      <c r="W4966" s="59" t="s">
        <v>815</v>
      </c>
      <c r="X4966" s="20">
        <v>0</v>
      </c>
      <c r="Y4966" s="56" t="s">
        <v>16608</v>
      </c>
      <c r="Z4966" s="56" t="s">
        <v>4443</v>
      </c>
      <c r="AA4966" s="7"/>
      <c r="AB4966" s="7"/>
      <c r="AC4966" s="7"/>
      <c r="AD4966" s="1" t="s">
        <v>16282</v>
      </c>
    </row>
    <row r="4967" spans="1:30">
      <c r="A4967" s="55">
        <v>43944</v>
      </c>
      <c r="B4967" s="56" t="s">
        <v>15</v>
      </c>
      <c r="C4967" s="56" t="s">
        <v>5157</v>
      </c>
      <c r="D4967" s="56" t="s">
        <v>2151</v>
      </c>
      <c r="E4967" s="56" t="s">
        <v>16</v>
      </c>
      <c r="F4967" s="56" t="s">
        <v>2152</v>
      </c>
      <c r="G4967" s="56" t="s">
        <v>17</v>
      </c>
      <c r="H4967" s="56" t="s">
        <v>2159</v>
      </c>
      <c r="I4967" s="56" t="s">
        <v>30</v>
      </c>
      <c r="J4967" s="56" t="s">
        <v>2160</v>
      </c>
      <c r="K4967" s="56" t="s">
        <v>2161</v>
      </c>
      <c r="L4967" s="56" t="s">
        <v>16609</v>
      </c>
      <c r="M4967" s="56" t="s">
        <v>2162</v>
      </c>
      <c r="N4967" s="57">
        <v>4000000</v>
      </c>
      <c r="O4967" s="56"/>
      <c r="P4967" s="56"/>
      <c r="Q4967" s="59" t="s">
        <v>815</v>
      </c>
      <c r="R4967" s="60" t="s">
        <v>815</v>
      </c>
      <c r="S4967" s="56" t="s">
        <v>2163</v>
      </c>
      <c r="T4967" s="56"/>
      <c r="U4967" s="56" t="s">
        <v>30</v>
      </c>
      <c r="V4967" s="52"/>
      <c r="W4967" s="59" t="s">
        <v>815</v>
      </c>
      <c r="X4967" s="20">
        <v>0</v>
      </c>
      <c r="Y4967" s="56" t="s">
        <v>16610</v>
      </c>
      <c r="Z4967" s="56" t="s">
        <v>4443</v>
      </c>
      <c r="AA4967" s="7"/>
      <c r="AB4967" s="7"/>
      <c r="AC4967" s="7"/>
      <c r="AD4967" s="1" t="s">
        <v>16282</v>
      </c>
    </row>
    <row r="4968" spans="1:30">
      <c r="A4968" s="55">
        <v>43936</v>
      </c>
      <c r="B4968" s="56" t="s">
        <v>15</v>
      </c>
      <c r="C4968" s="56" t="s">
        <v>2884</v>
      </c>
      <c r="D4968" s="56"/>
      <c r="E4968" s="56" t="s">
        <v>16</v>
      </c>
      <c r="F4968" s="56" t="s">
        <v>2913</v>
      </c>
      <c r="G4968" s="56" t="s">
        <v>17</v>
      </c>
      <c r="H4968" s="56" t="s">
        <v>2914</v>
      </c>
      <c r="I4968" s="56" t="s">
        <v>30</v>
      </c>
      <c r="J4968" s="56" t="s">
        <v>16611</v>
      </c>
      <c r="K4968" s="56" t="s">
        <v>16612</v>
      </c>
      <c r="L4968" s="56" t="s">
        <v>16613</v>
      </c>
      <c r="M4968" s="56" t="s">
        <v>193</v>
      </c>
      <c r="N4968" s="57">
        <v>3389100</v>
      </c>
      <c r="O4968" s="56"/>
      <c r="P4968" s="56"/>
      <c r="Q4968" s="59" t="s">
        <v>815</v>
      </c>
      <c r="R4968" s="60" t="s">
        <v>815</v>
      </c>
      <c r="S4968" s="56" t="s">
        <v>2916</v>
      </c>
      <c r="T4968" s="56" t="s">
        <v>2890</v>
      </c>
      <c r="U4968" s="56" t="s">
        <v>30</v>
      </c>
      <c r="V4968" s="52"/>
      <c r="W4968" s="59" t="s">
        <v>815</v>
      </c>
      <c r="X4968" s="20">
        <v>0</v>
      </c>
      <c r="Y4968" s="56" t="s">
        <v>16614</v>
      </c>
      <c r="Z4968" s="56" t="s">
        <v>4443</v>
      </c>
      <c r="AA4968" s="7"/>
      <c r="AB4968" s="7"/>
      <c r="AC4968" s="7"/>
      <c r="AD4968" s="1" t="s">
        <v>16282</v>
      </c>
    </row>
    <row r="4969" spans="1:30">
      <c r="A4969" s="55">
        <v>43941</v>
      </c>
      <c r="B4969" s="56" t="s">
        <v>1385</v>
      </c>
      <c r="C4969" s="56" t="s">
        <v>4444</v>
      </c>
      <c r="D4969" s="56" t="s">
        <v>1387</v>
      </c>
      <c r="E4969" s="56" t="s">
        <v>1499</v>
      </c>
      <c r="F4969" s="56" t="s">
        <v>4467</v>
      </c>
      <c r="G4969" s="56" t="s">
        <v>17</v>
      </c>
      <c r="H4969" s="56" t="s">
        <v>1888</v>
      </c>
      <c r="I4969" s="56" t="s">
        <v>30</v>
      </c>
      <c r="J4969" s="56" t="s">
        <v>1889</v>
      </c>
      <c r="K4969" s="56"/>
      <c r="L4969" s="56" t="s">
        <v>1891</v>
      </c>
      <c r="M4969" s="56" t="s">
        <v>1892</v>
      </c>
      <c r="N4969" s="57">
        <v>3343500</v>
      </c>
      <c r="O4969" s="56"/>
      <c r="P4969" s="56"/>
      <c r="Q4969" s="59" t="s">
        <v>815</v>
      </c>
      <c r="R4969" s="60" t="s">
        <v>815</v>
      </c>
      <c r="S4969" s="56" t="s">
        <v>1893</v>
      </c>
      <c r="T4969" s="56"/>
      <c r="U4969" s="56" t="s">
        <v>30</v>
      </c>
      <c r="V4969" s="52"/>
      <c r="W4969" s="59" t="s">
        <v>815</v>
      </c>
      <c r="X4969" s="20">
        <v>0</v>
      </c>
      <c r="Y4969" s="56" t="s">
        <v>16615</v>
      </c>
      <c r="Z4969" s="56" t="s">
        <v>4443</v>
      </c>
      <c r="AA4969" s="7"/>
      <c r="AB4969" s="7"/>
      <c r="AC4969" s="7"/>
      <c r="AD4969" s="1" t="s">
        <v>16282</v>
      </c>
    </row>
    <row r="4970" spans="1:30">
      <c r="A4970" s="55">
        <v>43943</v>
      </c>
      <c r="B4970" s="56" t="s">
        <v>15</v>
      </c>
      <c r="C4970" s="56" t="s">
        <v>4464</v>
      </c>
      <c r="D4970" s="56"/>
      <c r="E4970" s="56" t="s">
        <v>16</v>
      </c>
      <c r="F4970" s="56" t="s">
        <v>2132</v>
      </c>
      <c r="G4970" s="56" t="s">
        <v>17</v>
      </c>
      <c r="H4970" s="56" t="s">
        <v>68</v>
      </c>
      <c r="I4970" s="56" t="s">
        <v>4892</v>
      </c>
      <c r="J4970" s="56" t="s">
        <v>3105</v>
      </c>
      <c r="K4970" s="56" t="s">
        <v>3106</v>
      </c>
      <c r="L4970" s="56" t="s">
        <v>16616</v>
      </c>
      <c r="M4970" s="56" t="s">
        <v>3107</v>
      </c>
      <c r="N4970" s="57">
        <v>2850000</v>
      </c>
      <c r="O4970" s="56">
        <v>150000</v>
      </c>
      <c r="P4970" s="56">
        <v>19</v>
      </c>
      <c r="Q4970" s="59">
        <v>19</v>
      </c>
      <c r="R4970" s="60">
        <v>150000</v>
      </c>
      <c r="S4970" s="56" t="s">
        <v>3078</v>
      </c>
      <c r="T4970" s="56" t="s">
        <v>3079</v>
      </c>
      <c r="U4970" s="56" t="s">
        <v>4892</v>
      </c>
      <c r="V4970" s="52"/>
      <c r="W4970" s="59">
        <v>19</v>
      </c>
      <c r="X4970" s="60">
        <v>150000</v>
      </c>
      <c r="Y4970" s="56" t="s">
        <v>16617</v>
      </c>
      <c r="Z4970" s="56" t="s">
        <v>4443</v>
      </c>
      <c r="AA4970" s="7"/>
      <c r="AB4970" s="7"/>
      <c r="AC4970" s="7"/>
      <c r="AD4970" s="1" t="s">
        <v>16282</v>
      </c>
    </row>
    <row r="4971" spans="1:30">
      <c r="A4971" s="55">
        <v>43948</v>
      </c>
      <c r="B4971" s="56" t="s">
        <v>21</v>
      </c>
      <c r="C4971" s="56" t="s">
        <v>5224</v>
      </c>
      <c r="D4971" s="56"/>
      <c r="E4971" s="56" t="s">
        <v>16</v>
      </c>
      <c r="F4971" s="56" t="s">
        <v>4193</v>
      </c>
      <c r="G4971" s="56" t="s">
        <v>17</v>
      </c>
      <c r="H4971" s="56" t="s">
        <v>4215</v>
      </c>
      <c r="I4971" s="56" t="s">
        <v>4892</v>
      </c>
      <c r="J4971" s="56" t="s">
        <v>4214</v>
      </c>
      <c r="K4971" s="56"/>
      <c r="L4971" s="56" t="s">
        <v>4216</v>
      </c>
      <c r="M4971" s="56" t="s">
        <v>4217</v>
      </c>
      <c r="N4971" s="57">
        <v>2600000</v>
      </c>
      <c r="O4971" s="56">
        <v>100000</v>
      </c>
      <c r="P4971" s="56">
        <v>26</v>
      </c>
      <c r="Q4971" s="59">
        <v>26</v>
      </c>
      <c r="R4971" s="60">
        <v>100000</v>
      </c>
      <c r="S4971" s="56" t="s">
        <v>16396</v>
      </c>
      <c r="T4971" s="56"/>
      <c r="U4971" s="56" t="s">
        <v>4892</v>
      </c>
      <c r="V4971" s="52"/>
      <c r="W4971" s="59">
        <v>26</v>
      </c>
      <c r="X4971" s="60">
        <v>100000</v>
      </c>
      <c r="Y4971" s="56" t="s">
        <v>16618</v>
      </c>
      <c r="Z4971" s="56" t="s">
        <v>4443</v>
      </c>
      <c r="AA4971" s="7"/>
      <c r="AB4971" s="7"/>
      <c r="AC4971" s="7"/>
      <c r="AD4971" s="1" t="s">
        <v>16282</v>
      </c>
    </row>
    <row r="4972" spans="1:30">
      <c r="A4972" s="55">
        <v>43948</v>
      </c>
      <c r="B4972" s="56" t="s">
        <v>21</v>
      </c>
      <c r="C4972" s="56" t="s">
        <v>5224</v>
      </c>
      <c r="D4972" s="56"/>
      <c r="E4972" s="56" t="s">
        <v>16</v>
      </c>
      <c r="F4972" s="56" t="s">
        <v>4193</v>
      </c>
      <c r="G4972" s="56" t="s">
        <v>17</v>
      </c>
      <c r="H4972" s="56" t="s">
        <v>4213</v>
      </c>
      <c r="I4972" s="56" t="s">
        <v>30</v>
      </c>
      <c r="J4972" s="56" t="s">
        <v>4214</v>
      </c>
      <c r="K4972" s="56"/>
      <c r="L4972" s="56" t="s">
        <v>4211</v>
      </c>
      <c r="M4972" s="56" t="s">
        <v>4212</v>
      </c>
      <c r="N4972" s="57">
        <v>2566226</v>
      </c>
      <c r="O4972" s="56">
        <v>28834</v>
      </c>
      <c r="P4972" s="56">
        <v>89</v>
      </c>
      <c r="Q4972" s="59">
        <v>89</v>
      </c>
      <c r="R4972" s="60">
        <v>28834</v>
      </c>
      <c r="S4972" s="56" t="s">
        <v>16396</v>
      </c>
      <c r="T4972" s="56"/>
      <c r="U4972" s="56" t="s">
        <v>30</v>
      </c>
      <c r="V4972" s="52"/>
      <c r="W4972" s="59">
        <v>89</v>
      </c>
      <c r="X4972" s="60">
        <v>28834</v>
      </c>
      <c r="Y4972" s="56" t="s">
        <v>16619</v>
      </c>
      <c r="Z4972" s="56" t="s">
        <v>4443</v>
      </c>
      <c r="AA4972" s="7"/>
      <c r="AB4972" s="7"/>
      <c r="AC4972" s="7"/>
      <c r="AD4972" s="1" t="s">
        <v>16282</v>
      </c>
    </row>
    <row r="4973" spans="1:30">
      <c r="A4973" s="55">
        <v>43949</v>
      </c>
      <c r="B4973" s="56" t="s">
        <v>15</v>
      </c>
      <c r="C4973" s="56" t="s">
        <v>4474</v>
      </c>
      <c r="D4973" s="56" t="s">
        <v>2414</v>
      </c>
      <c r="E4973" s="56" t="s">
        <v>16</v>
      </c>
      <c r="F4973" s="56" t="s">
        <v>2462</v>
      </c>
      <c r="G4973" s="56" t="s">
        <v>17</v>
      </c>
      <c r="H4973" s="56" t="s">
        <v>2463</v>
      </c>
      <c r="I4973" s="56" t="s">
        <v>4892</v>
      </c>
      <c r="J4973" s="56" t="s">
        <v>4535</v>
      </c>
      <c r="K4973" s="56" t="s">
        <v>2465</v>
      </c>
      <c r="L4973" s="56" t="s">
        <v>16620</v>
      </c>
      <c r="M4973" s="56" t="s">
        <v>1462</v>
      </c>
      <c r="N4973" s="57">
        <v>2556720</v>
      </c>
      <c r="O4973" s="56">
        <v>85224</v>
      </c>
      <c r="P4973" s="56">
        <v>30</v>
      </c>
      <c r="Q4973" s="59">
        <v>30</v>
      </c>
      <c r="R4973" s="60">
        <v>85224</v>
      </c>
      <c r="S4973" s="56" t="s">
        <v>2466</v>
      </c>
      <c r="T4973" s="56" t="s">
        <v>2466</v>
      </c>
      <c r="U4973" s="56" t="s">
        <v>4892</v>
      </c>
      <c r="V4973" s="52"/>
      <c r="W4973" s="59">
        <v>30</v>
      </c>
      <c r="X4973" s="60">
        <v>85224</v>
      </c>
      <c r="Y4973" s="56" t="s">
        <v>16621</v>
      </c>
      <c r="Z4973" s="56" t="s">
        <v>4443</v>
      </c>
      <c r="AA4973" s="7"/>
      <c r="AB4973" s="7"/>
      <c r="AC4973" s="7"/>
      <c r="AD4973" s="1" t="s">
        <v>16282</v>
      </c>
    </row>
    <row r="4974" spans="1:30">
      <c r="A4974" s="55">
        <v>43948</v>
      </c>
      <c r="B4974" s="56" t="s">
        <v>21</v>
      </c>
      <c r="C4974" s="56" t="s">
        <v>4451</v>
      </c>
      <c r="D4974" s="56" t="s">
        <v>2480</v>
      </c>
      <c r="E4974" s="56" t="s">
        <v>16</v>
      </c>
      <c r="F4974" s="56" t="s">
        <v>2481</v>
      </c>
      <c r="G4974" s="56" t="s">
        <v>17</v>
      </c>
      <c r="H4974" s="56" t="s">
        <v>2518</v>
      </c>
      <c r="I4974" s="56" t="s">
        <v>30</v>
      </c>
      <c r="J4974" s="56" t="s">
        <v>2519</v>
      </c>
      <c r="K4974" s="56"/>
      <c r="L4974" s="56" t="s">
        <v>2520</v>
      </c>
      <c r="M4974" s="56" t="s">
        <v>2521</v>
      </c>
      <c r="N4974" s="57">
        <v>2550000</v>
      </c>
      <c r="O4974" s="56"/>
      <c r="P4974" s="56"/>
      <c r="Q4974" s="59" t="s">
        <v>815</v>
      </c>
      <c r="R4974" s="60" t="s">
        <v>815</v>
      </c>
      <c r="S4974" s="56" t="s">
        <v>2488</v>
      </c>
      <c r="T4974" s="56" t="s">
        <v>2488</v>
      </c>
      <c r="U4974" s="56" t="s">
        <v>30</v>
      </c>
      <c r="V4974" s="52"/>
      <c r="W4974" s="59" t="s">
        <v>815</v>
      </c>
      <c r="X4974" s="20">
        <v>0</v>
      </c>
      <c r="Y4974" s="56" t="s">
        <v>16622</v>
      </c>
      <c r="Z4974" s="56" t="s">
        <v>4443</v>
      </c>
      <c r="AA4974" s="7"/>
      <c r="AB4974" s="7"/>
      <c r="AC4974" s="7"/>
      <c r="AD4974" s="1" t="s">
        <v>16282</v>
      </c>
    </row>
    <row r="4975" spans="1:30">
      <c r="A4975" s="55">
        <v>43937</v>
      </c>
      <c r="B4975" s="56" t="s">
        <v>15</v>
      </c>
      <c r="C4975" s="56" t="s">
        <v>2884</v>
      </c>
      <c r="D4975" s="56"/>
      <c r="E4975" s="56" t="s">
        <v>16</v>
      </c>
      <c r="F4975" s="56" t="s">
        <v>2931</v>
      </c>
      <c r="G4975" s="56" t="s">
        <v>17</v>
      </c>
      <c r="H4975" s="56" t="s">
        <v>2935</v>
      </c>
      <c r="I4975" s="56" t="s">
        <v>4892</v>
      </c>
      <c r="J4975" s="56"/>
      <c r="K4975" s="56" t="s">
        <v>2936</v>
      </c>
      <c r="L4975" s="56" t="s">
        <v>16623</v>
      </c>
      <c r="M4975" s="56" t="s">
        <v>2937</v>
      </c>
      <c r="N4975" s="57">
        <v>2490000</v>
      </c>
      <c r="O4975" s="56"/>
      <c r="P4975" s="56"/>
      <c r="Q4975" s="59" t="s">
        <v>815</v>
      </c>
      <c r="R4975" s="60" t="s">
        <v>815</v>
      </c>
      <c r="S4975" s="56" t="s">
        <v>2938</v>
      </c>
      <c r="T4975" s="56" t="s">
        <v>2890</v>
      </c>
      <c r="U4975" s="56" t="s">
        <v>4892</v>
      </c>
      <c r="V4975" s="52"/>
      <c r="W4975" s="59" t="s">
        <v>815</v>
      </c>
      <c r="X4975" s="20">
        <v>0</v>
      </c>
      <c r="Y4975" s="56" t="s">
        <v>16624</v>
      </c>
      <c r="Z4975" s="56" t="s">
        <v>4443</v>
      </c>
      <c r="AA4975" s="7"/>
      <c r="AB4975" s="7"/>
      <c r="AC4975" s="7"/>
      <c r="AD4975" s="1" t="s">
        <v>16282</v>
      </c>
    </row>
    <row r="4976" spans="1:30">
      <c r="A4976" s="55">
        <v>43931</v>
      </c>
      <c r="B4976" s="56" t="s">
        <v>15</v>
      </c>
      <c r="C4976" s="56" t="s">
        <v>2884</v>
      </c>
      <c r="D4976" s="56"/>
      <c r="E4976" s="56" t="s">
        <v>16</v>
      </c>
      <c r="F4976" s="56" t="s">
        <v>2884</v>
      </c>
      <c r="G4976" s="56" t="s">
        <v>17</v>
      </c>
      <c r="H4976" s="56" t="s">
        <v>2891</v>
      </c>
      <c r="I4976" s="56" t="s">
        <v>30</v>
      </c>
      <c r="J4976" s="56" t="s">
        <v>16625</v>
      </c>
      <c r="K4976" s="56" t="s">
        <v>16626</v>
      </c>
      <c r="L4976" s="56" t="s">
        <v>2893</v>
      </c>
      <c r="M4976" s="56" t="s">
        <v>16627</v>
      </c>
      <c r="N4976" s="57">
        <v>2080000</v>
      </c>
      <c r="O4976" s="56"/>
      <c r="P4976" s="56"/>
      <c r="Q4976" s="59" t="s">
        <v>815</v>
      </c>
      <c r="R4976" s="60" t="s">
        <v>815</v>
      </c>
      <c r="S4976" s="56" t="s">
        <v>2894</v>
      </c>
      <c r="T4976" s="56" t="s">
        <v>2890</v>
      </c>
      <c r="U4976" s="56" t="s">
        <v>30</v>
      </c>
      <c r="V4976" s="52"/>
      <c r="W4976" s="59" t="s">
        <v>815</v>
      </c>
      <c r="X4976" s="20">
        <v>0</v>
      </c>
      <c r="Y4976" s="56" t="s">
        <v>16628</v>
      </c>
      <c r="Z4976" s="56" t="s">
        <v>4443</v>
      </c>
      <c r="AA4976" s="7"/>
      <c r="AB4976" s="7"/>
      <c r="AC4976" s="7"/>
      <c r="AD4976" s="1" t="s">
        <v>16282</v>
      </c>
    </row>
    <row r="4977" spans="1:30">
      <c r="A4977" s="55">
        <v>43949</v>
      </c>
      <c r="B4977" s="56" t="s">
        <v>15</v>
      </c>
      <c r="C4977" s="56" t="s">
        <v>4474</v>
      </c>
      <c r="D4977" s="56" t="s">
        <v>2414</v>
      </c>
      <c r="E4977" s="56" t="s">
        <v>16</v>
      </c>
      <c r="F4977" s="56" t="s">
        <v>2462</v>
      </c>
      <c r="G4977" s="56" t="s">
        <v>17</v>
      </c>
      <c r="H4977" s="56" t="s">
        <v>2474</v>
      </c>
      <c r="I4977" s="56" t="s">
        <v>30</v>
      </c>
      <c r="J4977" s="56" t="s">
        <v>4535</v>
      </c>
      <c r="K4977" s="56" t="s">
        <v>2465</v>
      </c>
      <c r="L4977" s="56" t="s">
        <v>16620</v>
      </c>
      <c r="M4977" s="56" t="s">
        <v>1462</v>
      </c>
      <c r="N4977" s="57">
        <v>2064750</v>
      </c>
      <c r="O4977" s="56">
        <v>13765</v>
      </c>
      <c r="P4977" s="56">
        <v>150</v>
      </c>
      <c r="Q4977" s="59">
        <v>150</v>
      </c>
      <c r="R4977" s="60">
        <v>13765</v>
      </c>
      <c r="S4977" s="56" t="s">
        <v>2466</v>
      </c>
      <c r="T4977" s="56" t="s">
        <v>2466</v>
      </c>
      <c r="U4977" s="56" t="s">
        <v>30</v>
      </c>
      <c r="V4977" s="52"/>
      <c r="W4977" s="59">
        <v>150</v>
      </c>
      <c r="X4977" s="60">
        <v>13765</v>
      </c>
      <c r="Y4977" s="56" t="s">
        <v>16629</v>
      </c>
      <c r="Z4977" s="56" t="s">
        <v>4443</v>
      </c>
      <c r="AA4977" s="7"/>
      <c r="AB4977" s="7"/>
      <c r="AC4977" s="7"/>
      <c r="AD4977" s="1" t="s">
        <v>16282</v>
      </c>
    </row>
    <row r="4978" spans="1:30">
      <c r="A4978" s="55">
        <v>43943</v>
      </c>
      <c r="B4978" s="56" t="s">
        <v>15</v>
      </c>
      <c r="C4978" s="56" t="s">
        <v>4464</v>
      </c>
      <c r="D4978" s="56"/>
      <c r="E4978" s="56" t="s">
        <v>16</v>
      </c>
      <c r="F4978" s="56" t="s">
        <v>2132</v>
      </c>
      <c r="G4978" s="56" t="s">
        <v>17</v>
      </c>
      <c r="H4978" s="56" t="s">
        <v>16630</v>
      </c>
      <c r="I4978" s="56" t="s">
        <v>30</v>
      </c>
      <c r="J4978" s="56" t="s">
        <v>3093</v>
      </c>
      <c r="K4978" s="56" t="s">
        <v>3094</v>
      </c>
      <c r="L4978" s="56" t="s">
        <v>16631</v>
      </c>
      <c r="M4978" s="56" t="s">
        <v>822</v>
      </c>
      <c r="N4978" s="57">
        <v>1900000</v>
      </c>
      <c r="O4978" s="56">
        <v>100000</v>
      </c>
      <c r="P4978" s="56">
        <v>19</v>
      </c>
      <c r="Q4978" s="59">
        <v>19</v>
      </c>
      <c r="R4978" s="60">
        <v>100000</v>
      </c>
      <c r="S4978" s="56" t="s">
        <v>3078</v>
      </c>
      <c r="T4978" s="56" t="s">
        <v>3079</v>
      </c>
      <c r="U4978" s="56" t="s">
        <v>30</v>
      </c>
      <c r="V4978" s="52"/>
      <c r="W4978" s="59">
        <v>19</v>
      </c>
      <c r="X4978" s="60">
        <v>100000</v>
      </c>
      <c r="Y4978" s="56" t="s">
        <v>16632</v>
      </c>
      <c r="Z4978" s="56" t="s">
        <v>4443</v>
      </c>
      <c r="AA4978" s="7"/>
      <c r="AB4978" s="7"/>
      <c r="AC4978" s="7"/>
      <c r="AD4978" s="1" t="s">
        <v>16282</v>
      </c>
    </row>
    <row r="4979" spans="1:30">
      <c r="A4979" s="55">
        <v>43931</v>
      </c>
      <c r="B4979" s="56" t="s">
        <v>21</v>
      </c>
      <c r="C4979" s="56" t="s">
        <v>4454</v>
      </c>
      <c r="D4979" s="56"/>
      <c r="E4979" s="56" t="s">
        <v>16</v>
      </c>
      <c r="F4979" s="56" t="s">
        <v>4665</v>
      </c>
      <c r="G4979" s="56" t="s">
        <v>17</v>
      </c>
      <c r="H4979" s="56" t="s">
        <v>16633</v>
      </c>
      <c r="I4979" s="56" t="s">
        <v>30</v>
      </c>
      <c r="J4979" s="56" t="s">
        <v>16634</v>
      </c>
      <c r="K4979" s="56" t="s">
        <v>16635</v>
      </c>
      <c r="L4979" s="56" t="s">
        <v>16636</v>
      </c>
      <c r="M4979" s="56" t="s">
        <v>917</v>
      </c>
      <c r="N4979" s="57">
        <v>1800000</v>
      </c>
      <c r="O4979" s="56"/>
      <c r="P4979" s="56"/>
      <c r="Q4979" s="59" t="s">
        <v>815</v>
      </c>
      <c r="R4979" s="60" t="s">
        <v>815</v>
      </c>
      <c r="S4979" s="56" t="s">
        <v>16637</v>
      </c>
      <c r="T4979" s="56" t="s">
        <v>5069</v>
      </c>
      <c r="U4979" s="56" t="s">
        <v>30</v>
      </c>
      <c r="V4979" s="52"/>
      <c r="W4979" s="59" t="s">
        <v>815</v>
      </c>
      <c r="X4979" s="20">
        <v>0</v>
      </c>
      <c r="Y4979" s="56" t="s">
        <v>16638</v>
      </c>
      <c r="Z4979" s="56" t="s">
        <v>4443</v>
      </c>
      <c r="AA4979" s="7"/>
      <c r="AB4979" s="7"/>
      <c r="AC4979" s="7"/>
      <c r="AD4979" s="1" t="s">
        <v>16282</v>
      </c>
    </row>
    <row r="4980" spans="1:30">
      <c r="A4980" s="55">
        <v>43938</v>
      </c>
      <c r="B4980" s="56" t="s">
        <v>15</v>
      </c>
      <c r="C4980" s="56" t="s">
        <v>4244</v>
      </c>
      <c r="D4980" s="56"/>
      <c r="E4980" s="56" t="s">
        <v>16</v>
      </c>
      <c r="F4980" s="56" t="s">
        <v>3156</v>
      </c>
      <c r="G4980" s="56" t="s">
        <v>17</v>
      </c>
      <c r="H4980" s="56" t="s">
        <v>3168</v>
      </c>
      <c r="I4980" s="56" t="s">
        <v>30</v>
      </c>
      <c r="J4980" s="56" t="s">
        <v>3162</v>
      </c>
      <c r="K4980" s="56"/>
      <c r="L4980" s="56" t="s">
        <v>16639</v>
      </c>
      <c r="M4980" s="56">
        <v>30109731000130</v>
      </c>
      <c r="N4980" s="57">
        <v>1760000</v>
      </c>
      <c r="O4980" s="56">
        <v>800000</v>
      </c>
      <c r="P4980" s="56">
        <v>2.2000000000000002</v>
      </c>
      <c r="Q4980" s="59">
        <v>2.2000000000000002</v>
      </c>
      <c r="R4980" s="60">
        <v>800000</v>
      </c>
      <c r="S4980" s="56" t="s">
        <v>3165</v>
      </c>
      <c r="T4980" s="56"/>
      <c r="U4980" s="56" t="s">
        <v>30</v>
      </c>
      <c r="V4980" s="52"/>
      <c r="W4980" s="59">
        <v>2.2000000000000002</v>
      </c>
      <c r="X4980" s="60">
        <v>800000</v>
      </c>
      <c r="Y4980" s="56" t="s">
        <v>16640</v>
      </c>
      <c r="Z4980" s="56" t="s">
        <v>4443</v>
      </c>
      <c r="AA4980" s="7"/>
      <c r="AB4980" s="7"/>
      <c r="AC4980" s="7"/>
      <c r="AD4980" s="1" t="s">
        <v>16282</v>
      </c>
    </row>
    <row r="4981" spans="1:30">
      <c r="A4981" s="55">
        <v>43943</v>
      </c>
      <c r="B4981" s="56" t="s">
        <v>15</v>
      </c>
      <c r="C4981" s="56" t="s">
        <v>4464</v>
      </c>
      <c r="D4981" s="56"/>
      <c r="E4981" s="56" t="s">
        <v>16</v>
      </c>
      <c r="F4981" s="56" t="s">
        <v>2132</v>
      </c>
      <c r="G4981" s="56" t="s">
        <v>17</v>
      </c>
      <c r="H4981" s="56" t="s">
        <v>3075</v>
      </c>
      <c r="I4981" s="56" t="s">
        <v>30</v>
      </c>
      <c r="J4981" s="56" t="s">
        <v>3076</v>
      </c>
      <c r="K4981" s="56" t="s">
        <v>3077</v>
      </c>
      <c r="L4981" s="56" t="s">
        <v>16641</v>
      </c>
      <c r="M4981" s="56" t="s">
        <v>822</v>
      </c>
      <c r="N4981" s="57">
        <v>1533680</v>
      </c>
      <c r="O4981" s="56">
        <v>80720</v>
      </c>
      <c r="P4981" s="56">
        <v>19</v>
      </c>
      <c r="Q4981" s="59">
        <v>19</v>
      </c>
      <c r="R4981" s="60">
        <v>80720</v>
      </c>
      <c r="S4981" s="56" t="s">
        <v>3078</v>
      </c>
      <c r="T4981" s="56" t="s">
        <v>3079</v>
      </c>
      <c r="U4981" s="56" t="s">
        <v>30</v>
      </c>
      <c r="V4981" s="52"/>
      <c r="W4981" s="59">
        <v>19</v>
      </c>
      <c r="X4981" s="60">
        <v>80720</v>
      </c>
      <c r="Y4981" s="56" t="s">
        <v>16642</v>
      </c>
      <c r="Z4981" s="56" t="s">
        <v>4443</v>
      </c>
      <c r="AA4981" s="7"/>
      <c r="AB4981" s="7"/>
      <c r="AC4981" s="7"/>
      <c r="AD4981" s="1" t="s">
        <v>16282</v>
      </c>
    </row>
    <row r="4982" spans="1:30">
      <c r="A4982" s="55">
        <v>43924</v>
      </c>
      <c r="B4982" s="56" t="s">
        <v>21</v>
      </c>
      <c r="C4982" s="56" t="s">
        <v>4454</v>
      </c>
      <c r="D4982" s="56"/>
      <c r="E4982" s="56" t="s">
        <v>16</v>
      </c>
      <c r="F4982" s="56" t="s">
        <v>363</v>
      </c>
      <c r="G4982" s="56" t="s">
        <v>17</v>
      </c>
      <c r="H4982" s="56" t="s">
        <v>16643</v>
      </c>
      <c r="I4982" s="56" t="s">
        <v>30</v>
      </c>
      <c r="J4982" s="56" t="s">
        <v>16644</v>
      </c>
      <c r="K4982" s="56" t="s">
        <v>16645</v>
      </c>
      <c r="L4982" s="56" t="s">
        <v>16646</v>
      </c>
      <c r="M4982" s="56" t="s">
        <v>917</v>
      </c>
      <c r="N4982" s="57">
        <v>1500000</v>
      </c>
      <c r="O4982" s="56">
        <v>500000</v>
      </c>
      <c r="P4982" s="56">
        <v>3</v>
      </c>
      <c r="Q4982" s="59">
        <v>3</v>
      </c>
      <c r="R4982" s="60">
        <v>500000</v>
      </c>
      <c r="S4982" s="56" t="s">
        <v>4571</v>
      </c>
      <c r="T4982" s="56" t="s">
        <v>4572</v>
      </c>
      <c r="U4982" s="56" t="s">
        <v>30</v>
      </c>
      <c r="V4982" s="52"/>
      <c r="W4982" s="59">
        <v>3</v>
      </c>
      <c r="X4982" s="60">
        <v>500000</v>
      </c>
      <c r="Y4982" s="56" t="s">
        <v>16647</v>
      </c>
      <c r="Z4982" s="56" t="s">
        <v>4443</v>
      </c>
      <c r="AA4982" s="7"/>
      <c r="AB4982" s="7"/>
      <c r="AC4982" s="7"/>
      <c r="AD4982" s="1" t="s">
        <v>16282</v>
      </c>
    </row>
    <row r="4983" spans="1:30">
      <c r="A4983" s="55">
        <v>43924</v>
      </c>
      <c r="B4983" s="56" t="s">
        <v>21</v>
      </c>
      <c r="C4983" s="56" t="s">
        <v>4454</v>
      </c>
      <c r="D4983" s="56"/>
      <c r="E4983" s="56" t="s">
        <v>16</v>
      </c>
      <c r="F4983" s="56" t="s">
        <v>363</v>
      </c>
      <c r="G4983" s="56" t="s">
        <v>17</v>
      </c>
      <c r="H4983" s="56" t="s">
        <v>16643</v>
      </c>
      <c r="I4983" s="56" t="s">
        <v>30</v>
      </c>
      <c r="J4983" s="56" t="s">
        <v>16644</v>
      </c>
      <c r="K4983" s="56" t="s">
        <v>16645</v>
      </c>
      <c r="L4983" s="56" t="s">
        <v>16646</v>
      </c>
      <c r="M4983" s="56" t="s">
        <v>917</v>
      </c>
      <c r="N4983" s="57">
        <v>1500000</v>
      </c>
      <c r="O4983" s="56">
        <v>500000</v>
      </c>
      <c r="P4983" s="56">
        <v>3</v>
      </c>
      <c r="Q4983" s="59">
        <v>3</v>
      </c>
      <c r="R4983" s="60">
        <v>500000</v>
      </c>
      <c r="S4983" s="56" t="s">
        <v>4571</v>
      </c>
      <c r="T4983" s="56" t="s">
        <v>4572</v>
      </c>
      <c r="U4983" s="56" t="s">
        <v>30</v>
      </c>
      <c r="V4983" s="52"/>
      <c r="W4983" s="59">
        <v>3</v>
      </c>
      <c r="X4983" s="60">
        <v>500000</v>
      </c>
      <c r="Y4983" s="56" t="s">
        <v>16647</v>
      </c>
      <c r="Z4983" s="56" t="s">
        <v>4443</v>
      </c>
      <c r="AA4983" s="7"/>
      <c r="AB4983" s="7"/>
      <c r="AC4983" s="7"/>
      <c r="AD4983" s="1" t="s">
        <v>16282</v>
      </c>
    </row>
    <row r="4984" spans="1:30">
      <c r="A4984" s="55">
        <v>43951</v>
      </c>
      <c r="B4984" s="56" t="s">
        <v>21</v>
      </c>
      <c r="C4984" s="56" t="s">
        <v>4483</v>
      </c>
      <c r="D4984" s="56" t="s">
        <v>39</v>
      </c>
      <c r="E4984" s="56" t="s">
        <v>16</v>
      </c>
      <c r="F4984" s="56" t="s">
        <v>40</v>
      </c>
      <c r="G4984" s="56" t="s">
        <v>37</v>
      </c>
      <c r="H4984" s="56" t="s">
        <v>16648</v>
      </c>
      <c r="I4984" s="56" t="s">
        <v>30</v>
      </c>
      <c r="J4984" s="56" t="s">
        <v>16649</v>
      </c>
      <c r="K4984" s="56" t="s">
        <v>16650</v>
      </c>
      <c r="L4984" s="56" t="s">
        <v>16651</v>
      </c>
      <c r="M4984" s="56">
        <v>8435684000166</v>
      </c>
      <c r="N4984" s="57">
        <v>1400000</v>
      </c>
      <c r="O4984" s="56">
        <v>400000</v>
      </c>
      <c r="P4984" s="56">
        <v>3.5</v>
      </c>
      <c r="Q4984" s="59">
        <v>3.5</v>
      </c>
      <c r="R4984" s="60">
        <v>400000</v>
      </c>
      <c r="S4984" s="56" t="s">
        <v>45</v>
      </c>
      <c r="T4984" s="56"/>
      <c r="U4984" s="56" t="s">
        <v>30</v>
      </c>
      <c r="V4984" s="52"/>
      <c r="W4984" s="59">
        <v>3.5</v>
      </c>
      <c r="X4984" s="60">
        <v>400000</v>
      </c>
      <c r="Y4984" s="56" t="s">
        <v>16652</v>
      </c>
      <c r="Z4984" s="56" t="s">
        <v>4443</v>
      </c>
      <c r="AA4984" s="7"/>
      <c r="AB4984" s="7"/>
      <c r="AC4984" s="7"/>
      <c r="AD4984" s="1" t="s">
        <v>16282</v>
      </c>
    </row>
    <row r="4985" spans="1:30">
      <c r="A4985" s="55">
        <v>43950</v>
      </c>
      <c r="B4985" s="56" t="s">
        <v>21</v>
      </c>
      <c r="C4985" s="56" t="s">
        <v>4483</v>
      </c>
      <c r="D4985" s="56" t="s">
        <v>39</v>
      </c>
      <c r="E4985" s="56" t="s">
        <v>16</v>
      </c>
      <c r="F4985" s="56" t="s">
        <v>40</v>
      </c>
      <c r="G4985" s="56" t="s">
        <v>37</v>
      </c>
      <c r="H4985" s="56" t="s">
        <v>16653</v>
      </c>
      <c r="I4985" s="56" t="s">
        <v>30</v>
      </c>
      <c r="J4985" s="56" t="s">
        <v>16654</v>
      </c>
      <c r="K4985" s="56" t="s">
        <v>16655</v>
      </c>
      <c r="L4985" s="56" t="s">
        <v>16656</v>
      </c>
      <c r="M4985" s="56">
        <v>2477571000147</v>
      </c>
      <c r="N4985" s="57">
        <v>1200000</v>
      </c>
      <c r="O4985" s="56">
        <v>400000</v>
      </c>
      <c r="P4985" s="56">
        <v>3</v>
      </c>
      <c r="Q4985" s="59">
        <v>3</v>
      </c>
      <c r="R4985" s="60">
        <v>400000</v>
      </c>
      <c r="S4985" s="56" t="s">
        <v>45</v>
      </c>
      <c r="T4985" s="56"/>
      <c r="U4985" s="56" t="s">
        <v>30</v>
      </c>
      <c r="V4985" s="52"/>
      <c r="W4985" s="59">
        <v>3</v>
      </c>
      <c r="X4985" s="60">
        <v>400000</v>
      </c>
      <c r="Y4985" s="56" t="s">
        <v>16657</v>
      </c>
      <c r="Z4985" s="56" t="s">
        <v>4443</v>
      </c>
      <c r="AA4985" s="7"/>
      <c r="AB4985" s="7"/>
      <c r="AC4985" s="7"/>
      <c r="AD4985" s="1" t="s">
        <v>16282</v>
      </c>
    </row>
    <row r="4986" spans="1:30">
      <c r="A4986" s="55">
        <v>43949</v>
      </c>
      <c r="B4986" s="56" t="s">
        <v>21</v>
      </c>
      <c r="C4986" s="56" t="s">
        <v>5327</v>
      </c>
      <c r="D4986" s="56"/>
      <c r="E4986" s="56" t="s">
        <v>16</v>
      </c>
      <c r="F4986" s="56" t="s">
        <v>3478</v>
      </c>
      <c r="G4986" s="56" t="s">
        <v>17</v>
      </c>
      <c r="H4986" s="56" t="s">
        <v>3508</v>
      </c>
      <c r="I4986" s="56" t="s">
        <v>30</v>
      </c>
      <c r="J4986" s="56"/>
      <c r="K4986" s="56" t="s">
        <v>3509</v>
      </c>
      <c r="L4986" s="56" t="s">
        <v>16658</v>
      </c>
      <c r="M4986" s="56" t="s">
        <v>955</v>
      </c>
      <c r="N4986" s="57">
        <v>1098130</v>
      </c>
      <c r="O4986" s="56">
        <v>368500</v>
      </c>
      <c r="P4986" s="56">
        <v>2.98</v>
      </c>
      <c r="Q4986" s="59">
        <v>2.98</v>
      </c>
      <c r="R4986" s="60">
        <v>368500</v>
      </c>
      <c r="S4986" s="56" t="s">
        <v>3510</v>
      </c>
      <c r="T4986" s="56" t="s">
        <v>3506</v>
      </c>
      <c r="U4986" s="56" t="s">
        <v>30</v>
      </c>
      <c r="V4986" s="52"/>
      <c r="W4986" s="59">
        <v>2.98</v>
      </c>
      <c r="X4986" s="60">
        <v>368500</v>
      </c>
      <c r="Y4986" s="56" t="s">
        <v>16659</v>
      </c>
      <c r="Z4986" s="56" t="s">
        <v>4443</v>
      </c>
      <c r="AA4986" s="7"/>
      <c r="AB4986" s="7"/>
      <c r="AC4986" s="7"/>
      <c r="AD4986" s="1" t="s">
        <v>16282</v>
      </c>
    </row>
    <row r="4987" spans="1:30">
      <c r="A4987" s="55">
        <v>43929</v>
      </c>
      <c r="B4987" s="56" t="s">
        <v>15</v>
      </c>
      <c r="C4987" s="56" t="s">
        <v>4633</v>
      </c>
      <c r="D4987" s="56"/>
      <c r="E4987" s="56" t="s">
        <v>128</v>
      </c>
      <c r="F4987" s="56" t="s">
        <v>16660</v>
      </c>
      <c r="G4987" s="56" t="s">
        <v>37</v>
      </c>
      <c r="H4987" s="56" t="s">
        <v>16661</v>
      </c>
      <c r="I4987" s="56" t="s">
        <v>30</v>
      </c>
      <c r="J4987" s="56" t="s">
        <v>2207</v>
      </c>
      <c r="K4987" s="56" t="s">
        <v>2207</v>
      </c>
      <c r="L4987" s="56" t="s">
        <v>16662</v>
      </c>
      <c r="M4987" s="56" t="s">
        <v>16663</v>
      </c>
      <c r="N4987" s="57">
        <v>1083000</v>
      </c>
      <c r="O4987" s="56">
        <v>300000</v>
      </c>
      <c r="P4987" s="56">
        <v>3.61</v>
      </c>
      <c r="Q4987" s="59">
        <v>3.61</v>
      </c>
      <c r="R4987" s="60">
        <v>300000</v>
      </c>
      <c r="S4987" s="56" t="s">
        <v>4878</v>
      </c>
      <c r="T4987" s="56"/>
      <c r="U4987" s="56" t="s">
        <v>30</v>
      </c>
      <c r="V4987" s="52"/>
      <c r="W4987" s="59">
        <v>3.61</v>
      </c>
      <c r="X4987" s="60">
        <v>300000</v>
      </c>
      <c r="Y4987" s="56" t="s">
        <v>16664</v>
      </c>
      <c r="Z4987" s="56" t="s">
        <v>4443</v>
      </c>
      <c r="AA4987" s="7"/>
      <c r="AB4987" s="7"/>
      <c r="AC4987" s="7"/>
      <c r="AD4987" s="1" t="s">
        <v>16282</v>
      </c>
    </row>
    <row r="4988" spans="1:30">
      <c r="A4988" s="55">
        <v>43944</v>
      </c>
      <c r="B4988" s="56" t="s">
        <v>21</v>
      </c>
      <c r="C4988" s="56" t="s">
        <v>5323</v>
      </c>
      <c r="D4988" s="56"/>
      <c r="E4988" s="56" t="s">
        <v>16</v>
      </c>
      <c r="F4988" s="56" t="s">
        <v>3317</v>
      </c>
      <c r="G4988" s="56" t="s">
        <v>17</v>
      </c>
      <c r="H4988" s="56" t="s">
        <v>3263</v>
      </c>
      <c r="I4988" s="56" t="s">
        <v>30</v>
      </c>
      <c r="J4988" s="56" t="s">
        <v>3294</v>
      </c>
      <c r="K4988" s="56" t="s">
        <v>3295</v>
      </c>
      <c r="L4988" s="56" t="s">
        <v>16665</v>
      </c>
      <c r="M4988" s="56" t="s">
        <v>3292</v>
      </c>
      <c r="N4988" s="57">
        <v>960000</v>
      </c>
      <c r="O4988" s="56"/>
      <c r="P4988" s="56"/>
      <c r="Q4988" s="59" t="s">
        <v>815</v>
      </c>
      <c r="R4988" s="60" t="s">
        <v>815</v>
      </c>
      <c r="S4988" s="56" t="s">
        <v>3296</v>
      </c>
      <c r="T4988" s="56" t="s">
        <v>16352</v>
      </c>
      <c r="U4988" s="56" t="s">
        <v>30</v>
      </c>
      <c r="V4988" s="52"/>
      <c r="W4988" s="59" t="s">
        <v>815</v>
      </c>
      <c r="X4988" s="20">
        <v>0</v>
      </c>
      <c r="Y4988" s="56" t="s">
        <v>16666</v>
      </c>
      <c r="Z4988" s="56" t="s">
        <v>4443</v>
      </c>
      <c r="AA4988" s="7"/>
      <c r="AB4988" s="7"/>
      <c r="AC4988" s="7"/>
      <c r="AD4988" s="1" t="s">
        <v>16282</v>
      </c>
    </row>
    <row r="4989" spans="1:30">
      <c r="A4989" s="55">
        <v>43924</v>
      </c>
      <c r="B4989" s="56" t="s">
        <v>1385</v>
      </c>
      <c r="C4989" s="56" t="s">
        <v>5199</v>
      </c>
      <c r="D4989" s="56"/>
      <c r="E4989" s="56" t="s">
        <v>16</v>
      </c>
      <c r="F4989" s="56" t="s">
        <v>3402</v>
      </c>
      <c r="G4989" s="56" t="s">
        <v>17</v>
      </c>
      <c r="H4989" s="56" t="s">
        <v>3403</v>
      </c>
      <c r="I4989" s="56" t="s">
        <v>4892</v>
      </c>
      <c r="J4989" s="56" t="s">
        <v>920</v>
      </c>
      <c r="K4989" s="56"/>
      <c r="L4989" s="56" t="s">
        <v>16667</v>
      </c>
      <c r="M4989" s="56" t="s">
        <v>111</v>
      </c>
      <c r="N4989" s="57">
        <v>900000</v>
      </c>
      <c r="O4989" s="56"/>
      <c r="P4989" s="56"/>
      <c r="Q4989" s="59" t="s">
        <v>815</v>
      </c>
      <c r="R4989" s="60" t="s">
        <v>815</v>
      </c>
      <c r="S4989" s="56"/>
      <c r="T4989" s="56"/>
      <c r="U4989" s="56" t="s">
        <v>4892</v>
      </c>
      <c r="V4989" s="52"/>
      <c r="W4989" s="59" t="s">
        <v>815</v>
      </c>
      <c r="X4989" s="20">
        <v>0</v>
      </c>
      <c r="Y4989" s="56" t="s">
        <v>16668</v>
      </c>
      <c r="Z4989" s="56" t="s">
        <v>4443</v>
      </c>
      <c r="AA4989" s="7"/>
      <c r="AB4989" s="7"/>
      <c r="AC4989" s="7"/>
      <c r="AD4989" s="1" t="s">
        <v>16282</v>
      </c>
    </row>
    <row r="4990" spans="1:30">
      <c r="A4990" s="55">
        <v>43950</v>
      </c>
      <c r="B4990" s="56" t="s">
        <v>21</v>
      </c>
      <c r="C4990" s="56" t="s">
        <v>4454</v>
      </c>
      <c r="D4990" s="56"/>
      <c r="E4990" s="56" t="s">
        <v>16</v>
      </c>
      <c r="F4990" s="56" t="s">
        <v>363</v>
      </c>
      <c r="G4990" s="56" t="s">
        <v>17</v>
      </c>
      <c r="H4990" s="56" t="s">
        <v>16669</v>
      </c>
      <c r="I4990" s="56" t="s">
        <v>4892</v>
      </c>
      <c r="J4990" s="56" t="s">
        <v>16670</v>
      </c>
      <c r="K4990" s="56" t="s">
        <v>16671</v>
      </c>
      <c r="L4990" s="56" t="s">
        <v>16658</v>
      </c>
      <c r="M4990" s="56" t="s">
        <v>16672</v>
      </c>
      <c r="N4990" s="57">
        <v>838500</v>
      </c>
      <c r="O4990" s="56"/>
      <c r="P4990" s="56"/>
      <c r="Q4990" s="59" t="s">
        <v>815</v>
      </c>
      <c r="R4990" s="60" t="s">
        <v>815</v>
      </c>
      <c r="S4990" s="56" t="s">
        <v>16673</v>
      </c>
      <c r="T4990" s="56" t="s">
        <v>8647</v>
      </c>
      <c r="U4990" s="56" t="s">
        <v>4892</v>
      </c>
      <c r="V4990" s="52"/>
      <c r="W4990" s="59" t="s">
        <v>815</v>
      </c>
      <c r="X4990" s="20">
        <v>0</v>
      </c>
      <c r="Y4990" s="56" t="s">
        <v>16674</v>
      </c>
      <c r="Z4990" s="56" t="s">
        <v>4443</v>
      </c>
      <c r="AA4990" s="7"/>
      <c r="AB4990" s="7"/>
      <c r="AC4990" s="7"/>
      <c r="AD4990" s="1" t="s">
        <v>16282</v>
      </c>
    </row>
    <row r="4991" spans="1:30">
      <c r="A4991" s="55">
        <v>43948</v>
      </c>
      <c r="B4991" s="56" t="s">
        <v>1385</v>
      </c>
      <c r="C4991" s="56" t="s">
        <v>4444</v>
      </c>
      <c r="D4991" s="56" t="s">
        <v>1387</v>
      </c>
      <c r="E4991" s="56" t="s">
        <v>4456</v>
      </c>
      <c r="F4991" s="56" t="s">
        <v>4469</v>
      </c>
      <c r="G4991" s="56" t="s">
        <v>17</v>
      </c>
      <c r="H4991" s="56" t="s">
        <v>16675</v>
      </c>
      <c r="I4991" s="56" t="s">
        <v>30</v>
      </c>
      <c r="J4991" s="56" t="s">
        <v>1993</v>
      </c>
      <c r="K4991" s="56"/>
      <c r="L4991" s="56" t="s">
        <v>1994</v>
      </c>
      <c r="M4991" s="56" t="s">
        <v>1995</v>
      </c>
      <c r="N4991" s="57">
        <v>798000</v>
      </c>
      <c r="O4991" s="56"/>
      <c r="P4991" s="56"/>
      <c r="Q4991" s="59" t="s">
        <v>815</v>
      </c>
      <c r="R4991" s="60" t="s">
        <v>815</v>
      </c>
      <c r="S4991" s="56" t="s">
        <v>1996</v>
      </c>
      <c r="T4991" s="56"/>
      <c r="U4991" s="56" t="s">
        <v>30</v>
      </c>
      <c r="V4991" s="52"/>
      <c r="W4991" s="59" t="s">
        <v>815</v>
      </c>
      <c r="X4991" s="20">
        <v>0</v>
      </c>
      <c r="Y4991" s="56" t="s">
        <v>16676</v>
      </c>
      <c r="Z4991" s="56" t="s">
        <v>4443</v>
      </c>
      <c r="AA4991" s="7"/>
      <c r="AB4991" s="7"/>
      <c r="AC4991" s="7"/>
      <c r="AD4991" s="1" t="s">
        <v>16282</v>
      </c>
    </row>
    <row r="4992" spans="1:30">
      <c r="A4992" s="55">
        <v>43948</v>
      </c>
      <c r="B4992" s="56" t="s">
        <v>21</v>
      </c>
      <c r="C4992" s="56" t="s">
        <v>4474</v>
      </c>
      <c r="D4992" s="56" t="s">
        <v>2414</v>
      </c>
      <c r="E4992" s="56" t="s">
        <v>16</v>
      </c>
      <c r="F4992" s="56" t="s">
        <v>363</v>
      </c>
      <c r="G4992" s="56" t="s">
        <v>17</v>
      </c>
      <c r="H4992" s="56" t="s">
        <v>2447</v>
      </c>
      <c r="I4992" s="56" t="s">
        <v>4892</v>
      </c>
      <c r="J4992" s="56" t="s">
        <v>2428</v>
      </c>
      <c r="K4992" s="56" t="s">
        <v>2430</v>
      </c>
      <c r="L4992" s="56" t="s">
        <v>16677</v>
      </c>
      <c r="M4992" s="56" t="s">
        <v>1462</v>
      </c>
      <c r="N4992" s="57">
        <v>720000</v>
      </c>
      <c r="O4992" s="56">
        <v>24000</v>
      </c>
      <c r="P4992" s="56">
        <v>30</v>
      </c>
      <c r="Q4992" s="59">
        <v>30</v>
      </c>
      <c r="R4992" s="60">
        <v>24000</v>
      </c>
      <c r="S4992" s="56" t="s">
        <v>2432</v>
      </c>
      <c r="T4992" s="56" t="s">
        <v>2422</v>
      </c>
      <c r="U4992" s="56" t="s">
        <v>4892</v>
      </c>
      <c r="V4992" s="52"/>
      <c r="W4992" s="59">
        <v>30</v>
      </c>
      <c r="X4992" s="60">
        <v>24000</v>
      </c>
      <c r="Y4992" s="56" t="s">
        <v>16678</v>
      </c>
      <c r="Z4992" s="56" t="s">
        <v>4443</v>
      </c>
      <c r="AA4992" s="7"/>
      <c r="AB4992" s="7"/>
      <c r="AC4992" s="7"/>
      <c r="AD4992" s="1" t="s">
        <v>16282</v>
      </c>
    </row>
    <row r="4993" spans="1:30">
      <c r="A4993" s="55">
        <v>43943</v>
      </c>
      <c r="B4993" s="56" t="s">
        <v>21</v>
      </c>
      <c r="C4993" s="56" t="s">
        <v>4447</v>
      </c>
      <c r="D4993" s="56" t="s">
        <v>2766</v>
      </c>
      <c r="E4993" s="56" t="s">
        <v>16</v>
      </c>
      <c r="F4993" s="56" t="s">
        <v>2767</v>
      </c>
      <c r="G4993" s="56" t="s">
        <v>17</v>
      </c>
      <c r="H4993" s="56" t="s">
        <v>2826</v>
      </c>
      <c r="I4993" s="56" t="s">
        <v>30</v>
      </c>
      <c r="J4993" s="56" t="s">
        <v>314</v>
      </c>
      <c r="K4993" s="56" t="s">
        <v>2827</v>
      </c>
      <c r="L4993" s="56" t="s">
        <v>16679</v>
      </c>
      <c r="M4993" s="56" t="s">
        <v>2828</v>
      </c>
      <c r="N4993" s="57">
        <v>700000</v>
      </c>
      <c r="O4993" s="56"/>
      <c r="P4993" s="56"/>
      <c r="Q4993" s="59" t="s">
        <v>815</v>
      </c>
      <c r="R4993" s="60" t="s">
        <v>815</v>
      </c>
      <c r="S4993" s="56" t="s">
        <v>2770</v>
      </c>
      <c r="T4993" s="56" t="s">
        <v>2829</v>
      </c>
      <c r="U4993" s="56" t="s">
        <v>30</v>
      </c>
      <c r="V4993" s="52"/>
      <c r="W4993" s="59" t="s">
        <v>815</v>
      </c>
      <c r="X4993" s="20">
        <v>0</v>
      </c>
      <c r="Y4993" s="56" t="s">
        <v>16680</v>
      </c>
      <c r="Z4993" s="56" t="s">
        <v>4443</v>
      </c>
      <c r="AA4993" s="7"/>
      <c r="AB4993" s="7"/>
      <c r="AC4993" s="7"/>
      <c r="AD4993" s="1" t="s">
        <v>16282</v>
      </c>
    </row>
    <row r="4994" spans="1:30">
      <c r="A4994" s="55">
        <v>43929</v>
      </c>
      <c r="B4994" s="56" t="s">
        <v>21</v>
      </c>
      <c r="C4994" s="56" t="s">
        <v>4657</v>
      </c>
      <c r="D4994" s="56" t="s">
        <v>3952</v>
      </c>
      <c r="E4994" s="56" t="s">
        <v>16</v>
      </c>
      <c r="F4994" s="56" t="s">
        <v>4086</v>
      </c>
      <c r="G4994" s="56" t="s">
        <v>17</v>
      </c>
      <c r="H4994" s="56" t="s">
        <v>4097</v>
      </c>
      <c r="I4994" s="56" t="s">
        <v>4892</v>
      </c>
      <c r="J4994" s="56" t="s">
        <v>4098</v>
      </c>
      <c r="K4994" s="56"/>
      <c r="L4994" s="56" t="s">
        <v>4099</v>
      </c>
      <c r="M4994" s="56" t="s">
        <v>4100</v>
      </c>
      <c r="N4994" s="57">
        <v>700000</v>
      </c>
      <c r="O4994" s="56"/>
      <c r="P4994" s="56"/>
      <c r="Q4994" s="59" t="s">
        <v>815</v>
      </c>
      <c r="R4994" s="60" t="s">
        <v>815</v>
      </c>
      <c r="S4994" s="56" t="s">
        <v>4091</v>
      </c>
      <c r="T4994" s="56" t="s">
        <v>4092</v>
      </c>
      <c r="U4994" s="56" t="s">
        <v>4892</v>
      </c>
      <c r="V4994" s="52"/>
      <c r="W4994" s="59" t="s">
        <v>815</v>
      </c>
      <c r="X4994" s="20">
        <v>0</v>
      </c>
      <c r="Y4994" s="56" t="s">
        <v>16681</v>
      </c>
      <c r="Z4994" s="56" t="s">
        <v>4443</v>
      </c>
      <c r="AA4994" s="7"/>
      <c r="AB4994" s="7"/>
      <c r="AC4994" s="7"/>
      <c r="AD4994" s="1" t="s">
        <v>16282</v>
      </c>
    </row>
    <row r="4995" spans="1:30">
      <c r="A4995" s="55">
        <v>43941</v>
      </c>
      <c r="B4995" s="56" t="s">
        <v>1385</v>
      </c>
      <c r="C4995" s="56" t="s">
        <v>4444</v>
      </c>
      <c r="D4995" s="56" t="s">
        <v>1387</v>
      </c>
      <c r="E4995" s="56" t="s">
        <v>1499</v>
      </c>
      <c r="F4995" s="56" t="s">
        <v>4467</v>
      </c>
      <c r="G4995" s="56" t="s">
        <v>37</v>
      </c>
      <c r="H4995" s="56" t="s">
        <v>1888</v>
      </c>
      <c r="I4995" s="56" t="s">
        <v>30</v>
      </c>
      <c r="J4995" s="56" t="s">
        <v>1889</v>
      </c>
      <c r="K4995" s="56"/>
      <c r="L4995" s="56" t="s">
        <v>16682</v>
      </c>
      <c r="M4995" s="56" t="s">
        <v>1894</v>
      </c>
      <c r="N4995" s="57">
        <v>680000</v>
      </c>
      <c r="O4995" s="56"/>
      <c r="P4995" s="56"/>
      <c r="Q4995" s="59" t="s">
        <v>815</v>
      </c>
      <c r="R4995" s="60" t="s">
        <v>815</v>
      </c>
      <c r="S4995" s="56" t="s">
        <v>1893</v>
      </c>
      <c r="T4995" s="56"/>
      <c r="U4995" s="56" t="s">
        <v>30</v>
      </c>
      <c r="V4995" s="52"/>
      <c r="W4995" s="59" t="s">
        <v>815</v>
      </c>
      <c r="X4995" s="20">
        <v>0</v>
      </c>
      <c r="Y4995" s="56" t="s">
        <v>16683</v>
      </c>
      <c r="Z4995" s="56" t="s">
        <v>4443</v>
      </c>
      <c r="AA4995" s="7"/>
      <c r="AB4995" s="7"/>
      <c r="AC4995" s="7"/>
      <c r="AD4995" s="1" t="s">
        <v>16282</v>
      </c>
    </row>
    <row r="4996" spans="1:30">
      <c r="A4996" s="55">
        <v>43936</v>
      </c>
      <c r="B4996" s="56" t="s">
        <v>15</v>
      </c>
      <c r="C4996" s="56" t="s">
        <v>4632</v>
      </c>
      <c r="D4996" s="56"/>
      <c r="E4996" s="56" t="s">
        <v>16</v>
      </c>
      <c r="F4996" s="56"/>
      <c r="G4996" s="56" t="s">
        <v>17</v>
      </c>
      <c r="H4996" s="56" t="s">
        <v>16684</v>
      </c>
      <c r="I4996" s="56" t="s">
        <v>816</v>
      </c>
      <c r="J4996" s="56" t="s">
        <v>3776</v>
      </c>
      <c r="K4996" s="56" t="s">
        <v>2294</v>
      </c>
      <c r="L4996" s="56" t="s">
        <v>3777</v>
      </c>
      <c r="M4996" s="56" t="s">
        <v>3778</v>
      </c>
      <c r="N4996" s="57">
        <v>662400</v>
      </c>
      <c r="O4996" s="56">
        <v>1200</v>
      </c>
      <c r="P4996" s="56">
        <v>552</v>
      </c>
      <c r="Q4996" s="59">
        <v>552</v>
      </c>
      <c r="R4996" s="60">
        <v>1200</v>
      </c>
      <c r="S4996" s="56" t="s">
        <v>3779</v>
      </c>
      <c r="T4996" s="56"/>
      <c r="U4996" s="56" t="s">
        <v>816</v>
      </c>
      <c r="V4996" s="52"/>
      <c r="W4996" s="59">
        <v>552</v>
      </c>
      <c r="X4996" s="60">
        <v>1200</v>
      </c>
      <c r="Y4996" s="56" t="s">
        <v>16685</v>
      </c>
      <c r="Z4996" s="56" t="s">
        <v>4442</v>
      </c>
      <c r="AA4996" s="7"/>
      <c r="AB4996" s="7"/>
      <c r="AC4996" s="7"/>
      <c r="AD4996" s="1" t="s">
        <v>16282</v>
      </c>
    </row>
    <row r="4997" spans="1:30">
      <c r="A4997" s="55">
        <v>43944</v>
      </c>
      <c r="B4997" s="56" t="s">
        <v>21</v>
      </c>
      <c r="C4997" s="56" t="s">
        <v>5323</v>
      </c>
      <c r="D4997" s="56"/>
      <c r="E4997" s="56" t="s">
        <v>16</v>
      </c>
      <c r="F4997" s="56" t="s">
        <v>3267</v>
      </c>
      <c r="G4997" s="56" t="s">
        <v>17</v>
      </c>
      <c r="H4997" s="56" t="s">
        <v>3263</v>
      </c>
      <c r="I4997" s="56" t="s">
        <v>30</v>
      </c>
      <c r="J4997" s="56" t="s">
        <v>3273</v>
      </c>
      <c r="K4997" s="56" t="s">
        <v>3274</v>
      </c>
      <c r="L4997" s="56" t="s">
        <v>16686</v>
      </c>
      <c r="M4997" s="56" t="s">
        <v>193</v>
      </c>
      <c r="N4997" s="57">
        <v>660000</v>
      </c>
      <c r="O4997" s="56"/>
      <c r="P4997" s="56"/>
      <c r="Q4997" s="59" t="s">
        <v>815</v>
      </c>
      <c r="R4997" s="60" t="s">
        <v>815</v>
      </c>
      <c r="S4997" s="56" t="s">
        <v>3275</v>
      </c>
      <c r="T4997" s="56" t="s">
        <v>16352</v>
      </c>
      <c r="U4997" s="56" t="s">
        <v>30</v>
      </c>
      <c r="V4997" s="52"/>
      <c r="W4997" s="59" t="s">
        <v>815</v>
      </c>
      <c r="X4997" s="20">
        <v>0</v>
      </c>
      <c r="Y4997" s="56" t="s">
        <v>16687</v>
      </c>
      <c r="Z4997" s="56" t="s">
        <v>4443</v>
      </c>
      <c r="AA4997" s="7"/>
      <c r="AB4997" s="7"/>
      <c r="AC4997" s="7"/>
      <c r="AD4997" s="1" t="s">
        <v>16282</v>
      </c>
    </row>
    <row r="4998" spans="1:30">
      <c r="A4998" s="55">
        <v>43956</v>
      </c>
      <c r="B4998" s="56" t="s">
        <v>21</v>
      </c>
      <c r="C4998" s="56" t="s">
        <v>4447</v>
      </c>
      <c r="D4998" s="56" t="s">
        <v>2766</v>
      </c>
      <c r="E4998" s="56" t="s">
        <v>117</v>
      </c>
      <c r="F4998" s="56" t="s">
        <v>4121</v>
      </c>
      <c r="G4998" s="56" t="s">
        <v>17</v>
      </c>
      <c r="H4998" s="56" t="s">
        <v>16688</v>
      </c>
      <c r="I4998" s="56" t="s">
        <v>30</v>
      </c>
      <c r="J4998" s="56" t="s">
        <v>314</v>
      </c>
      <c r="K4998" s="56" t="s">
        <v>2789</v>
      </c>
      <c r="L4998" s="56" t="s">
        <v>16689</v>
      </c>
      <c r="M4998" s="56" t="s">
        <v>16690</v>
      </c>
      <c r="N4998" s="57">
        <v>592500</v>
      </c>
      <c r="O4998" s="56"/>
      <c r="P4998" s="56"/>
      <c r="Q4998" s="59" t="s">
        <v>815</v>
      </c>
      <c r="R4998" s="60" t="s">
        <v>815</v>
      </c>
      <c r="S4998" s="56" t="s">
        <v>2770</v>
      </c>
      <c r="T4998" s="56" t="s">
        <v>16691</v>
      </c>
      <c r="U4998" s="56" t="s">
        <v>30</v>
      </c>
      <c r="V4998" s="52"/>
      <c r="W4998" s="59" t="s">
        <v>815</v>
      </c>
      <c r="X4998" s="20">
        <v>0</v>
      </c>
      <c r="Y4998" s="56" t="s">
        <v>16692</v>
      </c>
      <c r="Z4998" s="56" t="s">
        <v>4443</v>
      </c>
      <c r="AA4998" s="7"/>
      <c r="AB4998" s="7"/>
      <c r="AC4998" s="7"/>
      <c r="AD4998" s="1" t="s">
        <v>16282</v>
      </c>
    </row>
    <row r="4999" spans="1:30">
      <c r="A4999" s="55">
        <v>43949</v>
      </c>
      <c r="B4999" s="56" t="s">
        <v>15</v>
      </c>
      <c r="C4999" s="56" t="s">
        <v>4647</v>
      </c>
      <c r="D4999" s="56"/>
      <c r="E4999" s="56" t="s">
        <v>16</v>
      </c>
      <c r="F4999" s="56" t="s">
        <v>4138</v>
      </c>
      <c r="G4999" s="56" t="s">
        <v>17</v>
      </c>
      <c r="H4999" s="56" t="s">
        <v>4149</v>
      </c>
      <c r="I4999" s="56" t="s">
        <v>30</v>
      </c>
      <c r="J4999" s="56" t="s">
        <v>4150</v>
      </c>
      <c r="K4999" s="56"/>
      <c r="L4999" s="56" t="s">
        <v>16693</v>
      </c>
      <c r="M4999" s="56" t="s">
        <v>4144</v>
      </c>
      <c r="N4999" s="57">
        <v>560000</v>
      </c>
      <c r="O4999" s="56">
        <v>7000</v>
      </c>
      <c r="P4999" s="56">
        <v>80</v>
      </c>
      <c r="Q4999" s="59">
        <v>80</v>
      </c>
      <c r="R4999" s="60">
        <v>7000</v>
      </c>
      <c r="S4999" s="56" t="s">
        <v>4881</v>
      </c>
      <c r="T4999" s="56" t="s">
        <v>4882</v>
      </c>
      <c r="U4999" s="56" t="s">
        <v>30</v>
      </c>
      <c r="V4999" s="52"/>
      <c r="W4999" s="59">
        <v>80</v>
      </c>
      <c r="X4999" s="60">
        <v>7000</v>
      </c>
      <c r="Y4999" s="56" t="s">
        <v>16694</v>
      </c>
      <c r="Z4999" s="56" t="s">
        <v>4443</v>
      </c>
      <c r="AA4999" s="7"/>
      <c r="AB4999" s="7"/>
      <c r="AC4999" s="7"/>
      <c r="AD4999" s="1" t="s">
        <v>16282</v>
      </c>
    </row>
    <row r="5000" spans="1:30">
      <c r="A5000" s="55">
        <v>43950</v>
      </c>
      <c r="B5000" s="56" t="s">
        <v>21</v>
      </c>
      <c r="C5000" s="56" t="s">
        <v>4257</v>
      </c>
      <c r="D5000" s="56" t="s">
        <v>309</v>
      </c>
      <c r="E5000" s="56" t="s">
        <v>16</v>
      </c>
      <c r="F5000" s="56" t="s">
        <v>363</v>
      </c>
      <c r="G5000" s="56" t="s">
        <v>37</v>
      </c>
      <c r="H5000" s="56" t="s">
        <v>16695</v>
      </c>
      <c r="I5000" s="56" t="s">
        <v>4892</v>
      </c>
      <c r="J5000" s="56" t="s">
        <v>16696</v>
      </c>
      <c r="K5000" s="56" t="s">
        <v>314</v>
      </c>
      <c r="L5000" s="56" t="s">
        <v>16697</v>
      </c>
      <c r="M5000" s="56" t="s">
        <v>8341</v>
      </c>
      <c r="N5000" s="57">
        <v>500000</v>
      </c>
      <c r="O5000" s="56">
        <v>20000</v>
      </c>
      <c r="P5000" s="56">
        <v>25</v>
      </c>
      <c r="Q5000" s="59">
        <v>25</v>
      </c>
      <c r="R5000" s="60">
        <v>20000</v>
      </c>
      <c r="S5000" s="56" t="s">
        <v>4411</v>
      </c>
      <c r="T5000" s="56" t="s">
        <v>4412</v>
      </c>
      <c r="U5000" s="56" t="s">
        <v>4892</v>
      </c>
      <c r="V5000" s="52"/>
      <c r="W5000" s="59">
        <v>25</v>
      </c>
      <c r="X5000" s="60">
        <v>20000</v>
      </c>
      <c r="Y5000" s="56" t="s">
        <v>16698</v>
      </c>
      <c r="Z5000" s="56" t="s">
        <v>4443</v>
      </c>
      <c r="AA5000" s="7"/>
      <c r="AB5000" s="7"/>
      <c r="AC5000" s="7"/>
      <c r="AD5000" s="1" t="s">
        <v>16282</v>
      </c>
    </row>
    <row r="5001" spans="1:30">
      <c r="A5001" s="55">
        <v>43943</v>
      </c>
      <c r="B5001" s="56" t="s">
        <v>21</v>
      </c>
      <c r="C5001" s="56" t="s">
        <v>4447</v>
      </c>
      <c r="D5001" s="56" t="s">
        <v>2766</v>
      </c>
      <c r="E5001" s="56" t="s">
        <v>16</v>
      </c>
      <c r="F5001" s="56" t="s">
        <v>2767</v>
      </c>
      <c r="G5001" s="56" t="s">
        <v>37</v>
      </c>
      <c r="H5001" s="56" t="s">
        <v>2815</v>
      </c>
      <c r="I5001" s="56" t="s">
        <v>30</v>
      </c>
      <c r="J5001" s="56" t="s">
        <v>314</v>
      </c>
      <c r="K5001" s="56" t="s">
        <v>2874</v>
      </c>
      <c r="L5001" s="56" t="s">
        <v>16699</v>
      </c>
      <c r="M5001" s="56" t="s">
        <v>2817</v>
      </c>
      <c r="N5001" s="57">
        <v>493000</v>
      </c>
      <c r="O5001" s="56"/>
      <c r="P5001" s="56"/>
      <c r="Q5001" s="59" t="s">
        <v>815</v>
      </c>
      <c r="R5001" s="60" t="s">
        <v>815</v>
      </c>
      <c r="S5001" s="56" t="s">
        <v>2770</v>
      </c>
      <c r="T5001" s="56" t="s">
        <v>2875</v>
      </c>
      <c r="U5001" s="56" t="s">
        <v>30</v>
      </c>
      <c r="V5001" s="52"/>
      <c r="W5001" s="59" t="s">
        <v>815</v>
      </c>
      <c r="X5001" s="20">
        <v>0</v>
      </c>
      <c r="Y5001" s="56" t="s">
        <v>16700</v>
      </c>
      <c r="Z5001" s="56" t="s">
        <v>4443</v>
      </c>
      <c r="AA5001" s="7"/>
      <c r="AB5001" s="7"/>
      <c r="AC5001" s="7"/>
      <c r="AD5001" s="1" t="s">
        <v>16282</v>
      </c>
    </row>
    <row r="5002" spans="1:30">
      <c r="A5002" s="55">
        <v>43941</v>
      </c>
      <c r="B5002" s="56" t="s">
        <v>15</v>
      </c>
      <c r="C5002" s="56" t="s">
        <v>4696</v>
      </c>
      <c r="D5002" s="56" t="s">
        <v>3040</v>
      </c>
      <c r="E5002" s="56" t="s">
        <v>16</v>
      </c>
      <c r="F5002" s="56" t="s">
        <v>3057</v>
      </c>
      <c r="G5002" s="56" t="s">
        <v>17</v>
      </c>
      <c r="H5002" s="56" t="s">
        <v>3063</v>
      </c>
      <c r="I5002" s="56" t="s">
        <v>30</v>
      </c>
      <c r="J5002" s="56" t="s">
        <v>3043</v>
      </c>
      <c r="K5002" s="56" t="s">
        <v>2801</v>
      </c>
      <c r="L5002" s="56" t="s">
        <v>16701</v>
      </c>
      <c r="M5002" s="56" t="s">
        <v>3060</v>
      </c>
      <c r="N5002" s="57">
        <v>490000</v>
      </c>
      <c r="O5002" s="56"/>
      <c r="P5002" s="56"/>
      <c r="Q5002" s="59" t="s">
        <v>815</v>
      </c>
      <c r="R5002" s="60" t="s">
        <v>815</v>
      </c>
      <c r="S5002" s="56" t="s">
        <v>3047</v>
      </c>
      <c r="T5002" s="56"/>
      <c r="U5002" s="56" t="s">
        <v>30</v>
      </c>
      <c r="V5002" s="52"/>
      <c r="W5002" s="59" t="s">
        <v>815</v>
      </c>
      <c r="X5002" s="20">
        <v>0</v>
      </c>
      <c r="Y5002" s="56" t="s">
        <v>16702</v>
      </c>
      <c r="Z5002" s="56" t="s">
        <v>4443</v>
      </c>
      <c r="AA5002" s="7"/>
      <c r="AB5002" s="7"/>
      <c r="AC5002" s="7"/>
      <c r="AD5002" s="1" t="s">
        <v>16282</v>
      </c>
    </row>
    <row r="5003" spans="1:30">
      <c r="A5003" s="55">
        <v>43943</v>
      </c>
      <c r="B5003" s="56" t="s">
        <v>15</v>
      </c>
      <c r="C5003" s="56" t="s">
        <v>4475</v>
      </c>
      <c r="D5003" s="56"/>
      <c r="E5003" s="56" t="s">
        <v>16</v>
      </c>
      <c r="F5003" s="56" t="s">
        <v>16703</v>
      </c>
      <c r="G5003" s="56" t="s">
        <v>17</v>
      </c>
      <c r="H5003" s="56" t="s">
        <v>16704</v>
      </c>
      <c r="I5003" s="56" t="s">
        <v>30</v>
      </c>
      <c r="J5003" s="56" t="s">
        <v>16705</v>
      </c>
      <c r="K5003" s="56" t="s">
        <v>16706</v>
      </c>
      <c r="L5003" s="56" t="s">
        <v>16707</v>
      </c>
      <c r="M5003" s="56" t="s">
        <v>16708</v>
      </c>
      <c r="N5003" s="57">
        <v>468369</v>
      </c>
      <c r="O5003" s="56"/>
      <c r="P5003" s="56"/>
      <c r="Q5003" s="59" t="s">
        <v>815</v>
      </c>
      <c r="R5003" s="60" t="s">
        <v>815</v>
      </c>
      <c r="S5003" s="56" t="s">
        <v>16709</v>
      </c>
      <c r="T5003" s="56"/>
      <c r="U5003" s="56" t="s">
        <v>30</v>
      </c>
      <c r="V5003" s="52"/>
      <c r="W5003" s="59" t="s">
        <v>815</v>
      </c>
      <c r="X5003" s="20">
        <v>0</v>
      </c>
      <c r="Y5003" s="56" t="s">
        <v>16710</v>
      </c>
      <c r="Z5003" s="56" t="s">
        <v>4443</v>
      </c>
      <c r="AA5003" s="7"/>
      <c r="AB5003" s="7"/>
      <c r="AC5003" s="7"/>
      <c r="AD5003" s="1" t="s">
        <v>16282</v>
      </c>
    </row>
    <row r="5004" spans="1:30">
      <c r="A5004" s="55">
        <v>43938</v>
      </c>
      <c r="B5004" s="56" t="s">
        <v>15</v>
      </c>
      <c r="C5004" s="56" t="s">
        <v>4244</v>
      </c>
      <c r="D5004" s="56"/>
      <c r="E5004" s="56" t="s">
        <v>16</v>
      </c>
      <c r="F5004" s="56" t="s">
        <v>3156</v>
      </c>
      <c r="G5004" s="56" t="s">
        <v>37</v>
      </c>
      <c r="H5004" s="56" t="s">
        <v>3168</v>
      </c>
      <c r="I5004" s="56" t="s">
        <v>30</v>
      </c>
      <c r="J5004" s="56" t="s">
        <v>3186</v>
      </c>
      <c r="K5004" s="56"/>
      <c r="L5004" s="56" t="s">
        <v>16639</v>
      </c>
      <c r="M5004" s="56">
        <v>30109731000130</v>
      </c>
      <c r="N5004" s="57">
        <v>440000</v>
      </c>
      <c r="O5004" s="56">
        <v>200000</v>
      </c>
      <c r="P5004" s="56">
        <v>2.2000000000000002</v>
      </c>
      <c r="Q5004" s="59">
        <v>2.2000000000000002</v>
      </c>
      <c r="R5004" s="60">
        <v>200000</v>
      </c>
      <c r="S5004" s="56" t="s">
        <v>3187</v>
      </c>
      <c r="T5004" s="56"/>
      <c r="U5004" s="56" t="s">
        <v>30</v>
      </c>
      <c r="V5004" s="52"/>
      <c r="W5004" s="59">
        <v>2.2000000000000002</v>
      </c>
      <c r="X5004" s="60">
        <v>200000</v>
      </c>
      <c r="Y5004" s="56" t="s">
        <v>16711</v>
      </c>
      <c r="Z5004" s="56" t="s">
        <v>4443</v>
      </c>
      <c r="AA5004" s="7"/>
      <c r="AB5004" s="7"/>
      <c r="AC5004" s="7"/>
      <c r="AD5004" s="1" t="s">
        <v>16282</v>
      </c>
    </row>
    <row r="5005" spans="1:30">
      <c r="A5005" s="55">
        <v>43948</v>
      </c>
      <c r="B5005" s="56" t="s">
        <v>21</v>
      </c>
      <c r="C5005" s="56" t="s">
        <v>4451</v>
      </c>
      <c r="D5005" s="56" t="s">
        <v>2480</v>
      </c>
      <c r="E5005" s="56" t="s">
        <v>16</v>
      </c>
      <c r="F5005" s="56" t="s">
        <v>2481</v>
      </c>
      <c r="G5005" s="56" t="s">
        <v>17</v>
      </c>
      <c r="H5005" s="56" t="s">
        <v>2483</v>
      </c>
      <c r="I5005" s="56" t="s">
        <v>30</v>
      </c>
      <c r="J5005" s="56" t="s">
        <v>2484</v>
      </c>
      <c r="K5005" s="56"/>
      <c r="L5005" s="56" t="s">
        <v>2486</v>
      </c>
      <c r="M5005" s="56" t="s">
        <v>2487</v>
      </c>
      <c r="N5005" s="57">
        <v>420000</v>
      </c>
      <c r="O5005" s="56"/>
      <c r="P5005" s="56"/>
      <c r="Q5005" s="59" t="s">
        <v>815</v>
      </c>
      <c r="R5005" s="60" t="s">
        <v>815</v>
      </c>
      <c r="S5005" s="56" t="s">
        <v>2488</v>
      </c>
      <c r="T5005" s="56" t="s">
        <v>2488</v>
      </c>
      <c r="U5005" s="56" t="s">
        <v>30</v>
      </c>
      <c r="V5005" s="52"/>
      <c r="W5005" s="59" t="s">
        <v>815</v>
      </c>
      <c r="X5005" s="20">
        <v>0</v>
      </c>
      <c r="Y5005" s="56" t="s">
        <v>16712</v>
      </c>
      <c r="Z5005" s="56" t="s">
        <v>4443</v>
      </c>
      <c r="AA5005" s="7"/>
      <c r="AB5005" s="7"/>
      <c r="AC5005" s="7"/>
      <c r="AD5005" s="1" t="s">
        <v>16282</v>
      </c>
    </row>
    <row r="5006" spans="1:30">
      <c r="A5006" s="55">
        <v>43943</v>
      </c>
      <c r="B5006" s="56" t="s">
        <v>21</v>
      </c>
      <c r="C5006" s="56" t="s">
        <v>4465</v>
      </c>
      <c r="D5006" s="56" t="s">
        <v>309</v>
      </c>
      <c r="E5006" s="56" t="s">
        <v>16</v>
      </c>
      <c r="F5006" s="56" t="s">
        <v>314</v>
      </c>
      <c r="G5006" s="56" t="s">
        <v>37</v>
      </c>
      <c r="H5006" s="56" t="s">
        <v>16713</v>
      </c>
      <c r="I5006" s="56" t="s">
        <v>30</v>
      </c>
      <c r="J5006" s="56" t="s">
        <v>314</v>
      </c>
      <c r="K5006" s="56" t="s">
        <v>314</v>
      </c>
      <c r="L5006" s="56" t="s">
        <v>16714</v>
      </c>
      <c r="M5006" s="56" t="s">
        <v>16715</v>
      </c>
      <c r="N5006" s="57">
        <v>420000</v>
      </c>
      <c r="O5006" s="56"/>
      <c r="P5006" s="56"/>
      <c r="Q5006" s="59" t="s">
        <v>815</v>
      </c>
      <c r="R5006" s="60" t="s">
        <v>815</v>
      </c>
      <c r="S5006" s="56" t="s">
        <v>4575</v>
      </c>
      <c r="T5006" s="56" t="s">
        <v>314</v>
      </c>
      <c r="U5006" s="56" t="s">
        <v>30</v>
      </c>
      <c r="V5006" s="52"/>
      <c r="W5006" s="59" t="s">
        <v>815</v>
      </c>
      <c r="X5006" s="20">
        <v>0</v>
      </c>
      <c r="Y5006" s="56" t="s">
        <v>16716</v>
      </c>
      <c r="Z5006" s="56" t="s">
        <v>4443</v>
      </c>
      <c r="AA5006" s="7"/>
      <c r="AB5006" s="7"/>
      <c r="AC5006" s="7"/>
      <c r="AD5006" s="1" t="s">
        <v>16282</v>
      </c>
    </row>
    <row r="5007" spans="1:30">
      <c r="A5007" s="55">
        <v>43916</v>
      </c>
      <c r="B5007" s="56" t="s">
        <v>1385</v>
      </c>
      <c r="C5007" s="56" t="s">
        <v>4444</v>
      </c>
      <c r="D5007" s="56" t="s">
        <v>1387</v>
      </c>
      <c r="E5007" s="56" t="s">
        <v>4456</v>
      </c>
      <c r="F5007" s="56" t="s">
        <v>4457</v>
      </c>
      <c r="G5007" s="56" t="s">
        <v>17</v>
      </c>
      <c r="H5007" s="56" t="s">
        <v>16717</v>
      </c>
      <c r="I5007" s="56" t="s">
        <v>30</v>
      </c>
      <c r="J5007" s="56" t="s">
        <v>1440</v>
      </c>
      <c r="K5007" s="56"/>
      <c r="L5007" s="56" t="s">
        <v>16718</v>
      </c>
      <c r="M5007" s="56" t="s">
        <v>16719</v>
      </c>
      <c r="N5007" s="57">
        <v>420000</v>
      </c>
      <c r="O5007" s="56"/>
      <c r="P5007" s="56"/>
      <c r="Q5007" s="59" t="s">
        <v>815</v>
      </c>
      <c r="R5007" s="60" t="s">
        <v>815</v>
      </c>
      <c r="S5007" s="56" t="s">
        <v>1441</v>
      </c>
      <c r="T5007" s="56"/>
      <c r="U5007" s="56" t="s">
        <v>30</v>
      </c>
      <c r="V5007" s="52"/>
      <c r="W5007" s="59" t="s">
        <v>815</v>
      </c>
      <c r="X5007" s="20">
        <v>0</v>
      </c>
      <c r="Y5007" s="56" t="s">
        <v>16720</v>
      </c>
      <c r="Z5007" s="56" t="s">
        <v>4443</v>
      </c>
      <c r="AA5007" s="7"/>
      <c r="AB5007" s="7"/>
      <c r="AC5007" s="7"/>
      <c r="AD5007" s="1" t="s">
        <v>16282</v>
      </c>
    </row>
    <row r="5008" spans="1:30">
      <c r="A5008" s="55">
        <v>43944</v>
      </c>
      <c r="B5008" s="56" t="s">
        <v>1385</v>
      </c>
      <c r="C5008" s="56" t="s">
        <v>4444</v>
      </c>
      <c r="D5008" s="56" t="s">
        <v>1387</v>
      </c>
      <c r="E5008" s="56" t="s">
        <v>4456</v>
      </c>
      <c r="F5008" s="56" t="s">
        <v>4469</v>
      </c>
      <c r="G5008" s="56" t="s">
        <v>17</v>
      </c>
      <c r="H5008" s="56" t="s">
        <v>1929</v>
      </c>
      <c r="I5008" s="56" t="s">
        <v>30</v>
      </c>
      <c r="J5008" s="56" t="s">
        <v>1930</v>
      </c>
      <c r="K5008" s="56"/>
      <c r="L5008" s="56" t="s">
        <v>1932</v>
      </c>
      <c r="M5008" s="56" t="s">
        <v>1933</v>
      </c>
      <c r="N5008" s="57">
        <v>406000</v>
      </c>
      <c r="O5008" s="56"/>
      <c r="P5008" s="56"/>
      <c r="Q5008" s="59" t="s">
        <v>815</v>
      </c>
      <c r="R5008" s="60" t="s">
        <v>815</v>
      </c>
      <c r="S5008" s="56" t="s">
        <v>1934</v>
      </c>
      <c r="T5008" s="56"/>
      <c r="U5008" s="56" t="s">
        <v>30</v>
      </c>
      <c r="V5008" s="52"/>
      <c r="W5008" s="59" t="s">
        <v>815</v>
      </c>
      <c r="X5008" s="20">
        <v>0</v>
      </c>
      <c r="Y5008" s="56" t="s">
        <v>16721</v>
      </c>
      <c r="Z5008" s="56" t="s">
        <v>4443</v>
      </c>
      <c r="AA5008" s="7"/>
      <c r="AB5008" s="7"/>
      <c r="AC5008" s="7"/>
      <c r="AD5008" s="1" t="s">
        <v>16282</v>
      </c>
    </row>
    <row r="5009" spans="1:30">
      <c r="A5009" s="55">
        <v>43945</v>
      </c>
      <c r="B5009" s="56" t="s">
        <v>21</v>
      </c>
      <c r="C5009" s="56" t="s">
        <v>16722</v>
      </c>
      <c r="D5009" s="56"/>
      <c r="E5009" s="56" t="s">
        <v>16</v>
      </c>
      <c r="F5009" s="56" t="s">
        <v>3431</v>
      </c>
      <c r="G5009" s="56" t="s">
        <v>17</v>
      </c>
      <c r="H5009" s="56" t="s">
        <v>3435</v>
      </c>
      <c r="I5009" s="56" t="s">
        <v>4892</v>
      </c>
      <c r="J5009" s="56" t="s">
        <v>3436</v>
      </c>
      <c r="K5009" s="56" t="s">
        <v>3437</v>
      </c>
      <c r="L5009" s="56" t="s">
        <v>16723</v>
      </c>
      <c r="M5009" s="56" t="s">
        <v>3438</v>
      </c>
      <c r="N5009" s="57">
        <v>380000</v>
      </c>
      <c r="O5009" s="56"/>
      <c r="P5009" s="56"/>
      <c r="Q5009" s="59" t="s">
        <v>815</v>
      </c>
      <c r="R5009" s="60" t="s">
        <v>815</v>
      </c>
      <c r="S5009" s="56" t="s">
        <v>1282</v>
      </c>
      <c r="T5009" s="56"/>
      <c r="U5009" s="56" t="s">
        <v>4892</v>
      </c>
      <c r="V5009" s="52"/>
      <c r="W5009" s="59" t="s">
        <v>815</v>
      </c>
      <c r="X5009" s="20">
        <v>0</v>
      </c>
      <c r="Y5009" s="56" t="s">
        <v>16724</v>
      </c>
      <c r="Z5009" s="56" t="s">
        <v>4443</v>
      </c>
      <c r="AA5009" s="7"/>
      <c r="AB5009" s="7"/>
      <c r="AC5009" s="7"/>
      <c r="AD5009" s="1" t="s">
        <v>16282</v>
      </c>
    </row>
    <row r="5010" spans="1:30">
      <c r="A5010" s="55">
        <v>43943</v>
      </c>
      <c r="B5010" s="56" t="s">
        <v>21</v>
      </c>
      <c r="C5010" s="56" t="s">
        <v>4465</v>
      </c>
      <c r="D5010" s="56" t="s">
        <v>309</v>
      </c>
      <c r="E5010" s="56" t="s">
        <v>16</v>
      </c>
      <c r="F5010" s="56" t="s">
        <v>314</v>
      </c>
      <c r="G5010" s="56" t="s">
        <v>37</v>
      </c>
      <c r="H5010" s="56" t="s">
        <v>16725</v>
      </c>
      <c r="I5010" s="56" t="s">
        <v>4892</v>
      </c>
      <c r="J5010" s="56" t="s">
        <v>314</v>
      </c>
      <c r="K5010" s="56" t="s">
        <v>314</v>
      </c>
      <c r="L5010" s="56" t="s">
        <v>16726</v>
      </c>
      <c r="M5010" s="56" t="s">
        <v>16727</v>
      </c>
      <c r="N5010" s="57">
        <v>360000</v>
      </c>
      <c r="O5010" s="56"/>
      <c r="P5010" s="56"/>
      <c r="Q5010" s="59" t="s">
        <v>815</v>
      </c>
      <c r="R5010" s="60" t="s">
        <v>815</v>
      </c>
      <c r="S5010" s="56" t="s">
        <v>4575</v>
      </c>
      <c r="T5010" s="56" t="s">
        <v>314</v>
      </c>
      <c r="U5010" s="56" t="s">
        <v>4892</v>
      </c>
      <c r="V5010" s="52"/>
      <c r="W5010" s="59" t="s">
        <v>815</v>
      </c>
      <c r="X5010" s="20">
        <v>0</v>
      </c>
      <c r="Y5010" s="56" t="s">
        <v>16728</v>
      </c>
      <c r="Z5010" s="56" t="s">
        <v>4443</v>
      </c>
      <c r="AA5010" s="7"/>
      <c r="AB5010" s="7"/>
      <c r="AC5010" s="7"/>
      <c r="AD5010" s="1" t="s">
        <v>16282</v>
      </c>
    </row>
    <row r="5011" spans="1:30">
      <c r="A5011" s="55">
        <v>43943</v>
      </c>
      <c r="B5011" s="56" t="s">
        <v>15</v>
      </c>
      <c r="C5011" s="56" t="s">
        <v>4464</v>
      </c>
      <c r="D5011" s="56"/>
      <c r="E5011" s="56" t="s">
        <v>16</v>
      </c>
      <c r="F5011" s="56" t="s">
        <v>2132</v>
      </c>
      <c r="G5011" s="56" t="s">
        <v>17</v>
      </c>
      <c r="H5011" s="56" t="s">
        <v>3102</v>
      </c>
      <c r="I5011" s="56" t="s">
        <v>30</v>
      </c>
      <c r="J5011" s="56" t="s">
        <v>3103</v>
      </c>
      <c r="K5011" s="56" t="s">
        <v>3104</v>
      </c>
      <c r="L5011" s="56" t="s">
        <v>16729</v>
      </c>
      <c r="M5011" s="56" t="s">
        <v>2861</v>
      </c>
      <c r="N5011" s="57">
        <v>350000</v>
      </c>
      <c r="O5011" s="56"/>
      <c r="P5011" s="56"/>
      <c r="Q5011" s="59" t="s">
        <v>815</v>
      </c>
      <c r="R5011" s="60" t="s">
        <v>815</v>
      </c>
      <c r="S5011" s="56" t="s">
        <v>3078</v>
      </c>
      <c r="T5011" s="56" t="s">
        <v>3079</v>
      </c>
      <c r="U5011" s="56" t="s">
        <v>30</v>
      </c>
      <c r="V5011" s="52"/>
      <c r="W5011" s="59" t="s">
        <v>815</v>
      </c>
      <c r="X5011" s="20">
        <v>0</v>
      </c>
      <c r="Y5011" s="56" t="s">
        <v>16730</v>
      </c>
      <c r="Z5011" s="56" t="s">
        <v>4443</v>
      </c>
      <c r="AA5011" s="7"/>
      <c r="AB5011" s="7"/>
      <c r="AC5011" s="7"/>
      <c r="AD5011" s="1" t="s">
        <v>16282</v>
      </c>
    </row>
    <row r="5012" spans="1:30">
      <c r="A5012" s="55">
        <v>43938</v>
      </c>
      <c r="B5012" s="56" t="s">
        <v>15</v>
      </c>
      <c r="C5012" s="56" t="s">
        <v>2884</v>
      </c>
      <c r="D5012" s="56"/>
      <c r="E5012" s="56"/>
      <c r="F5012" s="56"/>
      <c r="G5012" s="56" t="s">
        <v>17</v>
      </c>
      <c r="H5012" s="56" t="s">
        <v>2946</v>
      </c>
      <c r="I5012" s="56" t="s">
        <v>30</v>
      </c>
      <c r="J5012" s="56"/>
      <c r="K5012" s="56"/>
      <c r="L5012" s="56" t="s">
        <v>16731</v>
      </c>
      <c r="M5012" s="56"/>
      <c r="N5012" s="57">
        <v>338910</v>
      </c>
      <c r="O5012" s="56"/>
      <c r="P5012" s="56">
        <v>130.35</v>
      </c>
      <c r="Q5012" s="59" t="s">
        <v>815</v>
      </c>
      <c r="R5012" s="60" t="s">
        <v>815</v>
      </c>
      <c r="S5012" s="56" t="s">
        <v>2948</v>
      </c>
      <c r="T5012" s="56" t="s">
        <v>2890</v>
      </c>
      <c r="U5012" s="56" t="s">
        <v>30</v>
      </c>
      <c r="V5012" s="52"/>
      <c r="W5012" s="59" t="s">
        <v>815</v>
      </c>
      <c r="X5012" s="20">
        <v>0</v>
      </c>
      <c r="Y5012" s="56" t="s">
        <v>16732</v>
      </c>
      <c r="Z5012" s="56" t="s">
        <v>4443</v>
      </c>
      <c r="AA5012" s="7"/>
      <c r="AB5012" s="7"/>
      <c r="AC5012" s="7"/>
      <c r="AD5012" s="1" t="s">
        <v>16282</v>
      </c>
    </row>
    <row r="5013" spans="1:30">
      <c r="A5013" s="55">
        <v>43948</v>
      </c>
      <c r="B5013" s="56" t="s">
        <v>21</v>
      </c>
      <c r="C5013" s="56" t="s">
        <v>4451</v>
      </c>
      <c r="D5013" s="56" t="s">
        <v>2480</v>
      </c>
      <c r="E5013" s="56" t="s">
        <v>16</v>
      </c>
      <c r="F5013" s="56" t="s">
        <v>2481</v>
      </c>
      <c r="G5013" s="56" t="s">
        <v>17</v>
      </c>
      <c r="H5013" s="56" t="s">
        <v>2511</v>
      </c>
      <c r="I5013" s="56" t="s">
        <v>30</v>
      </c>
      <c r="J5013" s="56" t="s">
        <v>2512</v>
      </c>
      <c r="K5013" s="56"/>
      <c r="L5013" s="56" t="s">
        <v>2516</v>
      </c>
      <c r="M5013" s="56" t="s">
        <v>2517</v>
      </c>
      <c r="N5013" s="57">
        <v>328680</v>
      </c>
      <c r="O5013" s="56"/>
      <c r="P5013" s="56"/>
      <c r="Q5013" s="59" t="s">
        <v>815</v>
      </c>
      <c r="R5013" s="60" t="s">
        <v>815</v>
      </c>
      <c r="S5013" s="56" t="s">
        <v>2488</v>
      </c>
      <c r="T5013" s="56" t="s">
        <v>2488</v>
      </c>
      <c r="U5013" s="56" t="s">
        <v>30</v>
      </c>
      <c r="V5013" s="52"/>
      <c r="W5013" s="59" t="s">
        <v>815</v>
      </c>
      <c r="X5013" s="20">
        <v>0</v>
      </c>
      <c r="Y5013" s="56" t="s">
        <v>16733</v>
      </c>
      <c r="Z5013" s="56" t="s">
        <v>4443</v>
      </c>
      <c r="AA5013" s="7"/>
      <c r="AB5013" s="7"/>
      <c r="AC5013" s="7"/>
      <c r="AD5013" s="1" t="s">
        <v>16282</v>
      </c>
    </row>
    <row r="5014" spans="1:30">
      <c r="A5014" s="55">
        <v>43938</v>
      </c>
      <c r="B5014" s="56" t="s">
        <v>21</v>
      </c>
      <c r="C5014" s="56" t="s">
        <v>16734</v>
      </c>
      <c r="D5014" s="56" t="s">
        <v>3155</v>
      </c>
      <c r="E5014" s="56" t="s">
        <v>16</v>
      </c>
      <c r="F5014" s="56" t="s">
        <v>16735</v>
      </c>
      <c r="G5014" s="56" t="s">
        <v>37</v>
      </c>
      <c r="H5014" s="56" t="s">
        <v>3226</v>
      </c>
      <c r="I5014" s="56" t="s">
        <v>816</v>
      </c>
      <c r="J5014" s="56" t="s">
        <v>3227</v>
      </c>
      <c r="K5014" s="56"/>
      <c r="L5014" s="56" t="s">
        <v>16639</v>
      </c>
      <c r="M5014" s="56">
        <v>30109731000130</v>
      </c>
      <c r="N5014" s="57">
        <v>303526.02</v>
      </c>
      <c r="O5014" s="56"/>
      <c r="P5014" s="56"/>
      <c r="Q5014" s="59" t="s">
        <v>815</v>
      </c>
      <c r="R5014" s="60" t="s">
        <v>815</v>
      </c>
      <c r="S5014" s="56" t="s">
        <v>3228</v>
      </c>
      <c r="T5014" s="56"/>
      <c r="U5014" s="56" t="s">
        <v>816</v>
      </c>
      <c r="V5014" s="52"/>
      <c r="W5014" s="59" t="s">
        <v>815</v>
      </c>
      <c r="X5014" s="20">
        <v>0</v>
      </c>
      <c r="Y5014" s="56" t="s">
        <v>16736</v>
      </c>
      <c r="Z5014" s="56" t="s">
        <v>4442</v>
      </c>
      <c r="AA5014" s="7"/>
      <c r="AB5014" s="7"/>
      <c r="AC5014" s="7"/>
      <c r="AD5014" s="1" t="s">
        <v>16282</v>
      </c>
    </row>
    <row r="5015" spans="1:30">
      <c r="A5015" s="55">
        <v>43938</v>
      </c>
      <c r="B5015" s="56" t="s">
        <v>21</v>
      </c>
      <c r="C5015" s="56" t="s">
        <v>16734</v>
      </c>
      <c r="D5015" s="56" t="s">
        <v>3155</v>
      </c>
      <c r="E5015" s="56" t="s">
        <v>16</v>
      </c>
      <c r="F5015" s="56" t="s">
        <v>16735</v>
      </c>
      <c r="G5015" s="56" t="s">
        <v>17</v>
      </c>
      <c r="H5015" s="56" t="s">
        <v>3193</v>
      </c>
      <c r="I5015" s="56" t="s">
        <v>30</v>
      </c>
      <c r="J5015" s="56" t="s">
        <v>3194</v>
      </c>
      <c r="K5015" s="56" t="s">
        <v>3195</v>
      </c>
      <c r="L5015" s="56" t="s">
        <v>16639</v>
      </c>
      <c r="M5015" s="56">
        <v>30109731000130</v>
      </c>
      <c r="N5015" s="57">
        <v>300000</v>
      </c>
      <c r="O5015" s="56">
        <v>100000</v>
      </c>
      <c r="P5015" s="56">
        <v>3</v>
      </c>
      <c r="Q5015" s="59">
        <v>3</v>
      </c>
      <c r="R5015" s="60">
        <v>100000</v>
      </c>
      <c r="S5015" s="56" t="s">
        <v>3196</v>
      </c>
      <c r="T5015" s="56"/>
      <c r="U5015" s="56" t="s">
        <v>30</v>
      </c>
      <c r="V5015" s="52"/>
      <c r="W5015" s="59">
        <v>3</v>
      </c>
      <c r="X5015" s="60">
        <v>100000</v>
      </c>
      <c r="Y5015" s="56" t="s">
        <v>16737</v>
      </c>
      <c r="Z5015" s="56" t="s">
        <v>4443</v>
      </c>
      <c r="AA5015" s="7"/>
      <c r="AB5015" s="7"/>
      <c r="AC5015" s="7"/>
      <c r="AD5015" s="1" t="s">
        <v>16282</v>
      </c>
    </row>
    <row r="5016" spans="1:30">
      <c r="A5016" s="55">
        <v>43951</v>
      </c>
      <c r="B5016" s="56" t="s">
        <v>15</v>
      </c>
      <c r="C5016" s="56" t="s">
        <v>4452</v>
      </c>
      <c r="D5016" s="56"/>
      <c r="E5016" s="56" t="s">
        <v>128</v>
      </c>
      <c r="F5016" s="56" t="s">
        <v>16738</v>
      </c>
      <c r="G5016" s="56" t="s">
        <v>17</v>
      </c>
      <c r="H5016" s="56" t="s">
        <v>16739</v>
      </c>
      <c r="I5016" s="56" t="s">
        <v>30</v>
      </c>
      <c r="J5016" s="56" t="s">
        <v>16740</v>
      </c>
      <c r="K5016" s="56"/>
      <c r="L5016" s="56" t="s">
        <v>16741</v>
      </c>
      <c r="M5016" s="56" t="s">
        <v>16742</v>
      </c>
      <c r="N5016" s="57">
        <v>270000</v>
      </c>
      <c r="O5016" s="56">
        <v>100000</v>
      </c>
      <c r="P5016" s="56">
        <v>2.7</v>
      </c>
      <c r="Q5016" s="59">
        <v>2.7</v>
      </c>
      <c r="R5016" s="60">
        <v>100000</v>
      </c>
      <c r="S5016" s="56" t="s">
        <v>16743</v>
      </c>
      <c r="T5016" s="56" t="s">
        <v>3809</v>
      </c>
      <c r="U5016" s="56" t="s">
        <v>30</v>
      </c>
      <c r="V5016" s="52"/>
      <c r="W5016" s="59">
        <v>2.7</v>
      </c>
      <c r="X5016" s="60">
        <v>100000</v>
      </c>
      <c r="Y5016" s="56" t="s">
        <v>16744</v>
      </c>
      <c r="Z5016" s="56" t="s">
        <v>4443</v>
      </c>
      <c r="AA5016" s="7"/>
      <c r="AB5016" s="7"/>
      <c r="AC5016" s="7"/>
      <c r="AD5016" s="1" t="s">
        <v>16282</v>
      </c>
    </row>
    <row r="5017" spans="1:30">
      <c r="A5017" s="55">
        <v>43941</v>
      </c>
      <c r="B5017" s="56" t="s">
        <v>15</v>
      </c>
      <c r="C5017" s="56" t="s">
        <v>2884</v>
      </c>
      <c r="D5017" s="56"/>
      <c r="E5017" s="56" t="s">
        <v>128</v>
      </c>
      <c r="F5017" s="56" t="s">
        <v>2962</v>
      </c>
      <c r="G5017" s="56" t="s">
        <v>17</v>
      </c>
      <c r="H5017" s="56" t="s">
        <v>2963</v>
      </c>
      <c r="I5017" s="56" t="s">
        <v>30</v>
      </c>
      <c r="J5017" s="56" t="s">
        <v>8417</v>
      </c>
      <c r="K5017" s="56" t="s">
        <v>2964</v>
      </c>
      <c r="L5017" s="56" t="s">
        <v>16745</v>
      </c>
      <c r="M5017" s="56" t="s">
        <v>16746</v>
      </c>
      <c r="N5017" s="57">
        <v>256456.2</v>
      </c>
      <c r="O5017" s="56"/>
      <c r="P5017" s="56">
        <v>2.44</v>
      </c>
      <c r="Q5017" s="59" t="s">
        <v>815</v>
      </c>
      <c r="R5017" s="60" t="s">
        <v>815</v>
      </c>
      <c r="S5017" s="56" t="s">
        <v>2967</v>
      </c>
      <c r="T5017" s="56" t="s">
        <v>2890</v>
      </c>
      <c r="U5017" s="56" t="s">
        <v>30</v>
      </c>
      <c r="V5017" s="52"/>
      <c r="W5017" s="59" t="s">
        <v>815</v>
      </c>
      <c r="X5017" s="20">
        <v>0</v>
      </c>
      <c r="Y5017" s="56" t="s">
        <v>16747</v>
      </c>
      <c r="Z5017" s="56" t="s">
        <v>4443</v>
      </c>
      <c r="AA5017" s="7"/>
      <c r="AB5017" s="7"/>
      <c r="AC5017" s="7"/>
      <c r="AD5017" s="1" t="s">
        <v>16282</v>
      </c>
    </row>
    <row r="5018" spans="1:30">
      <c r="A5018" s="55">
        <v>43937</v>
      </c>
      <c r="B5018" s="56" t="s">
        <v>15</v>
      </c>
      <c r="C5018" s="56" t="s">
        <v>4647</v>
      </c>
      <c r="D5018" s="56"/>
      <c r="E5018" s="56" t="s">
        <v>36</v>
      </c>
      <c r="F5018" s="56" t="s">
        <v>4160</v>
      </c>
      <c r="G5018" s="56" t="s">
        <v>17</v>
      </c>
      <c r="H5018" s="56" t="s">
        <v>16748</v>
      </c>
      <c r="I5018" s="56" t="s">
        <v>30</v>
      </c>
      <c r="J5018" s="56" t="s">
        <v>4162</v>
      </c>
      <c r="K5018" s="56"/>
      <c r="L5018" s="56" t="s">
        <v>16749</v>
      </c>
      <c r="M5018" s="56" t="s">
        <v>4163</v>
      </c>
      <c r="N5018" s="57">
        <v>245966.4</v>
      </c>
      <c r="O5018" s="56">
        <v>2736</v>
      </c>
      <c r="P5018" s="56">
        <v>89.9</v>
      </c>
      <c r="Q5018" s="59">
        <v>89.9</v>
      </c>
      <c r="R5018" s="60">
        <v>2736</v>
      </c>
      <c r="S5018" s="56" t="s">
        <v>4881</v>
      </c>
      <c r="T5018" s="56" t="s">
        <v>4882</v>
      </c>
      <c r="U5018" s="56" t="s">
        <v>30</v>
      </c>
      <c r="V5018" s="52"/>
      <c r="W5018" s="59">
        <v>89.9</v>
      </c>
      <c r="X5018" s="60">
        <v>2736</v>
      </c>
      <c r="Y5018" s="56" t="s">
        <v>16750</v>
      </c>
      <c r="Z5018" s="56" t="s">
        <v>4443</v>
      </c>
      <c r="AA5018" s="7"/>
      <c r="AB5018" s="7"/>
      <c r="AC5018" s="7"/>
      <c r="AD5018" s="1" t="s">
        <v>16282</v>
      </c>
    </row>
    <row r="5019" spans="1:30">
      <c r="A5019" s="55">
        <v>43916</v>
      </c>
      <c r="B5019" s="56" t="s">
        <v>1385</v>
      </c>
      <c r="C5019" s="56" t="s">
        <v>4444</v>
      </c>
      <c r="D5019" s="56" t="s">
        <v>1387</v>
      </c>
      <c r="E5019" s="56" t="s">
        <v>4456</v>
      </c>
      <c r="F5019" s="56" t="s">
        <v>4469</v>
      </c>
      <c r="G5019" s="56" t="s">
        <v>34</v>
      </c>
      <c r="H5019" s="56" t="s">
        <v>1431</v>
      </c>
      <c r="I5019" s="56" t="s">
        <v>30</v>
      </c>
      <c r="J5019" s="56" t="s">
        <v>1432</v>
      </c>
      <c r="K5019" s="56"/>
      <c r="L5019" s="56" t="s">
        <v>1433</v>
      </c>
      <c r="M5019" s="56" t="s">
        <v>1434</v>
      </c>
      <c r="N5019" s="57">
        <v>240000</v>
      </c>
      <c r="O5019" s="56"/>
      <c r="P5019" s="56"/>
      <c r="Q5019" s="59" t="s">
        <v>815</v>
      </c>
      <c r="R5019" s="60" t="s">
        <v>815</v>
      </c>
      <c r="S5019" s="56" t="s">
        <v>1435</v>
      </c>
      <c r="T5019" s="56"/>
      <c r="U5019" s="56" t="s">
        <v>30</v>
      </c>
      <c r="V5019" s="52"/>
      <c r="W5019" s="59" t="s">
        <v>815</v>
      </c>
      <c r="X5019" s="20">
        <v>0</v>
      </c>
      <c r="Y5019" s="56" t="s">
        <v>16751</v>
      </c>
      <c r="Z5019" s="56" t="s">
        <v>4443</v>
      </c>
      <c r="AA5019" s="7"/>
      <c r="AB5019" s="7"/>
      <c r="AC5019" s="7"/>
      <c r="AD5019" s="1" t="s">
        <v>16282</v>
      </c>
    </row>
    <row r="5020" spans="1:30">
      <c r="A5020" s="55">
        <v>43948</v>
      </c>
      <c r="B5020" s="56" t="s">
        <v>15</v>
      </c>
      <c r="C5020" s="56" t="s">
        <v>4647</v>
      </c>
      <c r="D5020" s="56"/>
      <c r="E5020" s="56" t="s">
        <v>36</v>
      </c>
      <c r="F5020" s="56" t="s">
        <v>4145</v>
      </c>
      <c r="G5020" s="56" t="s">
        <v>17</v>
      </c>
      <c r="H5020" s="56" t="s">
        <v>4146</v>
      </c>
      <c r="I5020" s="56" t="s">
        <v>30</v>
      </c>
      <c r="J5020" s="56" t="s">
        <v>4147</v>
      </c>
      <c r="K5020" s="56"/>
      <c r="L5020" s="56" t="s">
        <v>16693</v>
      </c>
      <c r="M5020" s="56" t="s">
        <v>4144</v>
      </c>
      <c r="N5020" s="57">
        <v>218880</v>
      </c>
      <c r="O5020" s="56"/>
      <c r="P5020" s="56"/>
      <c r="Q5020" s="59" t="s">
        <v>815</v>
      </c>
      <c r="R5020" s="60" t="s">
        <v>815</v>
      </c>
      <c r="S5020" s="56" t="s">
        <v>4881</v>
      </c>
      <c r="T5020" s="56" t="s">
        <v>4882</v>
      </c>
      <c r="U5020" s="56" t="s">
        <v>30</v>
      </c>
      <c r="V5020" s="52"/>
      <c r="W5020" s="59" t="s">
        <v>815</v>
      </c>
      <c r="X5020" s="20">
        <v>0</v>
      </c>
      <c r="Y5020" s="56" t="s">
        <v>16752</v>
      </c>
      <c r="Z5020" s="56" t="s">
        <v>4443</v>
      </c>
      <c r="AA5020" s="7"/>
      <c r="AB5020" s="7"/>
      <c r="AC5020" s="7"/>
      <c r="AD5020" s="1" t="s">
        <v>16282</v>
      </c>
    </row>
    <row r="5021" spans="1:30">
      <c r="A5021" s="55">
        <v>43917</v>
      </c>
      <c r="B5021" s="56" t="s">
        <v>1385</v>
      </c>
      <c r="C5021" s="56" t="s">
        <v>4444</v>
      </c>
      <c r="D5021" s="56" t="s">
        <v>1387</v>
      </c>
      <c r="E5021" s="56" t="s">
        <v>4456</v>
      </c>
      <c r="F5021" s="56" t="s">
        <v>4469</v>
      </c>
      <c r="G5021" s="56" t="s">
        <v>17</v>
      </c>
      <c r="H5021" s="56" t="s">
        <v>1459</v>
      </c>
      <c r="I5021" s="56" t="s">
        <v>30</v>
      </c>
      <c r="J5021" s="56" t="s">
        <v>1460</v>
      </c>
      <c r="K5021" s="56"/>
      <c r="L5021" s="56" t="s">
        <v>1461</v>
      </c>
      <c r="M5021" s="56" t="s">
        <v>1462</v>
      </c>
      <c r="N5021" s="57">
        <v>180000</v>
      </c>
      <c r="O5021" s="56"/>
      <c r="P5021" s="56"/>
      <c r="Q5021" s="59" t="s">
        <v>815</v>
      </c>
      <c r="R5021" s="60" t="s">
        <v>815</v>
      </c>
      <c r="S5021" s="56" t="s">
        <v>1463</v>
      </c>
      <c r="T5021" s="56"/>
      <c r="U5021" s="56" t="s">
        <v>30</v>
      </c>
      <c r="V5021" s="52"/>
      <c r="W5021" s="59" t="s">
        <v>815</v>
      </c>
      <c r="X5021" s="20">
        <v>0</v>
      </c>
      <c r="Y5021" s="56" t="s">
        <v>16753</v>
      </c>
      <c r="Z5021" s="56" t="s">
        <v>4443</v>
      </c>
      <c r="AA5021" s="7"/>
      <c r="AB5021" s="7"/>
      <c r="AC5021" s="7"/>
      <c r="AD5021" s="1" t="s">
        <v>16282</v>
      </c>
    </row>
    <row r="5022" spans="1:30">
      <c r="A5022" s="55">
        <v>43938</v>
      </c>
      <c r="B5022" s="56" t="s">
        <v>15</v>
      </c>
      <c r="C5022" s="56" t="s">
        <v>4647</v>
      </c>
      <c r="D5022" s="56"/>
      <c r="E5022" s="56" t="s">
        <v>16</v>
      </c>
      <c r="F5022" s="56" t="s">
        <v>4138</v>
      </c>
      <c r="G5022" s="56" t="s">
        <v>17</v>
      </c>
      <c r="H5022" s="56" t="s">
        <v>16754</v>
      </c>
      <c r="I5022" s="56" t="s">
        <v>30</v>
      </c>
      <c r="J5022" s="56" t="s">
        <v>4158</v>
      </c>
      <c r="K5022" s="56"/>
      <c r="L5022" s="56" t="s">
        <v>4166</v>
      </c>
      <c r="M5022" s="56" t="s">
        <v>4167</v>
      </c>
      <c r="N5022" s="57">
        <v>176000</v>
      </c>
      <c r="O5022" s="56">
        <v>20000</v>
      </c>
      <c r="P5022" s="56">
        <v>8.8000000000000007</v>
      </c>
      <c r="Q5022" s="59">
        <v>8.8000000000000007</v>
      </c>
      <c r="R5022" s="60">
        <v>20000</v>
      </c>
      <c r="S5022" s="56" t="s">
        <v>4881</v>
      </c>
      <c r="T5022" s="56" t="s">
        <v>4882</v>
      </c>
      <c r="U5022" s="56" t="s">
        <v>30</v>
      </c>
      <c r="V5022" s="52"/>
      <c r="W5022" s="59">
        <v>8.8000000000000007</v>
      </c>
      <c r="X5022" s="60">
        <v>20000</v>
      </c>
      <c r="Y5022" s="56" t="s">
        <v>16755</v>
      </c>
      <c r="Z5022" s="56" t="s">
        <v>4443</v>
      </c>
      <c r="AA5022" s="7"/>
      <c r="AB5022" s="7"/>
      <c r="AC5022" s="7"/>
      <c r="AD5022" s="1" t="s">
        <v>16282</v>
      </c>
    </row>
    <row r="5023" spans="1:30">
      <c r="A5023" s="55">
        <v>43950</v>
      </c>
      <c r="B5023" s="56" t="s">
        <v>21</v>
      </c>
      <c r="C5023" s="56" t="s">
        <v>4483</v>
      </c>
      <c r="D5023" s="56" t="s">
        <v>39</v>
      </c>
      <c r="E5023" s="56" t="s">
        <v>117</v>
      </c>
      <c r="F5023" s="56" t="s">
        <v>6899</v>
      </c>
      <c r="G5023" s="56" t="s">
        <v>37</v>
      </c>
      <c r="H5023" s="56" t="s">
        <v>16756</v>
      </c>
      <c r="I5023" s="56" t="s">
        <v>30</v>
      </c>
      <c r="J5023" s="56" t="s">
        <v>16757</v>
      </c>
      <c r="K5023" s="56" t="s">
        <v>16758</v>
      </c>
      <c r="L5023" s="56" t="s">
        <v>16759</v>
      </c>
      <c r="M5023" s="56">
        <v>5371047000185</v>
      </c>
      <c r="N5023" s="57">
        <v>176000</v>
      </c>
      <c r="O5023" s="56">
        <v>100000</v>
      </c>
      <c r="P5023" s="56">
        <v>1.76</v>
      </c>
      <c r="Q5023" s="59">
        <v>1.76</v>
      </c>
      <c r="R5023" s="60">
        <v>100000</v>
      </c>
      <c r="S5023" s="56" t="s">
        <v>45</v>
      </c>
      <c r="T5023" s="56"/>
      <c r="U5023" s="56" t="s">
        <v>30</v>
      </c>
      <c r="V5023" s="52"/>
      <c r="W5023" s="59">
        <v>1.76</v>
      </c>
      <c r="X5023" s="60">
        <v>100000</v>
      </c>
      <c r="Y5023" s="56" t="s">
        <v>16760</v>
      </c>
      <c r="Z5023" s="56" t="s">
        <v>4443</v>
      </c>
      <c r="AA5023" s="7"/>
      <c r="AB5023" s="7"/>
      <c r="AC5023" s="7"/>
      <c r="AD5023" s="1" t="s">
        <v>16282</v>
      </c>
    </row>
    <row r="5024" spans="1:30">
      <c r="A5024" s="55">
        <v>43949</v>
      </c>
      <c r="B5024" s="56" t="s">
        <v>21</v>
      </c>
      <c r="C5024" s="56" t="s">
        <v>5327</v>
      </c>
      <c r="D5024" s="56"/>
      <c r="E5024" s="56" t="s">
        <v>16</v>
      </c>
      <c r="F5024" s="56" t="s">
        <v>3478</v>
      </c>
      <c r="G5024" s="56" t="s">
        <v>17</v>
      </c>
      <c r="H5024" s="56" t="s">
        <v>90</v>
      </c>
      <c r="I5024" s="56" t="s">
        <v>4892</v>
      </c>
      <c r="J5024" s="56"/>
      <c r="K5024" s="56" t="s">
        <v>3509</v>
      </c>
      <c r="L5024" s="56" t="s">
        <v>16658</v>
      </c>
      <c r="M5024" s="56" t="s">
        <v>955</v>
      </c>
      <c r="N5024" s="57">
        <v>171100</v>
      </c>
      <c r="O5024" s="56">
        <v>10000</v>
      </c>
      <c r="P5024" s="56">
        <v>17.11</v>
      </c>
      <c r="Q5024" s="59">
        <v>17.11</v>
      </c>
      <c r="R5024" s="60">
        <v>10000</v>
      </c>
      <c r="S5024" s="56" t="s">
        <v>3510</v>
      </c>
      <c r="T5024" s="56" t="s">
        <v>3506</v>
      </c>
      <c r="U5024" s="56" t="s">
        <v>4892</v>
      </c>
      <c r="V5024" s="52"/>
      <c r="W5024" s="59">
        <v>17.11</v>
      </c>
      <c r="X5024" s="60">
        <v>10000</v>
      </c>
      <c r="Y5024" s="56" t="s">
        <v>16761</v>
      </c>
      <c r="Z5024" s="56" t="s">
        <v>4443</v>
      </c>
      <c r="AA5024" s="7"/>
      <c r="AB5024" s="7"/>
      <c r="AC5024" s="7"/>
      <c r="AD5024" s="1" t="s">
        <v>16282</v>
      </c>
    </row>
    <row r="5025" spans="1:30">
      <c r="A5025" s="55">
        <v>43950</v>
      </c>
      <c r="B5025" s="56" t="s">
        <v>21</v>
      </c>
      <c r="C5025" s="56" t="s">
        <v>4483</v>
      </c>
      <c r="D5025" s="56" t="s">
        <v>39</v>
      </c>
      <c r="E5025" s="56" t="s">
        <v>117</v>
      </c>
      <c r="F5025" s="56" t="s">
        <v>6899</v>
      </c>
      <c r="G5025" s="56" t="s">
        <v>37</v>
      </c>
      <c r="H5025" s="56" t="s">
        <v>16756</v>
      </c>
      <c r="I5025" s="56" t="s">
        <v>30</v>
      </c>
      <c r="J5025" s="56" t="s">
        <v>16762</v>
      </c>
      <c r="K5025" s="56" t="s">
        <v>16763</v>
      </c>
      <c r="L5025" s="56" t="s">
        <v>16759</v>
      </c>
      <c r="M5025" s="56">
        <v>5371047000185</v>
      </c>
      <c r="N5025" s="57">
        <v>170000</v>
      </c>
      <c r="O5025" s="56">
        <v>100000</v>
      </c>
      <c r="P5025" s="56">
        <v>1.7</v>
      </c>
      <c r="Q5025" s="59">
        <v>1.7</v>
      </c>
      <c r="R5025" s="60">
        <v>100000</v>
      </c>
      <c r="S5025" s="56" t="s">
        <v>45</v>
      </c>
      <c r="T5025" s="56"/>
      <c r="U5025" s="56" t="s">
        <v>30</v>
      </c>
      <c r="V5025" s="52"/>
      <c r="W5025" s="59">
        <v>1.7</v>
      </c>
      <c r="X5025" s="60">
        <v>100000</v>
      </c>
      <c r="Y5025" s="56" t="s">
        <v>16764</v>
      </c>
      <c r="Z5025" s="56" t="s">
        <v>4443</v>
      </c>
      <c r="AA5025" s="7"/>
      <c r="AB5025" s="7"/>
      <c r="AC5025" s="7"/>
      <c r="AD5025" s="1" t="s">
        <v>16282</v>
      </c>
    </row>
    <row r="5026" spans="1:30">
      <c r="A5026" s="55">
        <v>43949</v>
      </c>
      <c r="B5026" s="56" t="s">
        <v>15</v>
      </c>
      <c r="C5026" s="56" t="s">
        <v>4475</v>
      </c>
      <c r="D5026" s="56"/>
      <c r="E5026" s="56" t="s">
        <v>16</v>
      </c>
      <c r="F5026" s="56"/>
      <c r="G5026" s="56" t="s">
        <v>17</v>
      </c>
      <c r="H5026" s="56" t="s">
        <v>16765</v>
      </c>
      <c r="I5026" s="56" t="s">
        <v>30</v>
      </c>
      <c r="J5026" s="56" t="s">
        <v>16766</v>
      </c>
      <c r="K5026" s="56" t="s">
        <v>16767</v>
      </c>
      <c r="L5026" s="56" t="s">
        <v>16768</v>
      </c>
      <c r="M5026" s="56" t="s">
        <v>16769</v>
      </c>
      <c r="N5026" s="57">
        <v>169176</v>
      </c>
      <c r="O5026" s="56"/>
      <c r="P5026" s="56"/>
      <c r="Q5026" s="59" t="s">
        <v>815</v>
      </c>
      <c r="R5026" s="60" t="s">
        <v>815</v>
      </c>
      <c r="S5026" s="56" t="s">
        <v>16275</v>
      </c>
      <c r="T5026" s="56"/>
      <c r="U5026" s="56" t="s">
        <v>30</v>
      </c>
      <c r="V5026" s="52"/>
      <c r="W5026" s="59" t="s">
        <v>815</v>
      </c>
      <c r="X5026" s="20">
        <v>0</v>
      </c>
      <c r="Y5026" s="56" t="s">
        <v>16770</v>
      </c>
      <c r="Z5026" s="56" t="s">
        <v>4443</v>
      </c>
      <c r="AA5026" s="7"/>
      <c r="AB5026" s="7"/>
      <c r="AC5026" s="7"/>
      <c r="AD5026" s="1" t="s">
        <v>16282</v>
      </c>
    </row>
    <row r="5027" spans="1:30">
      <c r="A5027" s="55">
        <v>43949</v>
      </c>
      <c r="B5027" s="56" t="s">
        <v>15</v>
      </c>
      <c r="C5027" s="56" t="s">
        <v>4647</v>
      </c>
      <c r="D5027" s="56"/>
      <c r="E5027" s="56" t="s">
        <v>16</v>
      </c>
      <c r="F5027" s="56" t="s">
        <v>4138</v>
      </c>
      <c r="G5027" s="56" t="s">
        <v>17</v>
      </c>
      <c r="H5027" s="56" t="s">
        <v>4190</v>
      </c>
      <c r="I5027" s="56" t="s">
        <v>4892</v>
      </c>
      <c r="J5027" s="56" t="s">
        <v>4150</v>
      </c>
      <c r="K5027" s="56"/>
      <c r="L5027" s="56" t="s">
        <v>16771</v>
      </c>
      <c r="M5027" s="56" t="s">
        <v>4191</v>
      </c>
      <c r="N5027" s="57">
        <v>163000</v>
      </c>
      <c r="O5027" s="56">
        <v>100000</v>
      </c>
      <c r="P5027" s="56">
        <v>1.63</v>
      </c>
      <c r="Q5027" s="59">
        <v>1.63</v>
      </c>
      <c r="R5027" s="60">
        <v>100000</v>
      </c>
      <c r="S5027" s="56" t="s">
        <v>4881</v>
      </c>
      <c r="T5027" s="56" t="s">
        <v>4882</v>
      </c>
      <c r="U5027" s="56" t="s">
        <v>4892</v>
      </c>
      <c r="V5027" s="52"/>
      <c r="W5027" s="59">
        <v>1.63</v>
      </c>
      <c r="X5027" s="60">
        <v>100000</v>
      </c>
      <c r="Y5027" s="56" t="s">
        <v>16772</v>
      </c>
      <c r="Z5027" s="56" t="s">
        <v>4443</v>
      </c>
      <c r="AA5027" s="7"/>
      <c r="AB5027" s="7"/>
      <c r="AC5027" s="7"/>
      <c r="AD5027" s="1" t="s">
        <v>16282</v>
      </c>
    </row>
    <row r="5028" spans="1:30">
      <c r="A5028" s="55">
        <v>43944</v>
      </c>
      <c r="B5028" s="56" t="s">
        <v>1385</v>
      </c>
      <c r="C5028" s="56" t="s">
        <v>4444</v>
      </c>
      <c r="D5028" s="56" t="s">
        <v>1387</v>
      </c>
      <c r="E5028" s="56" t="s">
        <v>1499</v>
      </c>
      <c r="F5028" s="56" t="s">
        <v>4467</v>
      </c>
      <c r="G5028" s="56" t="s">
        <v>17</v>
      </c>
      <c r="H5028" s="56" t="s">
        <v>1938</v>
      </c>
      <c r="I5028" s="56" t="s">
        <v>4892</v>
      </c>
      <c r="J5028" s="56" t="s">
        <v>1939</v>
      </c>
      <c r="K5028" s="56"/>
      <c r="L5028" s="56" t="s">
        <v>1944</v>
      </c>
      <c r="M5028" s="56" t="s">
        <v>16773</v>
      </c>
      <c r="N5028" s="57">
        <v>162500</v>
      </c>
      <c r="O5028" s="56"/>
      <c r="P5028" s="56"/>
      <c r="Q5028" s="59" t="s">
        <v>815</v>
      </c>
      <c r="R5028" s="60" t="s">
        <v>815</v>
      </c>
      <c r="S5028" s="56" t="s">
        <v>1943</v>
      </c>
      <c r="T5028" s="56"/>
      <c r="U5028" s="56" t="s">
        <v>4892</v>
      </c>
      <c r="V5028" s="52"/>
      <c r="W5028" s="59" t="s">
        <v>815</v>
      </c>
      <c r="X5028" s="20">
        <v>0</v>
      </c>
      <c r="Y5028" s="56" t="s">
        <v>16774</v>
      </c>
      <c r="Z5028" s="56" t="s">
        <v>4443</v>
      </c>
      <c r="AA5028" s="7"/>
      <c r="AB5028" s="7"/>
      <c r="AC5028" s="7"/>
      <c r="AD5028" s="1" t="s">
        <v>16282</v>
      </c>
    </row>
    <row r="5029" spans="1:30">
      <c r="A5029" s="55">
        <v>43944</v>
      </c>
      <c r="B5029" s="56" t="s">
        <v>1385</v>
      </c>
      <c r="C5029" s="56" t="s">
        <v>4444</v>
      </c>
      <c r="D5029" s="56" t="s">
        <v>1387</v>
      </c>
      <c r="E5029" s="56" t="s">
        <v>4456</v>
      </c>
      <c r="F5029" s="56" t="s">
        <v>4457</v>
      </c>
      <c r="G5029" s="56" t="s">
        <v>17</v>
      </c>
      <c r="H5029" s="56" t="s">
        <v>1935</v>
      </c>
      <c r="I5029" s="56" t="s">
        <v>30</v>
      </c>
      <c r="J5029" s="56" t="s">
        <v>1936</v>
      </c>
      <c r="K5029" s="56"/>
      <c r="L5029" s="56" t="s">
        <v>1903</v>
      </c>
      <c r="M5029" s="56" t="s">
        <v>1904</v>
      </c>
      <c r="N5029" s="57">
        <v>160000</v>
      </c>
      <c r="O5029" s="56"/>
      <c r="P5029" s="56"/>
      <c r="Q5029" s="59" t="s">
        <v>815</v>
      </c>
      <c r="R5029" s="60" t="s">
        <v>815</v>
      </c>
      <c r="S5029" s="56" t="s">
        <v>1937</v>
      </c>
      <c r="T5029" s="56"/>
      <c r="U5029" s="56" t="s">
        <v>30</v>
      </c>
      <c r="V5029" s="52"/>
      <c r="W5029" s="59" t="s">
        <v>815</v>
      </c>
      <c r="X5029" s="20">
        <v>0</v>
      </c>
      <c r="Y5029" s="56" t="s">
        <v>16775</v>
      </c>
      <c r="Z5029" s="56" t="s">
        <v>4443</v>
      </c>
      <c r="AA5029" s="7"/>
      <c r="AB5029" s="7"/>
      <c r="AC5029" s="7"/>
      <c r="AD5029" s="1" t="s">
        <v>16282</v>
      </c>
    </row>
    <row r="5030" spans="1:30">
      <c r="A5030" s="55">
        <v>43938</v>
      </c>
      <c r="B5030" s="56" t="s">
        <v>15</v>
      </c>
      <c r="C5030" s="56" t="s">
        <v>4647</v>
      </c>
      <c r="D5030" s="56"/>
      <c r="E5030" s="56" t="s">
        <v>16</v>
      </c>
      <c r="F5030" s="56" t="s">
        <v>4138</v>
      </c>
      <c r="G5030" s="56" t="s">
        <v>17</v>
      </c>
      <c r="H5030" s="56" t="s">
        <v>16776</v>
      </c>
      <c r="I5030" s="56" t="s">
        <v>30</v>
      </c>
      <c r="J5030" s="56" t="s">
        <v>4158</v>
      </c>
      <c r="K5030" s="56"/>
      <c r="L5030" s="56" t="s">
        <v>16777</v>
      </c>
      <c r="M5030" s="56" t="s">
        <v>4163</v>
      </c>
      <c r="N5030" s="57">
        <v>155600</v>
      </c>
      <c r="O5030" s="56">
        <v>40000</v>
      </c>
      <c r="P5030" s="56">
        <v>3.89</v>
      </c>
      <c r="Q5030" s="59">
        <v>3.89</v>
      </c>
      <c r="R5030" s="60">
        <v>40000</v>
      </c>
      <c r="S5030" s="56" t="s">
        <v>4881</v>
      </c>
      <c r="T5030" s="56" t="s">
        <v>4882</v>
      </c>
      <c r="U5030" s="56" t="s">
        <v>30</v>
      </c>
      <c r="V5030" s="52"/>
      <c r="W5030" s="59">
        <v>3.89</v>
      </c>
      <c r="X5030" s="60">
        <v>40000</v>
      </c>
      <c r="Y5030" s="56" t="s">
        <v>16778</v>
      </c>
      <c r="Z5030" s="56" t="s">
        <v>4443</v>
      </c>
      <c r="AA5030" s="7"/>
      <c r="AB5030" s="7"/>
      <c r="AC5030" s="7"/>
      <c r="AD5030" s="1" t="s">
        <v>16282</v>
      </c>
    </row>
    <row r="5031" spans="1:30">
      <c r="A5031" s="55">
        <v>43948</v>
      </c>
      <c r="B5031" s="56" t="s">
        <v>21</v>
      </c>
      <c r="C5031" s="56" t="s">
        <v>4451</v>
      </c>
      <c r="D5031" s="56" t="s">
        <v>2480</v>
      </c>
      <c r="E5031" s="56" t="s">
        <v>16</v>
      </c>
      <c r="F5031" s="56" t="s">
        <v>2481</v>
      </c>
      <c r="G5031" s="56" t="s">
        <v>17</v>
      </c>
      <c r="H5031" s="56" t="s">
        <v>2511</v>
      </c>
      <c r="I5031" s="56" t="s">
        <v>30</v>
      </c>
      <c r="J5031" s="56" t="s">
        <v>2512</v>
      </c>
      <c r="K5031" s="56"/>
      <c r="L5031" s="56" t="s">
        <v>2516</v>
      </c>
      <c r="M5031" s="56" t="s">
        <v>2517</v>
      </c>
      <c r="N5031" s="57">
        <v>149400</v>
      </c>
      <c r="O5031" s="56"/>
      <c r="P5031" s="56"/>
      <c r="Q5031" s="59" t="s">
        <v>815</v>
      </c>
      <c r="R5031" s="60" t="s">
        <v>815</v>
      </c>
      <c r="S5031" s="56" t="s">
        <v>2488</v>
      </c>
      <c r="T5031" s="56" t="s">
        <v>2488</v>
      </c>
      <c r="U5031" s="56" t="s">
        <v>30</v>
      </c>
      <c r="V5031" s="52"/>
      <c r="W5031" s="59" t="s">
        <v>815</v>
      </c>
      <c r="X5031" s="20">
        <v>0</v>
      </c>
      <c r="Y5031" s="56" t="s">
        <v>16779</v>
      </c>
      <c r="Z5031" s="56" t="s">
        <v>4443</v>
      </c>
      <c r="AA5031" s="7"/>
      <c r="AB5031" s="7"/>
      <c r="AC5031" s="7"/>
      <c r="AD5031" s="1" t="s">
        <v>16282</v>
      </c>
    </row>
    <row r="5032" spans="1:30">
      <c r="A5032" s="55">
        <v>43948</v>
      </c>
      <c r="B5032" s="56" t="s">
        <v>21</v>
      </c>
      <c r="C5032" s="56" t="s">
        <v>4451</v>
      </c>
      <c r="D5032" s="56" t="s">
        <v>2480</v>
      </c>
      <c r="E5032" s="56" t="s">
        <v>16</v>
      </c>
      <c r="F5032" s="56" t="s">
        <v>2481</v>
      </c>
      <c r="G5032" s="56" t="s">
        <v>17</v>
      </c>
      <c r="H5032" s="56" t="s">
        <v>2511</v>
      </c>
      <c r="I5032" s="56" t="s">
        <v>30</v>
      </c>
      <c r="J5032" s="56" t="s">
        <v>2512</v>
      </c>
      <c r="K5032" s="56"/>
      <c r="L5032" s="56" t="s">
        <v>2514</v>
      </c>
      <c r="M5032" s="56" t="s">
        <v>2515</v>
      </c>
      <c r="N5032" s="57">
        <v>149000</v>
      </c>
      <c r="O5032" s="56"/>
      <c r="P5032" s="56"/>
      <c r="Q5032" s="59" t="s">
        <v>815</v>
      </c>
      <c r="R5032" s="60" t="s">
        <v>815</v>
      </c>
      <c r="S5032" s="56" t="s">
        <v>2488</v>
      </c>
      <c r="T5032" s="56" t="s">
        <v>2488</v>
      </c>
      <c r="U5032" s="56" t="s">
        <v>30</v>
      </c>
      <c r="V5032" s="52"/>
      <c r="W5032" s="59" t="s">
        <v>815</v>
      </c>
      <c r="X5032" s="20">
        <v>0</v>
      </c>
      <c r="Y5032" s="56" t="s">
        <v>16780</v>
      </c>
      <c r="Z5032" s="56" t="s">
        <v>4443</v>
      </c>
      <c r="AA5032" s="7"/>
      <c r="AB5032" s="7"/>
      <c r="AC5032" s="7"/>
      <c r="AD5032" s="1" t="s">
        <v>16282</v>
      </c>
    </row>
    <row r="5033" spans="1:30">
      <c r="A5033" s="55">
        <v>43943</v>
      </c>
      <c r="B5033" s="56" t="s">
        <v>21</v>
      </c>
      <c r="C5033" s="56" t="s">
        <v>4447</v>
      </c>
      <c r="D5033" s="56" t="s">
        <v>2766</v>
      </c>
      <c r="E5033" s="56" t="s">
        <v>16</v>
      </c>
      <c r="F5033" s="56" t="s">
        <v>2767</v>
      </c>
      <c r="G5033" s="56" t="s">
        <v>37</v>
      </c>
      <c r="H5033" s="56" t="s">
        <v>2815</v>
      </c>
      <c r="I5033" s="56" t="s">
        <v>30</v>
      </c>
      <c r="J5033" s="56" t="s">
        <v>314</v>
      </c>
      <c r="K5033" s="56" t="s">
        <v>2816</v>
      </c>
      <c r="L5033" s="56" t="s">
        <v>16699</v>
      </c>
      <c r="M5033" s="56" t="s">
        <v>2817</v>
      </c>
      <c r="N5033" s="57">
        <v>145000</v>
      </c>
      <c r="O5033" s="56"/>
      <c r="P5033" s="56"/>
      <c r="Q5033" s="59" t="s">
        <v>815</v>
      </c>
      <c r="R5033" s="60" t="s">
        <v>815</v>
      </c>
      <c r="S5033" s="56" t="s">
        <v>2770</v>
      </c>
      <c r="T5033" s="56" t="s">
        <v>2818</v>
      </c>
      <c r="U5033" s="56" t="s">
        <v>30</v>
      </c>
      <c r="V5033" s="52"/>
      <c r="W5033" s="59" t="s">
        <v>815</v>
      </c>
      <c r="X5033" s="20">
        <v>0</v>
      </c>
      <c r="Y5033" s="56" t="s">
        <v>16781</v>
      </c>
      <c r="Z5033" s="56" t="s">
        <v>4443</v>
      </c>
      <c r="AA5033" s="7"/>
      <c r="AB5033" s="7"/>
      <c r="AC5033" s="7"/>
      <c r="AD5033" s="1" t="s">
        <v>16282</v>
      </c>
    </row>
    <row r="5034" spans="1:30">
      <c r="A5034" s="55">
        <v>43920</v>
      </c>
      <c r="B5034" s="56" t="s">
        <v>1385</v>
      </c>
      <c r="C5034" s="56" t="s">
        <v>4444</v>
      </c>
      <c r="D5034" s="56" t="s">
        <v>1387</v>
      </c>
      <c r="E5034" s="56" t="s">
        <v>4456</v>
      </c>
      <c r="F5034" s="56" t="s">
        <v>4469</v>
      </c>
      <c r="G5034" s="56" t="s">
        <v>17</v>
      </c>
      <c r="H5034" s="56" t="s">
        <v>1495</v>
      </c>
      <c r="I5034" s="56" t="s">
        <v>30</v>
      </c>
      <c r="J5034" s="56" t="s">
        <v>1496</v>
      </c>
      <c r="K5034" s="56"/>
      <c r="L5034" s="56" t="s">
        <v>16782</v>
      </c>
      <c r="M5034" s="56" t="s">
        <v>1497</v>
      </c>
      <c r="N5034" s="57">
        <v>144000</v>
      </c>
      <c r="O5034" s="56"/>
      <c r="P5034" s="56"/>
      <c r="Q5034" s="59" t="s">
        <v>815</v>
      </c>
      <c r="R5034" s="60" t="s">
        <v>815</v>
      </c>
      <c r="S5034" s="56" t="s">
        <v>1498</v>
      </c>
      <c r="T5034" s="56"/>
      <c r="U5034" s="56" t="s">
        <v>30</v>
      </c>
      <c r="V5034" s="52"/>
      <c r="W5034" s="59" t="s">
        <v>815</v>
      </c>
      <c r="X5034" s="20">
        <v>0</v>
      </c>
      <c r="Y5034" s="56" t="s">
        <v>16783</v>
      </c>
      <c r="Z5034" s="56" t="s">
        <v>4443</v>
      </c>
      <c r="AA5034" s="7"/>
      <c r="AB5034" s="7"/>
      <c r="AC5034" s="7"/>
      <c r="AD5034" s="1" t="s">
        <v>16282</v>
      </c>
    </row>
    <row r="5035" spans="1:30">
      <c r="A5035" s="55">
        <v>43937</v>
      </c>
      <c r="B5035" s="56" t="s">
        <v>15</v>
      </c>
      <c r="C5035" s="56" t="s">
        <v>2884</v>
      </c>
      <c r="D5035" s="56"/>
      <c r="E5035" s="56" t="s">
        <v>128</v>
      </c>
      <c r="F5035" s="56" t="s">
        <v>2924</v>
      </c>
      <c r="G5035" s="56" t="s">
        <v>17</v>
      </c>
      <c r="H5035" s="56" t="s">
        <v>2925</v>
      </c>
      <c r="I5035" s="56" t="s">
        <v>30</v>
      </c>
      <c r="J5035" s="56" t="s">
        <v>16784</v>
      </c>
      <c r="K5035" s="56" t="s">
        <v>16785</v>
      </c>
      <c r="L5035" s="56" t="s">
        <v>16786</v>
      </c>
      <c r="M5035" s="56" t="s">
        <v>13937</v>
      </c>
      <c r="N5035" s="57">
        <v>137000</v>
      </c>
      <c r="O5035" s="56"/>
      <c r="P5035" s="56"/>
      <c r="Q5035" s="59" t="s">
        <v>815</v>
      </c>
      <c r="R5035" s="60" t="s">
        <v>815</v>
      </c>
      <c r="S5035" s="56" t="s">
        <v>16787</v>
      </c>
      <c r="T5035" s="56" t="s">
        <v>2890</v>
      </c>
      <c r="U5035" s="56" t="s">
        <v>30</v>
      </c>
      <c r="V5035" s="52"/>
      <c r="W5035" s="59" t="s">
        <v>815</v>
      </c>
      <c r="X5035" s="20">
        <v>0</v>
      </c>
      <c r="Y5035" s="56" t="s">
        <v>16788</v>
      </c>
      <c r="Z5035" s="56" t="s">
        <v>4443</v>
      </c>
      <c r="AA5035" s="7"/>
      <c r="AB5035" s="7"/>
      <c r="AC5035" s="7"/>
      <c r="AD5035" s="1" t="s">
        <v>16282</v>
      </c>
    </row>
    <row r="5036" spans="1:30">
      <c r="A5036" s="55">
        <v>43924</v>
      </c>
      <c r="B5036" s="56" t="s">
        <v>21</v>
      </c>
      <c r="C5036" s="56" t="s">
        <v>5189</v>
      </c>
      <c r="D5036" s="56"/>
      <c r="E5036" s="56" t="s">
        <v>16</v>
      </c>
      <c r="F5036" s="56"/>
      <c r="G5036" s="56" t="s">
        <v>17</v>
      </c>
      <c r="H5036" s="56" t="s">
        <v>16789</v>
      </c>
      <c r="I5036" s="56" t="s">
        <v>30</v>
      </c>
      <c r="J5036" s="56"/>
      <c r="K5036" s="56" t="s">
        <v>16790</v>
      </c>
      <c r="L5036" s="56" t="s">
        <v>16791</v>
      </c>
      <c r="M5036" s="56" t="s">
        <v>3887</v>
      </c>
      <c r="N5036" s="57">
        <v>122500</v>
      </c>
      <c r="O5036" s="56"/>
      <c r="P5036" s="56"/>
      <c r="Q5036" s="59" t="s">
        <v>815</v>
      </c>
      <c r="R5036" s="60" t="s">
        <v>815</v>
      </c>
      <c r="S5036" s="56" t="s">
        <v>16792</v>
      </c>
      <c r="T5036" s="56"/>
      <c r="U5036" s="56" t="s">
        <v>30</v>
      </c>
      <c r="V5036" s="52"/>
      <c r="W5036" s="59" t="s">
        <v>815</v>
      </c>
      <c r="X5036" s="20">
        <v>0</v>
      </c>
      <c r="Y5036" s="56" t="s">
        <v>16793</v>
      </c>
      <c r="Z5036" s="56" t="s">
        <v>4443</v>
      </c>
      <c r="AA5036" s="7"/>
      <c r="AB5036" s="7"/>
      <c r="AC5036" s="7"/>
      <c r="AD5036" s="1" t="s">
        <v>16282</v>
      </c>
    </row>
    <row r="5037" spans="1:30">
      <c r="A5037" s="55">
        <v>43935</v>
      </c>
      <c r="B5037" s="56" t="s">
        <v>1385</v>
      </c>
      <c r="C5037" s="56" t="s">
        <v>5199</v>
      </c>
      <c r="D5037" s="56"/>
      <c r="E5037" s="56" t="s">
        <v>16</v>
      </c>
      <c r="F5037" s="56" t="s">
        <v>3402</v>
      </c>
      <c r="G5037" s="56" t="s">
        <v>17</v>
      </c>
      <c r="H5037" s="56" t="s">
        <v>3410</v>
      </c>
      <c r="I5037" s="56" t="s">
        <v>4892</v>
      </c>
      <c r="J5037" s="56"/>
      <c r="K5037" s="56"/>
      <c r="L5037" s="56" t="s">
        <v>16794</v>
      </c>
      <c r="M5037" s="56" t="s">
        <v>3411</v>
      </c>
      <c r="N5037" s="57">
        <v>122250</v>
      </c>
      <c r="O5037" s="56"/>
      <c r="P5037" s="56"/>
      <c r="Q5037" s="59" t="s">
        <v>815</v>
      </c>
      <c r="R5037" s="60" t="s">
        <v>815</v>
      </c>
      <c r="S5037" s="56"/>
      <c r="T5037" s="56"/>
      <c r="U5037" s="56" t="s">
        <v>4892</v>
      </c>
      <c r="V5037" s="52"/>
      <c r="W5037" s="59" t="s">
        <v>815</v>
      </c>
      <c r="X5037" s="20">
        <v>0</v>
      </c>
      <c r="Y5037" s="56" t="s">
        <v>16795</v>
      </c>
      <c r="Z5037" s="56" t="s">
        <v>4443</v>
      </c>
      <c r="AA5037" s="7"/>
      <c r="AB5037" s="7"/>
      <c r="AC5037" s="7"/>
      <c r="AD5037" s="1" t="s">
        <v>16282</v>
      </c>
    </row>
    <row r="5038" spans="1:30">
      <c r="A5038" s="55">
        <v>43942</v>
      </c>
      <c r="B5038" s="56" t="s">
        <v>21</v>
      </c>
      <c r="C5038" s="56" t="s">
        <v>4447</v>
      </c>
      <c r="D5038" s="56" t="s">
        <v>2766</v>
      </c>
      <c r="E5038" s="56" t="s">
        <v>16</v>
      </c>
      <c r="F5038" s="56" t="s">
        <v>2767</v>
      </c>
      <c r="G5038" s="56" t="s">
        <v>17</v>
      </c>
      <c r="H5038" s="56" t="s">
        <v>2812</v>
      </c>
      <c r="I5038" s="56" t="s">
        <v>30</v>
      </c>
      <c r="J5038" s="56" t="s">
        <v>314</v>
      </c>
      <c r="K5038" s="56" t="s">
        <v>1036</v>
      </c>
      <c r="L5038" s="56" t="s">
        <v>16796</v>
      </c>
      <c r="M5038" s="56" t="s">
        <v>2813</v>
      </c>
      <c r="N5038" s="57">
        <v>122200</v>
      </c>
      <c r="O5038" s="56"/>
      <c r="P5038" s="56"/>
      <c r="Q5038" s="59" t="s">
        <v>815</v>
      </c>
      <c r="R5038" s="60" t="s">
        <v>815</v>
      </c>
      <c r="S5038" s="56" t="s">
        <v>2770</v>
      </c>
      <c r="T5038" s="56" t="s">
        <v>2814</v>
      </c>
      <c r="U5038" s="56" t="s">
        <v>30</v>
      </c>
      <c r="V5038" s="52"/>
      <c r="W5038" s="59" t="s">
        <v>815</v>
      </c>
      <c r="X5038" s="20">
        <v>0</v>
      </c>
      <c r="Y5038" s="56" t="s">
        <v>16797</v>
      </c>
      <c r="Z5038" s="56" t="s">
        <v>4443</v>
      </c>
      <c r="AA5038" s="7"/>
      <c r="AB5038" s="7"/>
      <c r="AC5038" s="7"/>
      <c r="AD5038" s="1" t="s">
        <v>16282</v>
      </c>
    </row>
    <row r="5039" spans="1:30">
      <c r="A5039" s="55">
        <v>43951</v>
      </c>
      <c r="B5039" s="56" t="s">
        <v>21</v>
      </c>
      <c r="C5039" s="56" t="s">
        <v>4483</v>
      </c>
      <c r="D5039" s="56" t="s">
        <v>39</v>
      </c>
      <c r="E5039" s="56" t="s">
        <v>16</v>
      </c>
      <c r="F5039" s="56" t="s">
        <v>40</v>
      </c>
      <c r="G5039" s="56" t="s">
        <v>37</v>
      </c>
      <c r="H5039" s="56" t="s">
        <v>16756</v>
      </c>
      <c r="I5039" s="56" t="s">
        <v>30</v>
      </c>
      <c r="J5039" s="56" t="s">
        <v>16798</v>
      </c>
      <c r="K5039" s="56" t="s">
        <v>16799</v>
      </c>
      <c r="L5039" s="56" t="s">
        <v>16800</v>
      </c>
      <c r="M5039" s="56">
        <v>2229138000192</v>
      </c>
      <c r="N5039" s="57">
        <v>117040</v>
      </c>
      <c r="O5039" s="56">
        <v>66500</v>
      </c>
      <c r="P5039" s="56">
        <v>1.76</v>
      </c>
      <c r="Q5039" s="59">
        <v>1.76</v>
      </c>
      <c r="R5039" s="60">
        <v>66500</v>
      </c>
      <c r="S5039" s="56" t="s">
        <v>45</v>
      </c>
      <c r="T5039" s="56"/>
      <c r="U5039" s="56" t="s">
        <v>30</v>
      </c>
      <c r="V5039" s="52"/>
      <c r="W5039" s="59">
        <v>1.76</v>
      </c>
      <c r="X5039" s="60">
        <v>66500</v>
      </c>
      <c r="Y5039" s="56" t="s">
        <v>16801</v>
      </c>
      <c r="Z5039" s="56" t="s">
        <v>4443</v>
      </c>
      <c r="AA5039" s="7"/>
      <c r="AB5039" s="7"/>
      <c r="AC5039" s="7"/>
      <c r="AD5039" s="1" t="s">
        <v>16282</v>
      </c>
    </row>
    <row r="5040" spans="1:30">
      <c r="A5040" s="55">
        <v>43951</v>
      </c>
      <c r="B5040" s="56" t="s">
        <v>21</v>
      </c>
      <c r="C5040" s="56" t="s">
        <v>4483</v>
      </c>
      <c r="D5040" s="56" t="s">
        <v>39</v>
      </c>
      <c r="E5040" s="56" t="s">
        <v>16</v>
      </c>
      <c r="F5040" s="56" t="s">
        <v>40</v>
      </c>
      <c r="G5040" s="56" t="s">
        <v>37</v>
      </c>
      <c r="H5040" s="56" t="s">
        <v>16756</v>
      </c>
      <c r="I5040" s="56" t="s">
        <v>30</v>
      </c>
      <c r="J5040" s="56" t="s">
        <v>16798</v>
      </c>
      <c r="K5040" s="56" t="s">
        <v>16799</v>
      </c>
      <c r="L5040" s="56" t="s">
        <v>16759</v>
      </c>
      <c r="M5040" s="56">
        <v>5371047000185</v>
      </c>
      <c r="N5040" s="57">
        <v>117040</v>
      </c>
      <c r="O5040" s="56">
        <v>66500</v>
      </c>
      <c r="P5040" s="56">
        <v>1.76</v>
      </c>
      <c r="Q5040" s="59">
        <v>1.76</v>
      </c>
      <c r="R5040" s="60">
        <v>66500</v>
      </c>
      <c r="S5040" s="56" t="s">
        <v>45</v>
      </c>
      <c r="T5040" s="56"/>
      <c r="U5040" s="56" t="s">
        <v>30</v>
      </c>
      <c r="V5040" s="52"/>
      <c r="W5040" s="59">
        <v>1.76</v>
      </c>
      <c r="X5040" s="60">
        <v>66500</v>
      </c>
      <c r="Y5040" s="56" t="s">
        <v>16802</v>
      </c>
      <c r="Z5040" s="56" t="s">
        <v>4443</v>
      </c>
      <c r="AA5040" s="7"/>
      <c r="AB5040" s="7"/>
      <c r="AC5040" s="7"/>
      <c r="AD5040" s="1" t="s">
        <v>16282</v>
      </c>
    </row>
    <row r="5041" spans="1:30">
      <c r="A5041" s="55">
        <v>43945</v>
      </c>
      <c r="B5041" s="56" t="s">
        <v>15</v>
      </c>
      <c r="C5041" s="56"/>
      <c r="D5041" s="56"/>
      <c r="E5041" s="56" t="s">
        <v>16</v>
      </c>
      <c r="F5041" s="56" t="s">
        <v>3371</v>
      </c>
      <c r="G5041" s="56" t="s">
        <v>17</v>
      </c>
      <c r="H5041" s="56" t="s">
        <v>1121</v>
      </c>
      <c r="I5041" s="56" t="s">
        <v>30</v>
      </c>
      <c r="J5041" s="56" t="s">
        <v>3372</v>
      </c>
      <c r="K5041" s="56" t="s">
        <v>3374</v>
      </c>
      <c r="L5041" s="56" t="s">
        <v>16803</v>
      </c>
      <c r="M5041" s="56"/>
      <c r="N5041" s="57">
        <v>115000</v>
      </c>
      <c r="O5041" s="56"/>
      <c r="P5041" s="56"/>
      <c r="Q5041" s="59" t="s">
        <v>815</v>
      </c>
      <c r="R5041" s="60" t="s">
        <v>815</v>
      </c>
      <c r="S5041" s="56" t="s">
        <v>16804</v>
      </c>
      <c r="T5041" s="56"/>
      <c r="U5041" s="56" t="s">
        <v>30</v>
      </c>
      <c r="V5041" s="52"/>
      <c r="W5041" s="59" t="s">
        <v>815</v>
      </c>
      <c r="X5041" s="20">
        <v>0</v>
      </c>
      <c r="Y5041" s="56" t="s">
        <v>16805</v>
      </c>
      <c r="Z5041" s="56" t="s">
        <v>4443</v>
      </c>
      <c r="AA5041" s="7"/>
      <c r="AB5041" s="7"/>
      <c r="AC5041" s="7"/>
      <c r="AD5041" s="1" t="s">
        <v>16282</v>
      </c>
    </row>
    <row r="5042" spans="1:30">
      <c r="A5042" s="55">
        <v>43941</v>
      </c>
      <c r="B5042" s="56" t="s">
        <v>21</v>
      </c>
      <c r="C5042" s="56" t="s">
        <v>2648</v>
      </c>
      <c r="D5042" s="56"/>
      <c r="E5042" s="56" t="s">
        <v>16</v>
      </c>
      <c r="F5042" s="56" t="s">
        <v>4101</v>
      </c>
      <c r="G5042" s="56" t="s">
        <v>17</v>
      </c>
      <c r="H5042" s="56" t="s">
        <v>4102</v>
      </c>
      <c r="I5042" s="56" t="s">
        <v>30</v>
      </c>
      <c r="J5042" s="56" t="s">
        <v>8638</v>
      </c>
      <c r="K5042" s="56"/>
      <c r="L5042" s="56" t="s">
        <v>16806</v>
      </c>
      <c r="M5042" s="56" t="s">
        <v>16807</v>
      </c>
      <c r="N5042" s="57">
        <v>114000</v>
      </c>
      <c r="O5042" s="56"/>
      <c r="P5042" s="56"/>
      <c r="Q5042" s="59" t="s">
        <v>815</v>
      </c>
      <c r="R5042" s="60" t="s">
        <v>815</v>
      </c>
      <c r="S5042" s="56" t="s">
        <v>2653</v>
      </c>
      <c r="T5042" s="56" t="s">
        <v>4104</v>
      </c>
      <c r="U5042" s="56" t="s">
        <v>30</v>
      </c>
      <c r="V5042" s="52"/>
      <c r="W5042" s="59" t="s">
        <v>815</v>
      </c>
      <c r="X5042" s="20">
        <v>0</v>
      </c>
      <c r="Y5042" s="56" t="s">
        <v>16808</v>
      </c>
      <c r="Z5042" s="56" t="s">
        <v>4443</v>
      </c>
      <c r="AA5042" s="7"/>
      <c r="AB5042" s="7"/>
      <c r="AC5042" s="7"/>
      <c r="AD5042" s="1" t="s">
        <v>16282</v>
      </c>
    </row>
    <row r="5043" spans="1:30">
      <c r="A5043" s="55">
        <v>43930</v>
      </c>
      <c r="B5043" s="56" t="s">
        <v>21</v>
      </c>
      <c r="C5043" s="56" t="s">
        <v>16809</v>
      </c>
      <c r="D5043" s="56"/>
      <c r="E5043" s="56" t="s">
        <v>16</v>
      </c>
      <c r="F5043" s="56" t="s">
        <v>1356</v>
      </c>
      <c r="G5043" s="56" t="s">
        <v>17</v>
      </c>
      <c r="H5043" s="56" t="s">
        <v>1357</v>
      </c>
      <c r="I5043" s="56" t="s">
        <v>30</v>
      </c>
      <c r="J5043" s="56"/>
      <c r="K5043" s="56"/>
      <c r="L5043" s="56" t="s">
        <v>1358</v>
      </c>
      <c r="M5043" s="56"/>
      <c r="N5043" s="57">
        <v>110000</v>
      </c>
      <c r="O5043" s="56"/>
      <c r="P5043" s="56"/>
      <c r="Q5043" s="59" t="s">
        <v>815</v>
      </c>
      <c r="R5043" s="60" t="s">
        <v>815</v>
      </c>
      <c r="S5043" s="56"/>
      <c r="T5043" s="56"/>
      <c r="U5043" s="56" t="s">
        <v>30</v>
      </c>
      <c r="V5043" s="52"/>
      <c r="W5043" s="59" t="s">
        <v>815</v>
      </c>
      <c r="X5043" s="20">
        <v>0</v>
      </c>
      <c r="Y5043" s="56" t="s">
        <v>16810</v>
      </c>
      <c r="Z5043" s="56" t="s">
        <v>4443</v>
      </c>
      <c r="AA5043" s="7"/>
      <c r="AB5043" s="7"/>
      <c r="AC5043" s="7"/>
      <c r="AD5043" s="1" t="s">
        <v>16282</v>
      </c>
    </row>
    <row r="5044" spans="1:30">
      <c r="A5044" s="55">
        <v>43951</v>
      </c>
      <c r="B5044" s="56" t="s">
        <v>15</v>
      </c>
      <c r="C5044" s="56" t="s">
        <v>4452</v>
      </c>
      <c r="D5044" s="56"/>
      <c r="E5044" s="56" t="s">
        <v>117</v>
      </c>
      <c r="F5044" s="56" t="s">
        <v>16811</v>
      </c>
      <c r="G5044" s="56" t="s">
        <v>17</v>
      </c>
      <c r="H5044" s="56" t="s">
        <v>16812</v>
      </c>
      <c r="I5044" s="56" t="s">
        <v>30</v>
      </c>
      <c r="J5044" s="56" t="s">
        <v>16813</v>
      </c>
      <c r="K5044" s="56"/>
      <c r="L5044" s="56" t="s">
        <v>16814</v>
      </c>
      <c r="M5044" s="56" t="s">
        <v>16815</v>
      </c>
      <c r="N5044" s="57">
        <v>102000</v>
      </c>
      <c r="O5044" s="56">
        <v>30000</v>
      </c>
      <c r="P5044" s="56">
        <v>3.4</v>
      </c>
      <c r="Q5044" s="59">
        <v>3.4</v>
      </c>
      <c r="R5044" s="60">
        <v>30000</v>
      </c>
      <c r="S5044" s="56" t="s">
        <v>16816</v>
      </c>
      <c r="T5044" s="56" t="s">
        <v>3809</v>
      </c>
      <c r="U5044" s="56" t="s">
        <v>30</v>
      </c>
      <c r="V5044" s="52"/>
      <c r="W5044" s="59">
        <v>3.4</v>
      </c>
      <c r="X5044" s="60">
        <v>30000</v>
      </c>
      <c r="Y5044" s="56" t="s">
        <v>16817</v>
      </c>
      <c r="Z5044" s="56" t="s">
        <v>4443</v>
      </c>
      <c r="AA5044" s="7"/>
      <c r="AB5044" s="7"/>
      <c r="AC5044" s="7"/>
      <c r="AD5044" s="1" t="s">
        <v>16282</v>
      </c>
    </row>
    <row r="5045" spans="1:30">
      <c r="A5045" s="55">
        <v>43956</v>
      </c>
      <c r="B5045" s="56" t="s">
        <v>21</v>
      </c>
      <c r="C5045" s="56" t="s">
        <v>4447</v>
      </c>
      <c r="D5045" s="56" t="s">
        <v>2766</v>
      </c>
      <c r="E5045" s="56" t="s">
        <v>117</v>
      </c>
      <c r="F5045" s="56" t="s">
        <v>4121</v>
      </c>
      <c r="G5045" s="56" t="s">
        <v>17</v>
      </c>
      <c r="H5045" s="56" t="s">
        <v>16818</v>
      </c>
      <c r="I5045" s="56" t="s">
        <v>30</v>
      </c>
      <c r="J5045" s="56" t="s">
        <v>314</v>
      </c>
      <c r="K5045" s="56" t="s">
        <v>2161</v>
      </c>
      <c r="L5045" s="56" t="s">
        <v>16689</v>
      </c>
      <c r="M5045" s="56" t="s">
        <v>16690</v>
      </c>
      <c r="N5045" s="57">
        <v>99000</v>
      </c>
      <c r="O5045" s="56"/>
      <c r="P5045" s="56"/>
      <c r="Q5045" s="59" t="s">
        <v>815</v>
      </c>
      <c r="R5045" s="60" t="s">
        <v>815</v>
      </c>
      <c r="S5045" s="56" t="s">
        <v>2770</v>
      </c>
      <c r="T5045" s="56" t="s">
        <v>16819</v>
      </c>
      <c r="U5045" s="56" t="s">
        <v>30</v>
      </c>
      <c r="V5045" s="52"/>
      <c r="W5045" s="59" t="s">
        <v>815</v>
      </c>
      <c r="X5045" s="20">
        <v>0</v>
      </c>
      <c r="Y5045" s="56" t="s">
        <v>16820</v>
      </c>
      <c r="Z5045" s="56" t="s">
        <v>4443</v>
      </c>
      <c r="AA5045" s="7"/>
      <c r="AB5045" s="7"/>
      <c r="AC5045" s="7"/>
      <c r="AD5045" s="1" t="s">
        <v>16282</v>
      </c>
    </row>
    <row r="5046" spans="1:30">
      <c r="A5046" s="55">
        <v>43927</v>
      </c>
      <c r="B5046" s="56" t="s">
        <v>1385</v>
      </c>
      <c r="C5046" s="56" t="s">
        <v>4444</v>
      </c>
      <c r="D5046" s="56" t="s">
        <v>1387</v>
      </c>
      <c r="E5046" s="56" t="s">
        <v>4456</v>
      </c>
      <c r="F5046" s="56" t="s">
        <v>4469</v>
      </c>
      <c r="G5046" s="56" t="s">
        <v>17</v>
      </c>
      <c r="H5046" s="56" t="s">
        <v>1609</v>
      </c>
      <c r="I5046" s="56" t="s">
        <v>30</v>
      </c>
      <c r="J5046" s="56" t="s">
        <v>1610</v>
      </c>
      <c r="K5046" s="56"/>
      <c r="L5046" s="56" t="s">
        <v>16821</v>
      </c>
      <c r="M5046" s="56" t="s">
        <v>1611</v>
      </c>
      <c r="N5046" s="57">
        <v>95000</v>
      </c>
      <c r="O5046" s="56"/>
      <c r="P5046" s="56"/>
      <c r="Q5046" s="59" t="s">
        <v>815</v>
      </c>
      <c r="R5046" s="60" t="s">
        <v>815</v>
      </c>
      <c r="S5046" s="56" t="s">
        <v>1612</v>
      </c>
      <c r="T5046" s="56"/>
      <c r="U5046" s="56" t="s">
        <v>30</v>
      </c>
      <c r="V5046" s="52"/>
      <c r="W5046" s="59" t="s">
        <v>815</v>
      </c>
      <c r="X5046" s="20">
        <v>0</v>
      </c>
      <c r="Y5046" s="56" t="s">
        <v>16822</v>
      </c>
      <c r="Z5046" s="56" t="s">
        <v>4443</v>
      </c>
      <c r="AA5046" s="7"/>
      <c r="AB5046" s="7"/>
      <c r="AC5046" s="7"/>
      <c r="AD5046" s="1" t="s">
        <v>16282</v>
      </c>
    </row>
    <row r="5047" spans="1:30">
      <c r="A5047" s="55">
        <v>43956</v>
      </c>
      <c r="B5047" s="56" t="s">
        <v>1385</v>
      </c>
      <c r="C5047" s="56" t="s">
        <v>4444</v>
      </c>
      <c r="D5047" s="56" t="s">
        <v>1387</v>
      </c>
      <c r="E5047" s="56" t="s">
        <v>4456</v>
      </c>
      <c r="F5047" s="56" t="s">
        <v>4469</v>
      </c>
      <c r="G5047" s="56"/>
      <c r="H5047" s="56" t="s">
        <v>16823</v>
      </c>
      <c r="I5047" s="56" t="s">
        <v>4892</v>
      </c>
      <c r="J5047" s="56" t="s">
        <v>16824</v>
      </c>
      <c r="K5047" s="56"/>
      <c r="L5047" s="56" t="s">
        <v>16825</v>
      </c>
      <c r="M5047" s="56" t="s">
        <v>16826</v>
      </c>
      <c r="N5047" s="57">
        <v>92105</v>
      </c>
      <c r="O5047" s="56"/>
      <c r="P5047" s="56"/>
      <c r="Q5047" s="59" t="s">
        <v>815</v>
      </c>
      <c r="R5047" s="60" t="s">
        <v>815</v>
      </c>
      <c r="S5047" s="56" t="s">
        <v>16827</v>
      </c>
      <c r="T5047" s="56"/>
      <c r="U5047" s="56" t="s">
        <v>4892</v>
      </c>
      <c r="V5047" s="52"/>
      <c r="W5047" s="59" t="s">
        <v>815</v>
      </c>
      <c r="X5047" s="20">
        <v>0</v>
      </c>
      <c r="Y5047" s="56" t="s">
        <v>16828</v>
      </c>
      <c r="Z5047" s="56" t="s">
        <v>4443</v>
      </c>
      <c r="AA5047" s="7"/>
      <c r="AB5047" s="7"/>
      <c r="AC5047" s="7"/>
      <c r="AD5047" s="1" t="s">
        <v>16282</v>
      </c>
    </row>
    <row r="5048" spans="1:30">
      <c r="A5048" s="55">
        <v>43937</v>
      </c>
      <c r="B5048" s="56" t="s">
        <v>15</v>
      </c>
      <c r="C5048" s="56" t="s">
        <v>2884</v>
      </c>
      <c r="D5048" s="56"/>
      <c r="E5048" s="56" t="s">
        <v>16</v>
      </c>
      <c r="F5048" s="56" t="s">
        <v>2931</v>
      </c>
      <c r="G5048" s="56" t="s">
        <v>17</v>
      </c>
      <c r="H5048" s="56" t="s">
        <v>2939</v>
      </c>
      <c r="I5048" s="56" t="s">
        <v>30</v>
      </c>
      <c r="J5048" s="56"/>
      <c r="K5048" s="56" t="s">
        <v>2940</v>
      </c>
      <c r="L5048" s="56" t="s">
        <v>16829</v>
      </c>
      <c r="M5048" s="56" t="s">
        <v>2941</v>
      </c>
      <c r="N5048" s="57">
        <v>90000</v>
      </c>
      <c r="O5048" s="56"/>
      <c r="P5048" s="56"/>
      <c r="Q5048" s="59" t="s">
        <v>815</v>
      </c>
      <c r="R5048" s="60" t="s">
        <v>815</v>
      </c>
      <c r="S5048" s="56" t="s">
        <v>2942</v>
      </c>
      <c r="T5048" s="56" t="s">
        <v>2890</v>
      </c>
      <c r="U5048" s="56" t="s">
        <v>30</v>
      </c>
      <c r="V5048" s="52"/>
      <c r="W5048" s="59" t="s">
        <v>815</v>
      </c>
      <c r="X5048" s="20">
        <v>0</v>
      </c>
      <c r="Y5048" s="56" t="s">
        <v>16830</v>
      </c>
      <c r="Z5048" s="56" t="s">
        <v>4443</v>
      </c>
      <c r="AA5048" s="7"/>
      <c r="AB5048" s="7"/>
      <c r="AC5048" s="7"/>
      <c r="AD5048" s="1" t="s">
        <v>16282</v>
      </c>
    </row>
    <row r="5049" spans="1:30">
      <c r="A5049" s="55">
        <v>43944</v>
      </c>
      <c r="B5049" s="56" t="s">
        <v>1385</v>
      </c>
      <c r="C5049" s="56" t="s">
        <v>4444</v>
      </c>
      <c r="D5049" s="56" t="s">
        <v>1387</v>
      </c>
      <c r="E5049" s="56" t="s">
        <v>1499</v>
      </c>
      <c r="F5049" s="56" t="s">
        <v>4467</v>
      </c>
      <c r="G5049" s="56" t="s">
        <v>17</v>
      </c>
      <c r="H5049" s="56" t="s">
        <v>1938</v>
      </c>
      <c r="I5049" s="56" t="s">
        <v>4892</v>
      </c>
      <c r="J5049" s="56" t="s">
        <v>1939</v>
      </c>
      <c r="K5049" s="56"/>
      <c r="L5049" s="56" t="s">
        <v>1941</v>
      </c>
      <c r="M5049" s="56" t="s">
        <v>1942</v>
      </c>
      <c r="N5049" s="57">
        <v>87465</v>
      </c>
      <c r="O5049" s="56"/>
      <c r="P5049" s="56"/>
      <c r="Q5049" s="59" t="s">
        <v>815</v>
      </c>
      <c r="R5049" s="60" t="s">
        <v>815</v>
      </c>
      <c r="S5049" s="56" t="s">
        <v>1943</v>
      </c>
      <c r="T5049" s="56"/>
      <c r="U5049" s="56" t="s">
        <v>4892</v>
      </c>
      <c r="V5049" s="52"/>
      <c r="W5049" s="59" t="s">
        <v>815</v>
      </c>
      <c r="X5049" s="20">
        <v>0</v>
      </c>
      <c r="Y5049" s="56" t="s">
        <v>16831</v>
      </c>
      <c r="Z5049" s="56" t="s">
        <v>4443</v>
      </c>
      <c r="AA5049" s="7"/>
      <c r="AB5049" s="7"/>
      <c r="AC5049" s="7"/>
      <c r="AD5049" s="1" t="s">
        <v>16282</v>
      </c>
    </row>
    <row r="5050" spans="1:30">
      <c r="A5050" s="55">
        <v>43943</v>
      </c>
      <c r="B5050" s="56" t="s">
        <v>21</v>
      </c>
      <c r="C5050" s="56" t="s">
        <v>5142</v>
      </c>
      <c r="D5050" s="56"/>
      <c r="E5050" s="56" t="s">
        <v>16</v>
      </c>
      <c r="F5050" s="56" t="s">
        <v>1157</v>
      </c>
      <c r="G5050" s="56" t="s">
        <v>34</v>
      </c>
      <c r="H5050" s="56" t="s">
        <v>1180</v>
      </c>
      <c r="I5050" s="56" t="s">
        <v>816</v>
      </c>
      <c r="J5050" s="56" t="s">
        <v>1181</v>
      </c>
      <c r="K5050" s="56" t="s">
        <v>1182</v>
      </c>
      <c r="L5050" s="56" t="s">
        <v>16832</v>
      </c>
      <c r="M5050" s="56" t="s">
        <v>1183</v>
      </c>
      <c r="N5050" s="57">
        <v>84000</v>
      </c>
      <c r="O5050" s="56">
        <v>50</v>
      </c>
      <c r="P5050" s="56">
        <v>1680</v>
      </c>
      <c r="Q5050" s="59">
        <v>1680</v>
      </c>
      <c r="R5050" s="60">
        <v>50</v>
      </c>
      <c r="S5050" s="56" t="s">
        <v>1184</v>
      </c>
      <c r="T5050" s="56" t="s">
        <v>1163</v>
      </c>
      <c r="U5050" s="56" t="s">
        <v>816</v>
      </c>
      <c r="V5050" s="52"/>
      <c r="W5050" s="59">
        <v>1680</v>
      </c>
      <c r="X5050" s="60">
        <v>50</v>
      </c>
      <c r="Y5050" s="56" t="s">
        <v>16833</v>
      </c>
      <c r="Z5050" s="56" t="s">
        <v>4442</v>
      </c>
      <c r="AA5050" s="7"/>
      <c r="AB5050" s="7"/>
      <c r="AC5050" s="7"/>
      <c r="AD5050" s="1" t="s">
        <v>16282</v>
      </c>
    </row>
    <row r="5051" spans="1:30">
      <c r="A5051" s="55">
        <v>43944</v>
      </c>
      <c r="B5051" s="56" t="s">
        <v>15</v>
      </c>
      <c r="C5051" s="56" t="s">
        <v>4656</v>
      </c>
      <c r="D5051" s="56" t="s">
        <v>39</v>
      </c>
      <c r="E5051" s="56" t="s">
        <v>36</v>
      </c>
      <c r="F5051" s="56" t="s">
        <v>149</v>
      </c>
      <c r="G5051" s="56" t="s">
        <v>37</v>
      </c>
      <c r="H5051" s="56" t="s">
        <v>152</v>
      </c>
      <c r="I5051" s="56" t="s">
        <v>816</v>
      </c>
      <c r="J5051" s="56" t="s">
        <v>16834</v>
      </c>
      <c r="K5051" s="56" t="s">
        <v>151</v>
      </c>
      <c r="L5051" s="56" t="s">
        <v>16835</v>
      </c>
      <c r="M5051" s="56">
        <v>4626152000155</v>
      </c>
      <c r="N5051" s="57">
        <v>81696</v>
      </c>
      <c r="O5051" s="56">
        <v>192</v>
      </c>
      <c r="P5051" s="56">
        <v>425.5</v>
      </c>
      <c r="Q5051" s="59">
        <v>425.5</v>
      </c>
      <c r="R5051" s="60">
        <v>192</v>
      </c>
      <c r="S5051" s="56" t="s">
        <v>121</v>
      </c>
      <c r="T5051" s="56" t="s">
        <v>122</v>
      </c>
      <c r="U5051" s="56" t="s">
        <v>816</v>
      </c>
      <c r="V5051" s="52"/>
      <c r="W5051" s="59">
        <v>425.5</v>
      </c>
      <c r="X5051" s="60">
        <v>192</v>
      </c>
      <c r="Y5051" s="56" t="s">
        <v>16836</v>
      </c>
      <c r="Z5051" s="56" t="s">
        <v>4442</v>
      </c>
      <c r="AA5051" s="7"/>
      <c r="AB5051" s="7"/>
      <c r="AC5051" s="7"/>
      <c r="AD5051" s="1" t="s">
        <v>16282</v>
      </c>
    </row>
    <row r="5052" spans="1:30">
      <c r="A5052" s="55">
        <v>43941</v>
      </c>
      <c r="B5052" s="56" t="s">
        <v>21</v>
      </c>
      <c r="C5052" s="56" t="s">
        <v>4483</v>
      </c>
      <c r="D5052" s="56" t="s">
        <v>39</v>
      </c>
      <c r="E5052" s="56" t="s">
        <v>16</v>
      </c>
      <c r="F5052" s="56" t="s">
        <v>40</v>
      </c>
      <c r="G5052" s="56" t="s">
        <v>37</v>
      </c>
      <c r="H5052" s="56" t="s">
        <v>16837</v>
      </c>
      <c r="I5052" s="56" t="s">
        <v>30</v>
      </c>
      <c r="J5052" s="56" t="s">
        <v>83</v>
      </c>
      <c r="K5052" s="56" t="s">
        <v>84</v>
      </c>
      <c r="L5052" s="56" t="s">
        <v>16838</v>
      </c>
      <c r="M5052" s="56" t="s">
        <v>85</v>
      </c>
      <c r="N5052" s="57">
        <v>80000</v>
      </c>
      <c r="O5052" s="56">
        <v>800</v>
      </c>
      <c r="P5052" s="56">
        <v>100</v>
      </c>
      <c r="Q5052" s="59">
        <f>100/50</f>
        <v>2</v>
      </c>
      <c r="R5052" s="60">
        <f>50*800</f>
        <v>40000</v>
      </c>
      <c r="S5052" s="56" t="s">
        <v>45</v>
      </c>
      <c r="T5052" s="56"/>
      <c r="U5052" s="56" t="s">
        <v>30</v>
      </c>
      <c r="V5052" s="52"/>
      <c r="W5052" s="59">
        <f>100/50</f>
        <v>2</v>
      </c>
      <c r="X5052" s="60">
        <f>50*800</f>
        <v>40000</v>
      </c>
      <c r="Y5052" s="56" t="s">
        <v>16839</v>
      </c>
      <c r="Z5052" s="56" t="s">
        <v>4443</v>
      </c>
      <c r="AA5052" s="7"/>
      <c r="AB5052" s="7"/>
      <c r="AC5052" s="7"/>
      <c r="AD5052" s="1" t="s">
        <v>16282</v>
      </c>
    </row>
    <row r="5053" spans="1:30">
      <c r="A5053" s="55">
        <v>43945</v>
      </c>
      <c r="B5053" s="56" t="s">
        <v>21</v>
      </c>
      <c r="C5053" s="56" t="s">
        <v>16840</v>
      </c>
      <c r="D5053" s="56"/>
      <c r="E5053" s="56" t="s">
        <v>16</v>
      </c>
      <c r="F5053" s="56" t="s">
        <v>2350</v>
      </c>
      <c r="G5053" s="56" t="s">
        <v>17</v>
      </c>
      <c r="H5053" s="56" t="s">
        <v>16841</v>
      </c>
      <c r="I5053" s="56" t="s">
        <v>30</v>
      </c>
      <c r="J5053" s="56" t="s">
        <v>3452</v>
      </c>
      <c r="K5053" s="56" t="s">
        <v>3453</v>
      </c>
      <c r="L5053" s="56" t="s">
        <v>3454</v>
      </c>
      <c r="M5053" s="56" t="s">
        <v>3455</v>
      </c>
      <c r="N5053" s="57">
        <v>80000</v>
      </c>
      <c r="O5053" s="56"/>
      <c r="P5053" s="56"/>
      <c r="Q5053" s="59" t="s">
        <v>815</v>
      </c>
      <c r="R5053" s="60" t="s">
        <v>815</v>
      </c>
      <c r="S5053" s="56" t="s">
        <v>3450</v>
      </c>
      <c r="T5053" s="56"/>
      <c r="U5053" s="56" t="s">
        <v>30</v>
      </c>
      <c r="V5053" s="52"/>
      <c r="W5053" s="59" t="s">
        <v>815</v>
      </c>
      <c r="X5053" s="20">
        <v>0</v>
      </c>
      <c r="Y5053" s="56" t="s">
        <v>16842</v>
      </c>
      <c r="Z5053" s="56" t="s">
        <v>4443</v>
      </c>
      <c r="AA5053" s="7"/>
      <c r="AB5053" s="7"/>
      <c r="AC5053" s="7"/>
      <c r="AD5053" s="1" t="s">
        <v>16282</v>
      </c>
    </row>
    <row r="5054" spans="1:30">
      <c r="A5054" s="55">
        <v>43941</v>
      </c>
      <c r="B5054" s="56" t="s">
        <v>15</v>
      </c>
      <c r="C5054" s="56" t="s">
        <v>4475</v>
      </c>
      <c r="D5054" s="56"/>
      <c r="E5054" s="56" t="s">
        <v>16</v>
      </c>
      <c r="F5054" s="56" t="s">
        <v>16843</v>
      </c>
      <c r="G5054" s="56" t="s">
        <v>17</v>
      </c>
      <c r="H5054" s="56" t="s">
        <v>16844</v>
      </c>
      <c r="I5054" s="56" t="s">
        <v>816</v>
      </c>
      <c r="J5054" s="56" t="s">
        <v>16845</v>
      </c>
      <c r="K5054" s="56" t="s">
        <v>16846</v>
      </c>
      <c r="L5054" s="56" t="s">
        <v>16847</v>
      </c>
      <c r="M5054" s="56" t="s">
        <v>797</v>
      </c>
      <c r="N5054" s="57">
        <v>77268</v>
      </c>
      <c r="O5054" s="56"/>
      <c r="P5054" s="56"/>
      <c r="Q5054" s="59" t="s">
        <v>815</v>
      </c>
      <c r="R5054" s="60" t="s">
        <v>815</v>
      </c>
      <c r="S5054" s="56" t="s">
        <v>16848</v>
      </c>
      <c r="T5054" s="56"/>
      <c r="U5054" s="56" t="s">
        <v>816</v>
      </c>
      <c r="V5054" s="52"/>
      <c r="W5054" s="59" t="s">
        <v>815</v>
      </c>
      <c r="X5054" s="20">
        <v>0</v>
      </c>
      <c r="Y5054" s="56" t="s">
        <v>16849</v>
      </c>
      <c r="Z5054" s="56" t="s">
        <v>4442</v>
      </c>
      <c r="AA5054" s="7"/>
      <c r="AB5054" s="7"/>
      <c r="AC5054" s="7"/>
      <c r="AD5054" s="1" t="s">
        <v>16282</v>
      </c>
    </row>
    <row r="5055" spans="1:30">
      <c r="A5055" s="55">
        <v>43948</v>
      </c>
      <c r="B5055" s="56" t="s">
        <v>21</v>
      </c>
      <c r="C5055" s="56" t="s">
        <v>4451</v>
      </c>
      <c r="D5055" s="56" t="s">
        <v>2480</v>
      </c>
      <c r="E5055" s="56" t="s">
        <v>16</v>
      </c>
      <c r="F5055" s="56" t="s">
        <v>2481</v>
      </c>
      <c r="G5055" s="56" t="s">
        <v>17</v>
      </c>
      <c r="H5055" s="56" t="s">
        <v>2511</v>
      </c>
      <c r="I5055" s="56" t="s">
        <v>30</v>
      </c>
      <c r="J5055" s="56" t="s">
        <v>2512</v>
      </c>
      <c r="K5055" s="56"/>
      <c r="L5055" s="56" t="s">
        <v>2514</v>
      </c>
      <c r="M5055" s="56" t="s">
        <v>2515</v>
      </c>
      <c r="N5055" s="57">
        <v>74500</v>
      </c>
      <c r="O5055" s="56"/>
      <c r="P5055" s="56"/>
      <c r="Q5055" s="59" t="s">
        <v>815</v>
      </c>
      <c r="R5055" s="60" t="s">
        <v>815</v>
      </c>
      <c r="S5055" s="56" t="s">
        <v>2488</v>
      </c>
      <c r="T5055" s="56" t="s">
        <v>2488</v>
      </c>
      <c r="U5055" s="56" t="s">
        <v>30</v>
      </c>
      <c r="V5055" s="52"/>
      <c r="W5055" s="59" t="s">
        <v>815</v>
      </c>
      <c r="X5055" s="20">
        <v>0</v>
      </c>
      <c r="Y5055" s="56" t="s">
        <v>16850</v>
      </c>
      <c r="Z5055" s="56" t="s">
        <v>4443</v>
      </c>
      <c r="AA5055" s="7"/>
      <c r="AB5055" s="7"/>
      <c r="AC5055" s="7"/>
      <c r="AD5055" s="1" t="s">
        <v>16282</v>
      </c>
    </row>
    <row r="5056" spans="1:30">
      <c r="A5056" s="55">
        <v>43945</v>
      </c>
      <c r="B5056" s="56" t="s">
        <v>21</v>
      </c>
      <c r="C5056" s="56" t="s">
        <v>4491</v>
      </c>
      <c r="D5056" s="56"/>
      <c r="E5056" s="56" t="s">
        <v>16</v>
      </c>
      <c r="F5056" s="56" t="s">
        <v>2265</v>
      </c>
      <c r="G5056" s="56" t="s">
        <v>17</v>
      </c>
      <c r="H5056" s="56" t="s">
        <v>2292</v>
      </c>
      <c r="I5056" s="56" t="s">
        <v>4892</v>
      </c>
      <c r="J5056" s="56" t="s">
        <v>2293</v>
      </c>
      <c r="K5056" s="56" t="s">
        <v>2294</v>
      </c>
      <c r="L5056" s="56" t="s">
        <v>2295</v>
      </c>
      <c r="M5056" s="56" t="s">
        <v>2296</v>
      </c>
      <c r="N5056" s="57">
        <v>72000</v>
      </c>
      <c r="O5056" s="56">
        <v>6000</v>
      </c>
      <c r="P5056" s="56">
        <v>12</v>
      </c>
      <c r="Q5056" s="59">
        <v>12</v>
      </c>
      <c r="R5056" s="60">
        <v>6000</v>
      </c>
      <c r="S5056" s="56" t="s">
        <v>2270</v>
      </c>
      <c r="T5056" s="56" t="s">
        <v>815</v>
      </c>
      <c r="U5056" s="56" t="s">
        <v>4892</v>
      </c>
      <c r="V5056" s="52"/>
      <c r="W5056" s="59">
        <v>12</v>
      </c>
      <c r="X5056" s="60">
        <v>6000</v>
      </c>
      <c r="Y5056" s="56" t="s">
        <v>16851</v>
      </c>
      <c r="Z5056" s="56" t="s">
        <v>4443</v>
      </c>
      <c r="AA5056" s="7"/>
      <c r="AB5056" s="7"/>
      <c r="AC5056" s="7"/>
      <c r="AD5056" s="1" t="s">
        <v>16282</v>
      </c>
    </row>
    <row r="5057" spans="1:30">
      <c r="A5057" s="55">
        <v>43951</v>
      </c>
      <c r="B5057" s="56" t="s">
        <v>1385</v>
      </c>
      <c r="C5057" s="56" t="s">
        <v>4444</v>
      </c>
      <c r="D5057" s="56" t="s">
        <v>1387</v>
      </c>
      <c r="E5057" s="56" t="s">
        <v>4456</v>
      </c>
      <c r="F5057" s="56" t="s">
        <v>4469</v>
      </c>
      <c r="G5057" s="56" t="s">
        <v>17</v>
      </c>
      <c r="H5057" s="56" t="s">
        <v>16852</v>
      </c>
      <c r="I5057" s="56" t="s">
        <v>30</v>
      </c>
      <c r="J5057" s="56" t="s">
        <v>16853</v>
      </c>
      <c r="K5057" s="56"/>
      <c r="L5057" s="56" t="s">
        <v>16854</v>
      </c>
      <c r="M5057" s="56" t="s">
        <v>16855</v>
      </c>
      <c r="N5057" s="57">
        <v>70000</v>
      </c>
      <c r="O5057" s="56"/>
      <c r="P5057" s="56"/>
      <c r="Q5057" s="59" t="s">
        <v>815</v>
      </c>
      <c r="R5057" s="60" t="s">
        <v>815</v>
      </c>
      <c r="S5057" s="56" t="s">
        <v>16856</v>
      </c>
      <c r="T5057" s="56"/>
      <c r="U5057" s="56" t="s">
        <v>30</v>
      </c>
      <c r="V5057" s="52"/>
      <c r="W5057" s="59" t="s">
        <v>815</v>
      </c>
      <c r="X5057" s="20">
        <v>0</v>
      </c>
      <c r="Y5057" s="56" t="s">
        <v>16857</v>
      </c>
      <c r="Z5057" s="56" t="s">
        <v>4443</v>
      </c>
      <c r="AA5057" s="7"/>
      <c r="AB5057" s="7"/>
      <c r="AC5057" s="7"/>
      <c r="AD5057" s="1" t="s">
        <v>16282</v>
      </c>
    </row>
    <row r="5058" spans="1:30">
      <c r="A5058" s="55">
        <v>43941</v>
      </c>
      <c r="B5058" s="56" t="s">
        <v>15</v>
      </c>
      <c r="C5058" s="56" t="s">
        <v>2884</v>
      </c>
      <c r="D5058" s="56"/>
      <c r="E5058" s="56" t="s">
        <v>16</v>
      </c>
      <c r="F5058" s="56" t="s">
        <v>2978</v>
      </c>
      <c r="G5058" s="56" t="s">
        <v>17</v>
      </c>
      <c r="H5058" s="56" t="s">
        <v>2998</v>
      </c>
      <c r="I5058" s="56" t="s">
        <v>30</v>
      </c>
      <c r="J5058" s="56"/>
      <c r="K5058" s="56" t="s">
        <v>2911</v>
      </c>
      <c r="L5058" s="56" t="s">
        <v>16858</v>
      </c>
      <c r="M5058" s="56" t="s">
        <v>1942</v>
      </c>
      <c r="N5058" s="57">
        <v>65268</v>
      </c>
      <c r="O5058" s="56"/>
      <c r="P5058" s="56"/>
      <c r="Q5058" s="59" t="s">
        <v>815</v>
      </c>
      <c r="R5058" s="60" t="s">
        <v>815</v>
      </c>
      <c r="S5058" s="56" t="s">
        <v>2999</v>
      </c>
      <c r="T5058" s="56" t="s">
        <v>2890</v>
      </c>
      <c r="U5058" s="56" t="s">
        <v>30</v>
      </c>
      <c r="V5058" s="52"/>
      <c r="W5058" s="59" t="s">
        <v>815</v>
      </c>
      <c r="X5058" s="20">
        <v>0</v>
      </c>
      <c r="Y5058" s="56" t="s">
        <v>16859</v>
      </c>
      <c r="Z5058" s="56" t="s">
        <v>4443</v>
      </c>
      <c r="AA5058" s="7"/>
      <c r="AB5058" s="7"/>
      <c r="AC5058" s="7"/>
      <c r="AD5058" s="1" t="s">
        <v>16282</v>
      </c>
    </row>
    <row r="5059" spans="1:30">
      <c r="A5059" s="55">
        <v>43945</v>
      </c>
      <c r="B5059" s="56" t="s">
        <v>1385</v>
      </c>
      <c r="C5059" s="56" t="s">
        <v>5199</v>
      </c>
      <c r="D5059" s="56"/>
      <c r="E5059" s="56" t="s">
        <v>16</v>
      </c>
      <c r="F5059" s="56" t="s">
        <v>3402</v>
      </c>
      <c r="G5059" s="56" t="s">
        <v>17</v>
      </c>
      <c r="H5059" s="56" t="s">
        <v>3409</v>
      </c>
      <c r="I5059" s="56" t="s">
        <v>4892</v>
      </c>
      <c r="J5059" s="56"/>
      <c r="K5059" s="56"/>
      <c r="L5059" s="56" t="s">
        <v>16860</v>
      </c>
      <c r="M5059" s="56" t="s">
        <v>466</v>
      </c>
      <c r="N5059" s="57">
        <v>62193.599999999999</v>
      </c>
      <c r="O5059" s="56"/>
      <c r="P5059" s="56"/>
      <c r="Q5059" s="59" t="s">
        <v>815</v>
      </c>
      <c r="R5059" s="60" t="s">
        <v>815</v>
      </c>
      <c r="S5059" s="56"/>
      <c r="T5059" s="56"/>
      <c r="U5059" s="56" t="s">
        <v>4892</v>
      </c>
      <c r="V5059" s="52"/>
      <c r="W5059" s="59" t="s">
        <v>815</v>
      </c>
      <c r="X5059" s="20">
        <v>0</v>
      </c>
      <c r="Y5059" s="56" t="s">
        <v>16861</v>
      </c>
      <c r="Z5059" s="56" t="s">
        <v>4443</v>
      </c>
      <c r="AA5059" s="7"/>
      <c r="AB5059" s="7"/>
      <c r="AC5059" s="7"/>
      <c r="AD5059" s="1" t="s">
        <v>16282</v>
      </c>
    </row>
    <row r="5060" spans="1:30">
      <c r="A5060" s="55">
        <v>43943</v>
      </c>
      <c r="B5060" s="56" t="s">
        <v>15</v>
      </c>
      <c r="C5060" s="56" t="s">
        <v>2884</v>
      </c>
      <c r="D5060" s="56"/>
      <c r="E5060" s="56" t="s">
        <v>128</v>
      </c>
      <c r="F5060" s="56" t="s">
        <v>3023</v>
      </c>
      <c r="G5060" s="56" t="s">
        <v>17</v>
      </c>
      <c r="H5060" s="56" t="s">
        <v>3034</v>
      </c>
      <c r="I5060" s="56" t="s">
        <v>30</v>
      </c>
      <c r="J5060" s="56"/>
      <c r="K5060" s="56"/>
      <c r="L5060" s="56" t="s">
        <v>3035</v>
      </c>
      <c r="M5060" s="56" t="s">
        <v>16862</v>
      </c>
      <c r="N5060" s="57">
        <v>60000</v>
      </c>
      <c r="O5060" s="56"/>
      <c r="P5060" s="56"/>
      <c r="Q5060" s="59" t="s">
        <v>815</v>
      </c>
      <c r="R5060" s="60" t="s">
        <v>815</v>
      </c>
      <c r="S5060" s="56" t="s">
        <v>3036</v>
      </c>
      <c r="T5060" s="56" t="s">
        <v>2890</v>
      </c>
      <c r="U5060" s="56" t="s">
        <v>30</v>
      </c>
      <c r="V5060" s="52"/>
      <c r="W5060" s="59" t="s">
        <v>815</v>
      </c>
      <c r="X5060" s="20">
        <v>0</v>
      </c>
      <c r="Y5060" s="56" t="s">
        <v>16863</v>
      </c>
      <c r="Z5060" s="56" t="s">
        <v>4443</v>
      </c>
      <c r="AA5060" s="7"/>
      <c r="AB5060" s="7"/>
      <c r="AC5060" s="7"/>
      <c r="AD5060" s="1" t="s">
        <v>16282</v>
      </c>
    </row>
    <row r="5061" spans="1:30">
      <c r="A5061" s="55">
        <v>43944</v>
      </c>
      <c r="B5061" s="56" t="s">
        <v>21</v>
      </c>
      <c r="C5061" s="56" t="s">
        <v>16864</v>
      </c>
      <c r="D5061" s="56"/>
      <c r="E5061" s="56" t="s">
        <v>16</v>
      </c>
      <c r="F5061" s="56" t="s">
        <v>1273</v>
      </c>
      <c r="G5061" s="56" t="s">
        <v>17</v>
      </c>
      <c r="H5061" s="56" t="s">
        <v>1274</v>
      </c>
      <c r="I5061" s="56" t="s">
        <v>30</v>
      </c>
      <c r="J5061" s="56"/>
      <c r="K5061" s="56" t="s">
        <v>1277</v>
      </c>
      <c r="L5061" s="56" t="s">
        <v>16865</v>
      </c>
      <c r="M5061" s="56" t="s">
        <v>797</v>
      </c>
      <c r="N5061" s="57">
        <v>60000</v>
      </c>
      <c r="O5061" s="56"/>
      <c r="P5061" s="56"/>
      <c r="Q5061" s="59" t="s">
        <v>815</v>
      </c>
      <c r="R5061" s="60" t="s">
        <v>815</v>
      </c>
      <c r="S5061" s="56" t="s">
        <v>1282</v>
      </c>
      <c r="T5061" s="56"/>
      <c r="U5061" s="56" t="s">
        <v>30</v>
      </c>
      <c r="V5061" s="52"/>
      <c r="W5061" s="59" t="s">
        <v>815</v>
      </c>
      <c r="X5061" s="20">
        <v>0</v>
      </c>
      <c r="Y5061" s="56" t="s">
        <v>16866</v>
      </c>
      <c r="Z5061" s="56" t="s">
        <v>4443</v>
      </c>
      <c r="AA5061" s="7"/>
      <c r="AB5061" s="7"/>
      <c r="AC5061" s="7"/>
      <c r="AD5061" s="1" t="s">
        <v>16282</v>
      </c>
    </row>
    <row r="5062" spans="1:30">
      <c r="A5062" s="55">
        <v>43942</v>
      </c>
      <c r="B5062" s="56" t="s">
        <v>15</v>
      </c>
      <c r="C5062" s="56" t="s">
        <v>4593</v>
      </c>
      <c r="D5062" s="56" t="s">
        <v>474</v>
      </c>
      <c r="E5062" s="56" t="s">
        <v>16</v>
      </c>
      <c r="F5062" s="56"/>
      <c r="G5062" s="56" t="s">
        <v>17</v>
      </c>
      <c r="H5062" s="56" t="s">
        <v>575</v>
      </c>
      <c r="I5062" s="56" t="s">
        <v>4892</v>
      </c>
      <c r="J5062" s="56" t="s">
        <v>576</v>
      </c>
      <c r="K5062" s="56" t="s">
        <v>577</v>
      </c>
      <c r="L5062" s="56" t="s">
        <v>578</v>
      </c>
      <c r="M5062" s="56" t="s">
        <v>491</v>
      </c>
      <c r="N5062" s="57">
        <v>58200</v>
      </c>
      <c r="O5062" s="56">
        <v>4000</v>
      </c>
      <c r="P5062" s="56">
        <v>14.55</v>
      </c>
      <c r="Q5062" s="59">
        <v>14.55</v>
      </c>
      <c r="R5062" s="60">
        <v>4000</v>
      </c>
      <c r="S5062" s="56" t="s">
        <v>579</v>
      </c>
      <c r="T5062" s="56"/>
      <c r="U5062" s="56" t="s">
        <v>4892</v>
      </c>
      <c r="V5062" s="52"/>
      <c r="W5062" s="59">
        <v>14.55</v>
      </c>
      <c r="X5062" s="60">
        <v>4000</v>
      </c>
      <c r="Y5062" s="56" t="s">
        <v>16867</v>
      </c>
      <c r="Z5062" s="56" t="s">
        <v>4443</v>
      </c>
      <c r="AA5062" s="7"/>
      <c r="AB5062" s="7"/>
      <c r="AC5062" s="7"/>
      <c r="AD5062" s="1" t="s">
        <v>16282</v>
      </c>
    </row>
    <row r="5063" spans="1:30">
      <c r="A5063" s="55">
        <v>43941</v>
      </c>
      <c r="B5063" s="56" t="s">
        <v>21</v>
      </c>
      <c r="C5063" s="56" t="s">
        <v>2648</v>
      </c>
      <c r="D5063" s="56"/>
      <c r="E5063" s="56" t="s">
        <v>16</v>
      </c>
      <c r="F5063" s="56" t="s">
        <v>4105</v>
      </c>
      <c r="G5063" s="56" t="s">
        <v>17</v>
      </c>
      <c r="H5063" s="56" t="s">
        <v>4106</v>
      </c>
      <c r="I5063" s="56" t="s">
        <v>4892</v>
      </c>
      <c r="J5063" s="56" t="s">
        <v>9320</v>
      </c>
      <c r="K5063" s="56"/>
      <c r="L5063" s="56" t="s">
        <v>4108</v>
      </c>
      <c r="M5063" s="56" t="s">
        <v>16868</v>
      </c>
      <c r="N5063" s="57">
        <v>50000</v>
      </c>
      <c r="O5063" s="56"/>
      <c r="P5063" s="56"/>
      <c r="Q5063" s="59" t="s">
        <v>815</v>
      </c>
      <c r="R5063" s="60" t="s">
        <v>815</v>
      </c>
      <c r="S5063" s="56" t="s">
        <v>2653</v>
      </c>
      <c r="T5063" s="56" t="s">
        <v>4109</v>
      </c>
      <c r="U5063" s="56" t="s">
        <v>4892</v>
      </c>
      <c r="V5063" s="52"/>
      <c r="W5063" s="59" t="s">
        <v>815</v>
      </c>
      <c r="X5063" s="20">
        <v>0</v>
      </c>
      <c r="Y5063" s="56" t="s">
        <v>16869</v>
      </c>
      <c r="Z5063" s="56" t="s">
        <v>4443</v>
      </c>
      <c r="AA5063" s="7"/>
      <c r="AB5063" s="7"/>
      <c r="AC5063" s="7"/>
      <c r="AD5063" s="1" t="s">
        <v>16282</v>
      </c>
    </row>
    <row r="5064" spans="1:30">
      <c r="A5064" s="55">
        <v>43948</v>
      </c>
      <c r="B5064" s="56" t="s">
        <v>21</v>
      </c>
      <c r="C5064" s="56" t="s">
        <v>5627</v>
      </c>
      <c r="D5064" s="56" t="s">
        <v>773</v>
      </c>
      <c r="E5064" s="56" t="s">
        <v>117</v>
      </c>
      <c r="F5064" s="56" t="s">
        <v>795</v>
      </c>
      <c r="G5064" s="56" t="s">
        <v>17</v>
      </c>
      <c r="H5064" s="56" t="s">
        <v>790</v>
      </c>
      <c r="I5064" s="56" t="s">
        <v>30</v>
      </c>
      <c r="J5064" s="56" t="s">
        <v>796</v>
      </c>
      <c r="K5064" s="56" t="s">
        <v>796</v>
      </c>
      <c r="L5064" s="56" t="s">
        <v>798</v>
      </c>
      <c r="M5064" s="56" t="s">
        <v>16870</v>
      </c>
      <c r="N5064" s="57">
        <v>49450</v>
      </c>
      <c r="O5064" s="56">
        <v>4000</v>
      </c>
      <c r="P5064" s="56">
        <v>2.1</v>
      </c>
      <c r="Q5064" s="59" t="s">
        <v>815</v>
      </c>
      <c r="R5064" s="60" t="s">
        <v>815</v>
      </c>
      <c r="S5064" s="56" t="s">
        <v>780</v>
      </c>
      <c r="T5064" s="56" t="s">
        <v>781</v>
      </c>
      <c r="U5064" s="56" t="s">
        <v>30</v>
      </c>
      <c r="V5064" s="52"/>
      <c r="W5064" s="59" t="s">
        <v>815</v>
      </c>
      <c r="X5064" s="20">
        <v>0</v>
      </c>
      <c r="Y5064" s="56" t="s">
        <v>16871</v>
      </c>
      <c r="Z5064" s="56" t="s">
        <v>4443</v>
      </c>
      <c r="AA5064" s="7"/>
      <c r="AB5064" s="7"/>
      <c r="AC5064" s="7"/>
      <c r="AD5064" s="1" t="s">
        <v>16282</v>
      </c>
    </row>
    <row r="5065" spans="1:30">
      <c r="A5065" s="55">
        <v>43944</v>
      </c>
      <c r="B5065" s="56" t="s">
        <v>21</v>
      </c>
      <c r="C5065" s="56" t="s">
        <v>16872</v>
      </c>
      <c r="D5065" s="56"/>
      <c r="E5065" s="56" t="s">
        <v>16</v>
      </c>
      <c r="F5065" s="56" t="s">
        <v>1273</v>
      </c>
      <c r="G5065" s="56" t="s">
        <v>17</v>
      </c>
      <c r="H5065" s="56" t="s">
        <v>1294</v>
      </c>
      <c r="I5065" s="56" t="s">
        <v>30</v>
      </c>
      <c r="J5065" s="56" t="s">
        <v>1295</v>
      </c>
      <c r="K5065" s="56" t="s">
        <v>1296</v>
      </c>
      <c r="L5065" s="56" t="s">
        <v>16873</v>
      </c>
      <c r="M5065" s="56" t="s">
        <v>1297</v>
      </c>
      <c r="N5065" s="57">
        <v>48000</v>
      </c>
      <c r="O5065" s="56"/>
      <c r="P5065" s="56"/>
      <c r="Q5065" s="59" t="s">
        <v>815</v>
      </c>
      <c r="R5065" s="60" t="s">
        <v>815</v>
      </c>
      <c r="S5065" s="56" t="s">
        <v>1298</v>
      </c>
      <c r="T5065" s="56"/>
      <c r="U5065" s="56" t="s">
        <v>30</v>
      </c>
      <c r="V5065" s="52"/>
      <c r="W5065" s="59" t="s">
        <v>815</v>
      </c>
      <c r="X5065" s="20">
        <v>0</v>
      </c>
      <c r="Y5065" s="56" t="s">
        <v>16874</v>
      </c>
      <c r="Z5065" s="56" t="s">
        <v>4443</v>
      </c>
      <c r="AA5065" s="7"/>
      <c r="AB5065" s="7"/>
      <c r="AC5065" s="7"/>
      <c r="AD5065" s="1" t="s">
        <v>16282</v>
      </c>
    </row>
    <row r="5066" spans="1:30">
      <c r="A5066" s="55">
        <v>43944</v>
      </c>
      <c r="B5066" s="56" t="s">
        <v>15</v>
      </c>
      <c r="C5066" s="56" t="s">
        <v>4238</v>
      </c>
      <c r="D5066" s="56" t="s">
        <v>309</v>
      </c>
      <c r="E5066" s="56" t="s">
        <v>16</v>
      </c>
      <c r="F5066" s="56" t="s">
        <v>417</v>
      </c>
      <c r="G5066" s="56" t="s">
        <v>17</v>
      </c>
      <c r="H5066" s="56" t="s">
        <v>16875</v>
      </c>
      <c r="I5066" s="56" t="s">
        <v>30</v>
      </c>
      <c r="J5066" s="56" t="s">
        <v>314</v>
      </c>
      <c r="K5066" s="56" t="s">
        <v>3891</v>
      </c>
      <c r="L5066" s="56" t="s">
        <v>16876</v>
      </c>
      <c r="M5066" s="56" t="s">
        <v>16877</v>
      </c>
      <c r="N5066" s="57">
        <v>46000</v>
      </c>
      <c r="O5066" s="56"/>
      <c r="P5066" s="56"/>
      <c r="Q5066" s="59" t="s">
        <v>815</v>
      </c>
      <c r="R5066" s="60" t="s">
        <v>815</v>
      </c>
      <c r="S5066" s="56" t="s">
        <v>4403</v>
      </c>
      <c r="T5066" s="56" t="s">
        <v>314</v>
      </c>
      <c r="U5066" s="56" t="s">
        <v>30</v>
      </c>
      <c r="V5066" s="52"/>
      <c r="W5066" s="59" t="s">
        <v>815</v>
      </c>
      <c r="X5066" s="20">
        <v>0</v>
      </c>
      <c r="Y5066" s="56" t="s">
        <v>16878</v>
      </c>
      <c r="Z5066" s="56" t="s">
        <v>4443</v>
      </c>
      <c r="AA5066" s="7"/>
      <c r="AB5066" s="7"/>
      <c r="AC5066" s="7"/>
      <c r="AD5066" s="1" t="s">
        <v>16282</v>
      </c>
    </row>
    <row r="5067" spans="1:30">
      <c r="A5067" s="55">
        <v>43943</v>
      </c>
      <c r="B5067" s="56" t="s">
        <v>15</v>
      </c>
      <c r="C5067" s="56" t="s">
        <v>4645</v>
      </c>
      <c r="D5067" s="56"/>
      <c r="E5067" s="56" t="s">
        <v>16</v>
      </c>
      <c r="F5067" s="56"/>
      <c r="G5067" s="56" t="s">
        <v>17</v>
      </c>
      <c r="H5067" s="56" t="s">
        <v>740</v>
      </c>
      <c r="I5067" s="56" t="s">
        <v>816</v>
      </c>
      <c r="J5067" s="56" t="s">
        <v>741</v>
      </c>
      <c r="K5067" s="56" t="s">
        <v>742</v>
      </c>
      <c r="L5067" s="56" t="s">
        <v>739</v>
      </c>
      <c r="M5067" s="56" t="s">
        <v>743</v>
      </c>
      <c r="N5067" s="57">
        <v>42000</v>
      </c>
      <c r="O5067" s="56">
        <v>1200</v>
      </c>
      <c r="P5067" s="56">
        <v>35</v>
      </c>
      <c r="Q5067" s="59">
        <v>35</v>
      </c>
      <c r="R5067" s="60">
        <v>1200</v>
      </c>
      <c r="S5067" s="56" t="s">
        <v>697</v>
      </c>
      <c r="T5067" s="56" t="s">
        <v>698</v>
      </c>
      <c r="U5067" s="56" t="s">
        <v>816</v>
      </c>
      <c r="V5067" s="52"/>
      <c r="W5067" s="59">
        <v>35</v>
      </c>
      <c r="X5067" s="60">
        <v>1200</v>
      </c>
      <c r="Y5067" s="56" t="s">
        <v>16879</v>
      </c>
      <c r="Z5067" s="56" t="s">
        <v>4442</v>
      </c>
      <c r="AA5067" s="7"/>
      <c r="AB5067" s="7"/>
      <c r="AC5067" s="7"/>
      <c r="AD5067" s="1" t="s">
        <v>16282</v>
      </c>
    </row>
    <row r="5068" spans="1:30">
      <c r="A5068" s="55">
        <v>43943</v>
      </c>
      <c r="B5068" s="56" t="s">
        <v>15</v>
      </c>
      <c r="C5068" s="56" t="s">
        <v>4645</v>
      </c>
      <c r="D5068" s="56"/>
      <c r="E5068" s="56" t="s">
        <v>16</v>
      </c>
      <c r="F5068" s="56"/>
      <c r="G5068" s="56" t="s">
        <v>17</v>
      </c>
      <c r="H5068" s="56" t="s">
        <v>745</v>
      </c>
      <c r="I5068" s="56" t="s">
        <v>816</v>
      </c>
      <c r="J5068" s="56" t="s">
        <v>741</v>
      </c>
      <c r="K5068" s="56" t="s">
        <v>742</v>
      </c>
      <c r="L5068" s="56" t="s">
        <v>16880</v>
      </c>
      <c r="M5068" s="56" t="s">
        <v>16881</v>
      </c>
      <c r="N5068" s="57">
        <v>34000</v>
      </c>
      <c r="O5068" s="56">
        <v>1000</v>
      </c>
      <c r="P5068" s="56">
        <v>34</v>
      </c>
      <c r="Q5068" s="59">
        <v>34</v>
      </c>
      <c r="R5068" s="60">
        <v>1000</v>
      </c>
      <c r="S5068" s="56" t="s">
        <v>697</v>
      </c>
      <c r="T5068" s="56" t="s">
        <v>698</v>
      </c>
      <c r="U5068" s="56" t="s">
        <v>816</v>
      </c>
      <c r="V5068" s="52"/>
      <c r="W5068" s="59">
        <v>34</v>
      </c>
      <c r="X5068" s="60">
        <v>1000</v>
      </c>
      <c r="Y5068" s="56" t="s">
        <v>16882</v>
      </c>
      <c r="Z5068" s="56" t="s">
        <v>4442</v>
      </c>
      <c r="AA5068" s="7"/>
      <c r="AB5068" s="7"/>
      <c r="AC5068" s="7"/>
      <c r="AD5068" s="1" t="s">
        <v>16282</v>
      </c>
    </row>
    <row r="5069" spans="1:30">
      <c r="A5069" s="55">
        <v>43934</v>
      </c>
      <c r="B5069" s="56" t="s">
        <v>1385</v>
      </c>
      <c r="C5069" s="56" t="s">
        <v>4444</v>
      </c>
      <c r="D5069" s="56" t="s">
        <v>1387</v>
      </c>
      <c r="E5069" s="56" t="s">
        <v>1499</v>
      </c>
      <c r="F5069" s="56" t="s">
        <v>4467</v>
      </c>
      <c r="G5069" s="56" t="s">
        <v>17</v>
      </c>
      <c r="H5069" s="56" t="s">
        <v>1775</v>
      </c>
      <c r="I5069" s="56" t="s">
        <v>816</v>
      </c>
      <c r="J5069" s="56" t="s">
        <v>1776</v>
      </c>
      <c r="K5069" s="56"/>
      <c r="L5069" s="56" t="s">
        <v>16883</v>
      </c>
      <c r="M5069" s="56" t="s">
        <v>1607</v>
      </c>
      <c r="N5069" s="57">
        <v>33000</v>
      </c>
      <c r="O5069" s="56"/>
      <c r="P5069" s="56"/>
      <c r="Q5069" s="59" t="s">
        <v>815</v>
      </c>
      <c r="R5069" s="60" t="s">
        <v>815</v>
      </c>
      <c r="S5069" s="56" t="s">
        <v>1778</v>
      </c>
      <c r="T5069" s="56"/>
      <c r="U5069" s="56" t="s">
        <v>816</v>
      </c>
      <c r="V5069" s="52"/>
      <c r="W5069" s="59" t="s">
        <v>815</v>
      </c>
      <c r="X5069" s="20">
        <v>0</v>
      </c>
      <c r="Y5069" s="56" t="s">
        <v>16884</v>
      </c>
      <c r="Z5069" s="56" t="s">
        <v>4442</v>
      </c>
      <c r="AA5069" s="7"/>
      <c r="AB5069" s="7"/>
      <c r="AC5069" s="7"/>
      <c r="AD5069" s="1" t="s">
        <v>16282</v>
      </c>
    </row>
    <row r="5070" spans="1:30">
      <c r="A5070" s="55">
        <v>43925</v>
      </c>
      <c r="B5070" s="56" t="s">
        <v>15</v>
      </c>
      <c r="C5070" s="56" t="s">
        <v>4475</v>
      </c>
      <c r="D5070" s="56"/>
      <c r="E5070" s="56" t="s">
        <v>16</v>
      </c>
      <c r="F5070" s="56" t="s">
        <v>16885</v>
      </c>
      <c r="G5070" s="56" t="s">
        <v>17</v>
      </c>
      <c r="H5070" s="56" t="s">
        <v>16886</v>
      </c>
      <c r="I5070" s="56" t="s">
        <v>30</v>
      </c>
      <c r="J5070" s="56" t="s">
        <v>16887</v>
      </c>
      <c r="K5070" s="56" t="s">
        <v>797</v>
      </c>
      <c r="L5070" s="56" t="s">
        <v>16888</v>
      </c>
      <c r="M5070" s="56"/>
      <c r="N5070" s="57">
        <v>32100</v>
      </c>
      <c r="O5070" s="56"/>
      <c r="P5070" s="56"/>
      <c r="Q5070" s="59" t="s">
        <v>815</v>
      </c>
      <c r="R5070" s="60" t="s">
        <v>815</v>
      </c>
      <c r="S5070" s="56" t="s">
        <v>16889</v>
      </c>
      <c r="T5070" s="56"/>
      <c r="U5070" s="56" t="s">
        <v>30</v>
      </c>
      <c r="V5070" s="52"/>
      <c r="W5070" s="59" t="s">
        <v>815</v>
      </c>
      <c r="X5070" s="20">
        <v>0</v>
      </c>
      <c r="Y5070" s="56" t="s">
        <v>16890</v>
      </c>
      <c r="Z5070" s="56" t="s">
        <v>4443</v>
      </c>
      <c r="AA5070" s="7"/>
      <c r="AB5070" s="7"/>
      <c r="AC5070" s="7"/>
      <c r="AD5070" s="1" t="s">
        <v>16282</v>
      </c>
    </row>
    <row r="5071" spans="1:30">
      <c r="A5071" s="55">
        <v>43943</v>
      </c>
      <c r="B5071" s="56" t="s">
        <v>21</v>
      </c>
      <c r="C5071" s="56" t="s">
        <v>4447</v>
      </c>
      <c r="D5071" s="56" t="s">
        <v>2766</v>
      </c>
      <c r="E5071" s="56" t="s">
        <v>16</v>
      </c>
      <c r="F5071" s="56" t="s">
        <v>2767</v>
      </c>
      <c r="G5071" s="56" t="s">
        <v>17</v>
      </c>
      <c r="H5071" s="56" t="s">
        <v>1051</v>
      </c>
      <c r="I5071" s="56" t="s">
        <v>30</v>
      </c>
      <c r="J5071" s="56" t="s">
        <v>314</v>
      </c>
      <c r="K5071" s="56" t="s">
        <v>2756</v>
      </c>
      <c r="L5071" s="56" t="s">
        <v>16891</v>
      </c>
      <c r="M5071" s="56" t="s">
        <v>2861</v>
      </c>
      <c r="N5071" s="57">
        <v>30000</v>
      </c>
      <c r="O5071" s="56"/>
      <c r="P5071" s="56"/>
      <c r="Q5071" s="59" t="s">
        <v>815</v>
      </c>
      <c r="R5071" s="60" t="s">
        <v>815</v>
      </c>
      <c r="S5071" s="56" t="s">
        <v>2770</v>
      </c>
      <c r="T5071" s="56" t="s">
        <v>2862</v>
      </c>
      <c r="U5071" s="56" t="s">
        <v>30</v>
      </c>
      <c r="V5071" s="52"/>
      <c r="W5071" s="59" t="s">
        <v>815</v>
      </c>
      <c r="X5071" s="20">
        <v>0</v>
      </c>
      <c r="Y5071" s="56" t="s">
        <v>16892</v>
      </c>
      <c r="Z5071" s="56" t="s">
        <v>4443</v>
      </c>
      <c r="AA5071" s="7"/>
      <c r="AB5071" s="7"/>
      <c r="AC5071" s="7"/>
      <c r="AD5071" s="1" t="s">
        <v>16282</v>
      </c>
    </row>
    <row r="5072" spans="1:30">
      <c r="A5072" s="55">
        <v>43925</v>
      </c>
      <c r="B5072" s="56" t="s">
        <v>21</v>
      </c>
      <c r="C5072" s="56" t="s">
        <v>4454</v>
      </c>
      <c r="D5072" s="56"/>
      <c r="E5072" s="56" t="s">
        <v>128</v>
      </c>
      <c r="F5072" s="56" t="s">
        <v>6400</v>
      </c>
      <c r="G5072" s="56" t="s">
        <v>17</v>
      </c>
      <c r="H5072" s="56" t="s">
        <v>16893</v>
      </c>
      <c r="I5072" s="56" t="s">
        <v>30</v>
      </c>
      <c r="J5072" s="56" t="s">
        <v>16894</v>
      </c>
      <c r="K5072" s="56" t="s">
        <v>1940</v>
      </c>
      <c r="L5072" s="56" t="s">
        <v>16895</v>
      </c>
      <c r="M5072" s="56" t="s">
        <v>917</v>
      </c>
      <c r="N5072" s="57">
        <v>30000</v>
      </c>
      <c r="O5072" s="56">
        <v>10000</v>
      </c>
      <c r="P5072" s="56">
        <v>3</v>
      </c>
      <c r="Q5072" s="59">
        <v>3</v>
      </c>
      <c r="R5072" s="60">
        <v>10000</v>
      </c>
      <c r="S5072" s="56" t="s">
        <v>16896</v>
      </c>
      <c r="T5072" s="56" t="s">
        <v>16897</v>
      </c>
      <c r="U5072" s="56" t="s">
        <v>30</v>
      </c>
      <c r="V5072" s="52"/>
      <c r="W5072" s="59">
        <v>3</v>
      </c>
      <c r="X5072" s="60">
        <v>10000</v>
      </c>
      <c r="Y5072" s="56" t="s">
        <v>16898</v>
      </c>
      <c r="Z5072" s="56" t="s">
        <v>4443</v>
      </c>
      <c r="AA5072" s="7"/>
      <c r="AB5072" s="7"/>
      <c r="AC5072" s="7"/>
      <c r="AD5072" s="1" t="s">
        <v>16282</v>
      </c>
    </row>
    <row r="5073" spans="1:30">
      <c r="A5073" s="55">
        <v>43935</v>
      </c>
      <c r="B5073" s="56" t="s">
        <v>1385</v>
      </c>
      <c r="C5073" s="56" t="s">
        <v>4444</v>
      </c>
      <c r="D5073" s="56" t="s">
        <v>1387</v>
      </c>
      <c r="E5073" s="56" t="s">
        <v>4456</v>
      </c>
      <c r="F5073" s="56" t="s">
        <v>1625</v>
      </c>
      <c r="G5073" s="56" t="s">
        <v>17</v>
      </c>
      <c r="H5073" s="56" t="s">
        <v>1779</v>
      </c>
      <c r="I5073" s="56" t="s">
        <v>30</v>
      </c>
      <c r="J5073" s="56" t="s">
        <v>1780</v>
      </c>
      <c r="K5073" s="56"/>
      <c r="L5073" s="56" t="s">
        <v>1655</v>
      </c>
      <c r="M5073" s="56" t="s">
        <v>1656</v>
      </c>
      <c r="N5073" s="57">
        <v>29221.5</v>
      </c>
      <c r="O5073" s="56"/>
      <c r="P5073" s="56"/>
      <c r="Q5073" s="59" t="s">
        <v>815</v>
      </c>
      <c r="R5073" s="60" t="s">
        <v>815</v>
      </c>
      <c r="S5073" s="56" t="s">
        <v>1781</v>
      </c>
      <c r="T5073" s="56"/>
      <c r="U5073" s="56" t="s">
        <v>30</v>
      </c>
      <c r="V5073" s="52"/>
      <c r="W5073" s="59" t="s">
        <v>815</v>
      </c>
      <c r="X5073" s="20">
        <v>0</v>
      </c>
      <c r="Y5073" s="56" t="s">
        <v>16899</v>
      </c>
      <c r="Z5073" s="56" t="s">
        <v>4443</v>
      </c>
      <c r="AA5073" s="7"/>
      <c r="AB5073" s="7"/>
      <c r="AC5073" s="7"/>
      <c r="AD5073" s="1" t="s">
        <v>16282</v>
      </c>
    </row>
    <row r="5074" spans="1:30">
      <c r="A5074" s="55">
        <v>43941</v>
      </c>
      <c r="B5074" s="56" t="s">
        <v>15</v>
      </c>
      <c r="C5074" s="56" t="s">
        <v>4475</v>
      </c>
      <c r="D5074" s="56"/>
      <c r="E5074" s="56" t="s">
        <v>16</v>
      </c>
      <c r="F5074" s="56" t="s">
        <v>16843</v>
      </c>
      <c r="G5074" s="56" t="s">
        <v>17</v>
      </c>
      <c r="H5074" s="56" t="s">
        <v>16900</v>
      </c>
      <c r="I5074" s="56" t="s">
        <v>30</v>
      </c>
      <c r="J5074" s="56" t="s">
        <v>16845</v>
      </c>
      <c r="K5074" s="56" t="s">
        <v>16901</v>
      </c>
      <c r="L5074" s="56" t="s">
        <v>16847</v>
      </c>
      <c r="M5074" s="56" t="s">
        <v>797</v>
      </c>
      <c r="N5074" s="57">
        <v>28200</v>
      </c>
      <c r="O5074" s="56"/>
      <c r="P5074" s="56"/>
      <c r="Q5074" s="59" t="s">
        <v>815</v>
      </c>
      <c r="R5074" s="60" t="s">
        <v>815</v>
      </c>
      <c r="S5074" s="56" t="s">
        <v>16848</v>
      </c>
      <c r="T5074" s="56"/>
      <c r="U5074" s="56" t="s">
        <v>30</v>
      </c>
      <c r="V5074" s="52"/>
      <c r="W5074" s="59" t="s">
        <v>815</v>
      </c>
      <c r="X5074" s="20">
        <v>0</v>
      </c>
      <c r="Y5074" s="56" t="s">
        <v>16902</v>
      </c>
      <c r="Z5074" s="56" t="s">
        <v>4443</v>
      </c>
      <c r="AA5074" s="7"/>
      <c r="AB5074" s="7"/>
      <c r="AC5074" s="7"/>
      <c r="AD5074" s="1" t="s">
        <v>16282</v>
      </c>
    </row>
    <row r="5075" spans="1:30">
      <c r="A5075" s="55">
        <v>43941</v>
      </c>
      <c r="B5075" s="56" t="s">
        <v>15</v>
      </c>
      <c r="C5075" s="56" t="s">
        <v>4633</v>
      </c>
      <c r="D5075" s="56"/>
      <c r="E5075" s="56" t="s">
        <v>128</v>
      </c>
      <c r="F5075" s="56" t="s">
        <v>16903</v>
      </c>
      <c r="G5075" s="56" t="s">
        <v>37</v>
      </c>
      <c r="H5075" s="56" t="s">
        <v>16904</v>
      </c>
      <c r="I5075" s="56" t="s">
        <v>30</v>
      </c>
      <c r="J5075" s="56"/>
      <c r="K5075" s="56" t="s">
        <v>2207</v>
      </c>
      <c r="L5075" s="56" t="s">
        <v>16905</v>
      </c>
      <c r="M5075" s="56" t="s">
        <v>16906</v>
      </c>
      <c r="N5075" s="57">
        <v>28000</v>
      </c>
      <c r="O5075" s="56"/>
      <c r="P5075" s="56"/>
      <c r="Q5075" s="59" t="s">
        <v>815</v>
      </c>
      <c r="R5075" s="60" t="s">
        <v>815</v>
      </c>
      <c r="S5075" s="56" t="s">
        <v>4878</v>
      </c>
      <c r="T5075" s="56"/>
      <c r="U5075" s="56" t="s">
        <v>30</v>
      </c>
      <c r="V5075" s="52"/>
      <c r="W5075" s="59" t="s">
        <v>815</v>
      </c>
      <c r="X5075" s="20">
        <v>0</v>
      </c>
      <c r="Y5075" s="56" t="s">
        <v>16907</v>
      </c>
      <c r="Z5075" s="56" t="s">
        <v>4443</v>
      </c>
      <c r="AA5075" s="7"/>
      <c r="AB5075" s="7"/>
      <c r="AC5075" s="7"/>
      <c r="AD5075" s="1" t="s">
        <v>16282</v>
      </c>
    </row>
    <row r="5076" spans="1:30">
      <c r="A5076" s="55">
        <v>43951</v>
      </c>
      <c r="B5076" s="56" t="s">
        <v>1385</v>
      </c>
      <c r="C5076" s="56" t="s">
        <v>4444</v>
      </c>
      <c r="D5076" s="56" t="s">
        <v>1387</v>
      </c>
      <c r="E5076" s="56" t="s">
        <v>4456</v>
      </c>
      <c r="F5076" s="56" t="s">
        <v>16908</v>
      </c>
      <c r="G5076" s="56" t="s">
        <v>17</v>
      </c>
      <c r="H5076" s="56" t="s">
        <v>16909</v>
      </c>
      <c r="I5076" s="56" t="s">
        <v>30</v>
      </c>
      <c r="J5076" s="56" t="s">
        <v>16910</v>
      </c>
      <c r="K5076" s="56"/>
      <c r="L5076" s="56" t="s">
        <v>14130</v>
      </c>
      <c r="M5076" s="56" t="s">
        <v>16911</v>
      </c>
      <c r="N5076" s="57">
        <v>26400</v>
      </c>
      <c r="O5076" s="56"/>
      <c r="P5076" s="56"/>
      <c r="Q5076" s="59">
        <v>6</v>
      </c>
      <c r="R5076" s="60">
        <v>4400</v>
      </c>
      <c r="S5076" s="56" t="s">
        <v>16912</v>
      </c>
      <c r="T5076" s="56"/>
      <c r="U5076" s="56" t="s">
        <v>30</v>
      </c>
      <c r="V5076" s="52"/>
      <c r="W5076" s="59">
        <v>6</v>
      </c>
      <c r="X5076" s="60">
        <v>4400</v>
      </c>
      <c r="Y5076" s="56" t="s">
        <v>16913</v>
      </c>
      <c r="Z5076" s="56" t="s">
        <v>4443</v>
      </c>
      <c r="AA5076" s="7"/>
      <c r="AB5076" s="7"/>
      <c r="AC5076" s="7"/>
      <c r="AD5076" s="1" t="s">
        <v>16282</v>
      </c>
    </row>
    <row r="5077" spans="1:30">
      <c r="A5077" s="55" t="s">
        <v>815</v>
      </c>
      <c r="B5077" s="56" t="s">
        <v>21</v>
      </c>
      <c r="C5077" s="56" t="s">
        <v>4454</v>
      </c>
      <c r="D5077" s="56"/>
      <c r="E5077" s="56" t="s">
        <v>16</v>
      </c>
      <c r="F5077" s="56" t="s">
        <v>4665</v>
      </c>
      <c r="G5077" s="56" t="s">
        <v>17</v>
      </c>
      <c r="H5077" s="56" t="s">
        <v>16914</v>
      </c>
      <c r="I5077" s="56" t="s">
        <v>816</v>
      </c>
      <c r="J5077" s="56" t="s">
        <v>4801</v>
      </c>
      <c r="K5077" s="56" t="s">
        <v>1773</v>
      </c>
      <c r="L5077" s="56" t="s">
        <v>16915</v>
      </c>
      <c r="M5077" s="56" t="s">
        <v>4821</v>
      </c>
      <c r="N5077" s="57">
        <v>26000</v>
      </c>
      <c r="O5077" s="56">
        <v>1000</v>
      </c>
      <c r="P5077" s="56">
        <v>26</v>
      </c>
      <c r="Q5077" s="59">
        <v>26</v>
      </c>
      <c r="R5077" s="60">
        <v>1000</v>
      </c>
      <c r="S5077" s="56" t="s">
        <v>5042</v>
      </c>
      <c r="T5077" s="56" t="s">
        <v>5043</v>
      </c>
      <c r="U5077" s="56" t="s">
        <v>816</v>
      </c>
      <c r="V5077" s="52"/>
      <c r="W5077" s="59">
        <v>26</v>
      </c>
      <c r="X5077" s="60">
        <v>1000</v>
      </c>
      <c r="Y5077" s="56" t="s">
        <v>16916</v>
      </c>
      <c r="Z5077" s="56" t="s">
        <v>4442</v>
      </c>
      <c r="AA5077" s="7"/>
      <c r="AB5077" s="7"/>
      <c r="AC5077" s="7"/>
      <c r="AD5077" s="1" t="s">
        <v>16282</v>
      </c>
    </row>
    <row r="5078" spans="1:30">
      <c r="A5078" s="55" t="s">
        <v>815</v>
      </c>
      <c r="B5078" s="56" t="s">
        <v>21</v>
      </c>
      <c r="C5078" s="56" t="s">
        <v>4454</v>
      </c>
      <c r="D5078" s="56"/>
      <c r="E5078" s="56" t="s">
        <v>16</v>
      </c>
      <c r="F5078" s="56" t="s">
        <v>4665</v>
      </c>
      <c r="G5078" s="56" t="s">
        <v>17</v>
      </c>
      <c r="H5078" s="56" t="s">
        <v>16917</v>
      </c>
      <c r="I5078" s="56" t="s">
        <v>816</v>
      </c>
      <c r="J5078" s="56" t="s">
        <v>4801</v>
      </c>
      <c r="K5078" s="56" t="s">
        <v>1773</v>
      </c>
      <c r="L5078" s="56" t="s">
        <v>16915</v>
      </c>
      <c r="M5078" s="56" t="s">
        <v>4821</v>
      </c>
      <c r="N5078" s="57">
        <v>26000</v>
      </c>
      <c r="O5078" s="56">
        <v>1000</v>
      </c>
      <c r="P5078" s="56">
        <v>26</v>
      </c>
      <c r="Q5078" s="59">
        <v>26</v>
      </c>
      <c r="R5078" s="60">
        <v>1000</v>
      </c>
      <c r="S5078" s="56" t="s">
        <v>5042</v>
      </c>
      <c r="T5078" s="56" t="s">
        <v>5043</v>
      </c>
      <c r="U5078" s="56" t="s">
        <v>816</v>
      </c>
      <c r="V5078" s="52"/>
      <c r="W5078" s="59">
        <v>26</v>
      </c>
      <c r="X5078" s="60">
        <v>1000</v>
      </c>
      <c r="Y5078" s="56" t="s">
        <v>16918</v>
      </c>
      <c r="Z5078" s="56" t="s">
        <v>4442</v>
      </c>
      <c r="AA5078" s="7"/>
      <c r="AB5078" s="7"/>
      <c r="AC5078" s="7"/>
      <c r="AD5078" s="1" t="s">
        <v>16282</v>
      </c>
    </row>
    <row r="5079" spans="1:30">
      <c r="A5079" s="55">
        <v>43949</v>
      </c>
      <c r="B5079" s="56" t="s">
        <v>15</v>
      </c>
      <c r="C5079" s="56" t="s">
        <v>4474</v>
      </c>
      <c r="D5079" s="56" t="s">
        <v>2414</v>
      </c>
      <c r="E5079" s="56" t="s">
        <v>16</v>
      </c>
      <c r="F5079" s="56" t="s">
        <v>2462</v>
      </c>
      <c r="G5079" s="56" t="s">
        <v>17</v>
      </c>
      <c r="H5079" s="56" t="s">
        <v>2477</v>
      </c>
      <c r="I5079" s="56" t="s">
        <v>816</v>
      </c>
      <c r="J5079" s="56" t="s">
        <v>4535</v>
      </c>
      <c r="K5079" s="56" t="s">
        <v>2465</v>
      </c>
      <c r="L5079" s="56" t="s">
        <v>16620</v>
      </c>
      <c r="M5079" s="56" t="s">
        <v>1462</v>
      </c>
      <c r="N5079" s="57">
        <v>24159.94</v>
      </c>
      <c r="O5079" s="56">
        <v>623</v>
      </c>
      <c r="P5079" s="56">
        <v>38.78</v>
      </c>
      <c r="Q5079" s="59">
        <v>38.78</v>
      </c>
      <c r="R5079" s="60">
        <v>623</v>
      </c>
      <c r="S5079" s="56" t="s">
        <v>2466</v>
      </c>
      <c r="T5079" s="56" t="s">
        <v>2466</v>
      </c>
      <c r="U5079" s="56" t="s">
        <v>816</v>
      </c>
      <c r="V5079" s="52"/>
      <c r="W5079" s="59">
        <v>38.78</v>
      </c>
      <c r="X5079" s="60">
        <v>623</v>
      </c>
      <c r="Y5079" s="56" t="s">
        <v>16919</v>
      </c>
      <c r="Z5079" s="56" t="s">
        <v>4442</v>
      </c>
      <c r="AA5079" s="7"/>
      <c r="AB5079" s="7"/>
      <c r="AC5079" s="7"/>
      <c r="AD5079" s="1" t="s">
        <v>16282</v>
      </c>
    </row>
    <row r="5080" spans="1:30">
      <c r="A5080" s="55">
        <v>43941</v>
      </c>
      <c r="B5080" s="56" t="s">
        <v>15</v>
      </c>
      <c r="C5080" s="56" t="s">
        <v>4475</v>
      </c>
      <c r="D5080" s="56"/>
      <c r="E5080" s="56" t="s">
        <v>16</v>
      </c>
      <c r="F5080" s="56" t="s">
        <v>16920</v>
      </c>
      <c r="G5080" s="56" t="s">
        <v>17</v>
      </c>
      <c r="H5080" s="56" t="s">
        <v>16900</v>
      </c>
      <c r="I5080" s="56" t="s">
        <v>30</v>
      </c>
      <c r="J5080" s="56" t="s">
        <v>16845</v>
      </c>
      <c r="K5080" s="56" t="s">
        <v>16921</v>
      </c>
      <c r="L5080" s="56" t="s">
        <v>16847</v>
      </c>
      <c r="M5080" s="56" t="s">
        <v>797</v>
      </c>
      <c r="N5080" s="57">
        <v>21150</v>
      </c>
      <c r="O5080" s="56"/>
      <c r="P5080" s="56"/>
      <c r="Q5080" s="59" t="s">
        <v>815</v>
      </c>
      <c r="R5080" s="60" t="s">
        <v>815</v>
      </c>
      <c r="S5080" s="56" t="s">
        <v>16848</v>
      </c>
      <c r="T5080" s="56"/>
      <c r="U5080" s="56" t="s">
        <v>30</v>
      </c>
      <c r="V5080" s="52"/>
      <c r="W5080" s="59" t="s">
        <v>815</v>
      </c>
      <c r="X5080" s="20">
        <v>0</v>
      </c>
      <c r="Y5080" s="56" t="s">
        <v>16922</v>
      </c>
      <c r="Z5080" s="56" t="s">
        <v>4443</v>
      </c>
      <c r="AA5080" s="7"/>
      <c r="AB5080" s="7"/>
      <c r="AC5080" s="7"/>
      <c r="AD5080" s="1" t="s">
        <v>16282</v>
      </c>
    </row>
    <row r="5081" spans="1:30">
      <c r="A5081" s="55">
        <v>43941</v>
      </c>
      <c r="B5081" s="56" t="s">
        <v>15</v>
      </c>
      <c r="C5081" s="56" t="s">
        <v>4475</v>
      </c>
      <c r="D5081" s="56"/>
      <c r="E5081" s="56" t="s">
        <v>128</v>
      </c>
      <c r="F5081" s="56" t="s">
        <v>16923</v>
      </c>
      <c r="G5081" s="56" t="s">
        <v>17</v>
      </c>
      <c r="H5081" s="56" t="s">
        <v>16844</v>
      </c>
      <c r="I5081" s="56" t="s">
        <v>30</v>
      </c>
      <c r="J5081" s="56" t="s">
        <v>16845</v>
      </c>
      <c r="K5081" s="56" t="s">
        <v>16924</v>
      </c>
      <c r="L5081" s="56" t="s">
        <v>16847</v>
      </c>
      <c r="M5081" s="56" t="s">
        <v>797</v>
      </c>
      <c r="N5081" s="57">
        <v>21150</v>
      </c>
      <c r="O5081" s="56"/>
      <c r="P5081" s="56"/>
      <c r="Q5081" s="59" t="s">
        <v>815</v>
      </c>
      <c r="R5081" s="60" t="s">
        <v>815</v>
      </c>
      <c r="S5081" s="56" t="s">
        <v>16848</v>
      </c>
      <c r="T5081" s="56"/>
      <c r="U5081" s="56" t="s">
        <v>30</v>
      </c>
      <c r="V5081" s="52"/>
      <c r="W5081" s="59" t="s">
        <v>815</v>
      </c>
      <c r="X5081" s="20">
        <v>0</v>
      </c>
      <c r="Y5081" s="56" t="s">
        <v>16925</v>
      </c>
      <c r="Z5081" s="56" t="s">
        <v>4443</v>
      </c>
      <c r="AA5081" s="7"/>
      <c r="AB5081" s="7"/>
      <c r="AC5081" s="7"/>
      <c r="AD5081" s="1" t="s">
        <v>16282</v>
      </c>
    </row>
    <row r="5082" spans="1:30">
      <c r="A5082" s="55">
        <v>43943</v>
      </c>
      <c r="B5082" s="56" t="s">
        <v>21</v>
      </c>
      <c r="C5082" s="56" t="s">
        <v>6136</v>
      </c>
      <c r="D5082" s="56"/>
      <c r="E5082" s="56" t="s">
        <v>16</v>
      </c>
      <c r="F5082" s="56" t="s">
        <v>1303</v>
      </c>
      <c r="G5082" s="56" t="s">
        <v>17</v>
      </c>
      <c r="H5082" s="56" t="s">
        <v>3352</v>
      </c>
      <c r="I5082" s="56" t="s">
        <v>30</v>
      </c>
      <c r="J5082" s="56" t="s">
        <v>3353</v>
      </c>
      <c r="K5082" s="56" t="s">
        <v>2801</v>
      </c>
      <c r="L5082" s="56" t="s">
        <v>16926</v>
      </c>
      <c r="M5082" s="56"/>
      <c r="N5082" s="57">
        <v>21000</v>
      </c>
      <c r="O5082" s="56"/>
      <c r="P5082" s="56"/>
      <c r="Q5082" s="59" t="s">
        <v>815</v>
      </c>
      <c r="R5082" s="60" t="s">
        <v>815</v>
      </c>
      <c r="S5082" s="56"/>
      <c r="T5082" s="56"/>
      <c r="U5082" s="56" t="s">
        <v>30</v>
      </c>
      <c r="V5082" s="52"/>
      <c r="W5082" s="59" t="s">
        <v>815</v>
      </c>
      <c r="X5082" s="20">
        <v>0</v>
      </c>
      <c r="Y5082" s="56" t="s">
        <v>16927</v>
      </c>
      <c r="Z5082" s="56" t="s">
        <v>4443</v>
      </c>
      <c r="AA5082" s="7"/>
      <c r="AB5082" s="7"/>
      <c r="AC5082" s="7"/>
      <c r="AD5082" s="1" t="s">
        <v>16282</v>
      </c>
    </row>
    <row r="5083" spans="1:30">
      <c r="A5083" s="55">
        <v>43934</v>
      </c>
      <c r="B5083" s="56" t="s">
        <v>21</v>
      </c>
      <c r="C5083" s="56" t="s">
        <v>6136</v>
      </c>
      <c r="D5083" s="56"/>
      <c r="E5083" s="56" t="s">
        <v>16</v>
      </c>
      <c r="F5083" s="56" t="s">
        <v>3376</v>
      </c>
      <c r="G5083" s="56" t="s">
        <v>34</v>
      </c>
      <c r="H5083" s="56" t="s">
        <v>3377</v>
      </c>
      <c r="I5083" s="56" t="s">
        <v>30</v>
      </c>
      <c r="J5083" s="56" t="s">
        <v>2294</v>
      </c>
      <c r="K5083" s="56"/>
      <c r="L5083" s="56" t="s">
        <v>16928</v>
      </c>
      <c r="M5083" s="56"/>
      <c r="N5083" s="57">
        <v>18000</v>
      </c>
      <c r="O5083" s="56">
        <v>30000</v>
      </c>
      <c r="P5083" s="56">
        <v>0.6</v>
      </c>
      <c r="Q5083" s="59">
        <v>0.6</v>
      </c>
      <c r="R5083" s="60">
        <v>30000</v>
      </c>
      <c r="S5083" s="56" t="s">
        <v>3370</v>
      </c>
      <c r="T5083" s="56"/>
      <c r="U5083" s="56" t="s">
        <v>30</v>
      </c>
      <c r="V5083" s="52"/>
      <c r="W5083" s="59">
        <v>0.6</v>
      </c>
      <c r="X5083" s="60">
        <v>30000</v>
      </c>
      <c r="Y5083" s="56" t="s">
        <v>16929</v>
      </c>
      <c r="Z5083" s="56" t="s">
        <v>4443</v>
      </c>
      <c r="AA5083" s="7"/>
      <c r="AB5083" s="7"/>
      <c r="AC5083" s="7"/>
      <c r="AD5083" s="1" t="s">
        <v>16282</v>
      </c>
    </row>
    <row r="5084" spans="1:30">
      <c r="A5084" s="55">
        <v>43934</v>
      </c>
      <c r="B5084" s="56" t="s">
        <v>21</v>
      </c>
      <c r="C5084" s="56" t="s">
        <v>6136</v>
      </c>
      <c r="D5084" s="56"/>
      <c r="E5084" s="56" t="s">
        <v>16</v>
      </c>
      <c r="F5084" s="56" t="s">
        <v>3376</v>
      </c>
      <c r="G5084" s="56" t="s">
        <v>34</v>
      </c>
      <c r="H5084" s="56" t="s">
        <v>3377</v>
      </c>
      <c r="I5084" s="56" t="s">
        <v>30</v>
      </c>
      <c r="J5084" s="56" t="s">
        <v>2294</v>
      </c>
      <c r="K5084" s="56"/>
      <c r="L5084" s="56" t="s">
        <v>16930</v>
      </c>
      <c r="M5084" s="56"/>
      <c r="N5084" s="57">
        <v>18000</v>
      </c>
      <c r="O5084" s="56">
        <v>30000</v>
      </c>
      <c r="P5084" s="56">
        <v>0.6</v>
      </c>
      <c r="Q5084" s="59">
        <v>0.6</v>
      </c>
      <c r="R5084" s="60">
        <v>30000</v>
      </c>
      <c r="S5084" s="56" t="s">
        <v>3370</v>
      </c>
      <c r="T5084" s="56"/>
      <c r="U5084" s="56" t="s">
        <v>30</v>
      </c>
      <c r="V5084" s="52"/>
      <c r="W5084" s="59">
        <v>0.6</v>
      </c>
      <c r="X5084" s="60">
        <v>30000</v>
      </c>
      <c r="Y5084" s="56" t="s">
        <v>16929</v>
      </c>
      <c r="Z5084" s="56" t="s">
        <v>4443</v>
      </c>
      <c r="AA5084" s="7"/>
      <c r="AB5084" s="7"/>
      <c r="AC5084" s="7"/>
      <c r="AD5084" s="1" t="s">
        <v>16282</v>
      </c>
    </row>
    <row r="5085" spans="1:30">
      <c r="A5085" s="55">
        <v>43938</v>
      </c>
      <c r="B5085" s="56" t="s">
        <v>1385</v>
      </c>
      <c r="C5085" s="56" t="s">
        <v>4444</v>
      </c>
      <c r="D5085" s="56" t="s">
        <v>1387</v>
      </c>
      <c r="E5085" s="56" t="s">
        <v>4456</v>
      </c>
      <c r="F5085" s="56" t="s">
        <v>4498</v>
      </c>
      <c r="G5085" s="56" t="s">
        <v>17</v>
      </c>
      <c r="H5085" s="56" t="s">
        <v>1828</v>
      </c>
      <c r="I5085" s="56" t="s">
        <v>30</v>
      </c>
      <c r="J5085" s="56" t="s">
        <v>1829</v>
      </c>
      <c r="K5085" s="56"/>
      <c r="L5085" s="56" t="s">
        <v>1830</v>
      </c>
      <c r="M5085" s="56" t="s">
        <v>1831</v>
      </c>
      <c r="N5085" s="57">
        <v>18000</v>
      </c>
      <c r="O5085" s="56"/>
      <c r="P5085" s="56"/>
      <c r="Q5085" s="59" t="s">
        <v>815</v>
      </c>
      <c r="R5085" s="60" t="s">
        <v>815</v>
      </c>
      <c r="S5085" s="56" t="s">
        <v>1832</v>
      </c>
      <c r="T5085" s="56"/>
      <c r="U5085" s="56" t="s">
        <v>30</v>
      </c>
      <c r="V5085" s="52"/>
      <c r="W5085" s="59" t="s">
        <v>815</v>
      </c>
      <c r="X5085" s="20">
        <v>0</v>
      </c>
      <c r="Y5085" s="56" t="s">
        <v>16931</v>
      </c>
      <c r="Z5085" s="56" t="s">
        <v>4443</v>
      </c>
      <c r="AA5085" s="7"/>
      <c r="AB5085" s="7"/>
      <c r="AC5085" s="7"/>
      <c r="AD5085" s="1" t="s">
        <v>16282</v>
      </c>
    </row>
    <row r="5086" spans="1:30">
      <c r="A5086" s="55">
        <v>43941</v>
      </c>
      <c r="B5086" s="56" t="s">
        <v>21</v>
      </c>
      <c r="C5086" s="56" t="s">
        <v>2648</v>
      </c>
      <c r="D5086" s="56"/>
      <c r="E5086" s="56" t="s">
        <v>16</v>
      </c>
      <c r="F5086" s="56" t="s">
        <v>2666</v>
      </c>
      <c r="G5086" s="56" t="s">
        <v>17</v>
      </c>
      <c r="H5086" s="56" t="s">
        <v>4130</v>
      </c>
      <c r="I5086" s="56" t="s">
        <v>30</v>
      </c>
      <c r="J5086" s="56" t="s">
        <v>16932</v>
      </c>
      <c r="K5086" s="56"/>
      <c r="L5086" s="56" t="s">
        <v>16806</v>
      </c>
      <c r="M5086" s="56" t="s">
        <v>16807</v>
      </c>
      <c r="N5086" s="57">
        <v>17172</v>
      </c>
      <c r="O5086" s="56"/>
      <c r="P5086" s="56"/>
      <c r="Q5086" s="59" t="s">
        <v>815</v>
      </c>
      <c r="R5086" s="60" t="s">
        <v>815</v>
      </c>
      <c r="S5086" s="56" t="s">
        <v>2653</v>
      </c>
      <c r="T5086" s="56" t="s">
        <v>4132</v>
      </c>
      <c r="U5086" s="56" t="s">
        <v>30</v>
      </c>
      <c r="V5086" s="52"/>
      <c r="W5086" s="59" t="s">
        <v>815</v>
      </c>
      <c r="X5086" s="20">
        <v>0</v>
      </c>
      <c r="Y5086" s="56" t="s">
        <v>16933</v>
      </c>
      <c r="Z5086" s="56" t="s">
        <v>4443</v>
      </c>
      <c r="AA5086" s="7"/>
      <c r="AB5086" s="7"/>
      <c r="AC5086" s="7"/>
      <c r="AD5086" s="1" t="s">
        <v>16282</v>
      </c>
    </row>
    <row r="5087" spans="1:30">
      <c r="A5087" s="55">
        <v>43913</v>
      </c>
      <c r="B5087" s="56" t="s">
        <v>21</v>
      </c>
      <c r="C5087" s="56" t="s">
        <v>4269</v>
      </c>
      <c r="D5087" s="56" t="s">
        <v>3952</v>
      </c>
      <c r="E5087" s="56" t="s">
        <v>16</v>
      </c>
      <c r="F5087" s="56" t="s">
        <v>4270</v>
      </c>
      <c r="G5087" s="56" t="s">
        <v>17</v>
      </c>
      <c r="H5087" s="56" t="s">
        <v>16934</v>
      </c>
      <c r="I5087" s="56" t="s">
        <v>816</v>
      </c>
      <c r="J5087" s="56" t="s">
        <v>4396</v>
      </c>
      <c r="K5087" s="56"/>
      <c r="L5087" s="56" t="s">
        <v>8531</v>
      </c>
      <c r="M5087" s="56" t="s">
        <v>16935</v>
      </c>
      <c r="N5087" s="57">
        <v>16800</v>
      </c>
      <c r="O5087" s="56">
        <v>600</v>
      </c>
      <c r="P5087" s="56">
        <v>28</v>
      </c>
      <c r="Q5087" s="59">
        <v>28</v>
      </c>
      <c r="R5087" s="60">
        <v>600</v>
      </c>
      <c r="S5087" s="56" t="s">
        <v>4417</v>
      </c>
      <c r="T5087" s="56" t="s">
        <v>4418</v>
      </c>
      <c r="U5087" s="56" t="s">
        <v>816</v>
      </c>
      <c r="V5087" s="52"/>
      <c r="W5087" s="59">
        <v>28</v>
      </c>
      <c r="X5087" s="60">
        <v>600</v>
      </c>
      <c r="Y5087" s="56" t="s">
        <v>16936</v>
      </c>
      <c r="Z5087" s="56" t="s">
        <v>4442</v>
      </c>
      <c r="AA5087" s="7"/>
      <c r="AB5087" s="7"/>
      <c r="AC5087" s="7"/>
      <c r="AD5087" s="1" t="s">
        <v>16282</v>
      </c>
    </row>
    <row r="5088" spans="1:30">
      <c r="A5088" s="55">
        <v>43941</v>
      </c>
      <c r="B5088" s="56" t="s">
        <v>21</v>
      </c>
      <c r="C5088" s="56" t="s">
        <v>2648</v>
      </c>
      <c r="D5088" s="56"/>
      <c r="E5088" s="56" t="s">
        <v>16</v>
      </c>
      <c r="F5088" s="56" t="s">
        <v>4101</v>
      </c>
      <c r="G5088" s="56" t="s">
        <v>17</v>
      </c>
      <c r="H5088" s="56" t="s">
        <v>4133</v>
      </c>
      <c r="I5088" s="56" t="s">
        <v>816</v>
      </c>
      <c r="J5088" s="56" t="s">
        <v>16937</v>
      </c>
      <c r="K5088" s="56"/>
      <c r="L5088" s="56" t="s">
        <v>16938</v>
      </c>
      <c r="M5088" s="56" t="s">
        <v>16939</v>
      </c>
      <c r="N5088" s="57">
        <v>15666</v>
      </c>
      <c r="O5088" s="56"/>
      <c r="P5088" s="56"/>
      <c r="Q5088" s="59" t="s">
        <v>815</v>
      </c>
      <c r="R5088" s="60" t="s">
        <v>815</v>
      </c>
      <c r="S5088" s="56" t="s">
        <v>2653</v>
      </c>
      <c r="T5088" s="56" t="s">
        <v>4135</v>
      </c>
      <c r="U5088" s="56" t="s">
        <v>816</v>
      </c>
      <c r="V5088" s="52"/>
      <c r="W5088" s="59" t="s">
        <v>815</v>
      </c>
      <c r="X5088" s="20">
        <v>0</v>
      </c>
      <c r="Y5088" s="56" t="s">
        <v>16940</v>
      </c>
      <c r="Z5088" s="56" t="s">
        <v>4442</v>
      </c>
      <c r="AA5088" s="7"/>
      <c r="AB5088" s="7"/>
      <c r="AC5088" s="7"/>
      <c r="AD5088" s="1" t="s">
        <v>16282</v>
      </c>
    </row>
    <row r="5089" spans="1:30">
      <c r="A5089" s="55">
        <v>43944</v>
      </c>
      <c r="B5089" s="56" t="s">
        <v>21</v>
      </c>
      <c r="C5089" s="56" t="s">
        <v>5479</v>
      </c>
      <c r="D5089" s="56" t="s">
        <v>2766</v>
      </c>
      <c r="E5089" s="56" t="s">
        <v>36</v>
      </c>
      <c r="F5089" s="56" t="s">
        <v>3069</v>
      </c>
      <c r="G5089" s="56" t="s">
        <v>17</v>
      </c>
      <c r="H5089" s="56" t="s">
        <v>3070</v>
      </c>
      <c r="I5089" s="56" t="s">
        <v>30</v>
      </c>
      <c r="J5089" s="56" t="s">
        <v>797</v>
      </c>
      <c r="K5089" s="56" t="s">
        <v>3071</v>
      </c>
      <c r="L5089" s="56" t="s">
        <v>16941</v>
      </c>
      <c r="M5089" s="56" t="s">
        <v>3072</v>
      </c>
      <c r="N5089" s="57">
        <v>15000</v>
      </c>
      <c r="O5089" s="56">
        <v>100</v>
      </c>
      <c r="P5089" s="56">
        <v>150</v>
      </c>
      <c r="Q5089" s="59">
        <v>150</v>
      </c>
      <c r="R5089" s="60">
        <v>100</v>
      </c>
      <c r="S5089" s="56" t="s">
        <v>2770</v>
      </c>
      <c r="T5089" s="56" t="s">
        <v>3073</v>
      </c>
      <c r="U5089" s="56" t="s">
        <v>30</v>
      </c>
      <c r="V5089" s="52"/>
      <c r="W5089" s="59">
        <v>150</v>
      </c>
      <c r="X5089" s="60">
        <v>100</v>
      </c>
      <c r="Y5089" s="56" t="s">
        <v>16942</v>
      </c>
      <c r="Z5089" s="56" t="s">
        <v>4443</v>
      </c>
      <c r="AA5089" s="7"/>
      <c r="AB5089" s="7"/>
      <c r="AC5089" s="7"/>
      <c r="AD5089" s="1" t="s">
        <v>16282</v>
      </c>
    </row>
    <row r="5090" spans="1:30">
      <c r="A5090" s="55">
        <v>43943</v>
      </c>
      <c r="B5090" s="56" t="s">
        <v>15</v>
      </c>
      <c r="C5090" s="56" t="s">
        <v>4645</v>
      </c>
      <c r="D5090" s="56"/>
      <c r="E5090" s="56" t="s">
        <v>16</v>
      </c>
      <c r="F5090" s="56"/>
      <c r="G5090" s="56" t="s">
        <v>17</v>
      </c>
      <c r="H5090" s="56" t="s">
        <v>744</v>
      </c>
      <c r="I5090" s="56" t="s">
        <v>816</v>
      </c>
      <c r="J5090" s="56" t="s">
        <v>741</v>
      </c>
      <c r="K5090" s="56" t="s">
        <v>742</v>
      </c>
      <c r="L5090" s="56" t="s">
        <v>739</v>
      </c>
      <c r="M5090" s="56" t="s">
        <v>743</v>
      </c>
      <c r="N5090" s="57">
        <v>15000</v>
      </c>
      <c r="O5090" s="56">
        <v>1000</v>
      </c>
      <c r="P5090" s="56">
        <v>15</v>
      </c>
      <c r="Q5090" s="59">
        <v>15</v>
      </c>
      <c r="R5090" s="60">
        <v>1000</v>
      </c>
      <c r="S5090" s="56" t="s">
        <v>697</v>
      </c>
      <c r="T5090" s="56" t="s">
        <v>698</v>
      </c>
      <c r="U5090" s="56" t="s">
        <v>816</v>
      </c>
      <c r="V5090" s="52"/>
      <c r="W5090" s="59">
        <v>15</v>
      </c>
      <c r="X5090" s="60">
        <v>1000</v>
      </c>
      <c r="Y5090" s="56" t="s">
        <v>16943</v>
      </c>
      <c r="Z5090" s="56" t="s">
        <v>4442</v>
      </c>
      <c r="AA5090" s="7"/>
      <c r="AB5090" s="7"/>
      <c r="AC5090" s="7"/>
      <c r="AD5090" s="1" t="s">
        <v>16282</v>
      </c>
    </row>
    <row r="5091" spans="1:30">
      <c r="A5091" s="55">
        <v>43936</v>
      </c>
      <c r="B5091" s="56" t="s">
        <v>15</v>
      </c>
      <c r="C5091" s="56" t="s">
        <v>4632</v>
      </c>
      <c r="D5091" s="56"/>
      <c r="E5091" s="56" t="s">
        <v>16</v>
      </c>
      <c r="F5091" s="56"/>
      <c r="G5091" s="56" t="s">
        <v>17</v>
      </c>
      <c r="H5091" s="56" t="s">
        <v>3789</v>
      </c>
      <c r="I5091" s="56" t="s">
        <v>816</v>
      </c>
      <c r="J5091" s="56" t="s">
        <v>3776</v>
      </c>
      <c r="K5091" s="56" t="s">
        <v>2294</v>
      </c>
      <c r="L5091" s="56" t="s">
        <v>16944</v>
      </c>
      <c r="M5091" s="56" t="s">
        <v>2620</v>
      </c>
      <c r="N5091" s="57">
        <v>14380</v>
      </c>
      <c r="O5091" s="56">
        <v>1000</v>
      </c>
      <c r="P5091" s="56">
        <v>14.38</v>
      </c>
      <c r="Q5091" s="59">
        <v>14.38</v>
      </c>
      <c r="R5091" s="60">
        <v>1000</v>
      </c>
      <c r="S5091" s="56" t="s">
        <v>3787</v>
      </c>
      <c r="T5091" s="56"/>
      <c r="U5091" s="56" t="s">
        <v>816</v>
      </c>
      <c r="V5091" s="52"/>
      <c r="W5091" s="59">
        <v>14.38</v>
      </c>
      <c r="X5091" s="60">
        <v>1000</v>
      </c>
      <c r="Y5091" s="56" t="s">
        <v>16945</v>
      </c>
      <c r="Z5091" s="56" t="s">
        <v>4442</v>
      </c>
      <c r="AA5091" s="7"/>
      <c r="AB5091" s="7"/>
      <c r="AC5091" s="7"/>
      <c r="AD5091" s="1" t="s">
        <v>16282</v>
      </c>
    </row>
    <row r="5092" spans="1:30">
      <c r="A5092" s="55">
        <v>43943</v>
      </c>
      <c r="B5092" s="56" t="s">
        <v>21</v>
      </c>
      <c r="C5092" s="56" t="s">
        <v>16946</v>
      </c>
      <c r="D5092" s="56"/>
      <c r="E5092" s="56" t="s">
        <v>16</v>
      </c>
      <c r="F5092" s="56" t="s">
        <v>1303</v>
      </c>
      <c r="G5092" s="56" t="s">
        <v>17</v>
      </c>
      <c r="H5092" s="56" t="s">
        <v>1376</v>
      </c>
      <c r="I5092" s="56" t="s">
        <v>30</v>
      </c>
      <c r="J5092" s="56"/>
      <c r="K5092" s="56" t="s">
        <v>2816</v>
      </c>
      <c r="L5092" s="56" t="s">
        <v>16947</v>
      </c>
      <c r="M5092" s="56" t="s">
        <v>16948</v>
      </c>
      <c r="N5092" s="57">
        <v>14000</v>
      </c>
      <c r="O5092" s="56"/>
      <c r="P5092" s="56"/>
      <c r="Q5092" s="59" t="s">
        <v>815</v>
      </c>
      <c r="R5092" s="60" t="s">
        <v>815</v>
      </c>
      <c r="S5092" s="56"/>
      <c r="T5092" s="56"/>
      <c r="U5092" s="56" t="s">
        <v>30</v>
      </c>
      <c r="V5092" s="52"/>
      <c r="W5092" s="59" t="s">
        <v>815</v>
      </c>
      <c r="X5092" s="20">
        <v>0</v>
      </c>
      <c r="Y5092" s="56" t="s">
        <v>16949</v>
      </c>
      <c r="Z5092" s="56" t="s">
        <v>4443</v>
      </c>
      <c r="AA5092" s="7"/>
      <c r="AB5092" s="7"/>
      <c r="AC5092" s="7"/>
      <c r="AD5092" s="1" t="s">
        <v>16282</v>
      </c>
    </row>
    <row r="5093" spans="1:30">
      <c r="A5093" s="55">
        <v>43913</v>
      </c>
      <c r="B5093" s="56" t="s">
        <v>21</v>
      </c>
      <c r="C5093" s="56" t="s">
        <v>4269</v>
      </c>
      <c r="D5093" s="56" t="s">
        <v>3952</v>
      </c>
      <c r="E5093" s="56" t="s">
        <v>16</v>
      </c>
      <c r="F5093" s="56" t="s">
        <v>4270</v>
      </c>
      <c r="G5093" s="56" t="s">
        <v>17</v>
      </c>
      <c r="H5093" s="56" t="s">
        <v>16950</v>
      </c>
      <c r="I5093" s="56" t="s">
        <v>816</v>
      </c>
      <c r="J5093" s="56" t="s">
        <v>4396</v>
      </c>
      <c r="K5093" s="56"/>
      <c r="L5093" s="56" t="s">
        <v>8531</v>
      </c>
      <c r="M5093" s="56" t="s">
        <v>16935</v>
      </c>
      <c r="N5093" s="57">
        <v>13200</v>
      </c>
      <c r="O5093" s="56">
        <v>480</v>
      </c>
      <c r="P5093" s="56">
        <v>27.5</v>
      </c>
      <c r="Q5093" s="59">
        <v>27.5</v>
      </c>
      <c r="R5093" s="60">
        <v>480</v>
      </c>
      <c r="S5093" s="56" t="s">
        <v>4417</v>
      </c>
      <c r="T5093" s="56" t="s">
        <v>4418</v>
      </c>
      <c r="U5093" s="56" t="s">
        <v>816</v>
      </c>
      <c r="V5093" s="52"/>
      <c r="W5093" s="59">
        <v>27.5</v>
      </c>
      <c r="X5093" s="60">
        <v>480</v>
      </c>
      <c r="Y5093" s="56" t="s">
        <v>16951</v>
      </c>
      <c r="Z5093" s="56" t="s">
        <v>4442</v>
      </c>
      <c r="AA5093" s="7"/>
      <c r="AB5093" s="7"/>
      <c r="AC5093" s="7"/>
      <c r="AD5093" s="1" t="s">
        <v>16282</v>
      </c>
    </row>
    <row r="5094" spans="1:30">
      <c r="A5094" s="55">
        <v>43938</v>
      </c>
      <c r="B5094" s="56" t="s">
        <v>1385</v>
      </c>
      <c r="C5094" s="56" t="s">
        <v>4444</v>
      </c>
      <c r="D5094" s="56" t="s">
        <v>1387</v>
      </c>
      <c r="E5094" s="56" t="s">
        <v>4456</v>
      </c>
      <c r="F5094" s="56" t="s">
        <v>4498</v>
      </c>
      <c r="G5094" s="56" t="s">
        <v>17</v>
      </c>
      <c r="H5094" s="56" t="s">
        <v>1833</v>
      </c>
      <c r="I5094" s="56" t="s">
        <v>816</v>
      </c>
      <c r="J5094" s="56" t="s">
        <v>1834</v>
      </c>
      <c r="K5094" s="56"/>
      <c r="L5094" s="56" t="s">
        <v>1574</v>
      </c>
      <c r="M5094" s="56" t="s">
        <v>16952</v>
      </c>
      <c r="N5094" s="57">
        <v>11600</v>
      </c>
      <c r="O5094" s="56"/>
      <c r="P5094" s="56"/>
      <c r="Q5094" s="59" t="s">
        <v>815</v>
      </c>
      <c r="R5094" s="60" t="s">
        <v>815</v>
      </c>
      <c r="S5094" s="56" t="s">
        <v>1835</v>
      </c>
      <c r="T5094" s="56"/>
      <c r="U5094" s="56" t="s">
        <v>816</v>
      </c>
      <c r="V5094" s="52"/>
      <c r="W5094" s="59" t="s">
        <v>815</v>
      </c>
      <c r="X5094" s="20">
        <v>0</v>
      </c>
      <c r="Y5094" s="56" t="s">
        <v>16953</v>
      </c>
      <c r="Z5094" s="56" t="s">
        <v>4442</v>
      </c>
      <c r="AA5094" s="7"/>
      <c r="AB5094" s="7"/>
      <c r="AC5094" s="7"/>
      <c r="AD5094" s="1" t="s">
        <v>16282</v>
      </c>
    </row>
    <row r="5095" spans="1:30">
      <c r="A5095" s="55">
        <v>43944</v>
      </c>
      <c r="B5095" s="56" t="s">
        <v>21</v>
      </c>
      <c r="C5095" s="56" t="s">
        <v>16954</v>
      </c>
      <c r="D5095" s="56"/>
      <c r="E5095" s="56" t="s">
        <v>16</v>
      </c>
      <c r="F5095" s="56" t="s">
        <v>1345</v>
      </c>
      <c r="G5095" s="56" t="s">
        <v>17</v>
      </c>
      <c r="H5095" s="56" t="s">
        <v>1346</v>
      </c>
      <c r="I5095" s="56" t="s">
        <v>30</v>
      </c>
      <c r="J5095" s="56" t="s">
        <v>978</v>
      </c>
      <c r="K5095" s="56" t="s">
        <v>1347</v>
      </c>
      <c r="L5095" s="56" t="s">
        <v>16955</v>
      </c>
      <c r="M5095" s="56" t="s">
        <v>1348</v>
      </c>
      <c r="N5095" s="57">
        <v>11400</v>
      </c>
      <c r="O5095" s="56">
        <v>2000</v>
      </c>
      <c r="P5095" s="56"/>
      <c r="Q5095" s="59" t="s">
        <v>815</v>
      </c>
      <c r="R5095" s="60" t="s">
        <v>815</v>
      </c>
      <c r="S5095" s="56"/>
      <c r="T5095" s="56"/>
      <c r="U5095" s="56" t="s">
        <v>30</v>
      </c>
      <c r="V5095" s="52"/>
      <c r="W5095" s="59" t="s">
        <v>815</v>
      </c>
      <c r="X5095" s="20">
        <v>0</v>
      </c>
      <c r="Y5095" s="56" t="s">
        <v>16956</v>
      </c>
      <c r="Z5095" s="56" t="s">
        <v>4443</v>
      </c>
      <c r="AA5095" s="7"/>
      <c r="AB5095" s="7"/>
      <c r="AC5095" s="7"/>
      <c r="AD5095" s="1" t="s">
        <v>16282</v>
      </c>
    </row>
    <row r="5096" spans="1:30">
      <c r="A5096" s="55">
        <v>43943</v>
      </c>
      <c r="B5096" s="56" t="s">
        <v>21</v>
      </c>
      <c r="C5096" s="56" t="s">
        <v>6343</v>
      </c>
      <c r="D5096" s="56"/>
      <c r="E5096" s="56" t="s">
        <v>16</v>
      </c>
      <c r="F5096" s="56" t="s">
        <v>1303</v>
      </c>
      <c r="G5096" s="56" t="s">
        <v>17</v>
      </c>
      <c r="H5096" s="56" t="s">
        <v>3338</v>
      </c>
      <c r="I5096" s="56" t="s">
        <v>30</v>
      </c>
      <c r="J5096" s="56" t="s">
        <v>3339</v>
      </c>
      <c r="K5096" s="56" t="s">
        <v>2614</v>
      </c>
      <c r="L5096" s="56" t="s">
        <v>16957</v>
      </c>
      <c r="M5096" s="56" t="s">
        <v>907</v>
      </c>
      <c r="N5096" s="57">
        <v>10000</v>
      </c>
      <c r="O5096" s="56"/>
      <c r="P5096" s="56"/>
      <c r="Q5096" s="59" t="s">
        <v>815</v>
      </c>
      <c r="R5096" s="60" t="s">
        <v>815</v>
      </c>
      <c r="S5096" s="56"/>
      <c r="T5096" s="56"/>
      <c r="U5096" s="56" t="s">
        <v>30</v>
      </c>
      <c r="V5096" s="52"/>
      <c r="W5096" s="59" t="s">
        <v>815</v>
      </c>
      <c r="X5096" s="20">
        <v>0</v>
      </c>
      <c r="Y5096" s="56" t="s">
        <v>16958</v>
      </c>
      <c r="Z5096" s="56" t="s">
        <v>4443</v>
      </c>
      <c r="AA5096" s="7"/>
      <c r="AB5096" s="7"/>
      <c r="AC5096" s="7"/>
      <c r="AD5096" s="1" t="s">
        <v>16282</v>
      </c>
    </row>
    <row r="5097" spans="1:30">
      <c r="A5097" s="55">
        <v>43948</v>
      </c>
      <c r="B5097" s="56" t="s">
        <v>21</v>
      </c>
      <c r="C5097" s="56" t="s">
        <v>4451</v>
      </c>
      <c r="D5097" s="56" t="s">
        <v>2480</v>
      </c>
      <c r="E5097" s="56" t="s">
        <v>16</v>
      </c>
      <c r="F5097" s="56" t="s">
        <v>2481</v>
      </c>
      <c r="G5097" s="56" t="s">
        <v>17</v>
      </c>
      <c r="H5097" s="56" t="s">
        <v>2562</v>
      </c>
      <c r="I5097" s="56" t="s">
        <v>30</v>
      </c>
      <c r="J5097" s="56" t="s">
        <v>2563</v>
      </c>
      <c r="K5097" s="56"/>
      <c r="L5097" s="56" t="s">
        <v>2564</v>
      </c>
      <c r="M5097" s="56" t="s">
        <v>2162</v>
      </c>
      <c r="N5097" s="57">
        <v>9960</v>
      </c>
      <c r="O5097" s="56"/>
      <c r="P5097" s="56"/>
      <c r="Q5097" s="59" t="s">
        <v>815</v>
      </c>
      <c r="R5097" s="60" t="s">
        <v>815</v>
      </c>
      <c r="S5097" s="56" t="s">
        <v>2488</v>
      </c>
      <c r="T5097" s="56" t="s">
        <v>2488</v>
      </c>
      <c r="U5097" s="56" t="s">
        <v>30</v>
      </c>
      <c r="V5097" s="52"/>
      <c r="W5097" s="59" t="s">
        <v>815</v>
      </c>
      <c r="X5097" s="20">
        <v>0</v>
      </c>
      <c r="Y5097" s="56" t="s">
        <v>16959</v>
      </c>
      <c r="Z5097" s="56" t="s">
        <v>4443</v>
      </c>
      <c r="AA5097" s="7"/>
      <c r="AB5097" s="7"/>
      <c r="AC5097" s="7"/>
      <c r="AD5097" s="1" t="s">
        <v>16282</v>
      </c>
    </row>
    <row r="5098" spans="1:30">
      <c r="A5098" s="55">
        <v>43949</v>
      </c>
      <c r="B5098" s="56" t="s">
        <v>15</v>
      </c>
      <c r="C5098" s="56" t="s">
        <v>4633</v>
      </c>
      <c r="D5098" s="56"/>
      <c r="E5098" s="56" t="s">
        <v>117</v>
      </c>
      <c r="F5098" s="56" t="s">
        <v>16960</v>
      </c>
      <c r="G5098" s="56" t="s">
        <v>37</v>
      </c>
      <c r="H5098" s="56" t="s">
        <v>16961</v>
      </c>
      <c r="I5098" s="56" t="s">
        <v>30</v>
      </c>
      <c r="J5098" s="56" t="s">
        <v>16962</v>
      </c>
      <c r="K5098" s="56" t="s">
        <v>7979</v>
      </c>
      <c r="L5098" s="56" t="s">
        <v>16963</v>
      </c>
      <c r="M5098" s="56" t="s">
        <v>2207</v>
      </c>
      <c r="N5098" s="57">
        <v>9750</v>
      </c>
      <c r="O5098" s="56">
        <v>3000</v>
      </c>
      <c r="P5098" s="56">
        <v>3.25</v>
      </c>
      <c r="Q5098" s="59">
        <v>3.25</v>
      </c>
      <c r="R5098" s="60">
        <v>3000</v>
      </c>
      <c r="S5098" s="56" t="s">
        <v>4878</v>
      </c>
      <c r="T5098" s="56"/>
      <c r="U5098" s="56" t="s">
        <v>30</v>
      </c>
      <c r="V5098" s="52"/>
      <c r="W5098" s="59">
        <v>3.25</v>
      </c>
      <c r="X5098" s="60">
        <v>3000</v>
      </c>
      <c r="Y5098" s="56" t="s">
        <v>16964</v>
      </c>
      <c r="Z5098" s="56" t="s">
        <v>4443</v>
      </c>
      <c r="AA5098" s="7"/>
      <c r="AB5098" s="7"/>
      <c r="AC5098" s="7"/>
      <c r="AD5098" s="1" t="s">
        <v>16282</v>
      </c>
    </row>
    <row r="5099" spans="1:30">
      <c r="A5099" s="55">
        <v>43956</v>
      </c>
      <c r="B5099" s="56" t="s">
        <v>1385</v>
      </c>
      <c r="C5099" s="56" t="s">
        <v>4444</v>
      </c>
      <c r="D5099" s="56" t="s">
        <v>1387</v>
      </c>
      <c r="E5099" s="56" t="s">
        <v>1499</v>
      </c>
      <c r="F5099" s="56" t="s">
        <v>1520</v>
      </c>
      <c r="G5099" s="56"/>
      <c r="H5099" s="56" t="s">
        <v>16965</v>
      </c>
      <c r="I5099" s="56" t="s">
        <v>4892</v>
      </c>
      <c r="J5099" s="56" t="s">
        <v>16966</v>
      </c>
      <c r="K5099" s="56"/>
      <c r="L5099" s="56" t="s">
        <v>16967</v>
      </c>
      <c r="M5099" s="56" t="s">
        <v>955</v>
      </c>
      <c r="N5099" s="57">
        <v>9450</v>
      </c>
      <c r="O5099" s="56"/>
      <c r="P5099" s="56"/>
      <c r="Q5099" s="59" t="s">
        <v>815</v>
      </c>
      <c r="R5099" s="60" t="s">
        <v>815</v>
      </c>
      <c r="S5099" s="56" t="s">
        <v>16968</v>
      </c>
      <c r="T5099" s="56"/>
      <c r="U5099" s="56" t="s">
        <v>4892</v>
      </c>
      <c r="V5099" s="52"/>
      <c r="W5099" s="59" t="s">
        <v>815</v>
      </c>
      <c r="X5099" s="20">
        <v>0</v>
      </c>
      <c r="Y5099" s="56" t="s">
        <v>16969</v>
      </c>
      <c r="Z5099" s="56" t="s">
        <v>4443</v>
      </c>
      <c r="AA5099" s="7"/>
      <c r="AB5099" s="7"/>
      <c r="AC5099" s="7"/>
      <c r="AD5099" s="1" t="s">
        <v>16282</v>
      </c>
    </row>
    <row r="5100" spans="1:30">
      <c r="A5100" s="55">
        <v>43950</v>
      </c>
      <c r="B5100" s="56" t="s">
        <v>15</v>
      </c>
      <c r="C5100" s="56" t="s">
        <v>4238</v>
      </c>
      <c r="D5100" s="56" t="s">
        <v>309</v>
      </c>
      <c r="E5100" s="56" t="s">
        <v>16</v>
      </c>
      <c r="F5100" s="56" t="s">
        <v>16970</v>
      </c>
      <c r="G5100" s="56" t="s">
        <v>34</v>
      </c>
      <c r="H5100" s="56" t="s">
        <v>16971</v>
      </c>
      <c r="I5100" s="56" t="s">
        <v>816</v>
      </c>
      <c r="J5100" s="56" t="s">
        <v>16972</v>
      </c>
      <c r="K5100" s="56" t="s">
        <v>314</v>
      </c>
      <c r="L5100" s="56" t="s">
        <v>16973</v>
      </c>
      <c r="M5100" s="56" t="s">
        <v>16974</v>
      </c>
      <c r="N5100" s="57">
        <v>9000</v>
      </c>
      <c r="O5100" s="56"/>
      <c r="P5100" s="56"/>
      <c r="Q5100" s="59" t="s">
        <v>815</v>
      </c>
      <c r="R5100" s="60" t="s">
        <v>815</v>
      </c>
      <c r="S5100" s="56" t="s">
        <v>16975</v>
      </c>
      <c r="T5100" s="56" t="s">
        <v>314</v>
      </c>
      <c r="U5100" s="56" t="s">
        <v>816</v>
      </c>
      <c r="V5100" s="52"/>
      <c r="W5100" s="59" t="s">
        <v>815</v>
      </c>
      <c r="X5100" s="20">
        <v>0</v>
      </c>
      <c r="Y5100" s="56" t="s">
        <v>16976</v>
      </c>
      <c r="Z5100" s="56" t="s">
        <v>4442</v>
      </c>
      <c r="AA5100" s="7"/>
      <c r="AB5100" s="7"/>
      <c r="AC5100" s="7"/>
      <c r="AD5100" s="1" t="s">
        <v>16282</v>
      </c>
    </row>
    <row r="5101" spans="1:30">
      <c r="A5101" s="55">
        <v>43941</v>
      </c>
      <c r="B5101" s="56" t="s">
        <v>21</v>
      </c>
      <c r="C5101" s="56" t="s">
        <v>6136</v>
      </c>
      <c r="D5101" s="56"/>
      <c r="E5101" s="56" t="s">
        <v>16</v>
      </c>
      <c r="F5101" s="56" t="s">
        <v>3376</v>
      </c>
      <c r="G5101" s="56" t="s">
        <v>34</v>
      </c>
      <c r="H5101" s="56" t="s">
        <v>3377</v>
      </c>
      <c r="I5101" s="56" t="s">
        <v>30</v>
      </c>
      <c r="J5101" s="56" t="s">
        <v>1094</v>
      </c>
      <c r="K5101" s="56"/>
      <c r="L5101" s="56" t="s">
        <v>16977</v>
      </c>
      <c r="M5101" s="56"/>
      <c r="N5101" s="57">
        <v>9000</v>
      </c>
      <c r="O5101" s="56">
        <v>15000</v>
      </c>
      <c r="P5101" s="56">
        <v>0.6</v>
      </c>
      <c r="Q5101" s="59">
        <v>0.6</v>
      </c>
      <c r="R5101" s="60">
        <v>15000</v>
      </c>
      <c r="S5101" s="56" t="s">
        <v>3370</v>
      </c>
      <c r="T5101" s="56"/>
      <c r="U5101" s="56" t="s">
        <v>30</v>
      </c>
      <c r="V5101" s="52"/>
      <c r="W5101" s="59">
        <v>0.6</v>
      </c>
      <c r="X5101" s="60">
        <v>15000</v>
      </c>
      <c r="Y5101" s="56" t="s">
        <v>16978</v>
      </c>
      <c r="Z5101" s="56" t="s">
        <v>4443</v>
      </c>
      <c r="AA5101" s="7"/>
      <c r="AB5101" s="7"/>
      <c r="AC5101" s="7"/>
      <c r="AD5101" s="1" t="s">
        <v>16282</v>
      </c>
    </row>
    <row r="5102" spans="1:30">
      <c r="A5102" s="55">
        <v>43929</v>
      </c>
      <c r="B5102" s="56" t="s">
        <v>15</v>
      </c>
      <c r="C5102" s="56"/>
      <c r="D5102" s="56"/>
      <c r="E5102" s="56" t="s">
        <v>16</v>
      </c>
      <c r="F5102" s="56" t="s">
        <v>2566</v>
      </c>
      <c r="G5102" s="56" t="s">
        <v>17</v>
      </c>
      <c r="H5102" s="56" t="s">
        <v>2617</v>
      </c>
      <c r="I5102" s="56" t="s">
        <v>30</v>
      </c>
      <c r="J5102" s="56" t="s">
        <v>2618</v>
      </c>
      <c r="K5102" s="56" t="s">
        <v>2590</v>
      </c>
      <c r="L5102" s="56" t="s">
        <v>16979</v>
      </c>
      <c r="M5102" s="56" t="s">
        <v>2620</v>
      </c>
      <c r="N5102" s="57">
        <v>8350</v>
      </c>
      <c r="O5102" s="56">
        <v>5000</v>
      </c>
      <c r="P5102" s="56">
        <v>167</v>
      </c>
      <c r="Q5102" s="59" t="s">
        <v>815</v>
      </c>
      <c r="R5102" s="60" t="s">
        <v>815</v>
      </c>
      <c r="S5102" s="56" t="s">
        <v>2572</v>
      </c>
      <c r="T5102" s="56" t="s">
        <v>2572</v>
      </c>
      <c r="U5102" s="56" t="s">
        <v>30</v>
      </c>
      <c r="V5102" s="52"/>
      <c r="W5102" s="59" t="s">
        <v>815</v>
      </c>
      <c r="X5102" s="20">
        <v>0</v>
      </c>
      <c r="Y5102" s="56" t="s">
        <v>16980</v>
      </c>
      <c r="Z5102" s="56" t="s">
        <v>4443</v>
      </c>
      <c r="AA5102" s="7"/>
      <c r="AB5102" s="7"/>
      <c r="AC5102" s="7"/>
      <c r="AD5102" s="1" t="s">
        <v>16282</v>
      </c>
    </row>
    <row r="5103" spans="1:30">
      <c r="A5103" s="55">
        <v>43938</v>
      </c>
      <c r="B5103" s="56" t="s">
        <v>15</v>
      </c>
      <c r="C5103" s="56" t="s">
        <v>4647</v>
      </c>
      <c r="D5103" s="56"/>
      <c r="E5103" s="56" t="s">
        <v>16</v>
      </c>
      <c r="F5103" s="56" t="s">
        <v>4138</v>
      </c>
      <c r="G5103" s="56" t="s">
        <v>17</v>
      </c>
      <c r="H5103" s="56" t="s">
        <v>16981</v>
      </c>
      <c r="I5103" s="56" t="s">
        <v>30</v>
      </c>
      <c r="J5103" s="56" t="s">
        <v>4158</v>
      </c>
      <c r="K5103" s="56"/>
      <c r="L5103" s="56" t="s">
        <v>16982</v>
      </c>
      <c r="M5103" s="56" t="s">
        <v>4159</v>
      </c>
      <c r="N5103" s="57">
        <v>8010</v>
      </c>
      <c r="O5103" s="56">
        <v>900</v>
      </c>
      <c r="P5103" s="56">
        <v>8.9</v>
      </c>
      <c r="Q5103" s="59">
        <v>8.9</v>
      </c>
      <c r="R5103" s="60">
        <v>900</v>
      </c>
      <c r="S5103" s="56" t="s">
        <v>4881</v>
      </c>
      <c r="T5103" s="56" t="s">
        <v>4882</v>
      </c>
      <c r="U5103" s="56" t="s">
        <v>30</v>
      </c>
      <c r="V5103" s="52"/>
      <c r="W5103" s="59">
        <v>8.9</v>
      </c>
      <c r="X5103" s="60">
        <v>900</v>
      </c>
      <c r="Y5103" s="56" t="s">
        <v>16983</v>
      </c>
      <c r="Z5103" s="56" t="s">
        <v>4443</v>
      </c>
      <c r="AA5103" s="7"/>
      <c r="AB5103" s="7"/>
      <c r="AC5103" s="7"/>
      <c r="AD5103" s="1" t="s">
        <v>16282</v>
      </c>
    </row>
    <row r="5104" spans="1:30">
      <c r="A5104" s="55">
        <v>43930</v>
      </c>
      <c r="B5104" s="56" t="s">
        <v>21</v>
      </c>
      <c r="C5104" s="56" t="s">
        <v>5366</v>
      </c>
      <c r="D5104" s="56"/>
      <c r="E5104" s="56" t="s">
        <v>16</v>
      </c>
      <c r="F5104" s="56" t="s">
        <v>1365</v>
      </c>
      <c r="G5104" s="56" t="s">
        <v>17</v>
      </c>
      <c r="H5104" s="56" t="s">
        <v>16984</v>
      </c>
      <c r="I5104" s="56" t="s">
        <v>30</v>
      </c>
      <c r="J5104" s="56"/>
      <c r="K5104" s="56" t="s">
        <v>1367</v>
      </c>
      <c r="L5104" s="56" t="s">
        <v>16985</v>
      </c>
      <c r="M5104" s="56" t="s">
        <v>1099</v>
      </c>
      <c r="N5104" s="57">
        <v>8000</v>
      </c>
      <c r="O5104" s="56"/>
      <c r="P5104" s="56">
        <v>100</v>
      </c>
      <c r="Q5104" s="59">
        <v>100</v>
      </c>
      <c r="R5104" s="60">
        <v>0</v>
      </c>
      <c r="S5104" s="56" t="s">
        <v>1368</v>
      </c>
      <c r="T5104" s="56"/>
      <c r="U5104" s="56" t="s">
        <v>30</v>
      </c>
      <c r="V5104" s="52"/>
      <c r="W5104" s="59">
        <v>100</v>
      </c>
      <c r="X5104" s="60">
        <v>0</v>
      </c>
      <c r="Y5104" s="56" t="s">
        <v>16986</v>
      </c>
      <c r="Z5104" s="56" t="s">
        <v>4443</v>
      </c>
      <c r="AA5104" s="7"/>
      <c r="AB5104" s="7"/>
      <c r="AC5104" s="7"/>
      <c r="AD5104" s="1" t="s">
        <v>16282</v>
      </c>
    </row>
    <row r="5105" spans="1:30">
      <c r="A5105" s="55">
        <v>43949</v>
      </c>
      <c r="B5105" s="56" t="s">
        <v>1385</v>
      </c>
      <c r="C5105" s="56" t="s">
        <v>4444</v>
      </c>
      <c r="D5105" s="56" t="s">
        <v>1387</v>
      </c>
      <c r="E5105" s="56" t="s">
        <v>5308</v>
      </c>
      <c r="F5105" s="56" t="s">
        <v>1589</v>
      </c>
      <c r="G5105" s="56" t="s">
        <v>34</v>
      </c>
      <c r="H5105" s="56" t="s">
        <v>2005</v>
      </c>
      <c r="I5105" s="56" t="s">
        <v>30</v>
      </c>
      <c r="J5105" s="56" t="s">
        <v>2006</v>
      </c>
      <c r="K5105" s="56"/>
      <c r="L5105" s="56" t="s">
        <v>2007</v>
      </c>
      <c r="M5105" s="56" t="s">
        <v>2008</v>
      </c>
      <c r="N5105" s="57">
        <v>7600</v>
      </c>
      <c r="O5105" s="56"/>
      <c r="P5105" s="56"/>
      <c r="Q5105" s="59">
        <v>3.8</v>
      </c>
      <c r="R5105" s="60">
        <v>2000</v>
      </c>
      <c r="S5105" s="56" t="s">
        <v>2009</v>
      </c>
      <c r="T5105" s="56"/>
      <c r="U5105" s="56" t="s">
        <v>30</v>
      </c>
      <c r="V5105" s="52"/>
      <c r="W5105" s="59">
        <v>3.8</v>
      </c>
      <c r="X5105" s="60">
        <v>2000</v>
      </c>
      <c r="Y5105" s="56" t="s">
        <v>16987</v>
      </c>
      <c r="Z5105" s="56" t="s">
        <v>4443</v>
      </c>
      <c r="AA5105" s="7"/>
      <c r="AB5105" s="7"/>
      <c r="AC5105" s="7"/>
      <c r="AD5105" s="1" t="s">
        <v>16282</v>
      </c>
    </row>
    <row r="5106" spans="1:30">
      <c r="A5106" s="55">
        <v>43956</v>
      </c>
      <c r="B5106" s="56" t="s">
        <v>1385</v>
      </c>
      <c r="C5106" s="56" t="s">
        <v>4444</v>
      </c>
      <c r="D5106" s="56" t="s">
        <v>1387</v>
      </c>
      <c r="E5106" s="56" t="s">
        <v>4456</v>
      </c>
      <c r="F5106" s="56" t="s">
        <v>16988</v>
      </c>
      <c r="G5106" s="56"/>
      <c r="H5106" s="56" t="s">
        <v>16989</v>
      </c>
      <c r="I5106" s="56" t="s">
        <v>30</v>
      </c>
      <c r="J5106" s="56" t="s">
        <v>16990</v>
      </c>
      <c r="K5106" s="56"/>
      <c r="L5106" s="56" t="s">
        <v>16991</v>
      </c>
      <c r="M5106" s="56" t="s">
        <v>16992</v>
      </c>
      <c r="N5106" s="57">
        <v>7020</v>
      </c>
      <c r="O5106" s="56"/>
      <c r="P5106" s="56"/>
      <c r="Q5106" s="59" t="s">
        <v>815</v>
      </c>
      <c r="R5106" s="60" t="s">
        <v>815</v>
      </c>
      <c r="S5106" s="56" t="s">
        <v>16993</v>
      </c>
      <c r="T5106" s="56"/>
      <c r="U5106" s="56" t="s">
        <v>30</v>
      </c>
      <c r="V5106" s="52"/>
      <c r="W5106" s="59" t="s">
        <v>815</v>
      </c>
      <c r="X5106" s="20">
        <v>0</v>
      </c>
      <c r="Y5106" s="56" t="s">
        <v>16994</v>
      </c>
      <c r="Z5106" s="56" t="s">
        <v>4443</v>
      </c>
      <c r="AA5106" s="7"/>
      <c r="AB5106" s="7"/>
      <c r="AC5106" s="7"/>
      <c r="AD5106" s="1" t="s">
        <v>16282</v>
      </c>
    </row>
    <row r="5107" spans="1:30">
      <c r="A5107" s="55">
        <v>43944</v>
      </c>
      <c r="B5107" s="56" t="s">
        <v>15</v>
      </c>
      <c r="C5107" s="56" t="s">
        <v>4656</v>
      </c>
      <c r="D5107" s="56" t="s">
        <v>39</v>
      </c>
      <c r="E5107" s="56" t="s">
        <v>36</v>
      </c>
      <c r="F5107" s="56" t="s">
        <v>149</v>
      </c>
      <c r="G5107" s="56" t="s">
        <v>37</v>
      </c>
      <c r="H5107" s="56" t="s">
        <v>150</v>
      </c>
      <c r="I5107" s="56" t="s">
        <v>816</v>
      </c>
      <c r="J5107" s="56" t="s">
        <v>16834</v>
      </c>
      <c r="K5107" s="56" t="s">
        <v>151</v>
      </c>
      <c r="L5107" s="56" t="s">
        <v>16835</v>
      </c>
      <c r="M5107" s="56">
        <v>4626152000155</v>
      </c>
      <c r="N5107" s="57">
        <v>6900</v>
      </c>
      <c r="O5107" s="56">
        <v>80</v>
      </c>
      <c r="P5107" s="56">
        <v>86.25</v>
      </c>
      <c r="Q5107" s="59">
        <v>86.25</v>
      </c>
      <c r="R5107" s="60">
        <v>80</v>
      </c>
      <c r="S5107" s="56" t="s">
        <v>121</v>
      </c>
      <c r="T5107" s="56" t="s">
        <v>122</v>
      </c>
      <c r="U5107" s="56" t="s">
        <v>816</v>
      </c>
      <c r="V5107" s="52"/>
      <c r="W5107" s="59">
        <v>86.25</v>
      </c>
      <c r="X5107" s="60">
        <v>80</v>
      </c>
      <c r="Y5107" s="56" t="s">
        <v>16995</v>
      </c>
      <c r="Z5107" s="56" t="s">
        <v>4442</v>
      </c>
      <c r="AA5107" s="7"/>
      <c r="AB5107" s="7"/>
      <c r="AC5107" s="7"/>
      <c r="AD5107" s="1" t="s">
        <v>16282</v>
      </c>
    </row>
    <row r="5108" spans="1:30">
      <c r="A5108" s="55">
        <v>43950</v>
      </c>
      <c r="B5108" s="56" t="s">
        <v>15</v>
      </c>
      <c r="C5108" s="56" t="s">
        <v>4633</v>
      </c>
      <c r="D5108" s="56"/>
      <c r="E5108" s="56" t="s">
        <v>117</v>
      </c>
      <c r="F5108" s="56" t="s">
        <v>16960</v>
      </c>
      <c r="G5108" s="56" t="s">
        <v>37</v>
      </c>
      <c r="H5108" s="56" t="s">
        <v>16961</v>
      </c>
      <c r="I5108" s="56" t="s">
        <v>30</v>
      </c>
      <c r="J5108" s="56"/>
      <c r="K5108" s="56" t="s">
        <v>16996</v>
      </c>
      <c r="L5108" s="56" t="s">
        <v>16997</v>
      </c>
      <c r="M5108" s="56"/>
      <c r="N5108" s="57">
        <v>6500</v>
      </c>
      <c r="O5108" s="56">
        <v>2000</v>
      </c>
      <c r="P5108" s="56">
        <v>3.25</v>
      </c>
      <c r="Q5108" s="59">
        <v>3.25</v>
      </c>
      <c r="R5108" s="60">
        <v>2000</v>
      </c>
      <c r="S5108" s="56" t="s">
        <v>4878</v>
      </c>
      <c r="T5108" s="56"/>
      <c r="U5108" s="56" t="s">
        <v>30</v>
      </c>
      <c r="V5108" s="52"/>
      <c r="W5108" s="59">
        <v>3.25</v>
      </c>
      <c r="X5108" s="60">
        <v>2000</v>
      </c>
      <c r="Y5108" s="56" t="s">
        <v>16998</v>
      </c>
      <c r="Z5108" s="56" t="s">
        <v>4443</v>
      </c>
      <c r="AA5108" s="7"/>
      <c r="AB5108" s="7"/>
      <c r="AC5108" s="7"/>
      <c r="AD5108" s="1" t="s">
        <v>16282</v>
      </c>
    </row>
    <row r="5109" spans="1:30">
      <c r="A5109" s="55">
        <v>43956</v>
      </c>
      <c r="B5109" s="56" t="s">
        <v>1385</v>
      </c>
      <c r="C5109" s="56" t="s">
        <v>4444</v>
      </c>
      <c r="D5109" s="56" t="s">
        <v>1387</v>
      </c>
      <c r="E5109" s="56" t="s">
        <v>4456</v>
      </c>
      <c r="F5109" s="56" t="s">
        <v>16988</v>
      </c>
      <c r="G5109" s="56"/>
      <c r="H5109" s="56" t="s">
        <v>16989</v>
      </c>
      <c r="I5109" s="56" t="s">
        <v>30</v>
      </c>
      <c r="J5109" s="56" t="s">
        <v>16990</v>
      </c>
      <c r="K5109" s="56"/>
      <c r="L5109" s="56" t="s">
        <v>10138</v>
      </c>
      <c r="M5109" s="56" t="s">
        <v>10139</v>
      </c>
      <c r="N5109" s="57">
        <v>6427.2</v>
      </c>
      <c r="O5109" s="56"/>
      <c r="P5109" s="56"/>
      <c r="Q5109" s="59" t="s">
        <v>815</v>
      </c>
      <c r="R5109" s="60" t="s">
        <v>815</v>
      </c>
      <c r="S5109" s="56" t="s">
        <v>16993</v>
      </c>
      <c r="T5109" s="56"/>
      <c r="U5109" s="56" t="s">
        <v>30</v>
      </c>
      <c r="V5109" s="52"/>
      <c r="W5109" s="59" t="s">
        <v>815</v>
      </c>
      <c r="X5109" s="20">
        <v>0</v>
      </c>
      <c r="Y5109" s="56" t="s">
        <v>16999</v>
      </c>
      <c r="Z5109" s="56" t="s">
        <v>4443</v>
      </c>
      <c r="AA5109" s="7"/>
      <c r="AB5109" s="7"/>
      <c r="AC5109" s="7"/>
      <c r="AD5109" s="1" t="s">
        <v>16282</v>
      </c>
    </row>
    <row r="5110" spans="1:30">
      <c r="A5110" s="55">
        <v>43941</v>
      </c>
      <c r="B5110" s="56" t="s">
        <v>21</v>
      </c>
      <c r="C5110" s="56" t="s">
        <v>6136</v>
      </c>
      <c r="D5110" s="56"/>
      <c r="E5110" s="56" t="s">
        <v>16</v>
      </c>
      <c r="F5110" s="56" t="s">
        <v>3376</v>
      </c>
      <c r="G5110" s="56" t="s">
        <v>34</v>
      </c>
      <c r="H5110" s="56" t="s">
        <v>3377</v>
      </c>
      <c r="I5110" s="56" t="s">
        <v>30</v>
      </c>
      <c r="J5110" s="56" t="s">
        <v>1094</v>
      </c>
      <c r="K5110" s="56"/>
      <c r="L5110" s="56" t="s">
        <v>17000</v>
      </c>
      <c r="M5110" s="56"/>
      <c r="N5110" s="57">
        <v>6000</v>
      </c>
      <c r="O5110" s="56">
        <v>10000</v>
      </c>
      <c r="P5110" s="56">
        <v>0.6</v>
      </c>
      <c r="Q5110" s="59">
        <v>0.6</v>
      </c>
      <c r="R5110" s="60">
        <v>10000</v>
      </c>
      <c r="S5110" s="56" t="s">
        <v>3370</v>
      </c>
      <c r="T5110" s="56"/>
      <c r="U5110" s="56" t="s">
        <v>30</v>
      </c>
      <c r="V5110" s="52"/>
      <c r="W5110" s="59">
        <v>0.6</v>
      </c>
      <c r="X5110" s="60">
        <v>10000</v>
      </c>
      <c r="Y5110" s="56" t="s">
        <v>17001</v>
      </c>
      <c r="Z5110" s="56" t="s">
        <v>4443</v>
      </c>
      <c r="AA5110" s="7"/>
      <c r="AB5110" s="7"/>
      <c r="AC5110" s="7"/>
      <c r="AD5110" s="1" t="s">
        <v>16282</v>
      </c>
    </row>
    <row r="5111" spans="1:30">
      <c r="A5111" s="55">
        <v>43941</v>
      </c>
      <c r="B5111" s="56" t="s">
        <v>21</v>
      </c>
      <c r="C5111" s="56" t="s">
        <v>6136</v>
      </c>
      <c r="D5111" s="56"/>
      <c r="E5111" s="56" t="s">
        <v>16</v>
      </c>
      <c r="F5111" s="56" t="s">
        <v>3376</v>
      </c>
      <c r="G5111" s="56" t="s">
        <v>34</v>
      </c>
      <c r="H5111" s="56" t="s">
        <v>3377</v>
      </c>
      <c r="I5111" s="56" t="s">
        <v>30</v>
      </c>
      <c r="J5111" s="56" t="s">
        <v>1094</v>
      </c>
      <c r="K5111" s="56"/>
      <c r="L5111" s="56" t="s">
        <v>17002</v>
      </c>
      <c r="M5111" s="56"/>
      <c r="N5111" s="57">
        <v>6000</v>
      </c>
      <c r="O5111" s="56">
        <v>10000</v>
      </c>
      <c r="P5111" s="56">
        <v>0.6</v>
      </c>
      <c r="Q5111" s="59">
        <v>0.6</v>
      </c>
      <c r="R5111" s="60">
        <v>10000</v>
      </c>
      <c r="S5111" s="56" t="s">
        <v>3370</v>
      </c>
      <c r="T5111" s="56"/>
      <c r="U5111" s="56" t="s">
        <v>30</v>
      </c>
      <c r="V5111" s="52"/>
      <c r="W5111" s="59">
        <v>0.6</v>
      </c>
      <c r="X5111" s="60">
        <v>10000</v>
      </c>
      <c r="Y5111" s="56" t="s">
        <v>17001</v>
      </c>
      <c r="Z5111" s="56" t="s">
        <v>4443</v>
      </c>
      <c r="AA5111" s="7"/>
      <c r="AB5111" s="7"/>
      <c r="AC5111" s="7"/>
      <c r="AD5111" s="1" t="s">
        <v>16282</v>
      </c>
    </row>
    <row r="5112" spans="1:30">
      <c r="A5112" s="55" t="s">
        <v>815</v>
      </c>
      <c r="B5112" s="56" t="s">
        <v>21</v>
      </c>
      <c r="C5112" s="56" t="s">
        <v>4454</v>
      </c>
      <c r="D5112" s="56"/>
      <c r="E5112" s="56" t="s">
        <v>128</v>
      </c>
      <c r="F5112" s="56" t="s">
        <v>6873</v>
      </c>
      <c r="G5112" s="56" t="s">
        <v>17</v>
      </c>
      <c r="H5112" s="56" t="s">
        <v>16643</v>
      </c>
      <c r="I5112" s="56" t="s">
        <v>30</v>
      </c>
      <c r="J5112" s="56" t="s">
        <v>17003</v>
      </c>
      <c r="K5112" s="56"/>
      <c r="L5112" s="56" t="s">
        <v>16895</v>
      </c>
      <c r="M5112" s="56" t="s">
        <v>917</v>
      </c>
      <c r="N5112" s="57">
        <v>6000</v>
      </c>
      <c r="O5112" s="56"/>
      <c r="P5112" s="56"/>
      <c r="Q5112" s="59" t="s">
        <v>815</v>
      </c>
      <c r="R5112" s="60" t="s">
        <v>815</v>
      </c>
      <c r="S5112" s="56" t="s">
        <v>17004</v>
      </c>
      <c r="T5112" s="56" t="s">
        <v>5069</v>
      </c>
      <c r="U5112" s="56" t="s">
        <v>30</v>
      </c>
      <c r="V5112" s="52"/>
      <c r="W5112" s="59" t="s">
        <v>815</v>
      </c>
      <c r="X5112" s="20">
        <v>0</v>
      </c>
      <c r="Y5112" s="56" t="s">
        <v>17005</v>
      </c>
      <c r="Z5112" s="56" t="s">
        <v>4443</v>
      </c>
      <c r="AA5112" s="7"/>
      <c r="AB5112" s="7"/>
      <c r="AC5112" s="7"/>
      <c r="AD5112" s="1" t="s">
        <v>16282</v>
      </c>
    </row>
    <row r="5113" spans="1:30">
      <c r="A5113" s="55">
        <v>43930</v>
      </c>
      <c r="B5113" s="56" t="s">
        <v>1385</v>
      </c>
      <c r="C5113" s="56" t="s">
        <v>4444</v>
      </c>
      <c r="D5113" s="56" t="s">
        <v>1387</v>
      </c>
      <c r="E5113" s="56" t="s">
        <v>4456</v>
      </c>
      <c r="F5113" s="56" t="s">
        <v>4498</v>
      </c>
      <c r="G5113" s="56" t="s">
        <v>17</v>
      </c>
      <c r="H5113" s="56" t="s">
        <v>1706</v>
      </c>
      <c r="I5113" s="56" t="s">
        <v>816</v>
      </c>
      <c r="J5113" s="56" t="s">
        <v>1707</v>
      </c>
      <c r="K5113" s="56"/>
      <c r="L5113" s="56" t="s">
        <v>1574</v>
      </c>
      <c r="M5113" s="56" t="s">
        <v>1575</v>
      </c>
      <c r="N5113" s="57">
        <v>5980</v>
      </c>
      <c r="O5113" s="56"/>
      <c r="P5113" s="56"/>
      <c r="Q5113" s="59" t="s">
        <v>815</v>
      </c>
      <c r="R5113" s="60" t="s">
        <v>815</v>
      </c>
      <c r="S5113" s="56" t="s">
        <v>1708</v>
      </c>
      <c r="T5113" s="56"/>
      <c r="U5113" s="56" t="s">
        <v>816</v>
      </c>
      <c r="V5113" s="52"/>
      <c r="W5113" s="59" t="s">
        <v>815</v>
      </c>
      <c r="X5113" s="20">
        <v>0</v>
      </c>
      <c r="Y5113" s="56" t="s">
        <v>17006</v>
      </c>
      <c r="Z5113" s="56" t="s">
        <v>4442</v>
      </c>
      <c r="AA5113" s="7"/>
      <c r="AB5113" s="7"/>
      <c r="AC5113" s="7"/>
      <c r="AD5113" s="1" t="s">
        <v>16282</v>
      </c>
    </row>
    <row r="5114" spans="1:30">
      <c r="A5114" s="55">
        <v>43944</v>
      </c>
      <c r="B5114" s="56" t="s">
        <v>15</v>
      </c>
      <c r="C5114" s="56" t="s">
        <v>4593</v>
      </c>
      <c r="D5114" s="56" t="s">
        <v>474</v>
      </c>
      <c r="E5114" s="56" t="s">
        <v>16</v>
      </c>
      <c r="F5114" s="56"/>
      <c r="G5114" s="56" t="s">
        <v>37</v>
      </c>
      <c r="H5114" s="56" t="s">
        <v>634</v>
      </c>
      <c r="I5114" s="56" t="s">
        <v>816</v>
      </c>
      <c r="J5114" s="56" t="s">
        <v>630</v>
      </c>
      <c r="K5114" s="56" t="s">
        <v>635</v>
      </c>
      <c r="L5114" s="56" t="s">
        <v>17007</v>
      </c>
      <c r="M5114" s="56" t="s">
        <v>619</v>
      </c>
      <c r="N5114" s="57">
        <v>5356.8</v>
      </c>
      <c r="O5114" s="56">
        <v>36</v>
      </c>
      <c r="P5114" s="56">
        <v>148.80000000000001</v>
      </c>
      <c r="Q5114" s="59">
        <v>148.80000000000001</v>
      </c>
      <c r="R5114" s="60">
        <v>36</v>
      </c>
      <c r="S5114" s="56" t="s">
        <v>636</v>
      </c>
      <c r="T5114" s="56"/>
      <c r="U5114" s="56" t="s">
        <v>816</v>
      </c>
      <c r="V5114" s="52"/>
      <c r="W5114" s="59">
        <v>148.80000000000001</v>
      </c>
      <c r="X5114" s="60">
        <v>36</v>
      </c>
      <c r="Y5114" s="56" t="s">
        <v>17008</v>
      </c>
      <c r="Z5114" s="56" t="s">
        <v>4442</v>
      </c>
      <c r="AA5114" s="7"/>
      <c r="AB5114" s="7"/>
      <c r="AC5114" s="7"/>
      <c r="AD5114" s="1" t="s">
        <v>16282</v>
      </c>
    </row>
    <row r="5115" spans="1:30">
      <c r="A5115" s="55">
        <v>43948</v>
      </c>
      <c r="B5115" s="56" t="s">
        <v>21</v>
      </c>
      <c r="C5115" s="56" t="s">
        <v>4451</v>
      </c>
      <c r="D5115" s="56" t="s">
        <v>2480</v>
      </c>
      <c r="E5115" s="56" t="s">
        <v>16</v>
      </c>
      <c r="F5115" s="56" t="s">
        <v>2481</v>
      </c>
      <c r="G5115" s="56" t="s">
        <v>17</v>
      </c>
      <c r="H5115" s="56" t="s">
        <v>2554</v>
      </c>
      <c r="I5115" s="56" t="s">
        <v>30</v>
      </c>
      <c r="J5115" s="56" t="s">
        <v>2555</v>
      </c>
      <c r="K5115" s="56"/>
      <c r="L5115" s="56" t="s">
        <v>2556</v>
      </c>
      <c r="M5115" s="56" t="s">
        <v>2557</v>
      </c>
      <c r="N5115" s="57">
        <v>4720</v>
      </c>
      <c r="O5115" s="56"/>
      <c r="P5115" s="57"/>
      <c r="Q5115" s="59">
        <v>5.9</v>
      </c>
      <c r="R5115" s="60">
        <v>800</v>
      </c>
      <c r="S5115" s="56" t="s">
        <v>2488</v>
      </c>
      <c r="T5115" s="56" t="s">
        <v>2488</v>
      </c>
      <c r="U5115" s="56" t="s">
        <v>30</v>
      </c>
      <c r="V5115" s="52"/>
      <c r="W5115" s="59">
        <v>5.9</v>
      </c>
      <c r="X5115" s="60">
        <v>800</v>
      </c>
      <c r="Y5115" s="56" t="s">
        <v>17009</v>
      </c>
      <c r="Z5115" s="56" t="s">
        <v>4443</v>
      </c>
      <c r="AA5115" s="7"/>
      <c r="AB5115" s="7"/>
      <c r="AC5115" s="7"/>
      <c r="AD5115" s="1" t="s">
        <v>16282</v>
      </c>
    </row>
    <row r="5116" spans="1:30">
      <c r="A5116" s="55">
        <v>43934</v>
      </c>
      <c r="B5116" s="56" t="s">
        <v>1385</v>
      </c>
      <c r="C5116" s="56" t="s">
        <v>4444</v>
      </c>
      <c r="D5116" s="56" t="s">
        <v>1387</v>
      </c>
      <c r="E5116" s="56" t="s">
        <v>1499</v>
      </c>
      <c r="F5116" s="56" t="s">
        <v>4467</v>
      </c>
      <c r="G5116" s="56" t="s">
        <v>17</v>
      </c>
      <c r="H5116" s="56" t="s">
        <v>1775</v>
      </c>
      <c r="I5116" s="56" t="s">
        <v>816</v>
      </c>
      <c r="J5116" s="56" t="s">
        <v>1776</v>
      </c>
      <c r="K5116" s="56"/>
      <c r="L5116" s="56" t="s">
        <v>17010</v>
      </c>
      <c r="M5116" s="56" t="s">
        <v>1777</v>
      </c>
      <c r="N5116" s="57">
        <v>4704</v>
      </c>
      <c r="O5116" s="56"/>
      <c r="P5116" s="56"/>
      <c r="Q5116" s="59" t="s">
        <v>815</v>
      </c>
      <c r="R5116" s="60" t="s">
        <v>815</v>
      </c>
      <c r="S5116" s="56" t="s">
        <v>1778</v>
      </c>
      <c r="T5116" s="56"/>
      <c r="U5116" s="56" t="s">
        <v>816</v>
      </c>
      <c r="V5116" s="52"/>
      <c r="W5116" s="59" t="s">
        <v>815</v>
      </c>
      <c r="X5116" s="20">
        <v>0</v>
      </c>
      <c r="Y5116" s="56" t="s">
        <v>17011</v>
      </c>
      <c r="Z5116" s="56" t="s">
        <v>4442</v>
      </c>
      <c r="AA5116" s="7"/>
      <c r="AB5116" s="7"/>
      <c r="AC5116" s="7"/>
      <c r="AD5116" s="1" t="s">
        <v>16282</v>
      </c>
    </row>
    <row r="5117" spans="1:30">
      <c r="A5117" s="55">
        <v>43944</v>
      </c>
      <c r="B5117" s="56" t="s">
        <v>15</v>
      </c>
      <c r="C5117" s="56" t="s">
        <v>4656</v>
      </c>
      <c r="D5117" s="56" t="s">
        <v>39</v>
      </c>
      <c r="E5117" s="56" t="s">
        <v>128</v>
      </c>
      <c r="F5117" s="56" t="s">
        <v>129</v>
      </c>
      <c r="G5117" s="56" t="s">
        <v>37</v>
      </c>
      <c r="H5117" s="56" t="s">
        <v>130</v>
      </c>
      <c r="I5117" s="56" t="s">
        <v>816</v>
      </c>
      <c r="J5117" s="56" t="s">
        <v>17012</v>
      </c>
      <c r="K5117" s="56" t="s">
        <v>131</v>
      </c>
      <c r="L5117" s="56" t="s">
        <v>16835</v>
      </c>
      <c r="M5117" s="56">
        <v>4626152000155</v>
      </c>
      <c r="N5117" s="57">
        <v>4500</v>
      </c>
      <c r="O5117" s="56">
        <v>100</v>
      </c>
      <c r="P5117" s="56">
        <v>45</v>
      </c>
      <c r="Q5117" s="59">
        <v>45</v>
      </c>
      <c r="R5117" s="60">
        <v>100</v>
      </c>
      <c r="S5117" s="56" t="s">
        <v>121</v>
      </c>
      <c r="T5117" s="56" t="s">
        <v>122</v>
      </c>
      <c r="U5117" s="56" t="s">
        <v>816</v>
      </c>
      <c r="V5117" s="52"/>
      <c r="W5117" s="59">
        <v>45</v>
      </c>
      <c r="X5117" s="60">
        <v>100</v>
      </c>
      <c r="Y5117" s="56" t="s">
        <v>17013</v>
      </c>
      <c r="Z5117" s="56" t="s">
        <v>4442</v>
      </c>
      <c r="AA5117" s="7"/>
      <c r="AB5117" s="7"/>
      <c r="AC5117" s="7"/>
      <c r="AD5117" s="1" t="s">
        <v>16282</v>
      </c>
    </row>
    <row r="5118" spans="1:30">
      <c r="A5118" s="55">
        <v>43944</v>
      </c>
      <c r="B5118" s="56" t="s">
        <v>21</v>
      </c>
      <c r="C5118" s="56" t="s">
        <v>17014</v>
      </c>
      <c r="D5118" s="56"/>
      <c r="E5118" s="56" t="s">
        <v>117</v>
      </c>
      <c r="F5118" s="56" t="s">
        <v>1303</v>
      </c>
      <c r="G5118" s="56" t="s">
        <v>17</v>
      </c>
      <c r="H5118" s="56" t="s">
        <v>1310</v>
      </c>
      <c r="I5118" s="56" t="s">
        <v>30</v>
      </c>
      <c r="J5118" s="56" t="s">
        <v>1311</v>
      </c>
      <c r="K5118" s="56" t="s">
        <v>1312</v>
      </c>
      <c r="L5118" s="56" t="s">
        <v>1313</v>
      </c>
      <c r="M5118" s="56" t="s">
        <v>797</v>
      </c>
      <c r="N5118" s="57">
        <v>4480</v>
      </c>
      <c r="O5118" s="56"/>
      <c r="P5118" s="56"/>
      <c r="Q5118" s="59" t="s">
        <v>815</v>
      </c>
      <c r="R5118" s="60" t="s">
        <v>815</v>
      </c>
      <c r="S5118" s="56" t="s">
        <v>1298</v>
      </c>
      <c r="T5118" s="56"/>
      <c r="U5118" s="56" t="s">
        <v>30</v>
      </c>
      <c r="V5118" s="52"/>
      <c r="W5118" s="59" t="s">
        <v>815</v>
      </c>
      <c r="X5118" s="20">
        <v>0</v>
      </c>
      <c r="Y5118" s="56" t="s">
        <v>17015</v>
      </c>
      <c r="Z5118" s="56" t="s">
        <v>4443</v>
      </c>
      <c r="AA5118" s="7"/>
      <c r="AB5118" s="7"/>
      <c r="AC5118" s="7"/>
      <c r="AD5118" s="1" t="s">
        <v>16282</v>
      </c>
    </row>
    <row r="5119" spans="1:30">
      <c r="A5119" s="55">
        <v>43924</v>
      </c>
      <c r="B5119" s="56" t="s">
        <v>1385</v>
      </c>
      <c r="C5119" s="56" t="s">
        <v>4444</v>
      </c>
      <c r="D5119" s="56" t="s">
        <v>1387</v>
      </c>
      <c r="E5119" s="56" t="s">
        <v>4456</v>
      </c>
      <c r="F5119" s="56" t="s">
        <v>4498</v>
      </c>
      <c r="G5119" s="56" t="s">
        <v>17</v>
      </c>
      <c r="H5119" s="56" t="s">
        <v>1572</v>
      </c>
      <c r="I5119" s="56" t="s">
        <v>30</v>
      </c>
      <c r="J5119" s="56" t="s">
        <v>1573</v>
      </c>
      <c r="K5119" s="56"/>
      <c r="L5119" s="56" t="s">
        <v>1574</v>
      </c>
      <c r="M5119" s="56" t="s">
        <v>1575</v>
      </c>
      <c r="N5119" s="57">
        <v>4444</v>
      </c>
      <c r="O5119" s="56"/>
      <c r="P5119" s="56"/>
      <c r="Q5119" s="59" t="s">
        <v>815</v>
      </c>
      <c r="R5119" s="60" t="s">
        <v>815</v>
      </c>
      <c r="S5119" s="56" t="s">
        <v>1576</v>
      </c>
      <c r="T5119" s="56"/>
      <c r="U5119" s="56" t="s">
        <v>30</v>
      </c>
      <c r="V5119" s="52"/>
      <c r="W5119" s="59" t="s">
        <v>815</v>
      </c>
      <c r="X5119" s="20">
        <v>0</v>
      </c>
      <c r="Y5119" s="56" t="s">
        <v>17016</v>
      </c>
      <c r="Z5119" s="56" t="s">
        <v>4443</v>
      </c>
      <c r="AA5119" s="7"/>
      <c r="AB5119" s="7"/>
      <c r="AC5119" s="7"/>
      <c r="AD5119" s="1" t="s">
        <v>16282</v>
      </c>
    </row>
    <row r="5120" spans="1:30">
      <c r="A5120" s="55">
        <v>43944</v>
      </c>
      <c r="B5120" s="56" t="s">
        <v>21</v>
      </c>
      <c r="C5120" s="56" t="s">
        <v>17017</v>
      </c>
      <c r="D5120" s="56"/>
      <c r="E5120" s="56" t="s">
        <v>117</v>
      </c>
      <c r="F5120" s="56"/>
      <c r="G5120" s="56" t="s">
        <v>17</v>
      </c>
      <c r="H5120" s="56" t="s">
        <v>1284</v>
      </c>
      <c r="I5120" s="56" t="s">
        <v>30</v>
      </c>
      <c r="J5120" s="56" t="s">
        <v>1285</v>
      </c>
      <c r="K5120" s="56" t="s">
        <v>1286</v>
      </c>
      <c r="L5120" s="56" t="s">
        <v>17018</v>
      </c>
      <c r="M5120" s="56" t="s">
        <v>1287</v>
      </c>
      <c r="N5120" s="57">
        <v>4278</v>
      </c>
      <c r="O5120" s="56">
        <v>600</v>
      </c>
      <c r="P5120" s="56"/>
      <c r="Q5120" s="59">
        <f>4278/600</f>
        <v>7.13</v>
      </c>
      <c r="R5120" s="60">
        <v>600</v>
      </c>
      <c r="S5120" s="56"/>
      <c r="T5120" s="56"/>
      <c r="U5120" s="56" t="s">
        <v>30</v>
      </c>
      <c r="V5120" s="52"/>
      <c r="W5120" s="59">
        <f>4278/600</f>
        <v>7.13</v>
      </c>
      <c r="X5120" s="60">
        <v>600</v>
      </c>
      <c r="Y5120" s="56" t="s">
        <v>17019</v>
      </c>
      <c r="Z5120" s="56" t="s">
        <v>4443</v>
      </c>
      <c r="AA5120" s="7"/>
      <c r="AB5120" s="7"/>
      <c r="AC5120" s="7"/>
      <c r="AD5120" s="1" t="s">
        <v>16282</v>
      </c>
    </row>
    <row r="5121" spans="1:30">
      <c r="A5121" s="55">
        <v>43944</v>
      </c>
      <c r="B5121" s="56" t="s">
        <v>15</v>
      </c>
      <c r="C5121" s="56" t="s">
        <v>4593</v>
      </c>
      <c r="D5121" s="56" t="s">
        <v>474</v>
      </c>
      <c r="E5121" s="56" t="s">
        <v>16</v>
      </c>
      <c r="F5121" s="56"/>
      <c r="G5121" s="56" t="s">
        <v>37</v>
      </c>
      <c r="H5121" s="56" t="s">
        <v>629</v>
      </c>
      <c r="I5121" s="56" t="s">
        <v>816</v>
      </c>
      <c r="J5121" s="56" t="s">
        <v>630</v>
      </c>
      <c r="K5121" s="56" t="s">
        <v>631</v>
      </c>
      <c r="L5121" s="56" t="s">
        <v>17020</v>
      </c>
      <c r="M5121" s="56" t="s">
        <v>632</v>
      </c>
      <c r="N5121" s="57">
        <v>4185.84</v>
      </c>
      <c r="O5121" s="56">
        <v>25</v>
      </c>
      <c r="P5121" s="56">
        <v>165.99</v>
      </c>
      <c r="Q5121" s="59">
        <v>165.99</v>
      </c>
      <c r="R5121" s="60">
        <v>25</v>
      </c>
      <c r="S5121" s="56" t="s">
        <v>633</v>
      </c>
      <c r="T5121" s="56"/>
      <c r="U5121" s="56" t="s">
        <v>816</v>
      </c>
      <c r="V5121" s="52"/>
      <c r="W5121" s="59">
        <v>165.99</v>
      </c>
      <c r="X5121" s="60">
        <v>25</v>
      </c>
      <c r="Y5121" s="56" t="s">
        <v>17021</v>
      </c>
      <c r="Z5121" s="56" t="s">
        <v>4442</v>
      </c>
      <c r="AA5121" s="7"/>
      <c r="AB5121" s="7"/>
      <c r="AC5121" s="7"/>
      <c r="AD5121" s="1" t="s">
        <v>16282</v>
      </c>
    </row>
    <row r="5122" spans="1:30">
      <c r="A5122" s="55">
        <v>43929</v>
      </c>
      <c r="B5122" s="56" t="s">
        <v>15</v>
      </c>
      <c r="C5122" s="56"/>
      <c r="D5122" s="56"/>
      <c r="E5122" s="56" t="s">
        <v>16</v>
      </c>
      <c r="F5122" s="56" t="s">
        <v>2566</v>
      </c>
      <c r="G5122" s="56" t="s">
        <v>17</v>
      </c>
      <c r="H5122" s="56" t="s">
        <v>2636</v>
      </c>
      <c r="I5122" s="56" t="s">
        <v>30</v>
      </c>
      <c r="J5122" s="56" t="s">
        <v>2637</v>
      </c>
      <c r="K5122" s="56" t="s">
        <v>2590</v>
      </c>
      <c r="L5122" s="56" t="s">
        <v>16979</v>
      </c>
      <c r="M5122" s="56" t="s">
        <v>2620</v>
      </c>
      <c r="N5122" s="57">
        <v>4110</v>
      </c>
      <c r="O5122" s="56">
        <v>5000</v>
      </c>
      <c r="P5122" s="56">
        <v>0.05</v>
      </c>
      <c r="Q5122" s="59">
        <v>0.05</v>
      </c>
      <c r="R5122" s="60">
        <v>5000</v>
      </c>
      <c r="S5122" s="56" t="s">
        <v>2572</v>
      </c>
      <c r="T5122" s="56" t="s">
        <v>2572</v>
      </c>
      <c r="U5122" s="56" t="s">
        <v>30</v>
      </c>
      <c r="V5122" s="52"/>
      <c r="W5122" s="59">
        <v>0.05</v>
      </c>
      <c r="X5122" s="60">
        <v>5000</v>
      </c>
      <c r="Y5122" s="56" t="s">
        <v>17022</v>
      </c>
      <c r="Z5122" s="56" t="s">
        <v>4443</v>
      </c>
      <c r="AA5122" s="7"/>
      <c r="AB5122" s="7"/>
      <c r="AC5122" s="7"/>
      <c r="AD5122" s="1" t="s">
        <v>16282</v>
      </c>
    </row>
    <row r="5123" spans="1:30">
      <c r="A5123" s="55">
        <v>43930</v>
      </c>
      <c r="B5123" s="56" t="s">
        <v>1385</v>
      </c>
      <c r="C5123" s="56" t="s">
        <v>4444</v>
      </c>
      <c r="D5123" s="56" t="s">
        <v>1387</v>
      </c>
      <c r="E5123" s="56" t="s">
        <v>5308</v>
      </c>
      <c r="F5123" s="56" t="s">
        <v>1413</v>
      </c>
      <c r="G5123" s="56" t="s">
        <v>37</v>
      </c>
      <c r="H5123" s="56" t="s">
        <v>1725</v>
      </c>
      <c r="I5123" s="56" t="s">
        <v>30</v>
      </c>
      <c r="J5123" s="56" t="s">
        <v>1726</v>
      </c>
      <c r="K5123" s="56"/>
      <c r="L5123" s="56" t="s">
        <v>17023</v>
      </c>
      <c r="M5123" s="56" t="s">
        <v>1727</v>
      </c>
      <c r="N5123" s="57">
        <v>3480</v>
      </c>
      <c r="O5123" s="56"/>
      <c r="P5123" s="56"/>
      <c r="Q5123" s="59">
        <v>2.9</v>
      </c>
      <c r="R5123" s="60">
        <v>1200</v>
      </c>
      <c r="S5123" s="56" t="s">
        <v>1728</v>
      </c>
      <c r="T5123" s="56"/>
      <c r="U5123" s="56" t="s">
        <v>30</v>
      </c>
      <c r="V5123" s="52"/>
      <c r="W5123" s="59">
        <v>2.9</v>
      </c>
      <c r="X5123" s="60">
        <v>1200</v>
      </c>
      <c r="Y5123" s="56" t="s">
        <v>17024</v>
      </c>
      <c r="Z5123" s="56" t="s">
        <v>4443</v>
      </c>
      <c r="AA5123" s="7"/>
      <c r="AB5123" s="7"/>
      <c r="AC5123" s="7"/>
      <c r="AD5123" s="1" t="s">
        <v>16282</v>
      </c>
    </row>
    <row r="5124" spans="1:30">
      <c r="A5124" s="55">
        <v>43949</v>
      </c>
      <c r="B5124" s="56" t="s">
        <v>15</v>
      </c>
      <c r="C5124" s="56" t="s">
        <v>4633</v>
      </c>
      <c r="D5124" s="56"/>
      <c r="E5124" s="56" t="s">
        <v>117</v>
      </c>
      <c r="F5124" s="56" t="s">
        <v>16960</v>
      </c>
      <c r="G5124" s="56" t="s">
        <v>37</v>
      </c>
      <c r="H5124" s="56" t="s">
        <v>16961</v>
      </c>
      <c r="I5124" s="56" t="s">
        <v>30</v>
      </c>
      <c r="J5124" s="56" t="s">
        <v>17025</v>
      </c>
      <c r="K5124" s="56" t="s">
        <v>8491</v>
      </c>
      <c r="L5124" s="56" t="s">
        <v>17026</v>
      </c>
      <c r="M5124" s="56" t="s">
        <v>17027</v>
      </c>
      <c r="N5124" s="57">
        <v>3253.25</v>
      </c>
      <c r="O5124" s="56">
        <v>1001</v>
      </c>
      <c r="P5124" s="56">
        <v>3.25</v>
      </c>
      <c r="Q5124" s="59">
        <v>3.25</v>
      </c>
      <c r="R5124" s="60">
        <v>1001</v>
      </c>
      <c r="S5124" s="56" t="s">
        <v>4878</v>
      </c>
      <c r="T5124" s="56"/>
      <c r="U5124" s="56" t="s">
        <v>30</v>
      </c>
      <c r="V5124" s="52"/>
      <c r="W5124" s="59">
        <v>3.25</v>
      </c>
      <c r="X5124" s="60">
        <v>1001</v>
      </c>
      <c r="Y5124" s="56" t="s">
        <v>17028</v>
      </c>
      <c r="Z5124" s="56" t="s">
        <v>4443</v>
      </c>
      <c r="AA5124" s="7"/>
      <c r="AB5124" s="7"/>
      <c r="AC5124" s="7"/>
      <c r="AD5124" s="1" t="s">
        <v>16282</v>
      </c>
    </row>
    <row r="5125" spans="1:30">
      <c r="A5125" s="55">
        <v>43949</v>
      </c>
      <c r="B5125" s="56" t="s">
        <v>15</v>
      </c>
      <c r="C5125" s="56" t="s">
        <v>4633</v>
      </c>
      <c r="D5125" s="56"/>
      <c r="E5125" s="56" t="s">
        <v>117</v>
      </c>
      <c r="F5125" s="56" t="s">
        <v>16960</v>
      </c>
      <c r="G5125" s="56" t="s">
        <v>37</v>
      </c>
      <c r="H5125" s="56" t="s">
        <v>16961</v>
      </c>
      <c r="I5125" s="56" t="s">
        <v>30</v>
      </c>
      <c r="J5125" s="56" t="s">
        <v>16962</v>
      </c>
      <c r="K5125" s="56" t="s">
        <v>17029</v>
      </c>
      <c r="L5125" s="56" t="s">
        <v>17030</v>
      </c>
      <c r="M5125" s="56" t="s">
        <v>17031</v>
      </c>
      <c r="N5125" s="57">
        <v>3253.25</v>
      </c>
      <c r="O5125" s="56">
        <v>1001</v>
      </c>
      <c r="P5125" s="56">
        <v>3.25</v>
      </c>
      <c r="Q5125" s="59">
        <v>3.25</v>
      </c>
      <c r="R5125" s="60">
        <v>1001</v>
      </c>
      <c r="S5125" s="56" t="s">
        <v>4878</v>
      </c>
      <c r="T5125" s="56"/>
      <c r="U5125" s="56" t="s">
        <v>30</v>
      </c>
      <c r="V5125" s="52"/>
      <c r="W5125" s="59">
        <v>3.25</v>
      </c>
      <c r="X5125" s="60">
        <v>1001</v>
      </c>
      <c r="Y5125" s="56" t="s">
        <v>17032</v>
      </c>
      <c r="Z5125" s="56" t="s">
        <v>4443</v>
      </c>
      <c r="AA5125" s="7"/>
      <c r="AB5125" s="7"/>
      <c r="AC5125" s="7"/>
      <c r="AD5125" s="1" t="s">
        <v>16282</v>
      </c>
    </row>
    <row r="5126" spans="1:30">
      <c r="A5126" s="55">
        <v>43949</v>
      </c>
      <c r="B5126" s="56" t="s">
        <v>15</v>
      </c>
      <c r="C5126" s="56" t="s">
        <v>4633</v>
      </c>
      <c r="D5126" s="56"/>
      <c r="E5126" s="56" t="s">
        <v>117</v>
      </c>
      <c r="F5126" s="56" t="s">
        <v>16960</v>
      </c>
      <c r="G5126" s="56" t="s">
        <v>37</v>
      </c>
      <c r="H5126" s="56" t="s">
        <v>16961</v>
      </c>
      <c r="I5126" s="56" t="s">
        <v>30</v>
      </c>
      <c r="J5126" s="56" t="s">
        <v>17025</v>
      </c>
      <c r="K5126" s="56" t="s">
        <v>8465</v>
      </c>
      <c r="L5126" s="56" t="s">
        <v>17033</v>
      </c>
      <c r="M5126" s="56" t="s">
        <v>17034</v>
      </c>
      <c r="N5126" s="57">
        <v>3253.25</v>
      </c>
      <c r="O5126" s="56">
        <v>1001</v>
      </c>
      <c r="P5126" s="56">
        <v>3.25</v>
      </c>
      <c r="Q5126" s="59">
        <v>3.25</v>
      </c>
      <c r="R5126" s="60">
        <v>1001</v>
      </c>
      <c r="S5126" s="56" t="s">
        <v>4878</v>
      </c>
      <c r="T5126" s="56"/>
      <c r="U5126" s="56" t="s">
        <v>30</v>
      </c>
      <c r="V5126" s="52"/>
      <c r="W5126" s="59">
        <v>3.25</v>
      </c>
      <c r="X5126" s="60">
        <v>1001</v>
      </c>
      <c r="Y5126" s="56" t="s">
        <v>17035</v>
      </c>
      <c r="Z5126" s="56" t="s">
        <v>4443</v>
      </c>
      <c r="AA5126" s="7"/>
      <c r="AB5126" s="7"/>
      <c r="AC5126" s="7"/>
      <c r="AD5126" s="1" t="s">
        <v>16282</v>
      </c>
    </row>
    <row r="5127" spans="1:30">
      <c r="A5127" s="55">
        <v>43950</v>
      </c>
      <c r="B5127" s="56" t="s">
        <v>15</v>
      </c>
      <c r="C5127" s="56" t="s">
        <v>4633</v>
      </c>
      <c r="D5127" s="56"/>
      <c r="E5127" s="56" t="s">
        <v>117</v>
      </c>
      <c r="F5127" s="56" t="s">
        <v>16960</v>
      </c>
      <c r="G5127" s="56" t="s">
        <v>37</v>
      </c>
      <c r="H5127" s="56" t="s">
        <v>16961</v>
      </c>
      <c r="I5127" s="56" t="s">
        <v>30</v>
      </c>
      <c r="J5127" s="56" t="s">
        <v>17036</v>
      </c>
      <c r="K5127" s="56" t="s">
        <v>17037</v>
      </c>
      <c r="L5127" s="56" t="s">
        <v>17038</v>
      </c>
      <c r="M5127" s="56"/>
      <c r="N5127" s="57">
        <v>3253.25</v>
      </c>
      <c r="O5127" s="56">
        <v>1001</v>
      </c>
      <c r="P5127" s="56">
        <v>3.25</v>
      </c>
      <c r="Q5127" s="59">
        <v>3.25</v>
      </c>
      <c r="R5127" s="60">
        <v>1001</v>
      </c>
      <c r="S5127" s="56" t="s">
        <v>4878</v>
      </c>
      <c r="T5127" s="56"/>
      <c r="U5127" s="56" t="s">
        <v>30</v>
      </c>
      <c r="V5127" s="52"/>
      <c r="W5127" s="59">
        <v>3.25</v>
      </c>
      <c r="X5127" s="60">
        <v>1001</v>
      </c>
      <c r="Y5127" s="56" t="s">
        <v>17039</v>
      </c>
      <c r="Z5127" s="56" t="s">
        <v>4443</v>
      </c>
      <c r="AA5127" s="7"/>
      <c r="AB5127" s="7"/>
      <c r="AC5127" s="7"/>
      <c r="AD5127" s="1" t="s">
        <v>16282</v>
      </c>
    </row>
    <row r="5128" spans="1:30">
      <c r="A5128" s="55">
        <v>43950</v>
      </c>
      <c r="B5128" s="56" t="s">
        <v>15</v>
      </c>
      <c r="C5128" s="56" t="s">
        <v>4633</v>
      </c>
      <c r="D5128" s="56"/>
      <c r="E5128" s="56" t="s">
        <v>117</v>
      </c>
      <c r="F5128" s="56" t="s">
        <v>16960</v>
      </c>
      <c r="G5128" s="56" t="s">
        <v>37</v>
      </c>
      <c r="H5128" s="56" t="s">
        <v>16961</v>
      </c>
      <c r="I5128" s="56" t="s">
        <v>30</v>
      </c>
      <c r="J5128" s="56"/>
      <c r="K5128" s="56" t="s">
        <v>17040</v>
      </c>
      <c r="L5128" s="56" t="s">
        <v>17041</v>
      </c>
      <c r="M5128" s="56"/>
      <c r="N5128" s="57">
        <v>3253.25</v>
      </c>
      <c r="O5128" s="56">
        <v>1001</v>
      </c>
      <c r="P5128" s="56">
        <v>3.25</v>
      </c>
      <c r="Q5128" s="59">
        <v>3.25</v>
      </c>
      <c r="R5128" s="60">
        <v>1001</v>
      </c>
      <c r="S5128" s="56" t="s">
        <v>4878</v>
      </c>
      <c r="T5128" s="56"/>
      <c r="U5128" s="56" t="s">
        <v>30</v>
      </c>
      <c r="V5128" s="52"/>
      <c r="W5128" s="59">
        <v>3.25</v>
      </c>
      <c r="X5128" s="60">
        <v>1001</v>
      </c>
      <c r="Y5128" s="56" t="s">
        <v>17039</v>
      </c>
      <c r="Z5128" s="56" t="s">
        <v>4443</v>
      </c>
      <c r="AA5128" s="7"/>
      <c r="AB5128" s="7"/>
      <c r="AC5128" s="7"/>
      <c r="AD5128" s="1" t="s">
        <v>16282</v>
      </c>
    </row>
    <row r="5129" spans="1:30">
      <c r="A5129" s="55">
        <v>43950</v>
      </c>
      <c r="B5129" s="56" t="s">
        <v>15</v>
      </c>
      <c r="C5129" s="56" t="s">
        <v>4633</v>
      </c>
      <c r="D5129" s="56"/>
      <c r="E5129" s="56" t="s">
        <v>117</v>
      </c>
      <c r="F5129" s="56" t="s">
        <v>16960</v>
      </c>
      <c r="G5129" s="56" t="s">
        <v>37</v>
      </c>
      <c r="H5129" s="56" t="s">
        <v>16961</v>
      </c>
      <c r="I5129" s="56" t="s">
        <v>30</v>
      </c>
      <c r="J5129" s="56"/>
      <c r="K5129" s="56" t="s">
        <v>8345</v>
      </c>
      <c r="L5129" s="56" t="s">
        <v>17042</v>
      </c>
      <c r="M5129" s="56"/>
      <c r="N5129" s="57">
        <v>3203.2</v>
      </c>
      <c r="O5129" s="56">
        <v>1001</v>
      </c>
      <c r="P5129" s="56">
        <v>3.2</v>
      </c>
      <c r="Q5129" s="59">
        <v>3.2</v>
      </c>
      <c r="R5129" s="60">
        <v>1001</v>
      </c>
      <c r="S5129" s="56" t="s">
        <v>4878</v>
      </c>
      <c r="T5129" s="56"/>
      <c r="U5129" s="56" t="s">
        <v>30</v>
      </c>
      <c r="V5129" s="52"/>
      <c r="W5129" s="59">
        <v>3.2</v>
      </c>
      <c r="X5129" s="60">
        <v>1001</v>
      </c>
      <c r="Y5129" s="56" t="s">
        <v>17043</v>
      </c>
      <c r="Z5129" s="56" t="s">
        <v>4443</v>
      </c>
      <c r="AA5129" s="7"/>
      <c r="AB5129" s="7"/>
      <c r="AC5129" s="7"/>
      <c r="AD5129" s="1" t="s">
        <v>16282</v>
      </c>
    </row>
    <row r="5130" spans="1:30">
      <c r="A5130" s="55">
        <v>43950</v>
      </c>
      <c r="B5130" s="56" t="s">
        <v>15</v>
      </c>
      <c r="C5130" s="56" t="s">
        <v>4633</v>
      </c>
      <c r="D5130" s="56"/>
      <c r="E5130" s="56" t="s">
        <v>117</v>
      </c>
      <c r="F5130" s="56" t="s">
        <v>16960</v>
      </c>
      <c r="G5130" s="56" t="s">
        <v>37</v>
      </c>
      <c r="H5130" s="56" t="s">
        <v>16961</v>
      </c>
      <c r="I5130" s="56" t="s">
        <v>30</v>
      </c>
      <c r="J5130" s="56" t="s">
        <v>17044</v>
      </c>
      <c r="K5130" s="56" t="s">
        <v>4369</v>
      </c>
      <c r="L5130" s="56" t="s">
        <v>17045</v>
      </c>
      <c r="M5130" s="56" t="s">
        <v>2207</v>
      </c>
      <c r="N5130" s="57">
        <v>3183.18</v>
      </c>
      <c r="O5130" s="56">
        <v>1001</v>
      </c>
      <c r="P5130" s="56">
        <v>3.18</v>
      </c>
      <c r="Q5130" s="59">
        <v>3.18</v>
      </c>
      <c r="R5130" s="60">
        <v>1001</v>
      </c>
      <c r="S5130" s="56" t="s">
        <v>4878</v>
      </c>
      <c r="T5130" s="56"/>
      <c r="U5130" s="56" t="s">
        <v>30</v>
      </c>
      <c r="V5130" s="52"/>
      <c r="W5130" s="59">
        <v>3.18</v>
      </c>
      <c r="X5130" s="60">
        <v>1001</v>
      </c>
      <c r="Y5130" s="56" t="s">
        <v>17046</v>
      </c>
      <c r="Z5130" s="56" t="s">
        <v>4443</v>
      </c>
      <c r="AA5130" s="7"/>
      <c r="AB5130" s="7"/>
      <c r="AC5130" s="7"/>
      <c r="AD5130" s="1" t="s">
        <v>16282</v>
      </c>
    </row>
    <row r="5131" spans="1:30">
      <c r="A5131" s="55">
        <v>43950</v>
      </c>
      <c r="B5131" s="56" t="s">
        <v>15</v>
      </c>
      <c r="C5131" s="56" t="s">
        <v>4633</v>
      </c>
      <c r="D5131" s="56"/>
      <c r="E5131" s="56" t="s">
        <v>117</v>
      </c>
      <c r="F5131" s="56" t="s">
        <v>16960</v>
      </c>
      <c r="G5131" s="56" t="s">
        <v>37</v>
      </c>
      <c r="H5131" s="56" t="s">
        <v>16961</v>
      </c>
      <c r="I5131" s="56" t="s">
        <v>30</v>
      </c>
      <c r="J5131" s="56"/>
      <c r="K5131" s="56" t="s">
        <v>8746</v>
      </c>
      <c r="L5131" s="56" t="s">
        <v>17047</v>
      </c>
      <c r="M5131" s="56"/>
      <c r="N5131" s="57">
        <v>3150</v>
      </c>
      <c r="O5131" s="56">
        <v>1001</v>
      </c>
      <c r="P5131" s="56">
        <v>3.15</v>
      </c>
      <c r="Q5131" s="59">
        <v>3.15</v>
      </c>
      <c r="R5131" s="60">
        <v>1000</v>
      </c>
      <c r="S5131" s="56" t="s">
        <v>4878</v>
      </c>
      <c r="T5131" s="56"/>
      <c r="U5131" s="56" t="s">
        <v>30</v>
      </c>
      <c r="V5131" s="52"/>
      <c r="W5131" s="59">
        <v>3.15</v>
      </c>
      <c r="X5131" s="60">
        <v>1000</v>
      </c>
      <c r="Y5131" s="56" t="s">
        <v>17048</v>
      </c>
      <c r="Z5131" s="56" t="s">
        <v>4443</v>
      </c>
      <c r="AA5131" s="7"/>
      <c r="AB5131" s="7"/>
      <c r="AC5131" s="7"/>
      <c r="AD5131" s="1" t="s">
        <v>16282</v>
      </c>
    </row>
    <row r="5132" spans="1:30">
      <c r="A5132" s="55">
        <v>43950</v>
      </c>
      <c r="B5132" s="56" t="s">
        <v>15</v>
      </c>
      <c r="C5132" s="56" t="s">
        <v>4633</v>
      </c>
      <c r="D5132" s="56"/>
      <c r="E5132" s="56" t="s">
        <v>117</v>
      </c>
      <c r="F5132" s="56" t="s">
        <v>16960</v>
      </c>
      <c r="G5132" s="56" t="s">
        <v>37</v>
      </c>
      <c r="H5132" s="56" t="s">
        <v>16961</v>
      </c>
      <c r="I5132" s="56" t="s">
        <v>30</v>
      </c>
      <c r="J5132" s="56"/>
      <c r="K5132" s="56" t="s">
        <v>4386</v>
      </c>
      <c r="L5132" s="56" t="s">
        <v>17049</v>
      </c>
      <c r="M5132" s="56"/>
      <c r="N5132" s="57">
        <v>3003</v>
      </c>
      <c r="O5132" s="56">
        <v>1001</v>
      </c>
      <c r="P5132" s="56">
        <v>3</v>
      </c>
      <c r="Q5132" s="59">
        <v>3</v>
      </c>
      <c r="R5132" s="60">
        <v>1001</v>
      </c>
      <c r="S5132" s="56" t="s">
        <v>4878</v>
      </c>
      <c r="T5132" s="56"/>
      <c r="U5132" s="56" t="s">
        <v>30</v>
      </c>
      <c r="V5132" s="52"/>
      <c r="W5132" s="59">
        <v>3</v>
      </c>
      <c r="X5132" s="60">
        <v>1001</v>
      </c>
      <c r="Y5132" s="56" t="s">
        <v>17050</v>
      </c>
      <c r="Z5132" s="56" t="s">
        <v>4443</v>
      </c>
      <c r="AA5132" s="7"/>
      <c r="AB5132" s="7"/>
      <c r="AC5132" s="7"/>
      <c r="AD5132" s="1" t="s">
        <v>16282</v>
      </c>
    </row>
    <row r="5133" spans="1:30">
      <c r="A5133" s="55">
        <v>43945</v>
      </c>
      <c r="B5133" s="56" t="s">
        <v>21</v>
      </c>
      <c r="C5133" s="56" t="s">
        <v>4238</v>
      </c>
      <c r="D5133" s="56" t="s">
        <v>309</v>
      </c>
      <c r="E5133" s="56" t="s">
        <v>16</v>
      </c>
      <c r="F5133" s="56" t="s">
        <v>5523</v>
      </c>
      <c r="G5133" s="56" t="s">
        <v>37</v>
      </c>
      <c r="H5133" s="56" t="s">
        <v>17051</v>
      </c>
      <c r="I5133" s="56" t="s">
        <v>816</v>
      </c>
      <c r="J5133" s="56" t="s">
        <v>17052</v>
      </c>
      <c r="K5133" s="56" t="s">
        <v>351</v>
      </c>
      <c r="L5133" s="56" t="s">
        <v>17053</v>
      </c>
      <c r="M5133" s="56" t="s">
        <v>429</v>
      </c>
      <c r="N5133" s="57">
        <v>3000</v>
      </c>
      <c r="O5133" s="56">
        <v>200</v>
      </c>
      <c r="P5133" s="56">
        <v>15</v>
      </c>
      <c r="Q5133" s="59">
        <v>15</v>
      </c>
      <c r="R5133" s="60">
        <v>200</v>
      </c>
      <c r="S5133" s="56" t="s">
        <v>17054</v>
      </c>
      <c r="T5133" s="56" t="s">
        <v>4405</v>
      </c>
      <c r="U5133" s="56" t="s">
        <v>816</v>
      </c>
      <c r="V5133" s="52"/>
      <c r="W5133" s="59">
        <v>15</v>
      </c>
      <c r="X5133" s="60">
        <v>200</v>
      </c>
      <c r="Y5133" s="56" t="s">
        <v>17055</v>
      </c>
      <c r="Z5133" s="56" t="s">
        <v>4442</v>
      </c>
      <c r="AA5133" s="7"/>
      <c r="AB5133" s="7"/>
      <c r="AC5133" s="7"/>
      <c r="AD5133" s="1" t="s">
        <v>16282</v>
      </c>
    </row>
    <row r="5134" spans="1:30">
      <c r="A5134" s="55">
        <v>43944</v>
      </c>
      <c r="B5134" s="56" t="s">
        <v>15</v>
      </c>
      <c r="C5134" s="56" t="s">
        <v>4656</v>
      </c>
      <c r="D5134" s="56" t="s">
        <v>39</v>
      </c>
      <c r="E5134" s="56" t="s">
        <v>16</v>
      </c>
      <c r="F5134" s="56" t="s">
        <v>129</v>
      </c>
      <c r="G5134" s="56" t="s">
        <v>37</v>
      </c>
      <c r="H5134" s="56" t="s">
        <v>169</v>
      </c>
      <c r="I5134" s="56" t="s">
        <v>816</v>
      </c>
      <c r="J5134" s="56" t="s">
        <v>8668</v>
      </c>
      <c r="K5134" s="56" t="s">
        <v>167</v>
      </c>
      <c r="L5134" s="56" t="s">
        <v>168</v>
      </c>
      <c r="M5134" s="56">
        <v>25463374000174</v>
      </c>
      <c r="N5134" s="57">
        <v>2880</v>
      </c>
      <c r="O5134" s="56">
        <v>240</v>
      </c>
      <c r="P5134" s="56">
        <v>12</v>
      </c>
      <c r="Q5134" s="59">
        <v>12</v>
      </c>
      <c r="R5134" s="60">
        <v>240</v>
      </c>
      <c r="S5134" s="56" t="s">
        <v>121</v>
      </c>
      <c r="T5134" s="56" t="s">
        <v>122</v>
      </c>
      <c r="U5134" s="56" t="s">
        <v>816</v>
      </c>
      <c r="V5134" s="52"/>
      <c r="W5134" s="59">
        <v>12</v>
      </c>
      <c r="X5134" s="60">
        <v>240</v>
      </c>
      <c r="Y5134" s="56" t="s">
        <v>17056</v>
      </c>
      <c r="Z5134" s="56" t="s">
        <v>4442</v>
      </c>
      <c r="AA5134" s="7"/>
      <c r="AB5134" s="7"/>
      <c r="AC5134" s="7"/>
      <c r="AD5134" s="1" t="s">
        <v>16282</v>
      </c>
    </row>
    <row r="5135" spans="1:30">
      <c r="A5135" s="55">
        <v>43945</v>
      </c>
      <c r="B5135" s="56" t="s">
        <v>21</v>
      </c>
      <c r="C5135" s="56" t="s">
        <v>17057</v>
      </c>
      <c r="D5135" s="56"/>
      <c r="E5135" s="56" t="s">
        <v>16</v>
      </c>
      <c r="F5135" s="56" t="s">
        <v>1303</v>
      </c>
      <c r="G5135" s="56" t="s">
        <v>17</v>
      </c>
      <c r="H5135" s="56" t="s">
        <v>17058</v>
      </c>
      <c r="I5135" s="56" t="s">
        <v>30</v>
      </c>
      <c r="J5135" s="56" t="s">
        <v>1011</v>
      </c>
      <c r="K5135" s="56" t="s">
        <v>3418</v>
      </c>
      <c r="L5135" s="56" t="s">
        <v>17059</v>
      </c>
      <c r="M5135" s="56" t="s">
        <v>3419</v>
      </c>
      <c r="N5135" s="57">
        <v>2809.3</v>
      </c>
      <c r="O5135" s="56"/>
      <c r="P5135" s="56"/>
      <c r="Q5135" s="59" t="s">
        <v>815</v>
      </c>
      <c r="R5135" s="60" t="s">
        <v>815</v>
      </c>
      <c r="S5135" s="56" t="s">
        <v>1282</v>
      </c>
      <c r="T5135" s="56"/>
      <c r="U5135" s="56" t="s">
        <v>30</v>
      </c>
      <c r="V5135" s="52"/>
      <c r="W5135" s="59" t="s">
        <v>815</v>
      </c>
      <c r="X5135" s="20">
        <v>0</v>
      </c>
      <c r="Y5135" s="56" t="s">
        <v>17060</v>
      </c>
      <c r="Z5135" s="56" t="s">
        <v>4443</v>
      </c>
      <c r="AA5135" s="7"/>
      <c r="AB5135" s="7"/>
      <c r="AC5135" s="7"/>
      <c r="AD5135" s="1" t="s">
        <v>16282</v>
      </c>
    </row>
    <row r="5136" spans="1:30">
      <c r="A5136" s="55">
        <v>43924</v>
      </c>
      <c r="B5136" s="56" t="s">
        <v>21</v>
      </c>
      <c r="C5136" s="56" t="s">
        <v>6136</v>
      </c>
      <c r="D5136" s="56"/>
      <c r="E5136" s="56" t="s">
        <v>16</v>
      </c>
      <c r="F5136" s="56" t="s">
        <v>3376</v>
      </c>
      <c r="G5136" s="56" t="s">
        <v>17</v>
      </c>
      <c r="H5136" s="56" t="s">
        <v>3383</v>
      </c>
      <c r="I5136" s="56" t="s">
        <v>816</v>
      </c>
      <c r="J5136" s="56" t="s">
        <v>2283</v>
      </c>
      <c r="K5136" s="56"/>
      <c r="L5136" s="56" t="s">
        <v>17061</v>
      </c>
      <c r="M5136" s="56"/>
      <c r="N5136" s="57">
        <v>2250</v>
      </c>
      <c r="O5136" s="56">
        <v>50</v>
      </c>
      <c r="P5136" s="56">
        <v>45</v>
      </c>
      <c r="Q5136" s="59">
        <v>45</v>
      </c>
      <c r="R5136" s="60">
        <v>50</v>
      </c>
      <c r="S5136" s="56" t="s">
        <v>3370</v>
      </c>
      <c r="T5136" s="56"/>
      <c r="U5136" s="56" t="s">
        <v>816</v>
      </c>
      <c r="V5136" s="52"/>
      <c r="W5136" s="59">
        <v>45</v>
      </c>
      <c r="X5136" s="60">
        <v>50</v>
      </c>
      <c r="Y5136" s="56" t="s">
        <v>17062</v>
      </c>
      <c r="Z5136" s="56" t="s">
        <v>4442</v>
      </c>
      <c r="AA5136" s="7"/>
      <c r="AB5136" s="7"/>
      <c r="AC5136" s="7"/>
      <c r="AD5136" s="1" t="s">
        <v>16282</v>
      </c>
    </row>
    <row r="5137" spans="1:30">
      <c r="A5137" s="55" t="s">
        <v>815</v>
      </c>
      <c r="B5137" s="56" t="s">
        <v>21</v>
      </c>
      <c r="C5137" s="56" t="s">
        <v>4454</v>
      </c>
      <c r="D5137" s="56"/>
      <c r="E5137" s="56" t="s">
        <v>117</v>
      </c>
      <c r="F5137" s="56" t="s">
        <v>17063</v>
      </c>
      <c r="G5137" s="56" t="s">
        <v>17</v>
      </c>
      <c r="H5137" s="56" t="s">
        <v>17064</v>
      </c>
      <c r="I5137" s="56" t="s">
        <v>30</v>
      </c>
      <c r="J5137" s="56" t="s">
        <v>17065</v>
      </c>
      <c r="K5137" s="56" t="s">
        <v>8647</v>
      </c>
      <c r="L5137" s="56" t="s">
        <v>17066</v>
      </c>
      <c r="M5137" s="56" t="s">
        <v>17067</v>
      </c>
      <c r="N5137" s="57">
        <v>1470</v>
      </c>
      <c r="O5137" s="56"/>
      <c r="P5137" s="56"/>
      <c r="Q5137" s="59" t="s">
        <v>815</v>
      </c>
      <c r="R5137" s="60" t="s">
        <v>815</v>
      </c>
      <c r="S5137" s="56" t="s">
        <v>5042</v>
      </c>
      <c r="T5137" s="56" t="s">
        <v>5069</v>
      </c>
      <c r="U5137" s="56" t="s">
        <v>30</v>
      </c>
      <c r="V5137" s="52"/>
      <c r="W5137" s="59" t="s">
        <v>815</v>
      </c>
      <c r="X5137" s="20">
        <v>0</v>
      </c>
      <c r="Y5137" s="56" t="s">
        <v>17068</v>
      </c>
      <c r="Z5137" s="56" t="s">
        <v>4443</v>
      </c>
      <c r="AA5137" s="7"/>
      <c r="AB5137" s="7"/>
      <c r="AC5137" s="7"/>
      <c r="AD5137" s="1" t="s">
        <v>16282</v>
      </c>
    </row>
    <row r="5138" spans="1:30">
      <c r="A5138" s="55">
        <v>43944</v>
      </c>
      <c r="B5138" s="56" t="s">
        <v>21</v>
      </c>
      <c r="C5138" s="56" t="s">
        <v>17069</v>
      </c>
      <c r="D5138" s="56"/>
      <c r="E5138" s="56" t="s">
        <v>16</v>
      </c>
      <c r="F5138" s="56" t="s">
        <v>1303</v>
      </c>
      <c r="G5138" s="56" t="s">
        <v>17</v>
      </c>
      <c r="H5138" s="56" t="s">
        <v>17070</v>
      </c>
      <c r="I5138" s="56" t="s">
        <v>30</v>
      </c>
      <c r="J5138" s="56" t="s">
        <v>1285</v>
      </c>
      <c r="K5138" s="56" t="s">
        <v>1306</v>
      </c>
      <c r="L5138" s="56" t="s">
        <v>17071</v>
      </c>
      <c r="M5138" s="56" t="s">
        <v>1307</v>
      </c>
      <c r="N5138" s="57">
        <v>1260</v>
      </c>
      <c r="O5138" s="56"/>
      <c r="P5138" s="56"/>
      <c r="Q5138" s="59" t="s">
        <v>815</v>
      </c>
      <c r="R5138" s="60" t="s">
        <v>815</v>
      </c>
      <c r="S5138" s="56" t="s">
        <v>1298</v>
      </c>
      <c r="T5138" s="56"/>
      <c r="U5138" s="56" t="s">
        <v>30</v>
      </c>
      <c r="V5138" s="52"/>
      <c r="W5138" s="59" t="s">
        <v>815</v>
      </c>
      <c r="X5138" s="20">
        <v>0</v>
      </c>
      <c r="Y5138" s="56" t="s">
        <v>17072</v>
      </c>
      <c r="Z5138" s="56" t="s">
        <v>4443</v>
      </c>
      <c r="AA5138" s="7"/>
      <c r="AB5138" s="7"/>
      <c r="AC5138" s="7"/>
      <c r="AD5138" s="1" t="s">
        <v>16282</v>
      </c>
    </row>
    <row r="5139" spans="1:30">
      <c r="A5139" s="55">
        <v>43944</v>
      </c>
      <c r="B5139" s="56" t="s">
        <v>21</v>
      </c>
      <c r="C5139" s="56" t="s">
        <v>4594</v>
      </c>
      <c r="D5139" s="56"/>
      <c r="E5139" s="56" t="s">
        <v>117</v>
      </c>
      <c r="F5139" s="56" t="s">
        <v>1191</v>
      </c>
      <c r="G5139" s="56" t="s">
        <v>34</v>
      </c>
      <c r="H5139" s="56" t="s">
        <v>1265</v>
      </c>
      <c r="I5139" s="56" t="s">
        <v>816</v>
      </c>
      <c r="J5139" s="56" t="s">
        <v>1266</v>
      </c>
      <c r="K5139" s="56"/>
      <c r="L5139" s="56" t="s">
        <v>17073</v>
      </c>
      <c r="M5139" s="56" t="s">
        <v>1267</v>
      </c>
      <c r="N5139" s="57">
        <v>1245.5</v>
      </c>
      <c r="O5139" s="56"/>
      <c r="P5139" s="56"/>
      <c r="Q5139" s="59" t="s">
        <v>815</v>
      </c>
      <c r="R5139" s="60" t="s">
        <v>815</v>
      </c>
      <c r="S5139" s="56" t="s">
        <v>1195</v>
      </c>
      <c r="T5139" s="56" t="s">
        <v>1195</v>
      </c>
      <c r="U5139" s="56" t="s">
        <v>816</v>
      </c>
      <c r="V5139" s="52"/>
      <c r="W5139" s="59" t="s">
        <v>815</v>
      </c>
      <c r="X5139" s="20">
        <v>0</v>
      </c>
      <c r="Y5139" s="56" t="s">
        <v>17074</v>
      </c>
      <c r="Z5139" s="56" t="s">
        <v>4442</v>
      </c>
      <c r="AA5139" s="7"/>
      <c r="AB5139" s="7"/>
      <c r="AC5139" s="7"/>
      <c r="AD5139" s="1" t="s">
        <v>16282</v>
      </c>
    </row>
    <row r="5140" spans="1:30">
      <c r="A5140" s="55">
        <v>43936</v>
      </c>
      <c r="B5140" s="56" t="s">
        <v>15</v>
      </c>
      <c r="C5140" s="56" t="s">
        <v>4632</v>
      </c>
      <c r="D5140" s="56"/>
      <c r="E5140" s="56" t="s">
        <v>16</v>
      </c>
      <c r="F5140" s="56"/>
      <c r="G5140" s="56" t="s">
        <v>17</v>
      </c>
      <c r="H5140" s="56" t="s">
        <v>3786</v>
      </c>
      <c r="I5140" s="56" t="s">
        <v>816</v>
      </c>
      <c r="J5140" s="56" t="s">
        <v>3776</v>
      </c>
      <c r="K5140" s="56" t="s">
        <v>2294</v>
      </c>
      <c r="L5140" s="56" t="s">
        <v>16944</v>
      </c>
      <c r="M5140" s="56" t="s">
        <v>2620</v>
      </c>
      <c r="N5140" s="57">
        <v>862.8</v>
      </c>
      <c r="O5140" s="56">
        <v>60</v>
      </c>
      <c r="P5140" s="56">
        <v>14.38</v>
      </c>
      <c r="Q5140" s="59">
        <v>14.38</v>
      </c>
      <c r="R5140" s="60">
        <v>60</v>
      </c>
      <c r="S5140" s="56" t="s">
        <v>3787</v>
      </c>
      <c r="T5140" s="56"/>
      <c r="U5140" s="56" t="s">
        <v>816</v>
      </c>
      <c r="V5140" s="52"/>
      <c r="W5140" s="59">
        <v>14.38</v>
      </c>
      <c r="X5140" s="60">
        <v>60</v>
      </c>
      <c r="Y5140" s="56" t="s">
        <v>17075</v>
      </c>
      <c r="Z5140" s="56" t="s">
        <v>4442</v>
      </c>
      <c r="AA5140" s="7"/>
      <c r="AB5140" s="7"/>
      <c r="AC5140" s="7"/>
      <c r="AD5140" s="1" t="s">
        <v>16282</v>
      </c>
    </row>
    <row r="5141" spans="1:30">
      <c r="A5141" s="55">
        <v>43936</v>
      </c>
      <c r="B5141" s="56" t="s">
        <v>21</v>
      </c>
      <c r="C5141" s="56" t="s">
        <v>6992</v>
      </c>
      <c r="D5141" s="56"/>
      <c r="E5141" s="56" t="s">
        <v>16</v>
      </c>
      <c r="F5141" s="56"/>
      <c r="G5141" s="56" t="s">
        <v>17</v>
      </c>
      <c r="H5141" s="56" t="s">
        <v>1135</v>
      </c>
      <c r="I5141" s="56" t="s">
        <v>30</v>
      </c>
      <c r="J5141" s="56" t="s">
        <v>1136</v>
      </c>
      <c r="K5141" s="56" t="s">
        <v>1137</v>
      </c>
      <c r="L5141" s="56" t="s">
        <v>17076</v>
      </c>
      <c r="M5141" s="56" t="s">
        <v>1138</v>
      </c>
      <c r="N5141" s="57">
        <v>790</v>
      </c>
      <c r="O5141" s="56"/>
      <c r="P5141" s="56"/>
      <c r="Q5141" s="59" t="s">
        <v>815</v>
      </c>
      <c r="R5141" s="60" t="s">
        <v>815</v>
      </c>
      <c r="S5141" s="56" t="s">
        <v>1139</v>
      </c>
      <c r="T5141" s="56"/>
      <c r="U5141" s="56" t="s">
        <v>30</v>
      </c>
      <c r="V5141" s="52"/>
      <c r="W5141" s="59" t="s">
        <v>815</v>
      </c>
      <c r="X5141" s="20">
        <v>0</v>
      </c>
      <c r="Y5141" s="56" t="s">
        <v>17077</v>
      </c>
      <c r="Z5141" s="56" t="s">
        <v>4443</v>
      </c>
      <c r="AA5141" s="7"/>
      <c r="AB5141" s="7"/>
      <c r="AC5141" s="7"/>
      <c r="AD5141" s="1" t="s">
        <v>16282</v>
      </c>
    </row>
    <row r="5142" spans="1:30">
      <c r="A5142" s="55">
        <v>43915</v>
      </c>
      <c r="B5142" s="56" t="s">
        <v>21</v>
      </c>
      <c r="C5142" s="56" t="s">
        <v>4238</v>
      </c>
      <c r="D5142" s="56" t="s">
        <v>309</v>
      </c>
      <c r="E5142" s="56" t="s">
        <v>16</v>
      </c>
      <c r="F5142" s="56" t="s">
        <v>340</v>
      </c>
      <c r="G5142" s="56" t="s">
        <v>37</v>
      </c>
      <c r="H5142" s="56" t="s">
        <v>375</v>
      </c>
      <c r="I5142" s="56" t="s">
        <v>816</v>
      </c>
      <c r="J5142" s="56" t="s">
        <v>376</v>
      </c>
      <c r="K5142" s="56" t="s">
        <v>377</v>
      </c>
      <c r="L5142" s="56" t="s">
        <v>17078</v>
      </c>
      <c r="M5142" s="56" t="s">
        <v>378</v>
      </c>
      <c r="N5142" s="57">
        <v>750</v>
      </c>
      <c r="O5142" s="56">
        <v>50</v>
      </c>
      <c r="P5142" s="56">
        <v>15</v>
      </c>
      <c r="Q5142" s="59">
        <v>15</v>
      </c>
      <c r="R5142" s="60">
        <v>50</v>
      </c>
      <c r="S5142" s="56" t="s">
        <v>380</v>
      </c>
      <c r="T5142" s="56" t="s">
        <v>314</v>
      </c>
      <c r="U5142" s="56" t="s">
        <v>816</v>
      </c>
      <c r="V5142" s="52"/>
      <c r="W5142" s="59">
        <v>15</v>
      </c>
      <c r="X5142" s="60">
        <v>50</v>
      </c>
      <c r="Y5142" s="56" t="s">
        <v>17079</v>
      </c>
      <c r="Z5142" s="56" t="s">
        <v>4442</v>
      </c>
      <c r="AA5142" s="7"/>
      <c r="AB5142" s="7"/>
      <c r="AC5142" s="7"/>
      <c r="AD5142" s="1" t="s">
        <v>16282</v>
      </c>
    </row>
    <row r="5143" spans="1:30">
      <c r="A5143" s="55">
        <v>43944</v>
      </c>
      <c r="B5143" s="56" t="s">
        <v>15</v>
      </c>
      <c r="C5143" s="56" t="s">
        <v>4656</v>
      </c>
      <c r="D5143" s="56" t="s">
        <v>39</v>
      </c>
      <c r="E5143" s="56" t="s">
        <v>16</v>
      </c>
      <c r="F5143" s="56" t="s">
        <v>129</v>
      </c>
      <c r="G5143" s="56" t="s">
        <v>37</v>
      </c>
      <c r="H5143" s="56" t="s">
        <v>170</v>
      </c>
      <c r="I5143" s="56" t="s">
        <v>816</v>
      </c>
      <c r="J5143" s="56" t="s">
        <v>8668</v>
      </c>
      <c r="K5143" s="56" t="s">
        <v>167</v>
      </c>
      <c r="L5143" s="56" t="s">
        <v>168</v>
      </c>
      <c r="M5143" s="56">
        <v>25463374000174</v>
      </c>
      <c r="N5143" s="57">
        <v>720</v>
      </c>
      <c r="O5143" s="56">
        <v>60</v>
      </c>
      <c r="P5143" s="56">
        <v>12</v>
      </c>
      <c r="Q5143" s="59">
        <v>12</v>
      </c>
      <c r="R5143" s="60">
        <v>60</v>
      </c>
      <c r="S5143" s="56" t="s">
        <v>121</v>
      </c>
      <c r="T5143" s="56" t="s">
        <v>122</v>
      </c>
      <c r="U5143" s="56" t="s">
        <v>816</v>
      </c>
      <c r="V5143" s="52"/>
      <c r="W5143" s="59">
        <v>12</v>
      </c>
      <c r="X5143" s="60">
        <v>60</v>
      </c>
      <c r="Y5143" s="56" t="s">
        <v>17080</v>
      </c>
      <c r="Z5143" s="56" t="s">
        <v>4442</v>
      </c>
      <c r="AA5143" s="7"/>
      <c r="AB5143" s="7"/>
      <c r="AC5143" s="7"/>
      <c r="AD5143" s="1" t="s">
        <v>16282</v>
      </c>
    </row>
    <row r="5144" spans="1:30">
      <c r="A5144" s="55">
        <v>43936</v>
      </c>
      <c r="B5144" s="56" t="s">
        <v>15</v>
      </c>
      <c r="C5144" s="56" t="s">
        <v>4632</v>
      </c>
      <c r="D5144" s="56"/>
      <c r="E5144" s="56" t="s">
        <v>16</v>
      </c>
      <c r="F5144" s="56"/>
      <c r="G5144" s="56" t="s">
        <v>17</v>
      </c>
      <c r="H5144" s="56" t="s">
        <v>3788</v>
      </c>
      <c r="I5144" s="56" t="s">
        <v>816</v>
      </c>
      <c r="J5144" s="56" t="s">
        <v>3776</v>
      </c>
      <c r="K5144" s="56" t="s">
        <v>2294</v>
      </c>
      <c r="L5144" s="56" t="s">
        <v>16944</v>
      </c>
      <c r="M5144" s="56" t="s">
        <v>2620</v>
      </c>
      <c r="N5144" s="57">
        <v>558</v>
      </c>
      <c r="O5144" s="56">
        <v>100</v>
      </c>
      <c r="P5144" s="56">
        <v>5.58</v>
      </c>
      <c r="Q5144" s="59">
        <v>5.58</v>
      </c>
      <c r="R5144" s="60">
        <v>100</v>
      </c>
      <c r="S5144" s="56" t="s">
        <v>3787</v>
      </c>
      <c r="T5144" s="56"/>
      <c r="U5144" s="56" t="s">
        <v>816</v>
      </c>
      <c r="V5144" s="52"/>
      <c r="W5144" s="59">
        <v>5.58</v>
      </c>
      <c r="X5144" s="60">
        <v>100</v>
      </c>
      <c r="Y5144" s="56" t="s">
        <v>17081</v>
      </c>
      <c r="Z5144" s="56" t="s">
        <v>4442</v>
      </c>
      <c r="AA5144" s="7"/>
      <c r="AB5144" s="7"/>
      <c r="AC5144" s="7"/>
      <c r="AD5144" s="1" t="s">
        <v>16282</v>
      </c>
    </row>
    <row r="5145" spans="1:30">
      <c r="A5145" s="55">
        <v>43922</v>
      </c>
      <c r="B5145" s="56" t="s">
        <v>21</v>
      </c>
      <c r="C5145" s="56" t="s">
        <v>5366</v>
      </c>
      <c r="D5145" s="56"/>
      <c r="E5145" s="56" t="s">
        <v>16</v>
      </c>
      <c r="F5145" s="56" t="s">
        <v>1350</v>
      </c>
      <c r="G5145" s="56" t="s">
        <v>17</v>
      </c>
      <c r="H5145" s="56" t="s">
        <v>1359</v>
      </c>
      <c r="I5145" s="56" t="s">
        <v>4892</v>
      </c>
      <c r="J5145" s="56"/>
      <c r="K5145" s="56" t="s">
        <v>920</v>
      </c>
      <c r="L5145" s="56" t="s">
        <v>17082</v>
      </c>
      <c r="M5145" s="56" t="s">
        <v>1300</v>
      </c>
      <c r="N5145" s="57">
        <v>400</v>
      </c>
      <c r="O5145" s="56"/>
      <c r="P5145" s="56">
        <v>10</v>
      </c>
      <c r="Q5145" s="59" t="s">
        <v>815</v>
      </c>
      <c r="R5145" s="60" t="s">
        <v>815</v>
      </c>
      <c r="S5145" s="56" t="s">
        <v>1354</v>
      </c>
      <c r="T5145" s="56"/>
      <c r="U5145" s="56" t="s">
        <v>4892</v>
      </c>
      <c r="V5145" s="52"/>
      <c r="W5145" s="59" t="s">
        <v>815</v>
      </c>
      <c r="X5145" s="20">
        <v>0</v>
      </c>
      <c r="Y5145" s="56" t="s">
        <v>17083</v>
      </c>
      <c r="Z5145" s="56" t="s">
        <v>4443</v>
      </c>
      <c r="AA5145" s="7"/>
      <c r="AB5145" s="7"/>
      <c r="AC5145" s="7"/>
      <c r="AD5145" s="1" t="s">
        <v>16282</v>
      </c>
    </row>
    <row r="5146" spans="1:30">
      <c r="A5146" s="55">
        <v>43944</v>
      </c>
      <c r="B5146" s="56" t="s">
        <v>15</v>
      </c>
      <c r="C5146" s="56" t="s">
        <v>5184</v>
      </c>
      <c r="D5146" s="56" t="s">
        <v>474</v>
      </c>
      <c r="E5146" s="56" t="s">
        <v>16</v>
      </c>
      <c r="F5146" s="56" t="s">
        <v>646</v>
      </c>
      <c r="G5146" s="56" t="s">
        <v>37</v>
      </c>
      <c r="H5146" s="56" t="s">
        <v>506</v>
      </c>
      <c r="I5146" s="56" t="s">
        <v>816</v>
      </c>
      <c r="J5146" s="56" t="s">
        <v>675</v>
      </c>
      <c r="K5146" s="56" t="s">
        <v>676</v>
      </c>
      <c r="L5146" s="56" t="s">
        <v>594</v>
      </c>
      <c r="M5146" s="56" t="s">
        <v>595</v>
      </c>
      <c r="N5146" s="57">
        <v>346</v>
      </c>
      <c r="O5146" s="56">
        <v>4</v>
      </c>
      <c r="P5146" s="56">
        <v>86.5</v>
      </c>
      <c r="Q5146" s="59">
        <v>86.5</v>
      </c>
      <c r="R5146" s="60">
        <v>4</v>
      </c>
      <c r="S5146" s="56" t="s">
        <v>479</v>
      </c>
      <c r="T5146" s="56"/>
      <c r="U5146" s="56" t="s">
        <v>816</v>
      </c>
      <c r="V5146" s="52"/>
      <c r="W5146" s="59">
        <v>86.5</v>
      </c>
      <c r="X5146" s="60">
        <v>4</v>
      </c>
      <c r="Y5146" s="56" t="s">
        <v>17084</v>
      </c>
      <c r="Z5146" s="56" t="s">
        <v>4442</v>
      </c>
      <c r="AA5146" s="7"/>
      <c r="AB5146" s="7"/>
      <c r="AC5146" s="7"/>
      <c r="AD5146" s="1" t="s">
        <v>16282</v>
      </c>
    </row>
    <row r="5147" spans="1:30">
      <c r="A5147" s="55">
        <v>43944</v>
      </c>
      <c r="B5147" s="56" t="s">
        <v>21</v>
      </c>
      <c r="C5147" s="56" t="s">
        <v>4238</v>
      </c>
      <c r="D5147" s="56" t="s">
        <v>309</v>
      </c>
      <c r="E5147" s="56" t="s">
        <v>16</v>
      </c>
      <c r="F5147" s="56" t="s">
        <v>5523</v>
      </c>
      <c r="G5147" s="56" t="s">
        <v>37</v>
      </c>
      <c r="H5147" s="56" t="s">
        <v>17085</v>
      </c>
      <c r="I5147" s="56" t="s">
        <v>816</v>
      </c>
      <c r="J5147" s="56" t="s">
        <v>10142</v>
      </c>
      <c r="K5147" s="56" t="s">
        <v>351</v>
      </c>
      <c r="L5147" s="56" t="s">
        <v>17086</v>
      </c>
      <c r="M5147" s="56" t="s">
        <v>2620</v>
      </c>
      <c r="N5147" s="57">
        <v>280</v>
      </c>
      <c r="O5147" s="56">
        <v>20</v>
      </c>
      <c r="P5147" s="56">
        <v>14</v>
      </c>
      <c r="Q5147" s="59">
        <v>14</v>
      </c>
      <c r="R5147" s="60">
        <v>20</v>
      </c>
      <c r="S5147" s="56" t="s">
        <v>17087</v>
      </c>
      <c r="T5147" s="56" t="s">
        <v>4405</v>
      </c>
      <c r="U5147" s="56" t="s">
        <v>816</v>
      </c>
      <c r="V5147" s="52"/>
      <c r="W5147" s="59">
        <v>14</v>
      </c>
      <c r="X5147" s="60">
        <v>20</v>
      </c>
      <c r="Y5147" s="56" t="s">
        <v>17088</v>
      </c>
      <c r="Z5147" s="56" t="s">
        <v>4442</v>
      </c>
      <c r="AA5147" s="7"/>
      <c r="AB5147" s="7"/>
      <c r="AC5147" s="7"/>
      <c r="AD5147" s="1" t="s">
        <v>16282</v>
      </c>
    </row>
    <row r="5148" spans="1:30">
      <c r="A5148" s="55">
        <v>43949</v>
      </c>
      <c r="B5148" s="56" t="s">
        <v>21</v>
      </c>
      <c r="C5148" s="56" t="s">
        <v>4499</v>
      </c>
      <c r="D5148" s="56"/>
      <c r="E5148" s="56" t="s">
        <v>16</v>
      </c>
      <c r="F5148" s="56" t="s">
        <v>2204</v>
      </c>
      <c r="G5148" s="56" t="s">
        <v>17</v>
      </c>
      <c r="H5148" s="56" t="s">
        <v>2212</v>
      </c>
      <c r="I5148" s="56" t="s">
        <v>30</v>
      </c>
      <c r="J5148" s="56" t="s">
        <v>2213</v>
      </c>
      <c r="K5148" s="56" t="s">
        <v>2214</v>
      </c>
      <c r="L5148" s="56" t="s">
        <v>17089</v>
      </c>
      <c r="M5148" s="56" t="s">
        <v>2215</v>
      </c>
      <c r="N5148" s="57">
        <v>250</v>
      </c>
      <c r="O5148" s="56">
        <v>1</v>
      </c>
      <c r="P5148" s="56">
        <v>250</v>
      </c>
      <c r="Q5148" s="59">
        <v>250</v>
      </c>
      <c r="R5148" s="60">
        <v>1</v>
      </c>
      <c r="S5148" s="56" t="s">
        <v>2217</v>
      </c>
      <c r="T5148" s="56" t="s">
        <v>2211</v>
      </c>
      <c r="U5148" s="56" t="s">
        <v>30</v>
      </c>
      <c r="V5148" s="52"/>
      <c r="W5148" s="59">
        <v>250</v>
      </c>
      <c r="X5148" s="60">
        <v>1</v>
      </c>
      <c r="Y5148" s="56" t="s">
        <v>17090</v>
      </c>
      <c r="Z5148" s="56" t="s">
        <v>4443</v>
      </c>
      <c r="AA5148" s="7"/>
      <c r="AB5148" s="7"/>
      <c r="AC5148" s="7"/>
      <c r="AD5148" s="1" t="s">
        <v>16282</v>
      </c>
    </row>
    <row r="5149" spans="1:30">
      <c r="A5149" s="55">
        <v>43949</v>
      </c>
      <c r="B5149" s="56" t="s">
        <v>21</v>
      </c>
      <c r="C5149" s="56" t="s">
        <v>4499</v>
      </c>
      <c r="D5149" s="56"/>
      <c r="E5149" s="56" t="s">
        <v>16</v>
      </c>
      <c r="F5149" s="56" t="s">
        <v>2204</v>
      </c>
      <c r="G5149" s="56" t="s">
        <v>17</v>
      </c>
      <c r="H5149" s="56" t="s">
        <v>2212</v>
      </c>
      <c r="I5149" s="56" t="s">
        <v>30</v>
      </c>
      <c r="J5149" s="56" t="s">
        <v>2222</v>
      </c>
      <c r="K5149" s="56" t="s">
        <v>2223</v>
      </c>
      <c r="L5149" s="56" t="s">
        <v>17091</v>
      </c>
      <c r="M5149" s="56" t="s">
        <v>2224</v>
      </c>
      <c r="N5149" s="57">
        <v>185</v>
      </c>
      <c r="O5149" s="56">
        <v>1</v>
      </c>
      <c r="P5149" s="56">
        <v>185</v>
      </c>
      <c r="Q5149" s="59">
        <v>185</v>
      </c>
      <c r="R5149" s="60">
        <v>1</v>
      </c>
      <c r="S5149" s="56" t="s">
        <v>2225</v>
      </c>
      <c r="T5149" s="56" t="s">
        <v>2211</v>
      </c>
      <c r="U5149" s="56" t="s">
        <v>30</v>
      </c>
      <c r="V5149" s="52"/>
      <c r="W5149" s="59">
        <v>185</v>
      </c>
      <c r="X5149" s="60">
        <v>1</v>
      </c>
      <c r="Y5149" s="56" t="s">
        <v>17092</v>
      </c>
      <c r="Z5149" s="56" t="s">
        <v>4443</v>
      </c>
      <c r="AA5149" s="7"/>
      <c r="AB5149" s="7"/>
      <c r="AC5149" s="7"/>
      <c r="AD5149" s="1" t="s">
        <v>16282</v>
      </c>
    </row>
    <row r="5150" spans="1:30">
      <c r="A5150" s="55">
        <v>43949</v>
      </c>
      <c r="B5150" s="56" t="s">
        <v>15</v>
      </c>
      <c r="C5150" s="56" t="s">
        <v>4475</v>
      </c>
      <c r="D5150" s="56"/>
      <c r="E5150" s="56" t="s">
        <v>16</v>
      </c>
      <c r="F5150" s="56"/>
      <c r="G5150" s="56" t="s">
        <v>17</v>
      </c>
      <c r="H5150" s="56" t="s">
        <v>17093</v>
      </c>
      <c r="I5150" s="56" t="s">
        <v>30</v>
      </c>
      <c r="J5150" s="56" t="s">
        <v>17094</v>
      </c>
      <c r="K5150" s="56" t="s">
        <v>17095</v>
      </c>
      <c r="L5150" s="56" t="s">
        <v>17096</v>
      </c>
      <c r="M5150" s="56" t="s">
        <v>797</v>
      </c>
      <c r="N5150" s="57">
        <v>140</v>
      </c>
      <c r="O5150" s="56"/>
      <c r="P5150" s="56"/>
      <c r="Q5150" s="59" t="s">
        <v>815</v>
      </c>
      <c r="R5150" s="60" t="s">
        <v>815</v>
      </c>
      <c r="S5150" s="56" t="s">
        <v>16275</v>
      </c>
      <c r="T5150" s="56"/>
      <c r="U5150" s="56" t="s">
        <v>30</v>
      </c>
      <c r="V5150" s="52"/>
      <c r="W5150" s="59" t="s">
        <v>815</v>
      </c>
      <c r="X5150" s="20">
        <v>0</v>
      </c>
      <c r="Y5150" s="56" t="s">
        <v>17097</v>
      </c>
      <c r="Z5150" s="56" t="s">
        <v>4443</v>
      </c>
      <c r="AA5150" s="7"/>
      <c r="AB5150" s="7"/>
      <c r="AC5150" s="7"/>
      <c r="AD5150" s="1" t="s">
        <v>16282</v>
      </c>
    </row>
    <row r="5151" spans="1:30">
      <c r="A5151" s="55">
        <v>43949</v>
      </c>
      <c r="B5151" s="56" t="s">
        <v>21</v>
      </c>
      <c r="C5151" s="56" t="s">
        <v>4499</v>
      </c>
      <c r="D5151" s="56"/>
      <c r="E5151" s="56" t="s">
        <v>16</v>
      </c>
      <c r="F5151" s="56" t="s">
        <v>2204</v>
      </c>
      <c r="G5151" s="56" t="s">
        <v>17</v>
      </c>
      <c r="H5151" s="56" t="s">
        <v>2218</v>
      </c>
      <c r="I5151" s="56" t="s">
        <v>4892</v>
      </c>
      <c r="J5151" s="56" t="s">
        <v>2213</v>
      </c>
      <c r="K5151" s="56" t="s">
        <v>2214</v>
      </c>
      <c r="L5151" s="56" t="s">
        <v>17098</v>
      </c>
      <c r="M5151" s="56" t="s">
        <v>2219</v>
      </c>
      <c r="N5151" s="57">
        <v>20</v>
      </c>
      <c r="O5151" s="56">
        <v>1</v>
      </c>
      <c r="P5151" s="56">
        <v>20</v>
      </c>
      <c r="Q5151" s="59">
        <v>20</v>
      </c>
      <c r="R5151" s="60">
        <v>1</v>
      </c>
      <c r="S5151" s="56" t="s">
        <v>2217</v>
      </c>
      <c r="T5151" s="56" t="s">
        <v>2211</v>
      </c>
      <c r="U5151" s="56" t="s">
        <v>4892</v>
      </c>
      <c r="V5151" s="52"/>
      <c r="W5151" s="59">
        <v>20</v>
      </c>
      <c r="X5151" s="60">
        <v>1</v>
      </c>
      <c r="Y5151" s="56" t="s">
        <v>17099</v>
      </c>
      <c r="Z5151" s="56" t="s">
        <v>4443</v>
      </c>
      <c r="AA5151" s="7"/>
      <c r="AB5151" s="7"/>
      <c r="AC5151" s="7"/>
      <c r="AD5151" s="1" t="s">
        <v>16282</v>
      </c>
    </row>
    <row r="5152" spans="1:30">
      <c r="A5152" s="55">
        <v>43949</v>
      </c>
      <c r="B5152" s="56" t="s">
        <v>21</v>
      </c>
      <c r="C5152" s="56" t="s">
        <v>4499</v>
      </c>
      <c r="D5152" s="56"/>
      <c r="E5152" s="56" t="s">
        <v>16</v>
      </c>
      <c r="F5152" s="56" t="s">
        <v>2204</v>
      </c>
      <c r="G5152" s="56" t="s">
        <v>17</v>
      </c>
      <c r="H5152" s="56" t="s">
        <v>2221</v>
      </c>
      <c r="I5152" s="56" t="s">
        <v>30</v>
      </c>
      <c r="J5152" s="56" t="s">
        <v>2213</v>
      </c>
      <c r="K5152" s="56" t="s">
        <v>2214</v>
      </c>
      <c r="L5152" s="56" t="s">
        <v>17098</v>
      </c>
      <c r="M5152" s="56" t="s">
        <v>2219</v>
      </c>
      <c r="N5152" s="57">
        <v>5</v>
      </c>
      <c r="O5152" s="56">
        <v>1</v>
      </c>
      <c r="P5152" s="56">
        <v>5</v>
      </c>
      <c r="Q5152" s="59">
        <v>5</v>
      </c>
      <c r="R5152" s="60">
        <v>1</v>
      </c>
      <c r="S5152" s="56" t="s">
        <v>2217</v>
      </c>
      <c r="T5152" s="56" t="s">
        <v>2211</v>
      </c>
      <c r="U5152" s="56" t="s">
        <v>30</v>
      </c>
      <c r="V5152" s="52"/>
      <c r="W5152" s="59">
        <v>5</v>
      </c>
      <c r="X5152" s="60">
        <v>1</v>
      </c>
      <c r="Y5152" s="56" t="s">
        <v>17100</v>
      </c>
      <c r="Z5152" s="56" t="s">
        <v>4443</v>
      </c>
      <c r="AA5152" s="7"/>
      <c r="AB5152" s="7"/>
      <c r="AC5152" s="7"/>
      <c r="AD5152" s="1" t="s">
        <v>16282</v>
      </c>
    </row>
    <row r="5153" spans="1:30">
      <c r="A5153" s="55">
        <v>43949</v>
      </c>
      <c r="B5153" s="56" t="s">
        <v>21</v>
      </c>
      <c r="C5153" s="56" t="s">
        <v>4499</v>
      </c>
      <c r="D5153" s="56"/>
      <c r="E5153" s="56" t="s">
        <v>16</v>
      </c>
      <c r="F5153" s="56" t="s">
        <v>2204</v>
      </c>
      <c r="G5153" s="56" t="s">
        <v>17</v>
      </c>
      <c r="H5153" s="56" t="s">
        <v>2221</v>
      </c>
      <c r="I5153" s="56" t="s">
        <v>30</v>
      </c>
      <c r="J5153" s="56" t="s">
        <v>2222</v>
      </c>
      <c r="K5153" s="56" t="s">
        <v>2223</v>
      </c>
      <c r="L5153" s="56" t="s">
        <v>17091</v>
      </c>
      <c r="M5153" s="56" t="s">
        <v>2224</v>
      </c>
      <c r="N5153" s="57">
        <v>2.99</v>
      </c>
      <c r="O5153" s="56">
        <v>1</v>
      </c>
      <c r="P5153" s="56">
        <v>2.99</v>
      </c>
      <c r="Q5153" s="59">
        <v>2.99</v>
      </c>
      <c r="R5153" s="60">
        <v>1</v>
      </c>
      <c r="S5153" s="56" t="s">
        <v>2225</v>
      </c>
      <c r="T5153" s="56" t="s">
        <v>2211</v>
      </c>
      <c r="U5153" s="56" t="s">
        <v>30</v>
      </c>
      <c r="V5153" s="52"/>
      <c r="W5153" s="59">
        <v>2.99</v>
      </c>
      <c r="X5153" s="60">
        <v>1</v>
      </c>
      <c r="Y5153" s="56" t="s">
        <v>17101</v>
      </c>
      <c r="Z5153" s="56" t="s">
        <v>4443</v>
      </c>
      <c r="AA5153" s="7"/>
      <c r="AB5153" s="7"/>
      <c r="AC5153" s="7"/>
      <c r="AD5153" s="1" t="s">
        <v>16282</v>
      </c>
    </row>
    <row r="5154" spans="1:30">
      <c r="A5154" s="55">
        <v>43943</v>
      </c>
      <c r="B5154" s="56" t="s">
        <v>21</v>
      </c>
      <c r="C5154" s="56" t="s">
        <v>4449</v>
      </c>
      <c r="D5154" s="56" t="s">
        <v>678</v>
      </c>
      <c r="E5154" s="56" t="s">
        <v>16</v>
      </c>
      <c r="F5154" s="56" t="s">
        <v>679</v>
      </c>
      <c r="G5154" s="56" t="s">
        <v>17</v>
      </c>
      <c r="H5154" s="56" t="s">
        <v>680</v>
      </c>
      <c r="I5154" s="56" t="s">
        <v>816</v>
      </c>
      <c r="J5154" s="56" t="s">
        <v>681</v>
      </c>
      <c r="K5154" s="56" t="s">
        <v>682</v>
      </c>
      <c r="L5154" s="56"/>
      <c r="M5154" s="56"/>
      <c r="N5154" s="57"/>
      <c r="O5154" s="56"/>
      <c r="P5154" s="56"/>
      <c r="Q5154" s="59" t="s">
        <v>815</v>
      </c>
      <c r="R5154" s="60" t="s">
        <v>815</v>
      </c>
      <c r="S5154" s="56" t="s">
        <v>17102</v>
      </c>
      <c r="T5154" s="56" t="s">
        <v>684</v>
      </c>
      <c r="U5154" s="56" t="s">
        <v>816</v>
      </c>
      <c r="V5154" s="52"/>
      <c r="W5154" s="59" t="s">
        <v>815</v>
      </c>
      <c r="X5154" s="20">
        <v>0</v>
      </c>
      <c r="Y5154" s="56" t="s">
        <v>17103</v>
      </c>
      <c r="Z5154" s="56" t="s">
        <v>4442</v>
      </c>
      <c r="AA5154" s="7"/>
      <c r="AB5154" s="7"/>
      <c r="AC5154" s="7"/>
      <c r="AD5154" s="1" t="s">
        <v>16282</v>
      </c>
    </row>
    <row r="5155" spans="1:30">
      <c r="A5155" s="55">
        <v>43944</v>
      </c>
      <c r="B5155" s="56" t="s">
        <v>21</v>
      </c>
      <c r="C5155" s="56" t="s">
        <v>4449</v>
      </c>
      <c r="D5155" s="56" t="s">
        <v>678</v>
      </c>
      <c r="E5155" s="56" t="s">
        <v>16</v>
      </c>
      <c r="F5155" s="56" t="s">
        <v>685</v>
      </c>
      <c r="G5155" s="56" t="s">
        <v>34</v>
      </c>
      <c r="H5155" s="56" t="s">
        <v>686</v>
      </c>
      <c r="I5155" s="56" t="s">
        <v>816</v>
      </c>
      <c r="J5155" s="56" t="s">
        <v>687</v>
      </c>
      <c r="K5155" s="56" t="s">
        <v>184</v>
      </c>
      <c r="L5155" s="56"/>
      <c r="M5155" s="56"/>
      <c r="N5155" s="57"/>
      <c r="O5155" s="56"/>
      <c r="P5155" s="56"/>
      <c r="Q5155" s="59" t="s">
        <v>815</v>
      </c>
      <c r="R5155" s="60" t="s">
        <v>815</v>
      </c>
      <c r="S5155" s="56" t="s">
        <v>17104</v>
      </c>
      <c r="T5155" s="56" t="s">
        <v>684</v>
      </c>
      <c r="U5155" s="56" t="s">
        <v>816</v>
      </c>
      <c r="V5155" s="52"/>
      <c r="W5155" s="59" t="s">
        <v>815</v>
      </c>
      <c r="X5155" s="20">
        <v>0</v>
      </c>
      <c r="Y5155" s="56" t="s">
        <v>17105</v>
      </c>
      <c r="Z5155" s="56" t="s">
        <v>4442</v>
      </c>
      <c r="AA5155" s="7"/>
      <c r="AB5155" s="7"/>
      <c r="AC5155" s="7"/>
      <c r="AD5155" s="1" t="s">
        <v>16282</v>
      </c>
    </row>
    <row r="5156" spans="1:30">
      <c r="A5156" s="55">
        <v>43948</v>
      </c>
      <c r="B5156" s="56" t="s">
        <v>21</v>
      </c>
      <c r="C5156" s="56" t="s">
        <v>4449</v>
      </c>
      <c r="D5156" s="56" t="s">
        <v>678</v>
      </c>
      <c r="E5156" s="56" t="s">
        <v>16</v>
      </c>
      <c r="F5156" s="56" t="s">
        <v>679</v>
      </c>
      <c r="G5156" s="56" t="s">
        <v>34</v>
      </c>
      <c r="H5156" s="56" t="s">
        <v>805</v>
      </c>
      <c r="I5156" s="56" t="s">
        <v>30</v>
      </c>
      <c r="J5156" s="56" t="s">
        <v>806</v>
      </c>
      <c r="K5156" s="56" t="s">
        <v>807</v>
      </c>
      <c r="L5156" s="56"/>
      <c r="M5156" s="56"/>
      <c r="N5156" s="57"/>
      <c r="O5156" s="56"/>
      <c r="P5156" s="56"/>
      <c r="Q5156" s="59" t="s">
        <v>815</v>
      </c>
      <c r="R5156" s="60" t="s">
        <v>815</v>
      </c>
      <c r="S5156" s="56" t="s">
        <v>808</v>
      </c>
      <c r="T5156" s="56" t="s">
        <v>684</v>
      </c>
      <c r="U5156" s="56" t="s">
        <v>30</v>
      </c>
      <c r="V5156" s="52"/>
      <c r="W5156" s="59" t="s">
        <v>815</v>
      </c>
      <c r="X5156" s="20">
        <v>0</v>
      </c>
      <c r="Y5156" s="56" t="s">
        <v>17106</v>
      </c>
      <c r="Z5156" s="56" t="s">
        <v>4443</v>
      </c>
      <c r="AA5156" s="7"/>
      <c r="AB5156" s="7"/>
      <c r="AC5156" s="7"/>
      <c r="AD5156" s="1" t="s">
        <v>16282</v>
      </c>
    </row>
    <row r="5157" spans="1:30">
      <c r="A5157" s="55">
        <v>43949</v>
      </c>
      <c r="B5157" s="56" t="s">
        <v>21</v>
      </c>
      <c r="C5157" s="56" t="s">
        <v>4449</v>
      </c>
      <c r="D5157" s="56" t="s">
        <v>678</v>
      </c>
      <c r="E5157" s="56" t="s">
        <v>117</v>
      </c>
      <c r="F5157" s="56" t="s">
        <v>809</v>
      </c>
      <c r="G5157" s="56" t="s">
        <v>37</v>
      </c>
      <c r="H5157" s="56" t="s">
        <v>810</v>
      </c>
      <c r="I5157" s="56" t="s">
        <v>816</v>
      </c>
      <c r="J5157" s="56"/>
      <c r="K5157" s="56" t="s">
        <v>811</v>
      </c>
      <c r="L5157" s="56"/>
      <c r="M5157" s="56"/>
      <c r="N5157" s="57"/>
      <c r="O5157" s="56"/>
      <c r="P5157" s="56"/>
      <c r="Q5157" s="59" t="s">
        <v>815</v>
      </c>
      <c r="R5157" s="60" t="s">
        <v>815</v>
      </c>
      <c r="S5157" s="56" t="s">
        <v>690</v>
      </c>
      <c r="T5157" s="56" t="s">
        <v>684</v>
      </c>
      <c r="U5157" s="56" t="s">
        <v>816</v>
      </c>
      <c r="V5157" s="52"/>
      <c r="W5157" s="59" t="s">
        <v>815</v>
      </c>
      <c r="X5157" s="20">
        <v>0</v>
      </c>
      <c r="Y5157" s="56" t="s">
        <v>17107</v>
      </c>
      <c r="Z5157" s="56" t="s">
        <v>4442</v>
      </c>
      <c r="AA5157" s="7"/>
      <c r="AB5157" s="7"/>
      <c r="AC5157" s="7"/>
      <c r="AD5157" s="1" t="s">
        <v>16282</v>
      </c>
    </row>
    <row r="5158" spans="1:30">
      <c r="A5158" s="55">
        <v>43949</v>
      </c>
      <c r="B5158" s="56" t="s">
        <v>21</v>
      </c>
      <c r="C5158" s="56" t="s">
        <v>4449</v>
      </c>
      <c r="D5158" s="56" t="s">
        <v>678</v>
      </c>
      <c r="E5158" s="56" t="s">
        <v>117</v>
      </c>
      <c r="F5158" s="56" t="s">
        <v>812</v>
      </c>
      <c r="G5158" s="56" t="s">
        <v>37</v>
      </c>
      <c r="H5158" s="56" t="s">
        <v>813</v>
      </c>
      <c r="I5158" s="56" t="s">
        <v>816</v>
      </c>
      <c r="J5158" s="56"/>
      <c r="K5158" s="56" t="s">
        <v>811</v>
      </c>
      <c r="L5158" s="56"/>
      <c r="M5158" s="56"/>
      <c r="N5158" s="57"/>
      <c r="O5158" s="56"/>
      <c r="P5158" s="56"/>
      <c r="Q5158" s="59" t="s">
        <v>815</v>
      </c>
      <c r="R5158" s="60" t="s">
        <v>815</v>
      </c>
      <c r="S5158" s="56" t="s">
        <v>690</v>
      </c>
      <c r="T5158" s="56" t="s">
        <v>684</v>
      </c>
      <c r="U5158" s="56" t="s">
        <v>816</v>
      </c>
      <c r="V5158" s="52"/>
      <c r="W5158" s="59" t="s">
        <v>815</v>
      </c>
      <c r="X5158" s="20">
        <v>0</v>
      </c>
      <c r="Y5158" s="56" t="s">
        <v>17108</v>
      </c>
      <c r="Z5158" s="56" t="s">
        <v>4442</v>
      </c>
      <c r="AA5158" s="7"/>
      <c r="AB5158" s="7"/>
      <c r="AC5158" s="7"/>
      <c r="AD5158" s="1" t="s">
        <v>16282</v>
      </c>
    </row>
    <row r="5159" spans="1:30">
      <c r="A5159" s="55">
        <v>43937</v>
      </c>
      <c r="B5159" s="56" t="s">
        <v>15</v>
      </c>
      <c r="C5159" s="56" t="s">
        <v>4475</v>
      </c>
      <c r="D5159" s="56"/>
      <c r="E5159" s="56" t="s">
        <v>128</v>
      </c>
      <c r="F5159" s="56" t="s">
        <v>4698</v>
      </c>
      <c r="G5159" s="56" t="s">
        <v>17</v>
      </c>
      <c r="H5159" s="56" t="s">
        <v>17109</v>
      </c>
      <c r="I5159" s="56" t="s">
        <v>816</v>
      </c>
      <c r="J5159" s="56" t="s">
        <v>17110</v>
      </c>
      <c r="K5159" s="56" t="s">
        <v>4826</v>
      </c>
      <c r="L5159" s="56" t="s">
        <v>797</v>
      </c>
      <c r="M5159" s="56" t="s">
        <v>797</v>
      </c>
      <c r="N5159" s="57"/>
      <c r="O5159" s="56"/>
      <c r="P5159" s="56"/>
      <c r="Q5159" s="59" t="s">
        <v>815</v>
      </c>
      <c r="R5159" s="60" t="s">
        <v>815</v>
      </c>
      <c r="S5159" s="56" t="s">
        <v>5050</v>
      </c>
      <c r="T5159" s="56"/>
      <c r="U5159" s="56" t="s">
        <v>816</v>
      </c>
      <c r="V5159" s="52"/>
      <c r="W5159" s="59" t="s">
        <v>815</v>
      </c>
      <c r="X5159" s="20">
        <v>0</v>
      </c>
      <c r="Y5159" s="56" t="s">
        <v>17111</v>
      </c>
      <c r="Z5159" s="56" t="s">
        <v>4442</v>
      </c>
      <c r="AA5159" s="7"/>
      <c r="AB5159" s="7"/>
      <c r="AC5159" s="7"/>
      <c r="AD5159" s="1" t="s">
        <v>16282</v>
      </c>
    </row>
    <row r="5160" spans="1:30">
      <c r="A5160" s="55">
        <v>43941</v>
      </c>
      <c r="B5160" s="56" t="s">
        <v>15</v>
      </c>
      <c r="C5160" s="56" t="s">
        <v>4475</v>
      </c>
      <c r="D5160" s="56"/>
      <c r="E5160" s="56" t="s">
        <v>117</v>
      </c>
      <c r="F5160" s="56" t="s">
        <v>17112</v>
      </c>
      <c r="G5160" s="56" t="s">
        <v>17</v>
      </c>
      <c r="H5160" s="56" t="s">
        <v>17113</v>
      </c>
      <c r="I5160" s="56" t="s">
        <v>30</v>
      </c>
      <c r="J5160" s="56" t="s">
        <v>797</v>
      </c>
      <c r="K5160" s="56" t="s">
        <v>797</v>
      </c>
      <c r="L5160" s="56" t="s">
        <v>797</v>
      </c>
      <c r="M5160" s="56" t="s">
        <v>797</v>
      </c>
      <c r="N5160" s="57"/>
      <c r="O5160" s="56"/>
      <c r="P5160" s="56"/>
      <c r="Q5160" s="59" t="s">
        <v>815</v>
      </c>
      <c r="R5160" s="60" t="s">
        <v>815</v>
      </c>
      <c r="S5160" s="56" t="s">
        <v>16848</v>
      </c>
      <c r="T5160" s="56"/>
      <c r="U5160" s="56" t="s">
        <v>30</v>
      </c>
      <c r="V5160" s="52"/>
      <c r="W5160" s="59" t="s">
        <v>815</v>
      </c>
      <c r="X5160" s="20">
        <v>0</v>
      </c>
      <c r="Y5160" s="56" t="s">
        <v>17114</v>
      </c>
      <c r="Z5160" s="56" t="s">
        <v>4443</v>
      </c>
      <c r="AA5160" s="7"/>
      <c r="AB5160" s="7"/>
      <c r="AC5160" s="7"/>
      <c r="AD5160" s="1" t="s">
        <v>16282</v>
      </c>
    </row>
    <row r="5161" spans="1:30">
      <c r="A5161" s="55">
        <v>43937</v>
      </c>
      <c r="B5161" s="56" t="s">
        <v>21</v>
      </c>
      <c r="C5161" s="56" t="s">
        <v>7892</v>
      </c>
      <c r="D5161" s="56"/>
      <c r="E5161" s="56" t="s">
        <v>16</v>
      </c>
      <c r="F5161" s="56"/>
      <c r="G5161" s="56" t="s">
        <v>17</v>
      </c>
      <c r="H5161" s="56" t="s">
        <v>1149</v>
      </c>
      <c r="I5161" s="56" t="s">
        <v>816</v>
      </c>
      <c r="J5161" s="56" t="s">
        <v>1150</v>
      </c>
      <c r="K5161" s="56" t="s">
        <v>1151</v>
      </c>
      <c r="L5161" s="56" t="s">
        <v>1152</v>
      </c>
      <c r="M5161" s="56" t="s">
        <v>1153</v>
      </c>
      <c r="N5161" s="57"/>
      <c r="O5161" s="56"/>
      <c r="P5161" s="56"/>
      <c r="Q5161" s="59" t="s">
        <v>815</v>
      </c>
      <c r="R5161" s="60" t="s">
        <v>815</v>
      </c>
      <c r="S5161" s="56"/>
      <c r="T5161" s="56"/>
      <c r="U5161" s="56" t="s">
        <v>816</v>
      </c>
      <c r="V5161" s="52"/>
      <c r="W5161" s="59" t="s">
        <v>815</v>
      </c>
      <c r="X5161" s="20">
        <v>0</v>
      </c>
      <c r="Y5161" s="56" t="s">
        <v>17115</v>
      </c>
      <c r="Z5161" s="56" t="s">
        <v>4442</v>
      </c>
      <c r="AA5161" s="7"/>
      <c r="AB5161" s="7"/>
      <c r="AC5161" s="7"/>
      <c r="AD5161" s="1" t="s">
        <v>16282</v>
      </c>
    </row>
    <row r="5162" spans="1:30">
      <c r="A5162" s="55">
        <v>43937</v>
      </c>
      <c r="B5162" s="56" t="s">
        <v>21</v>
      </c>
      <c r="C5162" s="56" t="s">
        <v>7892</v>
      </c>
      <c r="D5162" s="56"/>
      <c r="E5162" s="56" t="s">
        <v>16</v>
      </c>
      <c r="F5162" s="56"/>
      <c r="G5162" s="56" t="s">
        <v>17</v>
      </c>
      <c r="H5162" s="56" t="s">
        <v>1149</v>
      </c>
      <c r="I5162" s="56" t="s">
        <v>816</v>
      </c>
      <c r="J5162" s="56" t="s">
        <v>1150</v>
      </c>
      <c r="K5162" s="56" t="s">
        <v>1151</v>
      </c>
      <c r="L5162" s="56" t="s">
        <v>17116</v>
      </c>
      <c r="M5162" s="56" t="s">
        <v>1154</v>
      </c>
      <c r="N5162" s="57"/>
      <c r="O5162" s="56"/>
      <c r="P5162" s="56"/>
      <c r="Q5162" s="59" t="s">
        <v>815</v>
      </c>
      <c r="R5162" s="60" t="s">
        <v>815</v>
      </c>
      <c r="S5162" s="56"/>
      <c r="T5162" s="56"/>
      <c r="U5162" s="56" t="s">
        <v>816</v>
      </c>
      <c r="V5162" s="52"/>
      <c r="W5162" s="59" t="s">
        <v>815</v>
      </c>
      <c r="X5162" s="20">
        <v>0</v>
      </c>
      <c r="Y5162" s="56" t="s">
        <v>17117</v>
      </c>
      <c r="Z5162" s="56" t="s">
        <v>4442</v>
      </c>
      <c r="AA5162" s="7"/>
      <c r="AB5162" s="7"/>
      <c r="AC5162" s="7"/>
      <c r="AD5162" s="1" t="s">
        <v>16282</v>
      </c>
    </row>
    <row r="5163" spans="1:30">
      <c r="A5163" s="55">
        <v>43937</v>
      </c>
      <c r="B5163" s="56" t="s">
        <v>21</v>
      </c>
      <c r="C5163" s="56" t="s">
        <v>7892</v>
      </c>
      <c r="D5163" s="56"/>
      <c r="E5163" s="56" t="s">
        <v>16</v>
      </c>
      <c r="F5163" s="56"/>
      <c r="G5163" s="56" t="s">
        <v>17</v>
      </c>
      <c r="H5163" s="56" t="s">
        <v>1149</v>
      </c>
      <c r="I5163" s="56" t="s">
        <v>816</v>
      </c>
      <c r="J5163" s="56" t="s">
        <v>1150</v>
      </c>
      <c r="K5163" s="56" t="s">
        <v>1151</v>
      </c>
      <c r="L5163" s="56" t="s">
        <v>17118</v>
      </c>
      <c r="M5163" s="56" t="s">
        <v>1155</v>
      </c>
      <c r="N5163" s="57"/>
      <c r="O5163" s="56"/>
      <c r="P5163" s="56"/>
      <c r="Q5163" s="59" t="s">
        <v>815</v>
      </c>
      <c r="R5163" s="60" t="s">
        <v>815</v>
      </c>
      <c r="S5163" s="56"/>
      <c r="T5163" s="56"/>
      <c r="U5163" s="56" t="s">
        <v>816</v>
      </c>
      <c r="V5163" s="52"/>
      <c r="W5163" s="59" t="s">
        <v>815</v>
      </c>
      <c r="X5163" s="20">
        <v>0</v>
      </c>
      <c r="Y5163" s="56" t="s">
        <v>17119</v>
      </c>
      <c r="Z5163" s="56" t="s">
        <v>4442</v>
      </c>
      <c r="AA5163" s="7"/>
      <c r="AB5163" s="7"/>
      <c r="AC5163" s="7"/>
      <c r="AD5163" s="1" t="s">
        <v>16282</v>
      </c>
    </row>
    <row r="5164" spans="1:30">
      <c r="A5164" s="55">
        <v>43943</v>
      </c>
      <c r="B5164" s="56" t="s">
        <v>21</v>
      </c>
      <c r="C5164" s="56" t="s">
        <v>6136</v>
      </c>
      <c r="D5164" s="56"/>
      <c r="E5164" s="56" t="s">
        <v>16</v>
      </c>
      <c r="F5164" s="56"/>
      <c r="G5164" s="56" t="s">
        <v>17</v>
      </c>
      <c r="H5164" s="56" t="s">
        <v>1269</v>
      </c>
      <c r="I5164" s="56" t="s">
        <v>30</v>
      </c>
      <c r="J5164" s="56" t="s">
        <v>1270</v>
      </c>
      <c r="K5164" s="56" t="s">
        <v>1271</v>
      </c>
      <c r="L5164" s="56" t="s">
        <v>16926</v>
      </c>
      <c r="M5164" s="56"/>
      <c r="N5164" s="57"/>
      <c r="O5164" s="56"/>
      <c r="P5164" s="56"/>
      <c r="Q5164" s="59" t="s">
        <v>815</v>
      </c>
      <c r="R5164" s="60" t="s">
        <v>815</v>
      </c>
      <c r="S5164" s="56"/>
      <c r="T5164" s="56"/>
      <c r="U5164" s="56" t="s">
        <v>30</v>
      </c>
      <c r="V5164" s="52"/>
      <c r="W5164" s="59" t="s">
        <v>815</v>
      </c>
      <c r="X5164" s="20">
        <v>0</v>
      </c>
      <c r="Y5164" s="56" t="s">
        <v>17120</v>
      </c>
      <c r="Z5164" s="56" t="s">
        <v>4443</v>
      </c>
      <c r="AA5164" s="7"/>
      <c r="AB5164" s="7"/>
      <c r="AC5164" s="7"/>
      <c r="AD5164" s="1" t="s">
        <v>16282</v>
      </c>
    </row>
    <row r="5165" spans="1:30">
      <c r="A5165" s="55">
        <v>43944</v>
      </c>
      <c r="B5165" s="56" t="s">
        <v>21</v>
      </c>
      <c r="C5165" s="56" t="s">
        <v>17121</v>
      </c>
      <c r="D5165" s="56"/>
      <c r="E5165" s="56" t="s">
        <v>16</v>
      </c>
      <c r="F5165" s="56" t="s">
        <v>1273</v>
      </c>
      <c r="G5165" s="56" t="s">
        <v>17</v>
      </c>
      <c r="H5165" s="56" t="s">
        <v>1280</v>
      </c>
      <c r="I5165" s="56" t="s">
        <v>816</v>
      </c>
      <c r="J5165" s="56" t="s">
        <v>288</v>
      </c>
      <c r="K5165" s="56" t="s">
        <v>1281</v>
      </c>
      <c r="L5165" s="56" t="s">
        <v>17122</v>
      </c>
      <c r="M5165" s="56" t="s">
        <v>17123</v>
      </c>
      <c r="N5165" s="57"/>
      <c r="O5165" s="56"/>
      <c r="P5165" s="56"/>
      <c r="Q5165" s="59" t="s">
        <v>815</v>
      </c>
      <c r="R5165" s="60" t="s">
        <v>815</v>
      </c>
      <c r="S5165" s="56" t="s">
        <v>1282</v>
      </c>
      <c r="T5165" s="56"/>
      <c r="U5165" s="56" t="s">
        <v>816</v>
      </c>
      <c r="V5165" s="52"/>
      <c r="W5165" s="59" t="s">
        <v>815</v>
      </c>
      <c r="X5165" s="20">
        <v>0</v>
      </c>
      <c r="Y5165" s="56" t="s">
        <v>17124</v>
      </c>
      <c r="Z5165" s="56" t="s">
        <v>4442</v>
      </c>
      <c r="AA5165" s="7"/>
      <c r="AB5165" s="7"/>
      <c r="AC5165" s="7"/>
      <c r="AD5165" s="1" t="s">
        <v>16282</v>
      </c>
    </row>
    <row r="5166" spans="1:30">
      <c r="A5166" s="55">
        <v>43916</v>
      </c>
      <c r="B5166" s="56" t="s">
        <v>21</v>
      </c>
      <c r="C5166" s="56" t="s">
        <v>5304</v>
      </c>
      <c r="D5166" s="56"/>
      <c r="E5166" s="56" t="s">
        <v>16</v>
      </c>
      <c r="F5166" s="56" t="s">
        <v>363</v>
      </c>
      <c r="G5166" s="56" t="s">
        <v>17</v>
      </c>
      <c r="H5166" s="56" t="s">
        <v>3422</v>
      </c>
      <c r="I5166" s="56" t="s">
        <v>4892</v>
      </c>
      <c r="J5166" s="56" t="s">
        <v>291</v>
      </c>
      <c r="K5166" s="56" t="s">
        <v>9373</v>
      </c>
      <c r="L5166" s="56" t="s">
        <v>17125</v>
      </c>
      <c r="M5166" s="56" t="s">
        <v>17126</v>
      </c>
      <c r="N5166" s="57"/>
      <c r="O5166" s="56"/>
      <c r="P5166" s="56">
        <v>25</v>
      </c>
      <c r="Q5166" s="59" t="s">
        <v>815</v>
      </c>
      <c r="R5166" s="60" t="s">
        <v>815</v>
      </c>
      <c r="S5166" s="56" t="s">
        <v>3423</v>
      </c>
      <c r="T5166" s="56"/>
      <c r="U5166" s="56" t="s">
        <v>4892</v>
      </c>
      <c r="V5166" s="52"/>
      <c r="W5166" s="59" t="s">
        <v>815</v>
      </c>
      <c r="X5166" s="20">
        <v>0</v>
      </c>
      <c r="Y5166" s="56" t="s">
        <v>17127</v>
      </c>
      <c r="Z5166" s="56" t="s">
        <v>4443</v>
      </c>
      <c r="AA5166" s="7"/>
      <c r="AB5166" s="7"/>
      <c r="AC5166" s="7"/>
      <c r="AD5166" s="1" t="s">
        <v>16282</v>
      </c>
    </row>
    <row r="5167" spans="1:30">
      <c r="A5167" s="55">
        <v>43945</v>
      </c>
      <c r="B5167" s="56" t="s">
        <v>21</v>
      </c>
      <c r="C5167" s="56" t="s">
        <v>5391</v>
      </c>
      <c r="D5167" s="56"/>
      <c r="E5167" s="56" t="s">
        <v>16</v>
      </c>
      <c r="F5167" s="56" t="s">
        <v>2350</v>
      </c>
      <c r="G5167" s="56" t="s">
        <v>17</v>
      </c>
      <c r="H5167" s="56" t="s">
        <v>3442</v>
      </c>
      <c r="I5167" s="56" t="s">
        <v>30</v>
      </c>
      <c r="J5167" s="56" t="s">
        <v>1094</v>
      </c>
      <c r="K5167" s="56" t="s">
        <v>299</v>
      </c>
      <c r="L5167" s="56"/>
      <c r="M5167" s="56"/>
      <c r="N5167" s="57"/>
      <c r="O5167" s="56">
        <v>48000</v>
      </c>
      <c r="P5167" s="56"/>
      <c r="Q5167" s="59" t="s">
        <v>815</v>
      </c>
      <c r="R5167" s="60" t="s">
        <v>815</v>
      </c>
      <c r="S5167" s="56" t="s">
        <v>3443</v>
      </c>
      <c r="T5167" s="56"/>
      <c r="U5167" s="56" t="s">
        <v>30</v>
      </c>
      <c r="V5167" s="52"/>
      <c r="W5167" s="59" t="s">
        <v>815</v>
      </c>
      <c r="X5167" s="20">
        <v>0</v>
      </c>
      <c r="Y5167" s="56" t="s">
        <v>17128</v>
      </c>
      <c r="Z5167" s="56" t="s">
        <v>4443</v>
      </c>
      <c r="AA5167" s="7"/>
      <c r="AB5167" s="7"/>
      <c r="AC5167" s="7"/>
      <c r="AD5167" s="1" t="s">
        <v>16282</v>
      </c>
    </row>
    <row r="5168" spans="1:30">
      <c r="A5168" s="55">
        <v>43951</v>
      </c>
      <c r="B5168" s="56" t="s">
        <v>21</v>
      </c>
      <c r="C5168" s="56" t="s">
        <v>4454</v>
      </c>
      <c r="D5168" s="56"/>
      <c r="E5168" s="56" t="s">
        <v>128</v>
      </c>
      <c r="F5168" s="56" t="s">
        <v>6400</v>
      </c>
      <c r="G5168" s="56" t="s">
        <v>17</v>
      </c>
      <c r="H5168" s="56" t="s">
        <v>17129</v>
      </c>
      <c r="I5168" s="56" t="s">
        <v>30</v>
      </c>
      <c r="J5168" s="56" t="s">
        <v>17130</v>
      </c>
      <c r="K5168" s="56" t="s">
        <v>8647</v>
      </c>
      <c r="L5168" s="56" t="s">
        <v>17131</v>
      </c>
      <c r="M5168" s="56" t="s">
        <v>17131</v>
      </c>
      <c r="N5168" s="57"/>
      <c r="O5168" s="56"/>
      <c r="P5168" s="56"/>
      <c r="Q5168" s="59" t="s">
        <v>815</v>
      </c>
      <c r="R5168" s="60" t="s">
        <v>815</v>
      </c>
      <c r="S5168" s="56" t="s">
        <v>17132</v>
      </c>
      <c r="T5168" s="56" t="s">
        <v>8647</v>
      </c>
      <c r="U5168" s="56" t="s">
        <v>30</v>
      </c>
      <c r="V5168" s="52"/>
      <c r="W5168" s="59" t="s">
        <v>815</v>
      </c>
      <c r="X5168" s="20">
        <v>0</v>
      </c>
      <c r="Y5168" s="56" t="s">
        <v>17133</v>
      </c>
      <c r="Z5168" s="56" t="s">
        <v>4443</v>
      </c>
      <c r="AA5168" s="7"/>
      <c r="AB5168" s="7"/>
      <c r="AC5168" s="7"/>
      <c r="AD5168" s="1" t="s">
        <v>16282</v>
      </c>
    </row>
    <row r="5169" spans="1:30">
      <c r="A5169" s="55">
        <v>43951</v>
      </c>
      <c r="B5169" s="56" t="s">
        <v>21</v>
      </c>
      <c r="C5169" s="56" t="s">
        <v>4454</v>
      </c>
      <c r="D5169" s="56"/>
      <c r="E5169" s="56" t="s">
        <v>16</v>
      </c>
      <c r="F5169" s="56" t="s">
        <v>363</v>
      </c>
      <c r="G5169" s="56" t="s">
        <v>17</v>
      </c>
      <c r="H5169" s="56" t="s">
        <v>17134</v>
      </c>
      <c r="I5169" s="56" t="s">
        <v>30</v>
      </c>
      <c r="J5169" s="56" t="s">
        <v>17135</v>
      </c>
      <c r="K5169" s="56" t="s">
        <v>17136</v>
      </c>
      <c r="L5169" s="56" t="s">
        <v>17137</v>
      </c>
      <c r="M5169" s="56" t="s">
        <v>17131</v>
      </c>
      <c r="N5169" s="57"/>
      <c r="O5169" s="56">
        <v>2000000</v>
      </c>
      <c r="P5169" s="56"/>
      <c r="Q5169" s="59" t="s">
        <v>815</v>
      </c>
      <c r="R5169" s="60" t="s">
        <v>815</v>
      </c>
      <c r="S5169" s="56" t="s">
        <v>17132</v>
      </c>
      <c r="T5169" s="56" t="s">
        <v>8647</v>
      </c>
      <c r="U5169" s="56" t="s">
        <v>30</v>
      </c>
      <c r="V5169" s="52"/>
      <c r="W5169" s="59" t="s">
        <v>815</v>
      </c>
      <c r="X5169" s="20">
        <v>0</v>
      </c>
      <c r="Y5169" s="56" t="s">
        <v>17138</v>
      </c>
      <c r="Z5169" s="56" t="s">
        <v>4443</v>
      </c>
      <c r="AA5169" s="7"/>
      <c r="AB5169" s="7"/>
      <c r="AC5169" s="7"/>
      <c r="AD5169" s="1" t="s">
        <v>16282</v>
      </c>
    </row>
    <row r="5170" spans="1:30">
      <c r="A5170" s="55" t="s">
        <v>815</v>
      </c>
      <c r="B5170" s="56" t="s">
        <v>15</v>
      </c>
      <c r="C5170" s="56" t="s">
        <v>4458</v>
      </c>
      <c r="D5170" s="56"/>
      <c r="E5170" s="56" t="s">
        <v>16</v>
      </c>
      <c r="F5170" s="56" t="s">
        <v>2462</v>
      </c>
      <c r="G5170" s="56" t="s">
        <v>17</v>
      </c>
      <c r="H5170" s="56" t="s">
        <v>17139</v>
      </c>
      <c r="I5170" s="56" t="s">
        <v>30</v>
      </c>
      <c r="J5170" s="56" t="s">
        <v>4546</v>
      </c>
      <c r="K5170" s="56" t="s">
        <v>4525</v>
      </c>
      <c r="L5170" s="56" t="s">
        <v>4518</v>
      </c>
      <c r="M5170" s="56">
        <v>9245572</v>
      </c>
      <c r="N5170" s="57">
        <v>22067923.199999999</v>
      </c>
      <c r="O5170" s="56"/>
      <c r="P5170" s="56"/>
      <c r="Q5170" s="59" t="s">
        <v>815</v>
      </c>
      <c r="R5170" s="60" t="s">
        <v>815</v>
      </c>
      <c r="S5170" s="56"/>
      <c r="T5170" s="56"/>
      <c r="U5170" s="56" t="s">
        <v>30</v>
      </c>
      <c r="V5170" s="52"/>
      <c r="W5170" s="59" t="s">
        <v>815</v>
      </c>
      <c r="X5170" s="20">
        <v>0</v>
      </c>
      <c r="Y5170" s="56" t="s">
        <v>17140</v>
      </c>
      <c r="Z5170" s="56" t="s">
        <v>4443</v>
      </c>
      <c r="AA5170" s="7"/>
      <c r="AB5170" s="7"/>
      <c r="AC5170" s="7"/>
      <c r="AD5170" s="1" t="s">
        <v>16282</v>
      </c>
    </row>
    <row r="5171" spans="1:30">
      <c r="A5171" s="55" t="s">
        <v>815</v>
      </c>
      <c r="B5171" s="56" t="s">
        <v>15</v>
      </c>
      <c r="C5171" s="56" t="s">
        <v>4458</v>
      </c>
      <c r="D5171" s="56"/>
      <c r="E5171" s="56" t="s">
        <v>16</v>
      </c>
      <c r="F5171" s="56" t="s">
        <v>2462</v>
      </c>
      <c r="G5171" s="56" t="s">
        <v>17</v>
      </c>
      <c r="H5171" s="56" t="s">
        <v>17141</v>
      </c>
      <c r="I5171" s="56" t="s">
        <v>30</v>
      </c>
      <c r="J5171" s="56" t="s">
        <v>17142</v>
      </c>
      <c r="K5171" s="56" t="s">
        <v>4525</v>
      </c>
      <c r="L5171" s="56" t="s">
        <v>4518</v>
      </c>
      <c r="M5171" s="56">
        <v>9245712</v>
      </c>
      <c r="N5171" s="57">
        <v>11257500</v>
      </c>
      <c r="O5171" s="56"/>
      <c r="P5171" s="56"/>
      <c r="Q5171" s="59" t="s">
        <v>815</v>
      </c>
      <c r="R5171" s="60" t="s">
        <v>815</v>
      </c>
      <c r="S5171" s="56"/>
      <c r="T5171" s="56"/>
      <c r="U5171" s="56" t="s">
        <v>30</v>
      </c>
      <c r="V5171" s="52"/>
      <c r="W5171" s="59" t="s">
        <v>815</v>
      </c>
      <c r="X5171" s="20">
        <v>0</v>
      </c>
      <c r="Y5171" s="56" t="s">
        <v>17143</v>
      </c>
      <c r="Z5171" s="56" t="s">
        <v>4443</v>
      </c>
      <c r="AA5171" s="7"/>
      <c r="AB5171" s="7"/>
      <c r="AC5171" s="7"/>
      <c r="AD5171" s="1" t="s">
        <v>16282</v>
      </c>
    </row>
    <row r="5172" spans="1:30">
      <c r="A5172" s="55">
        <v>43944</v>
      </c>
      <c r="B5172" s="56" t="s">
        <v>15</v>
      </c>
      <c r="C5172" s="56"/>
      <c r="D5172" s="56"/>
      <c r="E5172" s="56" t="s">
        <v>16</v>
      </c>
      <c r="F5172" s="56" t="s">
        <v>1328</v>
      </c>
      <c r="G5172" s="56" t="s">
        <v>17</v>
      </c>
      <c r="H5172" s="56" t="s">
        <v>17144</v>
      </c>
      <c r="I5172" s="56" t="s">
        <v>30</v>
      </c>
      <c r="J5172" s="56" t="s">
        <v>1334</v>
      </c>
      <c r="K5172" s="56" t="s">
        <v>1336</v>
      </c>
      <c r="L5172" s="56" t="s">
        <v>17145</v>
      </c>
      <c r="M5172" s="56"/>
      <c r="N5172" s="57">
        <v>8220000</v>
      </c>
      <c r="O5172" s="56"/>
      <c r="P5172" s="56"/>
      <c r="Q5172" s="59" t="s">
        <v>815</v>
      </c>
      <c r="R5172" s="60" t="s">
        <v>815</v>
      </c>
      <c r="S5172" s="56" t="s">
        <v>17146</v>
      </c>
      <c r="T5172" s="56"/>
      <c r="U5172" s="56" t="s">
        <v>30</v>
      </c>
      <c r="V5172" s="52"/>
      <c r="W5172" s="59" t="s">
        <v>815</v>
      </c>
      <c r="X5172" s="20">
        <v>0</v>
      </c>
      <c r="Y5172" s="56" t="s">
        <v>17147</v>
      </c>
      <c r="Z5172" s="56" t="s">
        <v>4443</v>
      </c>
      <c r="AA5172" s="7"/>
      <c r="AB5172" s="7"/>
      <c r="AC5172" s="7"/>
      <c r="AD5172" s="1" t="s">
        <v>16282</v>
      </c>
    </row>
    <row r="5173" spans="1:30">
      <c r="A5173" s="55" t="s">
        <v>815</v>
      </c>
      <c r="B5173" s="56" t="s">
        <v>15</v>
      </c>
      <c r="C5173" s="56" t="s">
        <v>4458</v>
      </c>
      <c r="D5173" s="56"/>
      <c r="E5173" s="56" t="s">
        <v>16</v>
      </c>
      <c r="F5173" s="56" t="s">
        <v>4463</v>
      </c>
      <c r="G5173" s="56" t="s">
        <v>17</v>
      </c>
      <c r="H5173" s="56" t="s">
        <v>17148</v>
      </c>
      <c r="I5173" s="56" t="s">
        <v>30</v>
      </c>
      <c r="J5173" s="56" t="s">
        <v>17149</v>
      </c>
      <c r="K5173" s="56" t="s">
        <v>4525</v>
      </c>
      <c r="L5173" s="56" t="s">
        <v>13980</v>
      </c>
      <c r="M5173" s="56">
        <v>9246005</v>
      </c>
      <c r="N5173" s="57">
        <v>8220000</v>
      </c>
      <c r="O5173" s="56"/>
      <c r="P5173" s="56"/>
      <c r="Q5173" s="59" t="s">
        <v>815</v>
      </c>
      <c r="R5173" s="60" t="s">
        <v>815</v>
      </c>
      <c r="S5173" s="56"/>
      <c r="T5173" s="56"/>
      <c r="U5173" s="56" t="s">
        <v>30</v>
      </c>
      <c r="V5173" s="52"/>
      <c r="W5173" s="59" t="s">
        <v>815</v>
      </c>
      <c r="X5173" s="20">
        <v>0</v>
      </c>
      <c r="Y5173" s="56" t="s">
        <v>17150</v>
      </c>
      <c r="Z5173" s="56" t="s">
        <v>4443</v>
      </c>
      <c r="AA5173" s="7"/>
      <c r="AB5173" s="7"/>
      <c r="AC5173" s="7"/>
      <c r="AD5173" s="1" t="s">
        <v>16282</v>
      </c>
    </row>
    <row r="5174" spans="1:30">
      <c r="A5174" s="55">
        <v>43945</v>
      </c>
      <c r="B5174" s="56" t="s">
        <v>15</v>
      </c>
      <c r="C5174" s="56" t="s">
        <v>4472</v>
      </c>
      <c r="D5174" s="56" t="s">
        <v>3952</v>
      </c>
      <c r="E5174" s="56" t="s">
        <v>128</v>
      </c>
      <c r="F5174" s="56" t="s">
        <v>3963</v>
      </c>
      <c r="G5174" s="56" t="s">
        <v>17</v>
      </c>
      <c r="H5174" s="56" t="s">
        <v>17151</v>
      </c>
      <c r="I5174" s="56" t="s">
        <v>816</v>
      </c>
      <c r="J5174" s="56" t="s">
        <v>3965</v>
      </c>
      <c r="K5174" s="56" t="s">
        <v>17152</v>
      </c>
      <c r="L5174" s="56" t="s">
        <v>3966</v>
      </c>
      <c r="M5174" s="56" t="s">
        <v>3967</v>
      </c>
      <c r="N5174" s="57">
        <v>8000880</v>
      </c>
      <c r="O5174" s="56"/>
      <c r="P5174" s="56">
        <v>25.5</v>
      </c>
      <c r="Q5174" s="59" t="s">
        <v>815</v>
      </c>
      <c r="R5174" s="60" t="s">
        <v>815</v>
      </c>
      <c r="S5174" s="56" t="s">
        <v>3957</v>
      </c>
      <c r="T5174" s="56" t="s">
        <v>3958</v>
      </c>
      <c r="U5174" s="56" t="s">
        <v>816</v>
      </c>
      <c r="V5174" s="52"/>
      <c r="W5174" s="59" t="s">
        <v>815</v>
      </c>
      <c r="X5174" s="20">
        <v>0</v>
      </c>
      <c r="Y5174" s="56" t="s">
        <v>17153</v>
      </c>
      <c r="Z5174" s="56" t="s">
        <v>4442</v>
      </c>
      <c r="AA5174" s="7"/>
      <c r="AB5174" s="7"/>
      <c r="AC5174" s="7"/>
      <c r="AD5174" s="1" t="s">
        <v>16282</v>
      </c>
    </row>
    <row r="5175" spans="1:30">
      <c r="A5175" s="55">
        <v>43944</v>
      </c>
      <c r="B5175" s="56" t="s">
        <v>15</v>
      </c>
      <c r="C5175" s="56"/>
      <c r="D5175" s="56"/>
      <c r="E5175" s="56" t="s">
        <v>16</v>
      </c>
      <c r="F5175" s="56" t="s">
        <v>1328</v>
      </c>
      <c r="G5175" s="56" t="s">
        <v>17</v>
      </c>
      <c r="H5175" s="56" t="s">
        <v>1329</v>
      </c>
      <c r="I5175" s="56" t="s">
        <v>4892</v>
      </c>
      <c r="J5175" s="56" t="s">
        <v>1330</v>
      </c>
      <c r="K5175" s="56" t="s">
        <v>1332</v>
      </c>
      <c r="L5175" s="56" t="s">
        <v>17154</v>
      </c>
      <c r="M5175" s="56"/>
      <c r="N5175" s="57">
        <v>7350000</v>
      </c>
      <c r="O5175" s="56"/>
      <c r="P5175" s="56"/>
      <c r="Q5175" s="59" t="s">
        <v>815</v>
      </c>
      <c r="R5175" s="60" t="s">
        <v>815</v>
      </c>
      <c r="S5175" s="56" t="s">
        <v>17146</v>
      </c>
      <c r="T5175" s="56"/>
      <c r="U5175" s="56" t="s">
        <v>4892</v>
      </c>
      <c r="V5175" s="52"/>
      <c r="W5175" s="59" t="s">
        <v>815</v>
      </c>
      <c r="X5175" s="20">
        <v>0</v>
      </c>
      <c r="Y5175" s="56" t="s">
        <v>17155</v>
      </c>
      <c r="Z5175" s="56" t="s">
        <v>4443</v>
      </c>
      <c r="AA5175" s="7"/>
      <c r="AB5175" s="7"/>
      <c r="AC5175" s="7"/>
      <c r="AD5175" s="1" t="s">
        <v>16282</v>
      </c>
    </row>
    <row r="5176" spans="1:30">
      <c r="A5176" s="55" t="s">
        <v>815</v>
      </c>
      <c r="B5176" s="56" t="s">
        <v>15</v>
      </c>
      <c r="C5176" s="56" t="s">
        <v>4458</v>
      </c>
      <c r="D5176" s="56"/>
      <c r="E5176" s="56" t="s">
        <v>16</v>
      </c>
      <c r="F5176" s="56" t="s">
        <v>4463</v>
      </c>
      <c r="G5176" s="56" t="s">
        <v>17</v>
      </c>
      <c r="H5176" s="56" t="s">
        <v>17141</v>
      </c>
      <c r="I5176" s="56" t="s">
        <v>4892</v>
      </c>
      <c r="J5176" s="56" t="s">
        <v>17156</v>
      </c>
      <c r="K5176" s="56" t="s">
        <v>4525</v>
      </c>
      <c r="L5176" s="56" t="s">
        <v>4518</v>
      </c>
      <c r="M5176" s="56">
        <v>9246004</v>
      </c>
      <c r="N5176" s="57">
        <v>7350000</v>
      </c>
      <c r="O5176" s="56"/>
      <c r="P5176" s="56"/>
      <c r="Q5176" s="59" t="s">
        <v>815</v>
      </c>
      <c r="R5176" s="60" t="s">
        <v>815</v>
      </c>
      <c r="S5176" s="56"/>
      <c r="T5176" s="56"/>
      <c r="U5176" s="56" t="s">
        <v>4892</v>
      </c>
      <c r="V5176" s="52"/>
      <c r="W5176" s="59" t="s">
        <v>815</v>
      </c>
      <c r="X5176" s="20">
        <v>0</v>
      </c>
      <c r="Y5176" s="56" t="s">
        <v>17157</v>
      </c>
      <c r="Z5176" s="56" t="s">
        <v>4443</v>
      </c>
      <c r="AA5176" s="7"/>
      <c r="AB5176" s="7"/>
      <c r="AC5176" s="7"/>
      <c r="AD5176" s="1" t="s">
        <v>16282</v>
      </c>
    </row>
    <row r="5177" spans="1:30">
      <c r="A5177" s="55" t="s">
        <v>815</v>
      </c>
      <c r="B5177" s="56" t="s">
        <v>15</v>
      </c>
      <c r="C5177" s="56" t="s">
        <v>4458</v>
      </c>
      <c r="D5177" s="56"/>
      <c r="E5177" s="56" t="s">
        <v>16</v>
      </c>
      <c r="F5177" s="56" t="s">
        <v>4459</v>
      </c>
      <c r="G5177" s="56" t="s">
        <v>17</v>
      </c>
      <c r="H5177" s="56" t="s">
        <v>17141</v>
      </c>
      <c r="I5177" s="56" t="s">
        <v>4892</v>
      </c>
      <c r="J5177" s="56" t="s">
        <v>17158</v>
      </c>
      <c r="K5177" s="56" t="s">
        <v>4525</v>
      </c>
      <c r="L5177" s="56" t="s">
        <v>13980</v>
      </c>
      <c r="M5177" s="56" t="s">
        <v>797</v>
      </c>
      <c r="N5177" s="57">
        <v>6310939.7000000002</v>
      </c>
      <c r="O5177" s="56"/>
      <c r="P5177" s="56"/>
      <c r="Q5177" s="59" t="s">
        <v>815</v>
      </c>
      <c r="R5177" s="60" t="s">
        <v>815</v>
      </c>
      <c r="S5177" s="56"/>
      <c r="T5177" s="56"/>
      <c r="U5177" s="56" t="s">
        <v>4892</v>
      </c>
      <c r="V5177" s="52"/>
      <c r="W5177" s="59" t="s">
        <v>815</v>
      </c>
      <c r="X5177" s="20">
        <v>0</v>
      </c>
      <c r="Y5177" s="56" t="s">
        <v>17159</v>
      </c>
      <c r="Z5177" s="56" t="s">
        <v>4443</v>
      </c>
      <c r="AA5177" s="7"/>
      <c r="AB5177" s="7"/>
      <c r="AC5177" s="7"/>
      <c r="AD5177" s="1" t="s">
        <v>16282</v>
      </c>
    </row>
    <row r="5178" spans="1:30">
      <c r="A5178" s="55" t="s">
        <v>815</v>
      </c>
      <c r="B5178" s="56" t="s">
        <v>15</v>
      </c>
      <c r="C5178" s="56" t="s">
        <v>4458</v>
      </c>
      <c r="D5178" s="56"/>
      <c r="E5178" s="56" t="s">
        <v>16</v>
      </c>
      <c r="F5178" s="56" t="s">
        <v>4463</v>
      </c>
      <c r="G5178" s="56" t="s">
        <v>17</v>
      </c>
      <c r="H5178" s="56" t="s">
        <v>17148</v>
      </c>
      <c r="I5178" s="56" t="s">
        <v>4892</v>
      </c>
      <c r="J5178" s="56" t="s">
        <v>4524</v>
      </c>
      <c r="K5178" s="56" t="s">
        <v>4525</v>
      </c>
      <c r="L5178" s="56" t="s">
        <v>4518</v>
      </c>
      <c r="M5178" s="56">
        <v>9245764</v>
      </c>
      <c r="N5178" s="57">
        <v>2428557.5</v>
      </c>
      <c r="O5178" s="56"/>
      <c r="P5178" s="56"/>
      <c r="Q5178" s="59" t="s">
        <v>815</v>
      </c>
      <c r="R5178" s="60" t="s">
        <v>815</v>
      </c>
      <c r="S5178" s="56"/>
      <c r="T5178" s="56"/>
      <c r="U5178" s="56" t="s">
        <v>4892</v>
      </c>
      <c r="V5178" s="52"/>
      <c r="W5178" s="59" t="s">
        <v>815</v>
      </c>
      <c r="X5178" s="20">
        <v>0</v>
      </c>
      <c r="Y5178" s="56" t="s">
        <v>17160</v>
      </c>
      <c r="Z5178" s="56" t="s">
        <v>4443</v>
      </c>
      <c r="AA5178" s="7"/>
      <c r="AB5178" s="7"/>
      <c r="AC5178" s="7"/>
      <c r="AD5178" s="1" t="s">
        <v>16282</v>
      </c>
    </row>
    <row r="5179" spans="1:30">
      <c r="A5179" s="55" t="s">
        <v>815</v>
      </c>
      <c r="B5179" s="56" t="s">
        <v>15</v>
      </c>
      <c r="C5179" s="56" t="s">
        <v>4458</v>
      </c>
      <c r="D5179" s="56"/>
      <c r="E5179" s="56" t="s">
        <v>16</v>
      </c>
      <c r="F5179" s="56" t="s">
        <v>4459</v>
      </c>
      <c r="G5179" s="56" t="s">
        <v>17</v>
      </c>
      <c r="H5179" s="56" t="s">
        <v>17148</v>
      </c>
      <c r="I5179" s="56" t="s">
        <v>30</v>
      </c>
      <c r="J5179" s="56" t="s">
        <v>17161</v>
      </c>
      <c r="K5179" s="56" t="s">
        <v>4525</v>
      </c>
      <c r="L5179" s="56" t="s">
        <v>13980</v>
      </c>
      <c r="M5179" s="56" t="s">
        <v>797</v>
      </c>
      <c r="N5179" s="57">
        <v>2334512.88</v>
      </c>
      <c r="O5179" s="56"/>
      <c r="P5179" s="56"/>
      <c r="Q5179" s="59" t="s">
        <v>815</v>
      </c>
      <c r="R5179" s="60" t="s">
        <v>815</v>
      </c>
      <c r="S5179" s="56"/>
      <c r="T5179" s="56"/>
      <c r="U5179" s="56" t="s">
        <v>30</v>
      </c>
      <c r="V5179" s="52"/>
      <c r="W5179" s="59" t="s">
        <v>815</v>
      </c>
      <c r="X5179" s="20">
        <v>0</v>
      </c>
      <c r="Y5179" s="56" t="s">
        <v>17162</v>
      </c>
      <c r="Z5179" s="56" t="s">
        <v>4443</v>
      </c>
      <c r="AA5179" s="7"/>
      <c r="AB5179" s="7"/>
      <c r="AC5179" s="7"/>
      <c r="AD5179" s="1" t="s">
        <v>16282</v>
      </c>
    </row>
    <row r="5180" spans="1:30">
      <c r="A5180" s="55">
        <v>43945</v>
      </c>
      <c r="B5180" s="56" t="s">
        <v>15</v>
      </c>
      <c r="C5180" s="56" t="s">
        <v>4472</v>
      </c>
      <c r="D5180" s="56" t="s">
        <v>3952</v>
      </c>
      <c r="E5180" s="56" t="s">
        <v>128</v>
      </c>
      <c r="F5180" s="56" t="s">
        <v>3975</v>
      </c>
      <c r="G5180" s="56" t="s">
        <v>17</v>
      </c>
      <c r="H5180" s="56" t="s">
        <v>3976</v>
      </c>
      <c r="I5180" s="56" t="s">
        <v>30</v>
      </c>
      <c r="J5180" s="56" t="s">
        <v>3977</v>
      </c>
      <c r="K5180" s="56" t="s">
        <v>17163</v>
      </c>
      <c r="L5180" s="56" t="s">
        <v>17164</v>
      </c>
      <c r="M5180" s="56" t="s">
        <v>3978</v>
      </c>
      <c r="N5180" s="57">
        <v>1980000</v>
      </c>
      <c r="O5180" s="56"/>
      <c r="P5180" s="56">
        <v>2.2000000000000002</v>
      </c>
      <c r="Q5180" s="59" t="s">
        <v>815</v>
      </c>
      <c r="R5180" s="60" t="s">
        <v>815</v>
      </c>
      <c r="S5180" s="56" t="s">
        <v>3957</v>
      </c>
      <c r="T5180" s="56" t="s">
        <v>3958</v>
      </c>
      <c r="U5180" s="56" t="s">
        <v>30</v>
      </c>
      <c r="V5180" s="52"/>
      <c r="W5180" s="59" t="s">
        <v>815</v>
      </c>
      <c r="X5180" s="20">
        <v>0</v>
      </c>
      <c r="Y5180" s="56" t="s">
        <v>17165</v>
      </c>
      <c r="Z5180" s="56" t="s">
        <v>4443</v>
      </c>
      <c r="AA5180" s="7"/>
      <c r="AB5180" s="7"/>
      <c r="AC5180" s="7"/>
      <c r="AD5180" s="1" t="s">
        <v>16282</v>
      </c>
    </row>
    <row r="5181" spans="1:30">
      <c r="A5181" s="55">
        <v>43945</v>
      </c>
      <c r="B5181" s="56" t="s">
        <v>15</v>
      </c>
      <c r="C5181" s="56" t="s">
        <v>4472</v>
      </c>
      <c r="D5181" s="56" t="s">
        <v>3952</v>
      </c>
      <c r="E5181" s="56" t="s">
        <v>16</v>
      </c>
      <c r="F5181" s="56" t="s">
        <v>3992</v>
      </c>
      <c r="G5181" s="56" t="s">
        <v>17</v>
      </c>
      <c r="H5181" s="56" t="s">
        <v>17166</v>
      </c>
      <c r="I5181" s="56" t="s">
        <v>30</v>
      </c>
      <c r="J5181" s="56" t="s">
        <v>4007</v>
      </c>
      <c r="K5181" s="56" t="s">
        <v>5084</v>
      </c>
      <c r="L5181" s="56" t="s">
        <v>4008</v>
      </c>
      <c r="M5181" s="56" t="s">
        <v>4009</v>
      </c>
      <c r="N5181" s="57">
        <v>1836823</v>
      </c>
      <c r="O5181" s="56"/>
      <c r="P5181" s="56">
        <v>225</v>
      </c>
      <c r="Q5181" s="59" t="s">
        <v>815</v>
      </c>
      <c r="R5181" s="60" t="s">
        <v>815</v>
      </c>
      <c r="S5181" s="56" t="s">
        <v>3957</v>
      </c>
      <c r="T5181" s="56" t="s">
        <v>3958</v>
      </c>
      <c r="U5181" s="56" t="s">
        <v>30</v>
      </c>
      <c r="V5181" s="52"/>
      <c r="W5181" s="59" t="s">
        <v>815</v>
      </c>
      <c r="X5181" s="20">
        <v>0</v>
      </c>
      <c r="Y5181" s="56" t="s">
        <v>17167</v>
      </c>
      <c r="Z5181" s="56" t="s">
        <v>4443</v>
      </c>
      <c r="AA5181" s="7"/>
      <c r="AB5181" s="7"/>
      <c r="AC5181" s="7"/>
      <c r="AD5181" s="1" t="s">
        <v>16282</v>
      </c>
    </row>
    <row r="5182" spans="1:30">
      <c r="A5182" s="55">
        <v>43945</v>
      </c>
      <c r="B5182" s="56" t="s">
        <v>15</v>
      </c>
      <c r="C5182" s="56" t="s">
        <v>4472</v>
      </c>
      <c r="D5182" s="56" t="s">
        <v>3952</v>
      </c>
      <c r="E5182" s="56" t="s">
        <v>16</v>
      </c>
      <c r="F5182" s="56" t="s">
        <v>3992</v>
      </c>
      <c r="G5182" s="56" t="s">
        <v>17</v>
      </c>
      <c r="H5182" s="56" t="s">
        <v>17168</v>
      </c>
      <c r="I5182" s="56" t="s">
        <v>30</v>
      </c>
      <c r="J5182" s="56" t="s">
        <v>4007</v>
      </c>
      <c r="K5182" s="56" t="s">
        <v>5084</v>
      </c>
      <c r="L5182" s="56" t="s">
        <v>4008</v>
      </c>
      <c r="M5182" s="56" t="s">
        <v>4009</v>
      </c>
      <c r="N5182" s="57">
        <v>1836823</v>
      </c>
      <c r="O5182" s="56"/>
      <c r="P5182" s="56">
        <v>400</v>
      </c>
      <c r="Q5182" s="59" t="s">
        <v>815</v>
      </c>
      <c r="R5182" s="60" t="s">
        <v>815</v>
      </c>
      <c r="S5182" s="56" t="s">
        <v>3957</v>
      </c>
      <c r="T5182" s="56" t="s">
        <v>3958</v>
      </c>
      <c r="U5182" s="56" t="s">
        <v>30</v>
      </c>
      <c r="V5182" s="52"/>
      <c r="W5182" s="59" t="s">
        <v>815</v>
      </c>
      <c r="X5182" s="20">
        <v>0</v>
      </c>
      <c r="Y5182" s="56" t="s">
        <v>17169</v>
      </c>
      <c r="Z5182" s="56" t="s">
        <v>4443</v>
      </c>
      <c r="AA5182" s="7"/>
      <c r="AB5182" s="7"/>
      <c r="AC5182" s="7"/>
      <c r="AD5182" s="1" t="s">
        <v>16282</v>
      </c>
    </row>
    <row r="5183" spans="1:30">
      <c r="A5183" s="55" t="s">
        <v>815</v>
      </c>
      <c r="B5183" s="56" t="s">
        <v>15</v>
      </c>
      <c r="C5183" s="56" t="s">
        <v>4458</v>
      </c>
      <c r="D5183" s="56"/>
      <c r="E5183" s="56" t="s">
        <v>16</v>
      </c>
      <c r="F5183" s="56" t="s">
        <v>4601</v>
      </c>
      <c r="G5183" s="56" t="s">
        <v>17</v>
      </c>
      <c r="H5183" s="56" t="s">
        <v>17170</v>
      </c>
      <c r="I5183" s="56" t="s">
        <v>4892</v>
      </c>
      <c r="J5183" s="56" t="s">
        <v>5089</v>
      </c>
      <c r="K5183" s="56" t="s">
        <v>4525</v>
      </c>
      <c r="L5183" s="56" t="s">
        <v>2536</v>
      </c>
      <c r="M5183" s="56" t="s">
        <v>16412</v>
      </c>
      <c r="N5183" s="57">
        <v>1522500</v>
      </c>
      <c r="O5183" s="56"/>
      <c r="P5183" s="56"/>
      <c r="Q5183" s="59" t="s">
        <v>815</v>
      </c>
      <c r="R5183" s="60" t="s">
        <v>815</v>
      </c>
      <c r="S5183" s="56"/>
      <c r="T5183" s="56"/>
      <c r="U5183" s="56" t="s">
        <v>4892</v>
      </c>
      <c r="V5183" s="52"/>
      <c r="W5183" s="59" t="s">
        <v>815</v>
      </c>
      <c r="X5183" s="20">
        <v>0</v>
      </c>
      <c r="Y5183" s="56" t="s">
        <v>17171</v>
      </c>
      <c r="Z5183" s="56" t="s">
        <v>4443</v>
      </c>
      <c r="AA5183" s="7"/>
      <c r="AB5183" s="7"/>
      <c r="AC5183" s="7"/>
      <c r="AD5183" s="1" t="s">
        <v>16282</v>
      </c>
    </row>
    <row r="5184" spans="1:30">
      <c r="A5184" s="55" t="s">
        <v>815</v>
      </c>
      <c r="B5184" s="56" t="s">
        <v>15</v>
      </c>
      <c r="C5184" s="56" t="s">
        <v>4458</v>
      </c>
      <c r="D5184" s="56"/>
      <c r="E5184" s="56" t="s">
        <v>16</v>
      </c>
      <c r="F5184" s="56" t="s">
        <v>2462</v>
      </c>
      <c r="G5184" s="56" t="s">
        <v>17</v>
      </c>
      <c r="H5184" s="56" t="s">
        <v>17170</v>
      </c>
      <c r="I5184" s="56" t="s">
        <v>4892</v>
      </c>
      <c r="J5184" s="56" t="s">
        <v>17172</v>
      </c>
      <c r="K5184" s="56" t="s">
        <v>4525</v>
      </c>
      <c r="L5184" s="56" t="s">
        <v>17173</v>
      </c>
      <c r="M5184" s="56">
        <v>9245606</v>
      </c>
      <c r="N5184" s="57">
        <v>1497000</v>
      </c>
      <c r="O5184" s="56"/>
      <c r="P5184" s="56"/>
      <c r="Q5184" s="59" t="s">
        <v>815</v>
      </c>
      <c r="R5184" s="60" t="s">
        <v>815</v>
      </c>
      <c r="S5184" s="56"/>
      <c r="T5184" s="56"/>
      <c r="U5184" s="56" t="s">
        <v>4892</v>
      </c>
      <c r="V5184" s="52"/>
      <c r="W5184" s="59" t="s">
        <v>815</v>
      </c>
      <c r="X5184" s="20">
        <v>0</v>
      </c>
      <c r="Y5184" s="56" t="s">
        <v>17174</v>
      </c>
      <c r="Z5184" s="56" t="s">
        <v>4443</v>
      </c>
      <c r="AA5184" s="7"/>
      <c r="AB5184" s="7"/>
      <c r="AC5184" s="7"/>
      <c r="AD5184" s="1" t="s">
        <v>16282</v>
      </c>
    </row>
    <row r="5185" spans="1:30">
      <c r="A5185" s="55">
        <v>43950</v>
      </c>
      <c r="B5185" s="56" t="s">
        <v>1385</v>
      </c>
      <c r="C5185" s="56" t="s">
        <v>4444</v>
      </c>
      <c r="D5185" s="56" t="s">
        <v>1387</v>
      </c>
      <c r="E5185" s="56" t="s">
        <v>4456</v>
      </c>
      <c r="F5185" s="56" t="s">
        <v>4457</v>
      </c>
      <c r="G5185" s="56" t="s">
        <v>37</v>
      </c>
      <c r="H5185" s="56" t="s">
        <v>2039</v>
      </c>
      <c r="I5185" s="56" t="s">
        <v>30</v>
      </c>
      <c r="J5185" s="56" t="s">
        <v>17175</v>
      </c>
      <c r="K5185" s="56"/>
      <c r="L5185" s="56" t="s">
        <v>17176</v>
      </c>
      <c r="M5185" s="56" t="s">
        <v>17177</v>
      </c>
      <c r="N5185" s="57">
        <v>987500</v>
      </c>
      <c r="O5185" s="56"/>
      <c r="P5185" s="56"/>
      <c r="Q5185" s="59" t="s">
        <v>815</v>
      </c>
      <c r="R5185" s="60" t="s">
        <v>815</v>
      </c>
      <c r="S5185" s="56" t="s">
        <v>2040</v>
      </c>
      <c r="T5185" s="56"/>
      <c r="U5185" s="56" t="s">
        <v>30</v>
      </c>
      <c r="V5185" s="52"/>
      <c r="W5185" s="59" t="s">
        <v>815</v>
      </c>
      <c r="X5185" s="20">
        <v>0</v>
      </c>
      <c r="Y5185" s="56" t="s">
        <v>17178</v>
      </c>
      <c r="Z5185" s="56" t="s">
        <v>4443</v>
      </c>
      <c r="AA5185" s="7"/>
      <c r="AB5185" s="7"/>
      <c r="AC5185" s="7"/>
      <c r="AD5185" s="1" t="s">
        <v>16282</v>
      </c>
    </row>
    <row r="5186" spans="1:30">
      <c r="A5186" s="55">
        <v>43949</v>
      </c>
      <c r="B5186" s="56" t="s">
        <v>21</v>
      </c>
      <c r="C5186" s="56" t="s">
        <v>4499</v>
      </c>
      <c r="D5186" s="56"/>
      <c r="E5186" s="56" t="s">
        <v>16</v>
      </c>
      <c r="F5186" s="56" t="s">
        <v>2204</v>
      </c>
      <c r="G5186" s="56" t="s">
        <v>17</v>
      </c>
      <c r="H5186" s="56" t="s">
        <v>2246</v>
      </c>
      <c r="I5186" s="56" t="s">
        <v>30</v>
      </c>
      <c r="J5186" s="56"/>
      <c r="K5186" s="56" t="s">
        <v>2247</v>
      </c>
      <c r="L5186" s="56" t="s">
        <v>17179</v>
      </c>
      <c r="M5186" s="56" t="s">
        <v>955</v>
      </c>
      <c r="N5186" s="57">
        <v>947500</v>
      </c>
      <c r="O5186" s="56">
        <v>5000</v>
      </c>
      <c r="P5186" s="56">
        <v>189.5</v>
      </c>
      <c r="Q5186" s="59">
        <v>189.5</v>
      </c>
      <c r="R5186" s="60">
        <v>5000</v>
      </c>
      <c r="S5186" s="56" t="s">
        <v>2249</v>
      </c>
      <c r="T5186" s="56" t="s">
        <v>2211</v>
      </c>
      <c r="U5186" s="56" t="s">
        <v>30</v>
      </c>
      <c r="V5186" s="52"/>
      <c r="W5186" s="59">
        <v>189.5</v>
      </c>
      <c r="X5186" s="60">
        <v>5000</v>
      </c>
      <c r="Y5186" s="56" t="s">
        <v>17180</v>
      </c>
      <c r="Z5186" s="56" t="s">
        <v>4443</v>
      </c>
      <c r="AA5186" s="7"/>
      <c r="AB5186" s="7"/>
      <c r="AC5186" s="7"/>
      <c r="AD5186" s="1" t="s">
        <v>16282</v>
      </c>
    </row>
    <row r="5187" spans="1:30">
      <c r="A5187" s="55">
        <v>43942</v>
      </c>
      <c r="B5187" s="56" t="s">
        <v>21</v>
      </c>
      <c r="C5187" s="56" t="s">
        <v>4447</v>
      </c>
      <c r="D5187" s="56" t="s">
        <v>2766</v>
      </c>
      <c r="E5187" s="56" t="s">
        <v>16</v>
      </c>
      <c r="F5187" s="56" t="s">
        <v>2767</v>
      </c>
      <c r="G5187" s="56" t="s">
        <v>34</v>
      </c>
      <c r="H5187" s="56" t="s">
        <v>17181</v>
      </c>
      <c r="I5187" s="56" t="s">
        <v>816</v>
      </c>
      <c r="J5187" s="56" t="s">
        <v>314</v>
      </c>
      <c r="K5187" s="56" t="s">
        <v>2810</v>
      </c>
      <c r="L5187" s="56" t="s">
        <v>2811</v>
      </c>
      <c r="M5187" s="56" t="s">
        <v>17182</v>
      </c>
      <c r="N5187" s="57">
        <v>776059.74</v>
      </c>
      <c r="O5187" s="56"/>
      <c r="P5187" s="56"/>
      <c r="Q5187" s="59" t="s">
        <v>815</v>
      </c>
      <c r="R5187" s="60" t="s">
        <v>815</v>
      </c>
      <c r="S5187" s="56" t="s">
        <v>2770</v>
      </c>
      <c r="T5187" s="56" t="s">
        <v>797</v>
      </c>
      <c r="U5187" s="56" t="s">
        <v>816</v>
      </c>
      <c r="V5187" s="52"/>
      <c r="W5187" s="59" t="s">
        <v>815</v>
      </c>
      <c r="X5187" s="20">
        <v>0</v>
      </c>
      <c r="Y5187" s="56" t="s">
        <v>17183</v>
      </c>
      <c r="Z5187" s="56" t="s">
        <v>4442</v>
      </c>
      <c r="AA5187" s="7"/>
      <c r="AB5187" s="7"/>
      <c r="AC5187" s="7"/>
      <c r="AD5187" s="1" t="s">
        <v>16282</v>
      </c>
    </row>
    <row r="5188" spans="1:30">
      <c r="A5188" s="55" t="s">
        <v>815</v>
      </c>
      <c r="B5188" s="56" t="s">
        <v>15</v>
      </c>
      <c r="C5188" s="56" t="s">
        <v>4458</v>
      </c>
      <c r="D5188" s="56"/>
      <c r="E5188" s="56" t="s">
        <v>16</v>
      </c>
      <c r="F5188" s="56" t="s">
        <v>4463</v>
      </c>
      <c r="G5188" s="56" t="s">
        <v>17</v>
      </c>
      <c r="H5188" s="56" t="s">
        <v>17141</v>
      </c>
      <c r="I5188" s="56" t="s">
        <v>4892</v>
      </c>
      <c r="J5188" s="56" t="s">
        <v>4524</v>
      </c>
      <c r="K5188" s="56" t="s">
        <v>4525</v>
      </c>
      <c r="L5188" s="56" t="s">
        <v>4518</v>
      </c>
      <c r="M5188" s="56">
        <v>9245764</v>
      </c>
      <c r="N5188" s="57">
        <v>750500</v>
      </c>
      <c r="O5188" s="56"/>
      <c r="P5188" s="56"/>
      <c r="Q5188" s="59" t="s">
        <v>815</v>
      </c>
      <c r="R5188" s="60" t="s">
        <v>815</v>
      </c>
      <c r="S5188" s="56"/>
      <c r="T5188" s="56"/>
      <c r="U5188" s="56" t="s">
        <v>4892</v>
      </c>
      <c r="V5188" s="52"/>
      <c r="W5188" s="59" t="s">
        <v>815</v>
      </c>
      <c r="X5188" s="20">
        <v>0</v>
      </c>
      <c r="Y5188" s="56" t="s">
        <v>17184</v>
      </c>
      <c r="Z5188" s="56" t="s">
        <v>4443</v>
      </c>
      <c r="AA5188" s="7"/>
      <c r="AB5188" s="7"/>
      <c r="AC5188" s="7"/>
      <c r="AD5188" s="1" t="s">
        <v>16282</v>
      </c>
    </row>
    <row r="5189" spans="1:30">
      <c r="A5189" s="55">
        <v>43943</v>
      </c>
      <c r="B5189" s="56" t="s">
        <v>15</v>
      </c>
      <c r="C5189" s="56" t="s">
        <v>4642</v>
      </c>
      <c r="D5189" s="56" t="s">
        <v>2046</v>
      </c>
      <c r="E5189" s="56" t="s">
        <v>16</v>
      </c>
      <c r="F5189" s="56"/>
      <c r="G5189" s="56" t="s">
        <v>17</v>
      </c>
      <c r="H5189" s="56" t="s">
        <v>17185</v>
      </c>
      <c r="I5189" s="56" t="s">
        <v>30</v>
      </c>
      <c r="J5189" s="56" t="s">
        <v>2075</v>
      </c>
      <c r="K5189" s="56" t="s">
        <v>2076</v>
      </c>
      <c r="L5189" s="56" t="s">
        <v>16362</v>
      </c>
      <c r="M5189" s="56" t="s">
        <v>2055</v>
      </c>
      <c r="N5189" s="57">
        <v>732600</v>
      </c>
      <c r="O5189" s="56">
        <v>3700</v>
      </c>
      <c r="P5189" s="56">
        <v>198</v>
      </c>
      <c r="Q5189" s="59">
        <v>198</v>
      </c>
      <c r="R5189" s="60">
        <v>3700</v>
      </c>
      <c r="S5189" s="56" t="s">
        <v>2077</v>
      </c>
      <c r="T5189" s="56" t="s">
        <v>2057</v>
      </c>
      <c r="U5189" s="56" t="s">
        <v>30</v>
      </c>
      <c r="V5189" s="52"/>
      <c r="W5189" s="59">
        <v>198</v>
      </c>
      <c r="X5189" s="60">
        <v>3700</v>
      </c>
      <c r="Y5189" s="56" t="s">
        <v>17186</v>
      </c>
      <c r="Z5189" s="56" t="s">
        <v>4443</v>
      </c>
      <c r="AA5189" s="7"/>
      <c r="AB5189" s="7"/>
      <c r="AC5189" s="7"/>
      <c r="AD5189" s="1" t="s">
        <v>16282</v>
      </c>
    </row>
    <row r="5190" spans="1:30">
      <c r="A5190" s="55">
        <v>43943</v>
      </c>
      <c r="B5190" s="56" t="s">
        <v>15</v>
      </c>
      <c r="C5190" s="56" t="s">
        <v>4642</v>
      </c>
      <c r="D5190" s="56" t="s">
        <v>2046</v>
      </c>
      <c r="E5190" s="56" t="s">
        <v>16</v>
      </c>
      <c r="F5190" s="56"/>
      <c r="G5190" s="56" t="s">
        <v>17</v>
      </c>
      <c r="H5190" s="56" t="s">
        <v>17187</v>
      </c>
      <c r="I5190" s="56" t="s">
        <v>4892</v>
      </c>
      <c r="J5190" s="56" t="s">
        <v>2075</v>
      </c>
      <c r="K5190" s="56" t="s">
        <v>2076</v>
      </c>
      <c r="L5190" s="56" t="s">
        <v>16362</v>
      </c>
      <c r="M5190" s="56" t="s">
        <v>2055</v>
      </c>
      <c r="N5190" s="57">
        <v>576000</v>
      </c>
      <c r="O5190" s="56">
        <v>18000</v>
      </c>
      <c r="P5190" s="56">
        <v>32</v>
      </c>
      <c r="Q5190" s="59">
        <v>32</v>
      </c>
      <c r="R5190" s="60">
        <v>18000</v>
      </c>
      <c r="S5190" s="56" t="s">
        <v>2077</v>
      </c>
      <c r="T5190" s="56" t="s">
        <v>2057</v>
      </c>
      <c r="U5190" s="56" t="s">
        <v>4892</v>
      </c>
      <c r="V5190" s="52"/>
      <c r="W5190" s="59">
        <v>32</v>
      </c>
      <c r="X5190" s="60">
        <v>18000</v>
      </c>
      <c r="Y5190" s="56" t="s">
        <v>17188</v>
      </c>
      <c r="Z5190" s="56" t="s">
        <v>4443</v>
      </c>
      <c r="AA5190" s="7"/>
      <c r="AB5190" s="7"/>
      <c r="AC5190" s="7"/>
      <c r="AD5190" s="1" t="s">
        <v>16282</v>
      </c>
    </row>
    <row r="5191" spans="1:30">
      <c r="A5191" s="55">
        <v>43945</v>
      </c>
      <c r="B5191" s="56" t="s">
        <v>15</v>
      </c>
      <c r="C5191" s="56" t="s">
        <v>4472</v>
      </c>
      <c r="D5191" s="56" t="s">
        <v>3952</v>
      </c>
      <c r="E5191" s="56" t="s">
        <v>128</v>
      </c>
      <c r="F5191" s="56" t="s">
        <v>4016</v>
      </c>
      <c r="G5191" s="56" t="s">
        <v>17</v>
      </c>
      <c r="H5191" s="56" t="s">
        <v>17189</v>
      </c>
      <c r="I5191" s="56" t="s">
        <v>30</v>
      </c>
      <c r="J5191" s="56" t="s">
        <v>4046</v>
      </c>
      <c r="K5191" s="56" t="s">
        <v>17190</v>
      </c>
      <c r="L5191" s="56" t="s">
        <v>17191</v>
      </c>
      <c r="M5191" s="56" t="s">
        <v>4047</v>
      </c>
      <c r="N5191" s="57">
        <v>499130</v>
      </c>
      <c r="O5191" s="56"/>
      <c r="P5191" s="56">
        <v>1.9</v>
      </c>
      <c r="Q5191" s="59" t="s">
        <v>815</v>
      </c>
      <c r="R5191" s="60" t="s">
        <v>815</v>
      </c>
      <c r="S5191" s="56" t="s">
        <v>3957</v>
      </c>
      <c r="T5191" s="56" t="s">
        <v>3958</v>
      </c>
      <c r="U5191" s="56" t="s">
        <v>30</v>
      </c>
      <c r="V5191" s="52"/>
      <c r="W5191" s="59" t="s">
        <v>815</v>
      </c>
      <c r="X5191" s="20">
        <v>0</v>
      </c>
      <c r="Y5191" s="56" t="s">
        <v>17192</v>
      </c>
      <c r="Z5191" s="56" t="s">
        <v>4443</v>
      </c>
      <c r="AA5191" s="7"/>
      <c r="AB5191" s="7"/>
      <c r="AC5191" s="7"/>
      <c r="AD5191" s="1" t="s">
        <v>16282</v>
      </c>
    </row>
    <row r="5192" spans="1:30">
      <c r="A5192" s="55">
        <v>43938</v>
      </c>
      <c r="B5192" s="56" t="s">
        <v>1385</v>
      </c>
      <c r="C5192" s="56" t="s">
        <v>4444</v>
      </c>
      <c r="D5192" s="56" t="s">
        <v>1387</v>
      </c>
      <c r="E5192" s="56" t="s">
        <v>1499</v>
      </c>
      <c r="F5192" s="56" t="s">
        <v>1520</v>
      </c>
      <c r="G5192" s="56" t="s">
        <v>17</v>
      </c>
      <c r="H5192" s="56" t="s">
        <v>17193</v>
      </c>
      <c r="I5192" s="56" t="s">
        <v>30</v>
      </c>
      <c r="J5192" s="56" t="s">
        <v>1853</v>
      </c>
      <c r="K5192" s="56"/>
      <c r="L5192" s="56" t="s">
        <v>17194</v>
      </c>
      <c r="M5192" s="56" t="s">
        <v>1855</v>
      </c>
      <c r="N5192" s="57">
        <v>445000</v>
      </c>
      <c r="O5192" s="56"/>
      <c r="P5192" s="56"/>
      <c r="Q5192" s="59" t="s">
        <v>815</v>
      </c>
      <c r="R5192" s="60" t="s">
        <v>815</v>
      </c>
      <c r="S5192" s="56" t="s">
        <v>1856</v>
      </c>
      <c r="T5192" s="56"/>
      <c r="U5192" s="56" t="s">
        <v>30</v>
      </c>
      <c r="V5192" s="52"/>
      <c r="W5192" s="59" t="s">
        <v>815</v>
      </c>
      <c r="X5192" s="20">
        <v>0</v>
      </c>
      <c r="Y5192" s="56" t="s">
        <v>17195</v>
      </c>
      <c r="Z5192" s="56" t="s">
        <v>4443</v>
      </c>
      <c r="AA5192" s="7"/>
      <c r="AB5192" s="7"/>
      <c r="AC5192" s="7"/>
      <c r="AD5192" s="1" t="s">
        <v>16282</v>
      </c>
    </row>
    <row r="5193" spans="1:30">
      <c r="A5193" s="55">
        <v>43945</v>
      </c>
      <c r="B5193" s="56" t="s">
        <v>15</v>
      </c>
      <c r="C5193" s="56" t="s">
        <v>4472</v>
      </c>
      <c r="D5193" s="56" t="s">
        <v>3952</v>
      </c>
      <c r="E5193" s="56" t="s">
        <v>128</v>
      </c>
      <c r="F5193" s="56" t="s">
        <v>3975</v>
      </c>
      <c r="G5193" s="56" t="s">
        <v>17</v>
      </c>
      <c r="H5193" s="56" t="s">
        <v>17189</v>
      </c>
      <c r="I5193" s="56" t="s">
        <v>30</v>
      </c>
      <c r="J5193" s="56" t="s">
        <v>4005</v>
      </c>
      <c r="K5193" s="56" t="s">
        <v>17196</v>
      </c>
      <c r="L5193" s="56" t="s">
        <v>17197</v>
      </c>
      <c r="M5193" s="56" t="s">
        <v>3960</v>
      </c>
      <c r="N5193" s="57">
        <v>440440</v>
      </c>
      <c r="O5193" s="56"/>
      <c r="P5193" s="56">
        <v>2.2000000000000002</v>
      </c>
      <c r="Q5193" s="59" t="s">
        <v>815</v>
      </c>
      <c r="R5193" s="60" t="s">
        <v>815</v>
      </c>
      <c r="S5193" s="56" t="s">
        <v>3957</v>
      </c>
      <c r="T5193" s="56" t="s">
        <v>3958</v>
      </c>
      <c r="U5193" s="56" t="s">
        <v>30</v>
      </c>
      <c r="V5193" s="52"/>
      <c r="W5193" s="59" t="s">
        <v>815</v>
      </c>
      <c r="X5193" s="20">
        <v>0</v>
      </c>
      <c r="Y5193" s="56" t="s">
        <v>17198</v>
      </c>
      <c r="Z5193" s="56" t="s">
        <v>4443</v>
      </c>
      <c r="AA5193" s="7"/>
      <c r="AB5193" s="7"/>
      <c r="AC5193" s="7"/>
      <c r="AD5193" s="1" t="s">
        <v>16282</v>
      </c>
    </row>
    <row r="5194" spans="1:30">
      <c r="A5194" s="55">
        <v>43909</v>
      </c>
      <c r="B5194" s="56" t="s">
        <v>21</v>
      </c>
      <c r="C5194" s="56" t="s">
        <v>17199</v>
      </c>
      <c r="D5194" s="56"/>
      <c r="E5194" s="56" t="s">
        <v>117</v>
      </c>
      <c r="F5194" s="56" t="s">
        <v>3395</v>
      </c>
      <c r="G5194" s="56" t="s">
        <v>17</v>
      </c>
      <c r="H5194" s="56" t="s">
        <v>3399</v>
      </c>
      <c r="I5194" s="56" t="s">
        <v>30</v>
      </c>
      <c r="J5194" s="56"/>
      <c r="K5194" s="56"/>
      <c r="L5194" s="56" t="s">
        <v>3400</v>
      </c>
      <c r="M5194" s="56" t="s">
        <v>3401</v>
      </c>
      <c r="N5194" s="57">
        <v>384300</v>
      </c>
      <c r="O5194" s="56">
        <v>64050</v>
      </c>
      <c r="P5194" s="56">
        <v>6</v>
      </c>
      <c r="Q5194" s="59">
        <v>6</v>
      </c>
      <c r="R5194" s="60">
        <v>64050</v>
      </c>
      <c r="S5194" s="56" t="s">
        <v>3398</v>
      </c>
      <c r="T5194" s="56"/>
      <c r="U5194" s="56" t="s">
        <v>30</v>
      </c>
      <c r="V5194" s="52"/>
      <c r="W5194" s="59">
        <v>6</v>
      </c>
      <c r="X5194" s="60">
        <v>64050</v>
      </c>
      <c r="Y5194" s="56" t="s">
        <v>17200</v>
      </c>
      <c r="Z5194" s="56" t="s">
        <v>4443</v>
      </c>
      <c r="AA5194" s="7"/>
      <c r="AB5194" s="7"/>
      <c r="AC5194" s="7"/>
      <c r="AD5194" s="1" t="s">
        <v>16282</v>
      </c>
    </row>
    <row r="5195" spans="1:30">
      <c r="A5195" s="55">
        <v>43949</v>
      </c>
      <c r="B5195" s="56" t="s">
        <v>21</v>
      </c>
      <c r="C5195" s="56" t="s">
        <v>4499</v>
      </c>
      <c r="D5195" s="56"/>
      <c r="E5195" s="56" t="s">
        <v>16</v>
      </c>
      <c r="F5195" s="56" t="s">
        <v>2204</v>
      </c>
      <c r="G5195" s="56" t="s">
        <v>17</v>
      </c>
      <c r="H5195" s="56" t="s">
        <v>2255</v>
      </c>
      <c r="I5195" s="56" t="s">
        <v>30</v>
      </c>
      <c r="J5195" s="56"/>
      <c r="K5195" s="56" t="s">
        <v>2247</v>
      </c>
      <c r="L5195" s="56" t="s">
        <v>17179</v>
      </c>
      <c r="M5195" s="56" t="s">
        <v>955</v>
      </c>
      <c r="N5195" s="57">
        <v>355500</v>
      </c>
      <c r="O5195" s="56">
        <v>90000</v>
      </c>
      <c r="P5195" s="56">
        <v>3.95</v>
      </c>
      <c r="Q5195" s="59">
        <v>3.95</v>
      </c>
      <c r="R5195" s="60">
        <v>90000</v>
      </c>
      <c r="S5195" s="56" t="s">
        <v>2249</v>
      </c>
      <c r="T5195" s="56" t="s">
        <v>2211</v>
      </c>
      <c r="U5195" s="56" t="s">
        <v>30</v>
      </c>
      <c r="V5195" s="52"/>
      <c r="W5195" s="59">
        <v>3.95</v>
      </c>
      <c r="X5195" s="60">
        <v>90000</v>
      </c>
      <c r="Y5195" s="56" t="s">
        <v>17201</v>
      </c>
      <c r="Z5195" s="56" t="s">
        <v>4443</v>
      </c>
      <c r="AA5195" s="7"/>
      <c r="AB5195" s="7"/>
      <c r="AC5195" s="7"/>
      <c r="AD5195" s="1" t="s">
        <v>16282</v>
      </c>
    </row>
    <row r="5196" spans="1:30">
      <c r="A5196" s="55">
        <v>43914</v>
      </c>
      <c r="B5196" s="56" t="s">
        <v>21</v>
      </c>
      <c r="C5196" s="56" t="s">
        <v>17199</v>
      </c>
      <c r="D5196" s="56"/>
      <c r="E5196" s="56" t="s">
        <v>117</v>
      </c>
      <c r="F5196" s="56" t="s">
        <v>3395</v>
      </c>
      <c r="G5196" s="56" t="s">
        <v>17</v>
      </c>
      <c r="H5196" s="56" t="s">
        <v>3396</v>
      </c>
      <c r="I5196" s="56" t="s">
        <v>30</v>
      </c>
      <c r="J5196" s="56"/>
      <c r="K5196" s="56"/>
      <c r="L5196" s="56" t="s">
        <v>17202</v>
      </c>
      <c r="M5196" s="56" t="s">
        <v>3397</v>
      </c>
      <c r="N5196" s="57">
        <v>288000</v>
      </c>
      <c r="O5196" s="56">
        <v>80000</v>
      </c>
      <c r="P5196" s="56">
        <v>3.6</v>
      </c>
      <c r="Q5196" s="59">
        <v>3.6</v>
      </c>
      <c r="R5196" s="60">
        <v>80000</v>
      </c>
      <c r="S5196" s="56" t="s">
        <v>3398</v>
      </c>
      <c r="T5196" s="56"/>
      <c r="U5196" s="56" t="s">
        <v>30</v>
      </c>
      <c r="V5196" s="52"/>
      <c r="W5196" s="59">
        <v>3.6</v>
      </c>
      <c r="X5196" s="60">
        <v>80000</v>
      </c>
      <c r="Y5196" s="56" t="s">
        <v>17203</v>
      </c>
      <c r="Z5196" s="56" t="s">
        <v>4443</v>
      </c>
      <c r="AA5196" s="7"/>
      <c r="AB5196" s="7"/>
      <c r="AC5196" s="7"/>
      <c r="AD5196" s="1" t="s">
        <v>16282</v>
      </c>
    </row>
    <row r="5197" spans="1:30">
      <c r="A5197" s="55" t="s">
        <v>815</v>
      </c>
      <c r="B5197" s="56" t="s">
        <v>15</v>
      </c>
      <c r="C5197" s="56" t="s">
        <v>4458</v>
      </c>
      <c r="D5197" s="56"/>
      <c r="E5197" s="56" t="s">
        <v>16</v>
      </c>
      <c r="F5197" s="56" t="s">
        <v>4461</v>
      </c>
      <c r="G5197" s="56" t="s">
        <v>17</v>
      </c>
      <c r="H5197" s="56" t="s">
        <v>17204</v>
      </c>
      <c r="I5197" s="56" t="s">
        <v>30</v>
      </c>
      <c r="J5197" s="56" t="s">
        <v>17205</v>
      </c>
      <c r="K5197" s="56" t="s">
        <v>4525</v>
      </c>
      <c r="L5197" s="56" t="s">
        <v>17206</v>
      </c>
      <c r="M5197" s="56" t="s">
        <v>17207</v>
      </c>
      <c r="N5197" s="57">
        <v>260000</v>
      </c>
      <c r="O5197" s="56"/>
      <c r="P5197" s="56"/>
      <c r="Q5197" s="59" t="s">
        <v>815</v>
      </c>
      <c r="R5197" s="60" t="s">
        <v>815</v>
      </c>
      <c r="S5197" s="56"/>
      <c r="T5197" s="56"/>
      <c r="U5197" s="56" t="s">
        <v>30</v>
      </c>
      <c r="V5197" s="52"/>
      <c r="W5197" s="59" t="s">
        <v>815</v>
      </c>
      <c r="X5197" s="20">
        <v>0</v>
      </c>
      <c r="Y5197" s="56" t="s">
        <v>17208</v>
      </c>
      <c r="Z5197" s="56" t="s">
        <v>4443</v>
      </c>
      <c r="AA5197" s="7"/>
      <c r="AB5197" s="7"/>
      <c r="AC5197" s="7"/>
      <c r="AD5197" s="1" t="s">
        <v>16282</v>
      </c>
    </row>
    <row r="5198" spans="1:30">
      <c r="A5198" s="55" t="s">
        <v>815</v>
      </c>
      <c r="B5198" s="56" t="s">
        <v>15</v>
      </c>
      <c r="C5198" s="56" t="s">
        <v>4458</v>
      </c>
      <c r="D5198" s="56"/>
      <c r="E5198" s="56" t="s">
        <v>16</v>
      </c>
      <c r="F5198" s="56" t="s">
        <v>4601</v>
      </c>
      <c r="G5198" s="56" t="s">
        <v>17</v>
      </c>
      <c r="H5198" s="56" t="s">
        <v>17170</v>
      </c>
      <c r="I5198" s="56" t="s">
        <v>4892</v>
      </c>
      <c r="J5198" s="56" t="s">
        <v>5089</v>
      </c>
      <c r="K5198" s="56" t="s">
        <v>4525</v>
      </c>
      <c r="L5198" s="56" t="s">
        <v>2536</v>
      </c>
      <c r="M5198" s="56" t="s">
        <v>16412</v>
      </c>
      <c r="N5198" s="57">
        <v>217500</v>
      </c>
      <c r="O5198" s="56"/>
      <c r="P5198" s="56"/>
      <c r="Q5198" s="59" t="s">
        <v>815</v>
      </c>
      <c r="R5198" s="60" t="s">
        <v>815</v>
      </c>
      <c r="S5198" s="56"/>
      <c r="T5198" s="56"/>
      <c r="U5198" s="56" t="s">
        <v>4892</v>
      </c>
      <c r="V5198" s="52"/>
      <c r="W5198" s="59" t="s">
        <v>815</v>
      </c>
      <c r="X5198" s="20">
        <v>0</v>
      </c>
      <c r="Y5198" s="56" t="s">
        <v>17209</v>
      </c>
      <c r="Z5198" s="56" t="s">
        <v>4443</v>
      </c>
      <c r="AA5198" s="7"/>
      <c r="AB5198" s="7"/>
      <c r="AC5198" s="7"/>
      <c r="AD5198" s="1" t="s">
        <v>16282</v>
      </c>
    </row>
    <row r="5199" spans="1:30">
      <c r="A5199" s="55">
        <v>43915</v>
      </c>
      <c r="B5199" s="56" t="s">
        <v>15</v>
      </c>
      <c r="C5199" s="56" t="s">
        <v>4458</v>
      </c>
      <c r="D5199" s="56"/>
      <c r="E5199" s="56" t="s">
        <v>16</v>
      </c>
      <c r="F5199" s="56" t="s">
        <v>4459</v>
      </c>
      <c r="G5199" s="56" t="s">
        <v>17</v>
      </c>
      <c r="H5199" s="56" t="s">
        <v>17141</v>
      </c>
      <c r="I5199" s="56" t="s">
        <v>4892</v>
      </c>
      <c r="J5199" s="56" t="s">
        <v>4516</v>
      </c>
      <c r="K5199" s="56" t="s">
        <v>4517</v>
      </c>
      <c r="L5199" s="56" t="s">
        <v>8355</v>
      </c>
      <c r="M5199" s="56" t="s">
        <v>2620</v>
      </c>
      <c r="N5199" s="57">
        <v>196484.4</v>
      </c>
      <c r="O5199" s="56">
        <v>109158</v>
      </c>
      <c r="P5199" s="56">
        <v>1.8</v>
      </c>
      <c r="Q5199" s="59">
        <v>1.8</v>
      </c>
      <c r="R5199" s="60">
        <v>109158</v>
      </c>
      <c r="S5199" s="56" t="s">
        <v>4573</v>
      </c>
      <c r="T5199" s="56"/>
      <c r="U5199" s="56" t="s">
        <v>4892</v>
      </c>
      <c r="V5199" s="52"/>
      <c r="W5199" s="59">
        <v>1.8</v>
      </c>
      <c r="X5199" s="60">
        <v>109158</v>
      </c>
      <c r="Y5199" s="56" t="s">
        <v>17210</v>
      </c>
      <c r="Z5199" s="56" t="s">
        <v>4443</v>
      </c>
      <c r="AA5199" s="7"/>
      <c r="AB5199" s="7"/>
      <c r="AC5199" s="7"/>
      <c r="AD5199" s="1" t="s">
        <v>16282</v>
      </c>
    </row>
    <row r="5200" spans="1:30">
      <c r="A5200" s="55" t="s">
        <v>815</v>
      </c>
      <c r="B5200" s="56" t="s">
        <v>15</v>
      </c>
      <c r="C5200" s="56" t="s">
        <v>4458</v>
      </c>
      <c r="D5200" s="56"/>
      <c r="E5200" s="56" t="s">
        <v>16</v>
      </c>
      <c r="F5200" s="56" t="s">
        <v>17211</v>
      </c>
      <c r="G5200" s="56" t="s">
        <v>17</v>
      </c>
      <c r="H5200" s="56" t="s">
        <v>17212</v>
      </c>
      <c r="I5200" s="56" t="s">
        <v>30</v>
      </c>
      <c r="J5200" s="56" t="s">
        <v>1323</v>
      </c>
      <c r="K5200" s="56" t="s">
        <v>4525</v>
      </c>
      <c r="L5200" s="56" t="s">
        <v>17213</v>
      </c>
      <c r="M5200" s="56" t="s">
        <v>16412</v>
      </c>
      <c r="N5200" s="57">
        <v>184800</v>
      </c>
      <c r="O5200" s="56"/>
      <c r="P5200" s="56"/>
      <c r="Q5200" s="59" t="s">
        <v>815</v>
      </c>
      <c r="R5200" s="60" t="s">
        <v>815</v>
      </c>
      <c r="S5200" s="56"/>
      <c r="T5200" s="56"/>
      <c r="U5200" s="56" t="s">
        <v>30</v>
      </c>
      <c r="V5200" s="52"/>
      <c r="W5200" s="59" t="s">
        <v>815</v>
      </c>
      <c r="X5200" s="20">
        <v>0</v>
      </c>
      <c r="Y5200" s="56" t="s">
        <v>17214</v>
      </c>
      <c r="Z5200" s="56" t="s">
        <v>4443</v>
      </c>
      <c r="AA5200" s="7"/>
      <c r="AB5200" s="7"/>
      <c r="AC5200" s="7"/>
      <c r="AD5200" s="1" t="s">
        <v>16282</v>
      </c>
    </row>
    <row r="5201" spans="1:30">
      <c r="A5201" s="55">
        <v>43945</v>
      </c>
      <c r="B5201" s="56" t="s">
        <v>15</v>
      </c>
      <c r="C5201" s="56" t="s">
        <v>4472</v>
      </c>
      <c r="D5201" s="56" t="s">
        <v>3952</v>
      </c>
      <c r="E5201" s="56" t="s">
        <v>16</v>
      </c>
      <c r="F5201" s="56" t="s">
        <v>3953</v>
      </c>
      <c r="G5201" s="56" t="s">
        <v>17</v>
      </c>
      <c r="H5201" s="56" t="s">
        <v>17166</v>
      </c>
      <c r="I5201" s="56" t="s">
        <v>30</v>
      </c>
      <c r="J5201" s="56" t="s">
        <v>4012</v>
      </c>
      <c r="K5201" s="56" t="s">
        <v>4790</v>
      </c>
      <c r="L5201" s="56" t="s">
        <v>17215</v>
      </c>
      <c r="M5201" s="56" t="s">
        <v>4013</v>
      </c>
      <c r="N5201" s="57">
        <v>169100</v>
      </c>
      <c r="O5201" s="56"/>
      <c r="P5201" s="56">
        <v>3.8</v>
      </c>
      <c r="Q5201" s="59" t="s">
        <v>815</v>
      </c>
      <c r="R5201" s="60" t="s">
        <v>815</v>
      </c>
      <c r="S5201" s="56" t="s">
        <v>3957</v>
      </c>
      <c r="T5201" s="56" t="s">
        <v>3958</v>
      </c>
      <c r="U5201" s="56" t="s">
        <v>30</v>
      </c>
      <c r="V5201" s="52"/>
      <c r="W5201" s="59" t="s">
        <v>815</v>
      </c>
      <c r="X5201" s="20">
        <v>0</v>
      </c>
      <c r="Y5201" s="56" t="s">
        <v>17216</v>
      </c>
      <c r="Z5201" s="56" t="s">
        <v>4443</v>
      </c>
      <c r="AA5201" s="7"/>
      <c r="AB5201" s="7"/>
      <c r="AC5201" s="7"/>
      <c r="AD5201" s="1" t="s">
        <v>16282</v>
      </c>
    </row>
    <row r="5202" spans="1:30">
      <c r="A5202" s="55">
        <v>43938</v>
      </c>
      <c r="B5202" s="56" t="s">
        <v>1385</v>
      </c>
      <c r="C5202" s="56" t="s">
        <v>4444</v>
      </c>
      <c r="D5202" s="56" t="s">
        <v>1387</v>
      </c>
      <c r="E5202" s="56" t="s">
        <v>1499</v>
      </c>
      <c r="F5202" s="56" t="s">
        <v>4467</v>
      </c>
      <c r="G5202" s="56" t="s">
        <v>17</v>
      </c>
      <c r="H5202" s="56" t="s">
        <v>1840</v>
      </c>
      <c r="I5202" s="56" t="s">
        <v>4892</v>
      </c>
      <c r="J5202" s="56" t="s">
        <v>1841</v>
      </c>
      <c r="K5202" s="56"/>
      <c r="L5202" s="56" t="s">
        <v>17217</v>
      </c>
      <c r="M5202" s="56" t="s">
        <v>356</v>
      </c>
      <c r="N5202" s="57">
        <v>150000</v>
      </c>
      <c r="O5202" s="56"/>
      <c r="P5202" s="56"/>
      <c r="Q5202" s="59" t="s">
        <v>815</v>
      </c>
      <c r="R5202" s="60" t="s">
        <v>815</v>
      </c>
      <c r="S5202" s="56" t="s">
        <v>1843</v>
      </c>
      <c r="T5202" s="56"/>
      <c r="U5202" s="56" t="s">
        <v>4892</v>
      </c>
      <c r="V5202" s="52"/>
      <c r="W5202" s="59" t="s">
        <v>815</v>
      </c>
      <c r="X5202" s="20">
        <v>0</v>
      </c>
      <c r="Y5202" s="56" t="s">
        <v>17218</v>
      </c>
      <c r="Z5202" s="56" t="s">
        <v>4443</v>
      </c>
      <c r="AA5202" s="7"/>
      <c r="AB5202" s="7"/>
      <c r="AC5202" s="7"/>
      <c r="AD5202" s="1" t="s">
        <v>16282</v>
      </c>
    </row>
    <row r="5203" spans="1:30">
      <c r="A5203" s="55">
        <v>43944</v>
      </c>
      <c r="B5203" s="56" t="s">
        <v>15</v>
      </c>
      <c r="C5203" s="56"/>
      <c r="D5203" s="56"/>
      <c r="E5203" s="56" t="s">
        <v>16</v>
      </c>
      <c r="F5203" s="56" t="s">
        <v>1321</v>
      </c>
      <c r="G5203" s="56" t="s">
        <v>17</v>
      </c>
      <c r="H5203" s="56" t="s">
        <v>17219</v>
      </c>
      <c r="I5203" s="56" t="s">
        <v>30</v>
      </c>
      <c r="J5203" s="56" t="s">
        <v>1323</v>
      </c>
      <c r="K5203" s="56" t="s">
        <v>1325</v>
      </c>
      <c r="L5203" s="56" t="s">
        <v>17220</v>
      </c>
      <c r="M5203" s="56" t="s">
        <v>1326</v>
      </c>
      <c r="N5203" s="57">
        <v>143640</v>
      </c>
      <c r="O5203" s="56"/>
      <c r="P5203" s="56"/>
      <c r="Q5203" s="59" t="s">
        <v>815</v>
      </c>
      <c r="R5203" s="60" t="s">
        <v>815</v>
      </c>
      <c r="S5203" s="56" t="s">
        <v>17146</v>
      </c>
      <c r="T5203" s="56"/>
      <c r="U5203" s="56" t="s">
        <v>30</v>
      </c>
      <c r="V5203" s="52"/>
      <c r="W5203" s="59" t="s">
        <v>815</v>
      </c>
      <c r="X5203" s="20">
        <v>0</v>
      </c>
      <c r="Y5203" s="56" t="s">
        <v>17221</v>
      </c>
      <c r="Z5203" s="56" t="s">
        <v>4443</v>
      </c>
      <c r="AA5203" s="7"/>
      <c r="AB5203" s="7"/>
      <c r="AC5203" s="7"/>
      <c r="AD5203" s="1" t="s">
        <v>16282</v>
      </c>
    </row>
    <row r="5204" spans="1:30">
      <c r="A5204" s="55" t="s">
        <v>815</v>
      </c>
      <c r="B5204" s="56" t="s">
        <v>15</v>
      </c>
      <c r="C5204" s="56" t="s">
        <v>4458</v>
      </c>
      <c r="D5204" s="56"/>
      <c r="E5204" s="56" t="s">
        <v>16</v>
      </c>
      <c r="F5204" s="56" t="s">
        <v>4601</v>
      </c>
      <c r="G5204" s="56" t="s">
        <v>17</v>
      </c>
      <c r="H5204" s="56" t="s">
        <v>17170</v>
      </c>
      <c r="I5204" s="56" t="s">
        <v>4892</v>
      </c>
      <c r="J5204" s="56" t="s">
        <v>5089</v>
      </c>
      <c r="K5204" s="56" t="s">
        <v>4525</v>
      </c>
      <c r="L5204" s="56" t="s">
        <v>5090</v>
      </c>
      <c r="M5204" s="56" t="s">
        <v>16412</v>
      </c>
      <c r="N5204" s="57">
        <v>139300</v>
      </c>
      <c r="O5204" s="56"/>
      <c r="P5204" s="56"/>
      <c r="Q5204" s="59" t="s">
        <v>815</v>
      </c>
      <c r="R5204" s="60" t="s">
        <v>815</v>
      </c>
      <c r="S5204" s="56"/>
      <c r="T5204" s="56"/>
      <c r="U5204" s="56" t="s">
        <v>4892</v>
      </c>
      <c r="V5204" s="52"/>
      <c r="W5204" s="59" t="s">
        <v>815</v>
      </c>
      <c r="X5204" s="20">
        <v>0</v>
      </c>
      <c r="Y5204" s="56" t="s">
        <v>17222</v>
      </c>
      <c r="Z5204" s="56" t="s">
        <v>4443</v>
      </c>
      <c r="AA5204" s="7"/>
      <c r="AB5204" s="7"/>
      <c r="AC5204" s="7"/>
      <c r="AD5204" s="1" t="s">
        <v>16282</v>
      </c>
    </row>
    <row r="5205" spans="1:30">
      <c r="A5205" s="55">
        <v>43948</v>
      </c>
      <c r="B5205" s="56" t="s">
        <v>21</v>
      </c>
      <c r="C5205" s="56" t="s">
        <v>4451</v>
      </c>
      <c r="D5205" s="56" t="s">
        <v>2480</v>
      </c>
      <c r="E5205" s="56" t="s">
        <v>16</v>
      </c>
      <c r="F5205" s="56" t="s">
        <v>2481</v>
      </c>
      <c r="G5205" s="56" t="s">
        <v>17</v>
      </c>
      <c r="H5205" s="56" t="s">
        <v>2522</v>
      </c>
      <c r="I5205" s="56" t="s">
        <v>30</v>
      </c>
      <c r="J5205" s="56" t="s">
        <v>2523</v>
      </c>
      <c r="K5205" s="56"/>
      <c r="L5205" s="56" t="s">
        <v>2514</v>
      </c>
      <c r="M5205" s="56" t="s">
        <v>2515</v>
      </c>
      <c r="N5205" s="57">
        <v>134100</v>
      </c>
      <c r="O5205" s="56"/>
      <c r="P5205" s="56"/>
      <c r="Q5205" s="59" t="s">
        <v>815</v>
      </c>
      <c r="R5205" s="60" t="s">
        <v>815</v>
      </c>
      <c r="S5205" s="56" t="s">
        <v>2488</v>
      </c>
      <c r="T5205" s="56" t="s">
        <v>2488</v>
      </c>
      <c r="U5205" s="56" t="s">
        <v>30</v>
      </c>
      <c r="V5205" s="52"/>
      <c r="W5205" s="59" t="s">
        <v>815</v>
      </c>
      <c r="X5205" s="20">
        <v>0</v>
      </c>
      <c r="Y5205" s="56" t="s">
        <v>17223</v>
      </c>
      <c r="Z5205" s="56" t="s">
        <v>4443</v>
      </c>
      <c r="AA5205" s="7"/>
      <c r="AB5205" s="7"/>
      <c r="AC5205" s="7"/>
      <c r="AD5205" s="1" t="s">
        <v>16282</v>
      </c>
    </row>
    <row r="5206" spans="1:30">
      <c r="A5206" s="55">
        <v>43915</v>
      </c>
      <c r="B5206" s="56" t="s">
        <v>21</v>
      </c>
      <c r="C5206" s="56" t="s">
        <v>4454</v>
      </c>
      <c r="D5206" s="56"/>
      <c r="E5206" s="56" t="s">
        <v>16</v>
      </c>
      <c r="F5206" s="56" t="s">
        <v>363</v>
      </c>
      <c r="G5206" s="56" t="s">
        <v>17</v>
      </c>
      <c r="H5206" s="56" t="s">
        <v>17224</v>
      </c>
      <c r="I5206" s="56" t="s">
        <v>30</v>
      </c>
      <c r="J5206" s="56" t="s">
        <v>4791</v>
      </c>
      <c r="K5206" s="56" t="s">
        <v>4793</v>
      </c>
      <c r="L5206" s="56" t="s">
        <v>1080</v>
      </c>
      <c r="M5206" s="56" t="s">
        <v>979</v>
      </c>
      <c r="N5206" s="57">
        <v>120000</v>
      </c>
      <c r="O5206" s="56">
        <v>50000</v>
      </c>
      <c r="P5206" s="56">
        <v>2.4</v>
      </c>
      <c r="Q5206" s="59">
        <v>2.4</v>
      </c>
      <c r="R5206" s="60">
        <v>50000</v>
      </c>
      <c r="S5206" s="56" t="s">
        <v>4890</v>
      </c>
      <c r="T5206" s="56" t="s">
        <v>4572</v>
      </c>
      <c r="U5206" s="56" t="s">
        <v>30</v>
      </c>
      <c r="V5206" s="52"/>
      <c r="W5206" s="59">
        <v>2.4</v>
      </c>
      <c r="X5206" s="60">
        <v>50000</v>
      </c>
      <c r="Y5206" s="56" t="s">
        <v>17225</v>
      </c>
      <c r="Z5206" s="56" t="s">
        <v>4443</v>
      </c>
      <c r="AA5206" s="7"/>
      <c r="AB5206" s="7"/>
      <c r="AC5206" s="7"/>
      <c r="AD5206" s="1" t="s">
        <v>16282</v>
      </c>
    </row>
    <row r="5207" spans="1:30">
      <c r="A5207" s="55" t="s">
        <v>815</v>
      </c>
      <c r="B5207" s="56" t="s">
        <v>15</v>
      </c>
      <c r="C5207" s="56" t="s">
        <v>4458</v>
      </c>
      <c r="D5207" s="56"/>
      <c r="E5207" s="56" t="s">
        <v>16</v>
      </c>
      <c r="F5207" s="56" t="s">
        <v>4459</v>
      </c>
      <c r="G5207" s="56" t="s">
        <v>17</v>
      </c>
      <c r="H5207" s="56" t="s">
        <v>17226</v>
      </c>
      <c r="I5207" s="56" t="s">
        <v>816</v>
      </c>
      <c r="J5207" s="56" t="s">
        <v>4846</v>
      </c>
      <c r="K5207" s="56" t="s">
        <v>4517</v>
      </c>
      <c r="L5207" s="56" t="s">
        <v>17227</v>
      </c>
      <c r="M5207" s="56" t="s">
        <v>797</v>
      </c>
      <c r="N5207" s="57">
        <v>119507.4</v>
      </c>
      <c r="O5207" s="56"/>
      <c r="P5207" s="56"/>
      <c r="Q5207" s="59" t="s">
        <v>815</v>
      </c>
      <c r="R5207" s="60" t="s">
        <v>815</v>
      </c>
      <c r="S5207" s="56"/>
      <c r="T5207" s="56"/>
      <c r="U5207" s="56" t="s">
        <v>816</v>
      </c>
      <c r="V5207" s="52"/>
      <c r="W5207" s="59" t="s">
        <v>815</v>
      </c>
      <c r="X5207" s="20">
        <v>0</v>
      </c>
      <c r="Y5207" s="56" t="s">
        <v>17228</v>
      </c>
      <c r="Z5207" s="56" t="s">
        <v>4442</v>
      </c>
      <c r="AA5207" s="7"/>
      <c r="AB5207" s="7"/>
      <c r="AC5207" s="7"/>
      <c r="AD5207" s="1" t="s">
        <v>16282</v>
      </c>
    </row>
    <row r="5208" spans="1:30">
      <c r="A5208" s="55" t="s">
        <v>815</v>
      </c>
      <c r="B5208" s="56" t="s">
        <v>15</v>
      </c>
      <c r="C5208" s="56" t="s">
        <v>4458</v>
      </c>
      <c r="D5208" s="56"/>
      <c r="E5208" s="56" t="s">
        <v>16</v>
      </c>
      <c r="F5208" s="56" t="s">
        <v>4461</v>
      </c>
      <c r="G5208" s="56" t="s">
        <v>17</v>
      </c>
      <c r="H5208" s="56" t="s">
        <v>17141</v>
      </c>
      <c r="I5208" s="56" t="s">
        <v>4892</v>
      </c>
      <c r="J5208" s="56" t="s">
        <v>17229</v>
      </c>
      <c r="K5208" s="56" t="s">
        <v>4525</v>
      </c>
      <c r="L5208" s="56" t="s">
        <v>17173</v>
      </c>
      <c r="M5208" s="56">
        <v>9245644</v>
      </c>
      <c r="N5208" s="57">
        <v>99800</v>
      </c>
      <c r="O5208" s="56"/>
      <c r="P5208" s="56"/>
      <c r="Q5208" s="59" t="s">
        <v>815</v>
      </c>
      <c r="R5208" s="60" t="s">
        <v>815</v>
      </c>
      <c r="S5208" s="56"/>
      <c r="T5208" s="56"/>
      <c r="U5208" s="56" t="s">
        <v>4892</v>
      </c>
      <c r="V5208" s="52"/>
      <c r="W5208" s="59" t="s">
        <v>815</v>
      </c>
      <c r="X5208" s="20">
        <v>0</v>
      </c>
      <c r="Y5208" s="56" t="s">
        <v>17230</v>
      </c>
      <c r="Z5208" s="56" t="s">
        <v>4443</v>
      </c>
      <c r="AA5208" s="7"/>
      <c r="AB5208" s="7"/>
      <c r="AC5208" s="7"/>
      <c r="AD5208" s="1" t="s">
        <v>16282</v>
      </c>
    </row>
    <row r="5209" spans="1:30">
      <c r="A5209" s="55">
        <v>43945</v>
      </c>
      <c r="B5209" s="56" t="s">
        <v>15</v>
      </c>
      <c r="C5209" s="56" t="s">
        <v>4472</v>
      </c>
      <c r="D5209" s="56" t="s">
        <v>3952</v>
      </c>
      <c r="E5209" s="56" t="s">
        <v>36</v>
      </c>
      <c r="F5209" s="56" t="s">
        <v>3969</v>
      </c>
      <c r="G5209" s="56" t="s">
        <v>17</v>
      </c>
      <c r="H5209" s="56" t="s">
        <v>17231</v>
      </c>
      <c r="I5209" s="56" t="s">
        <v>30</v>
      </c>
      <c r="J5209" s="56" t="s">
        <v>3990</v>
      </c>
      <c r="K5209" s="56" t="s">
        <v>17232</v>
      </c>
      <c r="L5209" s="56" t="s">
        <v>17233</v>
      </c>
      <c r="M5209" s="56" t="s">
        <v>3991</v>
      </c>
      <c r="N5209" s="57">
        <v>92000</v>
      </c>
      <c r="O5209" s="56"/>
      <c r="P5209" s="56">
        <v>4.5999999999999996</v>
      </c>
      <c r="Q5209" s="59" t="s">
        <v>815</v>
      </c>
      <c r="R5209" s="60" t="s">
        <v>815</v>
      </c>
      <c r="S5209" s="56" t="s">
        <v>3957</v>
      </c>
      <c r="T5209" s="56" t="s">
        <v>3958</v>
      </c>
      <c r="U5209" s="56" t="s">
        <v>30</v>
      </c>
      <c r="V5209" s="52"/>
      <c r="W5209" s="59" t="s">
        <v>815</v>
      </c>
      <c r="X5209" s="20">
        <v>0</v>
      </c>
      <c r="Y5209" s="56" t="s">
        <v>17234</v>
      </c>
      <c r="Z5209" s="56" t="s">
        <v>4443</v>
      </c>
      <c r="AA5209" s="7"/>
      <c r="AB5209" s="7"/>
      <c r="AC5209" s="7"/>
      <c r="AD5209" s="1" t="s">
        <v>16282</v>
      </c>
    </row>
    <row r="5210" spans="1:30">
      <c r="A5210" s="55" t="s">
        <v>815</v>
      </c>
      <c r="B5210" s="56" t="s">
        <v>15</v>
      </c>
      <c r="C5210" s="56" t="s">
        <v>4458</v>
      </c>
      <c r="D5210" s="56"/>
      <c r="E5210" s="56" t="s">
        <v>16</v>
      </c>
      <c r="F5210" s="56" t="s">
        <v>2462</v>
      </c>
      <c r="G5210" s="56" t="s">
        <v>17</v>
      </c>
      <c r="H5210" s="56" t="s">
        <v>17170</v>
      </c>
      <c r="I5210" s="56" t="s">
        <v>4892</v>
      </c>
      <c r="J5210" s="56" t="s">
        <v>4546</v>
      </c>
      <c r="K5210" s="56" t="s">
        <v>4525</v>
      </c>
      <c r="L5210" s="56" t="s">
        <v>4518</v>
      </c>
      <c r="M5210" s="56">
        <v>9245572</v>
      </c>
      <c r="N5210" s="57">
        <v>90850</v>
      </c>
      <c r="O5210" s="56"/>
      <c r="P5210" s="56"/>
      <c r="Q5210" s="59" t="s">
        <v>815</v>
      </c>
      <c r="R5210" s="60" t="s">
        <v>815</v>
      </c>
      <c r="S5210" s="56"/>
      <c r="T5210" s="56"/>
      <c r="U5210" s="56" t="s">
        <v>4892</v>
      </c>
      <c r="V5210" s="52"/>
      <c r="W5210" s="59" t="s">
        <v>815</v>
      </c>
      <c r="X5210" s="20">
        <v>0</v>
      </c>
      <c r="Y5210" s="56" t="s">
        <v>17235</v>
      </c>
      <c r="Z5210" s="56" t="s">
        <v>4443</v>
      </c>
      <c r="AA5210" s="7"/>
      <c r="AB5210" s="7"/>
      <c r="AC5210" s="7"/>
      <c r="AD5210" s="1" t="s">
        <v>16282</v>
      </c>
    </row>
    <row r="5211" spans="1:30">
      <c r="A5211" s="55">
        <v>43941</v>
      </c>
      <c r="B5211" s="56" t="s">
        <v>21</v>
      </c>
      <c r="C5211" s="56" t="s">
        <v>2648</v>
      </c>
      <c r="D5211" s="56"/>
      <c r="E5211" s="56" t="s">
        <v>16</v>
      </c>
      <c r="F5211" s="56" t="s">
        <v>2670</v>
      </c>
      <c r="G5211" s="56" t="s">
        <v>17</v>
      </c>
      <c r="H5211" s="56" t="s">
        <v>4110</v>
      </c>
      <c r="I5211" s="56" t="s">
        <v>4892</v>
      </c>
      <c r="J5211" s="56" t="s">
        <v>17236</v>
      </c>
      <c r="K5211" s="56"/>
      <c r="L5211" s="56" t="s">
        <v>4108</v>
      </c>
      <c r="M5211" s="56" t="s">
        <v>16868</v>
      </c>
      <c r="N5211" s="57">
        <v>87500</v>
      </c>
      <c r="O5211" s="56"/>
      <c r="P5211" s="56"/>
      <c r="Q5211" s="59" t="s">
        <v>815</v>
      </c>
      <c r="R5211" s="60" t="s">
        <v>815</v>
      </c>
      <c r="S5211" s="56" t="s">
        <v>2653</v>
      </c>
      <c r="T5211" s="56" t="s">
        <v>4112</v>
      </c>
      <c r="U5211" s="56" t="s">
        <v>4892</v>
      </c>
      <c r="V5211" s="52"/>
      <c r="W5211" s="59" t="s">
        <v>815</v>
      </c>
      <c r="X5211" s="20">
        <v>0</v>
      </c>
      <c r="Y5211" s="56" t="s">
        <v>17237</v>
      </c>
      <c r="Z5211" s="56" t="s">
        <v>4443</v>
      </c>
      <c r="AA5211" s="7"/>
      <c r="AB5211" s="7"/>
      <c r="AC5211" s="7"/>
      <c r="AD5211" s="1" t="s">
        <v>16282</v>
      </c>
    </row>
    <row r="5212" spans="1:30">
      <c r="A5212" s="55">
        <v>43915</v>
      </c>
      <c r="B5212" s="56" t="s">
        <v>15</v>
      </c>
      <c r="C5212" s="56" t="s">
        <v>4458</v>
      </c>
      <c r="D5212" s="56"/>
      <c r="E5212" s="56" t="s">
        <v>16</v>
      </c>
      <c r="F5212" s="56" t="s">
        <v>4459</v>
      </c>
      <c r="G5212" s="56" t="s">
        <v>17</v>
      </c>
      <c r="H5212" s="56" t="s">
        <v>17148</v>
      </c>
      <c r="I5212" s="56" t="s">
        <v>30</v>
      </c>
      <c r="J5212" s="56" t="s">
        <v>4516</v>
      </c>
      <c r="K5212" s="56" t="s">
        <v>4517</v>
      </c>
      <c r="L5212" s="56" t="s">
        <v>4518</v>
      </c>
      <c r="M5212" s="56" t="s">
        <v>4519</v>
      </c>
      <c r="N5212" s="57">
        <v>71993.16</v>
      </c>
      <c r="O5212" s="56">
        <v>799924</v>
      </c>
      <c r="P5212" s="56">
        <v>0.09</v>
      </c>
      <c r="Q5212" s="59">
        <v>0.09</v>
      </c>
      <c r="R5212" s="60">
        <v>799924</v>
      </c>
      <c r="S5212" s="56" t="s">
        <v>4573</v>
      </c>
      <c r="T5212" s="56"/>
      <c r="U5212" s="56" t="s">
        <v>30</v>
      </c>
      <c r="V5212" s="52"/>
      <c r="W5212" s="59">
        <v>0.09</v>
      </c>
      <c r="X5212" s="60">
        <v>799924</v>
      </c>
      <c r="Y5212" s="56" t="s">
        <v>17238</v>
      </c>
      <c r="Z5212" s="56" t="s">
        <v>4443</v>
      </c>
      <c r="AA5212" s="7"/>
      <c r="AB5212" s="7"/>
      <c r="AC5212" s="7"/>
      <c r="AD5212" s="1" t="s">
        <v>16282</v>
      </c>
    </row>
    <row r="5213" spans="1:30">
      <c r="A5213" s="55">
        <v>43941</v>
      </c>
      <c r="B5213" s="56" t="s">
        <v>21</v>
      </c>
      <c r="C5213" s="56" t="s">
        <v>2648</v>
      </c>
      <c r="D5213" s="56"/>
      <c r="E5213" s="56" t="s">
        <v>16</v>
      </c>
      <c r="F5213" s="56" t="s">
        <v>2666</v>
      </c>
      <c r="G5213" s="56" t="s">
        <v>17</v>
      </c>
      <c r="H5213" s="56" t="s">
        <v>4127</v>
      </c>
      <c r="I5213" s="56" t="s">
        <v>4892</v>
      </c>
      <c r="J5213" s="56" t="s">
        <v>17239</v>
      </c>
      <c r="K5213" s="56"/>
      <c r="L5213" s="56" t="s">
        <v>4108</v>
      </c>
      <c r="M5213" s="56" t="s">
        <v>16868</v>
      </c>
      <c r="N5213" s="57">
        <v>50000</v>
      </c>
      <c r="O5213" s="56"/>
      <c r="P5213" s="56"/>
      <c r="Q5213" s="59" t="s">
        <v>815</v>
      </c>
      <c r="R5213" s="60" t="s">
        <v>815</v>
      </c>
      <c r="S5213" s="56" t="s">
        <v>2653</v>
      </c>
      <c r="T5213" s="56" t="s">
        <v>4129</v>
      </c>
      <c r="U5213" s="56" t="s">
        <v>4892</v>
      </c>
      <c r="V5213" s="52"/>
      <c r="W5213" s="59" t="s">
        <v>815</v>
      </c>
      <c r="X5213" s="20">
        <v>0</v>
      </c>
      <c r="Y5213" s="56" t="s">
        <v>17240</v>
      </c>
      <c r="Z5213" s="56" t="s">
        <v>4443</v>
      </c>
      <c r="AA5213" s="7"/>
      <c r="AB5213" s="7"/>
      <c r="AC5213" s="7"/>
      <c r="AD5213" s="1" t="s">
        <v>16282</v>
      </c>
    </row>
    <row r="5214" spans="1:30">
      <c r="A5214" s="55">
        <v>43943</v>
      </c>
      <c r="B5214" s="56" t="s">
        <v>15</v>
      </c>
      <c r="C5214" s="56" t="s">
        <v>4645</v>
      </c>
      <c r="D5214" s="56"/>
      <c r="E5214" s="56" t="s">
        <v>16</v>
      </c>
      <c r="F5214" s="56"/>
      <c r="G5214" s="56" t="s">
        <v>17</v>
      </c>
      <c r="H5214" s="56" t="s">
        <v>746</v>
      </c>
      <c r="I5214" s="56" t="s">
        <v>816</v>
      </c>
      <c r="J5214" s="56" t="s">
        <v>741</v>
      </c>
      <c r="K5214" s="56" t="s">
        <v>742</v>
      </c>
      <c r="L5214" s="56" t="s">
        <v>739</v>
      </c>
      <c r="M5214" s="56" t="s">
        <v>743</v>
      </c>
      <c r="N5214" s="57">
        <v>40000</v>
      </c>
      <c r="O5214" s="56">
        <v>1000</v>
      </c>
      <c r="P5214" s="56">
        <v>40</v>
      </c>
      <c r="Q5214" s="59">
        <v>40</v>
      </c>
      <c r="R5214" s="60">
        <v>1000</v>
      </c>
      <c r="S5214" s="56" t="s">
        <v>697</v>
      </c>
      <c r="T5214" s="56" t="s">
        <v>698</v>
      </c>
      <c r="U5214" s="56" t="s">
        <v>816</v>
      </c>
      <c r="V5214" s="52"/>
      <c r="W5214" s="59">
        <v>40</v>
      </c>
      <c r="X5214" s="60">
        <v>1000</v>
      </c>
      <c r="Y5214" s="56" t="s">
        <v>17241</v>
      </c>
      <c r="Z5214" s="56" t="s">
        <v>4442</v>
      </c>
      <c r="AA5214" s="7"/>
      <c r="AB5214" s="7"/>
      <c r="AC5214" s="7"/>
      <c r="AD5214" s="1" t="s">
        <v>16282</v>
      </c>
    </row>
    <row r="5215" spans="1:30">
      <c r="A5215" s="55">
        <v>43941</v>
      </c>
      <c r="B5215" s="56" t="s">
        <v>21</v>
      </c>
      <c r="C5215" s="56" t="s">
        <v>2648</v>
      </c>
      <c r="D5215" s="56"/>
      <c r="E5215" s="56" t="s">
        <v>16</v>
      </c>
      <c r="F5215" s="56" t="s">
        <v>2670</v>
      </c>
      <c r="G5215" s="56" t="s">
        <v>17</v>
      </c>
      <c r="H5215" s="56" t="s">
        <v>4110</v>
      </c>
      <c r="I5215" s="56" t="s">
        <v>4892</v>
      </c>
      <c r="J5215" s="56" t="s">
        <v>17236</v>
      </c>
      <c r="K5215" s="56"/>
      <c r="L5215" s="56" t="s">
        <v>4108</v>
      </c>
      <c r="M5215" s="56" t="s">
        <v>16868</v>
      </c>
      <c r="N5215" s="57">
        <v>37500</v>
      </c>
      <c r="O5215" s="56"/>
      <c r="P5215" s="56"/>
      <c r="Q5215" s="59" t="s">
        <v>815</v>
      </c>
      <c r="R5215" s="60" t="s">
        <v>815</v>
      </c>
      <c r="S5215" s="56" t="s">
        <v>2653</v>
      </c>
      <c r="T5215" s="56" t="s">
        <v>4113</v>
      </c>
      <c r="U5215" s="56" t="s">
        <v>4892</v>
      </c>
      <c r="V5215" s="52"/>
      <c r="W5215" s="59" t="s">
        <v>815</v>
      </c>
      <c r="X5215" s="20">
        <v>0</v>
      </c>
      <c r="Y5215" s="56" t="s">
        <v>17242</v>
      </c>
      <c r="Z5215" s="56" t="s">
        <v>4443</v>
      </c>
      <c r="AA5215" s="7"/>
      <c r="AB5215" s="7"/>
      <c r="AC5215" s="7"/>
      <c r="AD5215" s="1" t="s">
        <v>16282</v>
      </c>
    </row>
    <row r="5216" spans="1:30">
      <c r="A5216" s="55">
        <v>43943</v>
      </c>
      <c r="B5216" s="56" t="s">
        <v>15</v>
      </c>
      <c r="C5216" s="56" t="s">
        <v>4645</v>
      </c>
      <c r="D5216" s="56"/>
      <c r="E5216" s="56" t="s">
        <v>16</v>
      </c>
      <c r="F5216" s="56"/>
      <c r="G5216" s="56" t="s">
        <v>17</v>
      </c>
      <c r="H5216" s="56" t="s">
        <v>747</v>
      </c>
      <c r="I5216" s="56" t="s">
        <v>816</v>
      </c>
      <c r="J5216" s="56" t="s">
        <v>741</v>
      </c>
      <c r="K5216" s="56" t="s">
        <v>742</v>
      </c>
      <c r="L5216" s="56" t="s">
        <v>739</v>
      </c>
      <c r="M5216" s="56" t="s">
        <v>743</v>
      </c>
      <c r="N5216" s="57">
        <v>30000</v>
      </c>
      <c r="O5216" s="56">
        <v>1000</v>
      </c>
      <c r="P5216" s="56">
        <v>30</v>
      </c>
      <c r="Q5216" s="59">
        <v>30</v>
      </c>
      <c r="R5216" s="60">
        <v>1000</v>
      </c>
      <c r="S5216" s="56" t="s">
        <v>697</v>
      </c>
      <c r="T5216" s="56" t="s">
        <v>698</v>
      </c>
      <c r="U5216" s="56" t="s">
        <v>816</v>
      </c>
      <c r="V5216" s="52"/>
      <c r="W5216" s="59">
        <v>30</v>
      </c>
      <c r="X5216" s="60">
        <v>1000</v>
      </c>
      <c r="Y5216" s="56" t="s">
        <v>17243</v>
      </c>
      <c r="Z5216" s="56" t="s">
        <v>4442</v>
      </c>
      <c r="AA5216" s="7"/>
      <c r="AB5216" s="7"/>
      <c r="AC5216" s="7"/>
      <c r="AD5216" s="1" t="s">
        <v>16282</v>
      </c>
    </row>
    <row r="5217" spans="1:30">
      <c r="A5217" s="55">
        <v>43943</v>
      </c>
      <c r="B5217" s="56" t="s">
        <v>21</v>
      </c>
      <c r="C5217" s="56"/>
      <c r="D5217" s="56"/>
      <c r="E5217" s="56" t="s">
        <v>16</v>
      </c>
      <c r="F5217" s="56" t="s">
        <v>845</v>
      </c>
      <c r="G5217" s="56" t="s">
        <v>17</v>
      </c>
      <c r="H5217" s="56" t="s">
        <v>861</v>
      </c>
      <c r="I5217" s="56" t="s">
        <v>816</v>
      </c>
      <c r="J5217" s="56" t="s">
        <v>8645</v>
      </c>
      <c r="K5217" s="56" t="s">
        <v>857</v>
      </c>
      <c r="L5217" s="56" t="s">
        <v>17244</v>
      </c>
      <c r="M5217" s="56">
        <v>17953048000117</v>
      </c>
      <c r="N5217" s="57">
        <v>26000</v>
      </c>
      <c r="O5217" s="56">
        <v>400</v>
      </c>
      <c r="P5217" s="56">
        <v>65</v>
      </c>
      <c r="Q5217" s="59">
        <v>65</v>
      </c>
      <c r="R5217" s="60">
        <v>400</v>
      </c>
      <c r="S5217" s="56" t="s">
        <v>858</v>
      </c>
      <c r="T5217" s="56" t="s">
        <v>850</v>
      </c>
      <c r="U5217" s="56" t="s">
        <v>816</v>
      </c>
      <c r="V5217" s="52"/>
      <c r="W5217" s="59">
        <v>65</v>
      </c>
      <c r="X5217" s="60">
        <v>400</v>
      </c>
      <c r="Y5217" s="56" t="s">
        <v>17245</v>
      </c>
      <c r="Z5217" s="56" t="s">
        <v>4442</v>
      </c>
      <c r="AA5217" s="7"/>
      <c r="AB5217" s="7"/>
      <c r="AC5217" s="7"/>
      <c r="AD5217" s="1" t="s">
        <v>16282</v>
      </c>
    </row>
    <row r="5218" spans="1:30">
      <c r="A5218" s="55">
        <v>43949</v>
      </c>
      <c r="B5218" s="56" t="s">
        <v>21</v>
      </c>
      <c r="C5218" s="56" t="s">
        <v>4499</v>
      </c>
      <c r="D5218" s="56"/>
      <c r="E5218" s="56" t="s">
        <v>16</v>
      </c>
      <c r="F5218" s="56" t="s">
        <v>2204</v>
      </c>
      <c r="G5218" s="56" t="s">
        <v>17</v>
      </c>
      <c r="H5218" s="56" t="s">
        <v>2250</v>
      </c>
      <c r="I5218" s="56" t="s">
        <v>4892</v>
      </c>
      <c r="J5218" s="56"/>
      <c r="K5218" s="56" t="s">
        <v>2247</v>
      </c>
      <c r="L5218" s="56" t="s">
        <v>17179</v>
      </c>
      <c r="M5218" s="56" t="s">
        <v>955</v>
      </c>
      <c r="N5218" s="57">
        <v>19900</v>
      </c>
      <c r="O5218" s="56">
        <v>1000</v>
      </c>
      <c r="P5218" s="56">
        <v>19.899999999999999</v>
      </c>
      <c r="Q5218" s="59">
        <v>19.899999999999999</v>
      </c>
      <c r="R5218" s="60">
        <v>1000</v>
      </c>
      <c r="S5218" s="56" t="s">
        <v>2249</v>
      </c>
      <c r="T5218" s="56" t="s">
        <v>2211</v>
      </c>
      <c r="U5218" s="56" t="s">
        <v>4892</v>
      </c>
      <c r="V5218" s="52"/>
      <c r="W5218" s="59">
        <v>19.899999999999999</v>
      </c>
      <c r="X5218" s="60">
        <v>1000</v>
      </c>
      <c r="Y5218" s="56" t="s">
        <v>17246</v>
      </c>
      <c r="Z5218" s="56" t="s">
        <v>4443</v>
      </c>
      <c r="AA5218" s="7"/>
      <c r="AB5218" s="7"/>
      <c r="AC5218" s="7"/>
      <c r="AD5218" s="1" t="s">
        <v>16282</v>
      </c>
    </row>
    <row r="5219" spans="1:30">
      <c r="A5219" s="55" t="s">
        <v>815</v>
      </c>
      <c r="B5219" s="56" t="s">
        <v>15</v>
      </c>
      <c r="C5219" s="56" t="s">
        <v>4458</v>
      </c>
      <c r="D5219" s="56"/>
      <c r="E5219" s="56" t="s">
        <v>16</v>
      </c>
      <c r="F5219" s="56" t="s">
        <v>4601</v>
      </c>
      <c r="G5219" s="56" t="s">
        <v>17</v>
      </c>
      <c r="H5219" s="56" t="s">
        <v>17170</v>
      </c>
      <c r="I5219" s="56" t="s">
        <v>4892</v>
      </c>
      <c r="J5219" s="56" t="s">
        <v>5089</v>
      </c>
      <c r="K5219" s="56" t="s">
        <v>4525</v>
      </c>
      <c r="L5219" s="56" t="s">
        <v>5090</v>
      </c>
      <c r="M5219" s="56" t="s">
        <v>16412</v>
      </c>
      <c r="N5219" s="57">
        <v>19900</v>
      </c>
      <c r="O5219" s="56"/>
      <c r="P5219" s="56"/>
      <c r="Q5219" s="59" t="s">
        <v>815</v>
      </c>
      <c r="R5219" s="60" t="s">
        <v>815</v>
      </c>
      <c r="S5219" s="56"/>
      <c r="T5219" s="56"/>
      <c r="U5219" s="56" t="s">
        <v>4892</v>
      </c>
      <c r="V5219" s="52"/>
      <c r="W5219" s="59" t="s">
        <v>815</v>
      </c>
      <c r="X5219" s="20">
        <v>0</v>
      </c>
      <c r="Y5219" s="56" t="s">
        <v>17247</v>
      </c>
      <c r="Z5219" s="56" t="s">
        <v>4443</v>
      </c>
      <c r="AA5219" s="7"/>
      <c r="AB5219" s="7"/>
      <c r="AC5219" s="7"/>
      <c r="AD5219" s="1" t="s">
        <v>16282</v>
      </c>
    </row>
    <row r="5220" spans="1:30">
      <c r="A5220" s="55" t="s">
        <v>815</v>
      </c>
      <c r="B5220" s="56" t="s">
        <v>15</v>
      </c>
      <c r="C5220" s="56" t="s">
        <v>4458</v>
      </c>
      <c r="D5220" s="56"/>
      <c r="E5220" s="56" t="s">
        <v>16</v>
      </c>
      <c r="F5220" s="56" t="s">
        <v>4459</v>
      </c>
      <c r="G5220" s="56" t="s">
        <v>17</v>
      </c>
      <c r="H5220" s="56" t="s">
        <v>17248</v>
      </c>
      <c r="I5220" s="56" t="s">
        <v>816</v>
      </c>
      <c r="J5220" s="56" t="s">
        <v>4846</v>
      </c>
      <c r="K5220" s="56" t="s">
        <v>4517</v>
      </c>
      <c r="L5220" s="56" t="s">
        <v>8355</v>
      </c>
      <c r="M5220" s="56" t="s">
        <v>797</v>
      </c>
      <c r="N5220" s="57">
        <v>18878.400000000001</v>
      </c>
      <c r="O5220" s="56"/>
      <c r="P5220" s="56"/>
      <c r="Q5220" s="59" t="s">
        <v>815</v>
      </c>
      <c r="R5220" s="60" t="s">
        <v>815</v>
      </c>
      <c r="S5220" s="56"/>
      <c r="T5220" s="56"/>
      <c r="U5220" s="56" t="s">
        <v>816</v>
      </c>
      <c r="V5220" s="52"/>
      <c r="W5220" s="59" t="s">
        <v>815</v>
      </c>
      <c r="X5220" s="20">
        <v>0</v>
      </c>
      <c r="Y5220" s="56" t="s">
        <v>17249</v>
      </c>
      <c r="Z5220" s="56" t="s">
        <v>4442</v>
      </c>
      <c r="AA5220" s="7"/>
      <c r="AB5220" s="7"/>
      <c r="AC5220" s="7"/>
      <c r="AD5220" s="1" t="s">
        <v>16282</v>
      </c>
    </row>
    <row r="5221" spans="1:30">
      <c r="A5221" s="55">
        <v>43930</v>
      </c>
      <c r="B5221" s="56" t="s">
        <v>15</v>
      </c>
      <c r="C5221" s="56" t="s">
        <v>4632</v>
      </c>
      <c r="D5221" s="56"/>
      <c r="E5221" s="56" t="s">
        <v>16</v>
      </c>
      <c r="F5221" s="56"/>
      <c r="G5221" s="56" t="s">
        <v>37</v>
      </c>
      <c r="H5221" s="56" t="s">
        <v>3736</v>
      </c>
      <c r="I5221" s="56" t="s">
        <v>816</v>
      </c>
      <c r="J5221" s="56" t="s">
        <v>3737</v>
      </c>
      <c r="K5221" s="56" t="s">
        <v>17250</v>
      </c>
      <c r="L5221" s="56" t="s">
        <v>17251</v>
      </c>
      <c r="M5221" s="56" t="s">
        <v>3738</v>
      </c>
      <c r="N5221" s="57">
        <v>17000</v>
      </c>
      <c r="O5221" s="56">
        <v>10</v>
      </c>
      <c r="P5221" s="56">
        <v>1700</v>
      </c>
      <c r="Q5221" s="59">
        <v>1700</v>
      </c>
      <c r="R5221" s="60">
        <v>10</v>
      </c>
      <c r="S5221" s="56" t="s">
        <v>3739</v>
      </c>
      <c r="T5221" s="56"/>
      <c r="U5221" s="56" t="s">
        <v>816</v>
      </c>
      <c r="V5221" s="52"/>
      <c r="W5221" s="59">
        <v>1700</v>
      </c>
      <c r="X5221" s="60">
        <v>10</v>
      </c>
      <c r="Y5221" s="56" t="s">
        <v>17252</v>
      </c>
      <c r="Z5221" s="56" t="s">
        <v>4442</v>
      </c>
      <c r="AA5221" s="7"/>
      <c r="AB5221" s="7"/>
      <c r="AC5221" s="7"/>
      <c r="AD5221" s="1" t="s">
        <v>16282</v>
      </c>
    </row>
    <row r="5222" spans="1:30">
      <c r="A5222" s="55">
        <v>43941</v>
      </c>
      <c r="B5222" s="56" t="s">
        <v>21</v>
      </c>
      <c r="C5222" s="56" t="s">
        <v>2648</v>
      </c>
      <c r="D5222" s="56"/>
      <c r="E5222" s="56" t="s">
        <v>16</v>
      </c>
      <c r="F5222" s="56" t="s">
        <v>2676</v>
      </c>
      <c r="G5222" s="56" t="s">
        <v>17</v>
      </c>
      <c r="H5222" s="56" t="s">
        <v>2677</v>
      </c>
      <c r="I5222" s="56" t="s">
        <v>4892</v>
      </c>
      <c r="J5222" s="56" t="s">
        <v>17253</v>
      </c>
      <c r="K5222" s="56"/>
      <c r="L5222" s="56" t="s">
        <v>2679</v>
      </c>
      <c r="M5222" s="56" t="s">
        <v>17254</v>
      </c>
      <c r="N5222" s="57">
        <v>15600</v>
      </c>
      <c r="O5222" s="56"/>
      <c r="P5222" s="56"/>
      <c r="Q5222" s="59" t="s">
        <v>815</v>
      </c>
      <c r="R5222" s="60" t="s">
        <v>815</v>
      </c>
      <c r="S5222" s="56" t="s">
        <v>2653</v>
      </c>
      <c r="T5222" s="56" t="s">
        <v>2680</v>
      </c>
      <c r="U5222" s="56" t="s">
        <v>4892</v>
      </c>
      <c r="V5222" s="52"/>
      <c r="W5222" s="59" t="s">
        <v>815</v>
      </c>
      <c r="X5222" s="20">
        <v>0</v>
      </c>
      <c r="Y5222" s="56" t="s">
        <v>17255</v>
      </c>
      <c r="Z5222" s="56" t="s">
        <v>4443</v>
      </c>
      <c r="AA5222" s="7"/>
      <c r="AB5222" s="7"/>
      <c r="AC5222" s="7"/>
      <c r="AD5222" s="1" t="s">
        <v>16282</v>
      </c>
    </row>
    <row r="5223" spans="1:30">
      <c r="A5223" s="55">
        <v>43944</v>
      </c>
      <c r="B5223" s="56" t="s">
        <v>15</v>
      </c>
      <c r="C5223" s="56" t="s">
        <v>4656</v>
      </c>
      <c r="D5223" s="56" t="s">
        <v>39</v>
      </c>
      <c r="E5223" s="56" t="s">
        <v>16</v>
      </c>
      <c r="F5223" s="56" t="s">
        <v>129</v>
      </c>
      <c r="G5223" s="56" t="s">
        <v>37</v>
      </c>
      <c r="H5223" s="56" t="s">
        <v>163</v>
      </c>
      <c r="I5223" s="56" t="s">
        <v>816</v>
      </c>
      <c r="J5223" s="56" t="s">
        <v>8668</v>
      </c>
      <c r="K5223" s="56" t="s">
        <v>160</v>
      </c>
      <c r="L5223" s="56" t="s">
        <v>161</v>
      </c>
      <c r="M5223" s="56">
        <v>7626776000160</v>
      </c>
      <c r="N5223" s="57">
        <v>14280</v>
      </c>
      <c r="O5223" s="56">
        <v>42</v>
      </c>
      <c r="P5223" s="56">
        <v>340</v>
      </c>
      <c r="Q5223" s="59">
        <v>340</v>
      </c>
      <c r="R5223" s="60">
        <v>42</v>
      </c>
      <c r="S5223" s="56" t="s">
        <v>121</v>
      </c>
      <c r="T5223" s="56" t="s">
        <v>122</v>
      </c>
      <c r="U5223" s="56" t="s">
        <v>816</v>
      </c>
      <c r="V5223" s="52"/>
      <c r="W5223" s="59">
        <v>340</v>
      </c>
      <c r="X5223" s="60">
        <v>42</v>
      </c>
      <c r="Y5223" s="56" t="s">
        <v>17256</v>
      </c>
      <c r="Z5223" s="56" t="s">
        <v>4442</v>
      </c>
      <c r="AA5223" s="7"/>
      <c r="AB5223" s="7"/>
      <c r="AC5223" s="7"/>
      <c r="AD5223" s="1" t="s">
        <v>16282</v>
      </c>
    </row>
    <row r="5224" spans="1:30">
      <c r="A5224" s="55">
        <v>43944</v>
      </c>
      <c r="B5224" s="56" t="s">
        <v>15</v>
      </c>
      <c r="C5224" s="56" t="s">
        <v>4656</v>
      </c>
      <c r="D5224" s="56" t="s">
        <v>39</v>
      </c>
      <c r="E5224" s="56" t="s">
        <v>16</v>
      </c>
      <c r="F5224" s="56" t="s">
        <v>129</v>
      </c>
      <c r="G5224" s="56" t="s">
        <v>37</v>
      </c>
      <c r="H5224" s="56" t="s">
        <v>164</v>
      </c>
      <c r="I5224" s="56" t="s">
        <v>816</v>
      </c>
      <c r="J5224" s="56" t="s">
        <v>8668</v>
      </c>
      <c r="K5224" s="56" t="s">
        <v>160</v>
      </c>
      <c r="L5224" s="56" t="s">
        <v>161</v>
      </c>
      <c r="M5224" s="56">
        <v>7626776000160</v>
      </c>
      <c r="N5224" s="57">
        <v>14280</v>
      </c>
      <c r="O5224" s="56">
        <v>42</v>
      </c>
      <c r="P5224" s="56">
        <v>340</v>
      </c>
      <c r="Q5224" s="59">
        <v>340</v>
      </c>
      <c r="R5224" s="60">
        <v>42</v>
      </c>
      <c r="S5224" s="56" t="s">
        <v>121</v>
      </c>
      <c r="T5224" s="56" t="s">
        <v>122</v>
      </c>
      <c r="U5224" s="56" t="s">
        <v>816</v>
      </c>
      <c r="V5224" s="52"/>
      <c r="W5224" s="59">
        <v>340</v>
      </c>
      <c r="X5224" s="60">
        <v>42</v>
      </c>
      <c r="Y5224" s="56" t="s">
        <v>17257</v>
      </c>
      <c r="Z5224" s="56" t="s">
        <v>4442</v>
      </c>
      <c r="AA5224" s="7"/>
      <c r="AB5224" s="7"/>
      <c r="AC5224" s="7"/>
      <c r="AD5224" s="1" t="s">
        <v>16282</v>
      </c>
    </row>
    <row r="5225" spans="1:30">
      <c r="A5225" s="55">
        <v>43944</v>
      </c>
      <c r="B5225" s="56" t="s">
        <v>15</v>
      </c>
      <c r="C5225" s="56" t="s">
        <v>4656</v>
      </c>
      <c r="D5225" s="56" t="s">
        <v>39</v>
      </c>
      <c r="E5225" s="56" t="s">
        <v>16</v>
      </c>
      <c r="F5225" s="56" t="s">
        <v>129</v>
      </c>
      <c r="G5225" s="56" t="s">
        <v>37</v>
      </c>
      <c r="H5225" s="56" t="s">
        <v>165</v>
      </c>
      <c r="I5225" s="56" t="s">
        <v>816</v>
      </c>
      <c r="J5225" s="56" t="s">
        <v>8668</v>
      </c>
      <c r="K5225" s="56" t="s">
        <v>160</v>
      </c>
      <c r="L5225" s="56" t="s">
        <v>161</v>
      </c>
      <c r="M5225" s="56">
        <v>7626776000160</v>
      </c>
      <c r="N5225" s="57">
        <v>14280</v>
      </c>
      <c r="O5225" s="56">
        <v>42</v>
      </c>
      <c r="P5225" s="56">
        <v>340</v>
      </c>
      <c r="Q5225" s="59">
        <v>340</v>
      </c>
      <c r="R5225" s="60">
        <v>42</v>
      </c>
      <c r="S5225" s="56" t="s">
        <v>121</v>
      </c>
      <c r="T5225" s="56" t="s">
        <v>122</v>
      </c>
      <c r="U5225" s="56" t="s">
        <v>816</v>
      </c>
      <c r="V5225" s="52"/>
      <c r="W5225" s="59">
        <v>340</v>
      </c>
      <c r="X5225" s="60">
        <v>42</v>
      </c>
      <c r="Y5225" s="56" t="s">
        <v>17258</v>
      </c>
      <c r="Z5225" s="56" t="s">
        <v>4442</v>
      </c>
      <c r="AA5225" s="7"/>
      <c r="AB5225" s="7"/>
      <c r="AC5225" s="7"/>
      <c r="AD5225" s="1" t="s">
        <v>16282</v>
      </c>
    </row>
    <row r="5226" spans="1:30">
      <c r="A5226" s="55" t="s">
        <v>815</v>
      </c>
      <c r="B5226" s="56" t="s">
        <v>15</v>
      </c>
      <c r="C5226" s="56" t="s">
        <v>4458</v>
      </c>
      <c r="D5226" s="56"/>
      <c r="E5226" s="56" t="s">
        <v>16</v>
      </c>
      <c r="F5226" s="56" t="s">
        <v>4601</v>
      </c>
      <c r="G5226" s="56" t="s">
        <v>17</v>
      </c>
      <c r="H5226" s="56" t="s">
        <v>17226</v>
      </c>
      <c r="I5226" s="56" t="s">
        <v>816</v>
      </c>
      <c r="J5226" s="56" t="s">
        <v>17259</v>
      </c>
      <c r="K5226" s="56" t="s">
        <v>8324</v>
      </c>
      <c r="L5226" s="56" t="s">
        <v>17227</v>
      </c>
      <c r="M5226" s="56" t="s">
        <v>16412</v>
      </c>
      <c r="N5226" s="57">
        <v>14163.84</v>
      </c>
      <c r="O5226" s="56"/>
      <c r="P5226" s="56"/>
      <c r="Q5226" s="59" t="s">
        <v>815</v>
      </c>
      <c r="R5226" s="60" t="s">
        <v>815</v>
      </c>
      <c r="S5226" s="56"/>
      <c r="T5226" s="56"/>
      <c r="U5226" s="56" t="s">
        <v>816</v>
      </c>
      <c r="V5226" s="52"/>
      <c r="W5226" s="59" t="s">
        <v>815</v>
      </c>
      <c r="X5226" s="20">
        <v>0</v>
      </c>
      <c r="Y5226" s="56" t="s">
        <v>17260</v>
      </c>
      <c r="Z5226" s="56" t="s">
        <v>4442</v>
      </c>
      <c r="AA5226" s="7"/>
      <c r="AB5226" s="7"/>
      <c r="AC5226" s="7"/>
      <c r="AD5226" s="1" t="s">
        <v>16282</v>
      </c>
    </row>
    <row r="5227" spans="1:30">
      <c r="A5227" s="55">
        <v>43943</v>
      </c>
      <c r="B5227" s="56" t="s">
        <v>21</v>
      </c>
      <c r="C5227" s="56" t="s">
        <v>6343</v>
      </c>
      <c r="D5227" s="56"/>
      <c r="E5227" s="56" t="s">
        <v>16</v>
      </c>
      <c r="F5227" s="56" t="s">
        <v>1303</v>
      </c>
      <c r="G5227" s="56" t="s">
        <v>17</v>
      </c>
      <c r="H5227" s="56" t="s">
        <v>1379</v>
      </c>
      <c r="I5227" s="56" t="s">
        <v>30</v>
      </c>
      <c r="J5227" s="56"/>
      <c r="K5227" s="56" t="s">
        <v>1381</v>
      </c>
      <c r="L5227" s="56" t="s">
        <v>17261</v>
      </c>
      <c r="M5227" s="56" t="s">
        <v>1382</v>
      </c>
      <c r="N5227" s="57">
        <v>14000</v>
      </c>
      <c r="O5227" s="56"/>
      <c r="P5227" s="56"/>
      <c r="Q5227" s="59" t="s">
        <v>815</v>
      </c>
      <c r="R5227" s="60" t="s">
        <v>815</v>
      </c>
      <c r="S5227" s="56"/>
      <c r="T5227" s="56"/>
      <c r="U5227" s="56" t="s">
        <v>30</v>
      </c>
      <c r="V5227" s="52"/>
      <c r="W5227" s="59" t="s">
        <v>815</v>
      </c>
      <c r="X5227" s="20">
        <v>0</v>
      </c>
      <c r="Y5227" s="56" t="s">
        <v>17262</v>
      </c>
      <c r="Z5227" s="56" t="s">
        <v>4443</v>
      </c>
      <c r="AA5227" s="7"/>
      <c r="AB5227" s="7"/>
      <c r="AC5227" s="7"/>
      <c r="AD5227" s="1" t="s">
        <v>16282</v>
      </c>
    </row>
    <row r="5228" spans="1:30">
      <c r="A5228" s="55" t="s">
        <v>815</v>
      </c>
      <c r="B5228" s="56" t="s">
        <v>15</v>
      </c>
      <c r="C5228" s="56" t="s">
        <v>4458</v>
      </c>
      <c r="D5228" s="56"/>
      <c r="E5228" s="56" t="s">
        <v>16</v>
      </c>
      <c r="F5228" s="56" t="s">
        <v>4459</v>
      </c>
      <c r="G5228" s="56" t="s">
        <v>17</v>
      </c>
      <c r="H5228" s="56" t="s">
        <v>17226</v>
      </c>
      <c r="I5228" s="56" t="s">
        <v>816</v>
      </c>
      <c r="J5228" s="56" t="s">
        <v>9852</v>
      </c>
      <c r="K5228" s="56" t="s">
        <v>4517</v>
      </c>
      <c r="L5228" s="56" t="s">
        <v>17227</v>
      </c>
      <c r="M5228" s="56" t="s">
        <v>797</v>
      </c>
      <c r="N5228" s="57">
        <v>11508.12</v>
      </c>
      <c r="O5228" s="56"/>
      <c r="P5228" s="56"/>
      <c r="Q5228" s="59" t="s">
        <v>815</v>
      </c>
      <c r="R5228" s="60" t="s">
        <v>815</v>
      </c>
      <c r="S5228" s="56"/>
      <c r="T5228" s="56"/>
      <c r="U5228" s="56" t="s">
        <v>816</v>
      </c>
      <c r="V5228" s="52"/>
      <c r="W5228" s="59" t="s">
        <v>815</v>
      </c>
      <c r="X5228" s="20">
        <v>0</v>
      </c>
      <c r="Y5228" s="56" t="s">
        <v>17263</v>
      </c>
      <c r="Z5228" s="56" t="s">
        <v>4442</v>
      </c>
      <c r="AA5228" s="7"/>
      <c r="AB5228" s="7"/>
      <c r="AC5228" s="7"/>
      <c r="AD5228" s="1" t="s">
        <v>16282</v>
      </c>
    </row>
    <row r="5229" spans="1:30">
      <c r="A5229" s="55">
        <v>43941</v>
      </c>
      <c r="B5229" s="56" t="s">
        <v>21</v>
      </c>
      <c r="C5229" s="56" t="s">
        <v>2648</v>
      </c>
      <c r="D5229" s="56"/>
      <c r="E5229" s="56" t="s">
        <v>16</v>
      </c>
      <c r="F5229" s="56" t="s">
        <v>2676</v>
      </c>
      <c r="G5229" s="56" t="s">
        <v>17</v>
      </c>
      <c r="H5229" s="56" t="s">
        <v>4116</v>
      </c>
      <c r="I5229" s="56" t="s">
        <v>4892</v>
      </c>
      <c r="J5229" s="56" t="s">
        <v>9261</v>
      </c>
      <c r="K5229" s="56"/>
      <c r="L5229" s="56" t="s">
        <v>4108</v>
      </c>
      <c r="M5229" s="56" t="s">
        <v>16868</v>
      </c>
      <c r="N5229" s="57">
        <v>11250</v>
      </c>
      <c r="O5229" s="56"/>
      <c r="P5229" s="56"/>
      <c r="Q5229" s="59" t="s">
        <v>815</v>
      </c>
      <c r="R5229" s="60" t="s">
        <v>815</v>
      </c>
      <c r="S5229" s="56" t="s">
        <v>2653</v>
      </c>
      <c r="T5229" s="56" t="s">
        <v>4118</v>
      </c>
      <c r="U5229" s="56" t="s">
        <v>4892</v>
      </c>
      <c r="V5229" s="52"/>
      <c r="W5229" s="59" t="s">
        <v>815</v>
      </c>
      <c r="X5229" s="20">
        <v>0</v>
      </c>
      <c r="Y5229" s="56" t="s">
        <v>17264</v>
      </c>
      <c r="Z5229" s="56" t="s">
        <v>4443</v>
      </c>
      <c r="AA5229" s="7"/>
      <c r="AB5229" s="7"/>
      <c r="AC5229" s="7"/>
      <c r="AD5229" s="1" t="s">
        <v>16282</v>
      </c>
    </row>
    <row r="5230" spans="1:30">
      <c r="A5230" s="55">
        <v>43949</v>
      </c>
      <c r="B5230" s="56" t="s">
        <v>1385</v>
      </c>
      <c r="C5230" s="56" t="s">
        <v>4499</v>
      </c>
      <c r="D5230" s="56"/>
      <c r="E5230" s="56" t="s">
        <v>36</v>
      </c>
      <c r="F5230" s="56" t="s">
        <v>2319</v>
      </c>
      <c r="G5230" s="56" t="s">
        <v>17</v>
      </c>
      <c r="H5230" s="56" t="s">
        <v>2329</v>
      </c>
      <c r="I5230" s="56" t="s">
        <v>30</v>
      </c>
      <c r="J5230" s="56" t="s">
        <v>2321</v>
      </c>
      <c r="K5230" s="56" t="s">
        <v>2321</v>
      </c>
      <c r="L5230" s="56" t="s">
        <v>17265</v>
      </c>
      <c r="M5230" s="56" t="s">
        <v>2330</v>
      </c>
      <c r="N5230" s="57">
        <v>10500</v>
      </c>
      <c r="O5230" s="56">
        <v>10000</v>
      </c>
      <c r="P5230" s="56">
        <v>1.05</v>
      </c>
      <c r="Q5230" s="59">
        <v>1.05</v>
      </c>
      <c r="R5230" s="60">
        <v>10000</v>
      </c>
      <c r="S5230" s="56" t="s">
        <v>2324</v>
      </c>
      <c r="T5230" s="56" t="s">
        <v>2325</v>
      </c>
      <c r="U5230" s="56" t="s">
        <v>30</v>
      </c>
      <c r="V5230" s="52"/>
      <c r="W5230" s="59">
        <v>1.05</v>
      </c>
      <c r="X5230" s="60">
        <v>10000</v>
      </c>
      <c r="Y5230" s="56" t="s">
        <v>17266</v>
      </c>
      <c r="Z5230" s="56" t="s">
        <v>4443</v>
      </c>
      <c r="AA5230" s="7"/>
      <c r="AB5230" s="7"/>
      <c r="AC5230" s="7"/>
      <c r="AD5230" s="1" t="s">
        <v>16282</v>
      </c>
    </row>
    <row r="5231" spans="1:30">
      <c r="A5231" s="55">
        <v>43949</v>
      </c>
      <c r="B5231" s="56" t="s">
        <v>1385</v>
      </c>
      <c r="C5231" s="56" t="s">
        <v>4499</v>
      </c>
      <c r="D5231" s="56"/>
      <c r="E5231" s="56" t="s">
        <v>36</v>
      </c>
      <c r="F5231" s="56" t="s">
        <v>2319</v>
      </c>
      <c r="G5231" s="56" t="s">
        <v>17</v>
      </c>
      <c r="H5231" s="56" t="s">
        <v>2342</v>
      </c>
      <c r="I5231" s="56" t="s">
        <v>816</v>
      </c>
      <c r="J5231" s="56" t="s">
        <v>2321</v>
      </c>
      <c r="K5231" s="56" t="s">
        <v>2321</v>
      </c>
      <c r="L5231" s="56" t="s">
        <v>17267</v>
      </c>
      <c r="M5231" s="56" t="s">
        <v>2343</v>
      </c>
      <c r="N5231" s="57">
        <v>10500</v>
      </c>
      <c r="O5231" s="56">
        <v>30</v>
      </c>
      <c r="P5231" s="56">
        <v>350</v>
      </c>
      <c r="Q5231" s="59">
        <v>350</v>
      </c>
      <c r="R5231" s="60">
        <v>30</v>
      </c>
      <c r="S5231" s="56" t="s">
        <v>2324</v>
      </c>
      <c r="T5231" s="56" t="s">
        <v>2325</v>
      </c>
      <c r="U5231" s="56" t="s">
        <v>816</v>
      </c>
      <c r="V5231" s="52"/>
      <c r="W5231" s="59">
        <v>350</v>
      </c>
      <c r="X5231" s="60">
        <v>30</v>
      </c>
      <c r="Y5231" s="56" t="s">
        <v>17268</v>
      </c>
      <c r="Z5231" s="56" t="s">
        <v>4442</v>
      </c>
      <c r="AA5231" s="7"/>
      <c r="AB5231" s="7"/>
      <c r="AC5231" s="7"/>
      <c r="AD5231" s="1" t="s">
        <v>16282</v>
      </c>
    </row>
    <row r="5232" spans="1:30">
      <c r="A5232" s="55">
        <v>43944</v>
      </c>
      <c r="B5232" s="56" t="s">
        <v>15</v>
      </c>
      <c r="C5232" s="56" t="s">
        <v>4656</v>
      </c>
      <c r="D5232" s="56" t="s">
        <v>39</v>
      </c>
      <c r="E5232" s="56" t="s">
        <v>16</v>
      </c>
      <c r="F5232" s="56" t="s">
        <v>129</v>
      </c>
      <c r="G5232" s="56" t="s">
        <v>37</v>
      </c>
      <c r="H5232" s="56" t="s">
        <v>159</v>
      </c>
      <c r="I5232" s="56" t="s">
        <v>816</v>
      </c>
      <c r="J5232" s="56" t="s">
        <v>8668</v>
      </c>
      <c r="K5232" s="56" t="s">
        <v>160</v>
      </c>
      <c r="L5232" s="56" t="s">
        <v>161</v>
      </c>
      <c r="M5232" s="56">
        <v>7626776000160</v>
      </c>
      <c r="N5232" s="57">
        <v>10200</v>
      </c>
      <c r="O5232" s="56">
        <v>30</v>
      </c>
      <c r="P5232" s="56">
        <v>340</v>
      </c>
      <c r="Q5232" s="59">
        <v>340</v>
      </c>
      <c r="R5232" s="60">
        <v>30</v>
      </c>
      <c r="S5232" s="56" t="s">
        <v>121</v>
      </c>
      <c r="T5232" s="56" t="s">
        <v>122</v>
      </c>
      <c r="U5232" s="56" t="s">
        <v>816</v>
      </c>
      <c r="V5232" s="52"/>
      <c r="W5232" s="59">
        <v>340</v>
      </c>
      <c r="X5232" s="60">
        <v>30</v>
      </c>
      <c r="Y5232" s="56" t="s">
        <v>17269</v>
      </c>
      <c r="Z5232" s="56" t="s">
        <v>4442</v>
      </c>
      <c r="AA5232" s="7"/>
      <c r="AB5232" s="7"/>
      <c r="AC5232" s="7"/>
      <c r="AD5232" s="1" t="s">
        <v>16282</v>
      </c>
    </row>
    <row r="5233" spans="1:30">
      <c r="A5233" s="55">
        <v>43944</v>
      </c>
      <c r="B5233" s="56" t="s">
        <v>15</v>
      </c>
      <c r="C5233" s="56" t="s">
        <v>4656</v>
      </c>
      <c r="D5233" s="56" t="s">
        <v>39</v>
      </c>
      <c r="E5233" s="56" t="s">
        <v>16</v>
      </c>
      <c r="F5233" s="56" t="s">
        <v>129</v>
      </c>
      <c r="G5233" s="56" t="s">
        <v>37</v>
      </c>
      <c r="H5233" s="56" t="s">
        <v>162</v>
      </c>
      <c r="I5233" s="56" t="s">
        <v>816</v>
      </c>
      <c r="J5233" s="56" t="s">
        <v>8668</v>
      </c>
      <c r="K5233" s="56" t="s">
        <v>160</v>
      </c>
      <c r="L5233" s="56" t="s">
        <v>161</v>
      </c>
      <c r="M5233" s="56">
        <v>7626776000160</v>
      </c>
      <c r="N5233" s="57">
        <v>10200</v>
      </c>
      <c r="O5233" s="56">
        <v>30</v>
      </c>
      <c r="P5233" s="56">
        <v>340</v>
      </c>
      <c r="Q5233" s="59">
        <v>340</v>
      </c>
      <c r="R5233" s="60">
        <v>30</v>
      </c>
      <c r="S5233" s="56" t="s">
        <v>121</v>
      </c>
      <c r="T5233" s="56" t="s">
        <v>122</v>
      </c>
      <c r="U5233" s="56" t="s">
        <v>816</v>
      </c>
      <c r="V5233" s="52"/>
      <c r="W5233" s="59">
        <v>340</v>
      </c>
      <c r="X5233" s="60">
        <v>30</v>
      </c>
      <c r="Y5233" s="56" t="s">
        <v>17270</v>
      </c>
      <c r="Z5233" s="56" t="s">
        <v>4442</v>
      </c>
      <c r="AA5233" s="7"/>
      <c r="AB5233" s="7"/>
      <c r="AC5233" s="7"/>
      <c r="AD5233" s="1" t="s">
        <v>16282</v>
      </c>
    </row>
    <row r="5234" spans="1:30">
      <c r="A5234" s="55">
        <v>43922</v>
      </c>
      <c r="B5234" s="56" t="s">
        <v>15</v>
      </c>
      <c r="C5234" s="56" t="s">
        <v>4632</v>
      </c>
      <c r="D5234" s="56"/>
      <c r="E5234" s="56" t="s">
        <v>16</v>
      </c>
      <c r="F5234" s="56"/>
      <c r="G5234" s="56" t="s">
        <v>17</v>
      </c>
      <c r="H5234" s="56" t="s">
        <v>3695</v>
      </c>
      <c r="I5234" s="56" t="s">
        <v>816</v>
      </c>
      <c r="J5234" s="56" t="s">
        <v>17271</v>
      </c>
      <c r="K5234" s="56" t="s">
        <v>3696</v>
      </c>
      <c r="L5234" s="56" t="s">
        <v>16944</v>
      </c>
      <c r="M5234" s="56">
        <v>61418042000131</v>
      </c>
      <c r="N5234" s="57">
        <v>9863.94</v>
      </c>
      <c r="O5234" s="56">
        <v>2081</v>
      </c>
      <c r="P5234" s="56">
        <v>4.74</v>
      </c>
      <c r="Q5234" s="59">
        <v>4.74</v>
      </c>
      <c r="R5234" s="60">
        <v>2081</v>
      </c>
      <c r="S5234" s="56" t="s">
        <v>3697</v>
      </c>
      <c r="T5234" s="56"/>
      <c r="U5234" s="56" t="s">
        <v>816</v>
      </c>
      <c r="V5234" s="52"/>
      <c r="W5234" s="59">
        <v>4.74</v>
      </c>
      <c r="X5234" s="60">
        <v>2081</v>
      </c>
      <c r="Y5234" s="56" t="s">
        <v>17272</v>
      </c>
      <c r="Z5234" s="56" t="s">
        <v>4442</v>
      </c>
      <c r="AA5234" s="7"/>
      <c r="AB5234" s="7"/>
      <c r="AC5234" s="7"/>
      <c r="AD5234" s="1" t="s">
        <v>16282</v>
      </c>
    </row>
    <row r="5235" spans="1:30">
      <c r="A5235" s="55" t="s">
        <v>815</v>
      </c>
      <c r="B5235" s="56" t="s">
        <v>15</v>
      </c>
      <c r="C5235" s="56" t="s">
        <v>4458</v>
      </c>
      <c r="D5235" s="56"/>
      <c r="E5235" s="56" t="s">
        <v>16</v>
      </c>
      <c r="F5235" s="56" t="s">
        <v>4601</v>
      </c>
      <c r="G5235" s="56" t="s">
        <v>17</v>
      </c>
      <c r="H5235" s="56" t="s">
        <v>17273</v>
      </c>
      <c r="I5235" s="56" t="s">
        <v>816</v>
      </c>
      <c r="J5235" s="56" t="s">
        <v>17259</v>
      </c>
      <c r="K5235" s="56" t="s">
        <v>8324</v>
      </c>
      <c r="L5235" s="56" t="s">
        <v>17227</v>
      </c>
      <c r="M5235" s="56" t="s">
        <v>16412</v>
      </c>
      <c r="N5235" s="57">
        <v>8917.76</v>
      </c>
      <c r="O5235" s="56"/>
      <c r="P5235" s="56"/>
      <c r="Q5235" s="59" t="s">
        <v>815</v>
      </c>
      <c r="R5235" s="60" t="s">
        <v>815</v>
      </c>
      <c r="S5235" s="56"/>
      <c r="T5235" s="56"/>
      <c r="U5235" s="56" t="s">
        <v>816</v>
      </c>
      <c r="V5235" s="52"/>
      <c r="W5235" s="59" t="s">
        <v>815</v>
      </c>
      <c r="X5235" s="20">
        <v>0</v>
      </c>
      <c r="Y5235" s="56" t="s">
        <v>17274</v>
      </c>
      <c r="Z5235" s="56" t="s">
        <v>4442</v>
      </c>
      <c r="AA5235" s="7"/>
      <c r="AB5235" s="7"/>
      <c r="AC5235" s="7"/>
      <c r="AD5235" s="1" t="s">
        <v>16282</v>
      </c>
    </row>
    <row r="5236" spans="1:30">
      <c r="A5236" s="55">
        <v>43934</v>
      </c>
      <c r="B5236" s="56" t="s">
        <v>15</v>
      </c>
      <c r="C5236" s="56" t="s">
        <v>4632</v>
      </c>
      <c r="D5236" s="56"/>
      <c r="E5236" s="56" t="s">
        <v>16</v>
      </c>
      <c r="F5236" s="56"/>
      <c r="G5236" s="56" t="s">
        <v>17</v>
      </c>
      <c r="H5236" s="56" t="s">
        <v>3749</v>
      </c>
      <c r="I5236" s="56" t="s">
        <v>816</v>
      </c>
      <c r="J5236" s="56" t="s">
        <v>3747</v>
      </c>
      <c r="K5236" s="56" t="s">
        <v>17275</v>
      </c>
      <c r="L5236" s="56" t="s">
        <v>16944</v>
      </c>
      <c r="M5236" s="56" t="s">
        <v>2620</v>
      </c>
      <c r="N5236" s="57">
        <v>8808.4</v>
      </c>
      <c r="O5236" s="56">
        <v>1220</v>
      </c>
      <c r="P5236" s="56">
        <v>7.22</v>
      </c>
      <c r="Q5236" s="59">
        <v>7.22</v>
      </c>
      <c r="R5236" s="60">
        <v>1220</v>
      </c>
      <c r="S5236" s="56" t="s">
        <v>3748</v>
      </c>
      <c r="T5236" s="56"/>
      <c r="U5236" s="56" t="s">
        <v>816</v>
      </c>
      <c r="V5236" s="52"/>
      <c r="W5236" s="59">
        <v>7.22</v>
      </c>
      <c r="X5236" s="60">
        <v>1220</v>
      </c>
      <c r="Y5236" s="56" t="s">
        <v>17276</v>
      </c>
      <c r="Z5236" s="56" t="s">
        <v>4442</v>
      </c>
      <c r="AA5236" s="7"/>
      <c r="AB5236" s="7"/>
      <c r="AC5236" s="7"/>
      <c r="AD5236" s="1" t="s">
        <v>16282</v>
      </c>
    </row>
    <row r="5237" spans="1:30">
      <c r="A5237" s="55" t="s">
        <v>815</v>
      </c>
      <c r="B5237" s="56" t="s">
        <v>15</v>
      </c>
      <c r="C5237" s="56" t="s">
        <v>4458</v>
      </c>
      <c r="D5237" s="56"/>
      <c r="E5237" s="56" t="s">
        <v>16</v>
      </c>
      <c r="F5237" s="56" t="s">
        <v>2462</v>
      </c>
      <c r="G5237" s="56" t="s">
        <v>17</v>
      </c>
      <c r="H5237" s="56" t="s">
        <v>17141</v>
      </c>
      <c r="I5237" s="56" t="s">
        <v>4892</v>
      </c>
      <c r="J5237" s="56" t="s">
        <v>10082</v>
      </c>
      <c r="K5237" s="56" t="s">
        <v>4849</v>
      </c>
      <c r="L5237" s="56" t="s">
        <v>17277</v>
      </c>
      <c r="M5237" s="56" t="s">
        <v>797</v>
      </c>
      <c r="N5237" s="57">
        <v>7800</v>
      </c>
      <c r="O5237" s="56"/>
      <c r="P5237" s="56"/>
      <c r="Q5237" s="59" t="s">
        <v>815</v>
      </c>
      <c r="R5237" s="60" t="s">
        <v>815</v>
      </c>
      <c r="S5237" s="56"/>
      <c r="T5237" s="56"/>
      <c r="U5237" s="56" t="s">
        <v>4892</v>
      </c>
      <c r="V5237" s="52"/>
      <c r="W5237" s="59" t="s">
        <v>815</v>
      </c>
      <c r="X5237" s="20">
        <v>0</v>
      </c>
      <c r="Y5237" s="56" t="s">
        <v>17278</v>
      </c>
      <c r="Z5237" s="56" t="s">
        <v>4443</v>
      </c>
      <c r="AA5237" s="7"/>
      <c r="AB5237" s="7"/>
      <c r="AC5237" s="7"/>
      <c r="AD5237" s="1" t="s">
        <v>16282</v>
      </c>
    </row>
    <row r="5238" spans="1:30">
      <c r="A5238" s="55" t="s">
        <v>815</v>
      </c>
      <c r="B5238" s="56" t="s">
        <v>15</v>
      </c>
      <c r="C5238" s="56" t="s">
        <v>4458</v>
      </c>
      <c r="D5238" s="56"/>
      <c r="E5238" s="56" t="s">
        <v>16</v>
      </c>
      <c r="F5238" s="56" t="s">
        <v>2462</v>
      </c>
      <c r="G5238" s="56" t="s">
        <v>17</v>
      </c>
      <c r="H5238" s="56" t="s">
        <v>17141</v>
      </c>
      <c r="I5238" s="56" t="s">
        <v>4892</v>
      </c>
      <c r="J5238" s="56" t="s">
        <v>17279</v>
      </c>
      <c r="K5238" s="56" t="s">
        <v>4849</v>
      </c>
      <c r="L5238" s="56" t="s">
        <v>17280</v>
      </c>
      <c r="M5238" s="56" t="s">
        <v>797</v>
      </c>
      <c r="N5238" s="57">
        <v>6250</v>
      </c>
      <c r="O5238" s="56"/>
      <c r="P5238" s="56"/>
      <c r="Q5238" s="59" t="s">
        <v>815</v>
      </c>
      <c r="R5238" s="60" t="s">
        <v>815</v>
      </c>
      <c r="S5238" s="56"/>
      <c r="T5238" s="56"/>
      <c r="U5238" s="56" t="s">
        <v>4892</v>
      </c>
      <c r="V5238" s="52"/>
      <c r="W5238" s="59" t="s">
        <v>815</v>
      </c>
      <c r="X5238" s="20">
        <v>0</v>
      </c>
      <c r="Y5238" s="56" t="s">
        <v>17281</v>
      </c>
      <c r="Z5238" s="56" t="s">
        <v>4443</v>
      </c>
      <c r="AA5238" s="7"/>
      <c r="AB5238" s="7"/>
      <c r="AC5238" s="7"/>
      <c r="AD5238" s="1" t="s">
        <v>16282</v>
      </c>
    </row>
    <row r="5239" spans="1:30">
      <c r="A5239" s="55" t="s">
        <v>815</v>
      </c>
      <c r="B5239" s="56" t="s">
        <v>15</v>
      </c>
      <c r="C5239" s="56" t="s">
        <v>4458</v>
      </c>
      <c r="D5239" s="56"/>
      <c r="E5239" s="56" t="s">
        <v>16</v>
      </c>
      <c r="F5239" s="56" t="s">
        <v>7411</v>
      </c>
      <c r="G5239" s="56" t="s">
        <v>17</v>
      </c>
      <c r="H5239" s="56" t="s">
        <v>17148</v>
      </c>
      <c r="I5239" s="56" t="s">
        <v>4892</v>
      </c>
      <c r="J5239" s="56" t="s">
        <v>17282</v>
      </c>
      <c r="K5239" s="56" t="s">
        <v>4849</v>
      </c>
      <c r="L5239" s="56" t="s">
        <v>17283</v>
      </c>
      <c r="M5239" s="56" t="s">
        <v>797</v>
      </c>
      <c r="N5239" s="57">
        <v>6000</v>
      </c>
      <c r="O5239" s="56"/>
      <c r="P5239" s="56"/>
      <c r="Q5239" s="59" t="s">
        <v>815</v>
      </c>
      <c r="R5239" s="60" t="s">
        <v>815</v>
      </c>
      <c r="S5239" s="56"/>
      <c r="T5239" s="56"/>
      <c r="U5239" s="56" t="s">
        <v>4892</v>
      </c>
      <c r="V5239" s="52"/>
      <c r="W5239" s="59" t="s">
        <v>815</v>
      </c>
      <c r="X5239" s="20">
        <v>0</v>
      </c>
      <c r="Y5239" s="56" t="s">
        <v>17284</v>
      </c>
      <c r="Z5239" s="56" t="s">
        <v>4443</v>
      </c>
      <c r="AA5239" s="7"/>
      <c r="AB5239" s="7"/>
      <c r="AC5239" s="7"/>
      <c r="AD5239" s="1" t="s">
        <v>16282</v>
      </c>
    </row>
    <row r="5240" spans="1:30">
      <c r="A5240" s="55">
        <v>43949</v>
      </c>
      <c r="B5240" s="56" t="s">
        <v>1385</v>
      </c>
      <c r="C5240" s="56" t="s">
        <v>4499</v>
      </c>
      <c r="D5240" s="56"/>
      <c r="E5240" s="56" t="s">
        <v>36</v>
      </c>
      <c r="F5240" s="56" t="s">
        <v>2319</v>
      </c>
      <c r="G5240" s="56" t="s">
        <v>17</v>
      </c>
      <c r="H5240" s="56" t="s">
        <v>2329</v>
      </c>
      <c r="I5240" s="56" t="s">
        <v>30</v>
      </c>
      <c r="J5240" s="56" t="s">
        <v>2321</v>
      </c>
      <c r="K5240" s="56" t="s">
        <v>2321</v>
      </c>
      <c r="L5240" s="56" t="s">
        <v>17265</v>
      </c>
      <c r="M5240" s="56" t="s">
        <v>2330</v>
      </c>
      <c r="N5240" s="57">
        <v>5250</v>
      </c>
      <c r="O5240" s="56">
        <v>5000</v>
      </c>
      <c r="P5240" s="56">
        <v>1.05</v>
      </c>
      <c r="Q5240" s="59">
        <v>1.05</v>
      </c>
      <c r="R5240" s="60">
        <v>5000</v>
      </c>
      <c r="S5240" s="56" t="s">
        <v>2324</v>
      </c>
      <c r="T5240" s="56" t="s">
        <v>2325</v>
      </c>
      <c r="U5240" s="56" t="s">
        <v>30</v>
      </c>
      <c r="V5240" s="52"/>
      <c r="W5240" s="59">
        <v>1.05</v>
      </c>
      <c r="X5240" s="60">
        <v>5000</v>
      </c>
      <c r="Y5240" s="56" t="s">
        <v>17285</v>
      </c>
      <c r="Z5240" s="56" t="s">
        <v>4443</v>
      </c>
      <c r="AA5240" s="7"/>
      <c r="AB5240" s="7"/>
      <c r="AC5240" s="7"/>
      <c r="AD5240" s="1" t="s">
        <v>16282</v>
      </c>
    </row>
    <row r="5241" spans="1:30">
      <c r="A5241" s="55">
        <v>43949</v>
      </c>
      <c r="B5241" s="56" t="s">
        <v>1385</v>
      </c>
      <c r="C5241" s="56" t="s">
        <v>4499</v>
      </c>
      <c r="D5241" s="56"/>
      <c r="E5241" s="56" t="s">
        <v>36</v>
      </c>
      <c r="F5241" s="56" t="s">
        <v>2319</v>
      </c>
      <c r="G5241" s="56" t="s">
        <v>17</v>
      </c>
      <c r="H5241" s="56" t="s">
        <v>2329</v>
      </c>
      <c r="I5241" s="56" t="s">
        <v>30</v>
      </c>
      <c r="J5241" s="56" t="s">
        <v>2321</v>
      </c>
      <c r="K5241" s="56" t="s">
        <v>2321</v>
      </c>
      <c r="L5241" s="56" t="s">
        <v>17265</v>
      </c>
      <c r="M5241" s="56" t="s">
        <v>2330</v>
      </c>
      <c r="N5241" s="57">
        <v>5250</v>
      </c>
      <c r="O5241" s="56">
        <v>5000</v>
      </c>
      <c r="P5241" s="56">
        <v>1.05</v>
      </c>
      <c r="Q5241" s="59">
        <v>1.05</v>
      </c>
      <c r="R5241" s="60">
        <v>5000</v>
      </c>
      <c r="S5241" s="56" t="s">
        <v>2324</v>
      </c>
      <c r="T5241" s="56" t="s">
        <v>2325</v>
      </c>
      <c r="U5241" s="56" t="s">
        <v>30</v>
      </c>
      <c r="V5241" s="52"/>
      <c r="W5241" s="59">
        <v>1.05</v>
      </c>
      <c r="X5241" s="60">
        <v>5000</v>
      </c>
      <c r="Y5241" s="56" t="s">
        <v>17285</v>
      </c>
      <c r="Z5241" s="56" t="s">
        <v>4443</v>
      </c>
      <c r="AA5241" s="7"/>
      <c r="AB5241" s="7"/>
      <c r="AC5241" s="7"/>
      <c r="AD5241" s="1" t="s">
        <v>16282</v>
      </c>
    </row>
    <row r="5242" spans="1:30">
      <c r="A5242" s="55">
        <v>43946</v>
      </c>
      <c r="B5242" s="56" t="s">
        <v>21</v>
      </c>
      <c r="C5242" s="56" t="s">
        <v>4500</v>
      </c>
      <c r="D5242" s="56"/>
      <c r="E5242" s="56" t="s">
        <v>16</v>
      </c>
      <c r="F5242" s="56" t="s">
        <v>3462</v>
      </c>
      <c r="G5242" s="56" t="s">
        <v>17</v>
      </c>
      <c r="H5242" s="56" t="s">
        <v>3473</v>
      </c>
      <c r="I5242" s="56" t="s">
        <v>4892</v>
      </c>
      <c r="J5242" s="56" t="s">
        <v>3464</v>
      </c>
      <c r="K5242" s="56" t="s">
        <v>1083</v>
      </c>
      <c r="L5242" s="56" t="s">
        <v>17286</v>
      </c>
      <c r="M5242" s="56" t="s">
        <v>3465</v>
      </c>
      <c r="N5242" s="57">
        <v>4450</v>
      </c>
      <c r="O5242" s="56">
        <v>500</v>
      </c>
      <c r="P5242" s="56">
        <v>8.9</v>
      </c>
      <c r="Q5242" s="59">
        <v>8.9</v>
      </c>
      <c r="R5242" s="60">
        <v>500</v>
      </c>
      <c r="S5242" s="56" t="s">
        <v>3443</v>
      </c>
      <c r="T5242" s="56" t="s">
        <v>3466</v>
      </c>
      <c r="U5242" s="56" t="s">
        <v>4892</v>
      </c>
      <c r="V5242" s="52"/>
      <c r="W5242" s="59">
        <v>8.9</v>
      </c>
      <c r="X5242" s="60">
        <v>500</v>
      </c>
      <c r="Y5242" s="56" t="s">
        <v>17287</v>
      </c>
      <c r="Z5242" s="56" t="s">
        <v>4443</v>
      </c>
      <c r="AA5242" s="7"/>
      <c r="AB5242" s="7"/>
      <c r="AC5242" s="7"/>
      <c r="AD5242" s="1" t="s">
        <v>16282</v>
      </c>
    </row>
    <row r="5243" spans="1:30">
      <c r="A5243" s="55" t="s">
        <v>815</v>
      </c>
      <c r="B5243" s="56" t="s">
        <v>15</v>
      </c>
      <c r="C5243" s="56" t="s">
        <v>4458</v>
      </c>
      <c r="D5243" s="56"/>
      <c r="E5243" s="56" t="s">
        <v>16</v>
      </c>
      <c r="F5243" s="56" t="s">
        <v>4459</v>
      </c>
      <c r="G5243" s="56" t="s">
        <v>17</v>
      </c>
      <c r="H5243" s="56" t="s">
        <v>17226</v>
      </c>
      <c r="I5243" s="56" t="s">
        <v>816</v>
      </c>
      <c r="J5243" s="56" t="s">
        <v>9574</v>
      </c>
      <c r="K5243" s="56" t="s">
        <v>4517</v>
      </c>
      <c r="L5243" s="56" t="s">
        <v>17227</v>
      </c>
      <c r="M5243" s="56" t="s">
        <v>17288</v>
      </c>
      <c r="N5243" s="57">
        <v>4426.2</v>
      </c>
      <c r="O5243" s="56"/>
      <c r="P5243" s="56">
        <v>147.54</v>
      </c>
      <c r="Q5243" s="59" t="s">
        <v>815</v>
      </c>
      <c r="R5243" s="60" t="s">
        <v>815</v>
      </c>
      <c r="S5243" s="56" t="s">
        <v>17289</v>
      </c>
      <c r="T5243" s="56"/>
      <c r="U5243" s="56" t="s">
        <v>816</v>
      </c>
      <c r="V5243" s="52"/>
      <c r="W5243" s="59" t="s">
        <v>815</v>
      </c>
      <c r="X5243" s="20">
        <v>0</v>
      </c>
      <c r="Y5243" s="56" t="s">
        <v>17290</v>
      </c>
      <c r="Z5243" s="56" t="s">
        <v>4442</v>
      </c>
      <c r="AA5243" s="7"/>
      <c r="AB5243" s="7"/>
      <c r="AC5243" s="7"/>
      <c r="AD5243" s="1" t="s">
        <v>16282</v>
      </c>
    </row>
    <row r="5244" spans="1:30">
      <c r="A5244" s="55">
        <v>43908</v>
      </c>
      <c r="B5244" s="56" t="s">
        <v>15</v>
      </c>
      <c r="C5244" s="56" t="s">
        <v>4458</v>
      </c>
      <c r="D5244" s="56"/>
      <c r="E5244" s="56" t="s">
        <v>16</v>
      </c>
      <c r="F5244" s="56" t="s">
        <v>4459</v>
      </c>
      <c r="G5244" s="56" t="s">
        <v>17</v>
      </c>
      <c r="H5244" s="56" t="s">
        <v>17148</v>
      </c>
      <c r="I5244" s="56" t="s">
        <v>30</v>
      </c>
      <c r="J5244" s="56" t="s">
        <v>4562</v>
      </c>
      <c r="K5244" s="56"/>
      <c r="L5244" s="56" t="s">
        <v>4518</v>
      </c>
      <c r="M5244" s="56" t="s">
        <v>4519</v>
      </c>
      <c r="N5244" s="57">
        <v>4050</v>
      </c>
      <c r="O5244" s="56">
        <v>45000</v>
      </c>
      <c r="P5244" s="56">
        <v>0.09</v>
      </c>
      <c r="Q5244" s="59">
        <v>0.09</v>
      </c>
      <c r="R5244" s="60">
        <v>45000</v>
      </c>
      <c r="S5244" s="56" t="s">
        <v>4583</v>
      </c>
      <c r="T5244" s="56"/>
      <c r="U5244" s="56" t="s">
        <v>30</v>
      </c>
      <c r="V5244" s="52"/>
      <c r="W5244" s="59">
        <v>0.09</v>
      </c>
      <c r="X5244" s="60">
        <v>45000</v>
      </c>
      <c r="Y5244" s="56" t="s">
        <v>17291</v>
      </c>
      <c r="Z5244" s="56" t="s">
        <v>4443</v>
      </c>
      <c r="AA5244" s="7"/>
      <c r="AB5244" s="7"/>
      <c r="AC5244" s="7"/>
      <c r="AD5244" s="1" t="s">
        <v>16282</v>
      </c>
    </row>
    <row r="5245" spans="1:30">
      <c r="A5245" s="55" t="s">
        <v>815</v>
      </c>
      <c r="B5245" s="56" t="s">
        <v>15</v>
      </c>
      <c r="C5245" s="56" t="s">
        <v>4458</v>
      </c>
      <c r="D5245" s="56"/>
      <c r="E5245" s="56" t="s">
        <v>16</v>
      </c>
      <c r="F5245" s="56" t="s">
        <v>2462</v>
      </c>
      <c r="G5245" s="56" t="s">
        <v>17</v>
      </c>
      <c r="H5245" s="56" t="s">
        <v>17292</v>
      </c>
      <c r="I5245" s="56" t="s">
        <v>30</v>
      </c>
      <c r="J5245" s="56" t="s">
        <v>17293</v>
      </c>
      <c r="K5245" s="56" t="s">
        <v>4849</v>
      </c>
      <c r="L5245" s="56" t="s">
        <v>17294</v>
      </c>
      <c r="M5245" s="56" t="s">
        <v>797</v>
      </c>
      <c r="N5245" s="57">
        <v>3100</v>
      </c>
      <c r="O5245" s="56"/>
      <c r="P5245" s="56"/>
      <c r="Q5245" s="59" t="s">
        <v>815</v>
      </c>
      <c r="R5245" s="60" t="s">
        <v>815</v>
      </c>
      <c r="S5245" s="56"/>
      <c r="T5245" s="56"/>
      <c r="U5245" s="56" t="s">
        <v>30</v>
      </c>
      <c r="V5245" s="52"/>
      <c r="W5245" s="59" t="s">
        <v>815</v>
      </c>
      <c r="X5245" s="20">
        <v>0</v>
      </c>
      <c r="Y5245" s="56" t="s">
        <v>17295</v>
      </c>
      <c r="Z5245" s="56" t="s">
        <v>4443</v>
      </c>
      <c r="AA5245" s="7"/>
      <c r="AB5245" s="7"/>
      <c r="AC5245" s="7"/>
      <c r="AD5245" s="1" t="s">
        <v>16282</v>
      </c>
    </row>
    <row r="5246" spans="1:30">
      <c r="A5246" s="55">
        <v>43949</v>
      </c>
      <c r="B5246" s="56" t="s">
        <v>1385</v>
      </c>
      <c r="C5246" s="56" t="s">
        <v>4499</v>
      </c>
      <c r="D5246" s="56"/>
      <c r="E5246" s="56" t="s">
        <v>36</v>
      </c>
      <c r="F5246" s="56" t="s">
        <v>2319</v>
      </c>
      <c r="G5246" s="56" t="s">
        <v>17</v>
      </c>
      <c r="H5246" s="56" t="s">
        <v>2331</v>
      </c>
      <c r="I5246" s="56" t="s">
        <v>816</v>
      </c>
      <c r="J5246" s="56" t="s">
        <v>2321</v>
      </c>
      <c r="K5246" s="56" t="s">
        <v>2321</v>
      </c>
      <c r="L5246" s="56" t="s">
        <v>17296</v>
      </c>
      <c r="M5246" s="56" t="s">
        <v>2332</v>
      </c>
      <c r="N5246" s="57">
        <v>3068</v>
      </c>
      <c r="O5246" s="56">
        <v>13</v>
      </c>
      <c r="P5246" s="56">
        <v>236</v>
      </c>
      <c r="Q5246" s="59">
        <v>236</v>
      </c>
      <c r="R5246" s="60">
        <v>13</v>
      </c>
      <c r="S5246" s="56" t="s">
        <v>2324</v>
      </c>
      <c r="T5246" s="56" t="s">
        <v>2325</v>
      </c>
      <c r="U5246" s="56" t="s">
        <v>816</v>
      </c>
      <c r="V5246" s="52"/>
      <c r="W5246" s="59">
        <v>236</v>
      </c>
      <c r="X5246" s="60">
        <v>13</v>
      </c>
      <c r="Y5246" s="56" t="s">
        <v>17297</v>
      </c>
      <c r="Z5246" s="56" t="s">
        <v>4442</v>
      </c>
      <c r="AA5246" s="7"/>
      <c r="AB5246" s="7"/>
      <c r="AC5246" s="7"/>
      <c r="AD5246" s="1" t="s">
        <v>16282</v>
      </c>
    </row>
    <row r="5247" spans="1:30">
      <c r="A5247" s="55">
        <v>43951</v>
      </c>
      <c r="B5247" s="56" t="s">
        <v>15</v>
      </c>
      <c r="C5247" s="56" t="s">
        <v>4475</v>
      </c>
      <c r="D5247" s="56"/>
      <c r="E5247" s="56" t="s">
        <v>16</v>
      </c>
      <c r="F5247" s="56"/>
      <c r="G5247" s="56" t="s">
        <v>17</v>
      </c>
      <c r="H5247" s="56" t="s">
        <v>17298</v>
      </c>
      <c r="I5247" s="56" t="s">
        <v>30</v>
      </c>
      <c r="J5247" s="56" t="s">
        <v>17299</v>
      </c>
      <c r="K5247" s="56" t="s">
        <v>17300</v>
      </c>
      <c r="L5247" s="56" t="s">
        <v>17301</v>
      </c>
      <c r="M5247" s="56" t="s">
        <v>17302</v>
      </c>
      <c r="N5247" s="57">
        <v>2714.4</v>
      </c>
      <c r="O5247" s="56"/>
      <c r="P5247" s="56"/>
      <c r="Q5247" s="59" t="s">
        <v>815</v>
      </c>
      <c r="R5247" s="60" t="s">
        <v>815</v>
      </c>
      <c r="S5247" s="56" t="s">
        <v>17303</v>
      </c>
      <c r="T5247" s="56"/>
      <c r="U5247" s="56" t="s">
        <v>30</v>
      </c>
      <c r="V5247" s="52"/>
      <c r="W5247" s="59" t="s">
        <v>815</v>
      </c>
      <c r="X5247" s="20">
        <v>0</v>
      </c>
      <c r="Y5247" s="56" t="s">
        <v>17304</v>
      </c>
      <c r="Z5247" s="56" t="s">
        <v>4443</v>
      </c>
      <c r="AA5247" s="7"/>
      <c r="AB5247" s="7"/>
      <c r="AC5247" s="7"/>
      <c r="AD5247" s="1" t="s">
        <v>16282</v>
      </c>
    </row>
    <row r="5248" spans="1:30">
      <c r="A5248" s="55" t="s">
        <v>815</v>
      </c>
      <c r="B5248" s="56" t="s">
        <v>15</v>
      </c>
      <c r="C5248" s="56" t="s">
        <v>4458</v>
      </c>
      <c r="D5248" s="56"/>
      <c r="E5248" s="56" t="s">
        <v>16</v>
      </c>
      <c r="F5248" s="56" t="s">
        <v>4459</v>
      </c>
      <c r="G5248" s="56" t="s">
        <v>17</v>
      </c>
      <c r="H5248" s="56" t="s">
        <v>17248</v>
      </c>
      <c r="I5248" s="56" t="s">
        <v>816</v>
      </c>
      <c r="J5248" s="56" t="s">
        <v>4843</v>
      </c>
      <c r="K5248" s="56" t="s">
        <v>4517</v>
      </c>
      <c r="L5248" s="56" t="s">
        <v>8355</v>
      </c>
      <c r="M5248" s="56" t="s">
        <v>16412</v>
      </c>
      <c r="N5248" s="57">
        <v>2709.4</v>
      </c>
      <c r="O5248" s="56"/>
      <c r="P5248" s="56"/>
      <c r="Q5248" s="59" t="s">
        <v>815</v>
      </c>
      <c r="R5248" s="60" t="s">
        <v>815</v>
      </c>
      <c r="S5248" s="56"/>
      <c r="T5248" s="56"/>
      <c r="U5248" s="56" t="s">
        <v>816</v>
      </c>
      <c r="V5248" s="52"/>
      <c r="W5248" s="59" t="s">
        <v>815</v>
      </c>
      <c r="X5248" s="20">
        <v>0</v>
      </c>
      <c r="Y5248" s="56" t="s">
        <v>17305</v>
      </c>
      <c r="Z5248" s="56" t="s">
        <v>4442</v>
      </c>
      <c r="AA5248" s="7"/>
      <c r="AB5248" s="7"/>
      <c r="AC5248" s="7"/>
      <c r="AD5248" s="1" t="s">
        <v>16282</v>
      </c>
    </row>
    <row r="5249" spans="1:30">
      <c r="A5249" s="55">
        <v>43908</v>
      </c>
      <c r="B5249" s="56" t="s">
        <v>15</v>
      </c>
      <c r="C5249" s="56" t="s">
        <v>4458</v>
      </c>
      <c r="D5249" s="56"/>
      <c r="E5249" s="56" t="s">
        <v>16</v>
      </c>
      <c r="F5249" s="56" t="s">
        <v>4459</v>
      </c>
      <c r="G5249" s="56" t="s">
        <v>17</v>
      </c>
      <c r="H5249" s="56" t="s">
        <v>17170</v>
      </c>
      <c r="I5249" s="56" t="s">
        <v>4892</v>
      </c>
      <c r="J5249" s="56" t="s">
        <v>4562</v>
      </c>
      <c r="K5249" s="56"/>
      <c r="L5249" s="56" t="s">
        <v>10497</v>
      </c>
      <c r="M5249" s="56" t="s">
        <v>17306</v>
      </c>
      <c r="N5249" s="57">
        <v>2514</v>
      </c>
      <c r="O5249" s="56">
        <v>600</v>
      </c>
      <c r="P5249" s="56">
        <v>4.1900000000000004</v>
      </c>
      <c r="Q5249" s="59">
        <v>4.1900000000000004</v>
      </c>
      <c r="R5249" s="60">
        <v>600</v>
      </c>
      <c r="S5249" s="56" t="s">
        <v>4583</v>
      </c>
      <c r="T5249" s="56"/>
      <c r="U5249" s="56" t="s">
        <v>4892</v>
      </c>
      <c r="V5249" s="52"/>
      <c r="W5249" s="59">
        <v>4.1900000000000004</v>
      </c>
      <c r="X5249" s="60">
        <v>600</v>
      </c>
      <c r="Y5249" s="56" t="s">
        <v>17307</v>
      </c>
      <c r="Z5249" s="56" t="s">
        <v>4443</v>
      </c>
      <c r="AA5249" s="7"/>
      <c r="AB5249" s="7"/>
      <c r="AC5249" s="7"/>
      <c r="AD5249" s="1" t="s">
        <v>16282</v>
      </c>
    </row>
    <row r="5250" spans="1:30">
      <c r="A5250" s="55">
        <v>43945</v>
      </c>
      <c r="B5250" s="56" t="s">
        <v>15</v>
      </c>
      <c r="C5250" s="56" t="s">
        <v>4472</v>
      </c>
      <c r="D5250" s="56" t="s">
        <v>3952</v>
      </c>
      <c r="E5250" s="56" t="s">
        <v>36</v>
      </c>
      <c r="F5250" s="56" t="s">
        <v>3979</v>
      </c>
      <c r="G5250" s="56" t="s">
        <v>17</v>
      </c>
      <c r="H5250" s="56" t="s">
        <v>17308</v>
      </c>
      <c r="I5250" s="56" t="s">
        <v>816</v>
      </c>
      <c r="J5250" s="56" t="s">
        <v>3987</v>
      </c>
      <c r="K5250" s="56" t="s">
        <v>17309</v>
      </c>
      <c r="L5250" s="56" t="s">
        <v>17310</v>
      </c>
      <c r="M5250" s="56" t="s">
        <v>3988</v>
      </c>
      <c r="N5250" s="57">
        <v>2093</v>
      </c>
      <c r="O5250" s="56"/>
      <c r="P5250" s="56">
        <v>29.9</v>
      </c>
      <c r="Q5250" s="59" t="s">
        <v>815</v>
      </c>
      <c r="R5250" s="60" t="s">
        <v>815</v>
      </c>
      <c r="S5250" s="56" t="s">
        <v>3957</v>
      </c>
      <c r="T5250" s="56" t="s">
        <v>3958</v>
      </c>
      <c r="U5250" s="56" t="s">
        <v>816</v>
      </c>
      <c r="V5250" s="52"/>
      <c r="W5250" s="59" t="s">
        <v>815</v>
      </c>
      <c r="X5250" s="20">
        <v>0</v>
      </c>
      <c r="Y5250" s="56" t="s">
        <v>17311</v>
      </c>
      <c r="Z5250" s="56" t="s">
        <v>4442</v>
      </c>
      <c r="AA5250" s="7"/>
      <c r="AB5250" s="7"/>
      <c r="AC5250" s="7"/>
      <c r="AD5250" s="1" t="s">
        <v>16282</v>
      </c>
    </row>
    <row r="5251" spans="1:30">
      <c r="A5251" s="55">
        <v>43915</v>
      </c>
      <c r="B5251" s="56" t="s">
        <v>15</v>
      </c>
      <c r="C5251" s="56" t="s">
        <v>4458</v>
      </c>
      <c r="D5251" s="56"/>
      <c r="E5251" s="56" t="s">
        <v>16</v>
      </c>
      <c r="F5251" s="56" t="s">
        <v>4459</v>
      </c>
      <c r="G5251" s="56" t="s">
        <v>17</v>
      </c>
      <c r="H5251" s="56" t="s">
        <v>17312</v>
      </c>
      <c r="I5251" s="56" t="s">
        <v>30</v>
      </c>
      <c r="J5251" s="56" t="s">
        <v>4516</v>
      </c>
      <c r="K5251" s="56" t="s">
        <v>4517</v>
      </c>
      <c r="L5251" s="56" t="s">
        <v>8355</v>
      </c>
      <c r="M5251" s="56" t="s">
        <v>2620</v>
      </c>
      <c r="N5251" s="57">
        <v>2092.3000000000002</v>
      </c>
      <c r="O5251" s="56">
        <v>686</v>
      </c>
      <c r="P5251" s="56">
        <v>3.05</v>
      </c>
      <c r="Q5251" s="59">
        <v>3.05</v>
      </c>
      <c r="R5251" s="60">
        <v>686</v>
      </c>
      <c r="S5251" s="56" t="s">
        <v>4573</v>
      </c>
      <c r="T5251" s="56"/>
      <c r="U5251" s="56" t="s">
        <v>30</v>
      </c>
      <c r="V5251" s="52"/>
      <c r="W5251" s="59">
        <v>3.05</v>
      </c>
      <c r="X5251" s="60">
        <v>686</v>
      </c>
      <c r="Y5251" s="56" t="s">
        <v>17313</v>
      </c>
      <c r="Z5251" s="56" t="s">
        <v>4443</v>
      </c>
      <c r="AA5251" s="7"/>
      <c r="AB5251" s="7"/>
      <c r="AC5251" s="7"/>
      <c r="AD5251" s="1" t="s">
        <v>16282</v>
      </c>
    </row>
    <row r="5252" spans="1:30">
      <c r="A5252" s="55">
        <v>43941</v>
      </c>
      <c r="B5252" s="56" t="s">
        <v>21</v>
      </c>
      <c r="C5252" s="56" t="s">
        <v>2648</v>
      </c>
      <c r="D5252" s="56"/>
      <c r="E5252" s="56" t="s">
        <v>16</v>
      </c>
      <c r="F5252" s="56" t="s">
        <v>2649</v>
      </c>
      <c r="G5252" s="56" t="s">
        <v>17</v>
      </c>
      <c r="H5252" s="56" t="s">
        <v>2651</v>
      </c>
      <c r="I5252" s="56" t="s">
        <v>30</v>
      </c>
      <c r="J5252" s="56" t="s">
        <v>17314</v>
      </c>
      <c r="K5252" s="56"/>
      <c r="L5252" s="56" t="s">
        <v>16806</v>
      </c>
      <c r="M5252" s="56" t="s">
        <v>16807</v>
      </c>
      <c r="N5252" s="57">
        <v>1800</v>
      </c>
      <c r="O5252" s="56"/>
      <c r="P5252" s="56"/>
      <c r="Q5252" s="59" t="s">
        <v>815</v>
      </c>
      <c r="R5252" s="60" t="s">
        <v>815</v>
      </c>
      <c r="S5252" s="56" t="s">
        <v>2653</v>
      </c>
      <c r="T5252" s="56" t="s">
        <v>2654</v>
      </c>
      <c r="U5252" s="56" t="s">
        <v>30</v>
      </c>
      <c r="V5252" s="52"/>
      <c r="W5252" s="59" t="s">
        <v>815</v>
      </c>
      <c r="X5252" s="20">
        <v>0</v>
      </c>
      <c r="Y5252" s="56" t="s">
        <v>17315</v>
      </c>
      <c r="Z5252" s="56" t="s">
        <v>4443</v>
      </c>
      <c r="AA5252" s="7"/>
      <c r="AB5252" s="7"/>
      <c r="AC5252" s="7"/>
      <c r="AD5252" s="1" t="s">
        <v>16282</v>
      </c>
    </row>
    <row r="5253" spans="1:30">
      <c r="A5253" s="55">
        <v>43941</v>
      </c>
      <c r="B5253" s="56" t="s">
        <v>21</v>
      </c>
      <c r="C5253" s="56" t="s">
        <v>2648</v>
      </c>
      <c r="D5253" s="56"/>
      <c r="E5253" s="56" t="s">
        <v>16</v>
      </c>
      <c r="F5253" s="56" t="s">
        <v>2649</v>
      </c>
      <c r="G5253" s="56" t="s">
        <v>17</v>
      </c>
      <c r="H5253" s="56" t="s">
        <v>2664</v>
      </c>
      <c r="I5253" s="56" t="s">
        <v>30</v>
      </c>
      <c r="J5253" s="56" t="s">
        <v>17314</v>
      </c>
      <c r="K5253" s="56"/>
      <c r="L5253" s="56" t="s">
        <v>16806</v>
      </c>
      <c r="M5253" s="56" t="s">
        <v>16807</v>
      </c>
      <c r="N5253" s="57">
        <v>1800</v>
      </c>
      <c r="O5253" s="56"/>
      <c r="P5253" s="56"/>
      <c r="Q5253" s="59" t="s">
        <v>815</v>
      </c>
      <c r="R5253" s="60" t="s">
        <v>815</v>
      </c>
      <c r="S5253" s="56" t="s">
        <v>2653</v>
      </c>
      <c r="T5253" s="56" t="s">
        <v>2665</v>
      </c>
      <c r="U5253" s="56" t="s">
        <v>30</v>
      </c>
      <c r="V5253" s="52"/>
      <c r="W5253" s="59" t="s">
        <v>815</v>
      </c>
      <c r="X5253" s="20">
        <v>0</v>
      </c>
      <c r="Y5253" s="56" t="s">
        <v>17316</v>
      </c>
      <c r="Z5253" s="56" t="s">
        <v>4443</v>
      </c>
      <c r="AA5253" s="7"/>
      <c r="AB5253" s="7"/>
      <c r="AC5253" s="7"/>
      <c r="AD5253" s="1" t="s">
        <v>16282</v>
      </c>
    </row>
    <row r="5254" spans="1:30">
      <c r="A5254" s="55" t="s">
        <v>815</v>
      </c>
      <c r="B5254" s="56" t="s">
        <v>15</v>
      </c>
      <c r="C5254" s="56" t="s">
        <v>4458</v>
      </c>
      <c r="D5254" s="56"/>
      <c r="E5254" s="56" t="s">
        <v>16</v>
      </c>
      <c r="F5254" s="56" t="s">
        <v>4459</v>
      </c>
      <c r="G5254" s="56" t="s">
        <v>17</v>
      </c>
      <c r="H5254" s="56" t="s">
        <v>17317</v>
      </c>
      <c r="I5254" s="56" t="s">
        <v>816</v>
      </c>
      <c r="J5254" s="56" t="s">
        <v>9852</v>
      </c>
      <c r="K5254" s="56" t="s">
        <v>4517</v>
      </c>
      <c r="L5254" s="56" t="s">
        <v>17227</v>
      </c>
      <c r="M5254" s="56" t="s">
        <v>797</v>
      </c>
      <c r="N5254" s="57">
        <v>1296</v>
      </c>
      <c r="O5254" s="56"/>
      <c r="P5254" s="56"/>
      <c r="Q5254" s="59" t="s">
        <v>815</v>
      </c>
      <c r="R5254" s="60" t="s">
        <v>815</v>
      </c>
      <c r="S5254" s="56"/>
      <c r="T5254" s="56"/>
      <c r="U5254" s="56" t="s">
        <v>816</v>
      </c>
      <c r="V5254" s="52"/>
      <c r="W5254" s="59" t="s">
        <v>815</v>
      </c>
      <c r="X5254" s="20">
        <v>0</v>
      </c>
      <c r="Y5254" s="56" t="s">
        <v>17318</v>
      </c>
      <c r="Z5254" s="56" t="s">
        <v>4442</v>
      </c>
      <c r="AA5254" s="7"/>
      <c r="AB5254" s="7"/>
      <c r="AC5254" s="7"/>
      <c r="AD5254" s="1" t="s">
        <v>16282</v>
      </c>
    </row>
    <row r="5255" spans="1:30">
      <c r="A5255" s="55">
        <v>43949</v>
      </c>
      <c r="B5255" s="56" t="s">
        <v>1385</v>
      </c>
      <c r="C5255" s="56" t="s">
        <v>4499</v>
      </c>
      <c r="D5255" s="56"/>
      <c r="E5255" s="56" t="s">
        <v>36</v>
      </c>
      <c r="F5255" s="56" t="s">
        <v>2319</v>
      </c>
      <c r="G5255" s="56" t="s">
        <v>17</v>
      </c>
      <c r="H5255" s="56" t="s">
        <v>2333</v>
      </c>
      <c r="I5255" s="56" t="s">
        <v>816</v>
      </c>
      <c r="J5255" s="56" t="s">
        <v>2321</v>
      </c>
      <c r="K5255" s="56" t="s">
        <v>2321</v>
      </c>
      <c r="L5255" s="56" t="s">
        <v>17296</v>
      </c>
      <c r="M5255" s="56" t="s">
        <v>2332</v>
      </c>
      <c r="N5255" s="57">
        <v>1180</v>
      </c>
      <c r="O5255" s="56">
        <v>5</v>
      </c>
      <c r="P5255" s="56">
        <v>236</v>
      </c>
      <c r="Q5255" s="59">
        <v>236</v>
      </c>
      <c r="R5255" s="60">
        <v>5</v>
      </c>
      <c r="S5255" s="56" t="s">
        <v>2324</v>
      </c>
      <c r="T5255" s="56" t="s">
        <v>2325</v>
      </c>
      <c r="U5255" s="56" t="s">
        <v>816</v>
      </c>
      <c r="V5255" s="52"/>
      <c r="W5255" s="59">
        <v>236</v>
      </c>
      <c r="X5255" s="60">
        <v>5</v>
      </c>
      <c r="Y5255" s="56" t="s">
        <v>17319</v>
      </c>
      <c r="Z5255" s="56" t="s">
        <v>4442</v>
      </c>
      <c r="AA5255" s="7"/>
      <c r="AB5255" s="7"/>
      <c r="AC5255" s="7"/>
      <c r="AD5255" s="1" t="s">
        <v>16282</v>
      </c>
    </row>
    <row r="5256" spans="1:30">
      <c r="A5256" s="55">
        <v>43951</v>
      </c>
      <c r="B5256" s="56" t="s">
        <v>15</v>
      </c>
      <c r="C5256" s="56" t="s">
        <v>4458</v>
      </c>
      <c r="D5256" s="56"/>
      <c r="E5256" s="56" t="s">
        <v>16</v>
      </c>
      <c r="F5256" s="56" t="s">
        <v>7595</v>
      </c>
      <c r="G5256" s="56" t="s">
        <v>17</v>
      </c>
      <c r="H5256" s="56" t="s">
        <v>17320</v>
      </c>
      <c r="I5256" s="56" t="s">
        <v>816</v>
      </c>
      <c r="J5256" s="56" t="s">
        <v>10370</v>
      </c>
      <c r="K5256" s="56"/>
      <c r="L5256" s="56" t="s">
        <v>17321</v>
      </c>
      <c r="M5256" s="56" t="s">
        <v>4821</v>
      </c>
      <c r="N5256" s="57">
        <v>956</v>
      </c>
      <c r="O5256" s="56">
        <v>4</v>
      </c>
      <c r="P5256" s="56">
        <v>239</v>
      </c>
      <c r="Q5256" s="59">
        <v>239</v>
      </c>
      <c r="R5256" s="60">
        <v>4</v>
      </c>
      <c r="S5256" s="56" t="s">
        <v>17322</v>
      </c>
      <c r="T5256" s="56"/>
      <c r="U5256" s="56" t="s">
        <v>816</v>
      </c>
      <c r="V5256" s="52"/>
      <c r="W5256" s="59">
        <v>239</v>
      </c>
      <c r="X5256" s="60">
        <v>4</v>
      </c>
      <c r="Y5256" s="56" t="s">
        <v>17323</v>
      </c>
      <c r="Z5256" s="56" t="s">
        <v>4442</v>
      </c>
      <c r="AA5256" s="7"/>
      <c r="AB5256" s="7"/>
      <c r="AC5256" s="7"/>
      <c r="AD5256" s="1" t="s">
        <v>16282</v>
      </c>
    </row>
    <row r="5257" spans="1:30">
      <c r="A5257" s="55" t="s">
        <v>815</v>
      </c>
      <c r="B5257" s="56" t="s">
        <v>15</v>
      </c>
      <c r="C5257" s="56" t="s">
        <v>4458</v>
      </c>
      <c r="D5257" s="56"/>
      <c r="E5257" s="56" t="s">
        <v>16</v>
      </c>
      <c r="F5257" s="56" t="s">
        <v>7411</v>
      </c>
      <c r="G5257" s="56" t="s">
        <v>17</v>
      </c>
      <c r="H5257" s="56" t="s">
        <v>17141</v>
      </c>
      <c r="I5257" s="56" t="s">
        <v>4892</v>
      </c>
      <c r="J5257" s="56" t="s">
        <v>17324</v>
      </c>
      <c r="K5257" s="56" t="s">
        <v>4849</v>
      </c>
      <c r="L5257" s="56" t="s">
        <v>17283</v>
      </c>
      <c r="M5257" s="56" t="s">
        <v>797</v>
      </c>
      <c r="N5257" s="57">
        <v>936</v>
      </c>
      <c r="O5257" s="56"/>
      <c r="P5257" s="56"/>
      <c r="Q5257" s="59" t="s">
        <v>815</v>
      </c>
      <c r="R5257" s="60" t="s">
        <v>815</v>
      </c>
      <c r="S5257" s="56"/>
      <c r="T5257" s="56"/>
      <c r="U5257" s="56" t="s">
        <v>4892</v>
      </c>
      <c r="V5257" s="52"/>
      <c r="W5257" s="59" t="s">
        <v>815</v>
      </c>
      <c r="X5257" s="20">
        <v>0</v>
      </c>
      <c r="Y5257" s="56" t="s">
        <v>17325</v>
      </c>
      <c r="Z5257" s="56" t="s">
        <v>4443</v>
      </c>
      <c r="AA5257" s="7"/>
      <c r="AB5257" s="7"/>
      <c r="AC5257" s="7"/>
      <c r="AD5257" s="1" t="s">
        <v>16282</v>
      </c>
    </row>
    <row r="5258" spans="1:30">
      <c r="A5258" s="55" t="s">
        <v>815</v>
      </c>
      <c r="B5258" s="56" t="s">
        <v>15</v>
      </c>
      <c r="C5258" s="56" t="s">
        <v>4458</v>
      </c>
      <c r="D5258" s="56"/>
      <c r="E5258" s="56" t="s">
        <v>16</v>
      </c>
      <c r="F5258" s="56" t="s">
        <v>7411</v>
      </c>
      <c r="G5258" s="56" t="s">
        <v>17</v>
      </c>
      <c r="H5258" s="56" t="s">
        <v>17141</v>
      </c>
      <c r="I5258" s="56" t="s">
        <v>4892</v>
      </c>
      <c r="J5258" s="56" t="s">
        <v>17326</v>
      </c>
      <c r="K5258" s="56" t="s">
        <v>4849</v>
      </c>
      <c r="L5258" s="56" t="s">
        <v>17277</v>
      </c>
      <c r="M5258" s="56" t="s">
        <v>797</v>
      </c>
      <c r="N5258" s="57">
        <v>800</v>
      </c>
      <c r="O5258" s="56"/>
      <c r="P5258" s="56"/>
      <c r="Q5258" s="59" t="s">
        <v>815</v>
      </c>
      <c r="R5258" s="60" t="s">
        <v>815</v>
      </c>
      <c r="S5258" s="56"/>
      <c r="T5258" s="56"/>
      <c r="U5258" s="56" t="s">
        <v>4892</v>
      </c>
      <c r="V5258" s="52"/>
      <c r="W5258" s="59" t="s">
        <v>815</v>
      </c>
      <c r="X5258" s="20">
        <v>0</v>
      </c>
      <c r="Y5258" s="56" t="s">
        <v>17327</v>
      </c>
      <c r="Z5258" s="56" t="s">
        <v>4443</v>
      </c>
      <c r="AA5258" s="7"/>
      <c r="AB5258" s="7"/>
      <c r="AC5258" s="7"/>
      <c r="AD5258" s="1" t="s">
        <v>16282</v>
      </c>
    </row>
    <row r="5259" spans="1:30">
      <c r="A5259" s="55" t="s">
        <v>815</v>
      </c>
      <c r="B5259" s="56" t="s">
        <v>15</v>
      </c>
      <c r="C5259" s="56" t="s">
        <v>4458</v>
      </c>
      <c r="D5259" s="56"/>
      <c r="E5259" s="56" t="s">
        <v>16</v>
      </c>
      <c r="F5259" s="56" t="s">
        <v>7411</v>
      </c>
      <c r="G5259" s="56" t="s">
        <v>17</v>
      </c>
      <c r="H5259" s="56" t="s">
        <v>17141</v>
      </c>
      <c r="I5259" s="56" t="s">
        <v>4892</v>
      </c>
      <c r="J5259" s="56" t="s">
        <v>17328</v>
      </c>
      <c r="K5259" s="56" t="s">
        <v>4849</v>
      </c>
      <c r="L5259" s="56" t="s">
        <v>17277</v>
      </c>
      <c r="M5259" s="56" t="s">
        <v>797</v>
      </c>
      <c r="N5259" s="57">
        <v>800</v>
      </c>
      <c r="O5259" s="56"/>
      <c r="P5259" s="56"/>
      <c r="Q5259" s="59" t="s">
        <v>815</v>
      </c>
      <c r="R5259" s="60" t="s">
        <v>815</v>
      </c>
      <c r="S5259" s="56"/>
      <c r="T5259" s="56"/>
      <c r="U5259" s="56" t="s">
        <v>4892</v>
      </c>
      <c r="V5259" s="52"/>
      <c r="W5259" s="59" t="s">
        <v>815</v>
      </c>
      <c r="X5259" s="20">
        <v>0</v>
      </c>
      <c r="Y5259" s="56" t="s">
        <v>17327</v>
      </c>
      <c r="Z5259" s="56" t="s">
        <v>4443</v>
      </c>
      <c r="AA5259" s="7"/>
      <c r="AB5259" s="7"/>
      <c r="AC5259" s="7"/>
      <c r="AD5259" s="1" t="s">
        <v>16282</v>
      </c>
    </row>
    <row r="5260" spans="1:30">
      <c r="A5260" s="55">
        <v>43945</v>
      </c>
      <c r="B5260" s="56" t="s">
        <v>15</v>
      </c>
      <c r="C5260" s="56" t="s">
        <v>4458</v>
      </c>
      <c r="D5260" s="56"/>
      <c r="E5260" s="56" t="s">
        <v>16</v>
      </c>
      <c r="F5260" s="56" t="s">
        <v>4459</v>
      </c>
      <c r="G5260" s="56" t="s">
        <v>17</v>
      </c>
      <c r="H5260" s="56" t="s">
        <v>17329</v>
      </c>
      <c r="I5260" s="56" t="s">
        <v>816</v>
      </c>
      <c r="J5260" s="56" t="s">
        <v>9574</v>
      </c>
      <c r="K5260" s="56" t="s">
        <v>4517</v>
      </c>
      <c r="L5260" s="56" t="s">
        <v>17330</v>
      </c>
      <c r="M5260" s="56" t="s">
        <v>17331</v>
      </c>
      <c r="N5260" s="57">
        <v>770.4</v>
      </c>
      <c r="O5260" s="56"/>
      <c r="P5260" s="56">
        <v>8.56</v>
      </c>
      <c r="Q5260" s="59" t="s">
        <v>815</v>
      </c>
      <c r="R5260" s="60" t="s">
        <v>815</v>
      </c>
      <c r="S5260" s="56" t="s">
        <v>17289</v>
      </c>
      <c r="T5260" s="56"/>
      <c r="U5260" s="56" t="s">
        <v>816</v>
      </c>
      <c r="V5260" s="52"/>
      <c r="W5260" s="59" t="s">
        <v>815</v>
      </c>
      <c r="X5260" s="20">
        <v>0</v>
      </c>
      <c r="Y5260" s="56" t="s">
        <v>17332</v>
      </c>
      <c r="Z5260" s="56" t="s">
        <v>4442</v>
      </c>
      <c r="AA5260" s="7"/>
      <c r="AB5260" s="7"/>
      <c r="AC5260" s="7"/>
      <c r="AD5260" s="1" t="s">
        <v>16282</v>
      </c>
    </row>
    <row r="5261" spans="1:30">
      <c r="A5261" s="55">
        <v>43934</v>
      </c>
      <c r="B5261" s="56" t="s">
        <v>15</v>
      </c>
      <c r="C5261" s="56" t="s">
        <v>4632</v>
      </c>
      <c r="D5261" s="56"/>
      <c r="E5261" s="56" t="s">
        <v>16</v>
      </c>
      <c r="F5261" s="56"/>
      <c r="G5261" s="56" t="s">
        <v>17</v>
      </c>
      <c r="H5261" s="56" t="s">
        <v>3746</v>
      </c>
      <c r="I5261" s="56" t="s">
        <v>816</v>
      </c>
      <c r="J5261" s="56" t="s">
        <v>3747</v>
      </c>
      <c r="K5261" s="56" t="s">
        <v>17275</v>
      </c>
      <c r="L5261" s="56" t="s">
        <v>16944</v>
      </c>
      <c r="M5261" s="56" t="s">
        <v>2620</v>
      </c>
      <c r="N5261" s="57">
        <v>725</v>
      </c>
      <c r="O5261" s="56">
        <v>100</v>
      </c>
      <c r="P5261" s="56">
        <v>7.25</v>
      </c>
      <c r="Q5261" s="59">
        <v>7.25</v>
      </c>
      <c r="R5261" s="60">
        <v>100</v>
      </c>
      <c r="S5261" s="56" t="s">
        <v>3748</v>
      </c>
      <c r="T5261" s="56"/>
      <c r="U5261" s="56" t="s">
        <v>816</v>
      </c>
      <c r="V5261" s="52"/>
      <c r="W5261" s="59">
        <v>7.25</v>
      </c>
      <c r="X5261" s="60">
        <v>100</v>
      </c>
      <c r="Y5261" s="56" t="s">
        <v>17333</v>
      </c>
      <c r="Z5261" s="56" t="s">
        <v>4442</v>
      </c>
      <c r="AA5261" s="7"/>
      <c r="AB5261" s="7"/>
      <c r="AC5261" s="7"/>
      <c r="AD5261" s="1" t="s">
        <v>16282</v>
      </c>
    </row>
    <row r="5262" spans="1:30">
      <c r="A5262" s="55">
        <v>43946</v>
      </c>
      <c r="B5262" s="56" t="s">
        <v>21</v>
      </c>
      <c r="C5262" s="56" t="s">
        <v>4500</v>
      </c>
      <c r="D5262" s="56"/>
      <c r="E5262" s="56" t="s">
        <v>16</v>
      </c>
      <c r="F5262" s="56" t="s">
        <v>3462</v>
      </c>
      <c r="G5262" s="56" t="s">
        <v>17</v>
      </c>
      <c r="H5262" s="56" t="s">
        <v>3472</v>
      </c>
      <c r="I5262" s="56" t="s">
        <v>30</v>
      </c>
      <c r="J5262" s="56" t="s">
        <v>3464</v>
      </c>
      <c r="K5262" s="56" t="s">
        <v>1083</v>
      </c>
      <c r="L5262" s="56" t="s">
        <v>17286</v>
      </c>
      <c r="M5262" s="56" t="s">
        <v>3465</v>
      </c>
      <c r="N5262" s="57">
        <v>600</v>
      </c>
      <c r="O5262" s="56">
        <v>10</v>
      </c>
      <c r="P5262" s="56">
        <v>60</v>
      </c>
      <c r="Q5262" s="59">
        <v>60</v>
      </c>
      <c r="R5262" s="60">
        <v>10</v>
      </c>
      <c r="S5262" s="56" t="s">
        <v>3443</v>
      </c>
      <c r="T5262" s="56" t="s">
        <v>3466</v>
      </c>
      <c r="U5262" s="56" t="s">
        <v>30</v>
      </c>
      <c r="V5262" s="52"/>
      <c r="W5262" s="59">
        <v>60</v>
      </c>
      <c r="X5262" s="60">
        <v>10</v>
      </c>
      <c r="Y5262" s="56" t="s">
        <v>17334</v>
      </c>
      <c r="Z5262" s="56" t="s">
        <v>4443</v>
      </c>
      <c r="AA5262" s="7"/>
      <c r="AB5262" s="7"/>
      <c r="AC5262" s="7"/>
      <c r="AD5262" s="1" t="s">
        <v>16282</v>
      </c>
    </row>
    <row r="5263" spans="1:30">
      <c r="A5263" s="55">
        <v>43908</v>
      </c>
      <c r="B5263" s="56" t="s">
        <v>15</v>
      </c>
      <c r="C5263" s="56" t="s">
        <v>4458</v>
      </c>
      <c r="D5263" s="56"/>
      <c r="E5263" s="56" t="s">
        <v>16</v>
      </c>
      <c r="F5263" s="56" t="s">
        <v>4459</v>
      </c>
      <c r="G5263" s="56" t="s">
        <v>17</v>
      </c>
      <c r="H5263" s="56" t="s">
        <v>17141</v>
      </c>
      <c r="I5263" s="56" t="s">
        <v>4892</v>
      </c>
      <c r="J5263" s="56" t="s">
        <v>4562</v>
      </c>
      <c r="K5263" s="56"/>
      <c r="L5263" s="56" t="s">
        <v>8355</v>
      </c>
      <c r="M5263" s="56" t="s">
        <v>2620</v>
      </c>
      <c r="N5263" s="57">
        <v>522</v>
      </c>
      <c r="O5263" s="56">
        <v>290</v>
      </c>
      <c r="P5263" s="56">
        <v>1.8</v>
      </c>
      <c r="Q5263" s="59">
        <v>1.8</v>
      </c>
      <c r="R5263" s="60">
        <v>290</v>
      </c>
      <c r="S5263" s="56" t="s">
        <v>4583</v>
      </c>
      <c r="T5263" s="56"/>
      <c r="U5263" s="56" t="s">
        <v>4892</v>
      </c>
      <c r="V5263" s="52"/>
      <c r="W5263" s="59">
        <v>1.8</v>
      </c>
      <c r="X5263" s="60">
        <v>290</v>
      </c>
      <c r="Y5263" s="56" t="s">
        <v>17335</v>
      </c>
      <c r="Z5263" s="56" t="s">
        <v>4443</v>
      </c>
      <c r="AA5263" s="7"/>
      <c r="AB5263" s="7"/>
      <c r="AC5263" s="7"/>
      <c r="AD5263" s="1" t="s">
        <v>16282</v>
      </c>
    </row>
    <row r="5264" spans="1:30">
      <c r="A5264" s="55">
        <v>43935</v>
      </c>
      <c r="B5264" s="56" t="s">
        <v>15</v>
      </c>
      <c r="C5264" s="56" t="s">
        <v>4458</v>
      </c>
      <c r="D5264" s="56"/>
      <c r="E5264" s="56" t="s">
        <v>16</v>
      </c>
      <c r="F5264" s="56" t="s">
        <v>4459</v>
      </c>
      <c r="G5264" s="56" t="s">
        <v>17</v>
      </c>
      <c r="H5264" s="56" t="s">
        <v>17248</v>
      </c>
      <c r="I5264" s="56" t="s">
        <v>816</v>
      </c>
      <c r="J5264" s="56" t="s">
        <v>4810</v>
      </c>
      <c r="K5264" s="56" t="s">
        <v>4517</v>
      </c>
      <c r="L5264" s="56" t="s">
        <v>8355</v>
      </c>
      <c r="M5264" s="56" t="s">
        <v>2620</v>
      </c>
      <c r="N5264" s="57">
        <v>419.52</v>
      </c>
      <c r="O5264" s="56">
        <v>24</v>
      </c>
      <c r="P5264" s="56">
        <v>8.74</v>
      </c>
      <c r="Q5264" s="59">
        <v>8.74</v>
      </c>
      <c r="R5264" s="60">
        <v>24</v>
      </c>
      <c r="S5264" s="56" t="s">
        <v>5045</v>
      </c>
      <c r="T5264" s="56"/>
      <c r="U5264" s="56" t="s">
        <v>816</v>
      </c>
      <c r="V5264" s="52"/>
      <c r="W5264" s="59">
        <v>8.74</v>
      </c>
      <c r="X5264" s="60">
        <v>24</v>
      </c>
      <c r="Y5264" s="56" t="s">
        <v>17336</v>
      </c>
      <c r="Z5264" s="56" t="s">
        <v>4442</v>
      </c>
      <c r="AA5264" s="7"/>
      <c r="AB5264" s="7"/>
      <c r="AC5264" s="7"/>
      <c r="AD5264" s="1" t="s">
        <v>16282</v>
      </c>
    </row>
    <row r="5265" spans="1:30">
      <c r="A5265" s="55">
        <v>43949</v>
      </c>
      <c r="B5265" s="56" t="s">
        <v>1385</v>
      </c>
      <c r="C5265" s="56" t="s">
        <v>4499</v>
      </c>
      <c r="D5265" s="56"/>
      <c r="E5265" s="56" t="s">
        <v>36</v>
      </c>
      <c r="F5265" s="56" t="s">
        <v>2319</v>
      </c>
      <c r="G5265" s="56" t="s">
        <v>17</v>
      </c>
      <c r="H5265" s="56" t="s">
        <v>2344</v>
      </c>
      <c r="I5265" s="56" t="s">
        <v>816</v>
      </c>
      <c r="J5265" s="56" t="s">
        <v>2321</v>
      </c>
      <c r="K5265" s="56" t="s">
        <v>2321</v>
      </c>
      <c r="L5265" s="56" t="s">
        <v>17337</v>
      </c>
      <c r="M5265" s="56" t="s">
        <v>2345</v>
      </c>
      <c r="N5265" s="57">
        <v>239.16</v>
      </c>
      <c r="O5265" s="56">
        <v>4</v>
      </c>
      <c r="P5265" s="56">
        <v>59.79</v>
      </c>
      <c r="Q5265" s="59">
        <v>59.79</v>
      </c>
      <c r="R5265" s="60">
        <v>4</v>
      </c>
      <c r="S5265" s="56" t="s">
        <v>2324</v>
      </c>
      <c r="T5265" s="56" t="s">
        <v>2325</v>
      </c>
      <c r="U5265" s="56" t="s">
        <v>816</v>
      </c>
      <c r="V5265" s="52"/>
      <c r="W5265" s="59">
        <v>59.79</v>
      </c>
      <c r="X5265" s="60">
        <v>4</v>
      </c>
      <c r="Y5265" s="56" t="s">
        <v>17338</v>
      </c>
      <c r="Z5265" s="56" t="s">
        <v>4442</v>
      </c>
      <c r="AA5265" s="7"/>
      <c r="AB5265" s="7"/>
      <c r="AC5265" s="7"/>
      <c r="AD5265" s="1" t="s">
        <v>16282</v>
      </c>
    </row>
    <row r="5266" spans="1:30">
      <c r="A5266" s="55">
        <v>43949</v>
      </c>
      <c r="B5266" s="56" t="s">
        <v>1385</v>
      </c>
      <c r="C5266" s="56" t="s">
        <v>4499</v>
      </c>
      <c r="D5266" s="56"/>
      <c r="E5266" s="56" t="s">
        <v>36</v>
      </c>
      <c r="F5266" s="56" t="s">
        <v>2319</v>
      </c>
      <c r="G5266" s="56" t="s">
        <v>17</v>
      </c>
      <c r="H5266" s="56" t="s">
        <v>2346</v>
      </c>
      <c r="I5266" s="56" t="s">
        <v>816</v>
      </c>
      <c r="J5266" s="56" t="s">
        <v>2321</v>
      </c>
      <c r="K5266" s="56" t="s">
        <v>2321</v>
      </c>
      <c r="L5266" s="56" t="s">
        <v>17339</v>
      </c>
      <c r="M5266" s="56" t="s">
        <v>2347</v>
      </c>
      <c r="N5266" s="57">
        <v>75</v>
      </c>
      <c r="O5266" s="56">
        <v>5</v>
      </c>
      <c r="P5266" s="56">
        <v>15</v>
      </c>
      <c r="Q5266" s="59">
        <v>15</v>
      </c>
      <c r="R5266" s="60">
        <v>5</v>
      </c>
      <c r="S5266" s="56" t="s">
        <v>2324</v>
      </c>
      <c r="T5266" s="56" t="s">
        <v>2325</v>
      </c>
      <c r="U5266" s="56" t="s">
        <v>816</v>
      </c>
      <c r="V5266" s="52"/>
      <c r="W5266" s="59">
        <v>15</v>
      </c>
      <c r="X5266" s="60">
        <v>5</v>
      </c>
      <c r="Y5266" s="56" t="s">
        <v>17340</v>
      </c>
      <c r="Z5266" s="56" t="s">
        <v>4442</v>
      </c>
      <c r="AA5266" s="7"/>
      <c r="AB5266" s="7"/>
      <c r="AC5266" s="7"/>
      <c r="AD5266" s="1" t="s">
        <v>16282</v>
      </c>
    </row>
    <row r="5267" spans="1:30">
      <c r="A5267" s="55" t="s">
        <v>815</v>
      </c>
      <c r="B5267" s="56" t="s">
        <v>15</v>
      </c>
      <c r="C5267" s="56" t="s">
        <v>4458</v>
      </c>
      <c r="D5267" s="56"/>
      <c r="E5267" s="56" t="s">
        <v>16</v>
      </c>
      <c r="F5267" s="56" t="s">
        <v>4463</v>
      </c>
      <c r="G5267" s="56" t="s">
        <v>17</v>
      </c>
      <c r="H5267" s="56" t="s">
        <v>17148</v>
      </c>
      <c r="I5267" s="56" t="s">
        <v>30</v>
      </c>
      <c r="J5267" s="56" t="s">
        <v>17149</v>
      </c>
      <c r="K5267" s="56" t="s">
        <v>4525</v>
      </c>
      <c r="L5267" s="56" t="s">
        <v>13980</v>
      </c>
      <c r="M5267" s="56">
        <v>9246005</v>
      </c>
      <c r="N5267" s="57">
        <v>0</v>
      </c>
      <c r="O5267" s="56"/>
      <c r="P5267" s="56"/>
      <c r="Q5267" s="59" t="s">
        <v>815</v>
      </c>
      <c r="R5267" s="60" t="s">
        <v>815</v>
      </c>
      <c r="S5267" s="56"/>
      <c r="T5267" s="56"/>
      <c r="U5267" s="56" t="s">
        <v>30</v>
      </c>
      <c r="V5267" s="52"/>
      <c r="W5267" s="59" t="s">
        <v>815</v>
      </c>
      <c r="X5267" s="20">
        <v>0</v>
      </c>
      <c r="Y5267" s="56" t="s">
        <v>17341</v>
      </c>
      <c r="Z5267" s="56" t="s">
        <v>4443</v>
      </c>
      <c r="AA5267" s="7"/>
      <c r="AB5267" s="7"/>
      <c r="AC5267" s="7"/>
      <c r="AD5267" s="1" t="s">
        <v>16282</v>
      </c>
    </row>
    <row r="5268" spans="1:30">
      <c r="A5268" s="55">
        <v>43941</v>
      </c>
      <c r="B5268" s="56" t="s">
        <v>15</v>
      </c>
      <c r="C5268" s="56" t="s">
        <v>4475</v>
      </c>
      <c r="D5268" s="56"/>
      <c r="E5268" s="56" t="s">
        <v>128</v>
      </c>
      <c r="F5268" s="56" t="s">
        <v>17342</v>
      </c>
      <c r="G5268" s="56" t="s">
        <v>34</v>
      </c>
      <c r="H5268" s="56" t="s">
        <v>17343</v>
      </c>
      <c r="I5268" s="56" t="s">
        <v>816</v>
      </c>
      <c r="J5268" s="56" t="s">
        <v>17344</v>
      </c>
      <c r="K5268" s="56" t="s">
        <v>17345</v>
      </c>
      <c r="L5268" s="56" t="s">
        <v>17346</v>
      </c>
      <c r="M5268" s="56" t="s">
        <v>797</v>
      </c>
      <c r="N5268" s="57">
        <v>79449903</v>
      </c>
      <c r="O5268" s="56"/>
      <c r="P5268" s="56"/>
      <c r="Q5268" s="56" t="s">
        <v>815</v>
      </c>
      <c r="R5268" s="56" t="s">
        <v>815</v>
      </c>
      <c r="S5268" s="56" t="s">
        <v>17347</v>
      </c>
      <c r="T5268" s="56"/>
      <c r="U5268" s="56" t="s">
        <v>816</v>
      </c>
      <c r="V5268" s="52"/>
      <c r="W5268" s="56" t="s">
        <v>815</v>
      </c>
      <c r="X5268" s="20">
        <v>0</v>
      </c>
      <c r="Y5268" s="56" t="s">
        <v>17348</v>
      </c>
      <c r="Z5268" s="56" t="s">
        <v>4442</v>
      </c>
      <c r="AA5268" s="7"/>
      <c r="AB5268" s="7"/>
      <c r="AC5268" s="7"/>
      <c r="AD5268" s="1" t="s">
        <v>16282</v>
      </c>
    </row>
    <row r="5269" spans="1:30">
      <c r="A5269" s="55">
        <v>43941</v>
      </c>
      <c r="B5269" s="56" t="s">
        <v>15</v>
      </c>
      <c r="C5269" s="56" t="s">
        <v>4475</v>
      </c>
      <c r="D5269" s="56"/>
      <c r="E5269" s="56" t="s">
        <v>128</v>
      </c>
      <c r="F5269" s="56" t="s">
        <v>17342</v>
      </c>
      <c r="G5269" s="56" t="s">
        <v>34</v>
      </c>
      <c r="H5269" s="56" t="s">
        <v>17349</v>
      </c>
      <c r="I5269" s="56" t="s">
        <v>757</v>
      </c>
      <c r="J5269" s="56" t="s">
        <v>17350</v>
      </c>
      <c r="K5269" s="56" t="s">
        <v>17351</v>
      </c>
      <c r="L5269" s="56" t="s">
        <v>17346</v>
      </c>
      <c r="M5269" s="56"/>
      <c r="N5269" s="57">
        <v>79449903</v>
      </c>
      <c r="O5269" s="56"/>
      <c r="P5269" s="56"/>
      <c r="Q5269" s="56" t="s">
        <v>815</v>
      </c>
      <c r="R5269" s="56" t="s">
        <v>815</v>
      </c>
      <c r="S5269" s="56"/>
      <c r="T5269" s="56"/>
      <c r="U5269" s="56" t="s">
        <v>757</v>
      </c>
      <c r="V5269" s="52"/>
      <c r="W5269" s="56" t="s">
        <v>815</v>
      </c>
      <c r="X5269" s="20">
        <v>0</v>
      </c>
      <c r="Y5269" s="56"/>
      <c r="Z5269" s="56" t="s">
        <v>4443</v>
      </c>
      <c r="AA5269" s="7"/>
      <c r="AB5269" s="7"/>
      <c r="AC5269" s="7"/>
      <c r="AD5269" s="1" t="s">
        <v>16282</v>
      </c>
    </row>
    <row r="5270" spans="1:30">
      <c r="A5270" s="55">
        <v>43931</v>
      </c>
      <c r="B5270" s="56" t="s">
        <v>15</v>
      </c>
      <c r="C5270" s="56" t="s">
        <v>2884</v>
      </c>
      <c r="D5270" s="56"/>
      <c r="E5270" s="56" t="s">
        <v>117</v>
      </c>
      <c r="F5270" s="56" t="s">
        <v>2884</v>
      </c>
      <c r="G5270" s="56" t="s">
        <v>34</v>
      </c>
      <c r="H5270" s="56" t="s">
        <v>2898</v>
      </c>
      <c r="I5270" s="56" t="s">
        <v>757</v>
      </c>
      <c r="J5270" s="56"/>
      <c r="K5270" s="56" t="s">
        <v>17352</v>
      </c>
      <c r="L5270" s="56" t="s">
        <v>17353</v>
      </c>
      <c r="M5270" s="56" t="s">
        <v>2900</v>
      </c>
      <c r="N5270" s="57">
        <v>76944253.579999998</v>
      </c>
      <c r="O5270" s="56"/>
      <c r="P5270" s="56"/>
      <c r="Q5270" s="61">
        <f>(N5270/100)/180</f>
        <v>4274.6807544444446</v>
      </c>
      <c r="R5270" s="61">
        <f>100*180</f>
        <v>18000</v>
      </c>
      <c r="S5270" s="56" t="s">
        <v>17354</v>
      </c>
      <c r="T5270" s="36" t="s">
        <v>2890</v>
      </c>
      <c r="U5270" s="56" t="s">
        <v>757</v>
      </c>
      <c r="V5270" s="52"/>
      <c r="W5270" s="61" t="e">
        <f>(T5270/100)/180</f>
        <v>#VALUE!</v>
      </c>
      <c r="X5270" s="61">
        <f>100*180</f>
        <v>18000</v>
      </c>
      <c r="Y5270" s="56" t="s">
        <v>17355</v>
      </c>
      <c r="Z5270" s="56" t="s">
        <v>4443</v>
      </c>
      <c r="AA5270" s="7"/>
      <c r="AB5270" s="7"/>
      <c r="AC5270" s="7"/>
      <c r="AD5270" s="1" t="s">
        <v>16282</v>
      </c>
    </row>
    <row r="5271" spans="1:30">
      <c r="A5271" s="55">
        <v>43945</v>
      </c>
      <c r="B5271" s="56" t="s">
        <v>15</v>
      </c>
      <c r="C5271" s="56" t="s">
        <v>4472</v>
      </c>
      <c r="D5271" s="56" t="s">
        <v>3952</v>
      </c>
      <c r="E5271" s="56" t="s">
        <v>16</v>
      </c>
      <c r="F5271" s="56" t="s">
        <v>3992</v>
      </c>
      <c r="G5271" s="56" t="s">
        <v>34</v>
      </c>
      <c r="H5271" s="56" t="s">
        <v>17356</v>
      </c>
      <c r="I5271" s="56" t="s">
        <v>757</v>
      </c>
      <c r="J5271" s="56" t="s">
        <v>17357</v>
      </c>
      <c r="K5271" s="56" t="s">
        <v>17358</v>
      </c>
      <c r="L5271" s="56" t="s">
        <v>17359</v>
      </c>
      <c r="M5271" s="56" t="s">
        <v>4000</v>
      </c>
      <c r="N5271" s="57">
        <v>53460000</v>
      </c>
      <c r="O5271" s="56"/>
      <c r="P5271" s="56"/>
      <c r="Q5271" s="61">
        <f>(N5271/120)/180</f>
        <v>2475</v>
      </c>
      <c r="R5271" s="61">
        <f>120*180</f>
        <v>21600</v>
      </c>
      <c r="S5271" s="56" t="s">
        <v>3957</v>
      </c>
      <c r="T5271" s="56" t="s">
        <v>3958</v>
      </c>
      <c r="U5271" s="56" t="s">
        <v>757</v>
      </c>
      <c r="V5271" s="52"/>
      <c r="W5271" s="61" t="e">
        <f>(T5271/120)/180</f>
        <v>#VALUE!</v>
      </c>
      <c r="X5271" s="61">
        <f>120*180</f>
        <v>21600</v>
      </c>
      <c r="Y5271" s="56" t="s">
        <v>17360</v>
      </c>
      <c r="Z5271" s="56" t="s">
        <v>4443</v>
      </c>
      <c r="AA5271" s="7"/>
      <c r="AB5271" s="7"/>
      <c r="AC5271" s="7"/>
      <c r="AD5271" s="1" t="s">
        <v>16282</v>
      </c>
    </row>
    <row r="5272" spans="1:30">
      <c r="A5272" s="55">
        <v>43949</v>
      </c>
      <c r="B5272" s="56" t="s">
        <v>21</v>
      </c>
      <c r="C5272" s="56" t="s">
        <v>4238</v>
      </c>
      <c r="D5272" s="56" t="s">
        <v>309</v>
      </c>
      <c r="E5272" s="56" t="s">
        <v>16</v>
      </c>
      <c r="F5272" s="56" t="s">
        <v>5155</v>
      </c>
      <c r="G5272" s="56" t="s">
        <v>34</v>
      </c>
      <c r="H5272" s="56" t="s">
        <v>17361</v>
      </c>
      <c r="I5272" s="56" t="s">
        <v>757</v>
      </c>
      <c r="J5272" s="56" t="s">
        <v>17362</v>
      </c>
      <c r="K5272" s="56" t="s">
        <v>314</v>
      </c>
      <c r="L5272" s="56" t="s">
        <v>17363</v>
      </c>
      <c r="M5272" s="56" t="s">
        <v>17364</v>
      </c>
      <c r="N5272" s="57">
        <v>40422978.530000001</v>
      </c>
      <c r="O5272" s="56"/>
      <c r="P5272" s="56"/>
      <c r="Q5272" s="56" t="s">
        <v>815</v>
      </c>
      <c r="R5272" s="56" t="s">
        <v>815</v>
      </c>
      <c r="S5272" s="56" t="s">
        <v>16309</v>
      </c>
      <c r="T5272" s="36" t="s">
        <v>4405</v>
      </c>
      <c r="U5272" s="56" t="s">
        <v>757</v>
      </c>
      <c r="V5272" s="52"/>
      <c r="W5272" s="56" t="s">
        <v>815</v>
      </c>
      <c r="X5272" s="20">
        <v>0</v>
      </c>
      <c r="Y5272" s="56" t="s">
        <v>17365</v>
      </c>
      <c r="Z5272" s="56" t="s">
        <v>4443</v>
      </c>
      <c r="AA5272" s="7"/>
      <c r="AB5272" s="7"/>
      <c r="AC5272" s="7"/>
      <c r="AD5272" s="1" t="s">
        <v>16282</v>
      </c>
    </row>
    <row r="5273" spans="1:30">
      <c r="A5273" s="55">
        <v>43951</v>
      </c>
      <c r="B5273" s="56" t="s">
        <v>15</v>
      </c>
      <c r="C5273" s="56" t="s">
        <v>5157</v>
      </c>
      <c r="D5273" s="56" t="s">
        <v>2151</v>
      </c>
      <c r="E5273" s="56" t="s">
        <v>16</v>
      </c>
      <c r="F5273" s="56" t="s">
        <v>2152</v>
      </c>
      <c r="G5273" s="56" t="s">
        <v>34</v>
      </c>
      <c r="H5273" s="56" t="s">
        <v>17366</v>
      </c>
      <c r="I5273" s="56" t="s">
        <v>757</v>
      </c>
      <c r="J5273" s="56" t="s">
        <v>17367</v>
      </c>
      <c r="K5273" s="56" t="s">
        <v>2804</v>
      </c>
      <c r="L5273" s="56" t="s">
        <v>17368</v>
      </c>
      <c r="M5273" s="56" t="s">
        <v>17369</v>
      </c>
      <c r="N5273" s="57">
        <v>22000000</v>
      </c>
      <c r="O5273" s="56"/>
      <c r="P5273" s="56"/>
      <c r="Q5273" s="56" t="s">
        <v>815</v>
      </c>
      <c r="R5273" s="56">
        <f>20*180</f>
        <v>3600</v>
      </c>
      <c r="S5273" s="36" t="s">
        <v>17370</v>
      </c>
      <c r="T5273" s="56"/>
      <c r="U5273" s="56" t="s">
        <v>757</v>
      </c>
      <c r="V5273" s="52"/>
      <c r="W5273" s="56" t="s">
        <v>815</v>
      </c>
      <c r="X5273" s="56">
        <f>20*180</f>
        <v>3600</v>
      </c>
      <c r="Y5273" s="56" t="s">
        <v>17371</v>
      </c>
      <c r="Z5273" s="56" t="s">
        <v>4443</v>
      </c>
      <c r="AA5273" s="7"/>
      <c r="AB5273" s="7"/>
      <c r="AC5273" s="7"/>
      <c r="AD5273" s="1" t="s">
        <v>16282</v>
      </c>
    </row>
    <row r="5274" spans="1:30">
      <c r="A5274" s="55">
        <v>43951</v>
      </c>
      <c r="B5274" s="56" t="s">
        <v>15</v>
      </c>
      <c r="C5274" s="56" t="s">
        <v>5157</v>
      </c>
      <c r="D5274" s="56" t="s">
        <v>2151</v>
      </c>
      <c r="E5274" s="56" t="s">
        <v>16</v>
      </c>
      <c r="F5274" s="56" t="s">
        <v>2152</v>
      </c>
      <c r="G5274" s="56" t="s">
        <v>34</v>
      </c>
      <c r="H5274" s="56" t="s">
        <v>17372</v>
      </c>
      <c r="I5274" s="56" t="s">
        <v>816</v>
      </c>
      <c r="J5274" s="56" t="s">
        <v>17367</v>
      </c>
      <c r="K5274" s="56" t="s">
        <v>2804</v>
      </c>
      <c r="L5274" s="56" t="s">
        <v>17368</v>
      </c>
      <c r="M5274" s="56" t="s">
        <v>17369</v>
      </c>
      <c r="N5274" s="57">
        <v>22000000</v>
      </c>
      <c r="O5274" s="56"/>
      <c r="P5274" s="56"/>
      <c r="Q5274" s="56" t="s">
        <v>815</v>
      </c>
      <c r="R5274" s="56">
        <f>20*180</f>
        <v>3600</v>
      </c>
      <c r="S5274" s="36" t="s">
        <v>17370</v>
      </c>
      <c r="T5274" s="56"/>
      <c r="U5274" s="56" t="s">
        <v>816</v>
      </c>
      <c r="V5274" s="52"/>
      <c r="W5274" s="56" t="s">
        <v>815</v>
      </c>
      <c r="X5274" s="56">
        <f>20*180</f>
        <v>3600</v>
      </c>
      <c r="Y5274" s="56"/>
      <c r="Z5274" s="56" t="s">
        <v>4442</v>
      </c>
      <c r="AA5274" s="7"/>
      <c r="AB5274" s="7"/>
      <c r="AC5274" s="7"/>
      <c r="AD5274" s="1" t="s">
        <v>16282</v>
      </c>
    </row>
    <row r="5275" spans="1:30">
      <c r="A5275" s="55">
        <v>43941</v>
      </c>
      <c r="B5275" s="56" t="s">
        <v>15</v>
      </c>
      <c r="C5275" s="56" t="s">
        <v>4633</v>
      </c>
      <c r="D5275" s="56"/>
      <c r="E5275" s="56" t="s">
        <v>16</v>
      </c>
      <c r="F5275" s="56" t="s">
        <v>4634</v>
      </c>
      <c r="G5275" s="56" t="s">
        <v>34</v>
      </c>
      <c r="H5275" s="56" t="s">
        <v>17373</v>
      </c>
      <c r="I5275" s="56" t="s">
        <v>816</v>
      </c>
      <c r="J5275" s="56" t="s">
        <v>17374</v>
      </c>
      <c r="K5275" s="56" t="s">
        <v>17375</v>
      </c>
      <c r="L5275" s="56" t="s">
        <v>17376</v>
      </c>
      <c r="M5275" s="56" t="s">
        <v>7999</v>
      </c>
      <c r="N5275" s="57">
        <v>17280000</v>
      </c>
      <c r="O5275" s="56"/>
      <c r="P5275" s="56"/>
      <c r="Q5275" s="56" t="s">
        <v>815</v>
      </c>
      <c r="R5275" s="56" t="s">
        <v>815</v>
      </c>
      <c r="S5275" s="56" t="s">
        <v>17377</v>
      </c>
      <c r="T5275" s="56" t="s">
        <v>4878</v>
      </c>
      <c r="U5275" s="56" t="s">
        <v>816</v>
      </c>
      <c r="V5275" s="52"/>
      <c r="W5275" s="56" t="s">
        <v>815</v>
      </c>
      <c r="X5275" s="20">
        <v>0</v>
      </c>
      <c r="Y5275" s="56" t="s">
        <v>17378</v>
      </c>
      <c r="Z5275" s="56" t="s">
        <v>4442</v>
      </c>
      <c r="AA5275" s="7"/>
      <c r="AB5275" s="7"/>
      <c r="AC5275" s="7"/>
      <c r="AD5275" s="1" t="s">
        <v>16282</v>
      </c>
    </row>
    <row r="5276" spans="1:30">
      <c r="A5276" s="55">
        <v>43951</v>
      </c>
      <c r="B5276" s="56" t="s">
        <v>15</v>
      </c>
      <c r="C5276" s="56" t="s">
        <v>4452</v>
      </c>
      <c r="D5276" s="56"/>
      <c r="E5276" s="56" t="s">
        <v>16</v>
      </c>
      <c r="F5276" s="56" t="s">
        <v>2462</v>
      </c>
      <c r="G5276" s="56" t="s">
        <v>34</v>
      </c>
      <c r="H5276" s="56" t="s">
        <v>17379</v>
      </c>
      <c r="I5276" s="56" t="s">
        <v>816</v>
      </c>
      <c r="J5276" s="56" t="s">
        <v>17380</v>
      </c>
      <c r="K5276" s="56"/>
      <c r="L5276" s="56" t="s">
        <v>17381</v>
      </c>
      <c r="M5276" s="56" t="s">
        <v>17382</v>
      </c>
      <c r="N5276" s="57">
        <v>14249196.67</v>
      </c>
      <c r="O5276" s="56">
        <v>2889</v>
      </c>
      <c r="P5276" s="56">
        <v>4931.6099999999997</v>
      </c>
      <c r="Q5276" s="56" t="s">
        <v>815</v>
      </c>
      <c r="R5276" s="56" t="s">
        <v>815</v>
      </c>
      <c r="S5276" s="56" t="s">
        <v>17383</v>
      </c>
      <c r="T5276" s="56" t="s">
        <v>3809</v>
      </c>
      <c r="U5276" s="56" t="s">
        <v>816</v>
      </c>
      <c r="V5276" s="52"/>
      <c r="W5276" s="56" t="s">
        <v>815</v>
      </c>
      <c r="X5276" s="20">
        <v>0</v>
      </c>
      <c r="Y5276" s="56" t="s">
        <v>17384</v>
      </c>
      <c r="Z5276" s="56" t="s">
        <v>4442</v>
      </c>
      <c r="AA5276" s="7"/>
      <c r="AB5276" s="7"/>
      <c r="AC5276" s="7"/>
      <c r="AD5276" s="1" t="s">
        <v>16282</v>
      </c>
    </row>
    <row r="5277" spans="1:30">
      <c r="A5277" s="55" t="s">
        <v>815</v>
      </c>
      <c r="B5277" s="56" t="s">
        <v>15</v>
      </c>
      <c r="C5277" s="56" t="s">
        <v>4251</v>
      </c>
      <c r="D5277" s="56"/>
      <c r="E5277" s="56" t="s">
        <v>16</v>
      </c>
      <c r="F5277" s="56"/>
      <c r="G5277" s="56" t="s">
        <v>34</v>
      </c>
      <c r="H5277" s="56" t="s">
        <v>3945</v>
      </c>
      <c r="I5277" s="56" t="s">
        <v>816</v>
      </c>
      <c r="J5277" s="56" t="s">
        <v>3946</v>
      </c>
      <c r="K5277" s="56" t="s">
        <v>978</v>
      </c>
      <c r="L5277" s="56" t="s">
        <v>17385</v>
      </c>
      <c r="M5277" s="56" t="s">
        <v>3938</v>
      </c>
      <c r="N5277" s="57">
        <v>9158400</v>
      </c>
      <c r="O5277" s="56">
        <v>5400</v>
      </c>
      <c r="P5277" s="56"/>
      <c r="Q5277" s="56" t="s">
        <v>815</v>
      </c>
      <c r="R5277" s="56" t="s">
        <v>815</v>
      </c>
      <c r="S5277" s="56" t="s">
        <v>3947</v>
      </c>
      <c r="T5277" s="56" t="s">
        <v>3947</v>
      </c>
      <c r="U5277" s="56" t="s">
        <v>816</v>
      </c>
      <c r="V5277" s="52"/>
      <c r="W5277" s="56" t="s">
        <v>815</v>
      </c>
      <c r="X5277" s="20">
        <v>0</v>
      </c>
      <c r="Y5277" s="56" t="s">
        <v>17386</v>
      </c>
      <c r="Z5277" s="56" t="s">
        <v>4442</v>
      </c>
      <c r="AA5277" s="7"/>
      <c r="AB5277" s="7"/>
      <c r="AC5277" s="7"/>
      <c r="AD5277" s="1" t="s">
        <v>16282</v>
      </c>
    </row>
    <row r="5278" spans="1:30">
      <c r="A5278" s="55">
        <v>43951</v>
      </c>
      <c r="B5278" s="56" t="s">
        <v>1385</v>
      </c>
      <c r="C5278" s="56" t="s">
        <v>4444</v>
      </c>
      <c r="D5278" s="56" t="s">
        <v>1387</v>
      </c>
      <c r="E5278" s="56" t="s">
        <v>1499</v>
      </c>
      <c r="F5278" s="56" t="s">
        <v>1883</v>
      </c>
      <c r="G5278" s="56" t="s">
        <v>17</v>
      </c>
      <c r="H5278" s="56" t="s">
        <v>17387</v>
      </c>
      <c r="I5278" s="56" t="s">
        <v>816</v>
      </c>
      <c r="J5278" s="56" t="s">
        <v>17388</v>
      </c>
      <c r="K5278" s="56"/>
      <c r="L5278" s="56" t="s">
        <v>17389</v>
      </c>
      <c r="M5278" s="56" t="s">
        <v>7999</v>
      </c>
      <c r="N5278" s="57">
        <v>8992000</v>
      </c>
      <c r="O5278" s="56"/>
      <c r="P5278" s="56"/>
      <c r="Q5278" s="56" t="s">
        <v>815</v>
      </c>
      <c r="R5278" s="56" t="s">
        <v>815</v>
      </c>
      <c r="S5278" s="56" t="s">
        <v>17390</v>
      </c>
      <c r="T5278" s="56"/>
      <c r="U5278" s="56" t="s">
        <v>816</v>
      </c>
      <c r="V5278" s="52"/>
      <c r="W5278" s="56" t="s">
        <v>815</v>
      </c>
      <c r="X5278" s="20">
        <v>0</v>
      </c>
      <c r="Y5278" s="56" t="s">
        <v>17391</v>
      </c>
      <c r="Z5278" s="56" t="s">
        <v>4442</v>
      </c>
      <c r="AA5278" s="7"/>
      <c r="AB5278" s="7"/>
      <c r="AC5278" s="7"/>
      <c r="AD5278" s="1" t="s">
        <v>16282</v>
      </c>
    </row>
    <row r="5279" spans="1:30">
      <c r="A5279" s="55">
        <v>43945</v>
      </c>
      <c r="B5279" s="56" t="s">
        <v>21</v>
      </c>
      <c r="C5279" s="56" t="s">
        <v>5182</v>
      </c>
      <c r="D5279" s="56" t="s">
        <v>309</v>
      </c>
      <c r="E5279" s="56" t="s">
        <v>16</v>
      </c>
      <c r="F5279" s="56" t="s">
        <v>363</v>
      </c>
      <c r="G5279" s="56" t="s">
        <v>34</v>
      </c>
      <c r="H5279" s="56" t="s">
        <v>17392</v>
      </c>
      <c r="I5279" s="56" t="s">
        <v>757</v>
      </c>
      <c r="J5279" s="56" t="s">
        <v>17393</v>
      </c>
      <c r="K5279" s="56" t="s">
        <v>314</v>
      </c>
      <c r="L5279" s="56" t="s">
        <v>17394</v>
      </c>
      <c r="M5279" s="56" t="s">
        <v>8028</v>
      </c>
      <c r="N5279" s="57">
        <v>8244515.2000000002</v>
      </c>
      <c r="O5279" s="56"/>
      <c r="P5279" s="56"/>
      <c r="Q5279" s="61">
        <f>(N5279/10)/120</f>
        <v>6870.4293333333335</v>
      </c>
      <c r="R5279" s="61">
        <f>10*120</f>
        <v>1200</v>
      </c>
      <c r="S5279" s="36" t="s">
        <v>10559</v>
      </c>
      <c r="T5279" s="56" t="s">
        <v>314</v>
      </c>
      <c r="U5279" s="56" t="s">
        <v>757</v>
      </c>
      <c r="V5279" s="52"/>
      <c r="W5279" s="61" t="e">
        <f>(T5279/10)/120</f>
        <v>#VALUE!</v>
      </c>
      <c r="X5279" s="61">
        <f>10*120</f>
        <v>1200</v>
      </c>
      <c r="Y5279" s="56" t="s">
        <v>17395</v>
      </c>
      <c r="Z5279" s="56" t="s">
        <v>4443</v>
      </c>
      <c r="AA5279" s="7"/>
      <c r="AB5279" s="7"/>
      <c r="AC5279" s="7"/>
      <c r="AD5279" s="1" t="s">
        <v>16282</v>
      </c>
    </row>
    <row r="5280" spans="1:30">
      <c r="A5280" s="55" t="s">
        <v>815</v>
      </c>
      <c r="B5280" s="56" t="s">
        <v>15</v>
      </c>
      <c r="C5280" s="56" t="s">
        <v>4251</v>
      </c>
      <c r="D5280" s="56"/>
      <c r="E5280" s="56" t="s">
        <v>16</v>
      </c>
      <c r="F5280" s="56"/>
      <c r="G5280" s="56" t="s">
        <v>34</v>
      </c>
      <c r="H5280" s="56" t="s">
        <v>3936</v>
      </c>
      <c r="I5280" s="56" t="s">
        <v>757</v>
      </c>
      <c r="J5280" s="56" t="s">
        <v>3937</v>
      </c>
      <c r="K5280" s="56" t="s">
        <v>1008</v>
      </c>
      <c r="L5280" s="56" t="s">
        <v>17385</v>
      </c>
      <c r="M5280" s="56" t="s">
        <v>3938</v>
      </c>
      <c r="N5280" s="57">
        <v>6105600</v>
      </c>
      <c r="O5280" s="56"/>
      <c r="P5280" s="56"/>
      <c r="Q5280" s="61">
        <f>(N5280/20)/180</f>
        <v>1696</v>
      </c>
      <c r="R5280" s="61">
        <f>10*180</f>
        <v>1800</v>
      </c>
      <c r="S5280" s="36" t="s">
        <v>3940</v>
      </c>
      <c r="T5280" s="56" t="s">
        <v>3950</v>
      </c>
      <c r="U5280" s="56" t="s">
        <v>757</v>
      </c>
      <c r="V5280" s="52"/>
      <c r="W5280" s="61" t="e">
        <f>(T5280/20)/180</f>
        <v>#VALUE!</v>
      </c>
      <c r="X5280" s="61">
        <f>10*180</f>
        <v>1800</v>
      </c>
      <c r="Y5280" s="56" t="s">
        <v>17396</v>
      </c>
      <c r="Z5280" s="56" t="s">
        <v>4443</v>
      </c>
      <c r="AA5280" s="7"/>
      <c r="AB5280" s="7"/>
      <c r="AC5280" s="7"/>
      <c r="AD5280" s="1" t="s">
        <v>16282</v>
      </c>
    </row>
    <row r="5281" spans="1:30">
      <c r="A5281" s="55">
        <v>43949</v>
      </c>
      <c r="B5281" s="56" t="s">
        <v>15</v>
      </c>
      <c r="C5281" s="56" t="s">
        <v>4475</v>
      </c>
      <c r="D5281" s="56"/>
      <c r="E5281" s="56" t="s">
        <v>16</v>
      </c>
      <c r="F5281" s="56"/>
      <c r="G5281" s="56" t="s">
        <v>34</v>
      </c>
      <c r="H5281" s="56" t="s">
        <v>17397</v>
      </c>
      <c r="I5281" s="56" t="s">
        <v>816</v>
      </c>
      <c r="J5281" s="56" t="s">
        <v>17398</v>
      </c>
      <c r="K5281" s="56" t="s">
        <v>17399</v>
      </c>
      <c r="L5281" s="56" t="s">
        <v>17400</v>
      </c>
      <c r="M5281" s="56" t="s">
        <v>797</v>
      </c>
      <c r="N5281" s="57">
        <v>5795298.4299999997</v>
      </c>
      <c r="O5281" s="56"/>
      <c r="P5281" s="56"/>
      <c r="Q5281" s="56" t="s">
        <v>815</v>
      </c>
      <c r="R5281" s="56" t="s">
        <v>815</v>
      </c>
      <c r="S5281" s="56" t="s">
        <v>4584</v>
      </c>
      <c r="T5281" s="56"/>
      <c r="U5281" s="56" t="s">
        <v>816</v>
      </c>
      <c r="V5281" s="52"/>
      <c r="W5281" s="56" t="s">
        <v>815</v>
      </c>
      <c r="X5281" s="20">
        <v>0</v>
      </c>
      <c r="Y5281" s="56" t="s">
        <v>17401</v>
      </c>
      <c r="Z5281" s="56" t="s">
        <v>4442</v>
      </c>
      <c r="AA5281" s="7"/>
      <c r="AB5281" s="7"/>
      <c r="AC5281" s="7"/>
      <c r="AD5281" s="1" t="s">
        <v>16282</v>
      </c>
    </row>
    <row r="5282" spans="1:30">
      <c r="A5282" s="55">
        <v>43949</v>
      </c>
      <c r="B5282" s="56" t="s">
        <v>21</v>
      </c>
      <c r="C5282" s="56" t="s">
        <v>4238</v>
      </c>
      <c r="D5282" s="56" t="s">
        <v>309</v>
      </c>
      <c r="E5282" s="56" t="s">
        <v>16</v>
      </c>
      <c r="F5282" s="56" t="s">
        <v>5155</v>
      </c>
      <c r="G5282" s="56" t="s">
        <v>34</v>
      </c>
      <c r="H5282" s="56" t="s">
        <v>17402</v>
      </c>
      <c r="I5282" s="56" t="s">
        <v>757</v>
      </c>
      <c r="J5282" s="56" t="s">
        <v>17403</v>
      </c>
      <c r="K5282" s="56" t="s">
        <v>314</v>
      </c>
      <c r="L5282" s="56" t="s">
        <v>17404</v>
      </c>
      <c r="M5282" s="56" t="s">
        <v>17405</v>
      </c>
      <c r="N5282" s="57">
        <v>5508272.3899999997</v>
      </c>
      <c r="O5282" s="56"/>
      <c r="P5282" s="56"/>
      <c r="Q5282" s="61">
        <f>(N5282/20)/180</f>
        <v>1530.0756638888888</v>
      </c>
      <c r="R5282" s="61">
        <f>20*120</f>
        <v>2400</v>
      </c>
      <c r="S5282" s="56" t="s">
        <v>16309</v>
      </c>
      <c r="T5282" s="56" t="s">
        <v>4405</v>
      </c>
      <c r="U5282" s="56" t="s">
        <v>757</v>
      </c>
      <c r="V5282" s="52"/>
      <c r="W5282" s="61" t="e">
        <f>(T5282/20)/180</f>
        <v>#VALUE!</v>
      </c>
      <c r="X5282" s="61">
        <f>20*120</f>
        <v>2400</v>
      </c>
      <c r="Y5282" s="56" t="s">
        <v>17406</v>
      </c>
      <c r="Z5282" s="56" t="s">
        <v>4443</v>
      </c>
      <c r="AA5282" s="7"/>
      <c r="AB5282" s="7"/>
      <c r="AC5282" s="7"/>
      <c r="AD5282" s="1" t="s">
        <v>16282</v>
      </c>
    </row>
    <row r="5283" spans="1:30">
      <c r="A5283" s="55">
        <v>43945</v>
      </c>
      <c r="B5283" s="56" t="s">
        <v>21</v>
      </c>
      <c r="C5283" s="56" t="s">
        <v>5182</v>
      </c>
      <c r="D5283" s="56" t="s">
        <v>309</v>
      </c>
      <c r="E5283" s="56" t="s">
        <v>16</v>
      </c>
      <c r="F5283" s="56" t="s">
        <v>363</v>
      </c>
      <c r="G5283" s="56" t="s">
        <v>34</v>
      </c>
      <c r="H5283" s="56" t="s">
        <v>17407</v>
      </c>
      <c r="I5283" s="56" t="s">
        <v>757</v>
      </c>
      <c r="J5283" s="56" t="s">
        <v>17408</v>
      </c>
      <c r="K5283" s="56" t="s">
        <v>314</v>
      </c>
      <c r="L5283" s="56" t="s">
        <v>17394</v>
      </c>
      <c r="M5283" s="56" t="s">
        <v>8028</v>
      </c>
      <c r="N5283" s="57">
        <v>5448000</v>
      </c>
      <c r="O5283" s="56">
        <v>4</v>
      </c>
      <c r="P5283" s="56">
        <v>1362000</v>
      </c>
      <c r="Q5283" s="56" t="s">
        <v>815</v>
      </c>
      <c r="R5283" s="56" t="s">
        <v>815</v>
      </c>
      <c r="S5283" s="36" t="s">
        <v>10559</v>
      </c>
      <c r="T5283" s="56" t="s">
        <v>314</v>
      </c>
      <c r="U5283" s="56" t="s">
        <v>757</v>
      </c>
      <c r="V5283" s="52"/>
      <c r="W5283" s="56" t="s">
        <v>815</v>
      </c>
      <c r="X5283" s="20">
        <v>0</v>
      </c>
      <c r="Y5283" s="56" t="s">
        <v>17409</v>
      </c>
      <c r="Z5283" s="56" t="s">
        <v>4443</v>
      </c>
      <c r="AA5283" s="7"/>
      <c r="AB5283" s="7"/>
      <c r="AC5283" s="7"/>
      <c r="AD5283" s="1" t="s">
        <v>16282</v>
      </c>
    </row>
    <row r="5284" spans="1:30">
      <c r="A5284" s="55">
        <v>43950</v>
      </c>
      <c r="B5284" s="56" t="s">
        <v>21</v>
      </c>
      <c r="C5284" s="56" t="s">
        <v>4465</v>
      </c>
      <c r="D5284" s="56" t="s">
        <v>309</v>
      </c>
      <c r="E5284" s="56" t="s">
        <v>16</v>
      </c>
      <c r="F5284" s="56" t="s">
        <v>363</v>
      </c>
      <c r="G5284" s="56" t="s">
        <v>34</v>
      </c>
      <c r="H5284" s="56" t="s">
        <v>17410</v>
      </c>
      <c r="I5284" s="56" t="s">
        <v>757</v>
      </c>
      <c r="J5284" s="56" t="s">
        <v>17411</v>
      </c>
      <c r="K5284" s="56" t="s">
        <v>17412</v>
      </c>
      <c r="L5284" s="56" t="s">
        <v>17413</v>
      </c>
      <c r="M5284" s="56" t="s">
        <v>17414</v>
      </c>
      <c r="N5284" s="57">
        <v>5315716.8</v>
      </c>
      <c r="O5284" s="56"/>
      <c r="P5284" s="56"/>
      <c r="Q5284" s="61">
        <v>2460.98</v>
      </c>
      <c r="R5284" s="61">
        <v>2160</v>
      </c>
      <c r="S5284" s="56" t="s">
        <v>17415</v>
      </c>
      <c r="T5284" s="56" t="s">
        <v>314</v>
      </c>
      <c r="U5284" s="56" t="s">
        <v>757</v>
      </c>
      <c r="V5284" s="52"/>
      <c r="W5284" s="61">
        <v>2460.98</v>
      </c>
      <c r="X5284" s="61">
        <v>2160</v>
      </c>
      <c r="Y5284" s="56" t="s">
        <v>17416</v>
      </c>
      <c r="Z5284" s="56" t="s">
        <v>4443</v>
      </c>
      <c r="AA5284" s="7"/>
      <c r="AB5284" s="7"/>
      <c r="AC5284" s="7"/>
      <c r="AD5284" s="1" t="s">
        <v>16282</v>
      </c>
    </row>
    <row r="5285" spans="1:30">
      <c r="A5285" s="55">
        <v>43944</v>
      </c>
      <c r="B5285" s="56" t="s">
        <v>15</v>
      </c>
      <c r="C5285" s="56" t="s">
        <v>4475</v>
      </c>
      <c r="D5285" s="56"/>
      <c r="E5285" s="56" t="s">
        <v>128</v>
      </c>
      <c r="F5285" s="56" t="s">
        <v>17417</v>
      </c>
      <c r="G5285" s="56" t="s">
        <v>34</v>
      </c>
      <c r="H5285" s="56" t="s">
        <v>17418</v>
      </c>
      <c r="I5285" s="56" t="s">
        <v>816</v>
      </c>
      <c r="J5285" s="56" t="s">
        <v>17419</v>
      </c>
      <c r="K5285" s="56" t="s">
        <v>17420</v>
      </c>
      <c r="L5285" s="56" t="s">
        <v>17421</v>
      </c>
      <c r="M5285" s="56" t="s">
        <v>797</v>
      </c>
      <c r="N5285" s="57">
        <v>5197532</v>
      </c>
      <c r="O5285" s="56"/>
      <c r="P5285" s="56"/>
      <c r="Q5285" s="56" t="s">
        <v>815</v>
      </c>
      <c r="R5285" s="56" t="s">
        <v>815</v>
      </c>
      <c r="S5285" s="56" t="s">
        <v>5051</v>
      </c>
      <c r="T5285" s="56"/>
      <c r="U5285" s="56" t="s">
        <v>816</v>
      </c>
      <c r="V5285" s="52"/>
      <c r="W5285" s="56" t="s">
        <v>815</v>
      </c>
      <c r="X5285" s="20">
        <v>0</v>
      </c>
      <c r="Y5285" s="56" t="s">
        <v>17422</v>
      </c>
      <c r="Z5285" s="56" t="s">
        <v>4442</v>
      </c>
      <c r="AA5285" s="7"/>
      <c r="AB5285" s="7"/>
      <c r="AC5285" s="7"/>
      <c r="AD5285" s="1" t="s">
        <v>16282</v>
      </c>
    </row>
    <row r="5286" spans="1:30">
      <c r="A5286" s="55">
        <v>43948</v>
      </c>
      <c r="B5286" s="56" t="s">
        <v>15</v>
      </c>
      <c r="C5286" s="56" t="s">
        <v>4475</v>
      </c>
      <c r="D5286" s="56"/>
      <c r="E5286" s="56" t="s">
        <v>16</v>
      </c>
      <c r="F5286" s="56" t="s">
        <v>17423</v>
      </c>
      <c r="G5286" s="56" t="s">
        <v>34</v>
      </c>
      <c r="H5286" s="56" t="s">
        <v>17418</v>
      </c>
      <c r="I5286" s="56" t="s">
        <v>816</v>
      </c>
      <c r="J5286" s="56" t="s">
        <v>17419</v>
      </c>
      <c r="K5286" s="56" t="s">
        <v>17420</v>
      </c>
      <c r="L5286" s="56" t="s">
        <v>17421</v>
      </c>
      <c r="M5286" s="56" t="s">
        <v>17424</v>
      </c>
      <c r="N5286" s="57">
        <v>5197532</v>
      </c>
      <c r="O5286" s="56"/>
      <c r="P5286" s="56"/>
      <c r="Q5286" s="56" t="s">
        <v>815</v>
      </c>
      <c r="R5286" s="56" t="s">
        <v>815</v>
      </c>
      <c r="S5286" s="56" t="s">
        <v>17425</v>
      </c>
      <c r="T5286" s="56"/>
      <c r="U5286" s="56" t="s">
        <v>816</v>
      </c>
      <c r="V5286" s="52"/>
      <c r="W5286" s="56" t="s">
        <v>815</v>
      </c>
      <c r="X5286" s="20">
        <v>0</v>
      </c>
      <c r="Y5286" s="56" t="s">
        <v>17426</v>
      </c>
      <c r="Z5286" s="56" t="s">
        <v>4442</v>
      </c>
      <c r="AA5286" s="7"/>
      <c r="AB5286" s="7"/>
      <c r="AC5286" s="7"/>
      <c r="AD5286" s="1" t="s">
        <v>16282</v>
      </c>
    </row>
    <row r="5287" spans="1:30">
      <c r="A5287" s="55">
        <v>43943</v>
      </c>
      <c r="B5287" s="56" t="s">
        <v>21</v>
      </c>
      <c r="C5287" s="56" t="s">
        <v>4447</v>
      </c>
      <c r="D5287" s="56" t="s">
        <v>2766</v>
      </c>
      <c r="E5287" s="56" t="s">
        <v>16</v>
      </c>
      <c r="F5287" s="56" t="s">
        <v>2767</v>
      </c>
      <c r="G5287" s="56" t="s">
        <v>34</v>
      </c>
      <c r="H5287" s="56" t="s">
        <v>2830</v>
      </c>
      <c r="I5287" s="56" t="s">
        <v>816</v>
      </c>
      <c r="J5287" s="56" t="s">
        <v>314</v>
      </c>
      <c r="K5287" s="56" t="s">
        <v>2831</v>
      </c>
      <c r="L5287" s="56" t="s">
        <v>17427</v>
      </c>
      <c r="M5287" s="56" t="s">
        <v>2832</v>
      </c>
      <c r="N5287" s="57">
        <v>5189952</v>
      </c>
      <c r="O5287" s="56"/>
      <c r="P5287" s="56"/>
      <c r="Q5287" s="56" t="s">
        <v>815</v>
      </c>
      <c r="R5287" s="56" t="s">
        <v>815</v>
      </c>
      <c r="S5287" s="56" t="s">
        <v>2770</v>
      </c>
      <c r="T5287" s="36" t="s">
        <v>2833</v>
      </c>
      <c r="U5287" s="56" t="s">
        <v>816</v>
      </c>
      <c r="V5287" s="52"/>
      <c r="W5287" s="56" t="s">
        <v>815</v>
      </c>
      <c r="X5287" s="20">
        <v>0</v>
      </c>
      <c r="Y5287" s="56" t="s">
        <v>17428</v>
      </c>
      <c r="Z5287" s="56" t="s">
        <v>4442</v>
      </c>
      <c r="AA5287" s="7"/>
      <c r="AB5287" s="7"/>
      <c r="AC5287" s="7"/>
      <c r="AD5287" s="1" t="s">
        <v>16282</v>
      </c>
    </row>
    <row r="5288" spans="1:30">
      <c r="A5288" s="55">
        <v>43945</v>
      </c>
      <c r="B5288" s="56" t="s">
        <v>15</v>
      </c>
      <c r="C5288" s="56" t="s">
        <v>4472</v>
      </c>
      <c r="D5288" s="56" t="s">
        <v>3952</v>
      </c>
      <c r="E5288" s="56" t="s">
        <v>16</v>
      </c>
      <c r="F5288" s="56" t="s">
        <v>3992</v>
      </c>
      <c r="G5288" s="56" t="s">
        <v>34</v>
      </c>
      <c r="H5288" s="56" t="s">
        <v>17429</v>
      </c>
      <c r="I5288" s="56" t="s">
        <v>757</v>
      </c>
      <c r="J5288" s="56" t="s">
        <v>3995</v>
      </c>
      <c r="K5288" s="56" t="s">
        <v>17430</v>
      </c>
      <c r="L5288" s="56" t="s">
        <v>17431</v>
      </c>
      <c r="M5288" s="56" t="s">
        <v>3996</v>
      </c>
      <c r="N5288" s="57">
        <v>4050000</v>
      </c>
      <c r="O5288" s="56"/>
      <c r="P5288" s="56">
        <v>4050000</v>
      </c>
      <c r="Q5288" s="61">
        <f>N5288/R5288</f>
        <v>1500</v>
      </c>
      <c r="R5288" s="61">
        <f>15*180</f>
        <v>2700</v>
      </c>
      <c r="S5288" s="36" t="s">
        <v>3957</v>
      </c>
      <c r="T5288" s="56" t="s">
        <v>3958</v>
      </c>
      <c r="U5288" s="56" t="s">
        <v>757</v>
      </c>
      <c r="V5288" s="52"/>
      <c r="W5288" s="61" t="e">
        <f>T5288/X5288</f>
        <v>#VALUE!</v>
      </c>
      <c r="X5288" s="61">
        <f>15*180</f>
        <v>2700</v>
      </c>
      <c r="Y5288" s="56" t="s">
        <v>17432</v>
      </c>
      <c r="Z5288" s="56" t="s">
        <v>4443</v>
      </c>
      <c r="AA5288" s="7"/>
      <c r="AB5288" s="7"/>
      <c r="AC5288" s="7"/>
      <c r="AD5288" s="1" t="s">
        <v>16282</v>
      </c>
    </row>
    <row r="5289" spans="1:30">
      <c r="A5289" s="55">
        <v>43948</v>
      </c>
      <c r="B5289" s="56" t="s">
        <v>21</v>
      </c>
      <c r="C5289" s="56" t="s">
        <v>4451</v>
      </c>
      <c r="D5289" s="56" t="s">
        <v>2480</v>
      </c>
      <c r="E5289" s="56" t="s">
        <v>16</v>
      </c>
      <c r="F5289" s="56" t="s">
        <v>2481</v>
      </c>
      <c r="G5289" s="56" t="s">
        <v>37</v>
      </c>
      <c r="H5289" s="56" t="s">
        <v>17433</v>
      </c>
      <c r="I5289" s="56" t="s">
        <v>816</v>
      </c>
      <c r="J5289" s="56" t="s">
        <v>17434</v>
      </c>
      <c r="K5289" s="56"/>
      <c r="L5289" s="56" t="s">
        <v>13903</v>
      </c>
      <c r="M5289" s="56" t="s">
        <v>2586</v>
      </c>
      <c r="N5289" s="57">
        <v>3825000</v>
      </c>
      <c r="O5289" s="56"/>
      <c r="P5289" s="56"/>
      <c r="Q5289" s="56" t="s">
        <v>815</v>
      </c>
      <c r="R5289" s="56" t="s">
        <v>815</v>
      </c>
      <c r="S5289" s="56" t="s">
        <v>2488</v>
      </c>
      <c r="T5289" s="56" t="s">
        <v>2488</v>
      </c>
      <c r="U5289" s="56" t="s">
        <v>816</v>
      </c>
      <c r="V5289" s="52"/>
      <c r="W5289" s="56" t="s">
        <v>815</v>
      </c>
      <c r="X5289" s="20">
        <v>0</v>
      </c>
      <c r="Y5289" s="56" t="s">
        <v>17435</v>
      </c>
      <c r="Z5289" s="56" t="s">
        <v>4442</v>
      </c>
      <c r="AA5289" s="7"/>
      <c r="AB5289" s="7"/>
      <c r="AC5289" s="7"/>
      <c r="AD5289" s="1" t="s">
        <v>16282</v>
      </c>
    </row>
    <row r="5290" spans="1:30">
      <c r="A5290" s="55">
        <v>43945</v>
      </c>
      <c r="B5290" s="56" t="s">
        <v>21</v>
      </c>
      <c r="C5290" s="56" t="s">
        <v>4465</v>
      </c>
      <c r="D5290" s="56" t="s">
        <v>309</v>
      </c>
      <c r="E5290" s="56" t="s">
        <v>16</v>
      </c>
      <c r="F5290" s="56" t="s">
        <v>311</v>
      </c>
      <c r="G5290" s="56" t="s">
        <v>37</v>
      </c>
      <c r="H5290" s="56" t="s">
        <v>17436</v>
      </c>
      <c r="I5290" s="56" t="s">
        <v>757</v>
      </c>
      <c r="J5290" s="56" t="s">
        <v>17437</v>
      </c>
      <c r="K5290" s="56" t="s">
        <v>314</v>
      </c>
      <c r="L5290" s="56" t="s">
        <v>17438</v>
      </c>
      <c r="M5290" s="56" t="s">
        <v>17439</v>
      </c>
      <c r="N5290" s="57">
        <v>3543811.2</v>
      </c>
      <c r="O5290" s="56"/>
      <c r="P5290" s="56"/>
      <c r="Q5290" s="61">
        <v>2460.98</v>
      </c>
      <c r="R5290" s="61">
        <v>1440</v>
      </c>
      <c r="S5290" s="56" t="s">
        <v>17440</v>
      </c>
      <c r="T5290" s="56" t="s">
        <v>314</v>
      </c>
      <c r="U5290" s="56" t="s">
        <v>757</v>
      </c>
      <c r="V5290" s="52"/>
      <c r="W5290" s="61">
        <v>2460.98</v>
      </c>
      <c r="X5290" s="61">
        <v>1440</v>
      </c>
      <c r="Y5290" s="56" t="s">
        <v>17441</v>
      </c>
      <c r="Z5290" s="56" t="s">
        <v>4443</v>
      </c>
      <c r="AA5290" s="7"/>
      <c r="AB5290" s="7"/>
      <c r="AC5290" s="7"/>
      <c r="AD5290" s="1" t="s">
        <v>16282</v>
      </c>
    </row>
    <row r="5291" spans="1:30">
      <c r="A5291" s="55" t="s">
        <v>815</v>
      </c>
      <c r="B5291" s="56" t="s">
        <v>15</v>
      </c>
      <c r="C5291" s="56" t="s">
        <v>4251</v>
      </c>
      <c r="D5291" s="56"/>
      <c r="E5291" s="56" t="s">
        <v>16</v>
      </c>
      <c r="F5291" s="56"/>
      <c r="G5291" s="56" t="s">
        <v>34</v>
      </c>
      <c r="H5291" s="56" t="s">
        <v>3948</v>
      </c>
      <c r="I5291" s="56" t="s">
        <v>757</v>
      </c>
      <c r="J5291" s="56" t="s">
        <v>3949</v>
      </c>
      <c r="K5291" s="56" t="s">
        <v>797</v>
      </c>
      <c r="L5291" s="56" t="s">
        <v>17385</v>
      </c>
      <c r="M5291" s="56" t="s">
        <v>3938</v>
      </c>
      <c r="N5291" s="57">
        <v>3052800</v>
      </c>
      <c r="O5291" s="56"/>
      <c r="P5291" s="56"/>
      <c r="Q5291" s="61">
        <v>1696</v>
      </c>
      <c r="R5291" s="61">
        <v>1800</v>
      </c>
      <c r="S5291" s="36" t="s">
        <v>3950</v>
      </c>
      <c r="T5291" s="56" t="s">
        <v>3950</v>
      </c>
      <c r="U5291" s="56" t="s">
        <v>757</v>
      </c>
      <c r="V5291" s="52"/>
      <c r="W5291" s="61">
        <v>1696</v>
      </c>
      <c r="X5291" s="61">
        <v>1800</v>
      </c>
      <c r="Y5291" s="56" t="s">
        <v>17442</v>
      </c>
      <c r="Z5291" s="56" t="s">
        <v>4443</v>
      </c>
      <c r="AA5291" s="7"/>
      <c r="AB5291" s="7"/>
      <c r="AC5291" s="7"/>
      <c r="AD5291" s="1" t="s">
        <v>16282</v>
      </c>
    </row>
    <row r="5292" spans="1:30">
      <c r="A5292" s="55">
        <v>43948</v>
      </c>
      <c r="B5292" s="56" t="s">
        <v>21</v>
      </c>
      <c r="C5292" s="56" t="s">
        <v>4451</v>
      </c>
      <c r="D5292" s="56" t="s">
        <v>2480</v>
      </c>
      <c r="E5292" s="56" t="s">
        <v>16</v>
      </c>
      <c r="F5292" s="56" t="s">
        <v>2481</v>
      </c>
      <c r="G5292" s="56" t="s">
        <v>34</v>
      </c>
      <c r="H5292" s="56" t="s">
        <v>17443</v>
      </c>
      <c r="I5292" s="56" t="s">
        <v>816</v>
      </c>
      <c r="J5292" s="56" t="s">
        <v>17444</v>
      </c>
      <c r="K5292" s="56"/>
      <c r="L5292" s="56" t="s">
        <v>17445</v>
      </c>
      <c r="M5292" s="56" t="s">
        <v>17446</v>
      </c>
      <c r="N5292" s="57">
        <v>1471200</v>
      </c>
      <c r="O5292" s="56"/>
      <c r="P5292" s="56"/>
      <c r="Q5292" s="56" t="s">
        <v>815</v>
      </c>
      <c r="R5292" s="56" t="s">
        <v>815</v>
      </c>
      <c r="S5292" s="56" t="s">
        <v>2488</v>
      </c>
      <c r="T5292" s="56" t="s">
        <v>2488</v>
      </c>
      <c r="U5292" s="56" t="s">
        <v>816</v>
      </c>
      <c r="V5292" s="52"/>
      <c r="W5292" s="56" t="s">
        <v>815</v>
      </c>
      <c r="X5292" s="20">
        <v>0</v>
      </c>
      <c r="Y5292" s="56" t="s">
        <v>17447</v>
      </c>
      <c r="Z5292" s="56" t="s">
        <v>4442</v>
      </c>
      <c r="AA5292" s="7"/>
      <c r="AB5292" s="7"/>
      <c r="AC5292" s="7"/>
      <c r="AD5292" s="1" t="s">
        <v>16282</v>
      </c>
    </row>
    <row r="5293" spans="1:30">
      <c r="A5293" s="55">
        <v>43941</v>
      </c>
      <c r="B5293" s="56" t="s">
        <v>15</v>
      </c>
      <c r="C5293" s="56" t="s">
        <v>4696</v>
      </c>
      <c r="D5293" s="56" t="s">
        <v>3040</v>
      </c>
      <c r="E5293" s="56" t="s">
        <v>16</v>
      </c>
      <c r="F5293" s="56" t="s">
        <v>3041</v>
      </c>
      <c r="G5293" s="56" t="s">
        <v>37</v>
      </c>
      <c r="H5293" s="56" t="s">
        <v>17448</v>
      </c>
      <c r="I5293" s="56" t="s">
        <v>816</v>
      </c>
      <c r="J5293" s="56" t="s">
        <v>3043</v>
      </c>
      <c r="K5293" s="56" t="s">
        <v>17449</v>
      </c>
      <c r="L5293" s="56" t="s">
        <v>17450</v>
      </c>
      <c r="M5293" s="56" t="s">
        <v>3046</v>
      </c>
      <c r="N5293" s="57">
        <v>1300000</v>
      </c>
      <c r="O5293" s="56"/>
      <c r="P5293" s="56"/>
      <c r="Q5293" s="56" t="s">
        <v>815</v>
      </c>
      <c r="R5293" s="56" t="s">
        <v>815</v>
      </c>
      <c r="S5293" s="56" t="s">
        <v>3047</v>
      </c>
      <c r="T5293" s="56"/>
      <c r="U5293" s="56" t="s">
        <v>816</v>
      </c>
      <c r="V5293" s="52"/>
      <c r="W5293" s="56" t="s">
        <v>815</v>
      </c>
      <c r="X5293" s="20">
        <v>0</v>
      </c>
      <c r="Y5293" s="56" t="s">
        <v>17451</v>
      </c>
      <c r="Z5293" s="56" t="s">
        <v>4442</v>
      </c>
      <c r="AA5293" s="7"/>
      <c r="AB5293" s="7"/>
      <c r="AC5293" s="7"/>
      <c r="AD5293" s="1" t="s">
        <v>16282</v>
      </c>
    </row>
    <row r="5294" spans="1:30">
      <c r="A5294" s="55">
        <v>43941</v>
      </c>
      <c r="B5294" s="56" t="s">
        <v>15</v>
      </c>
      <c r="C5294" s="56" t="s">
        <v>4696</v>
      </c>
      <c r="D5294" s="56" t="s">
        <v>3040</v>
      </c>
      <c r="E5294" s="56" t="s">
        <v>16</v>
      </c>
      <c r="F5294" s="56" t="s">
        <v>3041</v>
      </c>
      <c r="G5294" s="56" t="s">
        <v>37</v>
      </c>
      <c r="H5294" s="56" t="s">
        <v>3042</v>
      </c>
      <c r="I5294" s="56" t="s">
        <v>142</v>
      </c>
      <c r="J5294" s="56" t="s">
        <v>3043</v>
      </c>
      <c r="K5294" s="56" t="s">
        <v>3045</v>
      </c>
      <c r="L5294" s="56" t="s">
        <v>17450</v>
      </c>
      <c r="M5294" s="56" t="s">
        <v>3046</v>
      </c>
      <c r="N5294" s="57">
        <v>1010000</v>
      </c>
      <c r="O5294" s="56"/>
      <c r="P5294" s="56"/>
      <c r="Q5294" s="56" t="s">
        <v>815</v>
      </c>
      <c r="R5294" s="56" t="s">
        <v>815</v>
      </c>
      <c r="S5294" s="56" t="s">
        <v>3047</v>
      </c>
      <c r="T5294" s="56"/>
      <c r="U5294" s="56" t="s">
        <v>142</v>
      </c>
      <c r="V5294" s="52"/>
      <c r="W5294" s="56" t="s">
        <v>815</v>
      </c>
      <c r="X5294" s="20">
        <v>0</v>
      </c>
      <c r="Y5294" s="56" t="s">
        <v>17452</v>
      </c>
      <c r="Z5294" s="56" t="s">
        <v>4443</v>
      </c>
      <c r="AA5294" s="7"/>
      <c r="AB5294" s="7"/>
      <c r="AC5294" s="7"/>
      <c r="AD5294" s="1" t="s">
        <v>16282</v>
      </c>
    </row>
    <row r="5295" spans="1:30">
      <c r="A5295" s="55">
        <v>43941</v>
      </c>
      <c r="B5295" s="56" t="s">
        <v>15</v>
      </c>
      <c r="C5295" s="56" t="s">
        <v>4696</v>
      </c>
      <c r="D5295" s="56" t="s">
        <v>3040</v>
      </c>
      <c r="E5295" s="56" t="s">
        <v>16</v>
      </c>
      <c r="F5295" s="56" t="s">
        <v>5230</v>
      </c>
      <c r="G5295" s="56" t="s">
        <v>37</v>
      </c>
      <c r="H5295" s="56" t="s">
        <v>17453</v>
      </c>
      <c r="I5295" s="56" t="s">
        <v>816</v>
      </c>
      <c r="J5295" s="56" t="s">
        <v>3043</v>
      </c>
      <c r="K5295" s="56" t="s">
        <v>8108</v>
      </c>
      <c r="L5295" s="56" t="s">
        <v>17454</v>
      </c>
      <c r="M5295" s="56" t="s">
        <v>17455</v>
      </c>
      <c r="N5295" s="57">
        <v>790000</v>
      </c>
      <c r="O5295" s="56"/>
      <c r="P5295" s="56"/>
      <c r="Q5295" s="56" t="s">
        <v>815</v>
      </c>
      <c r="R5295" s="56" t="s">
        <v>815</v>
      </c>
      <c r="S5295" s="56" t="s">
        <v>3047</v>
      </c>
      <c r="T5295" s="56"/>
      <c r="U5295" s="56" t="s">
        <v>816</v>
      </c>
      <c r="V5295" s="52"/>
      <c r="W5295" s="56" t="s">
        <v>815</v>
      </c>
      <c r="X5295" s="20">
        <v>0</v>
      </c>
      <c r="Y5295" s="56" t="s">
        <v>17456</v>
      </c>
      <c r="Z5295" s="56" t="s">
        <v>4442</v>
      </c>
      <c r="AA5295" s="7"/>
      <c r="AB5295" s="7"/>
      <c r="AC5295" s="7"/>
      <c r="AD5295" s="1" t="s">
        <v>16282</v>
      </c>
    </row>
    <row r="5296" spans="1:30">
      <c r="A5296" s="55">
        <v>43941</v>
      </c>
      <c r="B5296" s="56" t="s">
        <v>15</v>
      </c>
      <c r="C5296" s="56" t="s">
        <v>4696</v>
      </c>
      <c r="D5296" s="56" t="s">
        <v>3040</v>
      </c>
      <c r="E5296" s="56" t="s">
        <v>16</v>
      </c>
      <c r="F5296" s="56" t="s">
        <v>3041</v>
      </c>
      <c r="G5296" s="56" t="s">
        <v>17</v>
      </c>
      <c r="H5296" s="56" t="s">
        <v>17457</v>
      </c>
      <c r="I5296" s="56" t="s">
        <v>816</v>
      </c>
      <c r="J5296" s="56" t="s">
        <v>3043</v>
      </c>
      <c r="K5296" s="56" t="s">
        <v>920</v>
      </c>
      <c r="L5296" s="56" t="s">
        <v>3055</v>
      </c>
      <c r="M5296" s="56" t="s">
        <v>17458</v>
      </c>
      <c r="N5296" s="57">
        <v>701750</v>
      </c>
      <c r="O5296" s="56"/>
      <c r="P5296" s="56"/>
      <c r="Q5296" s="56" t="s">
        <v>815</v>
      </c>
      <c r="R5296" s="56" t="s">
        <v>815</v>
      </c>
      <c r="S5296" s="56" t="s">
        <v>3047</v>
      </c>
      <c r="T5296" s="56"/>
      <c r="U5296" s="56" t="s">
        <v>816</v>
      </c>
      <c r="V5296" s="52"/>
      <c r="W5296" s="56" t="s">
        <v>815</v>
      </c>
      <c r="X5296" s="20">
        <v>0</v>
      </c>
      <c r="Y5296" s="56" t="s">
        <v>17459</v>
      </c>
      <c r="Z5296" s="56" t="s">
        <v>4442</v>
      </c>
      <c r="AA5296" s="7"/>
      <c r="AB5296" s="7"/>
      <c r="AC5296" s="7"/>
      <c r="AD5296" s="1" t="s">
        <v>16282</v>
      </c>
    </row>
    <row r="5297" spans="1:30">
      <c r="A5297" s="55">
        <v>43937</v>
      </c>
      <c r="B5297" s="56" t="s">
        <v>15</v>
      </c>
      <c r="C5297" s="56" t="s">
        <v>4647</v>
      </c>
      <c r="D5297" s="56"/>
      <c r="E5297" s="56" t="s">
        <v>16</v>
      </c>
      <c r="F5297" s="56" t="s">
        <v>4138</v>
      </c>
      <c r="G5297" s="56" t="s">
        <v>34</v>
      </c>
      <c r="H5297" s="56" t="s">
        <v>17460</v>
      </c>
      <c r="I5297" s="56" t="s">
        <v>816</v>
      </c>
      <c r="J5297" s="56" t="s">
        <v>4183</v>
      </c>
      <c r="K5297" s="56"/>
      <c r="L5297" s="56" t="s">
        <v>17461</v>
      </c>
      <c r="M5297" s="56" t="s">
        <v>4184</v>
      </c>
      <c r="N5297" s="57">
        <v>658800</v>
      </c>
      <c r="O5297" s="56">
        <v>6</v>
      </c>
      <c r="P5297" s="56">
        <v>109800</v>
      </c>
      <c r="Q5297" s="56" t="s">
        <v>815</v>
      </c>
      <c r="R5297" s="56" t="s">
        <v>815</v>
      </c>
      <c r="S5297" s="56" t="s">
        <v>4881</v>
      </c>
      <c r="T5297" s="36" t="s">
        <v>4882</v>
      </c>
      <c r="U5297" s="56" t="s">
        <v>816</v>
      </c>
      <c r="V5297" s="52"/>
      <c r="W5297" s="56" t="s">
        <v>815</v>
      </c>
      <c r="X5297" s="20">
        <v>0</v>
      </c>
      <c r="Y5297" s="56" t="s">
        <v>17462</v>
      </c>
      <c r="Z5297" s="56" t="s">
        <v>4442</v>
      </c>
      <c r="AA5297" s="7"/>
      <c r="AB5297" s="7"/>
      <c r="AC5297" s="7"/>
      <c r="AD5297" s="1" t="s">
        <v>16282</v>
      </c>
    </row>
    <row r="5298" spans="1:30">
      <c r="A5298" s="55">
        <v>43941</v>
      </c>
      <c r="B5298" s="56" t="s">
        <v>15</v>
      </c>
      <c r="C5298" s="56" t="s">
        <v>4696</v>
      </c>
      <c r="D5298" s="56" t="s">
        <v>3040</v>
      </c>
      <c r="E5298" s="56" t="s">
        <v>16</v>
      </c>
      <c r="F5298" s="56" t="s">
        <v>3041</v>
      </c>
      <c r="G5298" s="56" t="s">
        <v>37</v>
      </c>
      <c r="H5298" s="56" t="s">
        <v>3052</v>
      </c>
      <c r="I5298" s="56" t="s">
        <v>142</v>
      </c>
      <c r="J5298" s="56" t="s">
        <v>3043</v>
      </c>
      <c r="K5298" s="56" t="s">
        <v>931</v>
      </c>
      <c r="L5298" s="56" t="s">
        <v>3055</v>
      </c>
      <c r="M5298" s="56" t="s">
        <v>3056</v>
      </c>
      <c r="N5298" s="57">
        <v>625000</v>
      </c>
      <c r="O5298" s="56"/>
      <c r="P5298" s="56"/>
      <c r="Q5298" s="56" t="s">
        <v>815</v>
      </c>
      <c r="R5298" s="56" t="s">
        <v>815</v>
      </c>
      <c r="S5298" s="56" t="s">
        <v>3047</v>
      </c>
      <c r="T5298" s="56"/>
      <c r="U5298" s="56" t="s">
        <v>142</v>
      </c>
      <c r="V5298" s="52"/>
      <c r="W5298" s="56" t="s">
        <v>815</v>
      </c>
      <c r="X5298" s="20">
        <v>0</v>
      </c>
      <c r="Y5298" s="56" t="s">
        <v>17463</v>
      </c>
      <c r="Z5298" s="56" t="s">
        <v>4443</v>
      </c>
      <c r="AA5298" s="7"/>
      <c r="AB5298" s="7"/>
      <c r="AC5298" s="7"/>
      <c r="AD5298" s="1" t="s">
        <v>16282</v>
      </c>
    </row>
    <row r="5299" spans="1:30">
      <c r="A5299" s="55">
        <v>43941</v>
      </c>
      <c r="B5299" s="56" t="s">
        <v>15</v>
      </c>
      <c r="C5299" s="56" t="s">
        <v>4696</v>
      </c>
      <c r="D5299" s="56" t="s">
        <v>3040</v>
      </c>
      <c r="E5299" s="56" t="s">
        <v>16</v>
      </c>
      <c r="F5299" s="56" t="s">
        <v>5230</v>
      </c>
      <c r="G5299" s="56" t="s">
        <v>37</v>
      </c>
      <c r="H5299" s="56" t="s">
        <v>17464</v>
      </c>
      <c r="I5299" s="56" t="s">
        <v>816</v>
      </c>
      <c r="J5299" s="56" t="s">
        <v>3043</v>
      </c>
      <c r="K5299" s="56" t="s">
        <v>787</v>
      </c>
      <c r="L5299" s="56" t="s">
        <v>17465</v>
      </c>
      <c r="M5299" s="56" t="s">
        <v>17466</v>
      </c>
      <c r="N5299" s="57">
        <v>560000</v>
      </c>
      <c r="O5299" s="56"/>
      <c r="P5299" s="56"/>
      <c r="Q5299" s="56" t="s">
        <v>815</v>
      </c>
      <c r="R5299" s="56" t="s">
        <v>815</v>
      </c>
      <c r="S5299" s="56" t="s">
        <v>3047</v>
      </c>
      <c r="T5299" s="56"/>
      <c r="U5299" s="56" t="s">
        <v>816</v>
      </c>
      <c r="V5299" s="52"/>
      <c r="W5299" s="56" t="s">
        <v>815</v>
      </c>
      <c r="X5299" s="20">
        <v>0</v>
      </c>
      <c r="Y5299" s="56" t="s">
        <v>17467</v>
      </c>
      <c r="Z5299" s="56" t="s">
        <v>4442</v>
      </c>
      <c r="AA5299" s="7"/>
      <c r="AB5299" s="7"/>
      <c r="AC5299" s="7"/>
      <c r="AD5299" s="1" t="s">
        <v>16282</v>
      </c>
    </row>
    <row r="5300" spans="1:30">
      <c r="A5300" s="55">
        <v>43944</v>
      </c>
      <c r="B5300" s="56" t="s">
        <v>15</v>
      </c>
      <c r="C5300" s="56" t="s">
        <v>5157</v>
      </c>
      <c r="D5300" s="56" t="s">
        <v>2151</v>
      </c>
      <c r="E5300" s="56" t="s">
        <v>16</v>
      </c>
      <c r="F5300" s="56" t="s">
        <v>2152</v>
      </c>
      <c r="G5300" s="56" t="s">
        <v>34</v>
      </c>
      <c r="H5300" s="56" t="s">
        <v>2153</v>
      </c>
      <c r="I5300" s="56" t="s">
        <v>816</v>
      </c>
      <c r="J5300" s="56" t="s">
        <v>2154</v>
      </c>
      <c r="K5300" s="56" t="s">
        <v>2155</v>
      </c>
      <c r="L5300" s="56" t="s">
        <v>17468</v>
      </c>
      <c r="M5300" s="56" t="s">
        <v>2156</v>
      </c>
      <c r="N5300" s="57">
        <v>450000</v>
      </c>
      <c r="O5300" s="56"/>
      <c r="P5300" s="56"/>
      <c r="Q5300" s="56" t="s">
        <v>815</v>
      </c>
      <c r="R5300" s="56" t="s">
        <v>815</v>
      </c>
      <c r="S5300" s="56" t="s">
        <v>2158</v>
      </c>
      <c r="T5300" s="56"/>
      <c r="U5300" s="56" t="s">
        <v>816</v>
      </c>
      <c r="V5300" s="52"/>
      <c r="W5300" s="56" t="s">
        <v>815</v>
      </c>
      <c r="X5300" s="20">
        <v>0</v>
      </c>
      <c r="Y5300" s="56" t="s">
        <v>17469</v>
      </c>
      <c r="Z5300" s="56" t="s">
        <v>4442</v>
      </c>
      <c r="AA5300" s="7"/>
      <c r="AB5300" s="7"/>
      <c r="AC5300" s="7"/>
      <c r="AD5300" s="1" t="s">
        <v>16282</v>
      </c>
    </row>
    <row r="5301" spans="1:30">
      <c r="A5301" s="55">
        <v>43941</v>
      </c>
      <c r="B5301" s="56" t="s">
        <v>15</v>
      </c>
      <c r="C5301" s="56" t="s">
        <v>4696</v>
      </c>
      <c r="D5301" s="56" t="s">
        <v>3040</v>
      </c>
      <c r="E5301" s="56" t="s">
        <v>16</v>
      </c>
      <c r="F5301" s="56" t="s">
        <v>3041</v>
      </c>
      <c r="G5301" s="56" t="s">
        <v>34</v>
      </c>
      <c r="H5301" s="56" t="s">
        <v>17470</v>
      </c>
      <c r="I5301" s="56" t="s">
        <v>816</v>
      </c>
      <c r="J5301" s="56" t="s">
        <v>3043</v>
      </c>
      <c r="K5301" s="56" t="s">
        <v>3050</v>
      </c>
      <c r="L5301" s="56" t="s">
        <v>17471</v>
      </c>
      <c r="M5301" s="56" t="s">
        <v>3051</v>
      </c>
      <c r="N5301" s="57">
        <v>419250</v>
      </c>
      <c r="O5301" s="56"/>
      <c r="P5301" s="56"/>
      <c r="Q5301" s="56" t="s">
        <v>815</v>
      </c>
      <c r="R5301" s="56" t="s">
        <v>815</v>
      </c>
      <c r="S5301" s="56" t="s">
        <v>3047</v>
      </c>
      <c r="T5301" s="56"/>
      <c r="U5301" s="56" t="s">
        <v>816</v>
      </c>
      <c r="V5301" s="52"/>
      <c r="W5301" s="56" t="s">
        <v>815</v>
      </c>
      <c r="X5301" s="20">
        <v>0</v>
      </c>
      <c r="Y5301" s="56" t="s">
        <v>17472</v>
      </c>
      <c r="Z5301" s="56" t="s">
        <v>4442</v>
      </c>
      <c r="AA5301" s="7"/>
      <c r="AB5301" s="7"/>
      <c r="AC5301" s="7"/>
      <c r="AD5301" s="1" t="s">
        <v>16282</v>
      </c>
    </row>
    <row r="5302" spans="1:30">
      <c r="A5302" s="55">
        <v>43941</v>
      </c>
      <c r="B5302" s="56" t="s">
        <v>15</v>
      </c>
      <c r="C5302" s="56" t="s">
        <v>4696</v>
      </c>
      <c r="D5302" s="56" t="s">
        <v>3040</v>
      </c>
      <c r="E5302" s="56" t="s">
        <v>16</v>
      </c>
      <c r="F5302" s="56" t="s">
        <v>3041</v>
      </c>
      <c r="G5302" s="56" t="s">
        <v>34</v>
      </c>
      <c r="H5302" s="56" t="s">
        <v>17473</v>
      </c>
      <c r="I5302" s="56" t="s">
        <v>816</v>
      </c>
      <c r="J5302" s="56" t="s">
        <v>3043</v>
      </c>
      <c r="K5302" s="56" t="s">
        <v>1361</v>
      </c>
      <c r="L5302" s="56" t="s">
        <v>17474</v>
      </c>
      <c r="M5302" s="56" t="s">
        <v>17475</v>
      </c>
      <c r="N5302" s="57">
        <v>253215.74</v>
      </c>
      <c r="O5302" s="56"/>
      <c r="P5302" s="56"/>
      <c r="Q5302" s="56" t="s">
        <v>815</v>
      </c>
      <c r="R5302" s="56" t="s">
        <v>815</v>
      </c>
      <c r="S5302" s="56" t="s">
        <v>3047</v>
      </c>
      <c r="T5302" s="56"/>
      <c r="U5302" s="56" t="s">
        <v>816</v>
      </c>
      <c r="V5302" s="52"/>
      <c r="W5302" s="56" t="s">
        <v>815</v>
      </c>
      <c r="X5302" s="20">
        <v>0</v>
      </c>
      <c r="Y5302" s="56" t="s">
        <v>17476</v>
      </c>
      <c r="Z5302" s="56" t="s">
        <v>4442</v>
      </c>
      <c r="AA5302" s="7"/>
      <c r="AB5302" s="7"/>
      <c r="AC5302" s="7"/>
      <c r="AD5302" s="1" t="s">
        <v>16282</v>
      </c>
    </row>
    <row r="5303" spans="1:30">
      <c r="A5303" s="55">
        <v>43944</v>
      </c>
      <c r="B5303" s="56" t="s">
        <v>15</v>
      </c>
      <c r="C5303" s="56" t="s">
        <v>5157</v>
      </c>
      <c r="D5303" s="56" t="s">
        <v>2151</v>
      </c>
      <c r="E5303" s="56" t="s">
        <v>16</v>
      </c>
      <c r="F5303" s="56" t="s">
        <v>2152</v>
      </c>
      <c r="G5303" s="56" t="s">
        <v>34</v>
      </c>
      <c r="H5303" s="56" t="s">
        <v>2164</v>
      </c>
      <c r="I5303" s="56" t="s">
        <v>816</v>
      </c>
      <c r="J5303" s="56" t="s">
        <v>2165</v>
      </c>
      <c r="K5303" s="56" t="s">
        <v>1373</v>
      </c>
      <c r="L5303" s="56" t="s">
        <v>17477</v>
      </c>
      <c r="M5303" s="56" t="s">
        <v>2166</v>
      </c>
      <c r="N5303" s="57">
        <v>159000</v>
      </c>
      <c r="O5303" s="56"/>
      <c r="P5303" s="56"/>
      <c r="Q5303" s="56" t="s">
        <v>815</v>
      </c>
      <c r="R5303" s="56" t="s">
        <v>815</v>
      </c>
      <c r="S5303" s="36" t="s">
        <v>2167</v>
      </c>
      <c r="T5303" s="56"/>
      <c r="U5303" s="56" t="s">
        <v>816</v>
      </c>
      <c r="V5303" s="52"/>
      <c r="W5303" s="56" t="s">
        <v>815</v>
      </c>
      <c r="X5303" s="20">
        <v>0</v>
      </c>
      <c r="Y5303" s="56" t="s">
        <v>17478</v>
      </c>
      <c r="Z5303" s="56" t="s">
        <v>4442</v>
      </c>
      <c r="AA5303" s="7"/>
      <c r="AB5303" s="7"/>
      <c r="AC5303" s="7"/>
      <c r="AD5303" s="1" t="s">
        <v>16282</v>
      </c>
    </row>
    <row r="5304" spans="1:30">
      <c r="A5304" s="55">
        <v>43941</v>
      </c>
      <c r="B5304" s="56" t="s">
        <v>15</v>
      </c>
      <c r="C5304" s="56" t="s">
        <v>4696</v>
      </c>
      <c r="D5304" s="56" t="s">
        <v>3040</v>
      </c>
      <c r="E5304" s="56" t="s">
        <v>16</v>
      </c>
      <c r="F5304" s="56" t="s">
        <v>3041</v>
      </c>
      <c r="G5304" s="56" t="s">
        <v>17</v>
      </c>
      <c r="H5304" s="56" t="s">
        <v>17479</v>
      </c>
      <c r="I5304" s="56" t="s">
        <v>816</v>
      </c>
      <c r="J5304" s="56" t="s">
        <v>3043</v>
      </c>
      <c r="K5304" s="56" t="s">
        <v>1299</v>
      </c>
      <c r="L5304" s="56" t="s">
        <v>3055</v>
      </c>
      <c r="M5304" s="56" t="s">
        <v>3056</v>
      </c>
      <c r="N5304" s="57">
        <v>140475</v>
      </c>
      <c r="O5304" s="56"/>
      <c r="P5304" s="56"/>
      <c r="Q5304" s="56" t="s">
        <v>815</v>
      </c>
      <c r="R5304" s="56" t="s">
        <v>815</v>
      </c>
      <c r="S5304" s="56" t="s">
        <v>3047</v>
      </c>
      <c r="T5304" s="56"/>
      <c r="U5304" s="56" t="s">
        <v>816</v>
      </c>
      <c r="V5304" s="52"/>
      <c r="W5304" s="56" t="s">
        <v>815</v>
      </c>
      <c r="X5304" s="20">
        <v>0</v>
      </c>
      <c r="Y5304" s="56" t="s">
        <v>17480</v>
      </c>
      <c r="Z5304" s="56" t="s">
        <v>4442</v>
      </c>
      <c r="AA5304" s="7"/>
      <c r="AB5304" s="7"/>
      <c r="AC5304" s="7"/>
      <c r="AD5304" s="1" t="s">
        <v>16282</v>
      </c>
    </row>
    <row r="5305" spans="1:30">
      <c r="A5305" s="55">
        <v>43941</v>
      </c>
      <c r="B5305" s="56" t="s">
        <v>15</v>
      </c>
      <c r="C5305" s="56" t="s">
        <v>4696</v>
      </c>
      <c r="D5305" s="56" t="s">
        <v>3040</v>
      </c>
      <c r="E5305" s="56" t="s">
        <v>16</v>
      </c>
      <c r="F5305" s="56" t="s">
        <v>5230</v>
      </c>
      <c r="G5305" s="56" t="s">
        <v>37</v>
      </c>
      <c r="H5305" s="56" t="s">
        <v>17481</v>
      </c>
      <c r="I5305" s="56" t="s">
        <v>816</v>
      </c>
      <c r="J5305" s="56" t="s">
        <v>3043</v>
      </c>
      <c r="K5305" s="56" t="s">
        <v>2854</v>
      </c>
      <c r="L5305" s="56" t="s">
        <v>639</v>
      </c>
      <c r="M5305" s="56" t="s">
        <v>17482</v>
      </c>
      <c r="N5305" s="57">
        <v>137340</v>
      </c>
      <c r="O5305" s="56"/>
      <c r="P5305" s="56"/>
      <c r="Q5305" s="56" t="s">
        <v>815</v>
      </c>
      <c r="R5305" s="56" t="s">
        <v>815</v>
      </c>
      <c r="S5305" s="56" t="s">
        <v>3047</v>
      </c>
      <c r="T5305" s="56"/>
      <c r="U5305" s="56" t="s">
        <v>816</v>
      </c>
      <c r="V5305" s="52"/>
      <c r="W5305" s="56" t="s">
        <v>815</v>
      </c>
      <c r="X5305" s="20">
        <v>0</v>
      </c>
      <c r="Y5305" s="56" t="s">
        <v>17483</v>
      </c>
      <c r="Z5305" s="56" t="s">
        <v>4442</v>
      </c>
      <c r="AA5305" s="7"/>
      <c r="AB5305" s="7"/>
      <c r="AC5305" s="7"/>
      <c r="AD5305" s="1" t="s">
        <v>16282</v>
      </c>
    </row>
    <row r="5306" spans="1:30">
      <c r="A5306" s="55">
        <v>43941</v>
      </c>
      <c r="B5306" s="56" t="s">
        <v>15</v>
      </c>
      <c r="C5306" s="56" t="s">
        <v>4696</v>
      </c>
      <c r="D5306" s="56" t="s">
        <v>3040</v>
      </c>
      <c r="E5306" s="56" t="s">
        <v>16</v>
      </c>
      <c r="F5306" s="56" t="s">
        <v>3041</v>
      </c>
      <c r="G5306" s="56" t="s">
        <v>37</v>
      </c>
      <c r="H5306" s="56" t="s">
        <v>17484</v>
      </c>
      <c r="I5306" s="56" t="s">
        <v>816</v>
      </c>
      <c r="J5306" s="56" t="s">
        <v>3043</v>
      </c>
      <c r="K5306" s="56" t="s">
        <v>1008</v>
      </c>
      <c r="L5306" s="56" t="s">
        <v>17485</v>
      </c>
      <c r="M5306" s="56" t="s">
        <v>17486</v>
      </c>
      <c r="N5306" s="57">
        <v>134000</v>
      </c>
      <c r="O5306" s="56"/>
      <c r="P5306" s="56"/>
      <c r="Q5306" s="56" t="s">
        <v>815</v>
      </c>
      <c r="R5306" s="56" t="s">
        <v>815</v>
      </c>
      <c r="S5306" s="56" t="s">
        <v>3047</v>
      </c>
      <c r="T5306" s="56"/>
      <c r="U5306" s="56" t="s">
        <v>816</v>
      </c>
      <c r="V5306" s="52"/>
      <c r="W5306" s="56" t="s">
        <v>815</v>
      </c>
      <c r="X5306" s="20">
        <v>0</v>
      </c>
      <c r="Y5306" s="56" t="s">
        <v>17487</v>
      </c>
      <c r="Z5306" s="56" t="s">
        <v>4442</v>
      </c>
      <c r="AA5306" s="7"/>
      <c r="AB5306" s="7"/>
      <c r="AC5306" s="7"/>
      <c r="AD5306" s="1" t="s">
        <v>16282</v>
      </c>
    </row>
    <row r="5307" spans="1:30">
      <c r="A5307" s="55">
        <v>43924</v>
      </c>
      <c r="B5307" s="56" t="s">
        <v>1385</v>
      </c>
      <c r="C5307" s="56" t="s">
        <v>4444</v>
      </c>
      <c r="D5307" s="56" t="s">
        <v>1387</v>
      </c>
      <c r="E5307" s="56" t="s">
        <v>4456</v>
      </c>
      <c r="F5307" s="56" t="s">
        <v>4469</v>
      </c>
      <c r="G5307" s="56" t="s">
        <v>17</v>
      </c>
      <c r="H5307" s="56" t="s">
        <v>17488</v>
      </c>
      <c r="I5307" s="56" t="s">
        <v>816</v>
      </c>
      <c r="J5307" s="56" t="s">
        <v>1585</v>
      </c>
      <c r="K5307" s="56"/>
      <c r="L5307" s="56" t="s">
        <v>1586</v>
      </c>
      <c r="M5307" s="56" t="s">
        <v>1587</v>
      </c>
      <c r="N5307" s="57">
        <v>101153.37</v>
      </c>
      <c r="O5307" s="56"/>
      <c r="P5307" s="56"/>
      <c r="Q5307" s="56" t="s">
        <v>815</v>
      </c>
      <c r="R5307" s="56" t="s">
        <v>815</v>
      </c>
      <c r="S5307" s="56" t="s">
        <v>1588</v>
      </c>
      <c r="T5307" s="56"/>
      <c r="U5307" s="56" t="s">
        <v>816</v>
      </c>
      <c r="V5307" s="52"/>
      <c r="W5307" s="56" t="s">
        <v>815</v>
      </c>
      <c r="X5307" s="20">
        <v>0</v>
      </c>
      <c r="Y5307" s="56" t="s">
        <v>17489</v>
      </c>
      <c r="Z5307" s="56" t="s">
        <v>4442</v>
      </c>
      <c r="AA5307" s="7"/>
      <c r="AB5307" s="7"/>
      <c r="AC5307" s="7"/>
      <c r="AD5307" s="1" t="s">
        <v>16282</v>
      </c>
    </row>
    <row r="5308" spans="1:30">
      <c r="A5308" s="55" t="s">
        <v>815</v>
      </c>
      <c r="B5308" s="56" t="s">
        <v>15</v>
      </c>
      <c r="C5308" s="56" t="s">
        <v>4251</v>
      </c>
      <c r="D5308" s="56"/>
      <c r="E5308" s="56" t="s">
        <v>16</v>
      </c>
      <c r="F5308" s="56" t="s">
        <v>4252</v>
      </c>
      <c r="G5308" s="56" t="s">
        <v>37</v>
      </c>
      <c r="H5308" s="56" t="s">
        <v>17490</v>
      </c>
      <c r="I5308" s="56" t="s">
        <v>816</v>
      </c>
      <c r="J5308" s="56" t="s">
        <v>17491</v>
      </c>
      <c r="K5308" s="56" t="s">
        <v>3360</v>
      </c>
      <c r="L5308" s="56" t="s">
        <v>17492</v>
      </c>
      <c r="M5308" s="56" t="s">
        <v>644</v>
      </c>
      <c r="N5308" s="57">
        <v>11900</v>
      </c>
      <c r="O5308" s="56">
        <v>1</v>
      </c>
      <c r="P5308" s="56">
        <v>11900</v>
      </c>
      <c r="Q5308" s="56" t="s">
        <v>815</v>
      </c>
      <c r="R5308" s="56" t="s">
        <v>815</v>
      </c>
      <c r="S5308" s="56" t="s">
        <v>3950</v>
      </c>
      <c r="T5308" s="56" t="s">
        <v>3950</v>
      </c>
      <c r="U5308" s="56" t="s">
        <v>816</v>
      </c>
      <c r="V5308" s="52"/>
      <c r="W5308" s="56" t="s">
        <v>815</v>
      </c>
      <c r="X5308" s="20">
        <v>0</v>
      </c>
      <c r="Y5308" s="56" t="s">
        <v>17493</v>
      </c>
      <c r="Z5308" s="56" t="s">
        <v>4442</v>
      </c>
      <c r="AA5308" s="7"/>
      <c r="AB5308" s="7"/>
      <c r="AC5308" s="7"/>
      <c r="AD5308" s="1" t="s">
        <v>16282</v>
      </c>
    </row>
    <row r="5309" spans="1:30">
      <c r="A5309" s="55">
        <v>43941</v>
      </c>
      <c r="B5309" s="56" t="s">
        <v>15</v>
      </c>
      <c r="C5309" s="56" t="s">
        <v>4475</v>
      </c>
      <c r="D5309" s="56"/>
      <c r="E5309" s="56" t="s">
        <v>128</v>
      </c>
      <c r="F5309" s="56" t="s">
        <v>4698</v>
      </c>
      <c r="G5309" s="56" t="s">
        <v>34</v>
      </c>
      <c r="H5309" s="56" t="s">
        <v>17494</v>
      </c>
      <c r="I5309" s="56" t="s">
        <v>816</v>
      </c>
      <c r="J5309" s="56" t="s">
        <v>17495</v>
      </c>
      <c r="K5309" s="56" t="s">
        <v>797</v>
      </c>
      <c r="L5309" s="56" t="s">
        <v>797</v>
      </c>
      <c r="M5309" s="56" t="s">
        <v>797</v>
      </c>
      <c r="N5309" s="57"/>
      <c r="O5309" s="56"/>
      <c r="P5309" s="56"/>
      <c r="Q5309" s="56" t="s">
        <v>815</v>
      </c>
      <c r="R5309" s="56" t="s">
        <v>815</v>
      </c>
      <c r="S5309" s="56" t="s">
        <v>17347</v>
      </c>
      <c r="T5309" s="56"/>
      <c r="U5309" s="56" t="s">
        <v>816</v>
      </c>
      <c r="V5309" s="52"/>
      <c r="W5309" s="56" t="s">
        <v>815</v>
      </c>
      <c r="X5309" s="20">
        <v>0</v>
      </c>
      <c r="Y5309" s="56" t="s">
        <v>17496</v>
      </c>
      <c r="Z5309" s="56" t="s">
        <v>4442</v>
      </c>
      <c r="AA5309" s="7"/>
      <c r="AB5309" s="7"/>
      <c r="AC5309" s="7"/>
      <c r="AD5309" s="1" t="s">
        <v>16282</v>
      </c>
    </row>
    <row r="5310" spans="1:30">
      <c r="A5310" s="55">
        <v>43949</v>
      </c>
      <c r="B5310" s="56" t="s">
        <v>15</v>
      </c>
      <c r="C5310" s="56" t="s">
        <v>4475</v>
      </c>
      <c r="D5310" s="56"/>
      <c r="E5310" s="56" t="s">
        <v>16</v>
      </c>
      <c r="F5310" s="56" t="s">
        <v>17497</v>
      </c>
      <c r="G5310" s="56" t="s">
        <v>34</v>
      </c>
      <c r="H5310" s="56" t="s">
        <v>17498</v>
      </c>
      <c r="I5310" s="56" t="s">
        <v>816</v>
      </c>
      <c r="J5310" s="56" t="s">
        <v>17499</v>
      </c>
      <c r="K5310" s="56" t="s">
        <v>4565</v>
      </c>
      <c r="L5310" s="56" t="s">
        <v>797</v>
      </c>
      <c r="M5310" s="56" t="s">
        <v>797</v>
      </c>
      <c r="N5310" s="57"/>
      <c r="O5310" s="56"/>
      <c r="P5310" s="56"/>
      <c r="Q5310" s="56" t="s">
        <v>815</v>
      </c>
      <c r="R5310" s="56" t="s">
        <v>815</v>
      </c>
      <c r="S5310" s="56" t="s">
        <v>16275</v>
      </c>
      <c r="T5310" s="56"/>
      <c r="U5310" s="56" t="s">
        <v>816</v>
      </c>
      <c r="V5310" s="52"/>
      <c r="W5310" s="56" t="s">
        <v>815</v>
      </c>
      <c r="X5310" s="20">
        <v>0</v>
      </c>
      <c r="Y5310" s="56" t="s">
        <v>17500</v>
      </c>
      <c r="Z5310" s="56" t="s">
        <v>4442</v>
      </c>
      <c r="AA5310" s="7"/>
      <c r="AB5310" s="7"/>
      <c r="AC5310" s="7"/>
      <c r="AD5310" s="1" t="s">
        <v>16282</v>
      </c>
    </row>
    <row r="5311" spans="1:30">
      <c r="A5311" s="55">
        <v>43944</v>
      </c>
      <c r="B5311" s="56" t="s">
        <v>15</v>
      </c>
      <c r="C5311" s="56" t="s">
        <v>4464</v>
      </c>
      <c r="D5311" s="56"/>
      <c r="E5311" s="56" t="s">
        <v>16</v>
      </c>
      <c r="F5311" s="56" t="s">
        <v>2132</v>
      </c>
      <c r="G5311" s="56" t="s">
        <v>34</v>
      </c>
      <c r="H5311" s="56" t="s">
        <v>3130</v>
      </c>
      <c r="I5311" s="56" t="s">
        <v>757</v>
      </c>
      <c r="J5311" s="56" t="s">
        <v>3131</v>
      </c>
      <c r="K5311" s="56" t="s">
        <v>3132</v>
      </c>
      <c r="L5311" s="56" t="s">
        <v>17501</v>
      </c>
      <c r="M5311" s="56" t="s">
        <v>3133</v>
      </c>
      <c r="N5311" s="57"/>
      <c r="O5311" s="56"/>
      <c r="P5311" s="56">
        <v>2000</v>
      </c>
      <c r="Q5311" s="61">
        <f>P5311</f>
        <v>2000</v>
      </c>
      <c r="R5311" s="61">
        <v>30</v>
      </c>
      <c r="S5311" s="56" t="s">
        <v>3078</v>
      </c>
      <c r="T5311" s="36" t="s">
        <v>3079</v>
      </c>
      <c r="U5311" s="56" t="s">
        <v>757</v>
      </c>
      <c r="V5311" s="52"/>
      <c r="W5311" s="61">
        <f>V5311</f>
        <v>0</v>
      </c>
      <c r="X5311" s="61">
        <v>30</v>
      </c>
      <c r="Y5311" s="56" t="s">
        <v>17502</v>
      </c>
      <c r="Z5311" s="56" t="s">
        <v>4443</v>
      </c>
      <c r="AA5311" s="7"/>
      <c r="AB5311" s="7"/>
      <c r="AC5311" s="7"/>
      <c r="AD5311" s="1" t="s">
        <v>16282</v>
      </c>
    </row>
    <row r="5312" spans="1:30">
      <c r="A5312" s="55">
        <v>43944</v>
      </c>
      <c r="B5312" s="56" t="s">
        <v>15</v>
      </c>
      <c r="C5312" s="56" t="s">
        <v>4464</v>
      </c>
      <c r="D5312" s="56"/>
      <c r="E5312" s="56" t="s">
        <v>16</v>
      </c>
      <c r="F5312" s="56" t="s">
        <v>2132</v>
      </c>
      <c r="G5312" s="56" t="s">
        <v>34</v>
      </c>
      <c r="H5312" s="56" t="s">
        <v>3136</v>
      </c>
      <c r="I5312" s="56" t="s">
        <v>757</v>
      </c>
      <c r="J5312" s="56" t="s">
        <v>3131</v>
      </c>
      <c r="K5312" s="56" t="s">
        <v>3132</v>
      </c>
      <c r="L5312" s="56" t="s">
        <v>17503</v>
      </c>
      <c r="M5312" s="56" t="s">
        <v>3137</v>
      </c>
      <c r="N5312" s="57"/>
      <c r="O5312" s="56"/>
      <c r="P5312" s="56">
        <v>2000</v>
      </c>
      <c r="Q5312" s="61">
        <f t="shared" ref="Q5312:Q5321" si="27">P5312</f>
        <v>2000</v>
      </c>
      <c r="R5312" s="61">
        <v>30</v>
      </c>
      <c r="S5312" s="56" t="s">
        <v>3078</v>
      </c>
      <c r="T5312" s="56" t="s">
        <v>3079</v>
      </c>
      <c r="U5312" s="56" t="s">
        <v>757</v>
      </c>
      <c r="V5312" s="52"/>
      <c r="W5312" s="61">
        <f t="shared" ref="W5312:W5321" si="28">V5312</f>
        <v>0</v>
      </c>
      <c r="X5312" s="61">
        <v>30</v>
      </c>
      <c r="Y5312" s="56" t="s">
        <v>17504</v>
      </c>
      <c r="Z5312" s="56" t="s">
        <v>4443</v>
      </c>
      <c r="AA5312" s="7"/>
      <c r="AB5312" s="7"/>
      <c r="AC5312" s="7"/>
      <c r="AD5312" s="1" t="s">
        <v>16282</v>
      </c>
    </row>
    <row r="5313" spans="1:30">
      <c r="A5313" s="55">
        <v>43944</v>
      </c>
      <c r="B5313" s="56" t="s">
        <v>15</v>
      </c>
      <c r="C5313" s="56" t="s">
        <v>4464</v>
      </c>
      <c r="D5313" s="56"/>
      <c r="E5313" s="56" t="s">
        <v>16</v>
      </c>
      <c r="F5313" s="56" t="s">
        <v>2132</v>
      </c>
      <c r="G5313" s="56" t="s">
        <v>34</v>
      </c>
      <c r="H5313" s="56" t="s">
        <v>3139</v>
      </c>
      <c r="I5313" s="56" t="s">
        <v>816</v>
      </c>
      <c r="J5313" s="56" t="s">
        <v>3131</v>
      </c>
      <c r="K5313" s="56" t="s">
        <v>3132</v>
      </c>
      <c r="L5313" s="56" t="s">
        <v>17503</v>
      </c>
      <c r="M5313" s="56" t="s">
        <v>3137</v>
      </c>
      <c r="N5313" s="57"/>
      <c r="O5313" s="56"/>
      <c r="P5313" s="56">
        <v>800</v>
      </c>
      <c r="Q5313" s="61">
        <f t="shared" si="27"/>
        <v>800</v>
      </c>
      <c r="R5313" s="61">
        <v>30</v>
      </c>
      <c r="S5313" s="56" t="s">
        <v>3078</v>
      </c>
      <c r="T5313" s="56" t="s">
        <v>3079</v>
      </c>
      <c r="U5313" s="56" t="s">
        <v>816</v>
      </c>
      <c r="V5313" s="52"/>
      <c r="W5313" s="61">
        <f t="shared" si="28"/>
        <v>0</v>
      </c>
      <c r="X5313" s="61">
        <v>30</v>
      </c>
      <c r="Y5313" s="56" t="s">
        <v>17505</v>
      </c>
      <c r="Z5313" s="56" t="s">
        <v>4442</v>
      </c>
      <c r="AA5313" s="7"/>
      <c r="AB5313" s="7"/>
      <c r="AC5313" s="7"/>
      <c r="AD5313" s="1" t="s">
        <v>16282</v>
      </c>
    </row>
    <row r="5314" spans="1:30">
      <c r="A5314" s="55">
        <v>43944</v>
      </c>
      <c r="B5314" s="56" t="s">
        <v>15</v>
      </c>
      <c r="C5314" s="56" t="s">
        <v>4464</v>
      </c>
      <c r="D5314" s="56"/>
      <c r="E5314" s="56" t="s">
        <v>16</v>
      </c>
      <c r="F5314" s="56" t="s">
        <v>2132</v>
      </c>
      <c r="G5314" s="56" t="s">
        <v>34</v>
      </c>
      <c r="H5314" s="56" t="s">
        <v>3130</v>
      </c>
      <c r="I5314" s="56" t="s">
        <v>757</v>
      </c>
      <c r="J5314" s="56" t="s">
        <v>3131</v>
      </c>
      <c r="K5314" s="56" t="s">
        <v>3142</v>
      </c>
      <c r="L5314" s="56" t="s">
        <v>17506</v>
      </c>
      <c r="M5314" s="56" t="s">
        <v>3143</v>
      </c>
      <c r="N5314" s="57"/>
      <c r="O5314" s="56"/>
      <c r="P5314" s="56">
        <v>2000</v>
      </c>
      <c r="Q5314" s="61">
        <f t="shared" si="27"/>
        <v>2000</v>
      </c>
      <c r="R5314" s="61">
        <v>30</v>
      </c>
      <c r="S5314" s="56" t="s">
        <v>3078</v>
      </c>
      <c r="T5314" s="56" t="s">
        <v>3079</v>
      </c>
      <c r="U5314" s="56" t="s">
        <v>757</v>
      </c>
      <c r="V5314" s="52"/>
      <c r="W5314" s="61">
        <f t="shared" si="28"/>
        <v>0</v>
      </c>
      <c r="X5314" s="61">
        <v>30</v>
      </c>
      <c r="Y5314" s="56" t="s">
        <v>17507</v>
      </c>
      <c r="Z5314" s="56" t="s">
        <v>4443</v>
      </c>
      <c r="AA5314" s="7"/>
      <c r="AB5314" s="7"/>
      <c r="AC5314" s="7"/>
      <c r="AD5314" s="1" t="s">
        <v>16282</v>
      </c>
    </row>
    <row r="5315" spans="1:30">
      <c r="A5315" s="55">
        <v>43944</v>
      </c>
      <c r="B5315" s="56" t="s">
        <v>15</v>
      </c>
      <c r="C5315" s="56" t="s">
        <v>4464</v>
      </c>
      <c r="D5315" s="56"/>
      <c r="E5315" s="56" t="s">
        <v>16</v>
      </c>
      <c r="F5315" s="56" t="s">
        <v>2132</v>
      </c>
      <c r="G5315" s="56" t="s">
        <v>34</v>
      </c>
      <c r="H5315" s="56" t="s">
        <v>3130</v>
      </c>
      <c r="I5315" s="56" t="s">
        <v>757</v>
      </c>
      <c r="J5315" s="56" t="s">
        <v>3131</v>
      </c>
      <c r="K5315" s="56" t="s">
        <v>3142</v>
      </c>
      <c r="L5315" s="56" t="s">
        <v>17508</v>
      </c>
      <c r="M5315" s="56" t="s">
        <v>3145</v>
      </c>
      <c r="N5315" s="57"/>
      <c r="O5315" s="56"/>
      <c r="P5315" s="56">
        <v>2000</v>
      </c>
      <c r="Q5315" s="61">
        <f t="shared" si="27"/>
        <v>2000</v>
      </c>
      <c r="R5315" s="61">
        <v>30</v>
      </c>
      <c r="S5315" s="56" t="s">
        <v>3078</v>
      </c>
      <c r="T5315" s="56" t="s">
        <v>3079</v>
      </c>
      <c r="U5315" s="56" t="s">
        <v>757</v>
      </c>
      <c r="V5315" s="52"/>
      <c r="W5315" s="61">
        <f t="shared" si="28"/>
        <v>0</v>
      </c>
      <c r="X5315" s="61">
        <v>30</v>
      </c>
      <c r="Y5315" s="56" t="s">
        <v>17509</v>
      </c>
      <c r="Z5315" s="56" t="s">
        <v>4443</v>
      </c>
      <c r="AA5315" s="7"/>
      <c r="AB5315" s="7"/>
      <c r="AC5315" s="7"/>
      <c r="AD5315" s="1" t="s">
        <v>16282</v>
      </c>
    </row>
    <row r="5316" spans="1:30">
      <c r="A5316" s="55">
        <v>43944</v>
      </c>
      <c r="B5316" s="56" t="s">
        <v>15</v>
      </c>
      <c r="C5316" s="56" t="s">
        <v>4464</v>
      </c>
      <c r="D5316" s="56"/>
      <c r="E5316" s="56" t="s">
        <v>16</v>
      </c>
      <c r="F5316" s="56" t="s">
        <v>2132</v>
      </c>
      <c r="G5316" s="56" t="s">
        <v>34</v>
      </c>
      <c r="H5316" s="56" t="s">
        <v>3130</v>
      </c>
      <c r="I5316" s="56" t="s">
        <v>757</v>
      </c>
      <c r="J5316" s="56" t="s">
        <v>3131</v>
      </c>
      <c r="K5316" s="56" t="s">
        <v>3142</v>
      </c>
      <c r="L5316" s="56" t="s">
        <v>17510</v>
      </c>
      <c r="M5316" s="56" t="s">
        <v>3146</v>
      </c>
      <c r="N5316" s="57"/>
      <c r="O5316" s="56"/>
      <c r="P5316" s="56">
        <v>2000</v>
      </c>
      <c r="Q5316" s="61">
        <f t="shared" si="27"/>
        <v>2000</v>
      </c>
      <c r="R5316" s="61">
        <v>30</v>
      </c>
      <c r="S5316" s="56" t="s">
        <v>3078</v>
      </c>
      <c r="T5316" s="56" t="s">
        <v>3079</v>
      </c>
      <c r="U5316" s="56" t="s">
        <v>757</v>
      </c>
      <c r="V5316" s="52"/>
      <c r="W5316" s="61">
        <f t="shared" si="28"/>
        <v>0</v>
      </c>
      <c r="X5316" s="61">
        <v>30</v>
      </c>
      <c r="Y5316" s="56" t="s">
        <v>17511</v>
      </c>
      <c r="Z5316" s="56" t="s">
        <v>4443</v>
      </c>
      <c r="AA5316" s="7"/>
      <c r="AB5316" s="7"/>
      <c r="AC5316" s="7"/>
      <c r="AD5316" s="1" t="s">
        <v>16282</v>
      </c>
    </row>
    <row r="5317" spans="1:30">
      <c r="A5317" s="55">
        <v>43944</v>
      </c>
      <c r="B5317" s="56" t="s">
        <v>15</v>
      </c>
      <c r="C5317" s="56" t="s">
        <v>4464</v>
      </c>
      <c r="D5317" s="56"/>
      <c r="E5317" s="56" t="s">
        <v>16</v>
      </c>
      <c r="F5317" s="56" t="s">
        <v>2132</v>
      </c>
      <c r="G5317" s="56" t="s">
        <v>34</v>
      </c>
      <c r="H5317" s="56" t="s">
        <v>3139</v>
      </c>
      <c r="I5317" s="56" t="s">
        <v>816</v>
      </c>
      <c r="J5317" s="56" t="s">
        <v>3131</v>
      </c>
      <c r="K5317" s="56" t="s">
        <v>3142</v>
      </c>
      <c r="L5317" s="56" t="s">
        <v>17510</v>
      </c>
      <c r="M5317" s="56" t="s">
        <v>3146</v>
      </c>
      <c r="N5317" s="57"/>
      <c r="O5317" s="56"/>
      <c r="P5317" s="56">
        <v>600</v>
      </c>
      <c r="Q5317" s="61">
        <f t="shared" si="27"/>
        <v>600</v>
      </c>
      <c r="R5317" s="61">
        <v>30</v>
      </c>
      <c r="S5317" s="56" t="s">
        <v>3078</v>
      </c>
      <c r="T5317" s="56" t="s">
        <v>3079</v>
      </c>
      <c r="U5317" s="56" t="s">
        <v>816</v>
      </c>
      <c r="V5317" s="52"/>
      <c r="W5317" s="61">
        <f t="shared" si="28"/>
        <v>0</v>
      </c>
      <c r="X5317" s="61">
        <v>30</v>
      </c>
      <c r="Y5317" s="56" t="s">
        <v>17512</v>
      </c>
      <c r="Z5317" s="56" t="s">
        <v>4442</v>
      </c>
      <c r="AA5317" s="7"/>
      <c r="AB5317" s="7"/>
      <c r="AC5317" s="7"/>
      <c r="AD5317" s="1" t="s">
        <v>16282</v>
      </c>
    </row>
    <row r="5318" spans="1:30">
      <c r="A5318" s="55">
        <v>43944</v>
      </c>
      <c r="B5318" s="56" t="s">
        <v>15</v>
      </c>
      <c r="C5318" s="56" t="s">
        <v>4464</v>
      </c>
      <c r="D5318" s="56"/>
      <c r="E5318" s="56" t="s">
        <v>16</v>
      </c>
      <c r="F5318" s="56" t="s">
        <v>2132</v>
      </c>
      <c r="G5318" s="56" t="s">
        <v>34</v>
      </c>
      <c r="H5318" s="56" t="s">
        <v>3130</v>
      </c>
      <c r="I5318" s="56" t="s">
        <v>757</v>
      </c>
      <c r="J5318" s="56" t="s">
        <v>3131</v>
      </c>
      <c r="K5318" s="56" t="s">
        <v>3142</v>
      </c>
      <c r="L5318" s="56" t="s">
        <v>17513</v>
      </c>
      <c r="M5318" s="56" t="s">
        <v>3146</v>
      </c>
      <c r="N5318" s="57"/>
      <c r="O5318" s="56"/>
      <c r="P5318" s="56">
        <v>2000</v>
      </c>
      <c r="Q5318" s="61">
        <f t="shared" si="27"/>
        <v>2000</v>
      </c>
      <c r="R5318" s="61">
        <v>30</v>
      </c>
      <c r="S5318" s="56" t="s">
        <v>3078</v>
      </c>
      <c r="T5318" s="56" t="s">
        <v>3079</v>
      </c>
      <c r="U5318" s="56" t="s">
        <v>757</v>
      </c>
      <c r="V5318" s="52"/>
      <c r="W5318" s="61">
        <f t="shared" si="28"/>
        <v>0</v>
      </c>
      <c r="X5318" s="61">
        <v>30</v>
      </c>
      <c r="Y5318" s="56" t="s">
        <v>17511</v>
      </c>
      <c r="Z5318" s="56" t="s">
        <v>4443</v>
      </c>
      <c r="AA5318" s="7"/>
      <c r="AB5318" s="7"/>
      <c r="AC5318" s="7"/>
      <c r="AD5318" s="1" t="s">
        <v>16282</v>
      </c>
    </row>
    <row r="5319" spans="1:30">
      <c r="A5319" s="55">
        <v>43944</v>
      </c>
      <c r="B5319" s="56" t="s">
        <v>15</v>
      </c>
      <c r="C5319" s="56" t="s">
        <v>4464</v>
      </c>
      <c r="D5319" s="56"/>
      <c r="E5319" s="56" t="s">
        <v>16</v>
      </c>
      <c r="F5319" s="56" t="s">
        <v>2132</v>
      </c>
      <c r="G5319" s="56" t="s">
        <v>34</v>
      </c>
      <c r="H5319" s="56" t="s">
        <v>3139</v>
      </c>
      <c r="I5319" s="56" t="s">
        <v>816</v>
      </c>
      <c r="J5319" s="56" t="s">
        <v>3131</v>
      </c>
      <c r="K5319" s="56" t="s">
        <v>3142</v>
      </c>
      <c r="L5319" s="56" t="s">
        <v>17513</v>
      </c>
      <c r="M5319" s="56" t="s">
        <v>3150</v>
      </c>
      <c r="N5319" s="57"/>
      <c r="O5319" s="56"/>
      <c r="P5319" s="56">
        <v>600</v>
      </c>
      <c r="Q5319" s="61">
        <f t="shared" si="27"/>
        <v>600</v>
      </c>
      <c r="R5319" s="61">
        <v>30</v>
      </c>
      <c r="S5319" s="56" t="s">
        <v>3078</v>
      </c>
      <c r="T5319" s="56" t="s">
        <v>3079</v>
      </c>
      <c r="U5319" s="56" t="s">
        <v>816</v>
      </c>
      <c r="V5319" s="52"/>
      <c r="W5319" s="61">
        <f t="shared" si="28"/>
        <v>0</v>
      </c>
      <c r="X5319" s="61">
        <v>30</v>
      </c>
      <c r="Y5319" s="56" t="s">
        <v>17514</v>
      </c>
      <c r="Z5319" s="56" t="s">
        <v>4442</v>
      </c>
      <c r="AA5319" s="7"/>
      <c r="AB5319" s="7"/>
      <c r="AC5319" s="7"/>
      <c r="AD5319" s="1" t="s">
        <v>16282</v>
      </c>
    </row>
    <row r="5320" spans="1:30">
      <c r="A5320" s="55">
        <v>43944</v>
      </c>
      <c r="B5320" s="56" t="s">
        <v>15</v>
      </c>
      <c r="C5320" s="56" t="s">
        <v>4464</v>
      </c>
      <c r="D5320" s="56"/>
      <c r="E5320" s="56" t="s">
        <v>16</v>
      </c>
      <c r="F5320" s="56" t="s">
        <v>2132</v>
      </c>
      <c r="G5320" s="56" t="s">
        <v>34</v>
      </c>
      <c r="H5320" s="56" t="s">
        <v>3130</v>
      </c>
      <c r="I5320" s="56" t="s">
        <v>757</v>
      </c>
      <c r="J5320" s="56" t="s">
        <v>3131</v>
      </c>
      <c r="K5320" s="56" t="s">
        <v>3151</v>
      </c>
      <c r="L5320" s="56" t="s">
        <v>17515</v>
      </c>
      <c r="M5320" s="56" t="s">
        <v>3152</v>
      </c>
      <c r="N5320" s="57"/>
      <c r="O5320" s="56"/>
      <c r="P5320" s="56">
        <v>2000</v>
      </c>
      <c r="Q5320" s="61">
        <f t="shared" si="27"/>
        <v>2000</v>
      </c>
      <c r="R5320" s="61">
        <v>30</v>
      </c>
      <c r="S5320" s="56" t="s">
        <v>3078</v>
      </c>
      <c r="T5320" s="56" t="s">
        <v>3079</v>
      </c>
      <c r="U5320" s="56" t="s">
        <v>757</v>
      </c>
      <c r="V5320" s="52"/>
      <c r="W5320" s="61">
        <f t="shared" si="28"/>
        <v>0</v>
      </c>
      <c r="X5320" s="61">
        <v>30</v>
      </c>
      <c r="Y5320" s="56" t="s">
        <v>17516</v>
      </c>
      <c r="Z5320" s="56" t="s">
        <v>4443</v>
      </c>
      <c r="AA5320" s="7"/>
      <c r="AB5320" s="7"/>
      <c r="AC5320" s="7"/>
      <c r="AD5320" s="1" t="s">
        <v>16282</v>
      </c>
    </row>
    <row r="5321" spans="1:30">
      <c r="A5321" s="55">
        <v>43944</v>
      </c>
      <c r="B5321" s="56" t="s">
        <v>15</v>
      </c>
      <c r="C5321" s="56" t="s">
        <v>4464</v>
      </c>
      <c r="D5321" s="56"/>
      <c r="E5321" s="56" t="s">
        <v>16</v>
      </c>
      <c r="F5321" s="56" t="s">
        <v>2132</v>
      </c>
      <c r="G5321" s="56" t="s">
        <v>34</v>
      </c>
      <c r="H5321" s="56" t="s">
        <v>3139</v>
      </c>
      <c r="I5321" s="56" t="s">
        <v>816</v>
      </c>
      <c r="J5321" s="56" t="s">
        <v>3131</v>
      </c>
      <c r="K5321" s="56" t="s">
        <v>3151</v>
      </c>
      <c r="L5321" s="56" t="s">
        <v>17515</v>
      </c>
      <c r="M5321" s="56" t="s">
        <v>3152</v>
      </c>
      <c r="N5321" s="57"/>
      <c r="O5321" s="56"/>
      <c r="P5321" s="56">
        <v>600</v>
      </c>
      <c r="Q5321" s="61">
        <f t="shared" si="27"/>
        <v>600</v>
      </c>
      <c r="R5321" s="61">
        <v>30</v>
      </c>
      <c r="S5321" s="56" t="s">
        <v>3078</v>
      </c>
      <c r="T5321" s="56" t="s">
        <v>3079</v>
      </c>
      <c r="U5321" s="56" t="s">
        <v>816</v>
      </c>
      <c r="V5321" s="52"/>
      <c r="W5321" s="61">
        <f t="shared" si="28"/>
        <v>0</v>
      </c>
      <c r="X5321" s="61">
        <v>30</v>
      </c>
      <c r="Y5321" s="56" t="s">
        <v>17517</v>
      </c>
      <c r="Z5321" s="56" t="s">
        <v>4442</v>
      </c>
      <c r="AA5321" s="7"/>
      <c r="AB5321" s="7"/>
      <c r="AC5321" s="7"/>
      <c r="AD5321" s="1" t="s">
        <v>16282</v>
      </c>
    </row>
    <row r="5322" spans="1:30">
      <c r="A5322" s="55">
        <v>43945</v>
      </c>
      <c r="B5322" s="56" t="s">
        <v>21</v>
      </c>
      <c r="C5322" s="56" t="s">
        <v>17518</v>
      </c>
      <c r="D5322" s="56"/>
      <c r="E5322" s="56" t="s">
        <v>16</v>
      </c>
      <c r="F5322" s="56" t="s">
        <v>2350</v>
      </c>
      <c r="G5322" s="56" t="s">
        <v>34</v>
      </c>
      <c r="H5322" s="56" t="s">
        <v>3445</v>
      </c>
      <c r="I5322" s="56" t="s">
        <v>757</v>
      </c>
      <c r="J5322" s="56" t="s">
        <v>3446</v>
      </c>
      <c r="K5322" s="56" t="s">
        <v>2155</v>
      </c>
      <c r="L5322" s="56"/>
      <c r="M5322" s="56"/>
      <c r="N5322" s="57">
        <v>864000</v>
      </c>
      <c r="O5322" s="56"/>
      <c r="P5322" s="56"/>
      <c r="Q5322" s="61">
        <v>800</v>
      </c>
      <c r="R5322" s="61">
        <f>180*6</f>
        <v>1080</v>
      </c>
      <c r="S5322" s="56" t="s">
        <v>3447</v>
      </c>
      <c r="T5322" s="56"/>
      <c r="U5322" s="56" t="s">
        <v>757</v>
      </c>
      <c r="V5322" s="52"/>
      <c r="W5322" s="61">
        <v>800</v>
      </c>
      <c r="X5322" s="61">
        <f>180*6</f>
        <v>1080</v>
      </c>
      <c r="Y5322" s="56" t="s">
        <v>17519</v>
      </c>
      <c r="Z5322" s="56" t="s">
        <v>4443</v>
      </c>
      <c r="AA5322" s="7"/>
      <c r="AB5322" s="7"/>
      <c r="AC5322" s="7"/>
      <c r="AD5322" s="1" t="s">
        <v>16282</v>
      </c>
    </row>
    <row r="5323" spans="1:30">
      <c r="A5323" s="55">
        <v>43949</v>
      </c>
      <c r="B5323" s="56" t="s">
        <v>21</v>
      </c>
      <c r="C5323" s="56" t="s">
        <v>4499</v>
      </c>
      <c r="D5323" s="56" t="s">
        <v>2194</v>
      </c>
      <c r="E5323" s="56" t="s">
        <v>16</v>
      </c>
      <c r="F5323" s="56" t="s">
        <v>2204</v>
      </c>
      <c r="G5323" s="56" t="s">
        <v>17</v>
      </c>
      <c r="H5323" s="56" t="s">
        <v>2243</v>
      </c>
      <c r="I5323" s="56" t="s">
        <v>32</v>
      </c>
      <c r="J5323" s="56" t="s">
        <v>2235</v>
      </c>
      <c r="K5323" s="56" t="s">
        <v>2236</v>
      </c>
      <c r="L5323" s="56" t="s">
        <v>17520</v>
      </c>
      <c r="M5323" s="56" t="s">
        <v>2244</v>
      </c>
      <c r="N5323" s="57">
        <v>39760</v>
      </c>
      <c r="O5323" s="62">
        <v>8000</v>
      </c>
      <c r="P5323" s="56">
        <v>4.97</v>
      </c>
      <c r="Q5323" s="63">
        <v>4.97</v>
      </c>
      <c r="R5323" s="64">
        <v>8000</v>
      </c>
      <c r="S5323" s="56" t="s">
        <v>2239</v>
      </c>
      <c r="T5323" s="56" t="s">
        <v>2211</v>
      </c>
      <c r="U5323" s="56" t="s">
        <v>32</v>
      </c>
      <c r="V5323" s="52"/>
      <c r="W5323" s="63">
        <v>4.97</v>
      </c>
      <c r="X5323" s="64">
        <v>8000</v>
      </c>
      <c r="Y5323" s="56" t="s">
        <v>17521</v>
      </c>
      <c r="Z5323" s="56" t="s">
        <v>4443</v>
      </c>
      <c r="AA5323" s="7"/>
      <c r="AB5323" s="7"/>
      <c r="AC5323" s="7"/>
      <c r="AD5323" s="1" t="s">
        <v>16282</v>
      </c>
    </row>
    <row r="5324" spans="1:30">
      <c r="A5324" s="55">
        <v>43943</v>
      </c>
      <c r="B5324" s="56" t="s">
        <v>15</v>
      </c>
      <c r="C5324" s="56" t="s">
        <v>4458</v>
      </c>
      <c r="D5324" s="56" t="s">
        <v>904</v>
      </c>
      <c r="E5324" s="56" t="s">
        <v>16</v>
      </c>
      <c r="F5324" s="56" t="s">
        <v>4459</v>
      </c>
      <c r="G5324" s="56" t="s">
        <v>17</v>
      </c>
      <c r="H5324" s="56" t="s">
        <v>17522</v>
      </c>
      <c r="I5324" s="56" t="s">
        <v>32</v>
      </c>
      <c r="J5324" s="56" t="s">
        <v>17523</v>
      </c>
      <c r="K5324" s="56" t="s">
        <v>4517</v>
      </c>
      <c r="L5324" s="56" t="s">
        <v>9302</v>
      </c>
      <c r="M5324" s="56" t="s">
        <v>925</v>
      </c>
      <c r="N5324" s="57">
        <v>3400</v>
      </c>
      <c r="O5324" s="62">
        <v>500</v>
      </c>
      <c r="P5324" s="56">
        <v>6.8</v>
      </c>
      <c r="Q5324" s="63">
        <f>P5324*0.8</f>
        <v>5.44</v>
      </c>
      <c r="R5324" s="64">
        <f>500/0.8</f>
        <v>625</v>
      </c>
      <c r="S5324" s="56"/>
      <c r="T5324" s="56"/>
      <c r="U5324" s="56" t="s">
        <v>32</v>
      </c>
      <c r="V5324" s="52"/>
      <c r="W5324" s="63">
        <f>V5324*0.8</f>
        <v>0</v>
      </c>
      <c r="X5324" s="64">
        <f>500/0.8</f>
        <v>625</v>
      </c>
      <c r="Y5324" s="56" t="s">
        <v>17524</v>
      </c>
      <c r="Z5324" s="56" t="s">
        <v>4443</v>
      </c>
      <c r="AA5324" s="7"/>
      <c r="AB5324" s="7"/>
      <c r="AC5324" s="7"/>
      <c r="AD5324" s="1" t="s">
        <v>16282</v>
      </c>
    </row>
    <row r="5325" spans="1:30">
      <c r="A5325" s="55">
        <v>43945</v>
      </c>
      <c r="B5325" s="56" t="s">
        <v>21</v>
      </c>
      <c r="C5325" s="56" t="s">
        <v>4491</v>
      </c>
      <c r="D5325" s="56" t="s">
        <v>2194</v>
      </c>
      <c r="E5325" s="56" t="s">
        <v>16</v>
      </c>
      <c r="F5325" s="56" t="s">
        <v>2265</v>
      </c>
      <c r="G5325" s="56" t="s">
        <v>17</v>
      </c>
      <c r="H5325" s="56" t="s">
        <v>2271</v>
      </c>
      <c r="I5325" s="56" t="s">
        <v>32</v>
      </c>
      <c r="J5325" s="56" t="s">
        <v>2272</v>
      </c>
      <c r="K5325" s="56" t="s">
        <v>97</v>
      </c>
      <c r="L5325" s="56" t="s">
        <v>2273</v>
      </c>
      <c r="M5325" s="56" t="s">
        <v>2274</v>
      </c>
      <c r="N5325" s="57">
        <v>18000</v>
      </c>
      <c r="O5325" s="62">
        <v>450</v>
      </c>
      <c r="P5325" s="56">
        <v>40</v>
      </c>
      <c r="Q5325" s="63">
        <f>40/5</f>
        <v>8</v>
      </c>
      <c r="R5325" s="64">
        <f>450*5</f>
        <v>2250</v>
      </c>
      <c r="S5325" s="29" t="s">
        <v>2270</v>
      </c>
      <c r="T5325" s="56" t="s">
        <v>815</v>
      </c>
      <c r="U5325" s="56" t="s">
        <v>32</v>
      </c>
      <c r="V5325" s="52"/>
      <c r="W5325" s="63">
        <f>40/5</f>
        <v>8</v>
      </c>
      <c r="X5325" s="64">
        <f>450*5</f>
        <v>2250</v>
      </c>
      <c r="Y5325" s="56" t="s">
        <v>17525</v>
      </c>
      <c r="Z5325" s="56" t="s">
        <v>4443</v>
      </c>
      <c r="AA5325" s="7"/>
      <c r="AB5325" s="7"/>
      <c r="AC5325" s="7"/>
      <c r="AD5325" s="1" t="s">
        <v>16282</v>
      </c>
    </row>
    <row r="5326" spans="1:30">
      <c r="A5326" s="55">
        <v>43917</v>
      </c>
      <c r="B5326" s="56" t="s">
        <v>15</v>
      </c>
      <c r="C5326" s="56" t="s">
        <v>4458</v>
      </c>
      <c r="D5326" s="56" t="s">
        <v>904</v>
      </c>
      <c r="E5326" s="56" t="s">
        <v>16</v>
      </c>
      <c r="F5326" s="56" t="s">
        <v>4459</v>
      </c>
      <c r="G5326" s="56" t="s">
        <v>17</v>
      </c>
      <c r="H5326" s="56" t="s">
        <v>17522</v>
      </c>
      <c r="I5326" s="56" t="s">
        <v>32</v>
      </c>
      <c r="J5326" s="56" t="s">
        <v>17526</v>
      </c>
      <c r="K5326" s="56" t="s">
        <v>4517</v>
      </c>
      <c r="L5326" s="56" t="s">
        <v>9302</v>
      </c>
      <c r="M5326" s="56" t="s">
        <v>17527</v>
      </c>
      <c r="N5326" s="57">
        <v>6936</v>
      </c>
      <c r="O5326" s="62">
        <v>1020</v>
      </c>
      <c r="P5326" s="56">
        <v>6.8</v>
      </c>
      <c r="Q5326" s="63">
        <f>6.8/0.8</f>
        <v>8.5</v>
      </c>
      <c r="R5326" s="64">
        <f>O5326*0.8</f>
        <v>816</v>
      </c>
      <c r="S5326" s="56" t="s">
        <v>17528</v>
      </c>
      <c r="T5326" s="56"/>
      <c r="U5326" s="56" t="s">
        <v>32</v>
      </c>
      <c r="V5326" s="52"/>
      <c r="W5326" s="63">
        <f>6.8/0.8</f>
        <v>8.5</v>
      </c>
      <c r="X5326" s="20">
        <v>0</v>
      </c>
      <c r="Y5326" s="56" t="s">
        <v>17529</v>
      </c>
      <c r="Z5326" s="56" t="s">
        <v>4443</v>
      </c>
      <c r="AA5326" s="7"/>
      <c r="AB5326" s="7"/>
      <c r="AC5326" s="7"/>
      <c r="AD5326" s="1" t="s">
        <v>16282</v>
      </c>
    </row>
    <row r="5327" spans="1:30">
      <c r="A5327" s="55">
        <v>43937</v>
      </c>
      <c r="B5327" s="56" t="s">
        <v>15</v>
      </c>
      <c r="C5327" s="56" t="s">
        <v>2884</v>
      </c>
      <c r="D5327" s="56" t="s">
        <v>2877</v>
      </c>
      <c r="E5327" s="56" t="s">
        <v>128</v>
      </c>
      <c r="F5327" s="56" t="s">
        <v>2927</v>
      </c>
      <c r="G5327" s="56" t="s">
        <v>17</v>
      </c>
      <c r="H5327" s="56" t="s">
        <v>2928</v>
      </c>
      <c r="I5327" s="56" t="s">
        <v>32</v>
      </c>
      <c r="J5327" s="56" t="s">
        <v>17530</v>
      </c>
      <c r="K5327" s="56" t="s">
        <v>2929</v>
      </c>
      <c r="L5327" s="56" t="s">
        <v>17531</v>
      </c>
      <c r="M5327" s="56" t="s">
        <v>2200</v>
      </c>
      <c r="N5327" s="57">
        <v>60000</v>
      </c>
      <c r="O5327" s="62">
        <v>10000</v>
      </c>
      <c r="P5327" s="56">
        <v>6</v>
      </c>
      <c r="Q5327" s="63">
        <f>P5327*2</f>
        <v>12</v>
      </c>
      <c r="R5327" s="64">
        <f>O5327/2</f>
        <v>5000</v>
      </c>
      <c r="S5327" s="56" t="s">
        <v>17532</v>
      </c>
      <c r="T5327" s="56" t="s">
        <v>2890</v>
      </c>
      <c r="U5327" s="56" t="s">
        <v>32</v>
      </c>
      <c r="V5327" s="52"/>
      <c r="W5327" s="63">
        <f>V5327*2</f>
        <v>0</v>
      </c>
      <c r="X5327" s="20">
        <v>0</v>
      </c>
      <c r="Y5327" s="56" t="s">
        <v>17533</v>
      </c>
      <c r="Z5327" s="56" t="s">
        <v>4443</v>
      </c>
      <c r="AA5327" s="7"/>
      <c r="AB5327" s="7"/>
      <c r="AC5327" s="7"/>
      <c r="AD5327" s="1" t="s">
        <v>16282</v>
      </c>
    </row>
    <row r="5328" spans="1:30">
      <c r="A5328" s="55">
        <v>43950</v>
      </c>
      <c r="B5328" s="56" t="s">
        <v>21</v>
      </c>
      <c r="C5328" s="56" t="s">
        <v>4483</v>
      </c>
      <c r="D5328" s="56" t="s">
        <v>39</v>
      </c>
      <c r="E5328" s="56" t="s">
        <v>117</v>
      </c>
      <c r="F5328" s="56" t="s">
        <v>6899</v>
      </c>
      <c r="G5328" s="56" t="s">
        <v>37</v>
      </c>
      <c r="H5328" s="56" t="s">
        <v>17534</v>
      </c>
      <c r="I5328" s="56" t="s">
        <v>32</v>
      </c>
      <c r="J5328" s="56" t="s">
        <v>9906</v>
      </c>
      <c r="K5328" s="56" t="s">
        <v>9907</v>
      </c>
      <c r="L5328" s="56" t="s">
        <v>17535</v>
      </c>
      <c r="M5328" s="56">
        <v>16637481000180</v>
      </c>
      <c r="N5328" s="57">
        <v>20563.2</v>
      </c>
      <c r="O5328" s="62">
        <v>320</v>
      </c>
      <c r="P5328" s="56">
        <v>64.260000000000005</v>
      </c>
      <c r="Q5328" s="63">
        <f>P5328/5</f>
        <v>12.852</v>
      </c>
      <c r="R5328" s="64">
        <f>320*5</f>
        <v>1600</v>
      </c>
      <c r="S5328" s="56" t="s">
        <v>45</v>
      </c>
      <c r="T5328" s="56"/>
      <c r="U5328" s="56" t="s">
        <v>32</v>
      </c>
      <c r="V5328" s="52"/>
      <c r="W5328" s="63">
        <f>V5328/5</f>
        <v>0</v>
      </c>
      <c r="X5328" s="64">
        <f>320*5</f>
        <v>1600</v>
      </c>
      <c r="Y5328" s="56" t="s">
        <v>17536</v>
      </c>
      <c r="Z5328" s="56" t="s">
        <v>4443</v>
      </c>
      <c r="AA5328" s="7"/>
      <c r="AB5328" s="7"/>
      <c r="AC5328" s="7"/>
      <c r="AD5328" s="1" t="s">
        <v>16282</v>
      </c>
    </row>
    <row r="5329" spans="1:30">
      <c r="A5329" s="55">
        <v>43945</v>
      </c>
      <c r="B5329" s="56" t="s">
        <v>21</v>
      </c>
      <c r="C5329" s="56" t="s">
        <v>4491</v>
      </c>
      <c r="D5329" s="56" t="s">
        <v>2194</v>
      </c>
      <c r="E5329" s="56" t="s">
        <v>16</v>
      </c>
      <c r="F5329" s="56" t="s">
        <v>2265</v>
      </c>
      <c r="G5329" s="56" t="s">
        <v>17</v>
      </c>
      <c r="H5329" s="56" t="s">
        <v>2271</v>
      </c>
      <c r="I5329" s="56" t="s">
        <v>32</v>
      </c>
      <c r="J5329" s="56" t="s">
        <v>2282</v>
      </c>
      <c r="K5329" s="56" t="s">
        <v>2283</v>
      </c>
      <c r="L5329" s="56" t="s">
        <v>17537</v>
      </c>
      <c r="M5329" s="56" t="s">
        <v>2284</v>
      </c>
      <c r="N5329" s="57">
        <v>1040</v>
      </c>
      <c r="O5329" s="62">
        <v>16</v>
      </c>
      <c r="P5329" s="56">
        <v>65</v>
      </c>
      <c r="Q5329" s="63">
        <f>65/5</f>
        <v>13</v>
      </c>
      <c r="R5329" s="64">
        <f>16*5</f>
        <v>80</v>
      </c>
      <c r="S5329" s="56" t="s">
        <v>2270</v>
      </c>
      <c r="T5329" s="56" t="s">
        <v>815</v>
      </c>
      <c r="U5329" s="56" t="s">
        <v>32</v>
      </c>
      <c r="V5329" s="52"/>
      <c r="W5329" s="63">
        <f>65/5</f>
        <v>13</v>
      </c>
      <c r="X5329" s="64">
        <f>16*5</f>
        <v>80</v>
      </c>
      <c r="Y5329" s="56" t="s">
        <v>17538</v>
      </c>
      <c r="Z5329" s="56" t="s">
        <v>4443</v>
      </c>
      <c r="AA5329" s="7"/>
      <c r="AB5329" s="7"/>
      <c r="AC5329" s="7"/>
      <c r="AD5329" s="1" t="s">
        <v>16282</v>
      </c>
    </row>
    <row r="5330" spans="1:30">
      <c r="A5330" s="55">
        <v>43949</v>
      </c>
      <c r="B5330" s="56" t="s">
        <v>21</v>
      </c>
      <c r="C5330" s="56" t="s">
        <v>4499</v>
      </c>
      <c r="D5330" s="56" t="s">
        <v>2194</v>
      </c>
      <c r="E5330" s="56" t="s">
        <v>16</v>
      </c>
      <c r="F5330" s="56" t="s">
        <v>2204</v>
      </c>
      <c r="G5330" s="56" t="s">
        <v>17</v>
      </c>
      <c r="H5330" s="56" t="s">
        <v>2226</v>
      </c>
      <c r="I5330" s="56" t="s">
        <v>32</v>
      </c>
      <c r="J5330" s="56" t="s">
        <v>2227</v>
      </c>
      <c r="K5330" s="56" t="s">
        <v>2228</v>
      </c>
      <c r="L5330" s="56" t="s">
        <v>17091</v>
      </c>
      <c r="M5330" s="56" t="s">
        <v>2224</v>
      </c>
      <c r="N5330" s="57">
        <v>699000</v>
      </c>
      <c r="O5330" s="62">
        <v>100000</v>
      </c>
      <c r="P5330" s="56">
        <v>6.99</v>
      </c>
      <c r="Q5330" s="63">
        <f>+P5330*2</f>
        <v>13.98</v>
      </c>
      <c r="R5330" s="64">
        <v>50000</v>
      </c>
      <c r="S5330" s="56" t="s">
        <v>2229</v>
      </c>
      <c r="T5330" s="56" t="s">
        <v>2211</v>
      </c>
      <c r="U5330" s="56" t="s">
        <v>32</v>
      </c>
      <c r="V5330" s="52"/>
      <c r="W5330" s="63">
        <f>+V5330*2</f>
        <v>0</v>
      </c>
      <c r="X5330" s="64">
        <v>50000</v>
      </c>
      <c r="Y5330" s="56" t="s">
        <v>17539</v>
      </c>
      <c r="Z5330" s="56" t="s">
        <v>4443</v>
      </c>
      <c r="AA5330" s="7"/>
      <c r="AB5330" s="7"/>
      <c r="AC5330" s="7"/>
      <c r="AD5330" s="1" t="s">
        <v>16282</v>
      </c>
    </row>
    <row r="5331" spans="1:30">
      <c r="A5331" s="55">
        <v>43943</v>
      </c>
      <c r="B5331" s="56" t="s">
        <v>15</v>
      </c>
      <c r="C5331" s="56" t="s">
        <v>4464</v>
      </c>
      <c r="D5331" s="56" t="s">
        <v>2766</v>
      </c>
      <c r="E5331" s="56" t="s">
        <v>16</v>
      </c>
      <c r="F5331" s="56" t="s">
        <v>2132</v>
      </c>
      <c r="G5331" s="56" t="s">
        <v>17</v>
      </c>
      <c r="H5331" s="56" t="s">
        <v>3080</v>
      </c>
      <c r="I5331" s="56" t="s">
        <v>32</v>
      </c>
      <c r="J5331" s="56" t="s">
        <v>3081</v>
      </c>
      <c r="K5331" s="56" t="s">
        <v>3082</v>
      </c>
      <c r="L5331" s="56" t="s">
        <v>17540</v>
      </c>
      <c r="M5331" s="56" t="s">
        <v>3083</v>
      </c>
      <c r="N5331" s="57">
        <v>12180</v>
      </c>
      <c r="O5331" s="62">
        <v>1740</v>
      </c>
      <c r="P5331" s="56">
        <v>7</v>
      </c>
      <c r="Q5331" s="63">
        <f>7*2</f>
        <v>14</v>
      </c>
      <c r="R5331" s="64">
        <f>O5331/2</f>
        <v>870</v>
      </c>
      <c r="S5331" s="56" t="s">
        <v>3078</v>
      </c>
      <c r="T5331" s="56" t="s">
        <v>3079</v>
      </c>
      <c r="U5331" s="56" t="s">
        <v>32</v>
      </c>
      <c r="V5331" s="52"/>
      <c r="W5331" s="63">
        <f>7*2</f>
        <v>14</v>
      </c>
      <c r="X5331" s="20">
        <v>0</v>
      </c>
      <c r="Y5331" s="56" t="s">
        <v>17541</v>
      </c>
      <c r="Z5331" s="56" t="s">
        <v>4443</v>
      </c>
      <c r="AA5331" s="7"/>
      <c r="AB5331" s="7"/>
      <c r="AC5331" s="7"/>
      <c r="AD5331" s="1" t="s">
        <v>16282</v>
      </c>
    </row>
    <row r="5332" spans="1:30">
      <c r="A5332" s="55">
        <v>43950</v>
      </c>
      <c r="B5332" s="56" t="s">
        <v>21</v>
      </c>
      <c r="C5332" s="56" t="s">
        <v>4483</v>
      </c>
      <c r="D5332" s="56" t="s">
        <v>39</v>
      </c>
      <c r="E5332" s="56" t="s">
        <v>117</v>
      </c>
      <c r="F5332" s="56" t="s">
        <v>6899</v>
      </c>
      <c r="G5332" s="56" t="s">
        <v>37</v>
      </c>
      <c r="H5332" s="56" t="s">
        <v>17534</v>
      </c>
      <c r="I5332" s="56" t="s">
        <v>32</v>
      </c>
      <c r="J5332" s="56" t="s">
        <v>17542</v>
      </c>
      <c r="K5332" s="56" t="s">
        <v>8393</v>
      </c>
      <c r="L5332" s="56" t="s">
        <v>17543</v>
      </c>
      <c r="M5332" s="56">
        <v>29530767000104</v>
      </c>
      <c r="N5332" s="57">
        <v>25600</v>
      </c>
      <c r="O5332" s="62">
        <v>320</v>
      </c>
      <c r="P5332" s="56">
        <v>80</v>
      </c>
      <c r="Q5332" s="63">
        <f>80/5</f>
        <v>16</v>
      </c>
      <c r="R5332" s="64">
        <f>320*5</f>
        <v>1600</v>
      </c>
      <c r="S5332" s="29" t="s">
        <v>45</v>
      </c>
      <c r="T5332" s="56"/>
      <c r="U5332" s="56" t="s">
        <v>32</v>
      </c>
      <c r="V5332" s="52"/>
      <c r="W5332" s="63">
        <f>80/5</f>
        <v>16</v>
      </c>
      <c r="X5332" s="64">
        <f>320*5</f>
        <v>1600</v>
      </c>
      <c r="Y5332" s="56" t="s">
        <v>17544</v>
      </c>
      <c r="Z5332" s="56" t="s">
        <v>4443</v>
      </c>
      <c r="AA5332" s="7"/>
      <c r="AB5332" s="7"/>
      <c r="AC5332" s="7"/>
      <c r="AD5332" s="1" t="s">
        <v>16282</v>
      </c>
    </row>
    <row r="5333" spans="1:30">
      <c r="A5333" s="55">
        <v>43938</v>
      </c>
      <c r="B5333" s="56" t="s">
        <v>21</v>
      </c>
      <c r="C5333" s="56" t="s">
        <v>16734</v>
      </c>
      <c r="D5333" s="56" t="s">
        <v>3155</v>
      </c>
      <c r="E5333" s="56" t="s">
        <v>16</v>
      </c>
      <c r="F5333" s="56" t="s">
        <v>3156</v>
      </c>
      <c r="G5333" s="56" t="s">
        <v>17</v>
      </c>
      <c r="H5333" s="56" t="s">
        <v>3203</v>
      </c>
      <c r="I5333" s="56" t="s">
        <v>32</v>
      </c>
      <c r="J5333" s="56" t="s">
        <v>3194</v>
      </c>
      <c r="K5333" s="56"/>
      <c r="L5333" s="56" t="s">
        <v>17545</v>
      </c>
      <c r="M5333" s="56">
        <v>9327149000154</v>
      </c>
      <c r="N5333" s="57">
        <v>200000</v>
      </c>
      <c r="O5333" s="62">
        <v>10000</v>
      </c>
      <c r="P5333" s="56">
        <v>20</v>
      </c>
      <c r="Q5333" s="63">
        <f>20*0.8</f>
        <v>16</v>
      </c>
      <c r="R5333" s="64">
        <f>O5333/0.8</f>
        <v>12500</v>
      </c>
      <c r="S5333" s="29" t="s">
        <v>3196</v>
      </c>
      <c r="T5333" s="56"/>
      <c r="U5333" s="56" t="s">
        <v>32</v>
      </c>
      <c r="V5333" s="52"/>
      <c r="W5333" s="63">
        <f>20*0.8</f>
        <v>16</v>
      </c>
      <c r="X5333" s="20">
        <v>0</v>
      </c>
      <c r="Y5333" s="56" t="s">
        <v>17546</v>
      </c>
      <c r="Z5333" s="56" t="s">
        <v>4443</v>
      </c>
      <c r="AA5333" s="7"/>
      <c r="AB5333" s="7"/>
      <c r="AC5333" s="7"/>
      <c r="AD5333" s="1" t="s">
        <v>16282</v>
      </c>
    </row>
    <row r="5334" spans="1:30">
      <c r="A5334" s="55">
        <v>43945</v>
      </c>
      <c r="B5334" s="56" t="s">
        <v>21</v>
      </c>
      <c r="C5334" s="56" t="s">
        <v>17547</v>
      </c>
      <c r="D5334" s="56" t="s">
        <v>904</v>
      </c>
      <c r="E5334" s="56" t="s">
        <v>16</v>
      </c>
      <c r="F5334" s="56" t="s">
        <v>1303</v>
      </c>
      <c r="G5334" s="56" t="s">
        <v>17</v>
      </c>
      <c r="H5334" s="56" t="s">
        <v>17548</v>
      </c>
      <c r="I5334" s="56" t="s">
        <v>32</v>
      </c>
      <c r="J5334" s="56"/>
      <c r="K5334" s="56" t="s">
        <v>3360</v>
      </c>
      <c r="L5334" s="56" t="s">
        <v>17549</v>
      </c>
      <c r="M5334" s="56" t="s">
        <v>17550</v>
      </c>
      <c r="N5334" s="57">
        <v>5525</v>
      </c>
      <c r="O5334" s="62">
        <v>65</v>
      </c>
      <c r="P5334" s="56">
        <v>85</v>
      </c>
      <c r="Q5334" s="63">
        <f>85/5</f>
        <v>17</v>
      </c>
      <c r="R5334" s="64">
        <f>65*5</f>
        <v>325</v>
      </c>
      <c r="S5334" s="56" t="s">
        <v>1282</v>
      </c>
      <c r="T5334" s="56"/>
      <c r="U5334" s="56" t="s">
        <v>32</v>
      </c>
      <c r="V5334" s="52"/>
      <c r="W5334" s="63">
        <f>85/5</f>
        <v>17</v>
      </c>
      <c r="X5334" s="64">
        <f>65*5</f>
        <v>325</v>
      </c>
      <c r="Y5334" s="56" t="s">
        <v>17551</v>
      </c>
      <c r="Z5334" s="56" t="s">
        <v>4443</v>
      </c>
      <c r="AA5334" s="7"/>
      <c r="AB5334" s="7"/>
      <c r="AC5334" s="7"/>
      <c r="AD5334" s="1" t="s">
        <v>16282</v>
      </c>
    </row>
    <row r="5335" spans="1:30">
      <c r="A5335" s="55">
        <v>43924</v>
      </c>
      <c r="B5335" s="56" t="s">
        <v>21</v>
      </c>
      <c r="C5335" s="56" t="s">
        <v>6136</v>
      </c>
      <c r="D5335" s="56" t="s">
        <v>904</v>
      </c>
      <c r="E5335" s="56" t="s">
        <v>16</v>
      </c>
      <c r="F5335" s="56" t="s">
        <v>3376</v>
      </c>
      <c r="G5335" s="56" t="s">
        <v>17</v>
      </c>
      <c r="H5335" s="56" t="s">
        <v>3384</v>
      </c>
      <c r="I5335" s="56" t="s">
        <v>32</v>
      </c>
      <c r="J5335" s="56" t="s">
        <v>2283</v>
      </c>
      <c r="K5335" s="56"/>
      <c r="L5335" s="56" t="s">
        <v>17552</v>
      </c>
      <c r="M5335" s="56"/>
      <c r="N5335" s="57">
        <v>30600</v>
      </c>
      <c r="O5335" s="62">
        <v>360</v>
      </c>
      <c r="P5335" s="56">
        <v>85</v>
      </c>
      <c r="Q5335" s="63">
        <f>P5335/5</f>
        <v>17</v>
      </c>
      <c r="R5335" s="64">
        <f>O5335*5</f>
        <v>1800</v>
      </c>
      <c r="S5335" s="56" t="s">
        <v>3370</v>
      </c>
      <c r="T5335" s="56"/>
      <c r="U5335" s="56" t="s">
        <v>32</v>
      </c>
      <c r="V5335" s="52"/>
      <c r="W5335" s="63">
        <f>V5335/5</f>
        <v>0</v>
      </c>
      <c r="X5335" s="20">
        <v>0</v>
      </c>
      <c r="Y5335" s="56" t="s">
        <v>17553</v>
      </c>
      <c r="Z5335" s="56" t="s">
        <v>4443</v>
      </c>
      <c r="AA5335" s="7"/>
      <c r="AB5335" s="7"/>
      <c r="AC5335" s="7"/>
      <c r="AD5335" s="1" t="s">
        <v>16282</v>
      </c>
    </row>
    <row r="5336" spans="1:30">
      <c r="A5336" s="55">
        <v>43949</v>
      </c>
      <c r="B5336" s="56" t="s">
        <v>21</v>
      </c>
      <c r="C5336" s="56" t="s">
        <v>5327</v>
      </c>
      <c r="D5336" s="56" t="s">
        <v>904</v>
      </c>
      <c r="E5336" s="56" t="s">
        <v>16</v>
      </c>
      <c r="F5336" s="56" t="s">
        <v>3478</v>
      </c>
      <c r="G5336" s="56" t="s">
        <v>17</v>
      </c>
      <c r="H5336" s="56" t="s">
        <v>3498</v>
      </c>
      <c r="I5336" s="56" t="s">
        <v>32</v>
      </c>
      <c r="J5336" s="56"/>
      <c r="K5336" s="56" t="s">
        <v>3481</v>
      </c>
      <c r="L5336" s="56" t="s">
        <v>17554</v>
      </c>
      <c r="M5336" s="56" t="s">
        <v>3500</v>
      </c>
      <c r="N5336" s="57">
        <v>748995</v>
      </c>
      <c r="O5336" s="62">
        <v>8350</v>
      </c>
      <c r="P5336" s="56">
        <v>89.7</v>
      </c>
      <c r="Q5336" s="63">
        <f>+P5336/5</f>
        <v>17.940000000000001</v>
      </c>
      <c r="R5336" s="64">
        <f>+O5336*5</f>
        <v>41750</v>
      </c>
      <c r="S5336" s="56" t="s">
        <v>3484</v>
      </c>
      <c r="T5336" s="56" t="s">
        <v>3485</v>
      </c>
      <c r="U5336" s="56" t="s">
        <v>32</v>
      </c>
      <c r="V5336" s="52"/>
      <c r="W5336" s="63">
        <f>+V5336/5</f>
        <v>0</v>
      </c>
      <c r="X5336" s="20">
        <v>0</v>
      </c>
      <c r="Y5336" s="56" t="s">
        <v>17555</v>
      </c>
      <c r="Z5336" s="56" t="s">
        <v>4443</v>
      </c>
      <c r="AA5336" s="7"/>
      <c r="AB5336" s="7"/>
      <c r="AC5336" s="7"/>
      <c r="AD5336" s="1" t="s">
        <v>16282</v>
      </c>
    </row>
    <row r="5337" spans="1:30">
      <c r="A5337" s="55">
        <v>43948</v>
      </c>
      <c r="B5337" s="56" t="s">
        <v>21</v>
      </c>
      <c r="C5337" s="56" t="s">
        <v>4474</v>
      </c>
      <c r="D5337" s="56" t="s">
        <v>2414</v>
      </c>
      <c r="E5337" s="56" t="s">
        <v>117</v>
      </c>
      <c r="F5337" s="56" t="s">
        <v>2415</v>
      </c>
      <c r="G5337" s="56" t="s">
        <v>17</v>
      </c>
      <c r="H5337" s="56" t="s">
        <v>2416</v>
      </c>
      <c r="I5337" s="56" t="s">
        <v>32</v>
      </c>
      <c r="J5337" s="56" t="s">
        <v>2417</v>
      </c>
      <c r="K5337" s="56" t="s">
        <v>987</v>
      </c>
      <c r="L5337" s="56" t="s">
        <v>17556</v>
      </c>
      <c r="M5337" s="56" t="s">
        <v>2419</v>
      </c>
      <c r="N5337" s="57">
        <v>1960</v>
      </c>
      <c r="O5337" s="62">
        <v>20</v>
      </c>
      <c r="P5337" s="56">
        <v>98</v>
      </c>
      <c r="Q5337" s="63">
        <f>98/5</f>
        <v>19.600000000000001</v>
      </c>
      <c r="R5337" s="64">
        <f>20*5</f>
        <v>100</v>
      </c>
      <c r="S5337" s="29" t="s">
        <v>2421</v>
      </c>
      <c r="T5337" s="56" t="s">
        <v>2422</v>
      </c>
      <c r="U5337" s="56" t="s">
        <v>32</v>
      </c>
      <c r="V5337" s="52"/>
      <c r="W5337" s="63">
        <f>98/5</f>
        <v>19.600000000000001</v>
      </c>
      <c r="X5337" s="64">
        <f>20*5</f>
        <v>100</v>
      </c>
      <c r="Y5337" s="56" t="s">
        <v>17557</v>
      </c>
      <c r="Z5337" s="56" t="s">
        <v>4443</v>
      </c>
      <c r="AA5337" s="7"/>
      <c r="AB5337" s="7"/>
      <c r="AC5337" s="7"/>
      <c r="AD5337" s="1" t="s">
        <v>16282</v>
      </c>
    </row>
    <row r="5338" spans="1:30">
      <c r="A5338" s="55">
        <v>43948</v>
      </c>
      <c r="B5338" s="56" t="s">
        <v>21</v>
      </c>
      <c r="C5338" s="56" t="s">
        <v>4474</v>
      </c>
      <c r="D5338" s="56" t="s">
        <v>2414</v>
      </c>
      <c r="E5338" s="56" t="s">
        <v>117</v>
      </c>
      <c r="F5338" s="56" t="s">
        <v>2423</v>
      </c>
      <c r="G5338" s="56" t="s">
        <v>17</v>
      </c>
      <c r="H5338" s="56" t="s">
        <v>2424</v>
      </c>
      <c r="I5338" s="56" t="s">
        <v>32</v>
      </c>
      <c r="J5338" s="56" t="s">
        <v>2425</v>
      </c>
      <c r="K5338" s="56" t="s">
        <v>987</v>
      </c>
      <c r="L5338" s="56" t="s">
        <v>17556</v>
      </c>
      <c r="M5338" s="56" t="s">
        <v>2419</v>
      </c>
      <c r="N5338" s="57">
        <v>98000</v>
      </c>
      <c r="O5338" s="62">
        <v>1000</v>
      </c>
      <c r="P5338" s="56">
        <v>98</v>
      </c>
      <c r="Q5338" s="63">
        <f>98/5</f>
        <v>19.600000000000001</v>
      </c>
      <c r="R5338" s="64">
        <f>1000*5</f>
        <v>5000</v>
      </c>
      <c r="S5338" s="56" t="s">
        <v>2426</v>
      </c>
      <c r="T5338" s="29" t="s">
        <v>2422</v>
      </c>
      <c r="U5338" s="56" t="s">
        <v>32</v>
      </c>
      <c r="V5338" s="52"/>
      <c r="W5338" s="63">
        <f>98/5</f>
        <v>19.600000000000001</v>
      </c>
      <c r="X5338" s="64">
        <f>1000*5</f>
        <v>5000</v>
      </c>
      <c r="Y5338" s="56" t="s">
        <v>17558</v>
      </c>
      <c r="Z5338" s="56" t="s">
        <v>4443</v>
      </c>
      <c r="AA5338" s="7"/>
      <c r="AB5338" s="7"/>
      <c r="AC5338" s="7"/>
      <c r="AD5338" s="1" t="s">
        <v>16282</v>
      </c>
    </row>
    <row r="5339" spans="1:30">
      <c r="A5339" s="55">
        <v>43941</v>
      </c>
      <c r="B5339" s="56" t="s">
        <v>21</v>
      </c>
      <c r="C5339" s="56" t="s">
        <v>4483</v>
      </c>
      <c r="D5339" s="56" t="s">
        <v>39</v>
      </c>
      <c r="E5339" s="56" t="s">
        <v>16</v>
      </c>
      <c r="F5339" s="56" t="s">
        <v>40</v>
      </c>
      <c r="G5339" s="56" t="s">
        <v>37</v>
      </c>
      <c r="H5339" s="56" t="s">
        <v>59</v>
      </c>
      <c r="I5339" s="56" t="s">
        <v>32</v>
      </c>
      <c r="J5339" s="56" t="s">
        <v>60</v>
      </c>
      <c r="K5339" s="56" t="s">
        <v>61</v>
      </c>
      <c r="L5339" s="56" t="s">
        <v>17559</v>
      </c>
      <c r="M5339" s="56" t="s">
        <v>62</v>
      </c>
      <c r="N5339" s="57">
        <v>154700</v>
      </c>
      <c r="O5339" s="62">
        <v>13000</v>
      </c>
      <c r="P5339" s="56">
        <v>11.9</v>
      </c>
      <c r="Q5339" s="63">
        <f>P5339*2</f>
        <v>23.8</v>
      </c>
      <c r="R5339" s="64">
        <f>O5339/2</f>
        <v>6500</v>
      </c>
      <c r="S5339" s="29" t="s">
        <v>45</v>
      </c>
      <c r="T5339" s="56"/>
      <c r="U5339" s="56" t="s">
        <v>32</v>
      </c>
      <c r="V5339" s="52"/>
      <c r="W5339" s="63">
        <f>V5339*2</f>
        <v>0</v>
      </c>
      <c r="X5339" s="20">
        <v>0</v>
      </c>
      <c r="Y5339" s="56" t="s">
        <v>17560</v>
      </c>
      <c r="Z5339" s="56" t="s">
        <v>4443</v>
      </c>
      <c r="AA5339" s="7"/>
      <c r="AB5339" s="7"/>
      <c r="AC5339" s="7"/>
      <c r="AD5339" s="1" t="s">
        <v>16282</v>
      </c>
    </row>
    <row r="5340" spans="1:30">
      <c r="A5340" s="55">
        <v>43945</v>
      </c>
      <c r="B5340" s="56" t="s">
        <v>15</v>
      </c>
      <c r="C5340" s="56" t="s">
        <v>4472</v>
      </c>
      <c r="D5340" s="56" t="s">
        <v>3952</v>
      </c>
      <c r="E5340" s="56" t="s">
        <v>128</v>
      </c>
      <c r="F5340" s="56" t="s">
        <v>4016</v>
      </c>
      <c r="G5340" s="56" t="s">
        <v>17</v>
      </c>
      <c r="H5340" s="56" t="s">
        <v>17561</v>
      </c>
      <c r="I5340" s="56" t="s">
        <v>32</v>
      </c>
      <c r="J5340" s="56" t="s">
        <v>4049</v>
      </c>
      <c r="K5340" s="56" t="s">
        <v>17562</v>
      </c>
      <c r="L5340" s="56" t="s">
        <v>17563</v>
      </c>
      <c r="M5340" s="56" t="s">
        <v>4050</v>
      </c>
      <c r="N5340" s="57">
        <v>37273.599999999999</v>
      </c>
      <c r="O5340" s="62">
        <f>N5340/P5340</f>
        <v>2911.9999999999995</v>
      </c>
      <c r="P5340" s="56">
        <v>12.8</v>
      </c>
      <c r="Q5340" s="63">
        <f>P5340*2</f>
        <v>25.6</v>
      </c>
      <c r="R5340" s="64">
        <f>O5340/2</f>
        <v>1455.9999999999998</v>
      </c>
      <c r="S5340" s="56" t="s">
        <v>3957</v>
      </c>
      <c r="T5340" s="56" t="s">
        <v>3958</v>
      </c>
      <c r="U5340" s="56" t="s">
        <v>32</v>
      </c>
      <c r="V5340" s="52"/>
      <c r="W5340" s="63">
        <f>V5340*2</f>
        <v>0</v>
      </c>
      <c r="X5340" s="20">
        <v>0</v>
      </c>
      <c r="Y5340" s="56" t="s">
        <v>17564</v>
      </c>
      <c r="Z5340" s="56" t="s">
        <v>4443</v>
      </c>
      <c r="AA5340" s="7"/>
      <c r="AB5340" s="7"/>
      <c r="AC5340" s="7"/>
      <c r="AD5340" s="1" t="s">
        <v>16282</v>
      </c>
    </row>
    <row r="5341" spans="1:30">
      <c r="A5341" s="55">
        <v>43945</v>
      </c>
      <c r="B5341" s="56" t="s">
        <v>21</v>
      </c>
      <c r="C5341" s="56" t="s">
        <v>4491</v>
      </c>
      <c r="D5341" s="56" t="s">
        <v>2194</v>
      </c>
      <c r="E5341" s="56" t="s">
        <v>16</v>
      </c>
      <c r="F5341" s="56" t="s">
        <v>2265</v>
      </c>
      <c r="G5341" s="56" t="s">
        <v>17</v>
      </c>
      <c r="H5341" s="56" t="s">
        <v>2276</v>
      </c>
      <c r="I5341" s="56" t="s">
        <v>32</v>
      </c>
      <c r="J5341" s="56" t="s">
        <v>2272</v>
      </c>
      <c r="K5341" s="56" t="s">
        <v>97</v>
      </c>
      <c r="L5341" s="56" t="s">
        <v>2273</v>
      </c>
      <c r="M5341" s="56" t="s">
        <v>2274</v>
      </c>
      <c r="N5341" s="57">
        <v>2940</v>
      </c>
      <c r="O5341" s="62">
        <v>210</v>
      </c>
      <c r="P5341" s="56">
        <v>14</v>
      </c>
      <c r="Q5341" s="63">
        <f>14*2</f>
        <v>28</v>
      </c>
      <c r="R5341" s="64">
        <f>210/2</f>
        <v>105</v>
      </c>
      <c r="S5341" s="29" t="s">
        <v>2270</v>
      </c>
      <c r="T5341" s="56" t="s">
        <v>815</v>
      </c>
      <c r="U5341" s="56" t="s">
        <v>32</v>
      </c>
      <c r="V5341" s="52"/>
      <c r="W5341" s="63">
        <f>14*2</f>
        <v>28</v>
      </c>
      <c r="X5341" s="64">
        <f>210/2</f>
        <v>105</v>
      </c>
      <c r="Y5341" s="56" t="s">
        <v>17565</v>
      </c>
      <c r="Z5341" s="56" t="s">
        <v>4443</v>
      </c>
      <c r="AA5341" s="7"/>
      <c r="AB5341" s="7"/>
      <c r="AC5341" s="7"/>
      <c r="AD5341" s="1" t="s">
        <v>16282</v>
      </c>
    </row>
    <row r="5342" spans="1:30">
      <c r="A5342" s="55">
        <v>43948</v>
      </c>
      <c r="B5342" s="56" t="s">
        <v>21</v>
      </c>
      <c r="C5342" s="56" t="s">
        <v>4474</v>
      </c>
      <c r="D5342" s="56" t="s">
        <v>2414</v>
      </c>
      <c r="E5342" s="56" t="s">
        <v>16</v>
      </c>
      <c r="F5342" s="56" t="s">
        <v>363</v>
      </c>
      <c r="G5342" s="56" t="s">
        <v>17</v>
      </c>
      <c r="H5342" s="56" t="s">
        <v>2427</v>
      </c>
      <c r="I5342" s="56" t="s">
        <v>32</v>
      </c>
      <c r="J5342" s="56" t="s">
        <v>2428</v>
      </c>
      <c r="K5342" s="56" t="s">
        <v>2430</v>
      </c>
      <c r="L5342" s="56" t="s">
        <v>17566</v>
      </c>
      <c r="M5342" s="56" t="s">
        <v>2431</v>
      </c>
      <c r="N5342" s="57">
        <v>320000</v>
      </c>
      <c r="O5342" s="62">
        <v>20000</v>
      </c>
      <c r="P5342" s="56">
        <v>16</v>
      </c>
      <c r="Q5342" s="63">
        <v>32</v>
      </c>
      <c r="R5342" s="64">
        <v>10000</v>
      </c>
      <c r="S5342" s="56" t="s">
        <v>2432</v>
      </c>
      <c r="T5342" s="56" t="s">
        <v>2422</v>
      </c>
      <c r="U5342" s="56" t="s">
        <v>32</v>
      </c>
      <c r="V5342" s="52"/>
      <c r="W5342" s="63">
        <v>32</v>
      </c>
      <c r="X5342" s="64">
        <v>10000</v>
      </c>
      <c r="Y5342" s="56" t="s">
        <v>17567</v>
      </c>
      <c r="Z5342" s="56" t="s">
        <v>4443</v>
      </c>
      <c r="AA5342" s="7"/>
      <c r="AB5342" s="7"/>
      <c r="AC5342" s="7"/>
      <c r="AD5342" s="1" t="s">
        <v>16282</v>
      </c>
    </row>
    <row r="5343" spans="1:30">
      <c r="A5343" s="55">
        <v>43944</v>
      </c>
      <c r="B5343" s="56" t="s">
        <v>15</v>
      </c>
      <c r="C5343" s="56" t="s">
        <v>4244</v>
      </c>
      <c r="D5343" s="56" t="s">
        <v>3155</v>
      </c>
      <c r="E5343" s="56" t="s">
        <v>16</v>
      </c>
      <c r="F5343" s="56" t="s">
        <v>4591</v>
      </c>
      <c r="G5343" s="56" t="s">
        <v>17</v>
      </c>
      <c r="H5343" s="56" t="s">
        <v>17568</v>
      </c>
      <c r="I5343" s="56" t="s">
        <v>32</v>
      </c>
      <c r="J5343" s="56" t="s">
        <v>17569</v>
      </c>
      <c r="K5343" s="56"/>
      <c r="L5343" s="56" t="s">
        <v>17570</v>
      </c>
      <c r="M5343" s="56" t="s">
        <v>17571</v>
      </c>
      <c r="N5343" s="57">
        <v>240648</v>
      </c>
      <c r="O5343" s="62">
        <v>13008</v>
      </c>
      <c r="P5343" s="56">
        <v>18.5</v>
      </c>
      <c r="Q5343" s="63">
        <f>P5343/0.43</f>
        <v>43.02325581395349</v>
      </c>
      <c r="R5343" s="64">
        <f>O5343*0.43</f>
        <v>5593.44</v>
      </c>
      <c r="S5343" s="56" t="s">
        <v>17572</v>
      </c>
      <c r="T5343" s="56"/>
      <c r="U5343" s="56" t="s">
        <v>32</v>
      </c>
      <c r="V5343" s="52"/>
      <c r="W5343" s="63">
        <f>V5343/0.43</f>
        <v>0</v>
      </c>
      <c r="X5343" s="20">
        <v>0</v>
      </c>
      <c r="Y5343" s="56" t="s">
        <v>17573</v>
      </c>
      <c r="Z5343" s="56" t="s">
        <v>4443</v>
      </c>
      <c r="AA5343" s="7"/>
      <c r="AB5343" s="7"/>
      <c r="AC5343" s="7"/>
      <c r="AD5343" s="1" t="s">
        <v>16282</v>
      </c>
    </row>
    <row r="5344" spans="1:30">
      <c r="A5344" s="55">
        <v>43943</v>
      </c>
      <c r="B5344" s="56" t="s">
        <v>21</v>
      </c>
      <c r="C5344" s="56" t="s">
        <v>5627</v>
      </c>
      <c r="D5344" s="56" t="s">
        <v>773</v>
      </c>
      <c r="E5344" s="56" t="s">
        <v>16</v>
      </c>
      <c r="F5344" s="56" t="s">
        <v>785</v>
      </c>
      <c r="G5344" s="56" t="s">
        <v>17</v>
      </c>
      <c r="H5344" s="56" t="s">
        <v>775</v>
      </c>
      <c r="I5344" s="56" t="s">
        <v>32</v>
      </c>
      <c r="J5344" s="56" t="s">
        <v>786</v>
      </c>
      <c r="K5344" s="56" t="s">
        <v>203</v>
      </c>
      <c r="L5344" s="56" t="s">
        <v>16601</v>
      </c>
      <c r="M5344" s="56" t="s">
        <v>696</v>
      </c>
      <c r="N5344" s="57">
        <v>6993975</v>
      </c>
      <c r="O5344" s="62">
        <v>70050</v>
      </c>
      <c r="P5344" s="56">
        <v>44</v>
      </c>
      <c r="Q5344" s="63">
        <v>44</v>
      </c>
      <c r="R5344" s="64">
        <v>70050</v>
      </c>
      <c r="S5344" s="56" t="s">
        <v>780</v>
      </c>
      <c r="T5344" s="56" t="s">
        <v>781</v>
      </c>
      <c r="U5344" s="56" t="s">
        <v>32</v>
      </c>
      <c r="V5344" s="52"/>
      <c r="W5344" s="63">
        <v>44</v>
      </c>
      <c r="X5344" s="64">
        <v>70050</v>
      </c>
      <c r="Y5344" s="56" t="s">
        <v>17574</v>
      </c>
      <c r="Z5344" s="56" t="s">
        <v>4443</v>
      </c>
      <c r="AA5344" s="7"/>
      <c r="AB5344" s="7"/>
      <c r="AC5344" s="7"/>
      <c r="AD5344" s="1" t="s">
        <v>16282</v>
      </c>
    </row>
    <row r="5345" spans="1:30">
      <c r="A5345" s="55">
        <v>43944</v>
      </c>
      <c r="B5345" s="56" t="s">
        <v>21</v>
      </c>
      <c r="C5345" s="56" t="s">
        <v>4642</v>
      </c>
      <c r="D5345" s="56" t="s">
        <v>2046</v>
      </c>
      <c r="E5345" s="56" t="s">
        <v>117</v>
      </c>
      <c r="F5345" s="56" t="s">
        <v>2124</v>
      </c>
      <c r="G5345" s="56" t="s">
        <v>17</v>
      </c>
      <c r="H5345" s="56" t="s">
        <v>2125</v>
      </c>
      <c r="I5345" s="56" t="s">
        <v>32</v>
      </c>
      <c r="J5345" s="56"/>
      <c r="K5345" s="56"/>
      <c r="L5345" s="56" t="s">
        <v>17575</v>
      </c>
      <c r="M5345" s="56" t="s">
        <v>17576</v>
      </c>
      <c r="N5345" s="57">
        <v>45000</v>
      </c>
      <c r="O5345" s="62">
        <f>N5345/P5345</f>
        <v>1000</v>
      </c>
      <c r="P5345" s="56">
        <v>45</v>
      </c>
      <c r="Q5345" s="63">
        <v>45</v>
      </c>
      <c r="R5345" s="64">
        <v>1000</v>
      </c>
      <c r="S5345" s="56"/>
      <c r="T5345" s="56" t="s">
        <v>2128</v>
      </c>
      <c r="U5345" s="56" t="s">
        <v>32</v>
      </c>
      <c r="V5345" s="52"/>
      <c r="W5345" s="63">
        <v>45</v>
      </c>
      <c r="X5345" s="64">
        <v>1000</v>
      </c>
      <c r="Y5345" s="56" t="s">
        <v>17577</v>
      </c>
      <c r="Z5345" s="56" t="s">
        <v>4443</v>
      </c>
      <c r="AA5345" s="7"/>
      <c r="AB5345" s="7"/>
      <c r="AC5345" s="7"/>
      <c r="AD5345" s="1" t="s">
        <v>16282</v>
      </c>
    </row>
    <row r="5346" spans="1:30">
      <c r="A5346" s="55">
        <v>43949</v>
      </c>
      <c r="B5346" s="56" t="s">
        <v>1385</v>
      </c>
      <c r="C5346" s="56" t="s">
        <v>4499</v>
      </c>
      <c r="D5346" s="56" t="s">
        <v>2194</v>
      </c>
      <c r="E5346" s="56" t="s">
        <v>36</v>
      </c>
      <c r="F5346" s="56" t="s">
        <v>2319</v>
      </c>
      <c r="G5346" s="56" t="s">
        <v>17</v>
      </c>
      <c r="H5346" s="56" t="s">
        <v>17578</v>
      </c>
      <c r="I5346" s="56" t="s">
        <v>32</v>
      </c>
      <c r="J5346" s="56" t="s">
        <v>2321</v>
      </c>
      <c r="K5346" s="56" t="s">
        <v>2321</v>
      </c>
      <c r="L5346" s="56" t="s">
        <v>17579</v>
      </c>
      <c r="M5346" s="56" t="s">
        <v>2338</v>
      </c>
      <c r="N5346" s="57">
        <v>41398.559999999998</v>
      </c>
      <c r="O5346" s="62">
        <v>7992</v>
      </c>
      <c r="P5346" s="56">
        <v>5.18</v>
      </c>
      <c r="Q5346" s="63">
        <f>P5346*20</f>
        <v>103.6</v>
      </c>
      <c r="R5346" s="64">
        <f>O5346/20</f>
        <v>399.6</v>
      </c>
      <c r="S5346" s="29" t="s">
        <v>2324</v>
      </c>
      <c r="T5346" s="56" t="s">
        <v>2325</v>
      </c>
      <c r="U5346" s="56" t="s">
        <v>32</v>
      </c>
      <c r="V5346" s="52"/>
      <c r="W5346" s="63">
        <f>V5346*20</f>
        <v>0</v>
      </c>
      <c r="X5346" s="20">
        <v>0</v>
      </c>
      <c r="Y5346" s="56" t="s">
        <v>17580</v>
      </c>
      <c r="Z5346" s="56" t="s">
        <v>4443</v>
      </c>
      <c r="AA5346" s="7"/>
      <c r="AB5346" s="7"/>
      <c r="AC5346" s="7"/>
      <c r="AD5346" s="1" t="s">
        <v>16282</v>
      </c>
    </row>
    <row r="5347" spans="1:30">
      <c r="A5347" s="55">
        <v>43949</v>
      </c>
      <c r="B5347" s="56" t="s">
        <v>1385</v>
      </c>
      <c r="C5347" s="56" t="s">
        <v>4499</v>
      </c>
      <c r="D5347" s="56" t="s">
        <v>2194</v>
      </c>
      <c r="E5347" s="56" t="s">
        <v>36</v>
      </c>
      <c r="F5347" s="56" t="s">
        <v>2319</v>
      </c>
      <c r="G5347" s="56" t="s">
        <v>17</v>
      </c>
      <c r="H5347" s="56" t="s">
        <v>17581</v>
      </c>
      <c r="I5347" s="56" t="s">
        <v>32</v>
      </c>
      <c r="J5347" s="56" t="s">
        <v>2321</v>
      </c>
      <c r="K5347" s="56" t="s">
        <v>2321</v>
      </c>
      <c r="L5347" s="56" t="s">
        <v>17579</v>
      </c>
      <c r="M5347" s="56" t="s">
        <v>2338</v>
      </c>
      <c r="N5347" s="57">
        <v>62160</v>
      </c>
      <c r="O5347" s="62">
        <v>12000</v>
      </c>
      <c r="P5347" s="56">
        <v>5.18</v>
      </c>
      <c r="Q5347" s="63">
        <f>P5347*20</f>
        <v>103.6</v>
      </c>
      <c r="R5347" s="64">
        <f>O5347/20</f>
        <v>600</v>
      </c>
      <c r="S5347" s="56" t="s">
        <v>2324</v>
      </c>
      <c r="T5347" s="56" t="s">
        <v>2325</v>
      </c>
      <c r="U5347" s="56" t="s">
        <v>32</v>
      </c>
      <c r="V5347" s="52"/>
      <c r="W5347" s="63">
        <f>V5347*20</f>
        <v>0</v>
      </c>
      <c r="X5347" s="20">
        <v>0</v>
      </c>
      <c r="Y5347" s="56" t="s">
        <v>17582</v>
      </c>
      <c r="Z5347" s="56" t="s">
        <v>4443</v>
      </c>
      <c r="AA5347" s="7"/>
      <c r="AB5347" s="7"/>
      <c r="AC5347" s="7"/>
      <c r="AD5347" s="1" t="s">
        <v>16282</v>
      </c>
    </row>
    <row r="5348" spans="1:30">
      <c r="A5348" s="55">
        <v>43941</v>
      </c>
      <c r="B5348" s="56" t="s">
        <v>15</v>
      </c>
      <c r="C5348" s="56" t="s">
        <v>4696</v>
      </c>
      <c r="D5348" s="56" t="s">
        <v>3040</v>
      </c>
      <c r="E5348" s="56" t="s">
        <v>16</v>
      </c>
      <c r="F5348" s="56" t="s">
        <v>3057</v>
      </c>
      <c r="G5348" s="56" t="s">
        <v>17</v>
      </c>
      <c r="H5348" s="56" t="s">
        <v>3058</v>
      </c>
      <c r="I5348" s="56" t="s">
        <v>32</v>
      </c>
      <c r="J5348" s="56" t="s">
        <v>3043</v>
      </c>
      <c r="K5348" s="56" t="s">
        <v>981</v>
      </c>
      <c r="L5348" s="56" t="s">
        <v>3061</v>
      </c>
      <c r="M5348" s="56" t="s">
        <v>3062</v>
      </c>
      <c r="N5348" s="57">
        <v>1118550</v>
      </c>
      <c r="O5348" s="62"/>
      <c r="P5348" s="56"/>
      <c r="Q5348" s="63" t="s">
        <v>815</v>
      </c>
      <c r="R5348" s="63" t="s">
        <v>815</v>
      </c>
      <c r="S5348" s="56" t="s">
        <v>3047</v>
      </c>
      <c r="T5348" s="56"/>
      <c r="U5348" s="56" t="s">
        <v>32</v>
      </c>
      <c r="V5348" s="52"/>
      <c r="W5348" s="63" t="s">
        <v>815</v>
      </c>
      <c r="X5348" s="20">
        <v>0</v>
      </c>
      <c r="Y5348" s="56" t="s">
        <v>17583</v>
      </c>
      <c r="Z5348" s="56" t="s">
        <v>4443</v>
      </c>
      <c r="AA5348" s="7"/>
      <c r="AB5348" s="7"/>
      <c r="AC5348" s="7"/>
      <c r="AD5348" s="1" t="s">
        <v>16282</v>
      </c>
    </row>
    <row r="5349" spans="1:30">
      <c r="A5349" s="55">
        <v>43948</v>
      </c>
      <c r="B5349" s="56" t="s">
        <v>21</v>
      </c>
      <c r="C5349" s="56" t="s">
        <v>5627</v>
      </c>
      <c r="D5349" s="56" t="s">
        <v>773</v>
      </c>
      <c r="E5349" s="56" t="s">
        <v>117</v>
      </c>
      <c r="F5349" s="56" t="s">
        <v>791</v>
      </c>
      <c r="G5349" s="56" t="s">
        <v>17</v>
      </c>
      <c r="H5349" s="56" t="s">
        <v>17584</v>
      </c>
      <c r="I5349" s="56" t="s">
        <v>32</v>
      </c>
      <c r="J5349" s="56"/>
      <c r="K5349" s="56" t="s">
        <v>792</v>
      </c>
      <c r="L5349" s="56" t="s">
        <v>17585</v>
      </c>
      <c r="M5349" s="56" t="s">
        <v>793</v>
      </c>
      <c r="N5349" s="57">
        <v>10059.459999999999</v>
      </c>
      <c r="O5349" s="62">
        <v>10</v>
      </c>
      <c r="P5349" s="56">
        <v>99</v>
      </c>
      <c r="Q5349" s="63">
        <f>P5349/ 5</f>
        <v>19.8</v>
      </c>
      <c r="R5349" s="64">
        <f>O5349*5</f>
        <v>50</v>
      </c>
      <c r="S5349" s="56" t="s">
        <v>780</v>
      </c>
      <c r="T5349" s="29" t="s">
        <v>781</v>
      </c>
      <c r="U5349" s="56" t="s">
        <v>32</v>
      </c>
      <c r="V5349" s="52"/>
      <c r="W5349" s="63">
        <f>V5349/ 5</f>
        <v>0</v>
      </c>
      <c r="X5349" s="20">
        <v>0</v>
      </c>
      <c r="Y5349" s="56" t="s">
        <v>17586</v>
      </c>
      <c r="Z5349" s="56" t="s">
        <v>4443</v>
      </c>
      <c r="AA5349" s="7"/>
      <c r="AB5349" s="7"/>
      <c r="AC5349" s="7"/>
      <c r="AD5349" s="1" t="s">
        <v>16282</v>
      </c>
    </row>
    <row r="5350" spans="1:30">
      <c r="A5350" s="55">
        <v>43948</v>
      </c>
      <c r="B5350" s="56" t="s">
        <v>21</v>
      </c>
      <c r="C5350" s="56" t="s">
        <v>5627</v>
      </c>
      <c r="D5350" s="56" t="s">
        <v>773</v>
      </c>
      <c r="E5350" s="56" t="s">
        <v>117</v>
      </c>
      <c r="F5350" s="56" t="s">
        <v>795</v>
      </c>
      <c r="G5350" s="56" t="s">
        <v>17</v>
      </c>
      <c r="H5350" s="56" t="s">
        <v>775</v>
      </c>
      <c r="I5350" s="56" t="s">
        <v>32</v>
      </c>
      <c r="J5350" s="56" t="s">
        <v>796</v>
      </c>
      <c r="K5350" s="56" t="s">
        <v>796</v>
      </c>
      <c r="L5350" s="56" t="s">
        <v>798</v>
      </c>
      <c r="M5350" s="56" t="s">
        <v>16870</v>
      </c>
      <c r="N5350" s="57">
        <v>49450</v>
      </c>
      <c r="O5350" s="62">
        <v>1000</v>
      </c>
      <c r="P5350" s="56">
        <v>11.95</v>
      </c>
      <c r="Q5350" s="63" t="s">
        <v>815</v>
      </c>
      <c r="R5350" s="63" t="s">
        <v>815</v>
      </c>
      <c r="S5350" s="29" t="s">
        <v>780</v>
      </c>
      <c r="T5350" s="29" t="s">
        <v>781</v>
      </c>
      <c r="U5350" s="56" t="s">
        <v>32</v>
      </c>
      <c r="V5350" s="52"/>
      <c r="W5350" s="63" t="s">
        <v>815</v>
      </c>
      <c r="X5350" s="20">
        <v>0</v>
      </c>
      <c r="Y5350" s="56" t="s">
        <v>17587</v>
      </c>
      <c r="Z5350" s="56" t="s">
        <v>4443</v>
      </c>
      <c r="AA5350" s="7"/>
      <c r="AB5350" s="7"/>
      <c r="AC5350" s="7"/>
      <c r="AD5350" s="1" t="s">
        <v>16282</v>
      </c>
    </row>
    <row r="5351" spans="1:30" ht="30">
      <c r="A5351" s="55">
        <v>43935</v>
      </c>
      <c r="B5351" s="56" t="s">
        <v>21</v>
      </c>
      <c r="C5351" s="56" t="s">
        <v>4454</v>
      </c>
      <c r="D5351" s="56" t="s">
        <v>904</v>
      </c>
      <c r="E5351" s="56" t="s">
        <v>16</v>
      </c>
      <c r="F5351" s="56" t="s">
        <v>363</v>
      </c>
      <c r="G5351" s="56" t="s">
        <v>17</v>
      </c>
      <c r="H5351" s="56" t="s">
        <v>17588</v>
      </c>
      <c r="I5351" s="56" t="s">
        <v>32</v>
      </c>
      <c r="J5351" s="56" t="s">
        <v>923</v>
      </c>
      <c r="K5351" s="56" t="s">
        <v>17589</v>
      </c>
      <c r="L5351" s="56" t="s">
        <v>17590</v>
      </c>
      <c r="M5351" s="56" t="s">
        <v>925</v>
      </c>
      <c r="N5351" s="57">
        <v>436500</v>
      </c>
      <c r="O5351" s="62"/>
      <c r="P5351" s="56"/>
      <c r="Q5351" s="63" t="s">
        <v>815</v>
      </c>
      <c r="R5351" s="63" t="s">
        <v>815</v>
      </c>
      <c r="S5351" s="65" t="s">
        <v>17591</v>
      </c>
      <c r="T5351" s="29" t="s">
        <v>5069</v>
      </c>
      <c r="U5351" s="56" t="s">
        <v>32</v>
      </c>
      <c r="V5351" s="52"/>
      <c r="W5351" s="63" t="s">
        <v>815</v>
      </c>
      <c r="X5351" s="20">
        <v>0</v>
      </c>
      <c r="Y5351" s="56" t="s">
        <v>17592</v>
      </c>
      <c r="Z5351" s="56" t="s">
        <v>4443</v>
      </c>
      <c r="AA5351" s="7"/>
      <c r="AB5351" s="7"/>
      <c r="AC5351" s="7"/>
      <c r="AD5351" s="1" t="s">
        <v>16282</v>
      </c>
    </row>
    <row r="5352" spans="1:30">
      <c r="A5352" s="55" t="s">
        <v>815</v>
      </c>
      <c r="B5352" s="56" t="s">
        <v>21</v>
      </c>
      <c r="C5352" s="56" t="s">
        <v>4454</v>
      </c>
      <c r="D5352" s="56" t="s">
        <v>904</v>
      </c>
      <c r="E5352" s="56" t="s">
        <v>117</v>
      </c>
      <c r="F5352" s="56" t="s">
        <v>17063</v>
      </c>
      <c r="G5352" s="56" t="s">
        <v>17</v>
      </c>
      <c r="H5352" s="56" t="s">
        <v>17593</v>
      </c>
      <c r="I5352" s="56" t="s">
        <v>32</v>
      </c>
      <c r="J5352" s="56" t="s">
        <v>17594</v>
      </c>
      <c r="K5352" s="56" t="s">
        <v>8647</v>
      </c>
      <c r="L5352" s="56" t="s">
        <v>17595</v>
      </c>
      <c r="M5352" s="56" t="s">
        <v>17596</v>
      </c>
      <c r="N5352" s="57">
        <v>5980</v>
      </c>
      <c r="O5352" s="62"/>
      <c r="P5352" s="56"/>
      <c r="Q5352" s="63" t="s">
        <v>815</v>
      </c>
      <c r="R5352" s="63" t="s">
        <v>815</v>
      </c>
      <c r="S5352" s="56" t="s">
        <v>5042</v>
      </c>
      <c r="T5352" s="29" t="s">
        <v>5069</v>
      </c>
      <c r="U5352" s="56" t="s">
        <v>32</v>
      </c>
      <c r="V5352" s="52"/>
      <c r="W5352" s="63" t="s">
        <v>815</v>
      </c>
      <c r="X5352" s="20">
        <v>0</v>
      </c>
      <c r="Y5352" s="56" t="s">
        <v>17597</v>
      </c>
      <c r="Z5352" s="56" t="s">
        <v>4443</v>
      </c>
      <c r="AA5352" s="7"/>
      <c r="AB5352" s="7"/>
      <c r="AC5352" s="7"/>
      <c r="AD5352" s="1" t="s">
        <v>16282</v>
      </c>
    </row>
    <row r="5353" spans="1:30">
      <c r="A5353" s="55" t="s">
        <v>815</v>
      </c>
      <c r="B5353" s="56" t="s">
        <v>21</v>
      </c>
      <c r="C5353" s="56" t="s">
        <v>4454</v>
      </c>
      <c r="D5353" s="56" t="s">
        <v>904</v>
      </c>
      <c r="E5353" s="56" t="s">
        <v>117</v>
      </c>
      <c r="F5353" s="56" t="s">
        <v>7131</v>
      </c>
      <c r="G5353" s="56" t="s">
        <v>17</v>
      </c>
      <c r="H5353" s="56" t="s">
        <v>1133</v>
      </c>
      <c r="I5353" s="56" t="s">
        <v>32</v>
      </c>
      <c r="J5353" s="56" t="s">
        <v>17598</v>
      </c>
      <c r="K5353" s="56" t="s">
        <v>8647</v>
      </c>
      <c r="L5353" s="56" t="s">
        <v>17599</v>
      </c>
      <c r="M5353" s="56" t="s">
        <v>1363</v>
      </c>
      <c r="N5353" s="57">
        <v>3680</v>
      </c>
      <c r="O5353" s="62"/>
      <c r="P5353" s="56"/>
      <c r="Q5353" s="63" t="s">
        <v>815</v>
      </c>
      <c r="R5353" s="63" t="s">
        <v>815</v>
      </c>
      <c r="S5353" s="56" t="s">
        <v>5042</v>
      </c>
      <c r="T5353" s="56" t="s">
        <v>5069</v>
      </c>
      <c r="U5353" s="56" t="s">
        <v>32</v>
      </c>
      <c r="V5353" s="52"/>
      <c r="W5353" s="63" t="s">
        <v>815</v>
      </c>
      <c r="X5353" s="20">
        <v>0</v>
      </c>
      <c r="Y5353" s="56" t="s">
        <v>17600</v>
      </c>
      <c r="Z5353" s="56" t="s">
        <v>4443</v>
      </c>
      <c r="AA5353" s="7"/>
      <c r="AB5353" s="7"/>
      <c r="AC5353" s="7"/>
      <c r="AD5353" s="1" t="s">
        <v>16282</v>
      </c>
    </row>
    <row r="5354" spans="1:30">
      <c r="A5354" s="55">
        <v>43929</v>
      </c>
      <c r="B5354" s="56" t="s">
        <v>21</v>
      </c>
      <c r="C5354" s="56" t="s">
        <v>4454</v>
      </c>
      <c r="D5354" s="56" t="s">
        <v>904</v>
      </c>
      <c r="E5354" s="56" t="s">
        <v>117</v>
      </c>
      <c r="F5354" s="56" t="s">
        <v>6873</v>
      </c>
      <c r="G5354" s="56" t="s">
        <v>17</v>
      </c>
      <c r="H5354" s="56" t="s">
        <v>17601</v>
      </c>
      <c r="I5354" s="56" t="s">
        <v>32</v>
      </c>
      <c r="J5354" s="56" t="s">
        <v>17602</v>
      </c>
      <c r="K5354" s="56" t="s">
        <v>9881</v>
      </c>
      <c r="L5354" s="56" t="s">
        <v>17603</v>
      </c>
      <c r="M5354" s="56" t="s">
        <v>9882</v>
      </c>
      <c r="N5354" s="57">
        <v>19440</v>
      </c>
      <c r="O5354" s="62"/>
      <c r="P5354" s="56"/>
      <c r="Q5354" s="63" t="s">
        <v>815</v>
      </c>
      <c r="R5354" s="63" t="s">
        <v>815</v>
      </c>
      <c r="S5354" s="56" t="s">
        <v>10540</v>
      </c>
      <c r="T5354" s="56" t="s">
        <v>5069</v>
      </c>
      <c r="U5354" s="56" t="s">
        <v>32</v>
      </c>
      <c r="V5354" s="52"/>
      <c r="W5354" s="63" t="s">
        <v>815</v>
      </c>
      <c r="X5354" s="20">
        <v>0</v>
      </c>
      <c r="Y5354" s="56" t="s">
        <v>17604</v>
      </c>
      <c r="Z5354" s="56" t="s">
        <v>4443</v>
      </c>
      <c r="AA5354" s="7"/>
      <c r="AB5354" s="7"/>
      <c r="AC5354" s="7"/>
      <c r="AD5354" s="1" t="s">
        <v>16282</v>
      </c>
    </row>
    <row r="5355" spans="1:30">
      <c r="A5355" s="55">
        <v>43945</v>
      </c>
      <c r="B5355" s="56" t="s">
        <v>21</v>
      </c>
      <c r="C5355" s="56" t="s">
        <v>17547</v>
      </c>
      <c r="D5355" s="56" t="s">
        <v>904</v>
      </c>
      <c r="E5355" s="56" t="s">
        <v>16</v>
      </c>
      <c r="F5355" s="56" t="s">
        <v>1303</v>
      </c>
      <c r="G5355" s="56" t="s">
        <v>17</v>
      </c>
      <c r="H5355" s="56" t="s">
        <v>3205</v>
      </c>
      <c r="I5355" s="56" t="s">
        <v>32</v>
      </c>
      <c r="J5355" s="56"/>
      <c r="K5355" s="56" t="s">
        <v>3360</v>
      </c>
      <c r="L5355" s="56" t="s">
        <v>17549</v>
      </c>
      <c r="M5355" s="56" t="s">
        <v>3361</v>
      </c>
      <c r="N5355" s="57">
        <v>5525</v>
      </c>
      <c r="O5355" s="62"/>
      <c r="P5355" s="56"/>
      <c r="Q5355" s="63" t="s">
        <v>815</v>
      </c>
      <c r="R5355" s="63" t="s">
        <v>815</v>
      </c>
      <c r="S5355" s="56" t="s">
        <v>1282</v>
      </c>
      <c r="T5355" s="56"/>
      <c r="U5355" s="56" t="s">
        <v>32</v>
      </c>
      <c r="V5355" s="52"/>
      <c r="W5355" s="63" t="s">
        <v>815</v>
      </c>
      <c r="X5355" s="20">
        <v>0</v>
      </c>
      <c r="Y5355" s="56" t="s">
        <v>17605</v>
      </c>
      <c r="Z5355" s="56" t="s">
        <v>4443</v>
      </c>
      <c r="AA5355" s="7"/>
      <c r="AB5355" s="7"/>
      <c r="AC5355" s="7"/>
      <c r="AD5355" s="1" t="s">
        <v>16282</v>
      </c>
    </row>
    <row r="5356" spans="1:30">
      <c r="A5356" s="55">
        <v>43945</v>
      </c>
      <c r="B5356" s="56" t="s">
        <v>21</v>
      </c>
      <c r="C5356" s="56" t="s">
        <v>17547</v>
      </c>
      <c r="D5356" s="56" t="s">
        <v>904</v>
      </c>
      <c r="E5356" s="56" t="s">
        <v>16</v>
      </c>
      <c r="F5356" s="56" t="s">
        <v>1303</v>
      </c>
      <c r="G5356" s="56" t="s">
        <v>17</v>
      </c>
      <c r="H5356" s="56" t="s">
        <v>17606</v>
      </c>
      <c r="I5356" s="56" t="s">
        <v>32</v>
      </c>
      <c r="J5356" s="56"/>
      <c r="K5356" s="56" t="s">
        <v>3364</v>
      </c>
      <c r="L5356" s="56" t="s">
        <v>17607</v>
      </c>
      <c r="M5356" s="56" t="s">
        <v>17608</v>
      </c>
      <c r="N5356" s="57">
        <v>6450</v>
      </c>
      <c r="O5356" s="62"/>
      <c r="P5356" s="56"/>
      <c r="Q5356" s="63" t="s">
        <v>815</v>
      </c>
      <c r="R5356" s="63" t="s">
        <v>815</v>
      </c>
      <c r="S5356" s="56" t="s">
        <v>1282</v>
      </c>
      <c r="T5356" s="56"/>
      <c r="U5356" s="56" t="s">
        <v>32</v>
      </c>
      <c r="V5356" s="52"/>
      <c r="W5356" s="63" t="s">
        <v>815</v>
      </c>
      <c r="X5356" s="20">
        <v>0</v>
      </c>
      <c r="Y5356" s="56" t="s">
        <v>17609</v>
      </c>
      <c r="Z5356" s="56" t="s">
        <v>4443</v>
      </c>
      <c r="AA5356" s="7"/>
      <c r="AB5356" s="7"/>
      <c r="AC5356" s="7"/>
      <c r="AD5356" s="1" t="s">
        <v>16282</v>
      </c>
    </row>
    <row r="5357" spans="1:30">
      <c r="A5357" s="55">
        <v>43945</v>
      </c>
      <c r="B5357" s="56" t="s">
        <v>21</v>
      </c>
      <c r="C5357" s="56" t="s">
        <v>4491</v>
      </c>
      <c r="D5357" s="56" t="s">
        <v>2194</v>
      </c>
      <c r="E5357" s="56" t="s">
        <v>16</v>
      </c>
      <c r="F5357" s="56" t="s">
        <v>2265</v>
      </c>
      <c r="G5357" s="56" t="s">
        <v>17</v>
      </c>
      <c r="H5357" s="56" t="s">
        <v>2285</v>
      </c>
      <c r="I5357" s="56" t="s">
        <v>32</v>
      </c>
      <c r="J5357" s="56" t="s">
        <v>2286</v>
      </c>
      <c r="K5357" s="56" t="s">
        <v>2287</v>
      </c>
      <c r="L5357" s="56" t="s">
        <v>17610</v>
      </c>
      <c r="M5357" s="56" t="s">
        <v>2288</v>
      </c>
      <c r="N5357" s="57">
        <v>7440</v>
      </c>
      <c r="O5357" s="62">
        <f>N5357/P5357</f>
        <v>248000</v>
      </c>
      <c r="P5357" s="56">
        <v>0.03</v>
      </c>
      <c r="Q5357" s="63" t="s">
        <v>815</v>
      </c>
      <c r="R5357" s="63" t="s">
        <v>815</v>
      </c>
      <c r="S5357" s="29" t="s">
        <v>2270</v>
      </c>
      <c r="T5357" s="56" t="s">
        <v>815</v>
      </c>
      <c r="U5357" s="56" t="s">
        <v>32</v>
      </c>
      <c r="V5357" s="52"/>
      <c r="W5357" s="63" t="s">
        <v>815</v>
      </c>
      <c r="X5357" s="20">
        <v>0</v>
      </c>
      <c r="Y5357" s="56" t="s">
        <v>17611</v>
      </c>
      <c r="Z5357" s="56" t="s">
        <v>4443</v>
      </c>
      <c r="AA5357" s="7"/>
      <c r="AB5357" s="7"/>
      <c r="AC5357" s="7"/>
      <c r="AD5357" s="1" t="s">
        <v>16282</v>
      </c>
    </row>
    <row r="5358" spans="1:30">
      <c r="A5358" s="55" t="s">
        <v>815</v>
      </c>
      <c r="B5358" s="56" t="s">
        <v>15</v>
      </c>
      <c r="C5358" s="56" t="s">
        <v>4251</v>
      </c>
      <c r="D5358" s="56" t="s">
        <v>3925</v>
      </c>
      <c r="E5358" s="56" t="s">
        <v>128</v>
      </c>
      <c r="F5358" s="56"/>
      <c r="G5358" s="56" t="s">
        <v>37</v>
      </c>
      <c r="H5358" s="56" t="s">
        <v>17612</v>
      </c>
      <c r="I5358" s="56" t="s">
        <v>32</v>
      </c>
      <c r="J5358" s="56" t="s">
        <v>3927</v>
      </c>
      <c r="K5358" s="56" t="s">
        <v>2161</v>
      </c>
      <c r="L5358" s="56" t="s">
        <v>17613</v>
      </c>
      <c r="M5358" s="56" t="s">
        <v>3932</v>
      </c>
      <c r="N5358" s="57">
        <v>31500</v>
      </c>
      <c r="O5358" s="62">
        <v>1500</v>
      </c>
      <c r="P5358" s="56">
        <v>21</v>
      </c>
      <c r="Q5358" s="63" t="s">
        <v>815</v>
      </c>
      <c r="R5358" s="63" t="s">
        <v>815</v>
      </c>
      <c r="S5358" s="56" t="s">
        <v>3929</v>
      </c>
      <c r="T5358" s="56"/>
      <c r="U5358" s="56" t="s">
        <v>32</v>
      </c>
      <c r="V5358" s="52"/>
      <c r="W5358" s="63" t="s">
        <v>815</v>
      </c>
      <c r="X5358" s="20">
        <v>0</v>
      </c>
      <c r="Y5358" s="56" t="s">
        <v>17614</v>
      </c>
      <c r="Z5358" s="56" t="s">
        <v>4443</v>
      </c>
      <c r="AA5358" s="7"/>
      <c r="AB5358" s="7"/>
      <c r="AC5358" s="7"/>
      <c r="AD5358" s="1" t="s">
        <v>16282</v>
      </c>
    </row>
    <row r="5359" spans="1:30">
      <c r="A5359" s="55">
        <v>43928</v>
      </c>
      <c r="B5359" s="56" t="s">
        <v>21</v>
      </c>
      <c r="C5359" s="56" t="s">
        <v>5366</v>
      </c>
      <c r="D5359" s="56" t="s">
        <v>904</v>
      </c>
      <c r="E5359" s="56" t="s">
        <v>16</v>
      </c>
      <c r="F5359" s="56" t="s">
        <v>1350</v>
      </c>
      <c r="G5359" s="56" t="s">
        <v>17</v>
      </c>
      <c r="H5359" s="56" t="s">
        <v>1362</v>
      </c>
      <c r="I5359" s="56" t="s">
        <v>32</v>
      </c>
      <c r="J5359" s="56"/>
      <c r="K5359" s="56" t="s">
        <v>1017</v>
      </c>
      <c r="L5359" s="56" t="s">
        <v>17615</v>
      </c>
      <c r="M5359" s="56" t="s">
        <v>1363</v>
      </c>
      <c r="N5359" s="57">
        <v>11970</v>
      </c>
      <c r="O5359" s="62">
        <f>N5359/P5359</f>
        <v>114</v>
      </c>
      <c r="P5359" s="56">
        <v>105</v>
      </c>
      <c r="Q5359" s="63" t="s">
        <v>815</v>
      </c>
      <c r="R5359" s="63" t="s">
        <v>815</v>
      </c>
      <c r="S5359" s="29" t="s">
        <v>1354</v>
      </c>
      <c r="T5359" s="56"/>
      <c r="U5359" s="56" t="s">
        <v>32</v>
      </c>
      <c r="V5359" s="52"/>
      <c r="W5359" s="63" t="s">
        <v>815</v>
      </c>
      <c r="X5359" s="20">
        <v>0</v>
      </c>
      <c r="Y5359" s="56" t="s">
        <v>17616</v>
      </c>
      <c r="Z5359" s="56" t="s">
        <v>4443</v>
      </c>
      <c r="AA5359" s="7"/>
      <c r="AB5359" s="7"/>
      <c r="AC5359" s="7"/>
      <c r="AD5359" s="1" t="s">
        <v>16282</v>
      </c>
    </row>
    <row r="5360" spans="1:30">
      <c r="A5360" s="55">
        <v>43948</v>
      </c>
      <c r="B5360" s="56" t="s">
        <v>15</v>
      </c>
      <c r="C5360" s="56" t="s">
        <v>4475</v>
      </c>
      <c r="D5360" s="56" t="s">
        <v>1919</v>
      </c>
      <c r="E5360" s="56" t="s">
        <v>16</v>
      </c>
      <c r="F5360" s="56" t="s">
        <v>17617</v>
      </c>
      <c r="G5360" s="56" t="s">
        <v>17</v>
      </c>
      <c r="H5360" s="56" t="s">
        <v>17618</v>
      </c>
      <c r="I5360" s="56" t="s">
        <v>32</v>
      </c>
      <c r="J5360" s="56" t="s">
        <v>17619</v>
      </c>
      <c r="K5360" s="56" t="s">
        <v>17620</v>
      </c>
      <c r="L5360" s="56" t="s">
        <v>17621</v>
      </c>
      <c r="M5360" s="56" t="s">
        <v>17622</v>
      </c>
      <c r="N5360" s="57">
        <v>56985</v>
      </c>
      <c r="O5360" s="62">
        <v>4350</v>
      </c>
      <c r="P5360" s="62">
        <v>13</v>
      </c>
      <c r="Q5360" s="63">
        <f>P5360*2</f>
        <v>26</v>
      </c>
      <c r="R5360" s="64">
        <f>O5360/2</f>
        <v>2175</v>
      </c>
      <c r="S5360" s="56" t="s">
        <v>17425</v>
      </c>
      <c r="T5360" s="56"/>
      <c r="U5360" s="56" t="s">
        <v>32</v>
      </c>
      <c r="V5360" s="52"/>
      <c r="W5360" s="63">
        <f>V5360*2</f>
        <v>0</v>
      </c>
      <c r="X5360" s="20">
        <v>0</v>
      </c>
      <c r="Y5360" s="56" t="s">
        <v>17623</v>
      </c>
      <c r="Z5360" s="56" t="s">
        <v>4443</v>
      </c>
      <c r="AA5360" s="7"/>
      <c r="AB5360" s="7"/>
      <c r="AC5360" s="7"/>
      <c r="AD5360" s="1" t="s">
        <v>16282</v>
      </c>
    </row>
    <row r="5361" spans="1:30">
      <c r="A5361" s="55">
        <v>43945</v>
      </c>
      <c r="B5361" s="56" t="s">
        <v>15</v>
      </c>
      <c r="C5361" s="56" t="s">
        <v>4475</v>
      </c>
      <c r="D5361" s="56" t="s">
        <v>1919</v>
      </c>
      <c r="E5361" s="56" t="s">
        <v>16</v>
      </c>
      <c r="F5361" s="56" t="s">
        <v>16581</v>
      </c>
      <c r="G5361" s="56" t="s">
        <v>17</v>
      </c>
      <c r="H5361" s="56" t="s">
        <v>17624</v>
      </c>
      <c r="I5361" s="56" t="s">
        <v>32</v>
      </c>
      <c r="J5361" s="56" t="s">
        <v>17625</v>
      </c>
      <c r="K5361" s="56" t="s">
        <v>17626</v>
      </c>
      <c r="L5361" s="56" t="s">
        <v>17627</v>
      </c>
      <c r="M5361" s="56" t="s">
        <v>17628</v>
      </c>
      <c r="N5361" s="57">
        <v>44982</v>
      </c>
      <c r="O5361" s="62"/>
      <c r="P5361" s="56"/>
      <c r="Q5361" s="63" t="s">
        <v>815</v>
      </c>
      <c r="R5361" s="63" t="s">
        <v>815</v>
      </c>
      <c r="S5361" s="56" t="s">
        <v>17629</v>
      </c>
      <c r="T5361" s="56"/>
      <c r="U5361" s="56" t="s">
        <v>32</v>
      </c>
      <c r="V5361" s="52"/>
      <c r="W5361" s="63" t="s">
        <v>815</v>
      </c>
      <c r="X5361" s="20">
        <v>0</v>
      </c>
      <c r="Y5361" s="56" t="s">
        <v>17630</v>
      </c>
      <c r="Z5361" s="56" t="s">
        <v>4443</v>
      </c>
      <c r="AA5361" s="7"/>
      <c r="AB5361" s="7"/>
      <c r="AC5361" s="7"/>
      <c r="AD5361" s="1" t="s">
        <v>16282</v>
      </c>
    </row>
    <row r="5362" spans="1:30">
      <c r="A5362" s="55">
        <v>43944</v>
      </c>
      <c r="B5362" s="56" t="s">
        <v>15</v>
      </c>
      <c r="C5362" s="56" t="s">
        <v>4475</v>
      </c>
      <c r="D5362" s="56" t="s">
        <v>1919</v>
      </c>
      <c r="E5362" s="56" t="s">
        <v>16</v>
      </c>
      <c r="F5362" s="56" t="s">
        <v>16581</v>
      </c>
      <c r="G5362" s="56" t="s">
        <v>17</v>
      </c>
      <c r="H5362" s="56" t="s">
        <v>17631</v>
      </c>
      <c r="I5362" s="56" t="s">
        <v>32</v>
      </c>
      <c r="J5362" s="56" t="s">
        <v>17632</v>
      </c>
      <c r="K5362" s="56" t="s">
        <v>17633</v>
      </c>
      <c r="L5362" s="56" t="s">
        <v>797</v>
      </c>
      <c r="M5362" s="56" t="s">
        <v>797</v>
      </c>
      <c r="N5362" s="57"/>
      <c r="O5362" s="62"/>
      <c r="P5362" s="56"/>
      <c r="Q5362" s="63" t="s">
        <v>815</v>
      </c>
      <c r="R5362" s="63" t="s">
        <v>815</v>
      </c>
      <c r="S5362" s="56" t="s">
        <v>5051</v>
      </c>
      <c r="T5362" s="56"/>
      <c r="U5362" s="56" t="s">
        <v>32</v>
      </c>
      <c r="V5362" s="52"/>
      <c r="W5362" s="63" t="s">
        <v>815</v>
      </c>
      <c r="X5362" s="20">
        <v>0</v>
      </c>
      <c r="Y5362" s="56" t="s">
        <v>17634</v>
      </c>
      <c r="Z5362" s="56" t="s">
        <v>4443</v>
      </c>
      <c r="AA5362" s="7"/>
      <c r="AB5362" s="7"/>
      <c r="AC5362" s="7"/>
      <c r="AD5362" s="1" t="s">
        <v>16282</v>
      </c>
    </row>
    <row r="5363" spans="1:30">
      <c r="A5363" s="55">
        <v>43956</v>
      </c>
      <c r="B5363" s="56" t="s">
        <v>15</v>
      </c>
      <c r="C5363" s="56" t="s">
        <v>4475</v>
      </c>
      <c r="D5363" s="56" t="s">
        <v>1919</v>
      </c>
      <c r="E5363" s="56" t="s">
        <v>16</v>
      </c>
      <c r="F5363" s="56" t="s">
        <v>6087</v>
      </c>
      <c r="G5363" s="56" t="s">
        <v>17</v>
      </c>
      <c r="H5363" s="56" t="s">
        <v>17635</v>
      </c>
      <c r="I5363" s="56" t="s">
        <v>32</v>
      </c>
      <c r="J5363" s="56" t="s">
        <v>17636</v>
      </c>
      <c r="K5363" s="56" t="s">
        <v>17637</v>
      </c>
      <c r="L5363" s="56" t="s">
        <v>17638</v>
      </c>
      <c r="M5363" s="56" t="s">
        <v>17639</v>
      </c>
      <c r="N5363" s="57">
        <v>143753.5</v>
      </c>
      <c r="O5363" s="62"/>
      <c r="P5363" s="56"/>
      <c r="Q5363" s="63" t="s">
        <v>815</v>
      </c>
      <c r="R5363" s="63" t="s">
        <v>815</v>
      </c>
      <c r="S5363" s="56" t="s">
        <v>16343</v>
      </c>
      <c r="T5363" s="56"/>
      <c r="U5363" s="56" t="s">
        <v>32</v>
      </c>
      <c r="V5363" s="52"/>
      <c r="W5363" s="63" t="s">
        <v>815</v>
      </c>
      <c r="X5363" s="20">
        <v>0</v>
      </c>
      <c r="Y5363" s="56" t="s">
        <v>17640</v>
      </c>
      <c r="Z5363" s="56" t="s">
        <v>4443</v>
      </c>
      <c r="AA5363" s="7"/>
      <c r="AB5363" s="7"/>
      <c r="AC5363" s="7"/>
      <c r="AD5363" s="1" t="s">
        <v>16282</v>
      </c>
    </row>
    <row r="5364" spans="1:30">
      <c r="A5364" s="55">
        <v>43944</v>
      </c>
      <c r="B5364" s="56" t="s">
        <v>21</v>
      </c>
      <c r="C5364" s="56" t="s">
        <v>17641</v>
      </c>
      <c r="D5364" s="56" t="s">
        <v>904</v>
      </c>
      <c r="E5364" s="56" t="s">
        <v>16</v>
      </c>
      <c r="F5364" s="56" t="s">
        <v>1315</v>
      </c>
      <c r="G5364" s="56" t="s">
        <v>17</v>
      </c>
      <c r="H5364" s="56" t="s">
        <v>1316</v>
      </c>
      <c r="I5364" s="56" t="s">
        <v>32</v>
      </c>
      <c r="J5364" s="56"/>
      <c r="K5364" s="56" t="s">
        <v>192</v>
      </c>
      <c r="L5364" s="56" t="s">
        <v>17642</v>
      </c>
      <c r="M5364" s="56"/>
      <c r="N5364" s="57">
        <v>54000</v>
      </c>
      <c r="O5364" s="62">
        <v>2000</v>
      </c>
      <c r="P5364" s="66">
        <f>N5364/O5364</f>
        <v>27</v>
      </c>
      <c r="Q5364" s="63" t="s">
        <v>815</v>
      </c>
      <c r="R5364" s="63" t="s">
        <v>815</v>
      </c>
      <c r="S5364" s="56"/>
      <c r="T5364" s="56"/>
      <c r="U5364" s="56" t="s">
        <v>32</v>
      </c>
      <c r="V5364" s="52"/>
      <c r="W5364" s="63" t="s">
        <v>815</v>
      </c>
      <c r="X5364" s="20">
        <v>0</v>
      </c>
      <c r="Y5364" s="56" t="s">
        <v>17643</v>
      </c>
      <c r="Z5364" s="56" t="s">
        <v>4443</v>
      </c>
      <c r="AA5364" s="7"/>
      <c r="AB5364" s="7"/>
      <c r="AC5364" s="7"/>
      <c r="AD5364" s="1" t="s">
        <v>16282</v>
      </c>
    </row>
    <row r="5365" spans="1:30">
      <c r="A5365" s="55">
        <v>43941</v>
      </c>
      <c r="B5365" s="56" t="s">
        <v>15</v>
      </c>
      <c r="C5365" s="56" t="s">
        <v>2884</v>
      </c>
      <c r="D5365" s="56" t="s">
        <v>2877</v>
      </c>
      <c r="E5365" s="56" t="s">
        <v>128</v>
      </c>
      <c r="F5365" s="56" t="s">
        <v>17644</v>
      </c>
      <c r="G5365" s="56" t="s">
        <v>17</v>
      </c>
      <c r="H5365" s="56" t="s">
        <v>2976</v>
      </c>
      <c r="I5365" s="56" t="s">
        <v>32</v>
      </c>
      <c r="J5365" s="56" t="s">
        <v>17645</v>
      </c>
      <c r="K5365" s="56" t="s">
        <v>17646</v>
      </c>
      <c r="L5365" s="56" t="s">
        <v>2973</v>
      </c>
      <c r="M5365" s="56" t="s">
        <v>2200</v>
      </c>
      <c r="N5365" s="57">
        <v>33480</v>
      </c>
      <c r="O5365" s="62">
        <v>12000</v>
      </c>
      <c r="P5365" s="56">
        <v>2.79</v>
      </c>
      <c r="Q5365" s="63" t="s">
        <v>815</v>
      </c>
      <c r="R5365" s="63" t="s">
        <v>815</v>
      </c>
      <c r="S5365" s="29" t="s">
        <v>2977</v>
      </c>
      <c r="T5365" s="29" t="s">
        <v>2890</v>
      </c>
      <c r="U5365" s="56" t="s">
        <v>32</v>
      </c>
      <c r="V5365" s="52"/>
      <c r="W5365" s="63" t="s">
        <v>815</v>
      </c>
      <c r="X5365" s="20">
        <v>0</v>
      </c>
      <c r="Y5365" s="56" t="s">
        <v>17647</v>
      </c>
      <c r="Z5365" s="56" t="s">
        <v>4443</v>
      </c>
      <c r="AA5365" s="7"/>
      <c r="AB5365" s="7"/>
      <c r="AC5365" s="7"/>
      <c r="AD5365" s="1" t="s">
        <v>16282</v>
      </c>
    </row>
    <row r="5366" spans="1:30">
      <c r="A5366" s="55">
        <v>43943</v>
      </c>
      <c r="B5366" s="56" t="s">
        <v>15</v>
      </c>
      <c r="C5366" s="56" t="s">
        <v>2884</v>
      </c>
      <c r="D5366" s="56" t="s">
        <v>2877</v>
      </c>
      <c r="E5366" s="56" t="s">
        <v>16</v>
      </c>
      <c r="F5366" s="56" t="s">
        <v>2978</v>
      </c>
      <c r="G5366" s="56" t="s">
        <v>17</v>
      </c>
      <c r="H5366" s="56" t="s">
        <v>3248</v>
      </c>
      <c r="I5366" s="56" t="s">
        <v>32</v>
      </c>
      <c r="J5366" s="56" t="s">
        <v>3249</v>
      </c>
      <c r="K5366" s="56" t="s">
        <v>3242</v>
      </c>
      <c r="L5366" s="56" t="s">
        <v>3250</v>
      </c>
      <c r="M5366" s="56" t="s">
        <v>3251</v>
      </c>
      <c r="N5366" s="57">
        <v>84500</v>
      </c>
      <c r="O5366" s="62"/>
      <c r="P5366" s="56"/>
      <c r="Q5366" s="63" t="s">
        <v>815</v>
      </c>
      <c r="R5366" s="63" t="s">
        <v>815</v>
      </c>
      <c r="S5366" s="56" t="s">
        <v>3252</v>
      </c>
      <c r="T5366" s="56" t="s">
        <v>2890</v>
      </c>
      <c r="U5366" s="56" t="s">
        <v>32</v>
      </c>
      <c r="V5366" s="52"/>
      <c r="W5366" s="63" t="s">
        <v>815</v>
      </c>
      <c r="X5366" s="20">
        <v>0</v>
      </c>
      <c r="Y5366" s="56" t="s">
        <v>17648</v>
      </c>
      <c r="Z5366" s="56" t="s">
        <v>4443</v>
      </c>
      <c r="AA5366" s="7"/>
      <c r="AB5366" s="7"/>
      <c r="AC5366" s="7"/>
      <c r="AD5366" s="1" t="s">
        <v>16282</v>
      </c>
    </row>
    <row r="5367" spans="1:30">
      <c r="A5367" s="55">
        <v>43944</v>
      </c>
      <c r="B5367" s="56" t="s">
        <v>21</v>
      </c>
      <c r="C5367" s="56" t="s">
        <v>4594</v>
      </c>
      <c r="D5367" s="56" t="s">
        <v>904</v>
      </c>
      <c r="E5367" s="56" t="s">
        <v>117</v>
      </c>
      <c r="F5367" s="56" t="s">
        <v>1191</v>
      </c>
      <c r="G5367" s="56" t="s">
        <v>17</v>
      </c>
      <c r="H5367" s="56" t="s">
        <v>1263</v>
      </c>
      <c r="I5367" s="56" t="s">
        <v>32</v>
      </c>
      <c r="J5367" s="56" t="s">
        <v>1264</v>
      </c>
      <c r="K5367" s="56"/>
      <c r="L5367" s="56" t="s">
        <v>1238</v>
      </c>
      <c r="M5367" s="56" t="s">
        <v>1239</v>
      </c>
      <c r="N5367" s="57">
        <v>2905.6</v>
      </c>
      <c r="O5367" s="62"/>
      <c r="P5367" s="56"/>
      <c r="Q5367" s="63" t="s">
        <v>815</v>
      </c>
      <c r="R5367" s="63" t="s">
        <v>815</v>
      </c>
      <c r="S5367" s="56" t="s">
        <v>1195</v>
      </c>
      <c r="T5367" s="56" t="s">
        <v>1195</v>
      </c>
      <c r="U5367" s="56" t="s">
        <v>32</v>
      </c>
      <c r="V5367" s="52"/>
      <c r="W5367" s="63" t="s">
        <v>815</v>
      </c>
      <c r="X5367" s="20">
        <v>0</v>
      </c>
      <c r="Y5367" s="56" t="s">
        <v>17649</v>
      </c>
      <c r="Z5367" s="56" t="s">
        <v>4443</v>
      </c>
      <c r="AA5367" s="7"/>
      <c r="AB5367" s="7"/>
      <c r="AC5367" s="7"/>
      <c r="AD5367" s="1" t="s">
        <v>16282</v>
      </c>
    </row>
    <row r="5368" spans="1:30">
      <c r="A5368" s="55">
        <v>43944</v>
      </c>
      <c r="B5368" s="56" t="s">
        <v>21</v>
      </c>
      <c r="C5368" s="56" t="s">
        <v>4594</v>
      </c>
      <c r="D5368" s="56" t="s">
        <v>904</v>
      </c>
      <c r="E5368" s="56" t="s">
        <v>16</v>
      </c>
      <c r="F5368" s="56" t="s">
        <v>1191</v>
      </c>
      <c r="G5368" s="56" t="s">
        <v>17</v>
      </c>
      <c r="H5368" s="56" t="s">
        <v>1223</v>
      </c>
      <c r="I5368" s="56" t="s">
        <v>32</v>
      </c>
      <c r="J5368" s="56" t="s">
        <v>1224</v>
      </c>
      <c r="K5368" s="56" t="s">
        <v>1225</v>
      </c>
      <c r="L5368" s="56" t="s">
        <v>17650</v>
      </c>
      <c r="M5368" s="56" t="s">
        <v>1226</v>
      </c>
      <c r="N5368" s="57">
        <v>189740</v>
      </c>
      <c r="O5368" s="62"/>
      <c r="P5368" s="56"/>
      <c r="Q5368" s="63" t="s">
        <v>815</v>
      </c>
      <c r="R5368" s="63" t="s">
        <v>815</v>
      </c>
      <c r="S5368" s="56" t="s">
        <v>1195</v>
      </c>
      <c r="T5368" s="56" t="s">
        <v>1195</v>
      </c>
      <c r="U5368" s="56" t="s">
        <v>32</v>
      </c>
      <c r="V5368" s="52"/>
      <c r="W5368" s="63" t="s">
        <v>815</v>
      </c>
      <c r="X5368" s="20">
        <v>0</v>
      </c>
      <c r="Y5368" s="56" t="s">
        <v>17651</v>
      </c>
      <c r="Z5368" s="56" t="s">
        <v>4443</v>
      </c>
      <c r="AA5368" s="7"/>
      <c r="AB5368" s="7"/>
      <c r="AC5368" s="7"/>
      <c r="AD5368" s="1" t="s">
        <v>16282</v>
      </c>
    </row>
    <row r="5369" spans="1:30">
      <c r="A5369" s="55">
        <v>43923</v>
      </c>
      <c r="B5369" s="56" t="s">
        <v>21</v>
      </c>
      <c r="C5369" s="56" t="s">
        <v>17652</v>
      </c>
      <c r="D5369" s="56" t="s">
        <v>904</v>
      </c>
      <c r="E5369" s="56" t="s">
        <v>16</v>
      </c>
      <c r="F5369" s="56"/>
      <c r="G5369" s="56" t="s">
        <v>17</v>
      </c>
      <c r="H5369" s="56" t="s">
        <v>1010</v>
      </c>
      <c r="I5369" s="56" t="s">
        <v>32</v>
      </c>
      <c r="J5369" s="56" t="s">
        <v>1011</v>
      </c>
      <c r="K5369" s="56"/>
      <c r="L5369" s="56" t="s">
        <v>17653</v>
      </c>
      <c r="M5369" s="56" t="s">
        <v>1012</v>
      </c>
      <c r="N5369" s="57">
        <v>49900</v>
      </c>
      <c r="O5369" s="62"/>
      <c r="P5369" s="56"/>
      <c r="Q5369" s="63" t="s">
        <v>815</v>
      </c>
      <c r="R5369" s="63" t="s">
        <v>815</v>
      </c>
      <c r="S5369" s="56" t="s">
        <v>990</v>
      </c>
      <c r="T5369" s="56"/>
      <c r="U5369" s="56" t="s">
        <v>32</v>
      </c>
      <c r="V5369" s="52"/>
      <c r="W5369" s="63" t="s">
        <v>815</v>
      </c>
      <c r="X5369" s="20">
        <v>0</v>
      </c>
      <c r="Y5369" s="56" t="s">
        <v>17654</v>
      </c>
      <c r="Z5369" s="56" t="s">
        <v>4443</v>
      </c>
      <c r="AA5369" s="7"/>
      <c r="AB5369" s="7"/>
      <c r="AC5369" s="7"/>
      <c r="AD5369" s="1" t="s">
        <v>16282</v>
      </c>
    </row>
    <row r="5370" spans="1:30">
      <c r="A5370" s="55">
        <v>43944</v>
      </c>
      <c r="B5370" s="56" t="s">
        <v>15</v>
      </c>
      <c r="C5370" s="56" t="s">
        <v>4647</v>
      </c>
      <c r="D5370" s="56" t="s">
        <v>4137</v>
      </c>
      <c r="E5370" s="56" t="s">
        <v>16</v>
      </c>
      <c r="F5370" s="56" t="s">
        <v>4138</v>
      </c>
      <c r="G5370" s="56" t="s">
        <v>17</v>
      </c>
      <c r="H5370" s="56" t="s">
        <v>17655</v>
      </c>
      <c r="I5370" s="56" t="s">
        <v>32</v>
      </c>
      <c r="J5370" s="56" t="s">
        <v>4170</v>
      </c>
      <c r="K5370" s="56"/>
      <c r="L5370" s="56" t="s">
        <v>4166</v>
      </c>
      <c r="M5370" s="56" t="s">
        <v>4167</v>
      </c>
      <c r="N5370" s="57">
        <v>13760</v>
      </c>
      <c r="O5370" s="62">
        <v>1600</v>
      </c>
      <c r="P5370" s="56">
        <v>8.6</v>
      </c>
      <c r="Q5370" s="63" t="s">
        <v>815</v>
      </c>
      <c r="R5370" s="63" t="s">
        <v>815</v>
      </c>
      <c r="S5370" s="56" t="s">
        <v>4881</v>
      </c>
      <c r="T5370" s="56" t="s">
        <v>4882</v>
      </c>
      <c r="U5370" s="56" t="s">
        <v>32</v>
      </c>
      <c r="V5370" s="52"/>
      <c r="W5370" s="63" t="s">
        <v>815</v>
      </c>
      <c r="X5370" s="20">
        <v>0</v>
      </c>
      <c r="Y5370" s="56" t="s">
        <v>17656</v>
      </c>
      <c r="Z5370" s="56" t="s">
        <v>4443</v>
      </c>
      <c r="AA5370" s="7"/>
      <c r="AB5370" s="7"/>
      <c r="AC5370" s="7"/>
      <c r="AD5370" s="1" t="s">
        <v>16282</v>
      </c>
    </row>
    <row r="5371" spans="1:30">
      <c r="A5371" s="55" t="s">
        <v>815</v>
      </c>
      <c r="B5371" s="56" t="s">
        <v>15</v>
      </c>
      <c r="C5371" s="56" t="s">
        <v>4458</v>
      </c>
      <c r="D5371" s="56" t="s">
        <v>904</v>
      </c>
      <c r="E5371" s="56" t="s">
        <v>16</v>
      </c>
      <c r="F5371" s="56" t="s">
        <v>2462</v>
      </c>
      <c r="G5371" s="56" t="s">
        <v>17</v>
      </c>
      <c r="H5371" s="56" t="s">
        <v>17657</v>
      </c>
      <c r="I5371" s="56" t="s">
        <v>32</v>
      </c>
      <c r="J5371" s="56" t="s">
        <v>9865</v>
      </c>
      <c r="K5371" s="56" t="s">
        <v>4849</v>
      </c>
      <c r="L5371" s="56" t="s">
        <v>17658</v>
      </c>
      <c r="M5371" s="56" t="s">
        <v>797</v>
      </c>
      <c r="N5371" s="57">
        <v>12793.6</v>
      </c>
      <c r="O5371" s="62"/>
      <c r="P5371" s="56"/>
      <c r="Q5371" s="63" t="s">
        <v>815</v>
      </c>
      <c r="R5371" s="63" t="s">
        <v>815</v>
      </c>
      <c r="S5371" s="56"/>
      <c r="T5371" s="56"/>
      <c r="U5371" s="56" t="s">
        <v>32</v>
      </c>
      <c r="V5371" s="52"/>
      <c r="W5371" s="63" t="s">
        <v>815</v>
      </c>
      <c r="X5371" s="20">
        <v>0</v>
      </c>
      <c r="Y5371" s="56" t="s">
        <v>17659</v>
      </c>
      <c r="Z5371" s="56" t="s">
        <v>4443</v>
      </c>
      <c r="AA5371" s="7"/>
      <c r="AB5371" s="7"/>
      <c r="AC5371" s="7"/>
      <c r="AD5371" s="1" t="s">
        <v>16282</v>
      </c>
    </row>
    <row r="5372" spans="1:30">
      <c r="A5372" s="55" t="s">
        <v>815</v>
      </c>
      <c r="B5372" s="56" t="s">
        <v>15</v>
      </c>
      <c r="C5372" s="56" t="s">
        <v>4458</v>
      </c>
      <c r="D5372" s="56" t="s">
        <v>904</v>
      </c>
      <c r="E5372" s="56" t="s">
        <v>16</v>
      </c>
      <c r="F5372" s="56" t="s">
        <v>2462</v>
      </c>
      <c r="G5372" s="56" t="s">
        <v>17</v>
      </c>
      <c r="H5372" s="56" t="s">
        <v>17657</v>
      </c>
      <c r="I5372" s="56" t="s">
        <v>32</v>
      </c>
      <c r="J5372" s="56" t="s">
        <v>17660</v>
      </c>
      <c r="K5372" s="56" t="s">
        <v>4849</v>
      </c>
      <c r="L5372" s="56" t="s">
        <v>1080</v>
      </c>
      <c r="M5372" s="56" t="s">
        <v>797</v>
      </c>
      <c r="N5372" s="57">
        <v>3200</v>
      </c>
      <c r="O5372" s="62"/>
      <c r="P5372" s="56"/>
      <c r="Q5372" s="63" t="s">
        <v>815</v>
      </c>
      <c r="R5372" s="63" t="s">
        <v>815</v>
      </c>
      <c r="S5372" s="56"/>
      <c r="T5372" s="56"/>
      <c r="U5372" s="56" t="s">
        <v>32</v>
      </c>
      <c r="V5372" s="52"/>
      <c r="W5372" s="63" t="s">
        <v>815</v>
      </c>
      <c r="X5372" s="20">
        <v>0</v>
      </c>
      <c r="Y5372" s="56" t="s">
        <v>17661</v>
      </c>
      <c r="Z5372" s="56" t="s">
        <v>4443</v>
      </c>
      <c r="AA5372" s="7"/>
      <c r="AB5372" s="7"/>
      <c r="AC5372" s="7"/>
      <c r="AD5372" s="1" t="s">
        <v>16282</v>
      </c>
    </row>
    <row r="5373" spans="1:30">
      <c r="A5373" s="55" t="s">
        <v>815</v>
      </c>
      <c r="B5373" s="56" t="s">
        <v>15</v>
      </c>
      <c r="C5373" s="56" t="s">
        <v>4458</v>
      </c>
      <c r="D5373" s="56" t="s">
        <v>904</v>
      </c>
      <c r="E5373" s="56" t="s">
        <v>16</v>
      </c>
      <c r="F5373" s="56" t="s">
        <v>2462</v>
      </c>
      <c r="G5373" s="56" t="s">
        <v>17</v>
      </c>
      <c r="H5373" s="56" t="s">
        <v>17657</v>
      </c>
      <c r="I5373" s="56" t="s">
        <v>32</v>
      </c>
      <c r="J5373" s="56" t="s">
        <v>17279</v>
      </c>
      <c r="K5373" s="56" t="s">
        <v>4849</v>
      </c>
      <c r="L5373" s="56" t="s">
        <v>17662</v>
      </c>
      <c r="M5373" s="56" t="s">
        <v>797</v>
      </c>
      <c r="N5373" s="57">
        <v>2095</v>
      </c>
      <c r="O5373" s="62"/>
      <c r="P5373" s="56"/>
      <c r="Q5373" s="63" t="s">
        <v>815</v>
      </c>
      <c r="R5373" s="63" t="s">
        <v>815</v>
      </c>
      <c r="S5373" s="56"/>
      <c r="T5373" s="56"/>
      <c r="U5373" s="56" t="s">
        <v>32</v>
      </c>
      <c r="V5373" s="52"/>
      <c r="W5373" s="63" t="s">
        <v>815</v>
      </c>
      <c r="X5373" s="20">
        <v>0</v>
      </c>
      <c r="Y5373" s="56" t="s">
        <v>17663</v>
      </c>
      <c r="Z5373" s="56" t="s">
        <v>4443</v>
      </c>
      <c r="AA5373" s="7"/>
      <c r="AB5373" s="7"/>
      <c r="AC5373" s="7"/>
      <c r="AD5373" s="1" t="s">
        <v>16282</v>
      </c>
    </row>
    <row r="5374" spans="1:30">
      <c r="A5374" s="55" t="s">
        <v>815</v>
      </c>
      <c r="B5374" s="56" t="s">
        <v>15</v>
      </c>
      <c r="C5374" s="56" t="s">
        <v>4458</v>
      </c>
      <c r="D5374" s="56" t="s">
        <v>904</v>
      </c>
      <c r="E5374" s="56" t="s">
        <v>16</v>
      </c>
      <c r="F5374" s="56" t="s">
        <v>2462</v>
      </c>
      <c r="G5374" s="56" t="s">
        <v>17</v>
      </c>
      <c r="H5374" s="56" t="s">
        <v>17657</v>
      </c>
      <c r="I5374" s="56" t="s">
        <v>32</v>
      </c>
      <c r="J5374" s="56" t="s">
        <v>17664</v>
      </c>
      <c r="K5374" s="56" t="s">
        <v>4849</v>
      </c>
      <c r="L5374" s="56" t="s">
        <v>17665</v>
      </c>
      <c r="M5374" s="56" t="s">
        <v>797</v>
      </c>
      <c r="N5374" s="57">
        <v>1037.5</v>
      </c>
      <c r="O5374" s="62"/>
      <c r="P5374" s="56"/>
      <c r="Q5374" s="63" t="s">
        <v>815</v>
      </c>
      <c r="R5374" s="63" t="s">
        <v>815</v>
      </c>
      <c r="S5374" s="56"/>
      <c r="T5374" s="56"/>
      <c r="U5374" s="56" t="s">
        <v>32</v>
      </c>
      <c r="V5374" s="52"/>
      <c r="W5374" s="63" t="s">
        <v>815</v>
      </c>
      <c r="X5374" s="20">
        <v>0</v>
      </c>
      <c r="Y5374" s="56" t="s">
        <v>17666</v>
      </c>
      <c r="Z5374" s="56" t="s">
        <v>4443</v>
      </c>
      <c r="AA5374" s="7"/>
      <c r="AB5374" s="7"/>
      <c r="AC5374" s="7"/>
      <c r="AD5374" s="1" t="s">
        <v>16282</v>
      </c>
    </row>
    <row r="5375" spans="1:30">
      <c r="A5375" s="55" t="s">
        <v>815</v>
      </c>
      <c r="B5375" s="56" t="s">
        <v>15</v>
      </c>
      <c r="C5375" s="56" t="s">
        <v>4458</v>
      </c>
      <c r="D5375" s="56" t="s">
        <v>904</v>
      </c>
      <c r="E5375" s="56" t="s">
        <v>16</v>
      </c>
      <c r="F5375" s="56" t="s">
        <v>4459</v>
      </c>
      <c r="G5375" s="56" t="s">
        <v>17</v>
      </c>
      <c r="H5375" s="56" t="s">
        <v>17667</v>
      </c>
      <c r="I5375" s="56" t="s">
        <v>32</v>
      </c>
      <c r="J5375" s="56" t="s">
        <v>9271</v>
      </c>
      <c r="K5375" s="56" t="s">
        <v>4517</v>
      </c>
      <c r="L5375" s="56" t="s">
        <v>9302</v>
      </c>
      <c r="M5375" s="56" t="s">
        <v>797</v>
      </c>
      <c r="N5375" s="57">
        <v>1650</v>
      </c>
      <c r="O5375" s="62"/>
      <c r="P5375" s="56"/>
      <c r="Q5375" s="63" t="s">
        <v>815</v>
      </c>
      <c r="R5375" s="63" t="s">
        <v>815</v>
      </c>
      <c r="S5375" s="56"/>
      <c r="T5375" s="56"/>
      <c r="U5375" s="56" t="s">
        <v>32</v>
      </c>
      <c r="V5375" s="52"/>
      <c r="W5375" s="63" t="s">
        <v>815</v>
      </c>
      <c r="X5375" s="20">
        <v>0</v>
      </c>
      <c r="Y5375" s="56" t="s">
        <v>17668</v>
      </c>
      <c r="Z5375" s="56" t="s">
        <v>4443</v>
      </c>
      <c r="AA5375" s="7"/>
      <c r="AB5375" s="7"/>
      <c r="AC5375" s="7"/>
      <c r="AD5375" s="1" t="s">
        <v>16282</v>
      </c>
    </row>
    <row r="5376" spans="1:30">
      <c r="A5376" s="55" t="s">
        <v>815</v>
      </c>
      <c r="B5376" s="56" t="s">
        <v>15</v>
      </c>
      <c r="C5376" s="56" t="s">
        <v>4458</v>
      </c>
      <c r="D5376" s="56" t="s">
        <v>904</v>
      </c>
      <c r="E5376" s="56" t="s">
        <v>16</v>
      </c>
      <c r="F5376" s="56" t="s">
        <v>2462</v>
      </c>
      <c r="G5376" s="56" t="s">
        <v>17</v>
      </c>
      <c r="H5376" s="56" t="s">
        <v>17669</v>
      </c>
      <c r="I5376" s="56" t="s">
        <v>32</v>
      </c>
      <c r="J5376" s="56" t="s">
        <v>17670</v>
      </c>
      <c r="K5376" s="56" t="s">
        <v>4849</v>
      </c>
      <c r="L5376" s="56" t="s">
        <v>17277</v>
      </c>
      <c r="M5376" s="56" t="s">
        <v>797</v>
      </c>
      <c r="N5376" s="57">
        <v>1186.8</v>
      </c>
      <c r="O5376" s="62"/>
      <c r="P5376" s="56"/>
      <c r="Q5376" s="63" t="s">
        <v>815</v>
      </c>
      <c r="R5376" s="63" t="s">
        <v>815</v>
      </c>
      <c r="S5376" s="56"/>
      <c r="T5376" s="56"/>
      <c r="U5376" s="56" t="s">
        <v>32</v>
      </c>
      <c r="V5376" s="52"/>
      <c r="W5376" s="63" t="s">
        <v>815</v>
      </c>
      <c r="X5376" s="20">
        <v>0</v>
      </c>
      <c r="Y5376" s="56" t="s">
        <v>17671</v>
      </c>
      <c r="Z5376" s="56" t="s">
        <v>4443</v>
      </c>
      <c r="AA5376" s="7"/>
      <c r="AB5376" s="7"/>
      <c r="AC5376" s="7"/>
      <c r="AD5376" s="1" t="s">
        <v>16282</v>
      </c>
    </row>
    <row r="5377" spans="1:30">
      <c r="A5377" s="55" t="s">
        <v>815</v>
      </c>
      <c r="B5377" s="56" t="s">
        <v>15</v>
      </c>
      <c r="C5377" s="56" t="s">
        <v>4458</v>
      </c>
      <c r="D5377" s="56" t="s">
        <v>904</v>
      </c>
      <c r="E5377" s="56" t="s">
        <v>16</v>
      </c>
      <c r="F5377" s="56" t="s">
        <v>4459</v>
      </c>
      <c r="G5377" s="56" t="s">
        <v>17</v>
      </c>
      <c r="H5377" s="56" t="s">
        <v>17522</v>
      </c>
      <c r="I5377" s="56" t="s">
        <v>32</v>
      </c>
      <c r="J5377" s="56" t="s">
        <v>9271</v>
      </c>
      <c r="K5377" s="56" t="s">
        <v>4517</v>
      </c>
      <c r="L5377" s="56" t="s">
        <v>9302</v>
      </c>
      <c r="M5377" s="56" t="s">
        <v>797</v>
      </c>
      <c r="N5377" s="57">
        <v>27200</v>
      </c>
      <c r="O5377" s="62"/>
      <c r="P5377" s="56"/>
      <c r="Q5377" s="63" t="s">
        <v>815</v>
      </c>
      <c r="R5377" s="63" t="s">
        <v>815</v>
      </c>
      <c r="S5377" s="56"/>
      <c r="T5377" s="56"/>
      <c r="U5377" s="56" t="s">
        <v>32</v>
      </c>
      <c r="V5377" s="52"/>
      <c r="W5377" s="63" t="s">
        <v>815</v>
      </c>
      <c r="X5377" s="20">
        <v>0</v>
      </c>
      <c r="Y5377" s="56" t="s">
        <v>17672</v>
      </c>
      <c r="Z5377" s="56" t="s">
        <v>4443</v>
      </c>
      <c r="AA5377" s="7"/>
      <c r="AB5377" s="7"/>
      <c r="AC5377" s="7"/>
      <c r="AD5377" s="1" t="s">
        <v>16282</v>
      </c>
    </row>
    <row r="5378" spans="1:30">
      <c r="A5378" s="55" t="s">
        <v>815</v>
      </c>
      <c r="B5378" s="56" t="s">
        <v>15</v>
      </c>
      <c r="C5378" s="56" t="s">
        <v>4458</v>
      </c>
      <c r="D5378" s="56" t="s">
        <v>904</v>
      </c>
      <c r="E5378" s="56" t="s">
        <v>16</v>
      </c>
      <c r="F5378" s="56" t="s">
        <v>5492</v>
      </c>
      <c r="G5378" s="56" t="s">
        <v>17</v>
      </c>
      <c r="H5378" s="56" t="s">
        <v>17522</v>
      </c>
      <c r="I5378" s="56" t="s">
        <v>32</v>
      </c>
      <c r="J5378" s="56" t="s">
        <v>17673</v>
      </c>
      <c r="K5378" s="56" t="s">
        <v>4517</v>
      </c>
      <c r="L5378" s="56" t="s">
        <v>9302</v>
      </c>
      <c r="M5378" s="56" t="s">
        <v>17674</v>
      </c>
      <c r="N5378" s="57">
        <v>1625.2</v>
      </c>
      <c r="O5378" s="62"/>
      <c r="P5378" s="56"/>
      <c r="Q5378" s="63" t="s">
        <v>815</v>
      </c>
      <c r="R5378" s="63" t="s">
        <v>815</v>
      </c>
      <c r="S5378" s="56"/>
      <c r="T5378" s="56"/>
      <c r="U5378" s="56" t="s">
        <v>32</v>
      </c>
      <c r="V5378" s="52"/>
      <c r="W5378" s="63" t="s">
        <v>815</v>
      </c>
      <c r="X5378" s="20">
        <v>0</v>
      </c>
      <c r="Y5378" s="56" t="s">
        <v>17675</v>
      </c>
      <c r="Z5378" s="56" t="s">
        <v>4443</v>
      </c>
      <c r="AA5378" s="7"/>
      <c r="AB5378" s="7"/>
      <c r="AC5378" s="7"/>
      <c r="AD5378" s="1" t="s">
        <v>16282</v>
      </c>
    </row>
    <row r="5379" spans="1:30">
      <c r="A5379" s="55" t="s">
        <v>815</v>
      </c>
      <c r="B5379" s="56" t="s">
        <v>15</v>
      </c>
      <c r="C5379" s="56" t="s">
        <v>4458</v>
      </c>
      <c r="D5379" s="56" t="s">
        <v>904</v>
      </c>
      <c r="E5379" s="56" t="s">
        <v>16</v>
      </c>
      <c r="F5379" s="56" t="s">
        <v>4459</v>
      </c>
      <c r="G5379" s="56" t="s">
        <v>17</v>
      </c>
      <c r="H5379" s="56" t="s">
        <v>17522</v>
      </c>
      <c r="I5379" s="56" t="s">
        <v>32</v>
      </c>
      <c r="J5379" s="56" t="s">
        <v>17676</v>
      </c>
      <c r="K5379" s="56" t="s">
        <v>4517</v>
      </c>
      <c r="L5379" s="56" t="s">
        <v>9302</v>
      </c>
      <c r="M5379" s="56" t="s">
        <v>797</v>
      </c>
      <c r="N5379" s="57">
        <v>816</v>
      </c>
      <c r="O5379" s="62"/>
      <c r="P5379" s="56"/>
      <c r="Q5379" s="63" t="s">
        <v>815</v>
      </c>
      <c r="R5379" s="63" t="s">
        <v>815</v>
      </c>
      <c r="S5379" s="56"/>
      <c r="T5379" s="56"/>
      <c r="U5379" s="56" t="s">
        <v>32</v>
      </c>
      <c r="V5379" s="52"/>
      <c r="W5379" s="63" t="s">
        <v>815</v>
      </c>
      <c r="X5379" s="20">
        <v>0</v>
      </c>
      <c r="Y5379" s="56" t="s">
        <v>17677</v>
      </c>
      <c r="Z5379" s="56" t="s">
        <v>4443</v>
      </c>
      <c r="AA5379" s="7"/>
      <c r="AB5379" s="7"/>
      <c r="AC5379" s="7"/>
      <c r="AD5379" s="1" t="s">
        <v>16282</v>
      </c>
    </row>
    <row r="5380" spans="1:30">
      <c r="A5380" s="55" t="s">
        <v>815</v>
      </c>
      <c r="B5380" s="56" t="s">
        <v>15</v>
      </c>
      <c r="C5380" s="56" t="s">
        <v>4458</v>
      </c>
      <c r="D5380" s="56" t="s">
        <v>904</v>
      </c>
      <c r="E5380" s="56" t="s">
        <v>16</v>
      </c>
      <c r="F5380" s="56" t="s">
        <v>4601</v>
      </c>
      <c r="G5380" s="56" t="s">
        <v>17</v>
      </c>
      <c r="H5380" s="56" t="s">
        <v>17678</v>
      </c>
      <c r="I5380" s="56" t="s">
        <v>32</v>
      </c>
      <c r="J5380" s="56" t="s">
        <v>17679</v>
      </c>
      <c r="K5380" s="56" t="s">
        <v>8324</v>
      </c>
      <c r="L5380" s="56" t="s">
        <v>9302</v>
      </c>
      <c r="M5380" s="56" t="s">
        <v>17674</v>
      </c>
      <c r="N5380" s="57">
        <v>5856.43</v>
      </c>
      <c r="O5380" s="62"/>
      <c r="P5380" s="56"/>
      <c r="Q5380" s="63" t="s">
        <v>815</v>
      </c>
      <c r="R5380" s="63" t="s">
        <v>815</v>
      </c>
      <c r="S5380" s="56"/>
      <c r="T5380" s="56"/>
      <c r="U5380" s="56" t="s">
        <v>32</v>
      </c>
      <c r="V5380" s="52"/>
      <c r="W5380" s="63" t="s">
        <v>815</v>
      </c>
      <c r="X5380" s="20">
        <v>0</v>
      </c>
      <c r="Y5380" s="56" t="s">
        <v>17680</v>
      </c>
      <c r="Z5380" s="56" t="s">
        <v>4443</v>
      </c>
      <c r="AA5380" s="7"/>
      <c r="AB5380" s="7"/>
      <c r="AC5380" s="7"/>
      <c r="AD5380" s="1" t="s">
        <v>16282</v>
      </c>
    </row>
    <row r="5381" spans="1:30">
      <c r="A5381" s="55" t="s">
        <v>815</v>
      </c>
      <c r="B5381" s="56" t="s">
        <v>15</v>
      </c>
      <c r="C5381" s="56" t="s">
        <v>4458</v>
      </c>
      <c r="D5381" s="56" t="s">
        <v>904</v>
      </c>
      <c r="E5381" s="56" t="s">
        <v>16</v>
      </c>
      <c r="F5381" s="56" t="s">
        <v>4459</v>
      </c>
      <c r="G5381" s="56" t="s">
        <v>17</v>
      </c>
      <c r="H5381" s="56" t="s">
        <v>17678</v>
      </c>
      <c r="I5381" s="56" t="s">
        <v>32</v>
      </c>
      <c r="J5381" s="56" t="s">
        <v>17676</v>
      </c>
      <c r="K5381" s="56" t="s">
        <v>4517</v>
      </c>
      <c r="L5381" s="56" t="s">
        <v>9302</v>
      </c>
      <c r="M5381" s="56" t="s">
        <v>797</v>
      </c>
      <c r="N5381" s="57">
        <v>4101.41</v>
      </c>
      <c r="O5381" s="62"/>
      <c r="P5381" s="56"/>
      <c r="Q5381" s="63" t="s">
        <v>815</v>
      </c>
      <c r="R5381" s="63" t="s">
        <v>815</v>
      </c>
      <c r="S5381" s="56"/>
      <c r="T5381" s="56"/>
      <c r="U5381" s="56" t="s">
        <v>32</v>
      </c>
      <c r="V5381" s="52"/>
      <c r="W5381" s="63" t="s">
        <v>815</v>
      </c>
      <c r="X5381" s="20">
        <v>0</v>
      </c>
      <c r="Y5381" s="56" t="s">
        <v>17681</v>
      </c>
      <c r="Z5381" s="56" t="s">
        <v>4443</v>
      </c>
      <c r="AA5381" s="7"/>
      <c r="AB5381" s="7"/>
      <c r="AC5381" s="7"/>
      <c r="AD5381" s="1" t="s">
        <v>16282</v>
      </c>
    </row>
    <row r="5382" spans="1:30">
      <c r="A5382" s="55" t="s">
        <v>815</v>
      </c>
      <c r="B5382" s="56" t="s">
        <v>15</v>
      </c>
      <c r="C5382" s="56" t="s">
        <v>4458</v>
      </c>
      <c r="D5382" s="56" t="s">
        <v>904</v>
      </c>
      <c r="E5382" s="56" t="s">
        <v>16</v>
      </c>
      <c r="F5382" s="56" t="s">
        <v>7411</v>
      </c>
      <c r="G5382" s="56" t="s">
        <v>17</v>
      </c>
      <c r="H5382" s="56" t="s">
        <v>17678</v>
      </c>
      <c r="I5382" s="56" t="s">
        <v>32</v>
      </c>
      <c r="J5382" s="56" t="s">
        <v>17682</v>
      </c>
      <c r="K5382" s="56" t="s">
        <v>4849</v>
      </c>
      <c r="L5382" s="56" t="s">
        <v>17683</v>
      </c>
      <c r="M5382" s="56" t="s">
        <v>797</v>
      </c>
      <c r="N5382" s="57">
        <v>2728.7</v>
      </c>
      <c r="O5382" s="62"/>
      <c r="P5382" s="56"/>
      <c r="Q5382" s="63" t="s">
        <v>815</v>
      </c>
      <c r="R5382" s="63" t="s">
        <v>815</v>
      </c>
      <c r="S5382" s="56"/>
      <c r="T5382" s="56"/>
      <c r="U5382" s="56" t="s">
        <v>32</v>
      </c>
      <c r="V5382" s="52"/>
      <c r="W5382" s="63" t="s">
        <v>815</v>
      </c>
      <c r="X5382" s="20">
        <v>0</v>
      </c>
      <c r="Y5382" s="56" t="s">
        <v>17684</v>
      </c>
      <c r="Z5382" s="56" t="s">
        <v>4443</v>
      </c>
      <c r="AA5382" s="7"/>
      <c r="AB5382" s="7"/>
      <c r="AC5382" s="7"/>
      <c r="AD5382" s="1" t="s">
        <v>16282</v>
      </c>
    </row>
    <row r="5383" spans="1:30">
      <c r="A5383" s="55" t="s">
        <v>815</v>
      </c>
      <c r="B5383" s="56" t="s">
        <v>15</v>
      </c>
      <c r="C5383" s="56" t="s">
        <v>4458</v>
      </c>
      <c r="D5383" s="56" t="s">
        <v>904</v>
      </c>
      <c r="E5383" s="56" t="s">
        <v>16</v>
      </c>
      <c r="F5383" s="56" t="s">
        <v>7411</v>
      </c>
      <c r="G5383" s="56" t="s">
        <v>17</v>
      </c>
      <c r="H5383" s="56" t="s">
        <v>17678</v>
      </c>
      <c r="I5383" s="56" t="s">
        <v>32</v>
      </c>
      <c r="J5383" s="56" t="s">
        <v>17685</v>
      </c>
      <c r="K5383" s="56" t="s">
        <v>4849</v>
      </c>
      <c r="L5383" s="56" t="s">
        <v>17658</v>
      </c>
      <c r="M5383" s="56" t="s">
        <v>797</v>
      </c>
      <c r="N5383" s="57">
        <v>2327.5</v>
      </c>
      <c r="O5383" s="62"/>
      <c r="P5383" s="56"/>
      <c r="Q5383" s="63" t="s">
        <v>815</v>
      </c>
      <c r="R5383" s="63" t="s">
        <v>815</v>
      </c>
      <c r="S5383" s="56"/>
      <c r="T5383" s="56"/>
      <c r="U5383" s="56" t="s">
        <v>32</v>
      </c>
      <c r="V5383" s="52"/>
      <c r="W5383" s="63" t="s">
        <v>815</v>
      </c>
      <c r="X5383" s="20">
        <v>0</v>
      </c>
      <c r="Y5383" s="56" t="s">
        <v>17686</v>
      </c>
      <c r="Z5383" s="56" t="s">
        <v>4443</v>
      </c>
      <c r="AA5383" s="7"/>
      <c r="AB5383" s="7"/>
      <c r="AC5383" s="7"/>
      <c r="AD5383" s="1" t="s">
        <v>16282</v>
      </c>
    </row>
    <row r="5384" spans="1:30">
      <c r="A5384" s="55" t="s">
        <v>815</v>
      </c>
      <c r="B5384" s="56" t="s">
        <v>15</v>
      </c>
      <c r="C5384" s="56" t="s">
        <v>4458</v>
      </c>
      <c r="D5384" s="56" t="s">
        <v>904</v>
      </c>
      <c r="E5384" s="56" t="s">
        <v>16</v>
      </c>
      <c r="F5384" s="56" t="s">
        <v>7411</v>
      </c>
      <c r="G5384" s="56" t="s">
        <v>17</v>
      </c>
      <c r="H5384" s="56" t="s">
        <v>17678</v>
      </c>
      <c r="I5384" s="56" t="s">
        <v>32</v>
      </c>
      <c r="J5384" s="56" t="s">
        <v>17687</v>
      </c>
      <c r="K5384" s="56" t="s">
        <v>4849</v>
      </c>
      <c r="L5384" s="56" t="s">
        <v>17658</v>
      </c>
      <c r="M5384" s="56" t="s">
        <v>797</v>
      </c>
      <c r="N5384" s="57">
        <v>2327.5</v>
      </c>
      <c r="O5384" s="62"/>
      <c r="P5384" s="56"/>
      <c r="Q5384" s="63" t="s">
        <v>815</v>
      </c>
      <c r="R5384" s="63" t="s">
        <v>815</v>
      </c>
      <c r="S5384" s="56"/>
      <c r="T5384" s="56"/>
      <c r="U5384" s="56" t="s">
        <v>32</v>
      </c>
      <c r="V5384" s="52"/>
      <c r="W5384" s="63" t="s">
        <v>815</v>
      </c>
      <c r="X5384" s="20">
        <v>0</v>
      </c>
      <c r="Y5384" s="56" t="s">
        <v>17686</v>
      </c>
      <c r="Z5384" s="56" t="s">
        <v>4443</v>
      </c>
      <c r="AA5384" s="7"/>
      <c r="AB5384" s="7"/>
      <c r="AC5384" s="7"/>
      <c r="AD5384" s="1" t="s">
        <v>16282</v>
      </c>
    </row>
    <row r="5385" spans="1:30">
      <c r="A5385" s="55" t="s">
        <v>815</v>
      </c>
      <c r="B5385" s="56" t="s">
        <v>15</v>
      </c>
      <c r="C5385" s="56" t="s">
        <v>4458</v>
      </c>
      <c r="D5385" s="56" t="s">
        <v>904</v>
      </c>
      <c r="E5385" s="56" t="s">
        <v>16</v>
      </c>
      <c r="F5385" s="56" t="s">
        <v>7411</v>
      </c>
      <c r="G5385" s="56" t="s">
        <v>17</v>
      </c>
      <c r="H5385" s="56" t="s">
        <v>17678</v>
      </c>
      <c r="I5385" s="56" t="s">
        <v>32</v>
      </c>
      <c r="J5385" s="56" t="s">
        <v>17688</v>
      </c>
      <c r="K5385" s="56" t="s">
        <v>4849</v>
      </c>
      <c r="L5385" s="56" t="s">
        <v>17689</v>
      </c>
      <c r="M5385" s="56" t="s">
        <v>797</v>
      </c>
      <c r="N5385" s="57">
        <v>2067</v>
      </c>
      <c r="O5385" s="62"/>
      <c r="P5385" s="56"/>
      <c r="Q5385" s="63" t="s">
        <v>815</v>
      </c>
      <c r="R5385" s="63" t="s">
        <v>815</v>
      </c>
      <c r="S5385" s="56"/>
      <c r="T5385" s="56"/>
      <c r="U5385" s="56" t="s">
        <v>32</v>
      </c>
      <c r="V5385" s="52"/>
      <c r="W5385" s="63" t="s">
        <v>815</v>
      </c>
      <c r="X5385" s="20">
        <v>0</v>
      </c>
      <c r="Y5385" s="56" t="s">
        <v>17690</v>
      </c>
      <c r="Z5385" s="56" t="s">
        <v>4443</v>
      </c>
      <c r="AA5385" s="7"/>
      <c r="AB5385" s="7"/>
      <c r="AC5385" s="7"/>
      <c r="AD5385" s="1" t="s">
        <v>16282</v>
      </c>
    </row>
    <row r="5386" spans="1:30">
      <c r="A5386" s="55" t="s">
        <v>815</v>
      </c>
      <c r="B5386" s="56" t="s">
        <v>15</v>
      </c>
      <c r="C5386" s="56" t="s">
        <v>4458</v>
      </c>
      <c r="D5386" s="56" t="s">
        <v>904</v>
      </c>
      <c r="E5386" s="56" t="s">
        <v>16</v>
      </c>
      <c r="F5386" s="56" t="s">
        <v>7411</v>
      </c>
      <c r="G5386" s="56" t="s">
        <v>17</v>
      </c>
      <c r="H5386" s="56" t="s">
        <v>17678</v>
      </c>
      <c r="I5386" s="56" t="s">
        <v>32</v>
      </c>
      <c r="J5386" s="56" t="s">
        <v>17691</v>
      </c>
      <c r="K5386" s="56" t="s">
        <v>4849</v>
      </c>
      <c r="L5386" s="56" t="s">
        <v>17662</v>
      </c>
      <c r="M5386" s="56" t="s">
        <v>797</v>
      </c>
      <c r="N5386" s="57">
        <v>1980</v>
      </c>
      <c r="O5386" s="62"/>
      <c r="P5386" s="56"/>
      <c r="Q5386" s="63" t="s">
        <v>815</v>
      </c>
      <c r="R5386" s="63" t="s">
        <v>815</v>
      </c>
      <c r="S5386" s="56"/>
      <c r="T5386" s="56"/>
      <c r="U5386" s="56" t="s">
        <v>32</v>
      </c>
      <c r="V5386" s="52"/>
      <c r="W5386" s="63" t="s">
        <v>815</v>
      </c>
      <c r="X5386" s="20">
        <v>0</v>
      </c>
      <c r="Y5386" s="56" t="s">
        <v>17692</v>
      </c>
      <c r="Z5386" s="56" t="s">
        <v>4443</v>
      </c>
      <c r="AA5386" s="7"/>
      <c r="AB5386" s="7"/>
      <c r="AC5386" s="7"/>
      <c r="AD5386" s="1" t="s">
        <v>16282</v>
      </c>
    </row>
    <row r="5387" spans="1:30">
      <c r="A5387" s="55" t="s">
        <v>815</v>
      </c>
      <c r="B5387" s="56" t="s">
        <v>15</v>
      </c>
      <c r="C5387" s="56" t="s">
        <v>4458</v>
      </c>
      <c r="D5387" s="56" t="s">
        <v>904</v>
      </c>
      <c r="E5387" s="56" t="s">
        <v>16</v>
      </c>
      <c r="F5387" s="56" t="s">
        <v>7411</v>
      </c>
      <c r="G5387" s="56" t="s">
        <v>17</v>
      </c>
      <c r="H5387" s="56" t="s">
        <v>17678</v>
      </c>
      <c r="I5387" s="56" t="s">
        <v>32</v>
      </c>
      <c r="J5387" s="56" t="s">
        <v>17693</v>
      </c>
      <c r="K5387" s="56" t="s">
        <v>4849</v>
      </c>
      <c r="L5387" s="56" t="s">
        <v>17689</v>
      </c>
      <c r="M5387" s="56" t="s">
        <v>797</v>
      </c>
      <c r="N5387" s="57">
        <v>1950</v>
      </c>
      <c r="O5387" s="62"/>
      <c r="P5387" s="56"/>
      <c r="Q5387" s="63" t="s">
        <v>815</v>
      </c>
      <c r="R5387" s="63" t="s">
        <v>815</v>
      </c>
      <c r="S5387" s="56"/>
      <c r="T5387" s="56"/>
      <c r="U5387" s="56" t="s">
        <v>32</v>
      </c>
      <c r="V5387" s="52"/>
      <c r="W5387" s="63" t="s">
        <v>815</v>
      </c>
      <c r="X5387" s="20">
        <v>0</v>
      </c>
      <c r="Y5387" s="56" t="s">
        <v>17694</v>
      </c>
      <c r="Z5387" s="56" t="s">
        <v>4443</v>
      </c>
      <c r="AA5387" s="7"/>
      <c r="AB5387" s="7"/>
      <c r="AC5387" s="7"/>
      <c r="AD5387" s="1" t="s">
        <v>16282</v>
      </c>
    </row>
    <row r="5388" spans="1:30">
      <c r="A5388" s="55" t="s">
        <v>815</v>
      </c>
      <c r="B5388" s="56" t="s">
        <v>15</v>
      </c>
      <c r="C5388" s="56" t="s">
        <v>4458</v>
      </c>
      <c r="D5388" s="56" t="s">
        <v>904</v>
      </c>
      <c r="E5388" s="56" t="s">
        <v>16</v>
      </c>
      <c r="F5388" s="56" t="s">
        <v>7411</v>
      </c>
      <c r="G5388" s="56" t="s">
        <v>17</v>
      </c>
      <c r="H5388" s="56" t="s">
        <v>17678</v>
      </c>
      <c r="I5388" s="56" t="s">
        <v>32</v>
      </c>
      <c r="J5388" s="56" t="s">
        <v>17695</v>
      </c>
      <c r="K5388" s="56" t="s">
        <v>4849</v>
      </c>
      <c r="L5388" s="56" t="s">
        <v>17696</v>
      </c>
      <c r="M5388" s="56" t="s">
        <v>797</v>
      </c>
      <c r="N5388" s="57">
        <v>1498.64</v>
      </c>
      <c r="O5388" s="62"/>
      <c r="P5388" s="56"/>
      <c r="Q5388" s="63" t="s">
        <v>815</v>
      </c>
      <c r="R5388" s="63" t="s">
        <v>815</v>
      </c>
      <c r="S5388" s="56"/>
      <c r="T5388" s="56"/>
      <c r="U5388" s="56" t="s">
        <v>32</v>
      </c>
      <c r="V5388" s="52"/>
      <c r="W5388" s="63" t="s">
        <v>815</v>
      </c>
      <c r="X5388" s="20">
        <v>0</v>
      </c>
      <c r="Y5388" s="56" t="s">
        <v>17697</v>
      </c>
      <c r="Z5388" s="56" t="s">
        <v>4443</v>
      </c>
      <c r="AA5388" s="7"/>
      <c r="AB5388" s="7"/>
      <c r="AC5388" s="7"/>
      <c r="AD5388" s="1" t="s">
        <v>16282</v>
      </c>
    </row>
    <row r="5389" spans="1:30">
      <c r="A5389" s="55" t="s">
        <v>815</v>
      </c>
      <c r="B5389" s="56" t="s">
        <v>15</v>
      </c>
      <c r="C5389" s="56" t="s">
        <v>4458</v>
      </c>
      <c r="D5389" s="56" t="s">
        <v>904</v>
      </c>
      <c r="E5389" s="56" t="s">
        <v>16</v>
      </c>
      <c r="F5389" s="56" t="s">
        <v>7411</v>
      </c>
      <c r="G5389" s="56" t="s">
        <v>17</v>
      </c>
      <c r="H5389" s="56" t="s">
        <v>17678</v>
      </c>
      <c r="I5389" s="56" t="s">
        <v>32</v>
      </c>
      <c r="J5389" s="56" t="s">
        <v>17698</v>
      </c>
      <c r="K5389" s="56" t="s">
        <v>4849</v>
      </c>
      <c r="L5389" s="56" t="s">
        <v>17683</v>
      </c>
      <c r="M5389" s="56" t="s">
        <v>797</v>
      </c>
      <c r="N5389" s="57">
        <v>1487</v>
      </c>
      <c r="O5389" s="62"/>
      <c r="P5389" s="56"/>
      <c r="Q5389" s="63" t="s">
        <v>815</v>
      </c>
      <c r="R5389" s="63" t="s">
        <v>815</v>
      </c>
      <c r="S5389" s="56"/>
      <c r="T5389" s="56"/>
      <c r="U5389" s="56" t="s">
        <v>32</v>
      </c>
      <c r="V5389" s="52"/>
      <c r="W5389" s="63" t="s">
        <v>815</v>
      </c>
      <c r="X5389" s="20">
        <v>0</v>
      </c>
      <c r="Y5389" s="56" t="s">
        <v>17699</v>
      </c>
      <c r="Z5389" s="56" t="s">
        <v>4443</v>
      </c>
      <c r="AA5389" s="7"/>
      <c r="AB5389" s="7"/>
      <c r="AC5389" s="7"/>
      <c r="AD5389" s="1" t="s">
        <v>16282</v>
      </c>
    </row>
    <row r="5390" spans="1:30">
      <c r="A5390" s="55" t="s">
        <v>815</v>
      </c>
      <c r="B5390" s="56" t="s">
        <v>15</v>
      </c>
      <c r="C5390" s="56" t="s">
        <v>4458</v>
      </c>
      <c r="D5390" s="56" t="s">
        <v>904</v>
      </c>
      <c r="E5390" s="56" t="s">
        <v>16</v>
      </c>
      <c r="F5390" s="56" t="s">
        <v>7411</v>
      </c>
      <c r="G5390" s="56" t="s">
        <v>17</v>
      </c>
      <c r="H5390" s="56" t="s">
        <v>17678</v>
      </c>
      <c r="I5390" s="56" t="s">
        <v>32</v>
      </c>
      <c r="J5390" s="56" t="s">
        <v>17700</v>
      </c>
      <c r="K5390" s="56" t="s">
        <v>4849</v>
      </c>
      <c r="L5390" s="56" t="s">
        <v>17683</v>
      </c>
      <c r="M5390" s="56" t="s">
        <v>797</v>
      </c>
      <c r="N5390" s="57">
        <v>1250</v>
      </c>
      <c r="O5390" s="62"/>
      <c r="P5390" s="56"/>
      <c r="Q5390" s="63" t="s">
        <v>815</v>
      </c>
      <c r="R5390" s="63" t="s">
        <v>815</v>
      </c>
      <c r="S5390" s="56"/>
      <c r="T5390" s="56"/>
      <c r="U5390" s="56" t="s">
        <v>32</v>
      </c>
      <c r="V5390" s="52"/>
      <c r="W5390" s="63" t="s">
        <v>815</v>
      </c>
      <c r="X5390" s="20">
        <v>0</v>
      </c>
      <c r="Y5390" s="56" t="s">
        <v>17701</v>
      </c>
      <c r="Z5390" s="56" t="s">
        <v>4443</v>
      </c>
      <c r="AA5390" s="7"/>
      <c r="AB5390" s="7"/>
      <c r="AC5390" s="7"/>
      <c r="AD5390" s="1" t="s">
        <v>16282</v>
      </c>
    </row>
    <row r="5391" spans="1:30">
      <c r="A5391" s="55" t="s">
        <v>815</v>
      </c>
      <c r="B5391" s="56" t="s">
        <v>15</v>
      </c>
      <c r="C5391" s="56" t="s">
        <v>4458</v>
      </c>
      <c r="D5391" s="56" t="s">
        <v>904</v>
      </c>
      <c r="E5391" s="56" t="s">
        <v>16</v>
      </c>
      <c r="F5391" s="56" t="s">
        <v>7411</v>
      </c>
      <c r="G5391" s="56" t="s">
        <v>17</v>
      </c>
      <c r="H5391" s="56" t="s">
        <v>17678</v>
      </c>
      <c r="I5391" s="56" t="s">
        <v>32</v>
      </c>
      <c r="J5391" s="56" t="s">
        <v>17702</v>
      </c>
      <c r="K5391" s="56" t="s">
        <v>4849</v>
      </c>
      <c r="L5391" s="56" t="s">
        <v>17683</v>
      </c>
      <c r="M5391" s="56" t="s">
        <v>797</v>
      </c>
      <c r="N5391" s="57">
        <v>1144</v>
      </c>
      <c r="O5391" s="62"/>
      <c r="P5391" s="56"/>
      <c r="Q5391" s="63" t="s">
        <v>815</v>
      </c>
      <c r="R5391" s="63" t="s">
        <v>815</v>
      </c>
      <c r="S5391" s="56"/>
      <c r="T5391" s="56"/>
      <c r="U5391" s="56" t="s">
        <v>32</v>
      </c>
      <c r="V5391" s="52"/>
      <c r="W5391" s="63" t="s">
        <v>815</v>
      </c>
      <c r="X5391" s="20">
        <v>0</v>
      </c>
      <c r="Y5391" s="56" t="s">
        <v>17703</v>
      </c>
      <c r="Z5391" s="56" t="s">
        <v>4443</v>
      </c>
      <c r="AA5391" s="7"/>
      <c r="AB5391" s="7"/>
      <c r="AC5391" s="7"/>
      <c r="AD5391" s="1" t="s">
        <v>16282</v>
      </c>
    </row>
    <row r="5392" spans="1:30">
      <c r="A5392" s="55" t="s">
        <v>815</v>
      </c>
      <c r="B5392" s="56" t="s">
        <v>15</v>
      </c>
      <c r="C5392" s="56" t="s">
        <v>4458</v>
      </c>
      <c r="D5392" s="56" t="s">
        <v>904</v>
      </c>
      <c r="E5392" s="56" t="s">
        <v>16</v>
      </c>
      <c r="F5392" s="56" t="s">
        <v>7411</v>
      </c>
      <c r="G5392" s="56" t="s">
        <v>17</v>
      </c>
      <c r="H5392" s="56" t="s">
        <v>17678</v>
      </c>
      <c r="I5392" s="56" t="s">
        <v>32</v>
      </c>
      <c r="J5392" s="56" t="s">
        <v>17704</v>
      </c>
      <c r="K5392" s="56" t="s">
        <v>4849</v>
      </c>
      <c r="L5392" s="56" t="s">
        <v>17683</v>
      </c>
      <c r="M5392" s="56" t="s">
        <v>797</v>
      </c>
      <c r="N5392" s="57">
        <v>1134</v>
      </c>
      <c r="O5392" s="62"/>
      <c r="P5392" s="56"/>
      <c r="Q5392" s="63" t="s">
        <v>815</v>
      </c>
      <c r="R5392" s="63" t="s">
        <v>815</v>
      </c>
      <c r="S5392" s="56"/>
      <c r="T5392" s="56"/>
      <c r="U5392" s="56" t="s">
        <v>32</v>
      </c>
      <c r="V5392" s="52"/>
      <c r="W5392" s="63" t="s">
        <v>815</v>
      </c>
      <c r="X5392" s="20">
        <v>0</v>
      </c>
      <c r="Y5392" s="56" t="s">
        <v>17705</v>
      </c>
      <c r="Z5392" s="56" t="s">
        <v>4443</v>
      </c>
      <c r="AA5392" s="7"/>
      <c r="AB5392" s="7"/>
      <c r="AC5392" s="7"/>
      <c r="AD5392" s="1" t="s">
        <v>16282</v>
      </c>
    </row>
    <row r="5393" spans="1:30">
      <c r="A5393" s="55" t="s">
        <v>815</v>
      </c>
      <c r="B5393" s="56" t="s">
        <v>15</v>
      </c>
      <c r="C5393" s="56" t="s">
        <v>4458</v>
      </c>
      <c r="D5393" s="56" t="s">
        <v>904</v>
      </c>
      <c r="E5393" s="56" t="s">
        <v>16</v>
      </c>
      <c r="F5393" s="56" t="s">
        <v>7411</v>
      </c>
      <c r="G5393" s="56" t="s">
        <v>17</v>
      </c>
      <c r="H5393" s="56" t="s">
        <v>17678</v>
      </c>
      <c r="I5393" s="56" t="s">
        <v>32</v>
      </c>
      <c r="J5393" s="56" t="s">
        <v>17706</v>
      </c>
      <c r="K5393" s="56" t="s">
        <v>4849</v>
      </c>
      <c r="L5393" s="56" t="s">
        <v>17683</v>
      </c>
      <c r="M5393" s="56" t="s">
        <v>797</v>
      </c>
      <c r="N5393" s="57">
        <v>1081.2</v>
      </c>
      <c r="O5393" s="62"/>
      <c r="P5393" s="56"/>
      <c r="Q5393" s="63" t="s">
        <v>815</v>
      </c>
      <c r="R5393" s="63" t="s">
        <v>815</v>
      </c>
      <c r="S5393" s="56"/>
      <c r="T5393" s="56"/>
      <c r="U5393" s="56" t="s">
        <v>32</v>
      </c>
      <c r="V5393" s="52"/>
      <c r="W5393" s="63" t="s">
        <v>815</v>
      </c>
      <c r="X5393" s="20">
        <v>0</v>
      </c>
      <c r="Y5393" s="56" t="s">
        <v>17707</v>
      </c>
      <c r="Z5393" s="56" t="s">
        <v>4443</v>
      </c>
      <c r="AA5393" s="7"/>
      <c r="AB5393" s="7"/>
      <c r="AC5393" s="7"/>
      <c r="AD5393" s="1" t="s">
        <v>16282</v>
      </c>
    </row>
    <row r="5394" spans="1:30">
      <c r="A5394" s="55" t="s">
        <v>815</v>
      </c>
      <c r="B5394" s="56" t="s">
        <v>15</v>
      </c>
      <c r="C5394" s="56" t="s">
        <v>4458</v>
      </c>
      <c r="D5394" s="56" t="s">
        <v>904</v>
      </c>
      <c r="E5394" s="56" t="s">
        <v>16</v>
      </c>
      <c r="F5394" s="56" t="s">
        <v>7411</v>
      </c>
      <c r="G5394" s="56" t="s">
        <v>17</v>
      </c>
      <c r="H5394" s="56" t="s">
        <v>17678</v>
      </c>
      <c r="I5394" s="56" t="s">
        <v>32</v>
      </c>
      <c r="J5394" s="56" t="s">
        <v>17708</v>
      </c>
      <c r="K5394" s="56" t="s">
        <v>4849</v>
      </c>
      <c r="L5394" s="56" t="s">
        <v>17658</v>
      </c>
      <c r="M5394" s="56" t="s">
        <v>797</v>
      </c>
      <c r="N5394" s="57">
        <v>997.15</v>
      </c>
      <c r="O5394" s="62"/>
      <c r="P5394" s="56"/>
      <c r="Q5394" s="63" t="s">
        <v>815</v>
      </c>
      <c r="R5394" s="63" t="s">
        <v>815</v>
      </c>
      <c r="S5394" s="56"/>
      <c r="T5394" s="56"/>
      <c r="U5394" s="56" t="s">
        <v>32</v>
      </c>
      <c r="V5394" s="52"/>
      <c r="W5394" s="63" t="s">
        <v>815</v>
      </c>
      <c r="X5394" s="20">
        <v>0</v>
      </c>
      <c r="Y5394" s="56" t="s">
        <v>17709</v>
      </c>
      <c r="Z5394" s="56" t="s">
        <v>4443</v>
      </c>
      <c r="AA5394" s="7"/>
      <c r="AB5394" s="7"/>
      <c r="AC5394" s="7"/>
      <c r="AD5394" s="1" t="s">
        <v>16282</v>
      </c>
    </row>
    <row r="5395" spans="1:30">
      <c r="A5395" s="55" t="s">
        <v>815</v>
      </c>
      <c r="B5395" s="56" t="s">
        <v>15</v>
      </c>
      <c r="C5395" s="56" t="s">
        <v>4458</v>
      </c>
      <c r="D5395" s="56" t="s">
        <v>904</v>
      </c>
      <c r="E5395" s="56" t="s">
        <v>16</v>
      </c>
      <c r="F5395" s="56" t="s">
        <v>7411</v>
      </c>
      <c r="G5395" s="56" t="s">
        <v>17</v>
      </c>
      <c r="H5395" s="56" t="s">
        <v>17678</v>
      </c>
      <c r="I5395" s="56" t="s">
        <v>32</v>
      </c>
      <c r="J5395" s="56" t="s">
        <v>17710</v>
      </c>
      <c r="K5395" s="56" t="s">
        <v>4849</v>
      </c>
      <c r="L5395" s="56" t="s">
        <v>17689</v>
      </c>
      <c r="M5395" s="56" t="s">
        <v>797</v>
      </c>
      <c r="N5395" s="57">
        <v>997.15</v>
      </c>
      <c r="O5395" s="62"/>
      <c r="P5395" s="56"/>
      <c r="Q5395" s="63" t="s">
        <v>815</v>
      </c>
      <c r="R5395" s="63" t="s">
        <v>815</v>
      </c>
      <c r="S5395" s="56"/>
      <c r="T5395" s="56"/>
      <c r="U5395" s="56" t="s">
        <v>32</v>
      </c>
      <c r="V5395" s="52"/>
      <c r="W5395" s="63" t="s">
        <v>815</v>
      </c>
      <c r="X5395" s="20">
        <v>0</v>
      </c>
      <c r="Y5395" s="56" t="s">
        <v>17709</v>
      </c>
      <c r="Z5395" s="56" t="s">
        <v>4443</v>
      </c>
      <c r="AA5395" s="7"/>
      <c r="AB5395" s="7"/>
      <c r="AC5395" s="7"/>
      <c r="AD5395" s="1" t="s">
        <v>16282</v>
      </c>
    </row>
    <row r="5396" spans="1:30">
      <c r="A5396" s="55" t="s">
        <v>815</v>
      </c>
      <c r="B5396" s="56" t="s">
        <v>15</v>
      </c>
      <c r="C5396" s="56" t="s">
        <v>4458</v>
      </c>
      <c r="D5396" s="56" t="s">
        <v>904</v>
      </c>
      <c r="E5396" s="56" t="s">
        <v>16</v>
      </c>
      <c r="F5396" s="56" t="s">
        <v>7411</v>
      </c>
      <c r="G5396" s="56" t="s">
        <v>17</v>
      </c>
      <c r="H5396" s="56" t="s">
        <v>17678</v>
      </c>
      <c r="I5396" s="56" t="s">
        <v>32</v>
      </c>
      <c r="J5396" s="56" t="s">
        <v>17711</v>
      </c>
      <c r="K5396" s="56" t="s">
        <v>4849</v>
      </c>
      <c r="L5396" s="56" t="s">
        <v>17689</v>
      </c>
      <c r="M5396" s="56" t="s">
        <v>797</v>
      </c>
      <c r="N5396" s="57">
        <v>997.15</v>
      </c>
      <c r="O5396" s="62"/>
      <c r="P5396" s="56"/>
      <c r="Q5396" s="63" t="s">
        <v>815</v>
      </c>
      <c r="R5396" s="63" t="s">
        <v>815</v>
      </c>
      <c r="S5396" s="56"/>
      <c r="T5396" s="56"/>
      <c r="U5396" s="56" t="s">
        <v>32</v>
      </c>
      <c r="V5396" s="52"/>
      <c r="W5396" s="63" t="s">
        <v>815</v>
      </c>
      <c r="X5396" s="20">
        <v>0</v>
      </c>
      <c r="Y5396" s="56" t="s">
        <v>17709</v>
      </c>
      <c r="Z5396" s="56" t="s">
        <v>4443</v>
      </c>
      <c r="AA5396" s="7"/>
      <c r="AB5396" s="7"/>
      <c r="AC5396" s="7"/>
      <c r="AD5396" s="1" t="s">
        <v>16282</v>
      </c>
    </row>
    <row r="5397" spans="1:30">
      <c r="A5397" s="55" t="s">
        <v>815</v>
      </c>
      <c r="B5397" s="56" t="s">
        <v>15</v>
      </c>
      <c r="C5397" s="56" t="s">
        <v>4458</v>
      </c>
      <c r="D5397" s="56" t="s">
        <v>904</v>
      </c>
      <c r="E5397" s="56" t="s">
        <v>16</v>
      </c>
      <c r="F5397" s="56" t="s">
        <v>2462</v>
      </c>
      <c r="G5397" s="56" t="s">
        <v>17</v>
      </c>
      <c r="H5397" s="56" t="s">
        <v>17678</v>
      </c>
      <c r="I5397" s="56" t="s">
        <v>32</v>
      </c>
      <c r="J5397" s="56" t="s">
        <v>17712</v>
      </c>
      <c r="K5397" s="56" t="s">
        <v>4849</v>
      </c>
      <c r="L5397" s="56" t="s">
        <v>17662</v>
      </c>
      <c r="M5397" s="56" t="s">
        <v>797</v>
      </c>
      <c r="N5397" s="57">
        <v>888</v>
      </c>
      <c r="O5397" s="62"/>
      <c r="P5397" s="56"/>
      <c r="Q5397" s="63" t="s">
        <v>815</v>
      </c>
      <c r="R5397" s="63" t="s">
        <v>815</v>
      </c>
      <c r="S5397" s="56"/>
      <c r="T5397" s="56"/>
      <c r="U5397" s="56" t="s">
        <v>32</v>
      </c>
      <c r="V5397" s="52"/>
      <c r="W5397" s="63" t="s">
        <v>815</v>
      </c>
      <c r="X5397" s="20">
        <v>0</v>
      </c>
      <c r="Y5397" s="56" t="s">
        <v>17713</v>
      </c>
      <c r="Z5397" s="56" t="s">
        <v>4443</v>
      </c>
      <c r="AA5397" s="7"/>
      <c r="AB5397" s="7"/>
      <c r="AC5397" s="7"/>
      <c r="AD5397" s="1" t="s">
        <v>16282</v>
      </c>
    </row>
    <row r="5398" spans="1:30">
      <c r="A5398" s="55" t="s">
        <v>815</v>
      </c>
      <c r="B5398" s="56" t="s">
        <v>15</v>
      </c>
      <c r="C5398" s="56" t="s">
        <v>4458</v>
      </c>
      <c r="D5398" s="56" t="s">
        <v>904</v>
      </c>
      <c r="E5398" s="56" t="s">
        <v>16</v>
      </c>
      <c r="F5398" s="56" t="s">
        <v>7411</v>
      </c>
      <c r="G5398" s="56" t="s">
        <v>17</v>
      </c>
      <c r="H5398" s="56" t="s">
        <v>17678</v>
      </c>
      <c r="I5398" s="56" t="s">
        <v>32</v>
      </c>
      <c r="J5398" s="56" t="s">
        <v>17326</v>
      </c>
      <c r="K5398" s="56" t="s">
        <v>4849</v>
      </c>
      <c r="L5398" s="56" t="s">
        <v>17658</v>
      </c>
      <c r="M5398" s="56" t="s">
        <v>797</v>
      </c>
      <c r="N5398" s="57">
        <v>528</v>
      </c>
      <c r="O5398" s="62"/>
      <c r="P5398" s="56"/>
      <c r="Q5398" s="63" t="s">
        <v>815</v>
      </c>
      <c r="R5398" s="63" t="s">
        <v>815</v>
      </c>
      <c r="S5398" s="56"/>
      <c r="T5398" s="56"/>
      <c r="U5398" s="56" t="s">
        <v>32</v>
      </c>
      <c r="V5398" s="52"/>
      <c r="W5398" s="63" t="s">
        <v>815</v>
      </c>
      <c r="X5398" s="20">
        <v>0</v>
      </c>
      <c r="Y5398" s="56" t="s">
        <v>17714</v>
      </c>
      <c r="Z5398" s="56" t="s">
        <v>4443</v>
      </c>
      <c r="AA5398" s="7"/>
      <c r="AB5398" s="7"/>
      <c r="AC5398" s="7"/>
      <c r="AD5398" s="1" t="s">
        <v>16282</v>
      </c>
    </row>
    <row r="5399" spans="1:30">
      <c r="A5399" s="55" t="s">
        <v>815</v>
      </c>
      <c r="B5399" s="56" t="s">
        <v>15</v>
      </c>
      <c r="C5399" s="56" t="s">
        <v>4458</v>
      </c>
      <c r="D5399" s="56" t="s">
        <v>904</v>
      </c>
      <c r="E5399" s="56" t="s">
        <v>16</v>
      </c>
      <c r="F5399" s="56" t="s">
        <v>7411</v>
      </c>
      <c r="G5399" s="56" t="s">
        <v>17</v>
      </c>
      <c r="H5399" s="56" t="s">
        <v>17678</v>
      </c>
      <c r="I5399" s="56" t="s">
        <v>32</v>
      </c>
      <c r="J5399" s="56" t="s">
        <v>17715</v>
      </c>
      <c r="K5399" s="56" t="s">
        <v>4849</v>
      </c>
      <c r="L5399" s="56" t="s">
        <v>17683</v>
      </c>
      <c r="M5399" s="56" t="s">
        <v>797</v>
      </c>
      <c r="N5399" s="57">
        <v>400</v>
      </c>
      <c r="O5399" s="62"/>
      <c r="P5399" s="56"/>
      <c r="Q5399" s="63" t="s">
        <v>815</v>
      </c>
      <c r="R5399" s="63" t="s">
        <v>815</v>
      </c>
      <c r="S5399" s="56"/>
      <c r="T5399" s="56"/>
      <c r="U5399" s="56" t="s">
        <v>32</v>
      </c>
      <c r="V5399" s="52"/>
      <c r="W5399" s="63" t="s">
        <v>815</v>
      </c>
      <c r="X5399" s="20">
        <v>0</v>
      </c>
      <c r="Y5399" s="56" t="s">
        <v>17716</v>
      </c>
      <c r="Z5399" s="56" t="s">
        <v>4443</v>
      </c>
      <c r="AA5399" s="7"/>
      <c r="AB5399" s="7"/>
      <c r="AC5399" s="7"/>
      <c r="AD5399" s="1" t="s">
        <v>16282</v>
      </c>
    </row>
    <row r="5400" spans="1:30">
      <c r="A5400" s="55">
        <v>43945</v>
      </c>
      <c r="B5400" s="56" t="s">
        <v>21</v>
      </c>
      <c r="C5400" s="56" t="s">
        <v>7535</v>
      </c>
      <c r="D5400" s="56" t="s">
        <v>904</v>
      </c>
      <c r="E5400" s="56" t="s">
        <v>117</v>
      </c>
      <c r="F5400" s="56" t="s">
        <v>1303</v>
      </c>
      <c r="G5400" s="56" t="s">
        <v>17</v>
      </c>
      <c r="H5400" s="56" t="s">
        <v>17717</v>
      </c>
      <c r="I5400" s="56" t="s">
        <v>32</v>
      </c>
      <c r="J5400" s="56" t="s">
        <v>3414</v>
      </c>
      <c r="K5400" s="56" t="s">
        <v>2388</v>
      </c>
      <c r="L5400" s="56" t="s">
        <v>17718</v>
      </c>
      <c r="M5400" s="56" t="s">
        <v>17719</v>
      </c>
      <c r="N5400" s="57">
        <v>385</v>
      </c>
      <c r="O5400" s="62"/>
      <c r="P5400" s="56"/>
      <c r="Q5400" s="63" t="s">
        <v>815</v>
      </c>
      <c r="R5400" s="63" t="s">
        <v>815</v>
      </c>
      <c r="S5400" s="56" t="s">
        <v>1282</v>
      </c>
      <c r="T5400" s="56"/>
      <c r="U5400" s="56" t="s">
        <v>32</v>
      </c>
      <c r="V5400" s="52"/>
      <c r="W5400" s="63" t="s">
        <v>815</v>
      </c>
      <c r="X5400" s="20">
        <v>0</v>
      </c>
      <c r="Y5400" s="56" t="s">
        <v>17720</v>
      </c>
      <c r="Z5400" s="56" t="s">
        <v>4443</v>
      </c>
      <c r="AA5400" s="7"/>
      <c r="AB5400" s="7"/>
      <c r="AC5400" s="7"/>
      <c r="AD5400" s="1" t="s">
        <v>16282</v>
      </c>
    </row>
    <row r="5401" spans="1:30">
      <c r="A5401" s="55">
        <v>43945</v>
      </c>
      <c r="B5401" s="56" t="s">
        <v>21</v>
      </c>
      <c r="C5401" s="56" t="s">
        <v>7535</v>
      </c>
      <c r="D5401" s="56" t="s">
        <v>904</v>
      </c>
      <c r="E5401" s="56" t="s">
        <v>16</v>
      </c>
      <c r="F5401" s="56" t="s">
        <v>3431</v>
      </c>
      <c r="G5401" s="56" t="s">
        <v>17</v>
      </c>
      <c r="H5401" s="56" t="s">
        <v>3439</v>
      </c>
      <c r="I5401" s="56" t="s">
        <v>32</v>
      </c>
      <c r="J5401" s="56" t="s">
        <v>3440</v>
      </c>
      <c r="K5401" s="56" t="s">
        <v>2388</v>
      </c>
      <c r="L5401" s="56" t="s">
        <v>17721</v>
      </c>
      <c r="M5401" s="56" t="s">
        <v>3441</v>
      </c>
      <c r="N5401" s="57">
        <v>385</v>
      </c>
      <c r="O5401" s="62"/>
      <c r="P5401" s="56"/>
      <c r="Q5401" s="63" t="s">
        <v>815</v>
      </c>
      <c r="R5401" s="63" t="s">
        <v>815</v>
      </c>
      <c r="S5401" s="56" t="s">
        <v>1282</v>
      </c>
      <c r="T5401" s="56"/>
      <c r="U5401" s="56" t="s">
        <v>32</v>
      </c>
      <c r="V5401" s="52"/>
      <c r="W5401" s="63" t="s">
        <v>815</v>
      </c>
      <c r="X5401" s="20">
        <v>0</v>
      </c>
      <c r="Y5401" s="56" t="s">
        <v>17722</v>
      </c>
      <c r="Z5401" s="56" t="s">
        <v>4443</v>
      </c>
      <c r="AA5401" s="7"/>
      <c r="AB5401" s="7"/>
      <c r="AC5401" s="7"/>
      <c r="AD5401" s="1" t="s">
        <v>16282</v>
      </c>
    </row>
    <row r="5402" spans="1:30">
      <c r="A5402" s="55">
        <v>43949</v>
      </c>
      <c r="B5402" s="56" t="s">
        <v>21</v>
      </c>
      <c r="C5402" s="56" t="s">
        <v>4499</v>
      </c>
      <c r="D5402" s="56" t="s">
        <v>2194</v>
      </c>
      <c r="E5402" s="56" t="s">
        <v>16</v>
      </c>
      <c r="F5402" s="56" t="s">
        <v>2204</v>
      </c>
      <c r="G5402" s="56" t="s">
        <v>17</v>
      </c>
      <c r="H5402" s="56" t="s">
        <v>2205</v>
      </c>
      <c r="I5402" s="56" t="s">
        <v>32</v>
      </c>
      <c r="J5402" s="56" t="s">
        <v>2206</v>
      </c>
      <c r="K5402" s="56" t="s">
        <v>1367</v>
      </c>
      <c r="L5402" s="56" t="s">
        <v>17723</v>
      </c>
      <c r="M5402" s="56" t="s">
        <v>2208</v>
      </c>
      <c r="N5402" s="57">
        <v>210000</v>
      </c>
      <c r="O5402" s="62">
        <v>10000</v>
      </c>
      <c r="P5402" s="56">
        <v>21</v>
      </c>
      <c r="Q5402" s="63" t="s">
        <v>815</v>
      </c>
      <c r="R5402" s="63" t="s">
        <v>815</v>
      </c>
      <c r="S5402" s="56" t="s">
        <v>2210</v>
      </c>
      <c r="T5402" s="56" t="s">
        <v>2211</v>
      </c>
      <c r="U5402" s="56" t="s">
        <v>32</v>
      </c>
      <c r="V5402" s="52"/>
      <c r="W5402" s="63" t="s">
        <v>815</v>
      </c>
      <c r="X5402" s="20">
        <v>0</v>
      </c>
      <c r="Y5402" s="56" t="s">
        <v>17724</v>
      </c>
      <c r="Z5402" s="56" t="s">
        <v>4443</v>
      </c>
      <c r="AA5402" s="7"/>
      <c r="AB5402" s="7"/>
      <c r="AC5402" s="7"/>
      <c r="AD5402" s="1" t="s">
        <v>16282</v>
      </c>
    </row>
    <row r="5403" spans="1:30">
      <c r="A5403" s="55">
        <v>43928</v>
      </c>
      <c r="B5403" s="56" t="s">
        <v>21</v>
      </c>
      <c r="C5403" s="56" t="s">
        <v>17121</v>
      </c>
      <c r="D5403" s="56" t="s">
        <v>904</v>
      </c>
      <c r="E5403" s="56" t="s">
        <v>16</v>
      </c>
      <c r="F5403" s="56"/>
      <c r="G5403" s="56" t="s">
        <v>17</v>
      </c>
      <c r="H5403" s="56" t="s">
        <v>17725</v>
      </c>
      <c r="I5403" s="56" t="s">
        <v>32</v>
      </c>
      <c r="J5403" s="56" t="s">
        <v>3457</v>
      </c>
      <c r="K5403" s="56" t="s">
        <v>307</v>
      </c>
      <c r="L5403" s="56" t="s">
        <v>17726</v>
      </c>
      <c r="M5403" s="56" t="s">
        <v>3458</v>
      </c>
      <c r="N5403" s="57"/>
      <c r="O5403" s="62"/>
      <c r="P5403" s="56"/>
      <c r="Q5403" s="63" t="s">
        <v>815</v>
      </c>
      <c r="R5403" s="63" t="s">
        <v>815</v>
      </c>
      <c r="S5403" s="56"/>
      <c r="T5403" s="56"/>
      <c r="U5403" s="56" t="s">
        <v>32</v>
      </c>
      <c r="V5403" s="52"/>
      <c r="W5403" s="63" t="s">
        <v>815</v>
      </c>
      <c r="X5403" s="20">
        <v>0</v>
      </c>
      <c r="Y5403" s="56" t="s">
        <v>17727</v>
      </c>
      <c r="Z5403" s="56" t="s">
        <v>4443</v>
      </c>
      <c r="AA5403" s="7"/>
      <c r="AB5403" s="7"/>
      <c r="AC5403" s="7"/>
      <c r="AD5403" s="1" t="s">
        <v>16282</v>
      </c>
    </row>
    <row r="5404" spans="1:30">
      <c r="A5404" s="55">
        <v>43956</v>
      </c>
      <c r="B5404" s="56" t="s">
        <v>21</v>
      </c>
      <c r="C5404" s="56" t="s">
        <v>4447</v>
      </c>
      <c r="D5404" s="56" t="s">
        <v>2766</v>
      </c>
      <c r="E5404" s="56" t="s">
        <v>117</v>
      </c>
      <c r="F5404" s="56" t="s">
        <v>4121</v>
      </c>
      <c r="G5404" s="56" t="s">
        <v>17</v>
      </c>
      <c r="H5404" s="56" t="s">
        <v>17728</v>
      </c>
      <c r="I5404" s="56" t="s">
        <v>32</v>
      </c>
      <c r="J5404" s="56" t="s">
        <v>314</v>
      </c>
      <c r="K5404" s="56" t="s">
        <v>179</v>
      </c>
      <c r="L5404" s="56" t="s">
        <v>16689</v>
      </c>
      <c r="M5404" s="56" t="s">
        <v>16690</v>
      </c>
      <c r="N5404" s="57">
        <v>75000</v>
      </c>
      <c r="O5404" s="62"/>
      <c r="P5404" s="56"/>
      <c r="Q5404" s="63" t="s">
        <v>815</v>
      </c>
      <c r="R5404" s="63" t="s">
        <v>815</v>
      </c>
      <c r="S5404" s="56" t="s">
        <v>2770</v>
      </c>
      <c r="T5404" s="56" t="s">
        <v>17729</v>
      </c>
      <c r="U5404" s="56" t="s">
        <v>32</v>
      </c>
      <c r="V5404" s="52"/>
      <c r="W5404" s="63" t="s">
        <v>815</v>
      </c>
      <c r="X5404" s="20">
        <v>0</v>
      </c>
      <c r="Y5404" s="56" t="s">
        <v>17730</v>
      </c>
      <c r="Z5404" s="56" t="s">
        <v>4443</v>
      </c>
      <c r="AA5404" s="7"/>
      <c r="AB5404" s="7"/>
      <c r="AC5404" s="7"/>
      <c r="AD5404" s="1" t="s">
        <v>16282</v>
      </c>
    </row>
    <row r="5405" spans="1:30">
      <c r="A5405" s="55">
        <v>43956</v>
      </c>
      <c r="B5405" s="56" t="s">
        <v>21</v>
      </c>
      <c r="C5405" s="56" t="s">
        <v>4447</v>
      </c>
      <c r="D5405" s="56" t="s">
        <v>2766</v>
      </c>
      <c r="E5405" s="56" t="s">
        <v>117</v>
      </c>
      <c r="F5405" s="56" t="s">
        <v>4121</v>
      </c>
      <c r="G5405" s="56" t="s">
        <v>17</v>
      </c>
      <c r="H5405" s="56" t="s">
        <v>17728</v>
      </c>
      <c r="I5405" s="56" t="s">
        <v>32</v>
      </c>
      <c r="J5405" s="56" t="s">
        <v>314</v>
      </c>
      <c r="K5405" s="56" t="s">
        <v>1347</v>
      </c>
      <c r="L5405" s="56" t="s">
        <v>16689</v>
      </c>
      <c r="M5405" s="56" t="s">
        <v>16690</v>
      </c>
      <c r="N5405" s="57">
        <v>50000</v>
      </c>
      <c r="O5405" s="62"/>
      <c r="P5405" s="56"/>
      <c r="Q5405" s="63" t="s">
        <v>815</v>
      </c>
      <c r="R5405" s="63" t="s">
        <v>815</v>
      </c>
      <c r="S5405" s="56" t="s">
        <v>2770</v>
      </c>
      <c r="T5405" s="56" t="s">
        <v>17731</v>
      </c>
      <c r="U5405" s="56" t="s">
        <v>32</v>
      </c>
      <c r="V5405" s="52"/>
      <c r="W5405" s="63" t="s">
        <v>815</v>
      </c>
      <c r="X5405" s="20">
        <v>0</v>
      </c>
      <c r="Y5405" s="56" t="s">
        <v>17732</v>
      </c>
      <c r="Z5405" s="56" t="s">
        <v>4443</v>
      </c>
      <c r="AA5405" s="7"/>
      <c r="AB5405" s="7"/>
      <c r="AC5405" s="7"/>
      <c r="AD5405" s="1" t="s">
        <v>16282</v>
      </c>
    </row>
    <row r="5406" spans="1:30">
      <c r="A5406" s="55">
        <v>43943</v>
      </c>
      <c r="B5406" s="56" t="s">
        <v>21</v>
      </c>
      <c r="C5406" s="56" t="s">
        <v>5627</v>
      </c>
      <c r="D5406" s="56" t="s">
        <v>773</v>
      </c>
      <c r="E5406" s="56" t="s">
        <v>117</v>
      </c>
      <c r="F5406" s="56" t="s">
        <v>774</v>
      </c>
      <c r="G5406" s="56" t="s">
        <v>17</v>
      </c>
      <c r="H5406" s="56" t="s">
        <v>775</v>
      </c>
      <c r="I5406" s="56" t="s">
        <v>32</v>
      </c>
      <c r="J5406" s="56"/>
      <c r="K5406" s="56" t="s">
        <v>777</v>
      </c>
      <c r="L5406" s="56" t="s">
        <v>17733</v>
      </c>
      <c r="M5406" s="56" t="s">
        <v>778</v>
      </c>
      <c r="N5406" s="57">
        <v>56975.1</v>
      </c>
      <c r="O5406" s="62">
        <v>3120</v>
      </c>
      <c r="P5406" s="56">
        <v>8.5</v>
      </c>
      <c r="Q5406" s="63" t="s">
        <v>815</v>
      </c>
      <c r="R5406" s="63" t="s">
        <v>815</v>
      </c>
      <c r="S5406" s="56" t="s">
        <v>780</v>
      </c>
      <c r="T5406" s="56" t="s">
        <v>781</v>
      </c>
      <c r="U5406" s="56" t="s">
        <v>32</v>
      </c>
      <c r="V5406" s="52"/>
      <c r="W5406" s="63" t="s">
        <v>815</v>
      </c>
      <c r="X5406" s="20">
        <v>0</v>
      </c>
      <c r="Y5406" s="56" t="s">
        <v>17734</v>
      </c>
      <c r="Z5406" s="56" t="s">
        <v>4443</v>
      </c>
      <c r="AA5406" s="7"/>
      <c r="AB5406" s="7"/>
      <c r="AC5406" s="7"/>
      <c r="AD5406" s="1" t="s">
        <v>16282</v>
      </c>
    </row>
    <row r="5407" spans="1:30">
      <c r="A5407" s="55">
        <v>43941</v>
      </c>
      <c r="B5407" s="56" t="s">
        <v>21</v>
      </c>
      <c r="C5407" s="56" t="s">
        <v>2648</v>
      </c>
      <c r="D5407" s="56" t="s">
        <v>3952</v>
      </c>
      <c r="E5407" s="56" t="s">
        <v>117</v>
      </c>
      <c r="F5407" s="56" t="s">
        <v>4121</v>
      </c>
      <c r="G5407" s="56" t="s">
        <v>17</v>
      </c>
      <c r="H5407" s="56" t="s">
        <v>4122</v>
      </c>
      <c r="I5407" s="56" t="s">
        <v>32</v>
      </c>
      <c r="J5407" s="56" t="s">
        <v>17735</v>
      </c>
      <c r="K5407" s="56"/>
      <c r="L5407" s="56" t="s">
        <v>17736</v>
      </c>
      <c r="M5407" s="56" t="s">
        <v>17737</v>
      </c>
      <c r="N5407" s="57">
        <v>42160</v>
      </c>
      <c r="O5407" s="62"/>
      <c r="P5407" s="56"/>
      <c r="Q5407" s="63" t="s">
        <v>815</v>
      </c>
      <c r="R5407" s="63" t="s">
        <v>815</v>
      </c>
      <c r="S5407" s="56" t="s">
        <v>2653</v>
      </c>
      <c r="T5407" s="56" t="s">
        <v>4124</v>
      </c>
      <c r="U5407" s="56" t="s">
        <v>32</v>
      </c>
      <c r="V5407" s="52"/>
      <c r="W5407" s="63" t="s">
        <v>815</v>
      </c>
      <c r="X5407" s="20">
        <v>0</v>
      </c>
      <c r="Y5407" s="56" t="s">
        <v>17738</v>
      </c>
      <c r="Z5407" s="56" t="s">
        <v>4443</v>
      </c>
      <c r="AA5407" s="7"/>
      <c r="AB5407" s="7"/>
      <c r="AC5407" s="7"/>
      <c r="AD5407" s="1" t="s">
        <v>16282</v>
      </c>
    </row>
    <row r="5408" spans="1:30">
      <c r="A5408" s="55">
        <v>43951</v>
      </c>
      <c r="B5408" s="56" t="s">
        <v>15</v>
      </c>
      <c r="C5408" s="56" t="s">
        <v>2194</v>
      </c>
      <c r="D5408" s="56" t="s">
        <v>2194</v>
      </c>
      <c r="E5408" s="56" t="s">
        <v>128</v>
      </c>
      <c r="F5408" s="56" t="s">
        <v>17739</v>
      </c>
      <c r="G5408" s="56" t="s">
        <v>17</v>
      </c>
      <c r="H5408" s="56" t="s">
        <v>17740</v>
      </c>
      <c r="I5408" s="56" t="s">
        <v>32</v>
      </c>
      <c r="J5408" s="56" t="s">
        <v>17741</v>
      </c>
      <c r="K5408" s="56" t="s">
        <v>17742</v>
      </c>
      <c r="L5408" s="56" t="s">
        <v>17743</v>
      </c>
      <c r="M5408" s="56" t="s">
        <v>17744</v>
      </c>
      <c r="N5408" s="57">
        <v>15550</v>
      </c>
      <c r="O5408" s="62">
        <v>1000</v>
      </c>
      <c r="P5408" s="56">
        <v>15.55</v>
      </c>
      <c r="Q5408" s="63" t="s">
        <v>815</v>
      </c>
      <c r="R5408" s="63" t="s">
        <v>815</v>
      </c>
      <c r="S5408" s="56" t="s">
        <v>17745</v>
      </c>
      <c r="T5408" s="56" t="s">
        <v>815</v>
      </c>
      <c r="U5408" s="56" t="s">
        <v>32</v>
      </c>
      <c r="V5408" s="52"/>
      <c r="W5408" s="63" t="s">
        <v>815</v>
      </c>
      <c r="X5408" s="20">
        <v>0</v>
      </c>
      <c r="Y5408" s="56" t="s">
        <v>17746</v>
      </c>
      <c r="Z5408" s="56" t="s">
        <v>4443</v>
      </c>
      <c r="AA5408" s="7"/>
      <c r="AB5408" s="7"/>
      <c r="AC5408" s="7"/>
      <c r="AD5408" s="1" t="s">
        <v>16282</v>
      </c>
    </row>
    <row r="5409" spans="1:30">
      <c r="A5409" s="55">
        <v>43948</v>
      </c>
      <c r="B5409" s="56" t="s">
        <v>15</v>
      </c>
      <c r="C5409" s="56" t="s">
        <v>2194</v>
      </c>
      <c r="D5409" s="56" t="s">
        <v>2194</v>
      </c>
      <c r="E5409" s="56" t="s">
        <v>16</v>
      </c>
      <c r="F5409" s="56" t="s">
        <v>2195</v>
      </c>
      <c r="G5409" s="56" t="s">
        <v>17</v>
      </c>
      <c r="H5409" s="56" t="s">
        <v>2196</v>
      </c>
      <c r="I5409" s="56" t="s">
        <v>32</v>
      </c>
      <c r="J5409" s="56" t="s">
        <v>2197</v>
      </c>
      <c r="K5409" s="56" t="s">
        <v>17747</v>
      </c>
      <c r="L5409" s="56" t="s">
        <v>17748</v>
      </c>
      <c r="M5409" s="56" t="s">
        <v>2200</v>
      </c>
      <c r="N5409" s="57">
        <v>72000</v>
      </c>
      <c r="O5409" s="62">
        <v>6000</v>
      </c>
      <c r="P5409" s="56">
        <v>12</v>
      </c>
      <c r="Q5409" s="63" t="s">
        <v>815</v>
      </c>
      <c r="R5409" s="63" t="s">
        <v>815</v>
      </c>
      <c r="S5409" s="56" t="s">
        <v>2202</v>
      </c>
      <c r="T5409" s="56" t="s">
        <v>815</v>
      </c>
      <c r="U5409" s="56" t="s">
        <v>32</v>
      </c>
      <c r="V5409" s="52"/>
      <c r="W5409" s="63" t="s">
        <v>815</v>
      </c>
      <c r="X5409" s="20">
        <v>0</v>
      </c>
      <c r="Y5409" s="56" t="s">
        <v>17749</v>
      </c>
      <c r="Z5409" s="56" t="s">
        <v>4443</v>
      </c>
      <c r="AA5409" s="7"/>
      <c r="AB5409" s="7"/>
      <c r="AC5409" s="7"/>
      <c r="AD5409" s="1" t="s">
        <v>16282</v>
      </c>
    </row>
    <row r="5410" spans="1:30">
      <c r="A5410" s="55">
        <v>43948</v>
      </c>
      <c r="B5410" s="56" t="s">
        <v>21</v>
      </c>
      <c r="C5410" s="56" t="s">
        <v>4451</v>
      </c>
      <c r="D5410" s="56" t="s">
        <v>2480</v>
      </c>
      <c r="E5410" s="56" t="s">
        <v>16</v>
      </c>
      <c r="F5410" s="56" t="s">
        <v>2481</v>
      </c>
      <c r="G5410" s="56" t="s">
        <v>17</v>
      </c>
      <c r="H5410" s="56" t="s">
        <v>2546</v>
      </c>
      <c r="I5410" s="56" t="s">
        <v>32</v>
      </c>
      <c r="J5410" s="56" t="s">
        <v>2526</v>
      </c>
      <c r="K5410" s="56"/>
      <c r="L5410" s="56" t="s">
        <v>2527</v>
      </c>
      <c r="M5410" s="56" t="s">
        <v>2528</v>
      </c>
      <c r="N5410" s="57">
        <v>732.96</v>
      </c>
      <c r="O5410" s="62"/>
      <c r="P5410" s="56"/>
      <c r="Q5410" s="63" t="s">
        <v>815</v>
      </c>
      <c r="R5410" s="63" t="s">
        <v>815</v>
      </c>
      <c r="S5410" s="56" t="s">
        <v>2488</v>
      </c>
      <c r="T5410" s="56" t="s">
        <v>2488</v>
      </c>
      <c r="U5410" s="56" t="s">
        <v>32</v>
      </c>
      <c r="V5410" s="52"/>
      <c r="W5410" s="63" t="s">
        <v>815</v>
      </c>
      <c r="X5410" s="20">
        <v>0</v>
      </c>
      <c r="Y5410" s="56" t="s">
        <v>17750</v>
      </c>
      <c r="Z5410" s="56" t="s">
        <v>4443</v>
      </c>
      <c r="AA5410" s="7"/>
      <c r="AB5410" s="7"/>
      <c r="AC5410" s="7"/>
      <c r="AD5410" s="1" t="s">
        <v>16282</v>
      </c>
    </row>
    <row r="5411" spans="1:30">
      <c r="A5411" s="55">
        <v>43948</v>
      </c>
      <c r="B5411" s="56" t="s">
        <v>21</v>
      </c>
      <c r="C5411" s="56" t="s">
        <v>4451</v>
      </c>
      <c r="D5411" s="56" t="s">
        <v>2480</v>
      </c>
      <c r="E5411" s="56" t="s">
        <v>16</v>
      </c>
      <c r="F5411" s="56" t="s">
        <v>2481</v>
      </c>
      <c r="G5411" s="56" t="s">
        <v>17</v>
      </c>
      <c r="H5411" s="56" t="s">
        <v>17751</v>
      </c>
      <c r="I5411" s="56" t="s">
        <v>32</v>
      </c>
      <c r="J5411" s="56" t="s">
        <v>2526</v>
      </c>
      <c r="K5411" s="56"/>
      <c r="L5411" s="56" t="s">
        <v>2527</v>
      </c>
      <c r="M5411" s="56" t="s">
        <v>2528</v>
      </c>
      <c r="N5411" s="57">
        <v>916.2</v>
      </c>
      <c r="O5411" s="62"/>
      <c r="P5411" s="56"/>
      <c r="Q5411" s="63" t="s">
        <v>815</v>
      </c>
      <c r="R5411" s="63" t="s">
        <v>815</v>
      </c>
      <c r="S5411" s="56" t="s">
        <v>2488</v>
      </c>
      <c r="T5411" s="56" t="s">
        <v>2488</v>
      </c>
      <c r="U5411" s="56" t="s">
        <v>32</v>
      </c>
      <c r="V5411" s="52"/>
      <c r="W5411" s="63" t="s">
        <v>815</v>
      </c>
      <c r="X5411" s="20">
        <v>0</v>
      </c>
      <c r="Y5411" s="56" t="s">
        <v>17752</v>
      </c>
      <c r="Z5411" s="56" t="s">
        <v>4443</v>
      </c>
      <c r="AA5411" s="7"/>
      <c r="AB5411" s="7"/>
      <c r="AC5411" s="7"/>
      <c r="AD5411" s="1" t="s">
        <v>16282</v>
      </c>
    </row>
    <row r="5412" spans="1:30">
      <c r="A5412" s="55">
        <v>43948</v>
      </c>
      <c r="B5412" s="56" t="s">
        <v>21</v>
      </c>
      <c r="C5412" s="56" t="s">
        <v>4451</v>
      </c>
      <c r="D5412" s="56" t="s">
        <v>2480</v>
      </c>
      <c r="E5412" s="56" t="s">
        <v>16</v>
      </c>
      <c r="F5412" s="56" t="s">
        <v>2481</v>
      </c>
      <c r="G5412" s="56" t="s">
        <v>17</v>
      </c>
      <c r="H5412" s="56" t="s">
        <v>2529</v>
      </c>
      <c r="I5412" s="56" t="s">
        <v>32</v>
      </c>
      <c r="J5412" s="56" t="s">
        <v>2526</v>
      </c>
      <c r="K5412" s="56"/>
      <c r="L5412" s="56" t="s">
        <v>2527</v>
      </c>
      <c r="M5412" s="56" t="s">
        <v>2528</v>
      </c>
      <c r="N5412" s="57">
        <v>1527</v>
      </c>
      <c r="O5412" s="62"/>
      <c r="P5412" s="56"/>
      <c r="Q5412" s="63" t="s">
        <v>815</v>
      </c>
      <c r="R5412" s="63" t="s">
        <v>815</v>
      </c>
      <c r="S5412" s="56" t="s">
        <v>2488</v>
      </c>
      <c r="T5412" s="56" t="s">
        <v>2488</v>
      </c>
      <c r="U5412" s="56" t="s">
        <v>32</v>
      </c>
      <c r="V5412" s="52"/>
      <c r="W5412" s="63" t="s">
        <v>815</v>
      </c>
      <c r="X5412" s="20">
        <v>0</v>
      </c>
      <c r="Y5412" s="56" t="s">
        <v>17753</v>
      </c>
      <c r="Z5412" s="56" t="s">
        <v>4443</v>
      </c>
      <c r="AA5412" s="7"/>
      <c r="AB5412" s="7"/>
      <c r="AC5412" s="7"/>
      <c r="AD5412" s="1" t="s">
        <v>16282</v>
      </c>
    </row>
    <row r="5413" spans="1:30">
      <c r="A5413" s="55">
        <v>43948</v>
      </c>
      <c r="B5413" s="56" t="s">
        <v>21</v>
      </c>
      <c r="C5413" s="56" t="s">
        <v>4451</v>
      </c>
      <c r="D5413" s="56" t="s">
        <v>2480</v>
      </c>
      <c r="E5413" s="56" t="s">
        <v>16</v>
      </c>
      <c r="F5413" s="56" t="s">
        <v>2481</v>
      </c>
      <c r="G5413" s="56" t="s">
        <v>17</v>
      </c>
      <c r="H5413" s="56" t="s">
        <v>2529</v>
      </c>
      <c r="I5413" s="56" t="s">
        <v>32</v>
      </c>
      <c r="J5413" s="56" t="s">
        <v>2526</v>
      </c>
      <c r="K5413" s="56"/>
      <c r="L5413" s="56" t="s">
        <v>2527</v>
      </c>
      <c r="M5413" s="56" t="s">
        <v>2528</v>
      </c>
      <c r="N5413" s="57">
        <v>732.96</v>
      </c>
      <c r="O5413" s="62"/>
      <c r="P5413" s="56"/>
      <c r="Q5413" s="63" t="s">
        <v>815</v>
      </c>
      <c r="R5413" s="63" t="s">
        <v>815</v>
      </c>
      <c r="S5413" s="56" t="s">
        <v>2488</v>
      </c>
      <c r="T5413" s="56" t="s">
        <v>2488</v>
      </c>
      <c r="U5413" s="56" t="s">
        <v>32</v>
      </c>
      <c r="V5413" s="52"/>
      <c r="W5413" s="63" t="s">
        <v>815</v>
      </c>
      <c r="X5413" s="20">
        <v>0</v>
      </c>
      <c r="Y5413" s="56" t="s">
        <v>17754</v>
      </c>
      <c r="Z5413" s="56" t="s">
        <v>4443</v>
      </c>
      <c r="AA5413" s="7"/>
      <c r="AB5413" s="7"/>
      <c r="AC5413" s="7"/>
      <c r="AD5413" s="1" t="s">
        <v>16282</v>
      </c>
    </row>
    <row r="5414" spans="1:30">
      <c r="A5414" s="55">
        <v>43948</v>
      </c>
      <c r="B5414" s="56" t="s">
        <v>21</v>
      </c>
      <c r="C5414" s="56" t="s">
        <v>4451</v>
      </c>
      <c r="D5414" s="56" t="s">
        <v>2480</v>
      </c>
      <c r="E5414" s="56" t="s">
        <v>16</v>
      </c>
      <c r="F5414" s="56" t="s">
        <v>2481</v>
      </c>
      <c r="G5414" s="56" t="s">
        <v>17</v>
      </c>
      <c r="H5414" s="56" t="s">
        <v>2538</v>
      </c>
      <c r="I5414" s="56" t="s">
        <v>32</v>
      </c>
      <c r="J5414" s="56" t="s">
        <v>2526</v>
      </c>
      <c r="K5414" s="56"/>
      <c r="L5414" s="56" t="s">
        <v>2527</v>
      </c>
      <c r="M5414" s="56" t="s">
        <v>2528</v>
      </c>
      <c r="N5414" s="57">
        <v>45810</v>
      </c>
      <c r="O5414" s="62"/>
      <c r="P5414" s="56"/>
      <c r="Q5414" s="63" t="s">
        <v>815</v>
      </c>
      <c r="R5414" s="63" t="s">
        <v>815</v>
      </c>
      <c r="S5414" s="56" t="s">
        <v>2488</v>
      </c>
      <c r="T5414" s="56" t="s">
        <v>2488</v>
      </c>
      <c r="U5414" s="56" t="s">
        <v>32</v>
      </c>
      <c r="V5414" s="52"/>
      <c r="W5414" s="63" t="s">
        <v>815</v>
      </c>
      <c r="X5414" s="20">
        <v>0</v>
      </c>
      <c r="Y5414" s="56" t="s">
        <v>17755</v>
      </c>
      <c r="Z5414" s="56" t="s">
        <v>4443</v>
      </c>
      <c r="AA5414" s="7"/>
      <c r="AB5414" s="7"/>
      <c r="AC5414" s="7"/>
      <c r="AD5414" s="1" t="s">
        <v>16282</v>
      </c>
    </row>
    <row r="5415" spans="1:30">
      <c r="A5415" s="55">
        <v>43948</v>
      </c>
      <c r="B5415" s="56" t="s">
        <v>21</v>
      </c>
      <c r="C5415" s="56" t="s">
        <v>4451</v>
      </c>
      <c r="D5415" s="56" t="s">
        <v>2480</v>
      </c>
      <c r="E5415" s="56" t="s">
        <v>16</v>
      </c>
      <c r="F5415" s="56" t="s">
        <v>2481</v>
      </c>
      <c r="G5415" s="56" t="s">
        <v>17</v>
      </c>
      <c r="H5415" s="56" t="s">
        <v>2540</v>
      </c>
      <c r="I5415" s="56" t="s">
        <v>32</v>
      </c>
      <c r="J5415" s="56" t="s">
        <v>2526</v>
      </c>
      <c r="K5415" s="56"/>
      <c r="L5415" s="56" t="s">
        <v>2527</v>
      </c>
      <c r="M5415" s="56" t="s">
        <v>2528</v>
      </c>
      <c r="N5415" s="57">
        <v>21988.880000000001</v>
      </c>
      <c r="O5415" s="62"/>
      <c r="P5415" s="56"/>
      <c r="Q5415" s="63" t="s">
        <v>815</v>
      </c>
      <c r="R5415" s="63" t="s">
        <v>815</v>
      </c>
      <c r="S5415" s="56" t="s">
        <v>2488</v>
      </c>
      <c r="T5415" s="56" t="s">
        <v>2488</v>
      </c>
      <c r="U5415" s="56" t="s">
        <v>32</v>
      </c>
      <c r="V5415" s="52"/>
      <c r="W5415" s="63" t="s">
        <v>815</v>
      </c>
      <c r="X5415" s="20">
        <v>0</v>
      </c>
      <c r="Y5415" s="56" t="s">
        <v>17756</v>
      </c>
      <c r="Z5415" s="56" t="s">
        <v>4443</v>
      </c>
      <c r="AA5415" s="7"/>
      <c r="AB5415" s="7"/>
      <c r="AC5415" s="7"/>
      <c r="AD5415" s="1" t="s">
        <v>16282</v>
      </c>
    </row>
    <row r="5416" spans="1:30">
      <c r="A5416" s="55">
        <v>43948</v>
      </c>
      <c r="B5416" s="56" t="s">
        <v>21</v>
      </c>
      <c r="C5416" s="56" t="s">
        <v>4451</v>
      </c>
      <c r="D5416" s="56" t="s">
        <v>2480</v>
      </c>
      <c r="E5416" s="56" t="s">
        <v>16</v>
      </c>
      <c r="F5416" s="56" t="s">
        <v>2481</v>
      </c>
      <c r="G5416" s="56" t="s">
        <v>17</v>
      </c>
      <c r="H5416" s="56" t="s">
        <v>2489</v>
      </c>
      <c r="I5416" s="56" t="s">
        <v>32</v>
      </c>
      <c r="J5416" s="56" t="s">
        <v>2490</v>
      </c>
      <c r="K5416" s="56"/>
      <c r="L5416" s="56" t="s">
        <v>2491</v>
      </c>
      <c r="M5416" s="56" t="s">
        <v>2492</v>
      </c>
      <c r="N5416" s="57">
        <v>300</v>
      </c>
      <c r="O5416" s="62"/>
      <c r="P5416" s="56"/>
      <c r="Q5416" s="63" t="s">
        <v>815</v>
      </c>
      <c r="R5416" s="63" t="s">
        <v>815</v>
      </c>
      <c r="S5416" s="56" t="s">
        <v>2488</v>
      </c>
      <c r="T5416" s="56" t="s">
        <v>2488</v>
      </c>
      <c r="U5416" s="56" t="s">
        <v>32</v>
      </c>
      <c r="V5416" s="52"/>
      <c r="W5416" s="63" t="s">
        <v>815</v>
      </c>
      <c r="X5416" s="20">
        <v>0</v>
      </c>
      <c r="Y5416" s="56" t="s">
        <v>17757</v>
      </c>
      <c r="Z5416" s="56" t="s">
        <v>4443</v>
      </c>
      <c r="AA5416" s="7"/>
      <c r="AB5416" s="7"/>
      <c r="AC5416" s="7"/>
      <c r="AD5416" s="1" t="s">
        <v>16282</v>
      </c>
    </row>
    <row r="5417" spans="1:30">
      <c r="A5417" s="55">
        <v>43948</v>
      </c>
      <c r="B5417" s="56" t="s">
        <v>21</v>
      </c>
      <c r="C5417" s="56" t="s">
        <v>4451</v>
      </c>
      <c r="D5417" s="56" t="s">
        <v>2480</v>
      </c>
      <c r="E5417" s="56" t="s">
        <v>16</v>
      </c>
      <c r="F5417" s="56" t="s">
        <v>2481</v>
      </c>
      <c r="G5417" s="56" t="s">
        <v>17</v>
      </c>
      <c r="H5417" s="56" t="s">
        <v>2489</v>
      </c>
      <c r="I5417" s="56" t="s">
        <v>32</v>
      </c>
      <c r="J5417" s="56" t="s">
        <v>2490</v>
      </c>
      <c r="K5417" s="56"/>
      <c r="L5417" s="56" t="s">
        <v>2493</v>
      </c>
      <c r="M5417" s="56" t="s">
        <v>2494</v>
      </c>
      <c r="N5417" s="57">
        <v>196.6</v>
      </c>
      <c r="O5417" s="62"/>
      <c r="P5417" s="56"/>
      <c r="Q5417" s="63" t="s">
        <v>815</v>
      </c>
      <c r="R5417" s="63" t="s">
        <v>815</v>
      </c>
      <c r="S5417" s="56" t="s">
        <v>2488</v>
      </c>
      <c r="T5417" s="56" t="s">
        <v>2488</v>
      </c>
      <c r="U5417" s="56" t="s">
        <v>32</v>
      </c>
      <c r="V5417" s="52"/>
      <c r="W5417" s="63" t="s">
        <v>815</v>
      </c>
      <c r="X5417" s="20">
        <v>0</v>
      </c>
      <c r="Y5417" s="56" t="s">
        <v>17758</v>
      </c>
      <c r="Z5417" s="56" t="s">
        <v>4443</v>
      </c>
      <c r="AA5417" s="7"/>
      <c r="AB5417" s="7"/>
      <c r="AC5417" s="7"/>
      <c r="AD5417" s="1" t="s">
        <v>16282</v>
      </c>
    </row>
    <row r="5418" spans="1:30">
      <c r="A5418" s="55">
        <v>43948</v>
      </c>
      <c r="B5418" s="56" t="s">
        <v>21</v>
      </c>
      <c r="C5418" s="56" t="s">
        <v>4451</v>
      </c>
      <c r="D5418" s="56" t="s">
        <v>2480</v>
      </c>
      <c r="E5418" s="56" t="s">
        <v>16</v>
      </c>
      <c r="F5418" s="56" t="s">
        <v>2481</v>
      </c>
      <c r="G5418" s="56" t="s">
        <v>17</v>
      </c>
      <c r="H5418" s="56" t="s">
        <v>2539</v>
      </c>
      <c r="I5418" s="56" t="s">
        <v>32</v>
      </c>
      <c r="J5418" s="56" t="s">
        <v>2526</v>
      </c>
      <c r="K5418" s="56"/>
      <c r="L5418" s="56" t="s">
        <v>2527</v>
      </c>
      <c r="M5418" s="56" t="s">
        <v>2528</v>
      </c>
      <c r="N5418" s="57">
        <v>4581</v>
      </c>
      <c r="O5418" s="62"/>
      <c r="P5418" s="56"/>
      <c r="Q5418" s="63" t="s">
        <v>815</v>
      </c>
      <c r="R5418" s="63" t="s">
        <v>815</v>
      </c>
      <c r="S5418" s="56" t="s">
        <v>2488</v>
      </c>
      <c r="T5418" s="56" t="s">
        <v>2488</v>
      </c>
      <c r="U5418" s="56" t="s">
        <v>32</v>
      </c>
      <c r="V5418" s="52"/>
      <c r="W5418" s="63" t="s">
        <v>815</v>
      </c>
      <c r="X5418" s="20">
        <v>0</v>
      </c>
      <c r="Y5418" s="56" t="s">
        <v>17759</v>
      </c>
      <c r="Z5418" s="56" t="s">
        <v>4443</v>
      </c>
      <c r="AA5418" s="7"/>
      <c r="AB5418" s="7"/>
      <c r="AC5418" s="7"/>
      <c r="AD5418" s="1" t="s">
        <v>16282</v>
      </c>
    </row>
    <row r="5419" spans="1:30">
      <c r="A5419" s="55">
        <v>43948</v>
      </c>
      <c r="B5419" s="56" t="s">
        <v>21</v>
      </c>
      <c r="C5419" s="56" t="s">
        <v>4451</v>
      </c>
      <c r="D5419" s="56" t="s">
        <v>2480</v>
      </c>
      <c r="E5419" s="56" t="s">
        <v>16</v>
      </c>
      <c r="F5419" s="56" t="s">
        <v>2481</v>
      </c>
      <c r="G5419" s="56" t="s">
        <v>17</v>
      </c>
      <c r="H5419" s="56" t="s">
        <v>2537</v>
      </c>
      <c r="I5419" s="56" t="s">
        <v>32</v>
      </c>
      <c r="J5419" s="56" t="s">
        <v>2526</v>
      </c>
      <c r="K5419" s="56"/>
      <c r="L5419" s="56" t="s">
        <v>2527</v>
      </c>
      <c r="M5419" s="56" t="s">
        <v>2528</v>
      </c>
      <c r="N5419" s="57">
        <v>76350</v>
      </c>
      <c r="O5419" s="62"/>
      <c r="P5419" s="56"/>
      <c r="Q5419" s="63" t="s">
        <v>815</v>
      </c>
      <c r="R5419" s="63" t="s">
        <v>815</v>
      </c>
      <c r="S5419" s="56" t="s">
        <v>2488</v>
      </c>
      <c r="T5419" s="56" t="s">
        <v>2488</v>
      </c>
      <c r="U5419" s="56" t="s">
        <v>32</v>
      </c>
      <c r="V5419" s="52"/>
      <c r="W5419" s="63" t="s">
        <v>815</v>
      </c>
      <c r="X5419" s="20">
        <v>0</v>
      </c>
      <c r="Y5419" s="56" t="s">
        <v>17760</v>
      </c>
      <c r="Z5419" s="56" t="s">
        <v>4443</v>
      </c>
      <c r="AA5419" s="7"/>
      <c r="AB5419" s="7"/>
      <c r="AC5419" s="7"/>
      <c r="AD5419" s="1" t="s">
        <v>16282</v>
      </c>
    </row>
    <row r="5420" spans="1:30">
      <c r="A5420" s="55">
        <v>43948</v>
      </c>
      <c r="B5420" s="56" t="s">
        <v>21</v>
      </c>
      <c r="C5420" s="56" t="s">
        <v>4451</v>
      </c>
      <c r="D5420" s="56" t="s">
        <v>2480</v>
      </c>
      <c r="E5420" s="56" t="s">
        <v>16</v>
      </c>
      <c r="F5420" s="56" t="s">
        <v>2481</v>
      </c>
      <c r="G5420" s="56" t="s">
        <v>17</v>
      </c>
      <c r="H5420" s="56" t="s">
        <v>2525</v>
      </c>
      <c r="I5420" s="56" t="s">
        <v>32</v>
      </c>
      <c r="J5420" s="56" t="s">
        <v>2526</v>
      </c>
      <c r="K5420" s="56"/>
      <c r="L5420" s="56" t="s">
        <v>2527</v>
      </c>
      <c r="M5420" s="56" t="s">
        <v>2528</v>
      </c>
      <c r="N5420" s="57">
        <v>732.96</v>
      </c>
      <c r="O5420" s="62"/>
      <c r="P5420" s="56"/>
      <c r="Q5420" s="63" t="s">
        <v>815</v>
      </c>
      <c r="R5420" s="63" t="s">
        <v>815</v>
      </c>
      <c r="S5420" s="56" t="s">
        <v>2488</v>
      </c>
      <c r="T5420" s="56" t="s">
        <v>2488</v>
      </c>
      <c r="U5420" s="56" t="s">
        <v>32</v>
      </c>
      <c r="V5420" s="52"/>
      <c r="W5420" s="63" t="s">
        <v>815</v>
      </c>
      <c r="X5420" s="20">
        <v>0</v>
      </c>
      <c r="Y5420" s="56" t="s">
        <v>17761</v>
      </c>
      <c r="Z5420" s="56" t="s">
        <v>4443</v>
      </c>
      <c r="AA5420" s="7"/>
      <c r="AB5420" s="7"/>
      <c r="AC5420" s="7"/>
      <c r="AD5420" s="1" t="s">
        <v>16282</v>
      </c>
    </row>
    <row r="5421" spans="1:30">
      <c r="A5421" s="55">
        <v>43948</v>
      </c>
      <c r="B5421" s="56" t="s">
        <v>21</v>
      </c>
      <c r="C5421" s="56" t="s">
        <v>4451</v>
      </c>
      <c r="D5421" s="56" t="s">
        <v>2480</v>
      </c>
      <c r="E5421" s="56" t="s">
        <v>16</v>
      </c>
      <c r="F5421" s="56" t="s">
        <v>2481</v>
      </c>
      <c r="G5421" s="56" t="s">
        <v>17</v>
      </c>
      <c r="H5421" s="56" t="s">
        <v>2542</v>
      </c>
      <c r="I5421" s="56" t="s">
        <v>32</v>
      </c>
      <c r="J5421" s="56" t="s">
        <v>2526</v>
      </c>
      <c r="K5421" s="56"/>
      <c r="L5421" s="56" t="s">
        <v>2527</v>
      </c>
      <c r="M5421" s="56" t="s">
        <v>2528</v>
      </c>
      <c r="N5421" s="57">
        <v>15270</v>
      </c>
      <c r="O5421" s="62"/>
      <c r="P5421" s="56"/>
      <c r="Q5421" s="63" t="s">
        <v>815</v>
      </c>
      <c r="R5421" s="63" t="s">
        <v>815</v>
      </c>
      <c r="S5421" s="56" t="s">
        <v>2488</v>
      </c>
      <c r="T5421" s="56" t="s">
        <v>2488</v>
      </c>
      <c r="U5421" s="56" t="s">
        <v>32</v>
      </c>
      <c r="V5421" s="52"/>
      <c r="W5421" s="63" t="s">
        <v>815</v>
      </c>
      <c r="X5421" s="20">
        <v>0</v>
      </c>
      <c r="Y5421" s="56" t="s">
        <v>17762</v>
      </c>
      <c r="Z5421" s="56" t="s">
        <v>4443</v>
      </c>
      <c r="AA5421" s="7"/>
      <c r="AB5421" s="7"/>
      <c r="AC5421" s="7"/>
      <c r="AD5421" s="1" t="s">
        <v>16282</v>
      </c>
    </row>
    <row r="5422" spans="1:30">
      <c r="A5422" s="55">
        <v>43948</v>
      </c>
      <c r="B5422" s="56" t="s">
        <v>21</v>
      </c>
      <c r="C5422" s="56" t="s">
        <v>4451</v>
      </c>
      <c r="D5422" s="56" t="s">
        <v>2480</v>
      </c>
      <c r="E5422" s="56" t="s">
        <v>16</v>
      </c>
      <c r="F5422" s="56" t="s">
        <v>2481</v>
      </c>
      <c r="G5422" s="56" t="s">
        <v>17</v>
      </c>
      <c r="H5422" s="56" t="s">
        <v>2542</v>
      </c>
      <c r="I5422" s="56" t="s">
        <v>32</v>
      </c>
      <c r="J5422" s="56" t="s">
        <v>2526</v>
      </c>
      <c r="K5422" s="56"/>
      <c r="L5422" s="56" t="s">
        <v>2527</v>
      </c>
      <c r="M5422" s="56" t="s">
        <v>2528</v>
      </c>
      <c r="N5422" s="57">
        <v>8398.5</v>
      </c>
      <c r="O5422" s="62"/>
      <c r="P5422" s="56"/>
      <c r="Q5422" s="63" t="s">
        <v>815</v>
      </c>
      <c r="R5422" s="63" t="s">
        <v>815</v>
      </c>
      <c r="S5422" s="56" t="s">
        <v>2488</v>
      </c>
      <c r="T5422" s="56" t="s">
        <v>2488</v>
      </c>
      <c r="U5422" s="56" t="s">
        <v>32</v>
      </c>
      <c r="V5422" s="52"/>
      <c r="W5422" s="63" t="s">
        <v>815</v>
      </c>
      <c r="X5422" s="20">
        <v>0</v>
      </c>
      <c r="Y5422" s="56" t="s">
        <v>17763</v>
      </c>
      <c r="Z5422" s="56" t="s">
        <v>4443</v>
      </c>
      <c r="AA5422" s="7"/>
      <c r="AB5422" s="7"/>
      <c r="AC5422" s="7"/>
      <c r="AD5422" s="1" t="s">
        <v>16282</v>
      </c>
    </row>
    <row r="5423" spans="1:30">
      <c r="A5423" s="55">
        <v>43948</v>
      </c>
      <c r="B5423" s="56" t="s">
        <v>21</v>
      </c>
      <c r="C5423" s="56" t="s">
        <v>4451</v>
      </c>
      <c r="D5423" s="56" t="s">
        <v>2480</v>
      </c>
      <c r="E5423" s="56" t="s">
        <v>16</v>
      </c>
      <c r="F5423" s="56" t="s">
        <v>2481</v>
      </c>
      <c r="G5423" s="56" t="s">
        <v>17</v>
      </c>
      <c r="H5423" s="56" t="s">
        <v>2541</v>
      </c>
      <c r="I5423" s="56" t="s">
        <v>32</v>
      </c>
      <c r="J5423" s="56" t="s">
        <v>2526</v>
      </c>
      <c r="K5423" s="56"/>
      <c r="L5423" s="56" t="s">
        <v>2527</v>
      </c>
      <c r="M5423" s="56" t="s">
        <v>2528</v>
      </c>
      <c r="N5423" s="57">
        <v>22905</v>
      </c>
      <c r="O5423" s="62"/>
      <c r="P5423" s="56"/>
      <c r="Q5423" s="63" t="s">
        <v>815</v>
      </c>
      <c r="R5423" s="63" t="s">
        <v>815</v>
      </c>
      <c r="S5423" s="56" t="s">
        <v>2488</v>
      </c>
      <c r="T5423" s="56" t="s">
        <v>2488</v>
      </c>
      <c r="U5423" s="56" t="s">
        <v>32</v>
      </c>
      <c r="V5423" s="52"/>
      <c r="W5423" s="63" t="s">
        <v>815</v>
      </c>
      <c r="X5423" s="20">
        <v>0</v>
      </c>
      <c r="Y5423" s="56" t="s">
        <v>17764</v>
      </c>
      <c r="Z5423" s="56" t="s">
        <v>4443</v>
      </c>
      <c r="AA5423" s="7"/>
      <c r="AB5423" s="7"/>
      <c r="AC5423" s="7"/>
      <c r="AD5423" s="1" t="s">
        <v>16282</v>
      </c>
    </row>
    <row r="5424" spans="1:30">
      <c r="A5424" s="55">
        <v>43948</v>
      </c>
      <c r="B5424" s="56" t="s">
        <v>21</v>
      </c>
      <c r="C5424" s="56" t="s">
        <v>4451</v>
      </c>
      <c r="D5424" s="56" t="s">
        <v>2480</v>
      </c>
      <c r="E5424" s="56" t="s">
        <v>16</v>
      </c>
      <c r="F5424" s="56" t="s">
        <v>2481</v>
      </c>
      <c r="G5424" s="56" t="s">
        <v>17</v>
      </c>
      <c r="H5424" s="56" t="s">
        <v>2541</v>
      </c>
      <c r="I5424" s="56" t="s">
        <v>32</v>
      </c>
      <c r="J5424" s="56" t="s">
        <v>2526</v>
      </c>
      <c r="K5424" s="56"/>
      <c r="L5424" s="56" t="s">
        <v>2527</v>
      </c>
      <c r="M5424" s="56" t="s">
        <v>2528</v>
      </c>
      <c r="N5424" s="57">
        <v>4581</v>
      </c>
      <c r="O5424" s="62"/>
      <c r="P5424" s="56"/>
      <c r="Q5424" s="63" t="s">
        <v>815</v>
      </c>
      <c r="R5424" s="63" t="s">
        <v>815</v>
      </c>
      <c r="S5424" s="56" t="s">
        <v>2488</v>
      </c>
      <c r="T5424" s="56" t="s">
        <v>2488</v>
      </c>
      <c r="U5424" s="56" t="s">
        <v>32</v>
      </c>
      <c r="V5424" s="52"/>
      <c r="W5424" s="63" t="s">
        <v>815</v>
      </c>
      <c r="X5424" s="20">
        <v>0</v>
      </c>
      <c r="Y5424" s="56" t="s">
        <v>17765</v>
      </c>
      <c r="Z5424" s="56" t="s">
        <v>4443</v>
      </c>
      <c r="AA5424" s="7"/>
      <c r="AB5424" s="7"/>
      <c r="AC5424" s="7"/>
      <c r="AD5424" s="1" t="s">
        <v>16282</v>
      </c>
    </row>
    <row r="5425" spans="1:30">
      <c r="A5425" s="55">
        <v>43948</v>
      </c>
      <c r="B5425" s="56" t="s">
        <v>21</v>
      </c>
      <c r="C5425" s="56" t="s">
        <v>4451</v>
      </c>
      <c r="D5425" s="56" t="s">
        <v>2480</v>
      </c>
      <c r="E5425" s="56" t="s">
        <v>16</v>
      </c>
      <c r="F5425" s="56" t="s">
        <v>2481</v>
      </c>
      <c r="G5425" s="56" t="s">
        <v>17</v>
      </c>
      <c r="H5425" s="56" t="s">
        <v>2545</v>
      </c>
      <c r="I5425" s="56" t="s">
        <v>32</v>
      </c>
      <c r="J5425" s="56" t="s">
        <v>2526</v>
      </c>
      <c r="K5425" s="56"/>
      <c r="L5425" s="56" t="s">
        <v>2527</v>
      </c>
      <c r="M5425" s="56" t="s">
        <v>2528</v>
      </c>
      <c r="N5425" s="57">
        <v>4581</v>
      </c>
      <c r="O5425" s="62"/>
      <c r="P5425" s="56"/>
      <c r="Q5425" s="63" t="s">
        <v>815</v>
      </c>
      <c r="R5425" s="63" t="s">
        <v>815</v>
      </c>
      <c r="S5425" s="56" t="s">
        <v>2488</v>
      </c>
      <c r="T5425" s="56" t="s">
        <v>2488</v>
      </c>
      <c r="U5425" s="56" t="s">
        <v>32</v>
      </c>
      <c r="V5425" s="52"/>
      <c r="W5425" s="63" t="s">
        <v>815</v>
      </c>
      <c r="X5425" s="20">
        <v>0</v>
      </c>
      <c r="Y5425" s="56" t="s">
        <v>17766</v>
      </c>
      <c r="Z5425" s="56" t="s">
        <v>4443</v>
      </c>
      <c r="AA5425" s="7"/>
      <c r="AB5425" s="7"/>
      <c r="AC5425" s="7"/>
      <c r="AD5425" s="1" t="s">
        <v>16282</v>
      </c>
    </row>
    <row r="5426" spans="1:30">
      <c r="A5426" s="55">
        <v>43948</v>
      </c>
      <c r="B5426" s="56" t="s">
        <v>21</v>
      </c>
      <c r="C5426" s="56" t="s">
        <v>4451</v>
      </c>
      <c r="D5426" s="56" t="s">
        <v>2480</v>
      </c>
      <c r="E5426" s="56" t="s">
        <v>16</v>
      </c>
      <c r="F5426" s="56" t="s">
        <v>2481</v>
      </c>
      <c r="G5426" s="56" t="s">
        <v>17</v>
      </c>
      <c r="H5426" s="56" t="s">
        <v>2545</v>
      </c>
      <c r="I5426" s="56" t="s">
        <v>32</v>
      </c>
      <c r="J5426" s="56" t="s">
        <v>2526</v>
      </c>
      <c r="K5426" s="56"/>
      <c r="L5426" s="56" t="s">
        <v>2527</v>
      </c>
      <c r="M5426" s="56" t="s">
        <v>2528</v>
      </c>
      <c r="N5426" s="57">
        <v>4581</v>
      </c>
      <c r="O5426" s="62"/>
      <c r="P5426" s="56"/>
      <c r="Q5426" s="63" t="s">
        <v>815</v>
      </c>
      <c r="R5426" s="63" t="s">
        <v>815</v>
      </c>
      <c r="S5426" s="56" t="s">
        <v>2488</v>
      </c>
      <c r="T5426" s="56" t="s">
        <v>2488</v>
      </c>
      <c r="U5426" s="56" t="s">
        <v>32</v>
      </c>
      <c r="V5426" s="52"/>
      <c r="W5426" s="63" t="s">
        <v>815</v>
      </c>
      <c r="X5426" s="20">
        <v>0</v>
      </c>
      <c r="Y5426" s="56" t="s">
        <v>17766</v>
      </c>
      <c r="Z5426" s="56" t="s">
        <v>4443</v>
      </c>
      <c r="AA5426" s="7"/>
      <c r="AB5426" s="7"/>
      <c r="AC5426" s="7"/>
      <c r="AD5426" s="1" t="s">
        <v>16282</v>
      </c>
    </row>
    <row r="5427" spans="1:30">
      <c r="A5427" s="55">
        <v>43948</v>
      </c>
      <c r="B5427" s="56" t="s">
        <v>21</v>
      </c>
      <c r="C5427" s="56" t="s">
        <v>4451</v>
      </c>
      <c r="D5427" s="56" t="s">
        <v>2480</v>
      </c>
      <c r="E5427" s="56" t="s">
        <v>16</v>
      </c>
      <c r="F5427" s="56" t="s">
        <v>2481</v>
      </c>
      <c r="G5427" s="56" t="s">
        <v>17</v>
      </c>
      <c r="H5427" s="56" t="s">
        <v>2495</v>
      </c>
      <c r="I5427" s="56" t="s">
        <v>32</v>
      </c>
      <c r="J5427" s="56" t="s">
        <v>2496</v>
      </c>
      <c r="K5427" s="56"/>
      <c r="L5427" s="56" t="s">
        <v>2497</v>
      </c>
      <c r="M5427" s="56" t="s">
        <v>2498</v>
      </c>
      <c r="N5427" s="57">
        <v>14428</v>
      </c>
      <c r="O5427" s="62"/>
      <c r="P5427" s="56"/>
      <c r="Q5427" s="63" t="s">
        <v>815</v>
      </c>
      <c r="R5427" s="63" t="s">
        <v>815</v>
      </c>
      <c r="S5427" s="56" t="s">
        <v>2488</v>
      </c>
      <c r="T5427" s="56" t="s">
        <v>2488</v>
      </c>
      <c r="U5427" s="56" t="s">
        <v>32</v>
      </c>
      <c r="V5427" s="52"/>
      <c r="W5427" s="63" t="s">
        <v>815</v>
      </c>
      <c r="X5427" s="20">
        <v>0</v>
      </c>
      <c r="Y5427" s="56" t="s">
        <v>17767</v>
      </c>
      <c r="Z5427" s="56" t="s">
        <v>4443</v>
      </c>
      <c r="AA5427" s="7"/>
      <c r="AB5427" s="7"/>
      <c r="AC5427" s="7"/>
      <c r="AD5427" s="1" t="s">
        <v>16282</v>
      </c>
    </row>
    <row r="5428" spans="1:30">
      <c r="A5428" s="55">
        <v>43948</v>
      </c>
      <c r="B5428" s="56" t="s">
        <v>21</v>
      </c>
      <c r="C5428" s="56" t="s">
        <v>4451</v>
      </c>
      <c r="D5428" s="56" t="s">
        <v>2480</v>
      </c>
      <c r="E5428" s="56" t="s">
        <v>16</v>
      </c>
      <c r="F5428" s="56" t="s">
        <v>2481</v>
      </c>
      <c r="G5428" s="56" t="s">
        <v>17</v>
      </c>
      <c r="H5428" s="56" t="s">
        <v>2543</v>
      </c>
      <c r="I5428" s="56" t="s">
        <v>32</v>
      </c>
      <c r="J5428" s="56" t="s">
        <v>2526</v>
      </c>
      <c r="K5428" s="56"/>
      <c r="L5428" s="56" t="s">
        <v>2527</v>
      </c>
      <c r="M5428" s="56" t="s">
        <v>2528</v>
      </c>
      <c r="N5428" s="57">
        <v>2290.5</v>
      </c>
      <c r="O5428" s="62"/>
      <c r="P5428" s="56"/>
      <c r="Q5428" s="63" t="s">
        <v>815</v>
      </c>
      <c r="R5428" s="63" t="s">
        <v>815</v>
      </c>
      <c r="S5428" s="56" t="s">
        <v>2488</v>
      </c>
      <c r="T5428" s="56" t="s">
        <v>2488</v>
      </c>
      <c r="U5428" s="56" t="s">
        <v>32</v>
      </c>
      <c r="V5428" s="52"/>
      <c r="W5428" s="63" t="s">
        <v>815</v>
      </c>
      <c r="X5428" s="20">
        <v>0</v>
      </c>
      <c r="Y5428" s="56" t="s">
        <v>17768</v>
      </c>
      <c r="Z5428" s="56" t="s">
        <v>4443</v>
      </c>
      <c r="AA5428" s="7"/>
      <c r="AB5428" s="7"/>
      <c r="AC5428" s="7"/>
      <c r="AD5428" s="1" t="s">
        <v>16282</v>
      </c>
    </row>
    <row r="5429" spans="1:30">
      <c r="A5429" s="55">
        <v>43948</v>
      </c>
      <c r="B5429" s="56" t="s">
        <v>21</v>
      </c>
      <c r="C5429" s="56" t="s">
        <v>4451</v>
      </c>
      <c r="D5429" s="56" t="s">
        <v>2480</v>
      </c>
      <c r="E5429" s="56" t="s">
        <v>16</v>
      </c>
      <c r="F5429" s="56" t="s">
        <v>2481</v>
      </c>
      <c r="G5429" s="56" t="s">
        <v>17</v>
      </c>
      <c r="H5429" s="56" t="s">
        <v>2543</v>
      </c>
      <c r="I5429" s="56" t="s">
        <v>32</v>
      </c>
      <c r="J5429" s="56" t="s">
        <v>2526</v>
      </c>
      <c r="K5429" s="56"/>
      <c r="L5429" s="56" t="s">
        <v>2527</v>
      </c>
      <c r="M5429" s="56" t="s">
        <v>2528</v>
      </c>
      <c r="N5429" s="57">
        <v>1527</v>
      </c>
      <c r="O5429" s="62"/>
      <c r="P5429" s="56"/>
      <c r="Q5429" s="63" t="s">
        <v>815</v>
      </c>
      <c r="R5429" s="63" t="s">
        <v>815</v>
      </c>
      <c r="S5429" s="56" t="s">
        <v>2488</v>
      </c>
      <c r="T5429" s="56" t="s">
        <v>2488</v>
      </c>
      <c r="U5429" s="56" t="s">
        <v>32</v>
      </c>
      <c r="V5429" s="52"/>
      <c r="W5429" s="63" t="s">
        <v>815</v>
      </c>
      <c r="X5429" s="20">
        <v>0</v>
      </c>
      <c r="Y5429" s="56" t="s">
        <v>17769</v>
      </c>
      <c r="Z5429" s="56" t="s">
        <v>4443</v>
      </c>
      <c r="AA5429" s="7"/>
      <c r="AB5429" s="7"/>
      <c r="AC5429" s="7"/>
      <c r="AD5429" s="1" t="s">
        <v>16282</v>
      </c>
    </row>
    <row r="5430" spans="1:30">
      <c r="A5430" s="55">
        <v>43948</v>
      </c>
      <c r="B5430" s="56" t="s">
        <v>21</v>
      </c>
      <c r="C5430" s="56" t="s">
        <v>4451</v>
      </c>
      <c r="D5430" s="56" t="s">
        <v>2480</v>
      </c>
      <c r="E5430" s="56" t="s">
        <v>16</v>
      </c>
      <c r="F5430" s="56" t="s">
        <v>2481</v>
      </c>
      <c r="G5430" s="56" t="s">
        <v>17</v>
      </c>
      <c r="H5430" s="56" t="s">
        <v>2544</v>
      </c>
      <c r="I5430" s="56" t="s">
        <v>32</v>
      </c>
      <c r="J5430" s="56" t="s">
        <v>2526</v>
      </c>
      <c r="K5430" s="56"/>
      <c r="L5430" s="56" t="s">
        <v>2527</v>
      </c>
      <c r="M5430" s="56" t="s">
        <v>2528</v>
      </c>
      <c r="N5430" s="57">
        <v>15270</v>
      </c>
      <c r="O5430" s="62"/>
      <c r="P5430" s="56"/>
      <c r="Q5430" s="63" t="s">
        <v>815</v>
      </c>
      <c r="R5430" s="63" t="s">
        <v>815</v>
      </c>
      <c r="S5430" s="56" t="s">
        <v>2488</v>
      </c>
      <c r="T5430" s="56" t="s">
        <v>2488</v>
      </c>
      <c r="U5430" s="56" t="s">
        <v>32</v>
      </c>
      <c r="V5430" s="52"/>
      <c r="W5430" s="63" t="s">
        <v>815</v>
      </c>
      <c r="X5430" s="20">
        <v>0</v>
      </c>
      <c r="Y5430" s="56" t="s">
        <v>17770</v>
      </c>
      <c r="Z5430" s="56" t="s">
        <v>4443</v>
      </c>
      <c r="AA5430" s="7"/>
      <c r="AB5430" s="7"/>
      <c r="AC5430" s="7"/>
      <c r="AD5430" s="1" t="s">
        <v>16282</v>
      </c>
    </row>
    <row r="5431" spans="1:30">
      <c r="A5431" s="55">
        <v>43943</v>
      </c>
      <c r="B5431" s="56" t="s">
        <v>21</v>
      </c>
      <c r="C5431" s="56" t="s">
        <v>6343</v>
      </c>
      <c r="D5431" s="56" t="s">
        <v>904</v>
      </c>
      <c r="E5431" s="56" t="s">
        <v>16</v>
      </c>
      <c r="F5431" s="56" t="s">
        <v>1303</v>
      </c>
      <c r="G5431" s="56" t="s">
        <v>17</v>
      </c>
      <c r="H5431" s="56" t="s">
        <v>17771</v>
      </c>
      <c r="I5431" s="56" t="s">
        <v>32</v>
      </c>
      <c r="J5431" s="56"/>
      <c r="K5431" s="56" t="s">
        <v>2810</v>
      </c>
      <c r="L5431" s="56" t="s">
        <v>3342</v>
      </c>
      <c r="M5431" s="56" t="s">
        <v>3343</v>
      </c>
      <c r="N5431" s="57">
        <v>5350</v>
      </c>
      <c r="O5431" s="62"/>
      <c r="P5431" s="56"/>
      <c r="Q5431" s="63" t="s">
        <v>815</v>
      </c>
      <c r="R5431" s="63" t="s">
        <v>815</v>
      </c>
      <c r="S5431" s="56"/>
      <c r="T5431" s="56"/>
      <c r="U5431" s="56" t="s">
        <v>32</v>
      </c>
      <c r="V5431" s="52"/>
      <c r="W5431" s="63" t="s">
        <v>815</v>
      </c>
      <c r="X5431" s="20">
        <v>0</v>
      </c>
      <c r="Y5431" s="56" t="s">
        <v>17772</v>
      </c>
      <c r="Z5431" s="56" t="s">
        <v>4443</v>
      </c>
      <c r="AA5431" s="7"/>
      <c r="AB5431" s="7"/>
      <c r="AC5431" s="7"/>
      <c r="AD5431" s="1" t="s">
        <v>16282</v>
      </c>
    </row>
    <row r="5432" spans="1:30">
      <c r="A5432" s="55">
        <v>43945</v>
      </c>
      <c r="B5432" s="56" t="s">
        <v>21</v>
      </c>
      <c r="C5432" s="56" t="s">
        <v>17773</v>
      </c>
      <c r="D5432" s="56" t="s">
        <v>904</v>
      </c>
      <c r="E5432" s="56" t="s">
        <v>117</v>
      </c>
      <c r="F5432" s="56" t="s">
        <v>3355</v>
      </c>
      <c r="G5432" s="56" t="s">
        <v>17</v>
      </c>
      <c r="H5432" s="56" t="s">
        <v>3356</v>
      </c>
      <c r="I5432" s="56" t="s">
        <v>32</v>
      </c>
      <c r="J5432" s="56" t="s">
        <v>3357</v>
      </c>
      <c r="K5432" s="56" t="s">
        <v>3357</v>
      </c>
      <c r="L5432" s="56" t="s">
        <v>17774</v>
      </c>
      <c r="M5432" s="56" t="s">
        <v>17775</v>
      </c>
      <c r="N5432" s="57">
        <v>226.8</v>
      </c>
      <c r="O5432" s="62"/>
      <c r="P5432" s="56"/>
      <c r="Q5432" s="63" t="s">
        <v>815</v>
      </c>
      <c r="R5432" s="63" t="s">
        <v>815</v>
      </c>
      <c r="S5432" s="56" t="s">
        <v>1282</v>
      </c>
      <c r="T5432" s="56"/>
      <c r="U5432" s="56" t="s">
        <v>32</v>
      </c>
      <c r="V5432" s="52"/>
      <c r="W5432" s="63" t="s">
        <v>815</v>
      </c>
      <c r="X5432" s="20">
        <v>0</v>
      </c>
      <c r="Y5432" s="56" t="s">
        <v>17776</v>
      </c>
      <c r="Z5432" s="56" t="s">
        <v>4443</v>
      </c>
      <c r="AA5432" s="7"/>
      <c r="AB5432" s="7"/>
      <c r="AC5432" s="7"/>
      <c r="AD5432" s="1" t="s">
        <v>16282</v>
      </c>
    </row>
    <row r="5433" spans="1:30">
      <c r="A5433" s="55">
        <v>43943</v>
      </c>
      <c r="B5433" s="56" t="s">
        <v>21</v>
      </c>
      <c r="C5433" s="56" t="s">
        <v>5360</v>
      </c>
      <c r="D5433" s="56" t="s">
        <v>904</v>
      </c>
      <c r="E5433" s="56" t="s">
        <v>16</v>
      </c>
      <c r="F5433" s="56" t="s">
        <v>1303</v>
      </c>
      <c r="G5433" s="56" t="s">
        <v>17</v>
      </c>
      <c r="H5433" s="56" t="s">
        <v>3345</v>
      </c>
      <c r="I5433" s="56" t="s">
        <v>32</v>
      </c>
      <c r="J5433" s="56"/>
      <c r="K5433" s="56" t="s">
        <v>3346</v>
      </c>
      <c r="L5433" s="56" t="s">
        <v>17777</v>
      </c>
      <c r="M5433" s="56" t="s">
        <v>3347</v>
      </c>
      <c r="N5433" s="57">
        <v>10000</v>
      </c>
      <c r="O5433" s="62"/>
      <c r="P5433" s="56"/>
      <c r="Q5433" s="63" t="s">
        <v>815</v>
      </c>
      <c r="R5433" s="63" t="s">
        <v>815</v>
      </c>
      <c r="S5433" s="56"/>
      <c r="T5433" s="56"/>
      <c r="U5433" s="56" t="s">
        <v>32</v>
      </c>
      <c r="V5433" s="52"/>
      <c r="W5433" s="63" t="s">
        <v>815</v>
      </c>
      <c r="X5433" s="20">
        <v>0</v>
      </c>
      <c r="Y5433" s="56" t="s">
        <v>17778</v>
      </c>
      <c r="Z5433" s="56" t="s">
        <v>4443</v>
      </c>
      <c r="AA5433" s="7"/>
      <c r="AB5433" s="7"/>
      <c r="AC5433" s="7"/>
      <c r="AD5433" s="1" t="s">
        <v>16282</v>
      </c>
    </row>
    <row r="5434" spans="1:30">
      <c r="A5434" s="55">
        <v>43938</v>
      </c>
      <c r="B5434" s="56" t="s">
        <v>21</v>
      </c>
      <c r="C5434" s="56" t="s">
        <v>4238</v>
      </c>
      <c r="D5434" s="56" t="s">
        <v>309</v>
      </c>
      <c r="E5434" s="56" t="s">
        <v>117</v>
      </c>
      <c r="F5434" s="56" t="s">
        <v>4264</v>
      </c>
      <c r="G5434" s="56" t="s">
        <v>37</v>
      </c>
      <c r="H5434" s="56" t="s">
        <v>17779</v>
      </c>
      <c r="I5434" s="56" t="s">
        <v>32</v>
      </c>
      <c r="J5434" s="56" t="s">
        <v>4332</v>
      </c>
      <c r="K5434" s="56" t="s">
        <v>351</v>
      </c>
      <c r="L5434" s="56" t="s">
        <v>17780</v>
      </c>
      <c r="M5434" s="56" t="s">
        <v>17781</v>
      </c>
      <c r="N5434" s="57">
        <v>276380</v>
      </c>
      <c r="O5434" s="62">
        <v>21260</v>
      </c>
      <c r="P5434" s="56">
        <v>13</v>
      </c>
      <c r="Q5434" s="63" t="s">
        <v>815</v>
      </c>
      <c r="R5434" s="63" t="s">
        <v>815</v>
      </c>
      <c r="S5434" s="56" t="s">
        <v>4415</v>
      </c>
      <c r="T5434" s="56" t="s">
        <v>4405</v>
      </c>
      <c r="U5434" s="56" t="s">
        <v>32</v>
      </c>
      <c r="V5434" s="52"/>
      <c r="W5434" s="63" t="s">
        <v>815</v>
      </c>
      <c r="X5434" s="20">
        <v>0</v>
      </c>
      <c r="Y5434" s="56" t="s">
        <v>17782</v>
      </c>
      <c r="Z5434" s="56" t="s">
        <v>4443</v>
      </c>
      <c r="AA5434" s="7"/>
      <c r="AB5434" s="7"/>
      <c r="AC5434" s="7"/>
      <c r="AD5434" s="1" t="s">
        <v>16282</v>
      </c>
    </row>
    <row r="5435" spans="1:30">
      <c r="A5435" s="55">
        <v>43938</v>
      </c>
      <c r="B5435" s="56" t="s">
        <v>21</v>
      </c>
      <c r="C5435" s="56" t="s">
        <v>4238</v>
      </c>
      <c r="D5435" s="56" t="s">
        <v>309</v>
      </c>
      <c r="E5435" s="56" t="s">
        <v>117</v>
      </c>
      <c r="F5435" s="56" t="s">
        <v>4264</v>
      </c>
      <c r="G5435" s="56" t="s">
        <v>37</v>
      </c>
      <c r="H5435" s="56" t="s">
        <v>17783</v>
      </c>
      <c r="I5435" s="56" t="s">
        <v>32</v>
      </c>
      <c r="J5435" s="56" t="s">
        <v>4332</v>
      </c>
      <c r="K5435" s="56" t="s">
        <v>351</v>
      </c>
      <c r="L5435" s="56" t="s">
        <v>17784</v>
      </c>
      <c r="M5435" s="56" t="s">
        <v>17785</v>
      </c>
      <c r="N5435" s="57">
        <v>299204</v>
      </c>
      <c r="O5435" s="62">
        <v>22840</v>
      </c>
      <c r="P5435" s="56">
        <v>13.1</v>
      </c>
      <c r="Q5435" s="63" t="s">
        <v>815</v>
      </c>
      <c r="R5435" s="63" t="s">
        <v>815</v>
      </c>
      <c r="S5435" s="56" t="s">
        <v>4415</v>
      </c>
      <c r="T5435" s="56" t="s">
        <v>4405</v>
      </c>
      <c r="U5435" s="56" t="s">
        <v>32</v>
      </c>
      <c r="V5435" s="52"/>
      <c r="W5435" s="63" t="s">
        <v>815</v>
      </c>
      <c r="X5435" s="20">
        <v>0</v>
      </c>
      <c r="Y5435" s="56" t="s">
        <v>17786</v>
      </c>
      <c r="Z5435" s="56" t="s">
        <v>4443</v>
      </c>
      <c r="AA5435" s="7"/>
      <c r="AB5435" s="7"/>
      <c r="AC5435" s="7"/>
      <c r="AD5435" s="1" t="s">
        <v>16282</v>
      </c>
    </row>
    <row r="5436" spans="1:30">
      <c r="A5436" s="55">
        <v>43941</v>
      </c>
      <c r="B5436" s="56" t="s">
        <v>15</v>
      </c>
      <c r="C5436" s="56" t="s">
        <v>4696</v>
      </c>
      <c r="D5436" s="56" t="s">
        <v>3040</v>
      </c>
      <c r="E5436" s="56" t="s">
        <v>16</v>
      </c>
      <c r="F5436" s="56" t="s">
        <v>3057</v>
      </c>
      <c r="G5436" s="56" t="s">
        <v>17</v>
      </c>
      <c r="H5436" s="56" t="s">
        <v>3058</v>
      </c>
      <c r="I5436" s="56" t="s">
        <v>32</v>
      </c>
      <c r="J5436" s="56" t="s">
        <v>3043</v>
      </c>
      <c r="K5436" s="56" t="s">
        <v>1373</v>
      </c>
      <c r="L5436" s="56" t="s">
        <v>17787</v>
      </c>
      <c r="M5436" s="56" t="s">
        <v>3060</v>
      </c>
      <c r="N5436" s="57">
        <v>234000</v>
      </c>
      <c r="O5436" s="62"/>
      <c r="P5436" s="56"/>
      <c r="Q5436" s="63" t="s">
        <v>815</v>
      </c>
      <c r="R5436" s="63" t="s">
        <v>815</v>
      </c>
      <c r="S5436" s="56" t="s">
        <v>3047</v>
      </c>
      <c r="T5436" s="56"/>
      <c r="U5436" s="56" t="s">
        <v>32</v>
      </c>
      <c r="V5436" s="52"/>
      <c r="W5436" s="63" t="s">
        <v>815</v>
      </c>
      <c r="X5436" s="20">
        <v>0</v>
      </c>
      <c r="Y5436" s="56" t="s">
        <v>17788</v>
      </c>
      <c r="Z5436" s="56" t="s">
        <v>4443</v>
      </c>
      <c r="AA5436" s="7"/>
      <c r="AB5436" s="7"/>
      <c r="AC5436" s="7"/>
      <c r="AD5436" s="1" t="s">
        <v>16282</v>
      </c>
    </row>
    <row r="5437" spans="1:30">
      <c r="A5437" s="55">
        <v>43945</v>
      </c>
      <c r="B5437" s="56" t="s">
        <v>1385</v>
      </c>
      <c r="C5437" s="56" t="s">
        <v>4444</v>
      </c>
      <c r="D5437" s="56" t="s">
        <v>1387</v>
      </c>
      <c r="E5437" s="56" t="s">
        <v>4456</v>
      </c>
      <c r="F5437" s="56" t="s">
        <v>4469</v>
      </c>
      <c r="G5437" s="56" t="s">
        <v>17</v>
      </c>
      <c r="H5437" s="56" t="s">
        <v>1980</v>
      </c>
      <c r="I5437" s="56" t="s">
        <v>32</v>
      </c>
      <c r="J5437" s="56" t="s">
        <v>1981</v>
      </c>
      <c r="K5437" s="56"/>
      <c r="L5437" s="56" t="s">
        <v>125</v>
      </c>
      <c r="M5437" s="56" t="s">
        <v>1985</v>
      </c>
      <c r="N5437" s="57">
        <v>180703.44</v>
      </c>
      <c r="O5437" s="62"/>
      <c r="P5437" s="56"/>
      <c r="Q5437" s="63" t="s">
        <v>815</v>
      </c>
      <c r="R5437" s="63" t="s">
        <v>815</v>
      </c>
      <c r="S5437" s="56" t="s">
        <v>1984</v>
      </c>
      <c r="T5437" s="56"/>
      <c r="U5437" s="56" t="s">
        <v>32</v>
      </c>
      <c r="V5437" s="52"/>
      <c r="W5437" s="63" t="s">
        <v>815</v>
      </c>
      <c r="X5437" s="20">
        <v>0</v>
      </c>
      <c r="Y5437" s="56" t="s">
        <v>17789</v>
      </c>
      <c r="Z5437" s="56" t="s">
        <v>4443</v>
      </c>
      <c r="AA5437" s="7"/>
      <c r="AB5437" s="7"/>
      <c r="AC5437" s="7"/>
      <c r="AD5437" s="1" t="s">
        <v>16282</v>
      </c>
    </row>
    <row r="5438" spans="1:30">
      <c r="A5438" s="55">
        <v>43945</v>
      </c>
      <c r="B5438" s="56" t="s">
        <v>1385</v>
      </c>
      <c r="C5438" s="56" t="s">
        <v>4444</v>
      </c>
      <c r="D5438" s="56" t="s">
        <v>1387</v>
      </c>
      <c r="E5438" s="56" t="s">
        <v>4456</v>
      </c>
      <c r="F5438" s="56" t="s">
        <v>4469</v>
      </c>
      <c r="G5438" s="56" t="s">
        <v>17</v>
      </c>
      <c r="H5438" s="56" t="s">
        <v>1980</v>
      </c>
      <c r="I5438" s="56" t="s">
        <v>32</v>
      </c>
      <c r="J5438" s="56" t="s">
        <v>1981</v>
      </c>
      <c r="K5438" s="56"/>
      <c r="L5438" s="56" t="s">
        <v>1982</v>
      </c>
      <c r="M5438" s="56" t="s">
        <v>1983</v>
      </c>
      <c r="N5438" s="57">
        <v>170800</v>
      </c>
      <c r="O5438" s="62"/>
      <c r="P5438" s="56"/>
      <c r="Q5438" s="63" t="s">
        <v>815</v>
      </c>
      <c r="R5438" s="63" t="s">
        <v>815</v>
      </c>
      <c r="S5438" s="56" t="s">
        <v>1984</v>
      </c>
      <c r="T5438" s="56"/>
      <c r="U5438" s="56" t="s">
        <v>32</v>
      </c>
      <c r="V5438" s="52"/>
      <c r="W5438" s="63" t="s">
        <v>815</v>
      </c>
      <c r="X5438" s="20">
        <v>0</v>
      </c>
      <c r="Y5438" s="56" t="s">
        <v>17790</v>
      </c>
      <c r="Z5438" s="56" t="s">
        <v>4443</v>
      </c>
      <c r="AA5438" s="7"/>
      <c r="AB5438" s="7"/>
      <c r="AC5438" s="7"/>
      <c r="AD5438" s="1" t="s">
        <v>16282</v>
      </c>
    </row>
    <row r="5439" spans="1:30">
      <c r="A5439" s="55">
        <v>43930</v>
      </c>
      <c r="B5439" s="56" t="s">
        <v>1385</v>
      </c>
      <c r="C5439" s="56" t="s">
        <v>4444</v>
      </c>
      <c r="D5439" s="56" t="s">
        <v>1387</v>
      </c>
      <c r="E5439" s="56" t="s">
        <v>1499</v>
      </c>
      <c r="F5439" s="56" t="s">
        <v>4467</v>
      </c>
      <c r="G5439" s="56" t="s">
        <v>37</v>
      </c>
      <c r="H5439" s="56" t="s">
        <v>1755</v>
      </c>
      <c r="I5439" s="56" t="s">
        <v>32</v>
      </c>
      <c r="J5439" s="56" t="s">
        <v>1756</v>
      </c>
      <c r="K5439" s="56"/>
      <c r="L5439" s="56" t="s">
        <v>1751</v>
      </c>
      <c r="M5439" s="56" t="s">
        <v>17791</v>
      </c>
      <c r="N5439" s="57">
        <v>6990</v>
      </c>
      <c r="O5439" s="62"/>
      <c r="P5439" s="56"/>
      <c r="Q5439" s="63" t="s">
        <v>815</v>
      </c>
      <c r="R5439" s="63" t="s">
        <v>815</v>
      </c>
      <c r="S5439" s="56" t="s">
        <v>1757</v>
      </c>
      <c r="T5439" s="56"/>
      <c r="U5439" s="56" t="s">
        <v>32</v>
      </c>
      <c r="V5439" s="52"/>
      <c r="W5439" s="63" t="s">
        <v>815</v>
      </c>
      <c r="X5439" s="20">
        <v>0</v>
      </c>
      <c r="Y5439" s="56" t="s">
        <v>17792</v>
      </c>
      <c r="Z5439" s="56" t="s">
        <v>4443</v>
      </c>
      <c r="AA5439" s="7"/>
      <c r="AB5439" s="7"/>
      <c r="AC5439" s="7"/>
      <c r="AD5439" s="1" t="s">
        <v>16282</v>
      </c>
    </row>
    <row r="5440" spans="1:30">
      <c r="A5440" s="55">
        <v>43930</v>
      </c>
      <c r="B5440" s="56" t="s">
        <v>1385</v>
      </c>
      <c r="C5440" s="56" t="s">
        <v>4444</v>
      </c>
      <c r="D5440" s="56" t="s">
        <v>1387</v>
      </c>
      <c r="E5440" s="56" t="s">
        <v>1499</v>
      </c>
      <c r="F5440" s="56" t="s">
        <v>17793</v>
      </c>
      <c r="G5440" s="56" t="s">
        <v>17</v>
      </c>
      <c r="H5440" s="56" t="s">
        <v>1730</v>
      </c>
      <c r="I5440" s="56" t="s">
        <v>32</v>
      </c>
      <c r="J5440" s="56" t="s">
        <v>1731</v>
      </c>
      <c r="K5440" s="56"/>
      <c r="L5440" s="56" t="s">
        <v>17794</v>
      </c>
      <c r="M5440" s="56" t="s">
        <v>1732</v>
      </c>
      <c r="N5440" s="57">
        <v>2400</v>
      </c>
      <c r="O5440" s="62"/>
      <c r="P5440" s="56"/>
      <c r="Q5440" s="63" t="s">
        <v>815</v>
      </c>
      <c r="R5440" s="63" t="s">
        <v>815</v>
      </c>
      <c r="S5440" s="56" t="s">
        <v>1733</v>
      </c>
      <c r="T5440" s="56"/>
      <c r="U5440" s="56" t="s">
        <v>32</v>
      </c>
      <c r="V5440" s="52"/>
      <c r="W5440" s="63" t="s">
        <v>815</v>
      </c>
      <c r="X5440" s="20">
        <v>0</v>
      </c>
      <c r="Y5440" s="56" t="s">
        <v>17795</v>
      </c>
      <c r="Z5440" s="56" t="s">
        <v>4443</v>
      </c>
      <c r="AA5440" s="7"/>
      <c r="AB5440" s="7"/>
      <c r="AC5440" s="7"/>
      <c r="AD5440" s="1" t="s">
        <v>16282</v>
      </c>
    </row>
    <row r="5441" spans="1:30">
      <c r="A5441" s="55">
        <v>43922</v>
      </c>
      <c r="B5441" s="56" t="s">
        <v>1385</v>
      </c>
      <c r="C5441" s="56" t="s">
        <v>4444</v>
      </c>
      <c r="D5441" s="56" t="s">
        <v>1387</v>
      </c>
      <c r="E5441" s="56" t="s">
        <v>4456</v>
      </c>
      <c r="F5441" s="56" t="s">
        <v>4469</v>
      </c>
      <c r="G5441" s="56" t="s">
        <v>17</v>
      </c>
      <c r="H5441" s="56" t="s">
        <v>1540</v>
      </c>
      <c r="I5441" s="56" t="s">
        <v>32</v>
      </c>
      <c r="J5441" s="56" t="s">
        <v>1541</v>
      </c>
      <c r="K5441" s="56"/>
      <c r="L5441" s="56" t="s">
        <v>17796</v>
      </c>
      <c r="M5441" s="56" t="s">
        <v>1054</v>
      </c>
      <c r="N5441" s="57">
        <v>22097.599999999999</v>
      </c>
      <c r="O5441" s="62"/>
      <c r="P5441" s="56"/>
      <c r="Q5441" s="63" t="s">
        <v>815</v>
      </c>
      <c r="R5441" s="63" t="s">
        <v>815</v>
      </c>
      <c r="S5441" s="56" t="s">
        <v>1542</v>
      </c>
      <c r="T5441" s="56"/>
      <c r="U5441" s="56" t="s">
        <v>32</v>
      </c>
      <c r="V5441" s="52"/>
      <c r="W5441" s="63" t="s">
        <v>815</v>
      </c>
      <c r="X5441" s="20">
        <v>0</v>
      </c>
      <c r="Y5441" s="56" t="s">
        <v>17797</v>
      </c>
      <c r="Z5441" s="56" t="s">
        <v>4443</v>
      </c>
      <c r="AA5441" s="7"/>
      <c r="AB5441" s="7"/>
      <c r="AC5441" s="7"/>
      <c r="AD5441" s="1" t="s">
        <v>16282</v>
      </c>
    </row>
    <row r="5442" spans="1:30">
      <c r="A5442" s="55">
        <v>43915</v>
      </c>
      <c r="B5442" s="56" t="s">
        <v>1385</v>
      </c>
      <c r="C5442" s="56" t="s">
        <v>4444</v>
      </c>
      <c r="D5442" s="56" t="s">
        <v>1387</v>
      </c>
      <c r="E5442" s="56" t="s">
        <v>5308</v>
      </c>
      <c r="F5442" s="56" t="s">
        <v>1413</v>
      </c>
      <c r="G5442" s="56" t="s">
        <v>17</v>
      </c>
      <c r="H5442" s="56" t="s">
        <v>1414</v>
      </c>
      <c r="I5442" s="56" t="s">
        <v>32</v>
      </c>
      <c r="J5442" s="56" t="s">
        <v>1415</v>
      </c>
      <c r="K5442" s="56"/>
      <c r="L5442" s="56" t="s">
        <v>1417</v>
      </c>
      <c r="M5442" s="56" t="s">
        <v>1418</v>
      </c>
      <c r="N5442" s="57">
        <v>31990</v>
      </c>
      <c r="O5442" s="62"/>
      <c r="P5442" s="56"/>
      <c r="Q5442" s="63" t="s">
        <v>815</v>
      </c>
      <c r="R5442" s="63" t="s">
        <v>815</v>
      </c>
      <c r="S5442" s="56" t="s">
        <v>1419</v>
      </c>
      <c r="T5442" s="56"/>
      <c r="U5442" s="56" t="s">
        <v>32</v>
      </c>
      <c r="V5442" s="52"/>
      <c r="W5442" s="63" t="s">
        <v>815</v>
      </c>
      <c r="X5442" s="20">
        <v>0</v>
      </c>
      <c r="Y5442" s="56" t="s">
        <v>17798</v>
      </c>
      <c r="Z5442" s="56" t="s">
        <v>4443</v>
      </c>
      <c r="AA5442" s="7"/>
      <c r="AB5442" s="7"/>
      <c r="AC5442" s="7"/>
      <c r="AD5442" s="1" t="s">
        <v>16282</v>
      </c>
    </row>
    <row r="5443" spans="1:30">
      <c r="A5443" s="55">
        <v>43922</v>
      </c>
      <c r="B5443" s="56" t="s">
        <v>1385</v>
      </c>
      <c r="C5443" s="56" t="s">
        <v>4444</v>
      </c>
      <c r="D5443" s="56" t="s">
        <v>1387</v>
      </c>
      <c r="E5443" s="56" t="s">
        <v>4456</v>
      </c>
      <c r="F5443" s="56" t="s">
        <v>4469</v>
      </c>
      <c r="G5443" s="56" t="s">
        <v>34</v>
      </c>
      <c r="H5443" s="56" t="s">
        <v>1543</v>
      </c>
      <c r="I5443" s="56" t="s">
        <v>32</v>
      </c>
      <c r="J5443" s="56" t="s">
        <v>1544</v>
      </c>
      <c r="K5443" s="56"/>
      <c r="L5443" s="56" t="s">
        <v>17799</v>
      </c>
      <c r="M5443" s="56" t="s">
        <v>1015</v>
      </c>
      <c r="N5443" s="57">
        <v>48000</v>
      </c>
      <c r="O5443" s="62"/>
      <c r="P5443" s="56"/>
      <c r="Q5443" s="63" t="s">
        <v>815</v>
      </c>
      <c r="R5443" s="63" t="s">
        <v>815</v>
      </c>
      <c r="S5443" s="56" t="s">
        <v>1545</v>
      </c>
      <c r="T5443" s="56"/>
      <c r="U5443" s="56" t="s">
        <v>32</v>
      </c>
      <c r="V5443" s="52"/>
      <c r="W5443" s="63" t="s">
        <v>815</v>
      </c>
      <c r="X5443" s="20">
        <v>0</v>
      </c>
      <c r="Y5443" s="56" t="s">
        <v>17800</v>
      </c>
      <c r="Z5443" s="56" t="s">
        <v>4443</v>
      </c>
      <c r="AA5443" s="7"/>
      <c r="AB5443" s="7"/>
      <c r="AC5443" s="7"/>
      <c r="AD5443" s="1" t="s">
        <v>16282</v>
      </c>
    </row>
    <row r="5444" spans="1:30">
      <c r="A5444" s="55">
        <v>43941</v>
      </c>
      <c r="B5444" s="56" t="s">
        <v>1385</v>
      </c>
      <c r="C5444" s="56" t="s">
        <v>4444</v>
      </c>
      <c r="D5444" s="56" t="s">
        <v>1387</v>
      </c>
      <c r="E5444" s="56" t="s">
        <v>4456</v>
      </c>
      <c r="F5444" s="56" t="s">
        <v>4469</v>
      </c>
      <c r="G5444" s="56" t="s">
        <v>17</v>
      </c>
      <c r="H5444" s="56" t="s">
        <v>1869</v>
      </c>
      <c r="I5444" s="56" t="s">
        <v>32</v>
      </c>
      <c r="J5444" s="56" t="s">
        <v>1870</v>
      </c>
      <c r="K5444" s="56"/>
      <c r="L5444" s="56" t="s">
        <v>1874</v>
      </c>
      <c r="M5444" s="56" t="s">
        <v>17801</v>
      </c>
      <c r="N5444" s="57">
        <v>86750</v>
      </c>
      <c r="O5444" s="62"/>
      <c r="P5444" s="56"/>
      <c r="Q5444" s="63" t="s">
        <v>815</v>
      </c>
      <c r="R5444" s="63" t="s">
        <v>815</v>
      </c>
      <c r="S5444" s="56" t="s">
        <v>1873</v>
      </c>
      <c r="T5444" s="56"/>
      <c r="U5444" s="56" t="s">
        <v>32</v>
      </c>
      <c r="V5444" s="52"/>
      <c r="W5444" s="63" t="s">
        <v>815</v>
      </c>
      <c r="X5444" s="20">
        <v>0</v>
      </c>
      <c r="Y5444" s="56" t="s">
        <v>17802</v>
      </c>
      <c r="Z5444" s="56" t="s">
        <v>4443</v>
      </c>
      <c r="AA5444" s="7"/>
      <c r="AB5444" s="7"/>
      <c r="AC5444" s="7"/>
      <c r="AD5444" s="1" t="s">
        <v>16282</v>
      </c>
    </row>
    <row r="5445" spans="1:30">
      <c r="A5445" s="55">
        <v>43941</v>
      </c>
      <c r="B5445" s="56" t="s">
        <v>1385</v>
      </c>
      <c r="C5445" s="56" t="s">
        <v>4444</v>
      </c>
      <c r="D5445" s="56" t="s">
        <v>1387</v>
      </c>
      <c r="E5445" s="56" t="s">
        <v>4456</v>
      </c>
      <c r="F5445" s="56" t="s">
        <v>4469</v>
      </c>
      <c r="G5445" s="56" t="s">
        <v>17</v>
      </c>
      <c r="H5445" s="56" t="s">
        <v>1869</v>
      </c>
      <c r="I5445" s="56" t="s">
        <v>32</v>
      </c>
      <c r="J5445" s="56" t="s">
        <v>1870</v>
      </c>
      <c r="K5445" s="56"/>
      <c r="L5445" s="56" t="s">
        <v>1875</v>
      </c>
      <c r="M5445" s="56" t="s">
        <v>1876</v>
      </c>
      <c r="N5445" s="57">
        <v>55632</v>
      </c>
      <c r="O5445" s="62"/>
      <c r="P5445" s="56"/>
      <c r="Q5445" s="63" t="s">
        <v>815</v>
      </c>
      <c r="R5445" s="63" t="s">
        <v>815</v>
      </c>
      <c r="S5445" s="56" t="s">
        <v>1873</v>
      </c>
      <c r="T5445" s="56"/>
      <c r="U5445" s="56" t="s">
        <v>32</v>
      </c>
      <c r="V5445" s="52"/>
      <c r="W5445" s="63" t="s">
        <v>815</v>
      </c>
      <c r="X5445" s="20">
        <v>0</v>
      </c>
      <c r="Y5445" s="56" t="s">
        <v>17803</v>
      </c>
      <c r="Z5445" s="56" t="s">
        <v>4443</v>
      </c>
      <c r="AA5445" s="7"/>
      <c r="AB5445" s="7"/>
      <c r="AC5445" s="7"/>
      <c r="AD5445" s="1" t="s">
        <v>16282</v>
      </c>
    </row>
    <row r="5446" spans="1:30">
      <c r="A5446" s="55">
        <v>43941</v>
      </c>
      <c r="B5446" s="56" t="s">
        <v>1385</v>
      </c>
      <c r="C5446" s="56" t="s">
        <v>4444</v>
      </c>
      <c r="D5446" s="56" t="s">
        <v>1387</v>
      </c>
      <c r="E5446" s="56" t="s">
        <v>4456</v>
      </c>
      <c r="F5446" s="56" t="s">
        <v>4469</v>
      </c>
      <c r="G5446" s="56" t="s">
        <v>17</v>
      </c>
      <c r="H5446" s="56" t="s">
        <v>1869</v>
      </c>
      <c r="I5446" s="56" t="s">
        <v>32</v>
      </c>
      <c r="J5446" s="56" t="s">
        <v>1870</v>
      </c>
      <c r="K5446" s="56"/>
      <c r="L5446" s="56" t="s">
        <v>1871</v>
      </c>
      <c r="M5446" s="56" t="s">
        <v>1872</v>
      </c>
      <c r="N5446" s="57">
        <v>33750</v>
      </c>
      <c r="O5446" s="62"/>
      <c r="P5446" s="56"/>
      <c r="Q5446" s="63" t="s">
        <v>815</v>
      </c>
      <c r="R5446" s="63" t="s">
        <v>815</v>
      </c>
      <c r="S5446" s="56" t="s">
        <v>1873</v>
      </c>
      <c r="T5446" s="56"/>
      <c r="U5446" s="56" t="s">
        <v>32</v>
      </c>
      <c r="V5446" s="52"/>
      <c r="W5446" s="63" t="s">
        <v>815</v>
      </c>
      <c r="X5446" s="20">
        <v>0</v>
      </c>
      <c r="Y5446" s="56" t="s">
        <v>17804</v>
      </c>
      <c r="Z5446" s="56" t="s">
        <v>4443</v>
      </c>
      <c r="AA5446" s="7"/>
      <c r="AB5446" s="7"/>
      <c r="AC5446" s="7"/>
      <c r="AD5446" s="1" t="s">
        <v>16282</v>
      </c>
    </row>
    <row r="5447" spans="1:30">
      <c r="A5447" s="55">
        <v>43945</v>
      </c>
      <c r="B5447" s="56" t="s">
        <v>1385</v>
      </c>
      <c r="C5447" s="56" t="s">
        <v>4444</v>
      </c>
      <c r="D5447" s="56" t="s">
        <v>1387</v>
      </c>
      <c r="E5447" s="56" t="s">
        <v>4456</v>
      </c>
      <c r="F5447" s="56" t="s">
        <v>4469</v>
      </c>
      <c r="G5447" s="56" t="s">
        <v>17</v>
      </c>
      <c r="H5447" s="56" t="s">
        <v>1968</v>
      </c>
      <c r="I5447" s="56" t="s">
        <v>32</v>
      </c>
      <c r="J5447" s="56" t="s">
        <v>1969</v>
      </c>
      <c r="K5447" s="56"/>
      <c r="L5447" s="56" t="s">
        <v>17805</v>
      </c>
      <c r="M5447" s="56" t="s">
        <v>17806</v>
      </c>
      <c r="N5447" s="57">
        <v>216000</v>
      </c>
      <c r="O5447" s="62"/>
      <c r="P5447" s="56"/>
      <c r="Q5447" s="63" t="s">
        <v>815</v>
      </c>
      <c r="R5447" s="63" t="s">
        <v>815</v>
      </c>
      <c r="S5447" s="56" t="s">
        <v>1970</v>
      </c>
      <c r="T5447" s="56"/>
      <c r="U5447" s="56" t="s">
        <v>32</v>
      </c>
      <c r="V5447" s="52"/>
      <c r="W5447" s="63" t="s">
        <v>815</v>
      </c>
      <c r="X5447" s="20">
        <v>0</v>
      </c>
      <c r="Y5447" s="56" t="s">
        <v>17807</v>
      </c>
      <c r="Z5447" s="56" t="s">
        <v>4443</v>
      </c>
      <c r="AA5447" s="7"/>
      <c r="AB5447" s="7"/>
      <c r="AC5447" s="7"/>
      <c r="AD5447" s="1" t="s">
        <v>16282</v>
      </c>
    </row>
    <row r="5448" spans="1:30">
      <c r="A5448" s="55">
        <v>43930</v>
      </c>
      <c r="B5448" s="56" t="s">
        <v>1385</v>
      </c>
      <c r="C5448" s="56" t="s">
        <v>4444</v>
      </c>
      <c r="D5448" s="56" t="s">
        <v>1387</v>
      </c>
      <c r="E5448" s="56" t="s">
        <v>1499</v>
      </c>
      <c r="F5448" s="56" t="s">
        <v>4467</v>
      </c>
      <c r="G5448" s="56" t="s">
        <v>17</v>
      </c>
      <c r="H5448" s="56" t="s">
        <v>1745</v>
      </c>
      <c r="I5448" s="56" t="s">
        <v>32</v>
      </c>
      <c r="J5448" s="56" t="s">
        <v>1746</v>
      </c>
      <c r="K5448" s="56"/>
      <c r="L5448" s="56" t="s">
        <v>1751</v>
      </c>
      <c r="M5448" s="56" t="s">
        <v>1752</v>
      </c>
      <c r="N5448" s="57">
        <v>49500</v>
      </c>
      <c r="O5448" s="62"/>
      <c r="P5448" s="56"/>
      <c r="Q5448" s="63" t="s">
        <v>815</v>
      </c>
      <c r="R5448" s="63" t="s">
        <v>815</v>
      </c>
      <c r="S5448" s="56" t="s">
        <v>1749</v>
      </c>
      <c r="T5448" s="56"/>
      <c r="U5448" s="56" t="s">
        <v>32</v>
      </c>
      <c r="V5448" s="52"/>
      <c r="W5448" s="63" t="s">
        <v>815</v>
      </c>
      <c r="X5448" s="20">
        <v>0</v>
      </c>
      <c r="Y5448" s="56" t="s">
        <v>17808</v>
      </c>
      <c r="Z5448" s="56" t="s">
        <v>4443</v>
      </c>
      <c r="AA5448" s="7"/>
      <c r="AB5448" s="7"/>
      <c r="AC5448" s="7"/>
      <c r="AD5448" s="1" t="s">
        <v>16282</v>
      </c>
    </row>
    <row r="5449" spans="1:30">
      <c r="A5449" s="55">
        <v>43930</v>
      </c>
      <c r="B5449" s="56" t="s">
        <v>1385</v>
      </c>
      <c r="C5449" s="56" t="s">
        <v>4444</v>
      </c>
      <c r="D5449" s="56" t="s">
        <v>1387</v>
      </c>
      <c r="E5449" s="56" t="s">
        <v>1499</v>
      </c>
      <c r="F5449" s="56" t="s">
        <v>4467</v>
      </c>
      <c r="G5449" s="56" t="s">
        <v>17</v>
      </c>
      <c r="H5449" s="56" t="s">
        <v>1745</v>
      </c>
      <c r="I5449" s="56" t="s">
        <v>32</v>
      </c>
      <c r="J5449" s="56" t="s">
        <v>1746</v>
      </c>
      <c r="K5449" s="56"/>
      <c r="L5449" s="56" t="s">
        <v>1747</v>
      </c>
      <c r="M5449" s="56" t="s">
        <v>1748</v>
      </c>
      <c r="N5449" s="57">
        <v>30670</v>
      </c>
      <c r="O5449" s="62"/>
      <c r="P5449" s="56"/>
      <c r="Q5449" s="63" t="s">
        <v>815</v>
      </c>
      <c r="R5449" s="63" t="s">
        <v>815</v>
      </c>
      <c r="S5449" s="56" t="s">
        <v>1749</v>
      </c>
      <c r="T5449" s="56"/>
      <c r="U5449" s="56" t="s">
        <v>32</v>
      </c>
      <c r="V5449" s="52"/>
      <c r="W5449" s="63" t="s">
        <v>815</v>
      </c>
      <c r="X5449" s="20">
        <v>0</v>
      </c>
      <c r="Y5449" s="56" t="s">
        <v>17809</v>
      </c>
      <c r="Z5449" s="56" t="s">
        <v>4443</v>
      </c>
      <c r="AA5449" s="7"/>
      <c r="AB5449" s="7"/>
      <c r="AC5449" s="7"/>
      <c r="AD5449" s="1" t="s">
        <v>16282</v>
      </c>
    </row>
    <row r="5450" spans="1:30">
      <c r="A5450" s="55">
        <v>43930</v>
      </c>
      <c r="B5450" s="56" t="s">
        <v>1385</v>
      </c>
      <c r="C5450" s="56" t="s">
        <v>4444</v>
      </c>
      <c r="D5450" s="56" t="s">
        <v>1387</v>
      </c>
      <c r="E5450" s="56" t="s">
        <v>1499</v>
      </c>
      <c r="F5450" s="56" t="s">
        <v>4467</v>
      </c>
      <c r="G5450" s="56" t="s">
        <v>17</v>
      </c>
      <c r="H5450" s="56" t="s">
        <v>1745</v>
      </c>
      <c r="I5450" s="56" t="s">
        <v>32</v>
      </c>
      <c r="J5450" s="56" t="s">
        <v>1746</v>
      </c>
      <c r="K5450" s="56"/>
      <c r="L5450" s="56" t="s">
        <v>1753</v>
      </c>
      <c r="M5450" s="56" t="s">
        <v>1754</v>
      </c>
      <c r="N5450" s="57">
        <v>11000</v>
      </c>
      <c r="O5450" s="62"/>
      <c r="P5450" s="56"/>
      <c r="Q5450" s="63" t="s">
        <v>815</v>
      </c>
      <c r="R5450" s="63" t="s">
        <v>815</v>
      </c>
      <c r="S5450" s="56" t="s">
        <v>1749</v>
      </c>
      <c r="T5450" s="56"/>
      <c r="U5450" s="56" t="s">
        <v>32</v>
      </c>
      <c r="V5450" s="52"/>
      <c r="W5450" s="63" t="s">
        <v>815</v>
      </c>
      <c r="X5450" s="20">
        <v>0</v>
      </c>
      <c r="Y5450" s="56" t="s">
        <v>17810</v>
      </c>
      <c r="Z5450" s="56" t="s">
        <v>4443</v>
      </c>
      <c r="AA5450" s="7"/>
      <c r="AB5450" s="7"/>
      <c r="AC5450" s="7"/>
      <c r="AD5450" s="1" t="s">
        <v>16282</v>
      </c>
    </row>
    <row r="5451" spans="1:30">
      <c r="A5451" s="55">
        <v>43945</v>
      </c>
      <c r="B5451" s="56" t="s">
        <v>1385</v>
      </c>
      <c r="C5451" s="56" t="s">
        <v>4444</v>
      </c>
      <c r="D5451" s="56" t="s">
        <v>1387</v>
      </c>
      <c r="E5451" s="56" t="s">
        <v>4456</v>
      </c>
      <c r="F5451" s="56" t="s">
        <v>4469</v>
      </c>
      <c r="G5451" s="56" t="s">
        <v>17</v>
      </c>
      <c r="H5451" s="56" t="s">
        <v>1974</v>
      </c>
      <c r="I5451" s="56" t="s">
        <v>32</v>
      </c>
      <c r="J5451" s="56" t="s">
        <v>1975</v>
      </c>
      <c r="K5451" s="56"/>
      <c r="L5451" s="56" t="s">
        <v>17217</v>
      </c>
      <c r="M5451" s="56" t="s">
        <v>356</v>
      </c>
      <c r="N5451" s="57">
        <v>132000</v>
      </c>
      <c r="O5451" s="62"/>
      <c r="P5451" s="56"/>
      <c r="Q5451" s="63" t="s">
        <v>815</v>
      </c>
      <c r="R5451" s="63" t="s">
        <v>815</v>
      </c>
      <c r="S5451" s="56" t="s">
        <v>1976</v>
      </c>
      <c r="T5451" s="56"/>
      <c r="U5451" s="56" t="s">
        <v>32</v>
      </c>
      <c r="V5451" s="52"/>
      <c r="W5451" s="63" t="s">
        <v>815</v>
      </c>
      <c r="X5451" s="20">
        <v>0</v>
      </c>
      <c r="Y5451" s="56" t="s">
        <v>17811</v>
      </c>
      <c r="Z5451" s="56" t="s">
        <v>4443</v>
      </c>
      <c r="AA5451" s="7"/>
      <c r="AB5451" s="7"/>
      <c r="AC5451" s="7"/>
      <c r="AD5451" s="1" t="s">
        <v>16282</v>
      </c>
    </row>
    <row r="5452" spans="1:30">
      <c r="A5452" s="55">
        <v>43945</v>
      </c>
      <c r="B5452" s="56" t="s">
        <v>1385</v>
      </c>
      <c r="C5452" s="56" t="s">
        <v>4444</v>
      </c>
      <c r="D5452" s="56" t="s">
        <v>1387</v>
      </c>
      <c r="E5452" s="56" t="s">
        <v>4456</v>
      </c>
      <c r="F5452" s="56" t="s">
        <v>4469</v>
      </c>
      <c r="G5452" s="56" t="s">
        <v>17</v>
      </c>
      <c r="H5452" s="56" t="s">
        <v>1974</v>
      </c>
      <c r="I5452" s="56" t="s">
        <v>32</v>
      </c>
      <c r="J5452" s="56" t="s">
        <v>1975</v>
      </c>
      <c r="K5452" s="56"/>
      <c r="L5452" s="56" t="s">
        <v>1977</v>
      </c>
      <c r="M5452" s="56" t="s">
        <v>1978</v>
      </c>
      <c r="N5452" s="57">
        <v>110736</v>
      </c>
      <c r="O5452" s="62"/>
      <c r="P5452" s="56"/>
      <c r="Q5452" s="63" t="s">
        <v>815</v>
      </c>
      <c r="R5452" s="63" t="s">
        <v>815</v>
      </c>
      <c r="S5452" s="56" t="s">
        <v>1976</v>
      </c>
      <c r="T5452" s="56"/>
      <c r="U5452" s="56" t="s">
        <v>32</v>
      </c>
      <c r="V5452" s="52"/>
      <c r="W5452" s="63" t="s">
        <v>815</v>
      </c>
      <c r="X5452" s="20">
        <v>0</v>
      </c>
      <c r="Y5452" s="56" t="s">
        <v>17812</v>
      </c>
      <c r="Z5452" s="56" t="s">
        <v>4443</v>
      </c>
      <c r="AA5452" s="7"/>
      <c r="AB5452" s="7"/>
      <c r="AC5452" s="7"/>
      <c r="AD5452" s="1" t="s">
        <v>16282</v>
      </c>
    </row>
    <row r="5453" spans="1:30">
      <c r="A5453" s="55" t="s">
        <v>815</v>
      </c>
      <c r="B5453" s="56" t="s">
        <v>15</v>
      </c>
      <c r="C5453" s="56" t="s">
        <v>4458</v>
      </c>
      <c r="D5453" s="56" t="s">
        <v>904</v>
      </c>
      <c r="E5453" s="56" t="s">
        <v>16</v>
      </c>
      <c r="F5453" s="56" t="s">
        <v>4461</v>
      </c>
      <c r="G5453" s="56" t="s">
        <v>17</v>
      </c>
      <c r="H5453" s="56" t="s">
        <v>17813</v>
      </c>
      <c r="I5453" s="56" t="s">
        <v>32</v>
      </c>
      <c r="J5453" s="56" t="s">
        <v>17814</v>
      </c>
      <c r="K5453" s="56" t="s">
        <v>4517</v>
      </c>
      <c r="L5453" s="56" t="s">
        <v>9302</v>
      </c>
      <c r="M5453" s="56" t="s">
        <v>797</v>
      </c>
      <c r="N5453" s="57">
        <v>11862</v>
      </c>
      <c r="O5453" s="62"/>
      <c r="P5453" s="56"/>
      <c r="Q5453" s="63" t="s">
        <v>815</v>
      </c>
      <c r="R5453" s="63" t="s">
        <v>815</v>
      </c>
      <c r="S5453" s="56"/>
      <c r="T5453" s="56"/>
      <c r="U5453" s="56" t="s">
        <v>32</v>
      </c>
      <c r="V5453" s="52"/>
      <c r="W5453" s="63" t="s">
        <v>815</v>
      </c>
      <c r="X5453" s="20">
        <v>0</v>
      </c>
      <c r="Y5453" s="56" t="s">
        <v>17815</v>
      </c>
      <c r="Z5453" s="56" t="s">
        <v>4443</v>
      </c>
      <c r="AA5453" s="7"/>
      <c r="AB5453" s="7"/>
      <c r="AC5453" s="7"/>
      <c r="AD5453" s="1" t="s">
        <v>16282</v>
      </c>
    </row>
    <row r="5454" spans="1:30">
      <c r="A5454" s="55" t="s">
        <v>815</v>
      </c>
      <c r="B5454" s="56" t="s">
        <v>15</v>
      </c>
      <c r="C5454" s="56" t="s">
        <v>4458</v>
      </c>
      <c r="D5454" s="56" t="s">
        <v>904</v>
      </c>
      <c r="E5454" s="56" t="s">
        <v>16</v>
      </c>
      <c r="F5454" s="56" t="s">
        <v>4459</v>
      </c>
      <c r="G5454" s="56" t="s">
        <v>17</v>
      </c>
      <c r="H5454" s="56" t="s">
        <v>17813</v>
      </c>
      <c r="I5454" s="56" t="s">
        <v>32</v>
      </c>
      <c r="J5454" s="56" t="s">
        <v>17816</v>
      </c>
      <c r="K5454" s="56" t="s">
        <v>4517</v>
      </c>
      <c r="L5454" s="56" t="s">
        <v>9302</v>
      </c>
      <c r="M5454" s="56" t="s">
        <v>17817</v>
      </c>
      <c r="N5454" s="57">
        <v>6002.64</v>
      </c>
      <c r="O5454" s="62"/>
      <c r="P5454" s="56"/>
      <c r="Q5454" s="63" t="s">
        <v>815</v>
      </c>
      <c r="R5454" s="63" t="s">
        <v>815</v>
      </c>
      <c r="S5454" s="56"/>
      <c r="T5454" s="56"/>
      <c r="U5454" s="56" t="s">
        <v>32</v>
      </c>
      <c r="V5454" s="52"/>
      <c r="W5454" s="63" t="s">
        <v>815</v>
      </c>
      <c r="X5454" s="20">
        <v>0</v>
      </c>
      <c r="Y5454" s="56" t="s">
        <v>17818</v>
      </c>
      <c r="Z5454" s="56" t="s">
        <v>4443</v>
      </c>
      <c r="AA5454" s="7"/>
      <c r="AB5454" s="7"/>
      <c r="AC5454" s="7"/>
      <c r="AD5454" s="1" t="s">
        <v>16282</v>
      </c>
    </row>
    <row r="5455" spans="1:30">
      <c r="A5455" s="55" t="s">
        <v>815</v>
      </c>
      <c r="B5455" s="56" t="s">
        <v>15</v>
      </c>
      <c r="C5455" s="56" t="s">
        <v>4458</v>
      </c>
      <c r="D5455" s="56" t="s">
        <v>904</v>
      </c>
      <c r="E5455" s="56" t="s">
        <v>16</v>
      </c>
      <c r="F5455" s="56" t="s">
        <v>4459</v>
      </c>
      <c r="G5455" s="56" t="s">
        <v>17</v>
      </c>
      <c r="H5455" s="56" t="s">
        <v>17813</v>
      </c>
      <c r="I5455" s="56" t="s">
        <v>32</v>
      </c>
      <c r="J5455" s="56" t="s">
        <v>9661</v>
      </c>
      <c r="K5455" s="56" t="s">
        <v>4517</v>
      </c>
      <c r="L5455" s="56" t="s">
        <v>9302</v>
      </c>
      <c r="M5455" s="56" t="s">
        <v>17817</v>
      </c>
      <c r="N5455" s="57">
        <v>4764</v>
      </c>
      <c r="O5455" s="62"/>
      <c r="P5455" s="56"/>
      <c r="Q5455" s="63" t="s">
        <v>815</v>
      </c>
      <c r="R5455" s="63" t="s">
        <v>815</v>
      </c>
      <c r="S5455" s="56"/>
      <c r="T5455" s="56"/>
      <c r="U5455" s="56" t="s">
        <v>32</v>
      </c>
      <c r="V5455" s="52"/>
      <c r="W5455" s="63" t="s">
        <v>815</v>
      </c>
      <c r="X5455" s="20">
        <v>0</v>
      </c>
      <c r="Y5455" s="56" t="s">
        <v>17819</v>
      </c>
      <c r="Z5455" s="56" t="s">
        <v>4443</v>
      </c>
      <c r="AA5455" s="7"/>
      <c r="AB5455" s="7"/>
      <c r="AC5455" s="7"/>
      <c r="AD5455" s="1" t="s">
        <v>16282</v>
      </c>
    </row>
    <row r="5456" spans="1:30">
      <c r="A5456" s="55" t="s">
        <v>815</v>
      </c>
      <c r="B5456" s="56" t="s">
        <v>15</v>
      </c>
      <c r="C5456" s="56" t="s">
        <v>4458</v>
      </c>
      <c r="D5456" s="56" t="s">
        <v>904</v>
      </c>
      <c r="E5456" s="56" t="s">
        <v>16</v>
      </c>
      <c r="F5456" s="56" t="s">
        <v>4461</v>
      </c>
      <c r="G5456" s="56" t="s">
        <v>17</v>
      </c>
      <c r="H5456" s="56" t="s">
        <v>17820</v>
      </c>
      <c r="I5456" s="56" t="s">
        <v>32</v>
      </c>
      <c r="J5456" s="56" t="s">
        <v>17814</v>
      </c>
      <c r="K5456" s="56" t="s">
        <v>4517</v>
      </c>
      <c r="L5456" s="56" t="s">
        <v>9302</v>
      </c>
      <c r="M5456" s="56" t="s">
        <v>797</v>
      </c>
      <c r="N5456" s="57">
        <v>31768</v>
      </c>
      <c r="O5456" s="62"/>
      <c r="P5456" s="56"/>
      <c r="Q5456" s="63" t="s">
        <v>815</v>
      </c>
      <c r="R5456" s="63" t="s">
        <v>815</v>
      </c>
      <c r="S5456" s="56"/>
      <c r="T5456" s="56"/>
      <c r="U5456" s="56" t="s">
        <v>32</v>
      </c>
      <c r="V5456" s="52"/>
      <c r="W5456" s="63" t="s">
        <v>815</v>
      </c>
      <c r="X5456" s="20">
        <v>0</v>
      </c>
      <c r="Y5456" s="56" t="s">
        <v>17821</v>
      </c>
      <c r="Z5456" s="56" t="s">
        <v>4443</v>
      </c>
      <c r="AA5456" s="7"/>
      <c r="AB5456" s="7"/>
      <c r="AC5456" s="7"/>
      <c r="AD5456" s="1" t="s">
        <v>16282</v>
      </c>
    </row>
    <row r="5457" spans="1:30">
      <c r="A5457" s="55" t="s">
        <v>815</v>
      </c>
      <c r="B5457" s="56" t="s">
        <v>15</v>
      </c>
      <c r="C5457" s="56" t="s">
        <v>4458</v>
      </c>
      <c r="D5457" s="56" t="s">
        <v>904</v>
      </c>
      <c r="E5457" s="56" t="s">
        <v>16</v>
      </c>
      <c r="F5457" s="56" t="s">
        <v>4459</v>
      </c>
      <c r="G5457" s="56" t="s">
        <v>17</v>
      </c>
      <c r="H5457" s="56" t="s">
        <v>17820</v>
      </c>
      <c r="I5457" s="56" t="s">
        <v>32</v>
      </c>
      <c r="J5457" s="56" t="s">
        <v>9661</v>
      </c>
      <c r="K5457" s="56" t="s">
        <v>4517</v>
      </c>
      <c r="L5457" s="56" t="s">
        <v>9302</v>
      </c>
      <c r="M5457" s="56" t="s">
        <v>17817</v>
      </c>
      <c r="N5457" s="57">
        <v>12021</v>
      </c>
      <c r="O5457" s="62"/>
      <c r="P5457" s="56"/>
      <c r="Q5457" s="63" t="s">
        <v>815</v>
      </c>
      <c r="R5457" s="63" t="s">
        <v>815</v>
      </c>
      <c r="S5457" s="56"/>
      <c r="T5457" s="56"/>
      <c r="U5457" s="56" t="s">
        <v>32</v>
      </c>
      <c r="V5457" s="52"/>
      <c r="W5457" s="63" t="s">
        <v>815</v>
      </c>
      <c r="X5457" s="20">
        <v>0</v>
      </c>
      <c r="Y5457" s="56" t="s">
        <v>17822</v>
      </c>
      <c r="Z5457" s="56" t="s">
        <v>4443</v>
      </c>
      <c r="AA5457" s="7"/>
      <c r="AB5457" s="7"/>
      <c r="AC5457" s="7"/>
      <c r="AD5457" s="1" t="s">
        <v>16282</v>
      </c>
    </row>
    <row r="5458" spans="1:30">
      <c r="A5458" s="55" t="s">
        <v>815</v>
      </c>
      <c r="B5458" s="56" t="s">
        <v>15</v>
      </c>
      <c r="C5458" s="56" t="s">
        <v>4458</v>
      </c>
      <c r="D5458" s="56" t="s">
        <v>904</v>
      </c>
      <c r="E5458" s="56" t="s">
        <v>16</v>
      </c>
      <c r="F5458" s="56" t="s">
        <v>4601</v>
      </c>
      <c r="G5458" s="56" t="s">
        <v>17</v>
      </c>
      <c r="H5458" s="56" t="s">
        <v>17820</v>
      </c>
      <c r="I5458" s="56" t="s">
        <v>32</v>
      </c>
      <c r="J5458" s="56" t="s">
        <v>17823</v>
      </c>
      <c r="K5458" s="56" t="s">
        <v>8324</v>
      </c>
      <c r="L5458" s="56" t="s">
        <v>9302</v>
      </c>
      <c r="M5458" s="56" t="s">
        <v>17824</v>
      </c>
      <c r="N5458" s="57">
        <v>5776</v>
      </c>
      <c r="O5458" s="62"/>
      <c r="P5458" s="56"/>
      <c r="Q5458" s="63" t="s">
        <v>815</v>
      </c>
      <c r="R5458" s="63" t="s">
        <v>815</v>
      </c>
      <c r="S5458" s="56"/>
      <c r="T5458" s="56"/>
      <c r="U5458" s="56" t="s">
        <v>32</v>
      </c>
      <c r="V5458" s="52"/>
      <c r="W5458" s="63" t="s">
        <v>815</v>
      </c>
      <c r="X5458" s="20">
        <v>0</v>
      </c>
      <c r="Y5458" s="56" t="s">
        <v>17825</v>
      </c>
      <c r="Z5458" s="56" t="s">
        <v>4443</v>
      </c>
      <c r="AA5458" s="7"/>
      <c r="AB5458" s="7"/>
      <c r="AC5458" s="7"/>
      <c r="AD5458" s="1" t="s">
        <v>16282</v>
      </c>
    </row>
    <row r="5459" spans="1:30">
      <c r="A5459" s="55" t="s">
        <v>815</v>
      </c>
      <c r="B5459" s="56" t="s">
        <v>15</v>
      </c>
      <c r="C5459" s="56" t="s">
        <v>4458</v>
      </c>
      <c r="D5459" s="56" t="s">
        <v>904</v>
      </c>
      <c r="E5459" s="56" t="s">
        <v>16</v>
      </c>
      <c r="F5459" s="56" t="s">
        <v>4459</v>
      </c>
      <c r="G5459" s="56" t="s">
        <v>17</v>
      </c>
      <c r="H5459" s="56" t="s">
        <v>17820</v>
      </c>
      <c r="I5459" s="56" t="s">
        <v>32</v>
      </c>
      <c r="J5459" s="56" t="s">
        <v>17676</v>
      </c>
      <c r="K5459" s="56" t="s">
        <v>4517</v>
      </c>
      <c r="L5459" s="56" t="s">
        <v>9302</v>
      </c>
      <c r="M5459" s="56" t="s">
        <v>797</v>
      </c>
      <c r="N5459" s="57">
        <v>4808.3999999999996</v>
      </c>
      <c r="O5459" s="62"/>
      <c r="P5459" s="56"/>
      <c r="Q5459" s="63" t="s">
        <v>815</v>
      </c>
      <c r="R5459" s="63" t="s">
        <v>815</v>
      </c>
      <c r="S5459" s="56"/>
      <c r="T5459" s="56"/>
      <c r="U5459" s="56" t="s">
        <v>32</v>
      </c>
      <c r="V5459" s="52"/>
      <c r="W5459" s="63" t="s">
        <v>815</v>
      </c>
      <c r="X5459" s="20">
        <v>0</v>
      </c>
      <c r="Y5459" s="56" t="s">
        <v>17826</v>
      </c>
      <c r="Z5459" s="56" t="s">
        <v>4443</v>
      </c>
      <c r="AA5459" s="7"/>
      <c r="AB5459" s="7"/>
      <c r="AC5459" s="7"/>
      <c r="AD5459" s="1" t="s">
        <v>16282</v>
      </c>
    </row>
    <row r="5460" spans="1:30">
      <c r="A5460" s="55" t="s">
        <v>815</v>
      </c>
      <c r="B5460" s="56" t="s">
        <v>15</v>
      </c>
      <c r="C5460" s="56" t="s">
        <v>4458</v>
      </c>
      <c r="D5460" s="56" t="s">
        <v>904</v>
      </c>
      <c r="E5460" s="56" t="s">
        <v>16</v>
      </c>
      <c r="F5460" s="56" t="s">
        <v>4459</v>
      </c>
      <c r="G5460" s="56" t="s">
        <v>17</v>
      </c>
      <c r="H5460" s="56" t="s">
        <v>17820</v>
      </c>
      <c r="I5460" s="56" t="s">
        <v>32</v>
      </c>
      <c r="J5460" s="56" t="s">
        <v>17827</v>
      </c>
      <c r="K5460" s="56" t="s">
        <v>4517</v>
      </c>
      <c r="L5460" s="56" t="s">
        <v>9302</v>
      </c>
      <c r="M5460" s="56" t="s">
        <v>17817</v>
      </c>
      <c r="N5460" s="57">
        <v>3846.72</v>
      </c>
      <c r="O5460" s="62"/>
      <c r="P5460" s="56"/>
      <c r="Q5460" s="63" t="s">
        <v>815</v>
      </c>
      <c r="R5460" s="63" t="s">
        <v>815</v>
      </c>
      <c r="S5460" s="56"/>
      <c r="T5460" s="56"/>
      <c r="U5460" s="56" t="s">
        <v>32</v>
      </c>
      <c r="V5460" s="52"/>
      <c r="W5460" s="63" t="s">
        <v>815</v>
      </c>
      <c r="X5460" s="20">
        <v>0</v>
      </c>
      <c r="Y5460" s="56" t="s">
        <v>17828</v>
      </c>
      <c r="Z5460" s="56" t="s">
        <v>4443</v>
      </c>
      <c r="AA5460" s="7"/>
      <c r="AB5460" s="7"/>
      <c r="AC5460" s="7"/>
      <c r="AD5460" s="1" t="s">
        <v>16282</v>
      </c>
    </row>
    <row r="5461" spans="1:30">
      <c r="A5461" s="55" t="s">
        <v>815</v>
      </c>
      <c r="B5461" s="56" t="s">
        <v>15</v>
      </c>
      <c r="C5461" s="56" t="s">
        <v>4458</v>
      </c>
      <c r="D5461" s="56" t="s">
        <v>904</v>
      </c>
      <c r="E5461" s="56" t="s">
        <v>16</v>
      </c>
      <c r="F5461" s="56" t="s">
        <v>4461</v>
      </c>
      <c r="G5461" s="56" t="s">
        <v>17</v>
      </c>
      <c r="H5461" s="56" t="s">
        <v>17829</v>
      </c>
      <c r="I5461" s="56" t="s">
        <v>32</v>
      </c>
      <c r="J5461" s="56" t="s">
        <v>17814</v>
      </c>
      <c r="K5461" s="56" t="s">
        <v>4517</v>
      </c>
      <c r="L5461" s="56" t="s">
        <v>9302</v>
      </c>
      <c r="M5461" s="56" t="s">
        <v>797</v>
      </c>
      <c r="N5461" s="57">
        <v>26400</v>
      </c>
      <c r="O5461" s="62"/>
      <c r="P5461" s="56"/>
      <c r="Q5461" s="63" t="s">
        <v>815</v>
      </c>
      <c r="R5461" s="63" t="s">
        <v>815</v>
      </c>
      <c r="S5461" s="56"/>
      <c r="T5461" s="56"/>
      <c r="U5461" s="56" t="s">
        <v>32</v>
      </c>
      <c r="V5461" s="52"/>
      <c r="W5461" s="63" t="s">
        <v>815</v>
      </c>
      <c r="X5461" s="20">
        <v>0</v>
      </c>
      <c r="Y5461" s="56" t="s">
        <v>17830</v>
      </c>
      <c r="Z5461" s="56" t="s">
        <v>4443</v>
      </c>
      <c r="AA5461" s="7"/>
      <c r="AB5461" s="7"/>
      <c r="AC5461" s="7"/>
      <c r="AD5461" s="1" t="s">
        <v>16282</v>
      </c>
    </row>
    <row r="5462" spans="1:30">
      <c r="A5462" s="55" t="s">
        <v>815</v>
      </c>
      <c r="B5462" s="56" t="s">
        <v>15</v>
      </c>
      <c r="C5462" s="56" t="s">
        <v>4458</v>
      </c>
      <c r="D5462" s="56" t="s">
        <v>904</v>
      </c>
      <c r="E5462" s="56" t="s">
        <v>16</v>
      </c>
      <c r="F5462" s="56" t="s">
        <v>2462</v>
      </c>
      <c r="G5462" s="56" t="s">
        <v>17</v>
      </c>
      <c r="H5462" s="56" t="s">
        <v>17829</v>
      </c>
      <c r="I5462" s="56" t="s">
        <v>32</v>
      </c>
      <c r="J5462" s="56" t="s">
        <v>17670</v>
      </c>
      <c r="K5462" s="56" t="s">
        <v>4849</v>
      </c>
      <c r="L5462" s="56" t="s">
        <v>17662</v>
      </c>
      <c r="M5462" s="56" t="s">
        <v>797</v>
      </c>
      <c r="N5462" s="57">
        <v>1650</v>
      </c>
      <c r="O5462" s="62"/>
      <c r="P5462" s="56"/>
      <c r="Q5462" s="63" t="s">
        <v>815</v>
      </c>
      <c r="R5462" s="63" t="s">
        <v>815</v>
      </c>
      <c r="S5462" s="56"/>
      <c r="T5462" s="56"/>
      <c r="U5462" s="56" t="s">
        <v>32</v>
      </c>
      <c r="V5462" s="52"/>
      <c r="W5462" s="63" t="s">
        <v>815</v>
      </c>
      <c r="X5462" s="20">
        <v>0</v>
      </c>
      <c r="Y5462" s="56" t="s">
        <v>17831</v>
      </c>
      <c r="Z5462" s="56" t="s">
        <v>4443</v>
      </c>
      <c r="AA5462" s="7"/>
      <c r="AB5462" s="7"/>
      <c r="AC5462" s="7"/>
      <c r="AD5462" s="1" t="s">
        <v>16282</v>
      </c>
    </row>
    <row r="5463" spans="1:30">
      <c r="A5463" s="55" t="s">
        <v>815</v>
      </c>
      <c r="B5463" s="56" t="s">
        <v>15</v>
      </c>
      <c r="C5463" s="56" t="s">
        <v>4458</v>
      </c>
      <c r="D5463" s="56" t="s">
        <v>904</v>
      </c>
      <c r="E5463" s="56" t="s">
        <v>16</v>
      </c>
      <c r="F5463" s="56" t="s">
        <v>7411</v>
      </c>
      <c r="G5463" s="56" t="s">
        <v>17</v>
      </c>
      <c r="H5463" s="56" t="s">
        <v>17829</v>
      </c>
      <c r="I5463" s="56" t="s">
        <v>32</v>
      </c>
      <c r="J5463" s="56" t="s">
        <v>17326</v>
      </c>
      <c r="K5463" s="56" t="s">
        <v>4849</v>
      </c>
      <c r="L5463" s="56" t="s">
        <v>17277</v>
      </c>
      <c r="M5463" s="56" t="s">
        <v>797</v>
      </c>
      <c r="N5463" s="57">
        <v>445</v>
      </c>
      <c r="O5463" s="62"/>
      <c r="P5463" s="56"/>
      <c r="Q5463" s="63" t="s">
        <v>815</v>
      </c>
      <c r="R5463" s="63" t="s">
        <v>815</v>
      </c>
      <c r="S5463" s="56"/>
      <c r="T5463" s="56"/>
      <c r="U5463" s="56" t="s">
        <v>32</v>
      </c>
      <c r="V5463" s="52"/>
      <c r="W5463" s="63" t="s">
        <v>815</v>
      </c>
      <c r="X5463" s="20">
        <v>0</v>
      </c>
      <c r="Y5463" s="56" t="s">
        <v>17832</v>
      </c>
      <c r="Z5463" s="56" t="s">
        <v>4443</v>
      </c>
      <c r="AA5463" s="7"/>
      <c r="AB5463" s="7"/>
      <c r="AC5463" s="7"/>
      <c r="AD5463" s="1" t="s">
        <v>16282</v>
      </c>
    </row>
    <row r="5464" spans="1:30">
      <c r="A5464" s="55" t="s">
        <v>815</v>
      </c>
      <c r="B5464" s="56" t="s">
        <v>15</v>
      </c>
      <c r="C5464" s="56" t="s">
        <v>4458</v>
      </c>
      <c r="D5464" s="56" t="s">
        <v>904</v>
      </c>
      <c r="E5464" s="56" t="s">
        <v>16</v>
      </c>
      <c r="F5464" s="56" t="s">
        <v>7411</v>
      </c>
      <c r="G5464" s="56" t="s">
        <v>17</v>
      </c>
      <c r="H5464" s="56" t="s">
        <v>17829</v>
      </c>
      <c r="I5464" s="56" t="s">
        <v>32</v>
      </c>
      <c r="J5464" s="56" t="s">
        <v>17328</v>
      </c>
      <c r="K5464" s="56" t="s">
        <v>4849</v>
      </c>
      <c r="L5464" s="56" t="s">
        <v>17689</v>
      </c>
      <c r="M5464" s="56" t="s">
        <v>797</v>
      </c>
      <c r="N5464" s="57">
        <v>428.62</v>
      </c>
      <c r="O5464" s="62"/>
      <c r="P5464" s="56"/>
      <c r="Q5464" s="63" t="s">
        <v>815</v>
      </c>
      <c r="R5464" s="63" t="s">
        <v>815</v>
      </c>
      <c r="S5464" s="56"/>
      <c r="T5464" s="56"/>
      <c r="U5464" s="56" t="s">
        <v>32</v>
      </c>
      <c r="V5464" s="52"/>
      <c r="W5464" s="63" t="s">
        <v>815</v>
      </c>
      <c r="X5464" s="20">
        <v>0</v>
      </c>
      <c r="Y5464" s="56" t="s">
        <v>17833</v>
      </c>
      <c r="Z5464" s="56" t="s">
        <v>4443</v>
      </c>
      <c r="AA5464" s="7"/>
      <c r="AB5464" s="7"/>
      <c r="AC5464" s="7"/>
      <c r="AD5464" s="1" t="s">
        <v>16282</v>
      </c>
    </row>
    <row r="5465" spans="1:30">
      <c r="A5465" s="55">
        <v>43924</v>
      </c>
      <c r="B5465" s="56" t="s">
        <v>1385</v>
      </c>
      <c r="C5465" s="56" t="s">
        <v>4444</v>
      </c>
      <c r="D5465" s="56" t="s">
        <v>1387</v>
      </c>
      <c r="E5465" s="56" t="s">
        <v>1499</v>
      </c>
      <c r="F5465" s="56" t="s">
        <v>1520</v>
      </c>
      <c r="G5465" s="56" t="s">
        <v>34</v>
      </c>
      <c r="H5465" s="56" t="s">
        <v>1604</v>
      </c>
      <c r="I5465" s="56" t="s">
        <v>32</v>
      </c>
      <c r="J5465" s="56" t="s">
        <v>1605</v>
      </c>
      <c r="K5465" s="56"/>
      <c r="L5465" s="56" t="s">
        <v>17834</v>
      </c>
      <c r="M5465" s="56" t="s">
        <v>1607</v>
      </c>
      <c r="N5465" s="57">
        <v>111000</v>
      </c>
      <c r="O5465" s="62"/>
      <c r="P5465" s="56"/>
      <c r="Q5465" s="63" t="s">
        <v>815</v>
      </c>
      <c r="R5465" s="63" t="s">
        <v>815</v>
      </c>
      <c r="S5465" s="56" t="s">
        <v>1608</v>
      </c>
      <c r="T5465" s="56"/>
      <c r="U5465" s="56" t="s">
        <v>32</v>
      </c>
      <c r="V5465" s="52"/>
      <c r="W5465" s="63" t="s">
        <v>815</v>
      </c>
      <c r="X5465" s="20">
        <v>0</v>
      </c>
      <c r="Y5465" s="56" t="s">
        <v>17835</v>
      </c>
      <c r="Z5465" s="56" t="s">
        <v>4443</v>
      </c>
      <c r="AA5465" s="7"/>
      <c r="AB5465" s="7"/>
      <c r="AC5465" s="7"/>
      <c r="AD5465" s="1" t="s">
        <v>16282</v>
      </c>
    </row>
    <row r="5466" spans="1:30">
      <c r="A5466" s="55">
        <v>43930</v>
      </c>
      <c r="B5466" s="56" t="s">
        <v>1385</v>
      </c>
      <c r="C5466" s="56" t="s">
        <v>4444</v>
      </c>
      <c r="D5466" s="56" t="s">
        <v>1387</v>
      </c>
      <c r="E5466" s="56" t="s">
        <v>4456</v>
      </c>
      <c r="F5466" s="56" t="s">
        <v>4469</v>
      </c>
      <c r="G5466" s="56" t="s">
        <v>37</v>
      </c>
      <c r="H5466" s="56" t="s">
        <v>1709</v>
      </c>
      <c r="I5466" s="56" t="s">
        <v>32</v>
      </c>
      <c r="J5466" s="56" t="s">
        <v>1710</v>
      </c>
      <c r="K5466" s="56"/>
      <c r="L5466" s="56" t="s">
        <v>1711</v>
      </c>
      <c r="M5466" s="56" t="s">
        <v>17836</v>
      </c>
      <c r="N5466" s="57">
        <v>26600</v>
      </c>
      <c r="O5466" s="62"/>
      <c r="P5466" s="56"/>
      <c r="Q5466" s="63" t="s">
        <v>815</v>
      </c>
      <c r="R5466" s="63" t="s">
        <v>815</v>
      </c>
      <c r="S5466" s="56" t="s">
        <v>1712</v>
      </c>
      <c r="T5466" s="56"/>
      <c r="U5466" s="56" t="s">
        <v>32</v>
      </c>
      <c r="V5466" s="52"/>
      <c r="W5466" s="63" t="s">
        <v>815</v>
      </c>
      <c r="X5466" s="20">
        <v>0</v>
      </c>
      <c r="Y5466" s="56" t="s">
        <v>17837</v>
      </c>
      <c r="Z5466" s="56" t="s">
        <v>4443</v>
      </c>
      <c r="AA5466" s="7"/>
      <c r="AB5466" s="7"/>
      <c r="AC5466" s="7"/>
      <c r="AD5466" s="1" t="s">
        <v>16282</v>
      </c>
    </row>
    <row r="5467" spans="1:30">
      <c r="A5467" s="55">
        <v>43927</v>
      </c>
      <c r="B5467" s="56" t="s">
        <v>21</v>
      </c>
      <c r="C5467" s="56" t="s">
        <v>6136</v>
      </c>
      <c r="D5467" s="56" t="s">
        <v>904</v>
      </c>
      <c r="E5467" s="56" t="s">
        <v>16</v>
      </c>
      <c r="F5467" s="56" t="s">
        <v>3376</v>
      </c>
      <c r="G5467" s="56" t="s">
        <v>17</v>
      </c>
      <c r="H5467" s="56" t="s">
        <v>3205</v>
      </c>
      <c r="I5467" s="56" t="s">
        <v>32</v>
      </c>
      <c r="J5467" s="56" t="s">
        <v>2287</v>
      </c>
      <c r="K5467" s="56"/>
      <c r="L5467" s="56" t="s">
        <v>3379</v>
      </c>
      <c r="M5467" s="56"/>
      <c r="N5467" s="57">
        <v>74500</v>
      </c>
      <c r="O5467" s="62">
        <v>5000</v>
      </c>
      <c r="P5467" s="56">
        <v>14.9</v>
      </c>
      <c r="Q5467" s="63" t="s">
        <v>815</v>
      </c>
      <c r="R5467" s="63" t="s">
        <v>815</v>
      </c>
      <c r="S5467" s="56" t="s">
        <v>3370</v>
      </c>
      <c r="T5467" s="56"/>
      <c r="U5467" s="56" t="s">
        <v>32</v>
      </c>
      <c r="V5467" s="52"/>
      <c r="W5467" s="63" t="s">
        <v>815</v>
      </c>
      <c r="X5467" s="20">
        <v>0</v>
      </c>
      <c r="Y5467" s="56" t="s">
        <v>17838</v>
      </c>
      <c r="Z5467" s="56" t="s">
        <v>4443</v>
      </c>
      <c r="AA5467" s="7"/>
      <c r="AB5467" s="7"/>
      <c r="AC5467" s="7"/>
      <c r="AD5467" s="1" t="s">
        <v>16282</v>
      </c>
    </row>
    <row r="5468" spans="1:30">
      <c r="A5468" s="55">
        <v>43945</v>
      </c>
      <c r="B5468" s="56" t="s">
        <v>15</v>
      </c>
      <c r="C5468" s="56" t="s">
        <v>4472</v>
      </c>
      <c r="D5468" s="56" t="s">
        <v>3952</v>
      </c>
      <c r="E5468" s="56" t="s">
        <v>128</v>
      </c>
      <c r="F5468" s="56" t="s">
        <v>3975</v>
      </c>
      <c r="G5468" s="56" t="s">
        <v>17</v>
      </c>
      <c r="H5468" s="56" t="s">
        <v>17561</v>
      </c>
      <c r="I5468" s="56" t="s">
        <v>32</v>
      </c>
      <c r="J5468" s="56" t="s">
        <v>4070</v>
      </c>
      <c r="K5468" s="56" t="s">
        <v>17839</v>
      </c>
      <c r="L5468" s="56" t="s">
        <v>17840</v>
      </c>
      <c r="M5468" s="56" t="s">
        <v>85</v>
      </c>
      <c r="N5468" s="57">
        <v>1120000</v>
      </c>
      <c r="O5468" s="62">
        <f>N5468/P5468</f>
        <v>100000</v>
      </c>
      <c r="P5468" s="56">
        <v>11.2</v>
      </c>
      <c r="Q5468" s="63">
        <f>P5468*2</f>
        <v>22.4</v>
      </c>
      <c r="R5468" s="64">
        <f>O5468/2</f>
        <v>50000</v>
      </c>
      <c r="S5468" s="29" t="s">
        <v>3957</v>
      </c>
      <c r="T5468" s="56" t="s">
        <v>3958</v>
      </c>
      <c r="U5468" s="56" t="s">
        <v>32</v>
      </c>
      <c r="V5468" s="52"/>
      <c r="W5468" s="63">
        <f>V5468*2</f>
        <v>0</v>
      </c>
      <c r="X5468" s="20">
        <v>0</v>
      </c>
      <c r="Y5468" s="56" t="s">
        <v>17841</v>
      </c>
      <c r="Z5468" s="56" t="s">
        <v>4443</v>
      </c>
      <c r="AA5468" s="7"/>
      <c r="AB5468" s="7"/>
      <c r="AC5468" s="7"/>
      <c r="AD5468" s="1" t="s">
        <v>16282</v>
      </c>
    </row>
    <row r="5469" spans="1:30">
      <c r="A5469" s="55">
        <v>43941</v>
      </c>
      <c r="B5469" s="56" t="s">
        <v>15</v>
      </c>
      <c r="C5469" s="56" t="s">
        <v>4696</v>
      </c>
      <c r="D5469" s="56" t="s">
        <v>3040</v>
      </c>
      <c r="E5469" s="56" t="s">
        <v>16</v>
      </c>
      <c r="F5469" s="56" t="s">
        <v>3057</v>
      </c>
      <c r="G5469" s="56" t="s">
        <v>17</v>
      </c>
      <c r="H5469" s="56" t="s">
        <v>3058</v>
      </c>
      <c r="I5469" s="56" t="s">
        <v>32</v>
      </c>
      <c r="J5469" s="56" t="s">
        <v>3043</v>
      </c>
      <c r="K5469" s="56" t="s">
        <v>981</v>
      </c>
      <c r="L5469" s="56" t="s">
        <v>3055</v>
      </c>
      <c r="M5469" s="56" t="s">
        <v>17842</v>
      </c>
      <c r="N5469" s="57">
        <v>748750</v>
      </c>
      <c r="O5469" s="62"/>
      <c r="P5469" s="56"/>
      <c r="Q5469" s="63" t="s">
        <v>815</v>
      </c>
      <c r="R5469" s="63" t="s">
        <v>815</v>
      </c>
      <c r="S5469" s="56" t="s">
        <v>3047</v>
      </c>
      <c r="T5469" s="56"/>
      <c r="U5469" s="56" t="s">
        <v>32</v>
      </c>
      <c r="V5469" s="52"/>
      <c r="W5469" s="63" t="s">
        <v>815</v>
      </c>
      <c r="X5469" s="20">
        <v>0</v>
      </c>
      <c r="Y5469" s="56" t="s">
        <v>17843</v>
      </c>
      <c r="Z5469" s="56" t="s">
        <v>4443</v>
      </c>
      <c r="AA5469" s="7"/>
      <c r="AB5469" s="7"/>
      <c r="AC5469" s="7"/>
      <c r="AD5469" s="1" t="s">
        <v>16282</v>
      </c>
    </row>
    <row r="5470" spans="1:30">
      <c r="A5470" s="55">
        <v>43943</v>
      </c>
      <c r="B5470" s="56" t="s">
        <v>21</v>
      </c>
      <c r="C5470" s="56" t="s">
        <v>5142</v>
      </c>
      <c r="D5470" s="56" t="s">
        <v>904</v>
      </c>
      <c r="E5470" s="56" t="s">
        <v>16</v>
      </c>
      <c r="F5470" s="56" t="s">
        <v>1157</v>
      </c>
      <c r="G5470" s="56" t="s">
        <v>17</v>
      </c>
      <c r="H5470" s="56" t="s">
        <v>17844</v>
      </c>
      <c r="I5470" s="56" t="s">
        <v>32</v>
      </c>
      <c r="J5470" s="56" t="s">
        <v>1159</v>
      </c>
      <c r="K5470" s="56" t="s">
        <v>1160</v>
      </c>
      <c r="L5470" s="56" t="s">
        <v>17845</v>
      </c>
      <c r="M5470" s="56" t="s">
        <v>1161</v>
      </c>
      <c r="N5470" s="57">
        <v>352965</v>
      </c>
      <c r="O5470" s="62"/>
      <c r="P5470" s="56"/>
      <c r="Q5470" s="63" t="s">
        <v>815</v>
      </c>
      <c r="R5470" s="63" t="s">
        <v>815</v>
      </c>
      <c r="S5470" s="56" t="s">
        <v>1162</v>
      </c>
      <c r="T5470" s="56" t="s">
        <v>1163</v>
      </c>
      <c r="U5470" s="56" t="s">
        <v>32</v>
      </c>
      <c r="V5470" s="52"/>
      <c r="W5470" s="63" t="s">
        <v>815</v>
      </c>
      <c r="X5470" s="20">
        <v>0</v>
      </c>
      <c r="Y5470" s="56" t="s">
        <v>17846</v>
      </c>
      <c r="Z5470" s="56" t="s">
        <v>4443</v>
      </c>
      <c r="AA5470" s="7"/>
      <c r="AB5470" s="7"/>
      <c r="AC5470" s="7"/>
      <c r="AD5470" s="1" t="s">
        <v>16282</v>
      </c>
    </row>
    <row r="5471" spans="1:30">
      <c r="A5471" s="55">
        <v>43945</v>
      </c>
      <c r="B5471" s="56" t="s">
        <v>15</v>
      </c>
      <c r="C5471" s="56" t="s">
        <v>4472</v>
      </c>
      <c r="D5471" s="56" t="s">
        <v>3952</v>
      </c>
      <c r="E5471" s="56" t="s">
        <v>117</v>
      </c>
      <c r="F5471" s="56" t="s">
        <v>4023</v>
      </c>
      <c r="G5471" s="56" t="s">
        <v>17</v>
      </c>
      <c r="H5471" s="56" t="s">
        <v>17847</v>
      </c>
      <c r="I5471" s="56" t="s">
        <v>32</v>
      </c>
      <c r="J5471" s="56" t="s">
        <v>4025</v>
      </c>
      <c r="K5471" s="56" t="s">
        <v>17848</v>
      </c>
      <c r="L5471" s="56" t="s">
        <v>17849</v>
      </c>
      <c r="M5471" s="56" t="s">
        <v>2502</v>
      </c>
      <c r="N5471" s="57">
        <v>705000</v>
      </c>
      <c r="O5471" s="62"/>
      <c r="P5471" s="56">
        <v>23.5</v>
      </c>
      <c r="Q5471" s="63" t="s">
        <v>815</v>
      </c>
      <c r="R5471" s="63" t="s">
        <v>815</v>
      </c>
      <c r="S5471" s="56" t="s">
        <v>3957</v>
      </c>
      <c r="T5471" s="56" t="s">
        <v>3958</v>
      </c>
      <c r="U5471" s="56" t="s">
        <v>32</v>
      </c>
      <c r="V5471" s="52"/>
      <c r="W5471" s="63" t="s">
        <v>815</v>
      </c>
      <c r="X5471" s="20">
        <v>0</v>
      </c>
      <c r="Y5471" s="56" t="s">
        <v>17850</v>
      </c>
      <c r="Z5471" s="56" t="s">
        <v>4443</v>
      </c>
      <c r="AA5471" s="7"/>
      <c r="AB5471" s="7"/>
      <c r="AC5471" s="7"/>
      <c r="AD5471" s="1" t="s">
        <v>16282</v>
      </c>
    </row>
    <row r="5472" spans="1:30">
      <c r="A5472" s="55">
        <v>43943</v>
      </c>
      <c r="B5472" s="56" t="s">
        <v>15</v>
      </c>
      <c r="C5472" s="56" t="s">
        <v>4464</v>
      </c>
      <c r="D5472" s="56" t="s">
        <v>2766</v>
      </c>
      <c r="E5472" s="56" t="s">
        <v>16</v>
      </c>
      <c r="F5472" s="56" t="s">
        <v>2132</v>
      </c>
      <c r="G5472" s="56" t="s">
        <v>17</v>
      </c>
      <c r="H5472" s="56" t="s">
        <v>3095</v>
      </c>
      <c r="I5472" s="56" t="s">
        <v>32</v>
      </c>
      <c r="J5472" s="56" t="s">
        <v>3096</v>
      </c>
      <c r="K5472" s="56" t="s">
        <v>3097</v>
      </c>
      <c r="L5472" s="56" t="s">
        <v>17851</v>
      </c>
      <c r="M5472" s="56" t="s">
        <v>3098</v>
      </c>
      <c r="N5472" s="57">
        <v>45738</v>
      </c>
      <c r="O5472" s="62">
        <v>9240</v>
      </c>
      <c r="P5472" s="56">
        <v>4.95</v>
      </c>
      <c r="Q5472" s="63">
        <v>4.95</v>
      </c>
      <c r="R5472" s="64">
        <v>9240</v>
      </c>
      <c r="S5472" s="56" t="s">
        <v>3078</v>
      </c>
      <c r="T5472" s="56" t="s">
        <v>3079</v>
      </c>
      <c r="U5472" s="56" t="s">
        <v>32</v>
      </c>
      <c r="V5472" s="52"/>
      <c r="W5472" s="63">
        <v>4.95</v>
      </c>
      <c r="X5472" s="64">
        <v>9240</v>
      </c>
      <c r="Y5472" s="56" t="s">
        <v>17852</v>
      </c>
      <c r="Z5472" s="56" t="s">
        <v>4443</v>
      </c>
      <c r="AA5472" s="7"/>
      <c r="AB5472" s="7"/>
      <c r="AC5472" s="7"/>
      <c r="AD5472" s="1" t="s">
        <v>16282</v>
      </c>
    </row>
    <row r="5473" spans="1:30">
      <c r="A5473" s="55">
        <v>43916</v>
      </c>
      <c r="B5473" s="56" t="s">
        <v>15</v>
      </c>
      <c r="C5473" s="56" t="s">
        <v>4632</v>
      </c>
      <c r="D5473" s="56" t="s">
        <v>3512</v>
      </c>
      <c r="E5473" s="56" t="s">
        <v>16</v>
      </c>
      <c r="F5473" s="56"/>
      <c r="G5473" s="56" t="s">
        <v>17</v>
      </c>
      <c r="H5473" s="56" t="s">
        <v>3629</v>
      </c>
      <c r="I5473" s="56" t="s">
        <v>32</v>
      </c>
      <c r="J5473" s="56" t="s">
        <v>17853</v>
      </c>
      <c r="K5473" s="56" t="s">
        <v>3630</v>
      </c>
      <c r="L5473" s="56" t="s">
        <v>17854</v>
      </c>
      <c r="M5473" s="56">
        <v>8077211000134</v>
      </c>
      <c r="N5473" s="57">
        <v>247447.8</v>
      </c>
      <c r="O5473" s="62">
        <v>50040</v>
      </c>
      <c r="P5473" s="56">
        <v>4.95</v>
      </c>
      <c r="Q5473" s="63">
        <f>P5473</f>
        <v>4.95</v>
      </c>
      <c r="R5473" s="64">
        <f>O5473</f>
        <v>50040</v>
      </c>
      <c r="S5473" s="56" t="s">
        <v>3631</v>
      </c>
      <c r="T5473" s="56"/>
      <c r="U5473" s="56" t="s">
        <v>32</v>
      </c>
      <c r="V5473" s="52"/>
      <c r="W5473" s="63">
        <f>V5473</f>
        <v>0</v>
      </c>
      <c r="X5473" s="20">
        <v>0</v>
      </c>
      <c r="Y5473" s="56" t="s">
        <v>17855</v>
      </c>
      <c r="Z5473" s="56" t="s">
        <v>4443</v>
      </c>
      <c r="AA5473" s="7"/>
      <c r="AB5473" s="7"/>
      <c r="AC5473" s="7"/>
      <c r="AD5473" s="1" t="s">
        <v>16282</v>
      </c>
    </row>
    <row r="5474" spans="1:30">
      <c r="A5474" s="55">
        <v>43945</v>
      </c>
      <c r="B5474" s="56" t="s">
        <v>21</v>
      </c>
      <c r="C5474" s="56" t="s">
        <v>4491</v>
      </c>
      <c r="D5474" s="56" t="s">
        <v>2194</v>
      </c>
      <c r="E5474" s="56" t="s">
        <v>16</v>
      </c>
      <c r="F5474" s="56" t="s">
        <v>2265</v>
      </c>
      <c r="G5474" s="56" t="s">
        <v>17</v>
      </c>
      <c r="H5474" s="56" t="s">
        <v>2266</v>
      </c>
      <c r="I5474" s="56" t="s">
        <v>32</v>
      </c>
      <c r="J5474" s="56" t="s">
        <v>2286</v>
      </c>
      <c r="K5474" s="56" t="s">
        <v>2287</v>
      </c>
      <c r="L5474" s="56" t="s">
        <v>17610</v>
      </c>
      <c r="M5474" s="56" t="s">
        <v>2288</v>
      </c>
      <c r="N5474" s="57">
        <v>12960</v>
      </c>
      <c r="O5474" s="62">
        <v>2400</v>
      </c>
      <c r="P5474" s="56">
        <v>5.4</v>
      </c>
      <c r="Q5474" s="63">
        <v>5.4</v>
      </c>
      <c r="R5474" s="64">
        <v>2400</v>
      </c>
      <c r="S5474" s="56" t="s">
        <v>2270</v>
      </c>
      <c r="T5474" s="56" t="s">
        <v>815</v>
      </c>
      <c r="U5474" s="56" t="s">
        <v>32</v>
      </c>
      <c r="V5474" s="52"/>
      <c r="W5474" s="63">
        <v>5.4</v>
      </c>
      <c r="X5474" s="64">
        <v>2400</v>
      </c>
      <c r="Y5474" s="56" t="s">
        <v>17856</v>
      </c>
      <c r="Z5474" s="56" t="s">
        <v>4443</v>
      </c>
      <c r="AA5474" s="7"/>
      <c r="AB5474" s="7"/>
      <c r="AC5474" s="7"/>
      <c r="AD5474" s="1" t="s">
        <v>16282</v>
      </c>
    </row>
    <row r="5475" spans="1:30">
      <c r="A5475" s="55">
        <v>43950</v>
      </c>
      <c r="B5475" s="56" t="s">
        <v>21</v>
      </c>
      <c r="C5475" s="56" t="s">
        <v>4483</v>
      </c>
      <c r="D5475" s="56" t="s">
        <v>39</v>
      </c>
      <c r="E5475" s="56" t="s">
        <v>117</v>
      </c>
      <c r="F5475" s="56" t="s">
        <v>6899</v>
      </c>
      <c r="G5475" s="56" t="s">
        <v>37</v>
      </c>
      <c r="H5475" s="56" t="s">
        <v>17857</v>
      </c>
      <c r="I5475" s="56" t="s">
        <v>32</v>
      </c>
      <c r="J5475" s="56" t="s">
        <v>17858</v>
      </c>
      <c r="K5475" s="56" t="s">
        <v>17859</v>
      </c>
      <c r="L5475" s="56" t="s">
        <v>17860</v>
      </c>
      <c r="M5475" s="56">
        <v>9544291000153</v>
      </c>
      <c r="N5475" s="57">
        <v>11800</v>
      </c>
      <c r="O5475" s="62">
        <v>2000</v>
      </c>
      <c r="P5475" s="56">
        <v>5.9</v>
      </c>
      <c r="Q5475" s="63">
        <v>5.9</v>
      </c>
      <c r="R5475" s="64">
        <v>2000</v>
      </c>
      <c r="S5475" s="29" t="s">
        <v>45</v>
      </c>
      <c r="T5475" s="56"/>
      <c r="U5475" s="56" t="s">
        <v>32</v>
      </c>
      <c r="V5475" s="52"/>
      <c r="W5475" s="63">
        <v>5.9</v>
      </c>
      <c r="X5475" s="64">
        <v>2000</v>
      </c>
      <c r="Y5475" s="56" t="s">
        <v>17861</v>
      </c>
      <c r="Z5475" s="56" t="s">
        <v>4443</v>
      </c>
      <c r="AA5475" s="7"/>
      <c r="AB5475" s="7"/>
      <c r="AC5475" s="7"/>
      <c r="AD5475" s="1" t="s">
        <v>16282</v>
      </c>
    </row>
    <row r="5476" spans="1:30">
      <c r="A5476" s="55">
        <v>43949</v>
      </c>
      <c r="B5476" s="56" t="s">
        <v>21</v>
      </c>
      <c r="C5476" s="56" t="s">
        <v>4499</v>
      </c>
      <c r="D5476" s="56" t="s">
        <v>2194</v>
      </c>
      <c r="E5476" s="56" t="s">
        <v>16</v>
      </c>
      <c r="F5476" s="56" t="s">
        <v>2204</v>
      </c>
      <c r="G5476" s="56" t="s">
        <v>17</v>
      </c>
      <c r="H5476" s="56" t="s">
        <v>2230</v>
      </c>
      <c r="I5476" s="56" t="s">
        <v>32</v>
      </c>
      <c r="J5476" s="56" t="s">
        <v>2227</v>
      </c>
      <c r="K5476" s="56" t="s">
        <v>2228</v>
      </c>
      <c r="L5476" s="56" t="s">
        <v>17862</v>
      </c>
      <c r="M5476" s="56" t="s">
        <v>2231</v>
      </c>
      <c r="N5476" s="57">
        <v>1914000</v>
      </c>
      <c r="O5476" s="62">
        <v>300000</v>
      </c>
      <c r="P5476" s="56">
        <v>6.38</v>
      </c>
      <c r="Q5476" s="63">
        <v>6.38</v>
      </c>
      <c r="R5476" s="64">
        <v>300000</v>
      </c>
      <c r="S5476" s="56" t="s">
        <v>2229</v>
      </c>
      <c r="T5476" s="56" t="s">
        <v>2211</v>
      </c>
      <c r="U5476" s="56" t="s">
        <v>32</v>
      </c>
      <c r="V5476" s="52"/>
      <c r="W5476" s="63">
        <v>6.38</v>
      </c>
      <c r="X5476" s="64">
        <v>300000</v>
      </c>
      <c r="Y5476" s="56" t="s">
        <v>17863</v>
      </c>
      <c r="Z5476" s="56" t="s">
        <v>4443</v>
      </c>
      <c r="AA5476" s="7"/>
      <c r="AB5476" s="7"/>
      <c r="AC5476" s="7"/>
      <c r="AD5476" s="1" t="s">
        <v>16282</v>
      </c>
    </row>
    <row r="5477" spans="1:30">
      <c r="A5477" s="55">
        <v>43916</v>
      </c>
      <c r="B5477" s="56" t="s">
        <v>21</v>
      </c>
      <c r="C5477" s="56" t="s">
        <v>4454</v>
      </c>
      <c r="D5477" s="56" t="s">
        <v>904</v>
      </c>
      <c r="E5477" s="56" t="s">
        <v>16</v>
      </c>
      <c r="F5477" s="56" t="s">
        <v>363</v>
      </c>
      <c r="G5477" s="56" t="s">
        <v>17</v>
      </c>
      <c r="H5477" s="56" t="s">
        <v>17864</v>
      </c>
      <c r="I5477" s="56" t="s">
        <v>32</v>
      </c>
      <c r="J5477" s="56" t="s">
        <v>17865</v>
      </c>
      <c r="K5477" s="56" t="s">
        <v>17866</v>
      </c>
      <c r="L5477" s="56" t="s">
        <v>17867</v>
      </c>
      <c r="M5477" s="56" t="s">
        <v>1846</v>
      </c>
      <c r="N5477" s="57">
        <v>1018500</v>
      </c>
      <c r="O5477" s="62">
        <v>350000</v>
      </c>
      <c r="P5477" s="56">
        <v>2.91</v>
      </c>
      <c r="Q5477" s="63">
        <f>+P5477*4</f>
        <v>11.64</v>
      </c>
      <c r="R5477" s="64">
        <f>+O5477/4</f>
        <v>87500</v>
      </c>
      <c r="S5477" s="56" t="s">
        <v>17868</v>
      </c>
      <c r="T5477" s="56" t="s">
        <v>4572</v>
      </c>
      <c r="U5477" s="56" t="s">
        <v>32</v>
      </c>
      <c r="V5477" s="52"/>
      <c r="W5477" s="63">
        <f>+V5477*4</f>
        <v>0</v>
      </c>
      <c r="X5477" s="20">
        <v>0</v>
      </c>
      <c r="Y5477" s="56" t="s">
        <v>17869</v>
      </c>
      <c r="Z5477" s="56" t="s">
        <v>4443</v>
      </c>
      <c r="AA5477" s="7"/>
      <c r="AB5477" s="7"/>
      <c r="AC5477" s="7"/>
      <c r="AD5477" s="1" t="s">
        <v>16282</v>
      </c>
    </row>
    <row r="5478" spans="1:30">
      <c r="A5478" s="55">
        <v>43931</v>
      </c>
      <c r="B5478" s="56" t="s">
        <v>15</v>
      </c>
      <c r="C5478" s="56" t="s">
        <v>2884</v>
      </c>
      <c r="D5478" s="56" t="s">
        <v>2877</v>
      </c>
      <c r="E5478" s="56" t="s">
        <v>16</v>
      </c>
      <c r="F5478" s="56" t="s">
        <v>2884</v>
      </c>
      <c r="G5478" s="56" t="s">
        <v>17</v>
      </c>
      <c r="H5478" s="56" t="s">
        <v>2885</v>
      </c>
      <c r="I5478" s="56" t="s">
        <v>32</v>
      </c>
      <c r="J5478" s="56" t="s">
        <v>17870</v>
      </c>
      <c r="K5478" s="56" t="s">
        <v>17871</v>
      </c>
      <c r="L5478" s="56" t="s">
        <v>17872</v>
      </c>
      <c r="M5478" s="56" t="s">
        <v>2887</v>
      </c>
      <c r="N5478" s="57">
        <v>545000</v>
      </c>
      <c r="O5478" s="62"/>
      <c r="P5478" s="56"/>
      <c r="Q5478" s="63" t="s">
        <v>815</v>
      </c>
      <c r="R5478" s="63" t="s">
        <v>815</v>
      </c>
      <c r="S5478" s="56" t="s">
        <v>2889</v>
      </c>
      <c r="T5478" s="56" t="s">
        <v>2890</v>
      </c>
      <c r="U5478" s="56" t="s">
        <v>32</v>
      </c>
      <c r="V5478" s="52"/>
      <c r="W5478" s="63" t="s">
        <v>815</v>
      </c>
      <c r="X5478" s="20">
        <v>0</v>
      </c>
      <c r="Y5478" s="56" t="s">
        <v>17873</v>
      </c>
      <c r="Z5478" s="56" t="s">
        <v>4443</v>
      </c>
      <c r="AA5478" s="7"/>
      <c r="AB5478" s="7"/>
      <c r="AC5478" s="7"/>
      <c r="AD5478" s="1" t="s">
        <v>16282</v>
      </c>
    </row>
    <row r="5479" spans="1:30">
      <c r="A5479" s="55">
        <v>43924</v>
      </c>
      <c r="B5479" s="56" t="s">
        <v>1385</v>
      </c>
      <c r="C5479" s="56" t="s">
        <v>4444</v>
      </c>
      <c r="D5479" s="56" t="s">
        <v>1387</v>
      </c>
      <c r="E5479" s="56" t="s">
        <v>4456</v>
      </c>
      <c r="F5479" s="56" t="s">
        <v>4469</v>
      </c>
      <c r="G5479" s="56" t="s">
        <v>37</v>
      </c>
      <c r="H5479" s="56" t="s">
        <v>1577</v>
      </c>
      <c r="I5479" s="56" t="s">
        <v>32</v>
      </c>
      <c r="J5479" s="56" t="s">
        <v>1578</v>
      </c>
      <c r="K5479" s="56"/>
      <c r="L5479" s="56" t="s">
        <v>1579</v>
      </c>
      <c r="M5479" s="56" t="s">
        <v>1580</v>
      </c>
      <c r="N5479" s="57">
        <v>105000</v>
      </c>
      <c r="O5479" s="62"/>
      <c r="P5479" s="56"/>
      <c r="Q5479" s="63" t="s">
        <v>815</v>
      </c>
      <c r="R5479" s="63" t="s">
        <v>815</v>
      </c>
      <c r="S5479" s="56" t="s">
        <v>1581</v>
      </c>
      <c r="T5479" s="56"/>
      <c r="U5479" s="56" t="s">
        <v>32</v>
      </c>
      <c r="V5479" s="52"/>
      <c r="W5479" s="63" t="s">
        <v>815</v>
      </c>
      <c r="X5479" s="20">
        <v>0</v>
      </c>
      <c r="Y5479" s="56" t="s">
        <v>17874</v>
      </c>
      <c r="Z5479" s="56" t="s">
        <v>4443</v>
      </c>
      <c r="AA5479" s="7"/>
      <c r="AB5479" s="7"/>
      <c r="AC5479" s="7"/>
      <c r="AD5479" s="1" t="s">
        <v>16282</v>
      </c>
    </row>
    <row r="5480" spans="1:30">
      <c r="A5480" s="55">
        <v>43924</v>
      </c>
      <c r="B5480" s="56" t="s">
        <v>1385</v>
      </c>
      <c r="C5480" s="56" t="s">
        <v>4444</v>
      </c>
      <c r="D5480" s="56" t="s">
        <v>1387</v>
      </c>
      <c r="E5480" s="56" t="s">
        <v>4456</v>
      </c>
      <c r="F5480" s="56" t="s">
        <v>4469</v>
      </c>
      <c r="G5480" s="56" t="s">
        <v>37</v>
      </c>
      <c r="H5480" s="56" t="s">
        <v>1577</v>
      </c>
      <c r="I5480" s="56" t="s">
        <v>32</v>
      </c>
      <c r="J5480" s="56" t="s">
        <v>1578</v>
      </c>
      <c r="K5480" s="56"/>
      <c r="L5480" s="56" t="s">
        <v>1582</v>
      </c>
      <c r="M5480" s="56" t="s">
        <v>1583</v>
      </c>
      <c r="N5480" s="57">
        <v>96280</v>
      </c>
      <c r="O5480" s="62"/>
      <c r="P5480" s="56"/>
      <c r="Q5480" s="63" t="s">
        <v>815</v>
      </c>
      <c r="R5480" s="63" t="s">
        <v>815</v>
      </c>
      <c r="S5480" s="56" t="s">
        <v>1581</v>
      </c>
      <c r="T5480" s="56"/>
      <c r="U5480" s="56" t="s">
        <v>32</v>
      </c>
      <c r="V5480" s="52"/>
      <c r="W5480" s="63" t="s">
        <v>815</v>
      </c>
      <c r="X5480" s="20">
        <v>0</v>
      </c>
      <c r="Y5480" s="56" t="s">
        <v>17875</v>
      </c>
      <c r="Z5480" s="56" t="s">
        <v>4443</v>
      </c>
      <c r="AA5480" s="7"/>
      <c r="AB5480" s="7"/>
      <c r="AC5480" s="7"/>
      <c r="AD5480" s="1" t="s">
        <v>16282</v>
      </c>
    </row>
    <row r="5481" spans="1:30">
      <c r="A5481" s="55">
        <v>43945</v>
      </c>
      <c r="B5481" s="56" t="s">
        <v>15</v>
      </c>
      <c r="C5481" s="56" t="s">
        <v>4472</v>
      </c>
      <c r="D5481" s="56" t="s">
        <v>3952</v>
      </c>
      <c r="E5481" s="56" t="s">
        <v>36</v>
      </c>
      <c r="F5481" s="56" t="s">
        <v>3969</v>
      </c>
      <c r="G5481" s="56" t="s">
        <v>17</v>
      </c>
      <c r="H5481" s="56" t="s">
        <v>17876</v>
      </c>
      <c r="I5481" s="56" t="s">
        <v>32</v>
      </c>
      <c r="J5481" s="56" t="s">
        <v>4032</v>
      </c>
      <c r="K5481" s="56" t="s">
        <v>17877</v>
      </c>
      <c r="L5481" s="56" t="s">
        <v>17878</v>
      </c>
      <c r="M5481" s="56" t="s">
        <v>4033</v>
      </c>
      <c r="N5481" s="57">
        <v>25200</v>
      </c>
      <c r="O5481" s="62">
        <f>N5481/P5481</f>
        <v>3000</v>
      </c>
      <c r="P5481" s="56">
        <v>8.4</v>
      </c>
      <c r="Q5481" s="63">
        <v>8.4</v>
      </c>
      <c r="R5481" s="64">
        <v>3000</v>
      </c>
      <c r="S5481" s="56" t="s">
        <v>3957</v>
      </c>
      <c r="T5481" s="56" t="s">
        <v>3958</v>
      </c>
      <c r="U5481" s="56" t="s">
        <v>32</v>
      </c>
      <c r="V5481" s="52"/>
      <c r="W5481" s="63">
        <v>8.4</v>
      </c>
      <c r="X5481" s="64">
        <v>3000</v>
      </c>
      <c r="Y5481" s="56" t="s">
        <v>17879</v>
      </c>
      <c r="Z5481" s="56" t="s">
        <v>4443</v>
      </c>
      <c r="AA5481" s="7"/>
      <c r="AB5481" s="7"/>
      <c r="AC5481" s="7"/>
      <c r="AD5481" s="1" t="s">
        <v>16282</v>
      </c>
    </row>
    <row r="5482" spans="1:30">
      <c r="A5482" s="55">
        <v>43945</v>
      </c>
      <c r="B5482" s="56" t="s">
        <v>15</v>
      </c>
      <c r="C5482" s="56" t="s">
        <v>4472</v>
      </c>
      <c r="D5482" s="56" t="s">
        <v>3952</v>
      </c>
      <c r="E5482" s="56" t="s">
        <v>36</v>
      </c>
      <c r="F5482" s="56" t="s">
        <v>3969</v>
      </c>
      <c r="G5482" s="56" t="s">
        <v>17</v>
      </c>
      <c r="H5482" s="56" t="s">
        <v>17876</v>
      </c>
      <c r="I5482" s="56" t="s">
        <v>32</v>
      </c>
      <c r="J5482" s="56" t="s">
        <v>3984</v>
      </c>
      <c r="K5482" s="56" t="s">
        <v>17880</v>
      </c>
      <c r="L5482" s="56" t="s">
        <v>17881</v>
      </c>
      <c r="M5482" s="56" t="s">
        <v>3985</v>
      </c>
      <c r="N5482" s="57">
        <v>19800</v>
      </c>
      <c r="O5482" s="62">
        <f>N5482/P5482</f>
        <v>2000</v>
      </c>
      <c r="P5482" s="56">
        <v>9.9</v>
      </c>
      <c r="Q5482" s="63">
        <v>9.9</v>
      </c>
      <c r="R5482" s="64">
        <v>2000</v>
      </c>
      <c r="S5482" s="56" t="s">
        <v>3957</v>
      </c>
      <c r="T5482" s="56" t="s">
        <v>3958</v>
      </c>
      <c r="U5482" s="56" t="s">
        <v>32</v>
      </c>
      <c r="V5482" s="52"/>
      <c r="W5482" s="63">
        <v>9.9</v>
      </c>
      <c r="X5482" s="64">
        <v>2000</v>
      </c>
      <c r="Y5482" s="56" t="s">
        <v>17882</v>
      </c>
      <c r="Z5482" s="56" t="s">
        <v>4443</v>
      </c>
      <c r="AA5482" s="7"/>
      <c r="AB5482" s="7"/>
      <c r="AC5482" s="7"/>
      <c r="AD5482" s="1" t="s">
        <v>16282</v>
      </c>
    </row>
    <row r="5483" spans="1:30">
      <c r="A5483" s="55">
        <v>43945</v>
      </c>
      <c r="B5483" s="56" t="s">
        <v>15</v>
      </c>
      <c r="C5483" s="56" t="s">
        <v>4472</v>
      </c>
      <c r="D5483" s="56" t="s">
        <v>3952</v>
      </c>
      <c r="E5483" s="56" t="s">
        <v>128</v>
      </c>
      <c r="F5483" s="56" t="s">
        <v>4016</v>
      </c>
      <c r="G5483" s="56" t="s">
        <v>17</v>
      </c>
      <c r="H5483" s="56" t="s">
        <v>17883</v>
      </c>
      <c r="I5483" s="56" t="s">
        <v>32</v>
      </c>
      <c r="J5483" s="56" t="s">
        <v>4043</v>
      </c>
      <c r="K5483" s="56" t="s">
        <v>17884</v>
      </c>
      <c r="L5483" s="56" t="s">
        <v>17885</v>
      </c>
      <c r="M5483" s="56" t="s">
        <v>4044</v>
      </c>
      <c r="N5483" s="57">
        <v>74464</v>
      </c>
      <c r="O5483" s="62">
        <f>N5483/P5483</f>
        <v>5728</v>
      </c>
      <c r="P5483" s="56">
        <v>13</v>
      </c>
      <c r="Q5483" s="63">
        <v>13</v>
      </c>
      <c r="R5483" s="62">
        <v>5728</v>
      </c>
      <c r="S5483" s="56" t="s">
        <v>3957</v>
      </c>
      <c r="T5483" s="56" t="s">
        <v>3958</v>
      </c>
      <c r="U5483" s="56" t="s">
        <v>32</v>
      </c>
      <c r="V5483" s="52"/>
      <c r="W5483" s="63">
        <v>13</v>
      </c>
      <c r="X5483" s="62">
        <v>5728</v>
      </c>
      <c r="Y5483" s="56" t="s">
        <v>17886</v>
      </c>
      <c r="Z5483" s="56" t="s">
        <v>4443</v>
      </c>
      <c r="AA5483" s="7"/>
      <c r="AB5483" s="7"/>
      <c r="AC5483" s="7"/>
      <c r="AD5483" s="1" t="s">
        <v>16282</v>
      </c>
    </row>
    <row r="5484" spans="1:30">
      <c r="A5484" s="55">
        <v>43945</v>
      </c>
      <c r="B5484" s="56" t="s">
        <v>15</v>
      </c>
      <c r="C5484" s="56" t="s">
        <v>4472</v>
      </c>
      <c r="D5484" s="56" t="s">
        <v>3952</v>
      </c>
      <c r="E5484" s="56" t="s">
        <v>36</v>
      </c>
      <c r="F5484" s="56" t="s">
        <v>3969</v>
      </c>
      <c r="G5484" s="56" t="s">
        <v>17</v>
      </c>
      <c r="H5484" s="56" t="s">
        <v>17887</v>
      </c>
      <c r="I5484" s="56" t="s">
        <v>32</v>
      </c>
      <c r="J5484" s="56" t="s">
        <v>4061</v>
      </c>
      <c r="K5484" s="56" t="s">
        <v>17888</v>
      </c>
      <c r="L5484" s="56" t="s">
        <v>17889</v>
      </c>
      <c r="M5484" s="56" t="s">
        <v>4062</v>
      </c>
      <c r="N5484" s="57">
        <v>131200</v>
      </c>
      <c r="O5484" s="62">
        <f>N5484/P5484</f>
        <v>1000.0000000000001</v>
      </c>
      <c r="P5484" s="56">
        <v>131.19999999999999</v>
      </c>
      <c r="Q5484" s="63">
        <f>131.2/5</f>
        <v>26.24</v>
      </c>
      <c r="R5484" s="64">
        <f>1000*5</f>
        <v>5000</v>
      </c>
      <c r="S5484" s="29" t="s">
        <v>3957</v>
      </c>
      <c r="T5484" s="56" t="s">
        <v>3958</v>
      </c>
      <c r="U5484" s="56" t="s">
        <v>32</v>
      </c>
      <c r="V5484" s="52"/>
      <c r="W5484" s="63">
        <f>131.2/5</f>
        <v>26.24</v>
      </c>
      <c r="X5484" s="64">
        <f>1000*5</f>
        <v>5000</v>
      </c>
      <c r="Y5484" s="56" t="s">
        <v>17890</v>
      </c>
      <c r="Z5484" s="56" t="s">
        <v>4443</v>
      </c>
      <c r="AA5484" s="7"/>
      <c r="AB5484" s="7"/>
      <c r="AC5484" s="7"/>
      <c r="AD5484" s="1" t="s">
        <v>16282</v>
      </c>
    </row>
    <row r="5485" spans="1:30">
      <c r="A5485" s="55">
        <v>43943</v>
      </c>
      <c r="B5485" s="56" t="s">
        <v>21</v>
      </c>
      <c r="C5485" s="56" t="s">
        <v>17891</v>
      </c>
      <c r="D5485" s="56" t="s">
        <v>904</v>
      </c>
      <c r="E5485" s="56" t="s">
        <v>16</v>
      </c>
      <c r="F5485" s="56" t="s">
        <v>1303</v>
      </c>
      <c r="G5485" s="56" t="s">
        <v>17</v>
      </c>
      <c r="H5485" s="56" t="s">
        <v>17892</v>
      </c>
      <c r="I5485" s="56" t="s">
        <v>32</v>
      </c>
      <c r="J5485" s="56"/>
      <c r="K5485" s="56" t="s">
        <v>931</v>
      </c>
      <c r="L5485" s="56" t="s">
        <v>17893</v>
      </c>
      <c r="M5485" s="56" t="s">
        <v>17894</v>
      </c>
      <c r="N5485" s="57">
        <v>6410</v>
      </c>
      <c r="O5485" s="62"/>
      <c r="P5485" s="56"/>
      <c r="Q5485" s="63" t="s">
        <v>815</v>
      </c>
      <c r="R5485" s="63" t="s">
        <v>815</v>
      </c>
      <c r="S5485" s="56"/>
      <c r="T5485" s="56"/>
      <c r="U5485" s="56" t="s">
        <v>32</v>
      </c>
      <c r="V5485" s="52"/>
      <c r="W5485" s="63" t="s">
        <v>815</v>
      </c>
      <c r="X5485" s="20">
        <v>0</v>
      </c>
      <c r="Y5485" s="56" t="s">
        <v>17895</v>
      </c>
      <c r="Z5485" s="56" t="s">
        <v>4443</v>
      </c>
      <c r="AA5485" s="7"/>
      <c r="AB5485" s="7"/>
      <c r="AC5485" s="7"/>
      <c r="AD5485" s="1" t="s">
        <v>16282</v>
      </c>
    </row>
    <row r="5486" spans="1:30">
      <c r="A5486" s="55">
        <v>43950</v>
      </c>
      <c r="B5486" s="56" t="s">
        <v>21</v>
      </c>
      <c r="C5486" s="56" t="s">
        <v>4465</v>
      </c>
      <c r="D5486" s="56" t="s">
        <v>309</v>
      </c>
      <c r="E5486" s="56" t="s">
        <v>16</v>
      </c>
      <c r="F5486" s="56" t="s">
        <v>17896</v>
      </c>
      <c r="G5486" s="56" t="s">
        <v>37</v>
      </c>
      <c r="H5486" s="56" t="s">
        <v>17897</v>
      </c>
      <c r="I5486" s="56" t="s">
        <v>32</v>
      </c>
      <c r="J5486" s="56" t="s">
        <v>314</v>
      </c>
      <c r="K5486" s="56" t="s">
        <v>314</v>
      </c>
      <c r="L5486" s="56" t="s">
        <v>17898</v>
      </c>
      <c r="M5486" s="56" t="s">
        <v>17899</v>
      </c>
      <c r="N5486" s="57">
        <v>132300</v>
      </c>
      <c r="O5486" s="62"/>
      <c r="P5486" s="56"/>
      <c r="Q5486" s="63" t="s">
        <v>815</v>
      </c>
      <c r="R5486" s="63" t="s">
        <v>815</v>
      </c>
      <c r="S5486" s="56" t="s">
        <v>17415</v>
      </c>
      <c r="T5486" s="56" t="s">
        <v>314</v>
      </c>
      <c r="U5486" s="56" t="s">
        <v>32</v>
      </c>
      <c r="V5486" s="52"/>
      <c r="W5486" s="63" t="s">
        <v>815</v>
      </c>
      <c r="X5486" s="20">
        <v>0</v>
      </c>
      <c r="Y5486" s="56" t="s">
        <v>17900</v>
      </c>
      <c r="Z5486" s="56" t="s">
        <v>4443</v>
      </c>
      <c r="AA5486" s="7"/>
      <c r="AB5486" s="7"/>
      <c r="AC5486" s="7"/>
      <c r="AD5486" s="1" t="s">
        <v>16282</v>
      </c>
    </row>
    <row r="5487" spans="1:30">
      <c r="A5487" s="55">
        <v>43948</v>
      </c>
      <c r="B5487" s="56" t="s">
        <v>21</v>
      </c>
      <c r="C5487" s="56" t="s">
        <v>4474</v>
      </c>
      <c r="D5487" s="56" t="s">
        <v>2414</v>
      </c>
      <c r="E5487" s="56" t="s">
        <v>16</v>
      </c>
      <c r="F5487" s="56" t="s">
        <v>363</v>
      </c>
      <c r="G5487" s="56" t="s">
        <v>17</v>
      </c>
      <c r="H5487" s="56" t="s">
        <v>2437</v>
      </c>
      <c r="I5487" s="56" t="s">
        <v>32</v>
      </c>
      <c r="J5487" s="56" t="s">
        <v>2428</v>
      </c>
      <c r="K5487" s="56" t="s">
        <v>2430</v>
      </c>
      <c r="L5487" s="56" t="s">
        <v>16677</v>
      </c>
      <c r="M5487" s="56" t="s">
        <v>1462</v>
      </c>
      <c r="N5487" s="57">
        <v>222500</v>
      </c>
      <c r="O5487" s="62">
        <v>25000</v>
      </c>
      <c r="P5487" s="56">
        <v>8.9</v>
      </c>
      <c r="Q5487" s="63" t="s">
        <v>815</v>
      </c>
      <c r="R5487" s="63" t="s">
        <v>815</v>
      </c>
      <c r="S5487" s="29" t="s">
        <v>2432</v>
      </c>
      <c r="T5487" s="56" t="s">
        <v>2422</v>
      </c>
      <c r="U5487" s="56" t="s">
        <v>32</v>
      </c>
      <c r="V5487" s="52"/>
      <c r="W5487" s="63" t="s">
        <v>815</v>
      </c>
      <c r="X5487" s="20">
        <v>0</v>
      </c>
      <c r="Y5487" s="56" t="s">
        <v>17901</v>
      </c>
      <c r="Z5487" s="56" t="s">
        <v>4443</v>
      </c>
      <c r="AA5487" s="7"/>
      <c r="AB5487" s="7"/>
      <c r="AC5487" s="7"/>
      <c r="AD5487" s="1" t="s">
        <v>16282</v>
      </c>
    </row>
    <row r="5488" spans="1:30">
      <c r="A5488" s="55">
        <v>43942</v>
      </c>
      <c r="B5488" s="56" t="s">
        <v>15</v>
      </c>
      <c r="C5488" s="56" t="s">
        <v>4593</v>
      </c>
      <c r="D5488" s="56" t="s">
        <v>474</v>
      </c>
      <c r="E5488" s="56" t="s">
        <v>16</v>
      </c>
      <c r="F5488" s="56"/>
      <c r="G5488" s="56" t="s">
        <v>17</v>
      </c>
      <c r="H5488" s="56" t="s">
        <v>587</v>
      </c>
      <c r="I5488" s="56" t="s">
        <v>32</v>
      </c>
      <c r="J5488" s="56" t="s">
        <v>588</v>
      </c>
      <c r="K5488" s="56" t="s">
        <v>589</v>
      </c>
      <c r="L5488" s="56" t="s">
        <v>486</v>
      </c>
      <c r="M5488" s="56" t="s">
        <v>487</v>
      </c>
      <c r="N5488" s="57">
        <v>17529.84</v>
      </c>
      <c r="O5488" s="62">
        <v>3012</v>
      </c>
      <c r="P5488" s="56">
        <v>5.82</v>
      </c>
      <c r="Q5488" s="63" t="s">
        <v>815</v>
      </c>
      <c r="R5488" s="63" t="s">
        <v>815</v>
      </c>
      <c r="S5488" s="56" t="s">
        <v>590</v>
      </c>
      <c r="T5488" s="56"/>
      <c r="U5488" s="56" t="s">
        <v>32</v>
      </c>
      <c r="V5488" s="52"/>
      <c r="W5488" s="63" t="s">
        <v>815</v>
      </c>
      <c r="X5488" s="20">
        <v>0</v>
      </c>
      <c r="Y5488" s="56" t="s">
        <v>17902</v>
      </c>
      <c r="Z5488" s="56" t="s">
        <v>4443</v>
      </c>
      <c r="AA5488" s="7"/>
      <c r="AB5488" s="7"/>
      <c r="AC5488" s="7"/>
      <c r="AD5488" s="1" t="s">
        <v>16282</v>
      </c>
    </row>
    <row r="5489" spans="1:30">
      <c r="A5489" s="55" t="s">
        <v>815</v>
      </c>
      <c r="B5489" s="56" t="s">
        <v>15</v>
      </c>
      <c r="C5489" s="56" t="s">
        <v>4458</v>
      </c>
      <c r="D5489" s="56" t="s">
        <v>904</v>
      </c>
      <c r="E5489" s="56" t="s">
        <v>16</v>
      </c>
      <c r="F5489" s="56" t="s">
        <v>5403</v>
      </c>
      <c r="G5489" s="56" t="s">
        <v>17</v>
      </c>
      <c r="H5489" s="56" t="s">
        <v>17903</v>
      </c>
      <c r="I5489" s="56" t="s">
        <v>32</v>
      </c>
      <c r="J5489" s="56" t="s">
        <v>8367</v>
      </c>
      <c r="K5489" s="56" t="s">
        <v>4525</v>
      </c>
      <c r="L5489" s="56" t="s">
        <v>17662</v>
      </c>
      <c r="M5489" s="56" t="s">
        <v>797</v>
      </c>
      <c r="N5489" s="57">
        <v>1598</v>
      </c>
      <c r="O5489" s="62"/>
      <c r="P5489" s="56"/>
      <c r="Q5489" s="63" t="s">
        <v>815</v>
      </c>
      <c r="R5489" s="63" t="s">
        <v>815</v>
      </c>
      <c r="S5489" s="56"/>
      <c r="T5489" s="56"/>
      <c r="U5489" s="56" t="s">
        <v>32</v>
      </c>
      <c r="V5489" s="52"/>
      <c r="W5489" s="63" t="s">
        <v>815</v>
      </c>
      <c r="X5489" s="20">
        <v>0</v>
      </c>
      <c r="Y5489" s="56" t="s">
        <v>17904</v>
      </c>
      <c r="Z5489" s="56" t="s">
        <v>4443</v>
      </c>
      <c r="AA5489" s="7"/>
      <c r="AB5489" s="7"/>
      <c r="AC5489" s="7"/>
      <c r="AD5489" s="1" t="s">
        <v>16282</v>
      </c>
    </row>
    <row r="5490" spans="1:30">
      <c r="A5490" s="55" t="s">
        <v>815</v>
      </c>
      <c r="B5490" s="56" t="s">
        <v>15</v>
      </c>
      <c r="C5490" s="56" t="s">
        <v>4458</v>
      </c>
      <c r="D5490" s="56" t="s">
        <v>904</v>
      </c>
      <c r="E5490" s="56" t="s">
        <v>16</v>
      </c>
      <c r="F5490" s="56" t="s">
        <v>5403</v>
      </c>
      <c r="G5490" s="56" t="s">
        <v>17</v>
      </c>
      <c r="H5490" s="56" t="s">
        <v>17903</v>
      </c>
      <c r="I5490" s="56" t="s">
        <v>32</v>
      </c>
      <c r="J5490" s="56" t="s">
        <v>8367</v>
      </c>
      <c r="K5490" s="56" t="s">
        <v>4525</v>
      </c>
      <c r="L5490" s="56" t="s">
        <v>17662</v>
      </c>
      <c r="M5490" s="56" t="s">
        <v>797</v>
      </c>
      <c r="N5490" s="57">
        <v>319.60000000000002</v>
      </c>
      <c r="O5490" s="62"/>
      <c r="P5490" s="56"/>
      <c r="Q5490" s="63" t="s">
        <v>815</v>
      </c>
      <c r="R5490" s="63" t="s">
        <v>815</v>
      </c>
      <c r="S5490" s="56"/>
      <c r="T5490" s="56"/>
      <c r="U5490" s="56" t="s">
        <v>32</v>
      </c>
      <c r="V5490" s="52"/>
      <c r="W5490" s="63" t="s">
        <v>815</v>
      </c>
      <c r="X5490" s="20">
        <v>0</v>
      </c>
      <c r="Y5490" s="56" t="s">
        <v>17905</v>
      </c>
      <c r="Z5490" s="56" t="s">
        <v>4443</v>
      </c>
      <c r="AA5490" s="7"/>
      <c r="AB5490" s="7"/>
      <c r="AC5490" s="7"/>
      <c r="AD5490" s="1" t="s">
        <v>16282</v>
      </c>
    </row>
    <row r="5491" spans="1:30">
      <c r="A5491" s="55" t="s">
        <v>815</v>
      </c>
      <c r="B5491" s="56" t="s">
        <v>15</v>
      </c>
      <c r="C5491" s="56" t="s">
        <v>4458</v>
      </c>
      <c r="D5491" s="56" t="s">
        <v>904</v>
      </c>
      <c r="E5491" s="56" t="s">
        <v>16</v>
      </c>
      <c r="F5491" s="56" t="s">
        <v>4461</v>
      </c>
      <c r="G5491" s="56" t="s">
        <v>17</v>
      </c>
      <c r="H5491" s="56" t="s">
        <v>17906</v>
      </c>
      <c r="I5491" s="56" t="s">
        <v>32</v>
      </c>
      <c r="J5491" s="56" t="s">
        <v>17814</v>
      </c>
      <c r="K5491" s="56" t="s">
        <v>4517</v>
      </c>
      <c r="L5491" s="56" t="s">
        <v>8955</v>
      </c>
      <c r="M5491" s="56" t="s">
        <v>797</v>
      </c>
      <c r="N5491" s="57">
        <v>1585.44</v>
      </c>
      <c r="O5491" s="62"/>
      <c r="P5491" s="56"/>
      <c r="Q5491" s="63" t="s">
        <v>815</v>
      </c>
      <c r="R5491" s="63" t="s">
        <v>815</v>
      </c>
      <c r="S5491" s="56"/>
      <c r="T5491" s="56"/>
      <c r="U5491" s="56" t="s">
        <v>32</v>
      </c>
      <c r="V5491" s="52"/>
      <c r="W5491" s="63" t="s">
        <v>815</v>
      </c>
      <c r="X5491" s="20">
        <v>0</v>
      </c>
      <c r="Y5491" s="56" t="s">
        <v>17907</v>
      </c>
      <c r="Z5491" s="56" t="s">
        <v>4443</v>
      </c>
      <c r="AA5491" s="7"/>
      <c r="AB5491" s="7"/>
      <c r="AC5491" s="7"/>
      <c r="AD5491" s="1" t="s">
        <v>16282</v>
      </c>
    </row>
    <row r="5492" spans="1:30">
      <c r="A5492" s="55">
        <v>43944</v>
      </c>
      <c r="B5492" s="56" t="s">
        <v>21</v>
      </c>
      <c r="C5492" s="56" t="s">
        <v>5189</v>
      </c>
      <c r="D5492" s="56" t="s">
        <v>904</v>
      </c>
      <c r="E5492" s="56" t="s">
        <v>16</v>
      </c>
      <c r="F5492" s="56"/>
      <c r="G5492" s="56" t="s">
        <v>17</v>
      </c>
      <c r="H5492" s="56" t="s">
        <v>17908</v>
      </c>
      <c r="I5492" s="56" t="s">
        <v>32</v>
      </c>
      <c r="J5492" s="56"/>
      <c r="K5492" s="56" t="s">
        <v>17909</v>
      </c>
      <c r="L5492" s="56" t="s">
        <v>17910</v>
      </c>
      <c r="M5492" s="56" t="s">
        <v>17911</v>
      </c>
      <c r="N5492" s="57">
        <v>122000</v>
      </c>
      <c r="O5492" s="62"/>
      <c r="P5492" s="56"/>
      <c r="Q5492" s="63" t="s">
        <v>815</v>
      </c>
      <c r="R5492" s="63" t="s">
        <v>815</v>
      </c>
      <c r="S5492" s="56" t="s">
        <v>17912</v>
      </c>
      <c r="T5492" s="56"/>
      <c r="U5492" s="56" t="s">
        <v>32</v>
      </c>
      <c r="V5492" s="52"/>
      <c r="W5492" s="63" t="s">
        <v>815</v>
      </c>
      <c r="X5492" s="20">
        <v>0</v>
      </c>
      <c r="Y5492" s="56" t="s">
        <v>17913</v>
      </c>
      <c r="Z5492" s="56" t="s">
        <v>4443</v>
      </c>
      <c r="AA5492" s="7"/>
      <c r="AB5492" s="7"/>
      <c r="AC5492" s="7"/>
      <c r="AD5492" s="1" t="s">
        <v>16282</v>
      </c>
    </row>
    <row r="5493" spans="1:30">
      <c r="A5493" s="55">
        <v>43945</v>
      </c>
      <c r="B5493" s="56" t="s">
        <v>15</v>
      </c>
      <c r="C5493" s="56" t="s">
        <v>4472</v>
      </c>
      <c r="D5493" s="56" t="s">
        <v>3952</v>
      </c>
      <c r="E5493" s="56" t="s">
        <v>16</v>
      </c>
      <c r="F5493" s="56" t="s">
        <v>3953</v>
      </c>
      <c r="G5493" s="56" t="s">
        <v>17</v>
      </c>
      <c r="H5493" s="56" t="s">
        <v>4020</v>
      </c>
      <c r="I5493" s="56" t="s">
        <v>32</v>
      </c>
      <c r="J5493" s="56" t="s">
        <v>3955</v>
      </c>
      <c r="K5493" s="56" t="s">
        <v>17914</v>
      </c>
      <c r="L5493" s="56" t="s">
        <v>17915</v>
      </c>
      <c r="M5493" s="56" t="s">
        <v>3956</v>
      </c>
      <c r="N5493" s="57">
        <v>45298</v>
      </c>
      <c r="O5493" s="62">
        <f>N5493/P5493</f>
        <v>4118</v>
      </c>
      <c r="P5493" s="56">
        <v>11</v>
      </c>
      <c r="Q5493" s="63" t="s">
        <v>815</v>
      </c>
      <c r="R5493" s="63" t="s">
        <v>815</v>
      </c>
      <c r="S5493" s="56" t="s">
        <v>3957</v>
      </c>
      <c r="T5493" s="56" t="s">
        <v>3958</v>
      </c>
      <c r="U5493" s="56" t="s">
        <v>32</v>
      </c>
      <c r="V5493" s="52"/>
      <c r="W5493" s="63" t="s">
        <v>815</v>
      </c>
      <c r="X5493" s="20">
        <v>0</v>
      </c>
      <c r="Y5493" s="56" t="s">
        <v>17916</v>
      </c>
      <c r="Z5493" s="56" t="s">
        <v>4443</v>
      </c>
      <c r="AA5493" s="7"/>
      <c r="AB5493" s="7"/>
      <c r="AC5493" s="7"/>
      <c r="AD5493" s="1" t="s">
        <v>16282</v>
      </c>
    </row>
    <row r="5494" spans="1:30">
      <c r="A5494" s="55">
        <v>43945</v>
      </c>
      <c r="B5494" s="56" t="s">
        <v>15</v>
      </c>
      <c r="C5494" s="56" t="s">
        <v>4472</v>
      </c>
      <c r="D5494" s="56" t="s">
        <v>3952</v>
      </c>
      <c r="E5494" s="56" t="s">
        <v>16</v>
      </c>
      <c r="F5494" s="56" t="s">
        <v>3953</v>
      </c>
      <c r="G5494" s="56" t="s">
        <v>17</v>
      </c>
      <c r="H5494" s="56" t="s">
        <v>4020</v>
      </c>
      <c r="I5494" s="56" t="s">
        <v>32</v>
      </c>
      <c r="J5494" s="56" t="s">
        <v>4021</v>
      </c>
      <c r="K5494" s="56" t="s">
        <v>17917</v>
      </c>
      <c r="L5494" s="56" t="s">
        <v>17197</v>
      </c>
      <c r="M5494" s="56" t="s">
        <v>3960</v>
      </c>
      <c r="N5494" s="57">
        <v>13500</v>
      </c>
      <c r="O5494" s="62">
        <f>N5494/P5494</f>
        <v>1227.2727272727273</v>
      </c>
      <c r="P5494" s="56">
        <v>11</v>
      </c>
      <c r="Q5494" s="63" t="s">
        <v>815</v>
      </c>
      <c r="R5494" s="63" t="s">
        <v>815</v>
      </c>
      <c r="S5494" s="56" t="s">
        <v>3957</v>
      </c>
      <c r="T5494" s="56" t="s">
        <v>3958</v>
      </c>
      <c r="U5494" s="56" t="s">
        <v>32</v>
      </c>
      <c r="V5494" s="52"/>
      <c r="W5494" s="63" t="s">
        <v>815</v>
      </c>
      <c r="X5494" s="20">
        <v>0</v>
      </c>
      <c r="Y5494" s="56" t="s">
        <v>17918</v>
      </c>
      <c r="Z5494" s="56" t="s">
        <v>4443</v>
      </c>
      <c r="AA5494" s="7"/>
      <c r="AB5494" s="7"/>
      <c r="AC5494" s="7"/>
      <c r="AD5494" s="1" t="s">
        <v>16282</v>
      </c>
    </row>
    <row r="5495" spans="1:30">
      <c r="A5495" s="55">
        <v>43945</v>
      </c>
      <c r="B5495" s="56" t="s">
        <v>1385</v>
      </c>
      <c r="C5495" s="56" t="s">
        <v>4444</v>
      </c>
      <c r="D5495" s="56" t="s">
        <v>1387</v>
      </c>
      <c r="E5495" s="56" t="s">
        <v>4456</v>
      </c>
      <c r="F5495" s="56" t="s">
        <v>4469</v>
      </c>
      <c r="G5495" s="56" t="s">
        <v>17</v>
      </c>
      <c r="H5495" s="56" t="s">
        <v>1971</v>
      </c>
      <c r="I5495" s="56" t="s">
        <v>32</v>
      </c>
      <c r="J5495" s="56" t="s">
        <v>1972</v>
      </c>
      <c r="K5495" s="56"/>
      <c r="L5495" s="56" t="s">
        <v>17919</v>
      </c>
      <c r="M5495" s="56" t="s">
        <v>17806</v>
      </c>
      <c r="N5495" s="57">
        <v>100000</v>
      </c>
      <c r="O5495" s="62"/>
      <c r="P5495" s="56"/>
      <c r="Q5495" s="63" t="s">
        <v>815</v>
      </c>
      <c r="R5495" s="63" t="s">
        <v>815</v>
      </c>
      <c r="S5495" s="56" t="s">
        <v>1973</v>
      </c>
      <c r="T5495" s="56"/>
      <c r="U5495" s="56" t="s">
        <v>32</v>
      </c>
      <c r="V5495" s="52"/>
      <c r="W5495" s="63" t="s">
        <v>815</v>
      </c>
      <c r="X5495" s="20">
        <v>0</v>
      </c>
      <c r="Y5495" s="56" t="s">
        <v>17920</v>
      </c>
      <c r="Z5495" s="56" t="s">
        <v>4443</v>
      </c>
      <c r="AA5495" s="7"/>
      <c r="AB5495" s="7"/>
      <c r="AC5495" s="7"/>
      <c r="AD5495" s="1" t="s">
        <v>16282</v>
      </c>
    </row>
    <row r="5496" spans="1:30">
      <c r="A5496" s="55">
        <v>43916</v>
      </c>
      <c r="B5496" s="56" t="s">
        <v>1385</v>
      </c>
      <c r="C5496" s="56" t="s">
        <v>4444</v>
      </c>
      <c r="D5496" s="56" t="s">
        <v>1387</v>
      </c>
      <c r="E5496" s="56" t="s">
        <v>4456</v>
      </c>
      <c r="F5496" s="56" t="s">
        <v>1442</v>
      </c>
      <c r="G5496" s="56" t="s">
        <v>17</v>
      </c>
      <c r="H5496" s="56" t="s">
        <v>1443</v>
      </c>
      <c r="I5496" s="56" t="s">
        <v>32</v>
      </c>
      <c r="J5496" s="56" t="s">
        <v>1444</v>
      </c>
      <c r="K5496" s="56"/>
      <c r="L5496" s="56" t="s">
        <v>17921</v>
      </c>
      <c r="M5496" s="56" t="s">
        <v>1445</v>
      </c>
      <c r="N5496" s="57">
        <v>42000</v>
      </c>
      <c r="O5496" s="62"/>
      <c r="P5496" s="56"/>
      <c r="Q5496" s="63" t="s">
        <v>815</v>
      </c>
      <c r="R5496" s="63" t="s">
        <v>815</v>
      </c>
      <c r="S5496" s="56" t="s">
        <v>1446</v>
      </c>
      <c r="T5496" s="56"/>
      <c r="U5496" s="56" t="s">
        <v>32</v>
      </c>
      <c r="V5496" s="52"/>
      <c r="W5496" s="63" t="s">
        <v>815</v>
      </c>
      <c r="X5496" s="20">
        <v>0</v>
      </c>
      <c r="Y5496" s="56" t="s">
        <v>17922</v>
      </c>
      <c r="Z5496" s="56" t="s">
        <v>4443</v>
      </c>
      <c r="AA5496" s="7"/>
      <c r="AB5496" s="7"/>
      <c r="AC5496" s="7"/>
      <c r="AD5496" s="1" t="s">
        <v>16282</v>
      </c>
    </row>
    <row r="5497" spans="1:30">
      <c r="A5497" s="55">
        <v>43944</v>
      </c>
      <c r="B5497" s="56" t="s">
        <v>21</v>
      </c>
      <c r="C5497" s="56" t="s">
        <v>4594</v>
      </c>
      <c r="D5497" s="56" t="s">
        <v>904</v>
      </c>
      <c r="E5497" s="56" t="s">
        <v>117</v>
      </c>
      <c r="F5497" s="56" t="s">
        <v>1191</v>
      </c>
      <c r="G5497" s="56" t="s">
        <v>17</v>
      </c>
      <c r="H5497" s="56" t="s">
        <v>1207</v>
      </c>
      <c r="I5497" s="56" t="s">
        <v>816</v>
      </c>
      <c r="J5497" s="56" t="s">
        <v>1205</v>
      </c>
      <c r="K5497" s="56"/>
      <c r="L5497" s="56" t="s">
        <v>1197</v>
      </c>
      <c r="M5497" s="56" t="s">
        <v>1198</v>
      </c>
      <c r="N5497" s="57">
        <v>65.8</v>
      </c>
      <c r="O5497" s="62">
        <v>7</v>
      </c>
      <c r="P5497" s="56">
        <v>9.4</v>
      </c>
      <c r="Q5497" s="63" t="s">
        <v>815</v>
      </c>
      <c r="R5497" s="64" t="s">
        <v>815</v>
      </c>
      <c r="S5497" s="56" t="s">
        <v>1195</v>
      </c>
      <c r="T5497" s="56" t="s">
        <v>1195</v>
      </c>
      <c r="U5497" s="56" t="s">
        <v>816</v>
      </c>
      <c r="V5497" s="52"/>
      <c r="W5497" s="63" t="s">
        <v>815</v>
      </c>
      <c r="X5497" s="20">
        <v>0</v>
      </c>
      <c r="Y5497" s="56" t="s">
        <v>17923</v>
      </c>
      <c r="Z5497" s="56" t="s">
        <v>4442</v>
      </c>
      <c r="AA5497" s="7"/>
      <c r="AB5497" s="7"/>
      <c r="AC5497" s="7"/>
      <c r="AD5497" s="1" t="s">
        <v>16282</v>
      </c>
    </row>
    <row r="5498" spans="1:30">
      <c r="A5498" s="55">
        <v>43951</v>
      </c>
      <c r="B5498" s="56" t="s">
        <v>15</v>
      </c>
      <c r="C5498" s="56" t="s">
        <v>4452</v>
      </c>
      <c r="D5498" s="56" t="s">
        <v>3804</v>
      </c>
      <c r="E5498" s="56" t="s">
        <v>16</v>
      </c>
      <c r="F5498" s="56" t="s">
        <v>2462</v>
      </c>
      <c r="G5498" s="56" t="s">
        <v>34</v>
      </c>
      <c r="H5498" s="56" t="s">
        <v>17924</v>
      </c>
      <c r="I5498" s="56" t="s">
        <v>816</v>
      </c>
      <c r="J5498" s="56" t="s">
        <v>17925</v>
      </c>
      <c r="K5498" s="56"/>
      <c r="L5498" s="56" t="s">
        <v>17926</v>
      </c>
      <c r="M5498" s="56" t="s">
        <v>17927</v>
      </c>
      <c r="N5498" s="57">
        <v>16000</v>
      </c>
      <c r="O5498" s="62">
        <v>2</v>
      </c>
      <c r="P5498" s="56">
        <v>8000</v>
      </c>
      <c r="Q5498" s="63" t="s">
        <v>815</v>
      </c>
      <c r="R5498" s="64" t="s">
        <v>815</v>
      </c>
      <c r="S5498" s="29" t="s">
        <v>17928</v>
      </c>
      <c r="T5498" s="56" t="s">
        <v>3809</v>
      </c>
      <c r="U5498" s="56" t="s">
        <v>816</v>
      </c>
      <c r="V5498" s="52"/>
      <c r="W5498" s="63" t="s">
        <v>815</v>
      </c>
      <c r="X5498" s="20">
        <v>0</v>
      </c>
      <c r="Y5498" s="56" t="s">
        <v>17929</v>
      </c>
      <c r="Z5498" s="56" t="s">
        <v>4442</v>
      </c>
      <c r="AA5498" s="7"/>
      <c r="AB5498" s="7"/>
      <c r="AC5498" s="7"/>
      <c r="AD5498" s="1" t="s">
        <v>16282</v>
      </c>
    </row>
    <row r="5499" spans="1:30">
      <c r="A5499" s="55">
        <v>43951</v>
      </c>
      <c r="B5499" s="56" t="s">
        <v>15</v>
      </c>
      <c r="C5499" s="56" t="s">
        <v>4452</v>
      </c>
      <c r="D5499" s="56" t="s">
        <v>3804</v>
      </c>
      <c r="E5499" s="56" t="s">
        <v>16</v>
      </c>
      <c r="F5499" s="56" t="s">
        <v>2462</v>
      </c>
      <c r="G5499" s="56" t="s">
        <v>34</v>
      </c>
      <c r="H5499" s="56" t="s">
        <v>17930</v>
      </c>
      <c r="I5499" s="56" t="s">
        <v>816</v>
      </c>
      <c r="J5499" s="56" t="s">
        <v>17925</v>
      </c>
      <c r="K5499" s="56"/>
      <c r="L5499" s="56" t="s">
        <v>17926</v>
      </c>
      <c r="M5499" s="56" t="s">
        <v>17927</v>
      </c>
      <c r="N5499" s="57">
        <v>24000</v>
      </c>
      <c r="O5499" s="62">
        <v>3</v>
      </c>
      <c r="P5499" s="56">
        <v>8000</v>
      </c>
      <c r="Q5499" s="63" t="s">
        <v>815</v>
      </c>
      <c r="R5499" s="64" t="s">
        <v>815</v>
      </c>
      <c r="S5499" s="56" t="s">
        <v>17928</v>
      </c>
      <c r="T5499" s="56" t="s">
        <v>3809</v>
      </c>
      <c r="U5499" s="56" t="s">
        <v>816</v>
      </c>
      <c r="V5499" s="52"/>
      <c r="W5499" s="63" t="s">
        <v>815</v>
      </c>
      <c r="X5499" s="20">
        <v>0</v>
      </c>
      <c r="Y5499" s="56" t="s">
        <v>17931</v>
      </c>
      <c r="Z5499" s="56" t="s">
        <v>4442</v>
      </c>
      <c r="AA5499" s="7"/>
      <c r="AB5499" s="7"/>
      <c r="AC5499" s="7"/>
      <c r="AD5499" s="1" t="s">
        <v>16282</v>
      </c>
    </row>
    <row r="5500" spans="1:30">
      <c r="A5500" s="55">
        <v>43951</v>
      </c>
      <c r="B5500" s="56" t="s">
        <v>15</v>
      </c>
      <c r="C5500" s="56" t="s">
        <v>4452</v>
      </c>
      <c r="D5500" s="56" t="s">
        <v>3804</v>
      </c>
      <c r="E5500" s="56" t="s">
        <v>16</v>
      </c>
      <c r="F5500" s="56" t="s">
        <v>2462</v>
      </c>
      <c r="G5500" s="56" t="s">
        <v>34</v>
      </c>
      <c r="H5500" s="56" t="s">
        <v>17932</v>
      </c>
      <c r="I5500" s="56" t="s">
        <v>816</v>
      </c>
      <c r="J5500" s="56" t="s">
        <v>17925</v>
      </c>
      <c r="K5500" s="56"/>
      <c r="L5500" s="56" t="s">
        <v>17926</v>
      </c>
      <c r="M5500" s="56" t="s">
        <v>17927</v>
      </c>
      <c r="N5500" s="57">
        <v>24000</v>
      </c>
      <c r="O5500" s="62">
        <v>3</v>
      </c>
      <c r="P5500" s="56">
        <v>8000</v>
      </c>
      <c r="Q5500" s="63" t="s">
        <v>815</v>
      </c>
      <c r="R5500" s="64" t="s">
        <v>815</v>
      </c>
      <c r="S5500" s="56" t="s">
        <v>17928</v>
      </c>
      <c r="T5500" s="56" t="s">
        <v>3809</v>
      </c>
      <c r="U5500" s="56" t="s">
        <v>816</v>
      </c>
      <c r="V5500" s="52"/>
      <c r="W5500" s="63" t="s">
        <v>815</v>
      </c>
      <c r="X5500" s="20">
        <v>0</v>
      </c>
      <c r="Y5500" s="56" t="s">
        <v>17933</v>
      </c>
      <c r="Z5500" s="56" t="s">
        <v>4442</v>
      </c>
      <c r="AA5500" s="7"/>
      <c r="AB5500" s="7"/>
      <c r="AC5500" s="7"/>
      <c r="AD5500" s="1" t="s">
        <v>16282</v>
      </c>
    </row>
    <row r="5501" spans="1:30">
      <c r="A5501" s="55">
        <v>43951</v>
      </c>
      <c r="B5501" s="56" t="s">
        <v>15</v>
      </c>
      <c r="C5501" s="56" t="s">
        <v>4452</v>
      </c>
      <c r="D5501" s="56" t="s">
        <v>3804</v>
      </c>
      <c r="E5501" s="56" t="s">
        <v>16</v>
      </c>
      <c r="F5501" s="56" t="s">
        <v>2462</v>
      </c>
      <c r="G5501" s="56" t="s">
        <v>34</v>
      </c>
      <c r="H5501" s="56" t="s">
        <v>17934</v>
      </c>
      <c r="I5501" s="56" t="s">
        <v>816</v>
      </c>
      <c r="J5501" s="56" t="s">
        <v>17925</v>
      </c>
      <c r="K5501" s="56"/>
      <c r="L5501" s="56" t="s">
        <v>17926</v>
      </c>
      <c r="M5501" s="56" t="s">
        <v>17927</v>
      </c>
      <c r="N5501" s="57">
        <v>24000</v>
      </c>
      <c r="O5501" s="62">
        <v>3</v>
      </c>
      <c r="P5501" s="56">
        <v>8000</v>
      </c>
      <c r="Q5501" s="63" t="s">
        <v>815</v>
      </c>
      <c r="R5501" s="64" t="s">
        <v>815</v>
      </c>
      <c r="S5501" s="56" t="s">
        <v>17928</v>
      </c>
      <c r="T5501" s="56" t="s">
        <v>3809</v>
      </c>
      <c r="U5501" s="56" t="s">
        <v>816</v>
      </c>
      <c r="V5501" s="52"/>
      <c r="W5501" s="63" t="s">
        <v>815</v>
      </c>
      <c r="X5501" s="20">
        <v>0</v>
      </c>
      <c r="Y5501" s="56" t="s">
        <v>17935</v>
      </c>
      <c r="Z5501" s="56" t="s">
        <v>4442</v>
      </c>
      <c r="AA5501" s="7"/>
      <c r="AB5501" s="7"/>
      <c r="AC5501" s="7"/>
      <c r="AD5501" s="1" t="s">
        <v>16282</v>
      </c>
    </row>
    <row r="5502" spans="1:30">
      <c r="A5502" s="55">
        <v>43944</v>
      </c>
      <c r="B5502" s="56" t="s">
        <v>21</v>
      </c>
      <c r="C5502" s="56" t="s">
        <v>4594</v>
      </c>
      <c r="D5502" s="56" t="s">
        <v>904</v>
      </c>
      <c r="E5502" s="56" t="s">
        <v>117</v>
      </c>
      <c r="F5502" s="56" t="s">
        <v>1191</v>
      </c>
      <c r="G5502" s="56" t="s">
        <v>17</v>
      </c>
      <c r="H5502" s="56" t="s">
        <v>1208</v>
      </c>
      <c r="I5502" s="56" t="s">
        <v>816</v>
      </c>
      <c r="J5502" s="56" t="s">
        <v>1205</v>
      </c>
      <c r="K5502" s="56"/>
      <c r="L5502" s="56" t="s">
        <v>1197</v>
      </c>
      <c r="M5502" s="56" t="s">
        <v>1198</v>
      </c>
      <c r="N5502" s="57">
        <v>149.44999999999999</v>
      </c>
      <c r="O5502" s="62">
        <v>7</v>
      </c>
      <c r="P5502" s="56">
        <v>21.35</v>
      </c>
      <c r="Q5502" s="63" t="s">
        <v>815</v>
      </c>
      <c r="R5502" s="64" t="s">
        <v>815</v>
      </c>
      <c r="S5502" s="56" t="s">
        <v>1195</v>
      </c>
      <c r="T5502" s="56" t="s">
        <v>1195</v>
      </c>
      <c r="U5502" s="56" t="s">
        <v>816</v>
      </c>
      <c r="V5502" s="52"/>
      <c r="W5502" s="63" t="s">
        <v>815</v>
      </c>
      <c r="X5502" s="20">
        <v>0</v>
      </c>
      <c r="Y5502" s="56" t="s">
        <v>17936</v>
      </c>
      <c r="Z5502" s="56" t="s">
        <v>4442</v>
      </c>
      <c r="AA5502" s="7"/>
      <c r="AB5502" s="7"/>
      <c r="AC5502" s="7"/>
      <c r="AD5502" s="1" t="s">
        <v>16282</v>
      </c>
    </row>
    <row r="5503" spans="1:30">
      <c r="A5503" s="55">
        <v>43944</v>
      </c>
      <c r="B5503" s="56" t="s">
        <v>21</v>
      </c>
      <c r="C5503" s="56" t="s">
        <v>4594</v>
      </c>
      <c r="D5503" s="56" t="s">
        <v>904</v>
      </c>
      <c r="E5503" s="56" t="s">
        <v>117</v>
      </c>
      <c r="F5503" s="56" t="s">
        <v>1191</v>
      </c>
      <c r="G5503" s="56" t="s">
        <v>17</v>
      </c>
      <c r="H5503" s="56" t="s">
        <v>852</v>
      </c>
      <c r="I5503" s="56" t="s">
        <v>816</v>
      </c>
      <c r="J5503" s="56" t="s">
        <v>1203</v>
      </c>
      <c r="K5503" s="56"/>
      <c r="L5503" s="56" t="s">
        <v>1197</v>
      </c>
      <c r="M5503" s="56" t="s">
        <v>1198</v>
      </c>
      <c r="N5503" s="57">
        <v>320.25</v>
      </c>
      <c r="O5503" s="62">
        <v>15</v>
      </c>
      <c r="P5503" s="56">
        <v>21.33</v>
      </c>
      <c r="Q5503" s="63" t="s">
        <v>815</v>
      </c>
      <c r="R5503" s="64" t="s">
        <v>815</v>
      </c>
      <c r="S5503" s="56" t="s">
        <v>1195</v>
      </c>
      <c r="T5503" s="56" t="s">
        <v>1195</v>
      </c>
      <c r="U5503" s="56" t="s">
        <v>816</v>
      </c>
      <c r="V5503" s="52"/>
      <c r="W5503" s="63" t="s">
        <v>815</v>
      </c>
      <c r="X5503" s="20">
        <v>0</v>
      </c>
      <c r="Y5503" s="56" t="s">
        <v>17937</v>
      </c>
      <c r="Z5503" s="56" t="s">
        <v>4442</v>
      </c>
      <c r="AA5503" s="7"/>
      <c r="AB5503" s="7"/>
      <c r="AC5503" s="7"/>
      <c r="AD5503" s="1" t="s">
        <v>16282</v>
      </c>
    </row>
    <row r="5504" spans="1:30">
      <c r="A5504" s="55">
        <v>43938</v>
      </c>
      <c r="B5504" s="56" t="s">
        <v>15</v>
      </c>
      <c r="C5504" s="56" t="s">
        <v>4244</v>
      </c>
      <c r="D5504" s="56" t="s">
        <v>3155</v>
      </c>
      <c r="E5504" s="56" t="s">
        <v>16</v>
      </c>
      <c r="F5504" s="56" t="s">
        <v>3156</v>
      </c>
      <c r="G5504" s="56" t="s">
        <v>34</v>
      </c>
      <c r="H5504" s="56" t="s">
        <v>17938</v>
      </c>
      <c r="I5504" s="56" t="s">
        <v>816</v>
      </c>
      <c r="J5504" s="56" t="s">
        <v>3207</v>
      </c>
      <c r="K5504" s="56" t="s">
        <v>3209</v>
      </c>
      <c r="L5504" s="56" t="s">
        <v>17939</v>
      </c>
      <c r="M5504" s="56">
        <v>18899026000189</v>
      </c>
      <c r="N5504" s="57">
        <v>16050</v>
      </c>
      <c r="O5504" s="62">
        <v>15</v>
      </c>
      <c r="P5504" s="56">
        <v>1070</v>
      </c>
      <c r="Q5504" s="63" t="s">
        <v>815</v>
      </c>
      <c r="R5504" s="64" t="s">
        <v>815</v>
      </c>
      <c r="S5504" s="56" t="s">
        <v>3212</v>
      </c>
      <c r="T5504" s="56"/>
      <c r="U5504" s="56" t="s">
        <v>816</v>
      </c>
      <c r="V5504" s="52"/>
      <c r="W5504" s="63" t="s">
        <v>815</v>
      </c>
      <c r="X5504" s="20">
        <v>0</v>
      </c>
      <c r="Y5504" s="56" t="s">
        <v>17940</v>
      </c>
      <c r="Z5504" s="56" t="s">
        <v>4442</v>
      </c>
      <c r="AA5504" s="7"/>
      <c r="AB5504" s="7"/>
      <c r="AC5504" s="7"/>
      <c r="AD5504" s="1" t="s">
        <v>16282</v>
      </c>
    </row>
    <row r="5505" spans="1:30">
      <c r="A5505" s="55">
        <v>43944</v>
      </c>
      <c r="B5505" s="56" t="s">
        <v>21</v>
      </c>
      <c r="C5505" s="56" t="s">
        <v>4594</v>
      </c>
      <c r="D5505" s="56" t="s">
        <v>904</v>
      </c>
      <c r="E5505" s="56" t="s">
        <v>117</v>
      </c>
      <c r="F5505" s="56" t="s">
        <v>1191</v>
      </c>
      <c r="G5505" s="56" t="s">
        <v>17</v>
      </c>
      <c r="H5505" s="56" t="s">
        <v>1202</v>
      </c>
      <c r="I5505" s="56" t="s">
        <v>816</v>
      </c>
      <c r="J5505" s="56" t="s">
        <v>1203</v>
      </c>
      <c r="K5505" s="56"/>
      <c r="L5505" s="56" t="s">
        <v>1197</v>
      </c>
      <c r="M5505" s="56" t="s">
        <v>1198</v>
      </c>
      <c r="N5505" s="57">
        <v>141</v>
      </c>
      <c r="O5505" s="62">
        <v>15</v>
      </c>
      <c r="P5505" s="56">
        <v>9.4</v>
      </c>
      <c r="Q5505" s="63" t="s">
        <v>815</v>
      </c>
      <c r="R5505" s="64" t="s">
        <v>815</v>
      </c>
      <c r="S5505" s="56" t="s">
        <v>1195</v>
      </c>
      <c r="T5505" s="56" t="s">
        <v>1195</v>
      </c>
      <c r="U5505" s="56" t="s">
        <v>816</v>
      </c>
      <c r="V5505" s="52"/>
      <c r="W5505" s="63" t="s">
        <v>815</v>
      </c>
      <c r="X5505" s="20">
        <v>0</v>
      </c>
      <c r="Y5505" s="56" t="s">
        <v>17941</v>
      </c>
      <c r="Z5505" s="56" t="s">
        <v>4442</v>
      </c>
      <c r="AA5505" s="7"/>
      <c r="AB5505" s="7"/>
      <c r="AC5505" s="7"/>
      <c r="AD5505" s="1" t="s">
        <v>16282</v>
      </c>
    </row>
    <row r="5506" spans="1:30">
      <c r="A5506" s="55">
        <v>43924</v>
      </c>
      <c r="B5506" s="56" t="s">
        <v>21</v>
      </c>
      <c r="C5506" s="56" t="s">
        <v>4238</v>
      </c>
      <c r="D5506" s="56" t="s">
        <v>309</v>
      </c>
      <c r="E5506" s="56" t="s">
        <v>117</v>
      </c>
      <c r="F5506" s="56" t="s">
        <v>17942</v>
      </c>
      <c r="G5506" s="56" t="s">
        <v>37</v>
      </c>
      <c r="H5506" s="56" t="s">
        <v>17943</v>
      </c>
      <c r="I5506" s="56" t="s">
        <v>816</v>
      </c>
      <c r="J5506" s="56" t="s">
        <v>17944</v>
      </c>
      <c r="K5506" s="56" t="s">
        <v>351</v>
      </c>
      <c r="L5506" s="56" t="s">
        <v>17945</v>
      </c>
      <c r="M5506" s="56" t="s">
        <v>17946</v>
      </c>
      <c r="N5506" s="57">
        <v>739.2</v>
      </c>
      <c r="O5506" s="62">
        <v>20</v>
      </c>
      <c r="P5506" s="56">
        <v>36.96</v>
      </c>
      <c r="Q5506" s="63" t="s">
        <v>815</v>
      </c>
      <c r="R5506" s="64" t="s">
        <v>815</v>
      </c>
      <c r="S5506" s="56" t="s">
        <v>17947</v>
      </c>
      <c r="T5506" s="56" t="s">
        <v>4405</v>
      </c>
      <c r="U5506" s="56" t="s">
        <v>816</v>
      </c>
      <c r="V5506" s="52"/>
      <c r="W5506" s="63" t="s">
        <v>815</v>
      </c>
      <c r="X5506" s="20">
        <v>0</v>
      </c>
      <c r="Y5506" s="56" t="s">
        <v>17948</v>
      </c>
      <c r="Z5506" s="56" t="s">
        <v>4442</v>
      </c>
      <c r="AA5506" s="7"/>
      <c r="AB5506" s="7"/>
      <c r="AC5506" s="7"/>
      <c r="AD5506" s="1" t="s">
        <v>16282</v>
      </c>
    </row>
    <row r="5507" spans="1:30">
      <c r="A5507" s="55">
        <v>43922</v>
      </c>
      <c r="B5507" s="56" t="s">
        <v>15</v>
      </c>
      <c r="C5507" s="56" t="s">
        <v>4632</v>
      </c>
      <c r="D5507" s="56" t="s">
        <v>3512</v>
      </c>
      <c r="E5507" s="56" t="s">
        <v>117</v>
      </c>
      <c r="F5507" s="56"/>
      <c r="G5507" s="56" t="s">
        <v>17</v>
      </c>
      <c r="H5507" s="56" t="s">
        <v>3691</v>
      </c>
      <c r="I5507" s="56" t="s">
        <v>816</v>
      </c>
      <c r="J5507" s="56" t="s">
        <v>9786</v>
      </c>
      <c r="K5507" s="56" t="s">
        <v>3683</v>
      </c>
      <c r="L5507" s="56" t="s">
        <v>3684</v>
      </c>
      <c r="M5507" s="56">
        <v>30962920000151</v>
      </c>
      <c r="N5507" s="57">
        <v>1836</v>
      </c>
      <c r="O5507" s="62">
        <v>27</v>
      </c>
      <c r="P5507" s="56">
        <v>68</v>
      </c>
      <c r="Q5507" s="63" t="s">
        <v>815</v>
      </c>
      <c r="R5507" s="64" t="s">
        <v>815</v>
      </c>
      <c r="S5507" s="56" t="s">
        <v>3692</v>
      </c>
      <c r="T5507" s="56"/>
      <c r="U5507" s="56" t="s">
        <v>816</v>
      </c>
      <c r="V5507" s="52"/>
      <c r="W5507" s="63" t="s">
        <v>815</v>
      </c>
      <c r="X5507" s="20">
        <v>0</v>
      </c>
      <c r="Y5507" s="56" t="s">
        <v>17949</v>
      </c>
      <c r="Z5507" s="56" t="s">
        <v>4442</v>
      </c>
      <c r="AA5507" s="7"/>
      <c r="AB5507" s="7"/>
      <c r="AC5507" s="7"/>
      <c r="AD5507" s="1" t="s">
        <v>16282</v>
      </c>
    </row>
    <row r="5508" spans="1:30">
      <c r="A5508" s="55">
        <v>43916</v>
      </c>
      <c r="B5508" s="56" t="s">
        <v>15</v>
      </c>
      <c r="C5508" s="56" t="s">
        <v>4632</v>
      </c>
      <c r="D5508" s="56" t="s">
        <v>3512</v>
      </c>
      <c r="E5508" s="56" t="s">
        <v>16</v>
      </c>
      <c r="F5508" s="56"/>
      <c r="G5508" s="56" t="s">
        <v>17</v>
      </c>
      <c r="H5508" s="56" t="s">
        <v>3572</v>
      </c>
      <c r="I5508" s="56" t="s">
        <v>816</v>
      </c>
      <c r="J5508" s="56" t="s">
        <v>9564</v>
      </c>
      <c r="K5508" s="56" t="s">
        <v>3561</v>
      </c>
      <c r="L5508" s="56" t="s">
        <v>3573</v>
      </c>
      <c r="M5508" s="56">
        <v>2600770000109</v>
      </c>
      <c r="N5508" s="57">
        <v>348.36</v>
      </c>
      <c r="O5508" s="62">
        <v>36</v>
      </c>
      <c r="P5508" s="56">
        <v>9.68</v>
      </c>
      <c r="Q5508" s="63" t="s">
        <v>815</v>
      </c>
      <c r="R5508" s="64" t="s">
        <v>815</v>
      </c>
      <c r="S5508" s="29" t="s">
        <v>3574</v>
      </c>
      <c r="T5508" s="56"/>
      <c r="U5508" s="56" t="s">
        <v>816</v>
      </c>
      <c r="V5508" s="52"/>
      <c r="W5508" s="63" t="s">
        <v>815</v>
      </c>
      <c r="X5508" s="20">
        <v>0</v>
      </c>
      <c r="Y5508" s="56" t="s">
        <v>17950</v>
      </c>
      <c r="Z5508" s="56" t="s">
        <v>4442</v>
      </c>
      <c r="AA5508" s="7"/>
      <c r="AB5508" s="7"/>
      <c r="AC5508" s="7"/>
      <c r="AD5508" s="1" t="s">
        <v>16282</v>
      </c>
    </row>
    <row r="5509" spans="1:30">
      <c r="A5509" s="55">
        <v>43943</v>
      </c>
      <c r="B5509" s="56" t="s">
        <v>15</v>
      </c>
      <c r="C5509" s="56" t="s">
        <v>5184</v>
      </c>
      <c r="D5509" s="56" t="s">
        <v>474</v>
      </c>
      <c r="E5509" s="56" t="s">
        <v>16</v>
      </c>
      <c r="F5509" s="56"/>
      <c r="G5509" s="56" t="s">
        <v>37</v>
      </c>
      <c r="H5509" s="56" t="s">
        <v>519</v>
      </c>
      <c r="I5509" s="56" t="s">
        <v>816</v>
      </c>
      <c r="J5509" s="56" t="s">
        <v>520</v>
      </c>
      <c r="K5509" s="56" t="s">
        <v>521</v>
      </c>
      <c r="L5509" s="56" t="s">
        <v>17951</v>
      </c>
      <c r="M5509" s="56" t="s">
        <v>522</v>
      </c>
      <c r="N5509" s="57">
        <v>35000</v>
      </c>
      <c r="O5509" s="62">
        <v>100</v>
      </c>
      <c r="P5509" s="56">
        <v>350</v>
      </c>
      <c r="Q5509" s="63" t="s">
        <v>815</v>
      </c>
      <c r="R5509" s="64" t="s">
        <v>815</v>
      </c>
      <c r="S5509" s="56" t="s">
        <v>479</v>
      </c>
      <c r="T5509" s="56" t="s">
        <v>480</v>
      </c>
      <c r="U5509" s="56" t="s">
        <v>816</v>
      </c>
      <c r="V5509" s="52"/>
      <c r="W5509" s="63" t="s">
        <v>815</v>
      </c>
      <c r="X5509" s="20">
        <v>0</v>
      </c>
      <c r="Y5509" s="56" t="s">
        <v>17952</v>
      </c>
      <c r="Z5509" s="56" t="s">
        <v>4442</v>
      </c>
      <c r="AA5509" s="7"/>
      <c r="AB5509" s="7"/>
      <c r="AC5509" s="7"/>
      <c r="AD5509" s="1" t="s">
        <v>16282</v>
      </c>
    </row>
    <row r="5510" spans="1:30">
      <c r="A5510" s="55">
        <v>43942</v>
      </c>
      <c r="B5510" s="56" t="s">
        <v>15</v>
      </c>
      <c r="C5510" s="56" t="s">
        <v>5184</v>
      </c>
      <c r="D5510" s="56" t="s">
        <v>474</v>
      </c>
      <c r="E5510" s="56" t="s">
        <v>16</v>
      </c>
      <c r="F5510" s="56"/>
      <c r="G5510" s="56" t="s">
        <v>37</v>
      </c>
      <c r="H5510" s="56" t="s">
        <v>17953</v>
      </c>
      <c r="I5510" s="56" t="s">
        <v>816</v>
      </c>
      <c r="J5510" s="56" t="s">
        <v>489</v>
      </c>
      <c r="K5510" s="56" t="s">
        <v>490</v>
      </c>
      <c r="L5510" s="56" t="s">
        <v>17954</v>
      </c>
      <c r="M5510" s="56" t="s">
        <v>491</v>
      </c>
      <c r="N5510" s="57">
        <v>4900</v>
      </c>
      <c r="O5510" s="62">
        <v>100</v>
      </c>
      <c r="P5510" s="56">
        <v>49</v>
      </c>
      <c r="Q5510" s="63" t="s">
        <v>815</v>
      </c>
      <c r="R5510" s="64" t="s">
        <v>815</v>
      </c>
      <c r="S5510" s="56" t="s">
        <v>479</v>
      </c>
      <c r="T5510" s="56" t="s">
        <v>480</v>
      </c>
      <c r="U5510" s="56" t="s">
        <v>816</v>
      </c>
      <c r="V5510" s="52"/>
      <c r="W5510" s="63" t="s">
        <v>815</v>
      </c>
      <c r="X5510" s="20">
        <v>0</v>
      </c>
      <c r="Y5510" s="56" t="s">
        <v>17955</v>
      </c>
      <c r="Z5510" s="56" t="s">
        <v>4442</v>
      </c>
      <c r="AA5510" s="7"/>
      <c r="AB5510" s="7"/>
      <c r="AC5510" s="7"/>
      <c r="AD5510" s="1" t="s">
        <v>16282</v>
      </c>
    </row>
    <row r="5511" spans="1:30">
      <c r="A5511" s="55">
        <v>43949</v>
      </c>
      <c r="B5511" s="56" t="s">
        <v>21</v>
      </c>
      <c r="C5511" s="56" t="s">
        <v>5327</v>
      </c>
      <c r="D5511" s="56" t="s">
        <v>904</v>
      </c>
      <c r="E5511" s="56" t="s">
        <v>36</v>
      </c>
      <c r="F5511" s="56" t="s">
        <v>3478</v>
      </c>
      <c r="G5511" s="56" t="s">
        <v>17</v>
      </c>
      <c r="H5511" s="56" t="s">
        <v>3495</v>
      </c>
      <c r="I5511" s="56" t="s">
        <v>816</v>
      </c>
      <c r="J5511" s="56"/>
      <c r="K5511" s="56" t="s">
        <v>3481</v>
      </c>
      <c r="L5511" s="56" t="s">
        <v>17956</v>
      </c>
      <c r="M5511" s="56" t="s">
        <v>3482</v>
      </c>
      <c r="N5511" s="57">
        <v>4025</v>
      </c>
      <c r="O5511" s="62">
        <v>150</v>
      </c>
      <c r="P5511" s="56">
        <v>26.9</v>
      </c>
      <c r="Q5511" s="63" t="s">
        <v>815</v>
      </c>
      <c r="R5511" s="64" t="s">
        <v>815</v>
      </c>
      <c r="S5511" s="56" t="s">
        <v>3484</v>
      </c>
      <c r="T5511" s="56" t="s">
        <v>3485</v>
      </c>
      <c r="U5511" s="56" t="s">
        <v>816</v>
      </c>
      <c r="V5511" s="52"/>
      <c r="W5511" s="63" t="s">
        <v>815</v>
      </c>
      <c r="X5511" s="20">
        <v>0</v>
      </c>
      <c r="Y5511" s="56" t="s">
        <v>17957</v>
      </c>
      <c r="Z5511" s="56" t="s">
        <v>4442</v>
      </c>
      <c r="AA5511" s="7"/>
      <c r="AB5511" s="7"/>
      <c r="AC5511" s="7"/>
      <c r="AD5511" s="1" t="s">
        <v>16282</v>
      </c>
    </row>
    <row r="5512" spans="1:30">
      <c r="A5512" s="55">
        <v>43945</v>
      </c>
      <c r="B5512" s="56" t="s">
        <v>21</v>
      </c>
      <c r="C5512" s="56" t="s">
        <v>4491</v>
      </c>
      <c r="D5512" s="56" t="s">
        <v>2194</v>
      </c>
      <c r="E5512" s="56" t="s">
        <v>16</v>
      </c>
      <c r="F5512" s="56" t="s">
        <v>2265</v>
      </c>
      <c r="G5512" s="56" t="s">
        <v>17</v>
      </c>
      <c r="H5512" s="56" t="s">
        <v>2307</v>
      </c>
      <c r="I5512" s="56" t="s">
        <v>816</v>
      </c>
      <c r="J5512" s="56" t="s">
        <v>2308</v>
      </c>
      <c r="K5512" s="56" t="s">
        <v>106</v>
      </c>
      <c r="L5512" s="56" t="s">
        <v>2309</v>
      </c>
      <c r="M5512" s="56" t="s">
        <v>2310</v>
      </c>
      <c r="N5512" s="57">
        <v>7000</v>
      </c>
      <c r="O5512" s="62">
        <v>200</v>
      </c>
      <c r="P5512" s="56">
        <v>35</v>
      </c>
      <c r="Q5512" s="63" t="s">
        <v>815</v>
      </c>
      <c r="R5512" s="64" t="s">
        <v>815</v>
      </c>
      <c r="S5512" s="56" t="s">
        <v>2270</v>
      </c>
      <c r="T5512" s="56" t="s">
        <v>815</v>
      </c>
      <c r="U5512" s="56" t="s">
        <v>816</v>
      </c>
      <c r="V5512" s="52"/>
      <c r="W5512" s="63" t="s">
        <v>815</v>
      </c>
      <c r="X5512" s="20">
        <v>0</v>
      </c>
      <c r="Y5512" s="56" t="s">
        <v>17958</v>
      </c>
      <c r="Z5512" s="56" t="s">
        <v>4442</v>
      </c>
      <c r="AA5512" s="7"/>
      <c r="AB5512" s="7"/>
      <c r="AC5512" s="7"/>
      <c r="AD5512" s="1" t="s">
        <v>16282</v>
      </c>
    </row>
    <row r="5513" spans="1:30">
      <c r="A5513" s="55" t="s">
        <v>815</v>
      </c>
      <c r="B5513" s="56" t="s">
        <v>15</v>
      </c>
      <c r="C5513" s="56" t="s">
        <v>4251</v>
      </c>
      <c r="D5513" s="56" t="s">
        <v>3925</v>
      </c>
      <c r="E5513" s="56" t="s">
        <v>128</v>
      </c>
      <c r="F5513" s="56"/>
      <c r="G5513" s="56" t="s">
        <v>37</v>
      </c>
      <c r="H5513" s="56" t="s">
        <v>17959</v>
      </c>
      <c r="I5513" s="56" t="s">
        <v>816</v>
      </c>
      <c r="J5513" s="56" t="s">
        <v>3927</v>
      </c>
      <c r="K5513" s="56" t="s">
        <v>2161</v>
      </c>
      <c r="L5513" s="56" t="s">
        <v>3934</v>
      </c>
      <c r="M5513" s="56" t="s">
        <v>3935</v>
      </c>
      <c r="N5513" s="57">
        <v>30000</v>
      </c>
      <c r="O5513" s="62">
        <v>200</v>
      </c>
      <c r="P5513" s="56">
        <v>150</v>
      </c>
      <c r="Q5513" s="63" t="s">
        <v>815</v>
      </c>
      <c r="R5513" s="64" t="s">
        <v>815</v>
      </c>
      <c r="S5513" s="56" t="s">
        <v>3929</v>
      </c>
      <c r="T5513" s="56"/>
      <c r="U5513" s="56" t="s">
        <v>816</v>
      </c>
      <c r="V5513" s="52"/>
      <c r="W5513" s="63" t="s">
        <v>815</v>
      </c>
      <c r="X5513" s="20">
        <v>0</v>
      </c>
      <c r="Y5513" s="56" t="s">
        <v>17960</v>
      </c>
      <c r="Z5513" s="56" t="s">
        <v>4442</v>
      </c>
      <c r="AA5513" s="7"/>
      <c r="AB5513" s="7"/>
      <c r="AC5513" s="7"/>
      <c r="AD5513" s="1" t="s">
        <v>16282</v>
      </c>
    </row>
    <row r="5514" spans="1:30">
      <c r="A5514" s="55">
        <v>43916</v>
      </c>
      <c r="B5514" s="56" t="s">
        <v>15</v>
      </c>
      <c r="C5514" s="56" t="s">
        <v>4632</v>
      </c>
      <c r="D5514" s="56" t="s">
        <v>3512</v>
      </c>
      <c r="E5514" s="56" t="s">
        <v>16</v>
      </c>
      <c r="F5514" s="56"/>
      <c r="G5514" s="56" t="s">
        <v>17</v>
      </c>
      <c r="H5514" s="56" t="s">
        <v>3575</v>
      </c>
      <c r="I5514" s="56" t="s">
        <v>816</v>
      </c>
      <c r="J5514" s="56" t="s">
        <v>9564</v>
      </c>
      <c r="K5514" s="56" t="s">
        <v>3561</v>
      </c>
      <c r="L5514" s="56" t="s">
        <v>3573</v>
      </c>
      <c r="M5514" s="56">
        <v>2600770000109</v>
      </c>
      <c r="N5514" s="57"/>
      <c r="O5514" s="62">
        <v>238</v>
      </c>
      <c r="P5514" s="56">
        <v>13.72</v>
      </c>
      <c r="Q5514" s="63" t="s">
        <v>815</v>
      </c>
      <c r="R5514" s="64" t="s">
        <v>815</v>
      </c>
      <c r="S5514" s="56" t="s">
        <v>3574</v>
      </c>
      <c r="T5514" s="56"/>
      <c r="U5514" s="56" t="s">
        <v>816</v>
      </c>
      <c r="V5514" s="52"/>
      <c r="W5514" s="63" t="s">
        <v>815</v>
      </c>
      <c r="X5514" s="20">
        <v>0</v>
      </c>
      <c r="Y5514" s="56" t="s">
        <v>17961</v>
      </c>
      <c r="Z5514" s="56" t="s">
        <v>4442</v>
      </c>
      <c r="AA5514" s="7"/>
      <c r="AB5514" s="7"/>
      <c r="AC5514" s="7"/>
      <c r="AD5514" s="1" t="s">
        <v>16282</v>
      </c>
    </row>
    <row r="5515" spans="1:30">
      <c r="A5515" s="55">
        <v>43916</v>
      </c>
      <c r="B5515" s="56" t="s">
        <v>15</v>
      </c>
      <c r="C5515" s="56" t="s">
        <v>4632</v>
      </c>
      <c r="D5515" s="56" t="s">
        <v>3512</v>
      </c>
      <c r="E5515" s="56" t="s">
        <v>16</v>
      </c>
      <c r="F5515" s="56"/>
      <c r="G5515" s="56" t="s">
        <v>17</v>
      </c>
      <c r="H5515" s="56" t="s">
        <v>17962</v>
      </c>
      <c r="I5515" s="56" t="s">
        <v>816</v>
      </c>
      <c r="J5515" s="56" t="s">
        <v>9564</v>
      </c>
      <c r="K5515" s="56" t="s">
        <v>3561</v>
      </c>
      <c r="L5515" s="56" t="s">
        <v>3573</v>
      </c>
      <c r="M5515" s="56">
        <v>2600770000109</v>
      </c>
      <c r="N5515" s="57">
        <v>2644.04</v>
      </c>
      <c r="O5515" s="62">
        <v>266</v>
      </c>
      <c r="P5515" s="56">
        <v>9.94</v>
      </c>
      <c r="Q5515" s="63" t="s">
        <v>815</v>
      </c>
      <c r="R5515" s="64" t="s">
        <v>815</v>
      </c>
      <c r="S5515" s="56" t="s">
        <v>3574</v>
      </c>
      <c r="T5515" s="56"/>
      <c r="U5515" s="56" t="s">
        <v>816</v>
      </c>
      <c r="V5515" s="52"/>
      <c r="W5515" s="63" t="s">
        <v>815</v>
      </c>
      <c r="X5515" s="20">
        <v>0</v>
      </c>
      <c r="Y5515" s="56" t="s">
        <v>17963</v>
      </c>
      <c r="Z5515" s="56" t="s">
        <v>4442</v>
      </c>
      <c r="AA5515" s="7"/>
      <c r="AB5515" s="7"/>
      <c r="AC5515" s="7"/>
      <c r="AD5515" s="1" t="s">
        <v>16282</v>
      </c>
    </row>
    <row r="5516" spans="1:30">
      <c r="A5516" s="55" t="s">
        <v>815</v>
      </c>
      <c r="B5516" s="56" t="s">
        <v>15</v>
      </c>
      <c r="C5516" s="56" t="s">
        <v>4251</v>
      </c>
      <c r="D5516" s="56" t="s">
        <v>3925</v>
      </c>
      <c r="E5516" s="56" t="s">
        <v>128</v>
      </c>
      <c r="F5516" s="56"/>
      <c r="G5516" s="56" t="s">
        <v>37</v>
      </c>
      <c r="H5516" s="56" t="s">
        <v>17964</v>
      </c>
      <c r="I5516" s="56" t="s">
        <v>816</v>
      </c>
      <c r="J5516" s="56" t="s">
        <v>3927</v>
      </c>
      <c r="K5516" s="56" t="s">
        <v>2161</v>
      </c>
      <c r="L5516" s="56" t="s">
        <v>17965</v>
      </c>
      <c r="M5516" s="56" t="s">
        <v>3928</v>
      </c>
      <c r="N5516" s="57">
        <v>11200</v>
      </c>
      <c r="O5516" s="62">
        <v>400</v>
      </c>
      <c r="P5516" s="56">
        <v>28</v>
      </c>
      <c r="Q5516" s="63" t="s">
        <v>815</v>
      </c>
      <c r="R5516" s="64" t="s">
        <v>815</v>
      </c>
      <c r="S5516" s="56" t="s">
        <v>3929</v>
      </c>
      <c r="T5516" s="56"/>
      <c r="U5516" s="56" t="s">
        <v>816</v>
      </c>
      <c r="V5516" s="52"/>
      <c r="W5516" s="63" t="s">
        <v>815</v>
      </c>
      <c r="X5516" s="20">
        <v>0</v>
      </c>
      <c r="Y5516" s="56" t="s">
        <v>17966</v>
      </c>
      <c r="Z5516" s="56" t="s">
        <v>4442</v>
      </c>
      <c r="AA5516" s="7"/>
      <c r="AB5516" s="7"/>
      <c r="AC5516" s="7"/>
      <c r="AD5516" s="1" t="s">
        <v>16282</v>
      </c>
    </row>
    <row r="5517" spans="1:30">
      <c r="A5517" s="55" t="s">
        <v>815</v>
      </c>
      <c r="B5517" s="56" t="s">
        <v>15</v>
      </c>
      <c r="C5517" s="56" t="s">
        <v>4251</v>
      </c>
      <c r="D5517" s="56" t="s">
        <v>3925</v>
      </c>
      <c r="E5517" s="56" t="s">
        <v>128</v>
      </c>
      <c r="F5517" s="56"/>
      <c r="G5517" s="56" t="s">
        <v>37</v>
      </c>
      <c r="H5517" s="56" t="s">
        <v>17967</v>
      </c>
      <c r="I5517" s="56" t="s">
        <v>816</v>
      </c>
      <c r="J5517" s="56" t="s">
        <v>3927</v>
      </c>
      <c r="K5517" s="56" t="s">
        <v>2161</v>
      </c>
      <c r="L5517" s="56" t="s">
        <v>17965</v>
      </c>
      <c r="M5517" s="56" t="s">
        <v>3928</v>
      </c>
      <c r="N5517" s="57">
        <v>11200</v>
      </c>
      <c r="O5517" s="62">
        <v>400</v>
      </c>
      <c r="P5517" s="56">
        <v>28</v>
      </c>
      <c r="Q5517" s="63" t="s">
        <v>815</v>
      </c>
      <c r="R5517" s="64" t="s">
        <v>815</v>
      </c>
      <c r="S5517" s="56" t="s">
        <v>3929</v>
      </c>
      <c r="T5517" s="56"/>
      <c r="U5517" s="56" t="s">
        <v>816</v>
      </c>
      <c r="V5517" s="52"/>
      <c r="W5517" s="63" t="s">
        <v>815</v>
      </c>
      <c r="X5517" s="20">
        <v>0</v>
      </c>
      <c r="Y5517" s="56" t="s">
        <v>17968</v>
      </c>
      <c r="Z5517" s="56" t="s">
        <v>4442</v>
      </c>
      <c r="AA5517" s="7"/>
      <c r="AB5517" s="7"/>
      <c r="AC5517" s="7"/>
      <c r="AD5517" s="1" t="s">
        <v>16282</v>
      </c>
    </row>
    <row r="5518" spans="1:30">
      <c r="A5518" s="55">
        <v>43943</v>
      </c>
      <c r="B5518" s="56" t="s">
        <v>21</v>
      </c>
      <c r="C5518" s="56" t="s">
        <v>17969</v>
      </c>
      <c r="D5518" s="56" t="s">
        <v>818</v>
      </c>
      <c r="E5518" s="56" t="s">
        <v>16</v>
      </c>
      <c r="F5518" s="56" t="s">
        <v>845</v>
      </c>
      <c r="G5518" s="56" t="s">
        <v>17</v>
      </c>
      <c r="H5518" s="56" t="s">
        <v>846</v>
      </c>
      <c r="I5518" s="56" t="s">
        <v>816</v>
      </c>
      <c r="J5518" s="56" t="s">
        <v>17970</v>
      </c>
      <c r="K5518" s="56" t="s">
        <v>847</v>
      </c>
      <c r="L5518" s="56" t="s">
        <v>17971</v>
      </c>
      <c r="M5518" s="56">
        <v>34533426000122</v>
      </c>
      <c r="N5518" s="57">
        <v>9720</v>
      </c>
      <c r="O5518" s="62">
        <v>600</v>
      </c>
      <c r="P5518" s="56">
        <v>16.2</v>
      </c>
      <c r="Q5518" s="63" t="s">
        <v>815</v>
      </c>
      <c r="R5518" s="64" t="s">
        <v>815</v>
      </c>
      <c r="S5518" s="56" t="s">
        <v>849</v>
      </c>
      <c r="T5518" s="56" t="s">
        <v>850</v>
      </c>
      <c r="U5518" s="56" t="s">
        <v>816</v>
      </c>
      <c r="V5518" s="52"/>
      <c r="W5518" s="63" t="s">
        <v>815</v>
      </c>
      <c r="X5518" s="20">
        <v>0</v>
      </c>
      <c r="Y5518" s="56" t="s">
        <v>17972</v>
      </c>
      <c r="Z5518" s="56" t="s">
        <v>4442</v>
      </c>
      <c r="AA5518" s="7"/>
      <c r="AB5518" s="7"/>
      <c r="AC5518" s="7"/>
      <c r="AD5518" s="1" t="s">
        <v>16282</v>
      </c>
    </row>
    <row r="5519" spans="1:30">
      <c r="A5519" s="55">
        <v>43949</v>
      </c>
      <c r="B5519" s="56" t="s">
        <v>1385</v>
      </c>
      <c r="C5519" s="56" t="s">
        <v>4499</v>
      </c>
      <c r="D5519" s="56" t="s">
        <v>2194</v>
      </c>
      <c r="E5519" s="56" t="s">
        <v>36</v>
      </c>
      <c r="F5519" s="56" t="s">
        <v>2319</v>
      </c>
      <c r="G5519" s="56" t="s">
        <v>17</v>
      </c>
      <c r="H5519" s="56" t="s">
        <v>2340</v>
      </c>
      <c r="I5519" s="56" t="s">
        <v>23</v>
      </c>
      <c r="J5519" s="56" t="s">
        <v>2321</v>
      </c>
      <c r="K5519" s="56" t="s">
        <v>2321</v>
      </c>
      <c r="L5519" s="56" t="s">
        <v>17973</v>
      </c>
      <c r="M5519" s="56" t="s">
        <v>2341</v>
      </c>
      <c r="N5519" s="57">
        <v>1526.4</v>
      </c>
      <c r="O5519" s="62">
        <v>720</v>
      </c>
      <c r="P5519" s="56">
        <v>2.12</v>
      </c>
      <c r="Q5519" s="63">
        <v>2.12</v>
      </c>
      <c r="R5519" s="64">
        <v>720</v>
      </c>
      <c r="S5519" s="56" t="s">
        <v>2324</v>
      </c>
      <c r="T5519" s="56" t="s">
        <v>2325</v>
      </c>
      <c r="U5519" s="56" t="s">
        <v>23</v>
      </c>
      <c r="V5519" s="52"/>
      <c r="W5519" s="63">
        <v>2.12</v>
      </c>
      <c r="X5519" s="64">
        <v>720</v>
      </c>
      <c r="Y5519" s="56" t="s">
        <v>17974</v>
      </c>
      <c r="Z5519" s="56" t="s">
        <v>4443</v>
      </c>
      <c r="AA5519" s="7"/>
      <c r="AB5519" s="7"/>
      <c r="AC5519" s="7"/>
      <c r="AD5519" s="1" t="s">
        <v>16282</v>
      </c>
    </row>
    <row r="5520" spans="1:30">
      <c r="A5520" s="55">
        <v>43949</v>
      </c>
      <c r="B5520" s="56" t="s">
        <v>1385</v>
      </c>
      <c r="C5520" s="56" t="s">
        <v>4499</v>
      </c>
      <c r="D5520" s="56" t="s">
        <v>2194</v>
      </c>
      <c r="E5520" s="56" t="s">
        <v>36</v>
      </c>
      <c r="F5520" s="56" t="s">
        <v>2319</v>
      </c>
      <c r="G5520" s="56" t="s">
        <v>17</v>
      </c>
      <c r="H5520" s="56" t="s">
        <v>2340</v>
      </c>
      <c r="I5520" s="56" t="s">
        <v>23</v>
      </c>
      <c r="J5520" s="56" t="s">
        <v>2321</v>
      </c>
      <c r="K5520" s="56" t="s">
        <v>2321</v>
      </c>
      <c r="L5520" s="56" t="s">
        <v>17973</v>
      </c>
      <c r="M5520" s="56" t="s">
        <v>2341</v>
      </c>
      <c r="N5520" s="57">
        <v>2756</v>
      </c>
      <c r="O5520" s="62">
        <v>1300</v>
      </c>
      <c r="P5520" s="56">
        <v>2.12</v>
      </c>
      <c r="Q5520" s="63">
        <v>2.12</v>
      </c>
      <c r="R5520" s="64">
        <v>1300</v>
      </c>
      <c r="S5520" s="56" t="s">
        <v>2324</v>
      </c>
      <c r="T5520" s="56" t="s">
        <v>2325</v>
      </c>
      <c r="U5520" s="56" t="s">
        <v>23</v>
      </c>
      <c r="V5520" s="52"/>
      <c r="W5520" s="63">
        <v>2.12</v>
      </c>
      <c r="X5520" s="64">
        <v>1300</v>
      </c>
      <c r="Y5520" s="56" t="s">
        <v>17975</v>
      </c>
      <c r="Z5520" s="56" t="s">
        <v>4443</v>
      </c>
      <c r="AA5520" s="7"/>
      <c r="AB5520" s="7"/>
      <c r="AC5520" s="7"/>
      <c r="AD5520" s="1" t="s">
        <v>16282</v>
      </c>
    </row>
    <row r="5521" spans="1:30">
      <c r="A5521" s="55">
        <v>43943</v>
      </c>
      <c r="B5521" s="56" t="s">
        <v>21</v>
      </c>
      <c r="C5521" s="56" t="s">
        <v>17969</v>
      </c>
      <c r="D5521" s="56" t="s">
        <v>818</v>
      </c>
      <c r="E5521" s="56" t="s">
        <v>16</v>
      </c>
      <c r="F5521" s="56" t="s">
        <v>845</v>
      </c>
      <c r="G5521" s="56" t="s">
        <v>17</v>
      </c>
      <c r="H5521" s="56" t="s">
        <v>868</v>
      </c>
      <c r="I5521" s="63" t="s">
        <v>816</v>
      </c>
      <c r="J5521" s="56" t="s">
        <v>8229</v>
      </c>
      <c r="K5521" s="56" t="s">
        <v>863</v>
      </c>
      <c r="L5521" s="56" t="s">
        <v>17971</v>
      </c>
      <c r="M5521" s="56">
        <v>34533426000122</v>
      </c>
      <c r="N5521" s="57">
        <v>79108.38</v>
      </c>
      <c r="O5521" s="62">
        <v>4966</v>
      </c>
      <c r="P5521" s="56">
        <v>15.93</v>
      </c>
      <c r="Q5521" s="63" t="s">
        <v>815</v>
      </c>
      <c r="R5521" s="64" t="s">
        <v>815</v>
      </c>
      <c r="S5521" s="56" t="s">
        <v>850</v>
      </c>
      <c r="T5521" s="56" t="s">
        <v>850</v>
      </c>
      <c r="U5521" s="63" t="s">
        <v>816</v>
      </c>
      <c r="V5521" s="52"/>
      <c r="W5521" s="63" t="s">
        <v>815</v>
      </c>
      <c r="X5521" s="20">
        <v>0</v>
      </c>
      <c r="Y5521" s="56" t="s">
        <v>17976</v>
      </c>
      <c r="Z5521" s="56" t="s">
        <v>4442</v>
      </c>
      <c r="AA5521" s="7"/>
      <c r="AB5521" s="7"/>
      <c r="AC5521" s="7"/>
      <c r="AD5521" s="1" t="s">
        <v>16282</v>
      </c>
    </row>
    <row r="5522" spans="1:30">
      <c r="A5522" s="55">
        <v>43941</v>
      </c>
      <c r="B5522" s="56" t="s">
        <v>15</v>
      </c>
      <c r="C5522" s="56" t="s">
        <v>2884</v>
      </c>
      <c r="D5522" s="56" t="s">
        <v>2877</v>
      </c>
      <c r="E5522" s="56" t="s">
        <v>16</v>
      </c>
      <c r="F5522" s="56" t="s">
        <v>2978</v>
      </c>
      <c r="G5522" s="56" t="s">
        <v>17</v>
      </c>
      <c r="H5522" s="56" t="s">
        <v>2992</v>
      </c>
      <c r="I5522" s="63" t="s">
        <v>816</v>
      </c>
      <c r="J5522" s="56"/>
      <c r="K5522" s="56"/>
      <c r="L5522" s="56" t="s">
        <v>2973</v>
      </c>
      <c r="M5522" s="56" t="s">
        <v>2200</v>
      </c>
      <c r="N5522" s="57">
        <v>120000</v>
      </c>
      <c r="O5522" s="62"/>
      <c r="P5522" s="56"/>
      <c r="Q5522" s="63" t="s">
        <v>815</v>
      </c>
      <c r="R5522" s="64" t="s">
        <v>815</v>
      </c>
      <c r="S5522" s="56" t="s">
        <v>2993</v>
      </c>
      <c r="T5522" s="56" t="s">
        <v>2890</v>
      </c>
      <c r="U5522" s="63" t="s">
        <v>816</v>
      </c>
      <c r="V5522" s="52"/>
      <c r="W5522" s="63" t="s">
        <v>815</v>
      </c>
      <c r="X5522" s="20">
        <v>0</v>
      </c>
      <c r="Y5522" s="56" t="s">
        <v>17977</v>
      </c>
      <c r="Z5522" s="56" t="s">
        <v>4442</v>
      </c>
      <c r="AA5522" s="7"/>
      <c r="AB5522" s="7"/>
      <c r="AC5522" s="7"/>
      <c r="AD5522" s="1" t="s">
        <v>16282</v>
      </c>
    </row>
    <row r="5523" spans="1:30">
      <c r="A5523" s="55">
        <v>43950</v>
      </c>
      <c r="B5523" s="56" t="s">
        <v>1385</v>
      </c>
      <c r="C5523" s="56" t="s">
        <v>4444</v>
      </c>
      <c r="D5523" s="56" t="s">
        <v>1387</v>
      </c>
      <c r="E5523" s="56" t="s">
        <v>4456</v>
      </c>
      <c r="F5523" s="56" t="s">
        <v>1782</v>
      </c>
      <c r="G5523" s="56" t="s">
        <v>17</v>
      </c>
      <c r="H5523" s="56" t="s">
        <v>2033</v>
      </c>
      <c r="I5523" s="63" t="s">
        <v>816</v>
      </c>
      <c r="J5523" s="56" t="s">
        <v>17978</v>
      </c>
      <c r="K5523" s="56"/>
      <c r="L5523" s="56" t="s">
        <v>2034</v>
      </c>
      <c r="M5523" s="56" t="s">
        <v>2035</v>
      </c>
      <c r="N5523" s="57">
        <v>4740</v>
      </c>
      <c r="O5523" s="62"/>
      <c r="P5523" s="56"/>
      <c r="Q5523" s="63" t="s">
        <v>815</v>
      </c>
      <c r="R5523" s="64" t="s">
        <v>815</v>
      </c>
      <c r="S5523" s="56" t="s">
        <v>2036</v>
      </c>
      <c r="T5523" s="56"/>
      <c r="U5523" s="63" t="s">
        <v>816</v>
      </c>
      <c r="V5523" s="52"/>
      <c r="W5523" s="63" t="s">
        <v>815</v>
      </c>
      <c r="X5523" s="20">
        <v>0</v>
      </c>
      <c r="Y5523" s="56" t="s">
        <v>17979</v>
      </c>
      <c r="Z5523" s="56" t="s">
        <v>4442</v>
      </c>
      <c r="AA5523" s="7"/>
      <c r="AB5523" s="7"/>
      <c r="AC5523" s="7"/>
      <c r="AD5523" s="1" t="s">
        <v>16282</v>
      </c>
    </row>
    <row r="5524" spans="1:30">
      <c r="A5524" s="55">
        <v>43916</v>
      </c>
      <c r="B5524" s="56" t="s">
        <v>1385</v>
      </c>
      <c r="C5524" s="56" t="s">
        <v>4444</v>
      </c>
      <c r="D5524" s="56" t="s">
        <v>1387</v>
      </c>
      <c r="E5524" s="56" t="s">
        <v>4456</v>
      </c>
      <c r="F5524" s="56" t="s">
        <v>4498</v>
      </c>
      <c r="G5524" s="56" t="s">
        <v>34</v>
      </c>
      <c r="H5524" s="56" t="s">
        <v>1424</v>
      </c>
      <c r="I5524" s="63" t="s">
        <v>816</v>
      </c>
      <c r="J5524" s="56" t="s">
        <v>1421</v>
      </c>
      <c r="K5524" s="56"/>
      <c r="L5524" s="56" t="s">
        <v>17980</v>
      </c>
      <c r="M5524" s="56" t="s">
        <v>1422</v>
      </c>
      <c r="N5524" s="57">
        <v>4700</v>
      </c>
      <c r="O5524" s="62"/>
      <c r="P5524" s="56"/>
      <c r="Q5524" s="63" t="s">
        <v>815</v>
      </c>
      <c r="R5524" s="64" t="s">
        <v>815</v>
      </c>
      <c r="S5524" s="56" t="s">
        <v>1423</v>
      </c>
      <c r="T5524" s="56"/>
      <c r="U5524" s="63" t="s">
        <v>816</v>
      </c>
      <c r="V5524" s="52"/>
      <c r="W5524" s="63" t="s">
        <v>815</v>
      </c>
      <c r="X5524" s="20">
        <v>0</v>
      </c>
      <c r="Y5524" s="56" t="s">
        <v>17981</v>
      </c>
      <c r="Z5524" s="56" t="s">
        <v>4442</v>
      </c>
      <c r="AA5524" s="7"/>
      <c r="AB5524" s="7"/>
      <c r="AC5524" s="7"/>
      <c r="AD5524" s="1" t="s">
        <v>16282</v>
      </c>
    </row>
    <row r="5525" spans="1:30">
      <c r="A5525" s="55">
        <v>43950</v>
      </c>
      <c r="B5525" s="56" t="s">
        <v>1385</v>
      </c>
      <c r="C5525" s="56" t="s">
        <v>4444</v>
      </c>
      <c r="D5525" s="56" t="s">
        <v>1387</v>
      </c>
      <c r="E5525" s="56" t="s">
        <v>4456</v>
      </c>
      <c r="F5525" s="56" t="s">
        <v>1471</v>
      </c>
      <c r="G5525" s="56" t="s">
        <v>37</v>
      </c>
      <c r="H5525" s="56" t="s">
        <v>2037</v>
      </c>
      <c r="I5525" s="63" t="s">
        <v>816</v>
      </c>
      <c r="J5525" s="56" t="s">
        <v>17982</v>
      </c>
      <c r="K5525" s="56"/>
      <c r="L5525" s="56" t="s">
        <v>17983</v>
      </c>
      <c r="M5525" s="56" t="s">
        <v>1476</v>
      </c>
      <c r="N5525" s="57">
        <v>16640</v>
      </c>
      <c r="O5525" s="62"/>
      <c r="P5525" s="56"/>
      <c r="Q5525" s="63" t="s">
        <v>815</v>
      </c>
      <c r="R5525" s="64" t="s">
        <v>815</v>
      </c>
      <c r="S5525" s="56" t="s">
        <v>2038</v>
      </c>
      <c r="T5525" s="56"/>
      <c r="U5525" s="63" t="s">
        <v>816</v>
      </c>
      <c r="V5525" s="52"/>
      <c r="W5525" s="63" t="s">
        <v>815</v>
      </c>
      <c r="X5525" s="20">
        <v>0</v>
      </c>
      <c r="Y5525" s="56" t="s">
        <v>17984</v>
      </c>
      <c r="Z5525" s="56" t="s">
        <v>4442</v>
      </c>
      <c r="AA5525" s="7"/>
      <c r="AB5525" s="7"/>
      <c r="AC5525" s="7"/>
      <c r="AD5525" s="1" t="s">
        <v>16282</v>
      </c>
    </row>
    <row r="5526" spans="1:30">
      <c r="A5526" s="55">
        <v>43945</v>
      </c>
      <c r="B5526" s="56" t="s">
        <v>1385</v>
      </c>
      <c r="C5526" s="56" t="s">
        <v>4444</v>
      </c>
      <c r="D5526" s="56" t="s">
        <v>1387</v>
      </c>
      <c r="E5526" s="56" t="s">
        <v>4456</v>
      </c>
      <c r="F5526" s="56" t="s">
        <v>1625</v>
      </c>
      <c r="G5526" s="56" t="s">
        <v>17</v>
      </c>
      <c r="H5526" s="56" t="s">
        <v>1957</v>
      </c>
      <c r="I5526" s="63" t="s">
        <v>816</v>
      </c>
      <c r="J5526" s="56" t="s">
        <v>1958</v>
      </c>
      <c r="K5526" s="56"/>
      <c r="L5526" s="56" t="s">
        <v>1653</v>
      </c>
      <c r="M5526" s="56" t="s">
        <v>1654</v>
      </c>
      <c r="N5526" s="57">
        <v>22680</v>
      </c>
      <c r="O5526" s="62"/>
      <c r="P5526" s="56"/>
      <c r="Q5526" s="63" t="s">
        <v>815</v>
      </c>
      <c r="R5526" s="64" t="s">
        <v>815</v>
      </c>
      <c r="S5526" s="56" t="s">
        <v>1960</v>
      </c>
      <c r="T5526" s="56"/>
      <c r="U5526" s="63" t="s">
        <v>816</v>
      </c>
      <c r="V5526" s="52"/>
      <c r="W5526" s="63" t="s">
        <v>815</v>
      </c>
      <c r="X5526" s="20">
        <v>0</v>
      </c>
      <c r="Y5526" s="56" t="s">
        <v>17985</v>
      </c>
      <c r="Z5526" s="56" t="s">
        <v>4442</v>
      </c>
      <c r="AA5526" s="7"/>
      <c r="AB5526" s="7"/>
      <c r="AC5526" s="7"/>
      <c r="AD5526" s="1" t="s">
        <v>16282</v>
      </c>
    </row>
    <row r="5527" spans="1:30">
      <c r="A5527" s="55">
        <v>43945</v>
      </c>
      <c r="B5527" s="56" t="s">
        <v>1385</v>
      </c>
      <c r="C5527" s="56" t="s">
        <v>4444</v>
      </c>
      <c r="D5527" s="56" t="s">
        <v>1387</v>
      </c>
      <c r="E5527" s="56" t="s">
        <v>4456</v>
      </c>
      <c r="F5527" s="56" t="s">
        <v>1625</v>
      </c>
      <c r="G5527" s="56" t="s">
        <v>17</v>
      </c>
      <c r="H5527" s="56" t="s">
        <v>1957</v>
      </c>
      <c r="I5527" s="63" t="s">
        <v>816</v>
      </c>
      <c r="J5527" s="56" t="s">
        <v>1958</v>
      </c>
      <c r="K5527" s="56"/>
      <c r="L5527" s="56" t="s">
        <v>17986</v>
      </c>
      <c r="M5527" s="56" t="s">
        <v>17987</v>
      </c>
      <c r="N5527" s="57">
        <v>22676.67</v>
      </c>
      <c r="O5527" s="62"/>
      <c r="P5527" s="56"/>
      <c r="Q5527" s="63" t="s">
        <v>815</v>
      </c>
      <c r="R5527" s="64" t="s">
        <v>815</v>
      </c>
      <c r="S5527" s="56" t="s">
        <v>1960</v>
      </c>
      <c r="T5527" s="56"/>
      <c r="U5527" s="63" t="s">
        <v>816</v>
      </c>
      <c r="V5527" s="52"/>
      <c r="W5527" s="63" t="s">
        <v>815</v>
      </c>
      <c r="X5527" s="20">
        <v>0</v>
      </c>
      <c r="Y5527" s="56" t="s">
        <v>17988</v>
      </c>
      <c r="Z5527" s="56" t="s">
        <v>4442</v>
      </c>
      <c r="AA5527" s="7"/>
      <c r="AB5527" s="7"/>
      <c r="AC5527" s="7"/>
      <c r="AD5527" s="1" t="s">
        <v>16282</v>
      </c>
    </row>
    <row r="5528" spans="1:30">
      <c r="A5528" s="55">
        <v>43945</v>
      </c>
      <c r="B5528" s="56" t="s">
        <v>1385</v>
      </c>
      <c r="C5528" s="56" t="s">
        <v>4444</v>
      </c>
      <c r="D5528" s="56" t="s">
        <v>1387</v>
      </c>
      <c r="E5528" s="56" t="s">
        <v>4456</v>
      </c>
      <c r="F5528" s="56" t="s">
        <v>1625</v>
      </c>
      <c r="G5528" s="56" t="s">
        <v>17</v>
      </c>
      <c r="H5528" s="56" t="s">
        <v>1957</v>
      </c>
      <c r="I5528" s="63" t="s">
        <v>816</v>
      </c>
      <c r="J5528" s="56" t="s">
        <v>1958</v>
      </c>
      <c r="K5528" s="56"/>
      <c r="L5528" s="56" t="s">
        <v>17989</v>
      </c>
      <c r="M5528" s="56" t="s">
        <v>1959</v>
      </c>
      <c r="N5528" s="57">
        <v>11700</v>
      </c>
      <c r="O5528" s="62"/>
      <c r="P5528" s="56"/>
      <c r="Q5528" s="63" t="s">
        <v>815</v>
      </c>
      <c r="R5528" s="64" t="s">
        <v>815</v>
      </c>
      <c r="S5528" s="56" t="s">
        <v>1960</v>
      </c>
      <c r="T5528" s="56"/>
      <c r="U5528" s="63" t="s">
        <v>816</v>
      </c>
      <c r="V5528" s="52"/>
      <c r="W5528" s="63" t="s">
        <v>815</v>
      </c>
      <c r="X5528" s="20">
        <v>0</v>
      </c>
      <c r="Y5528" s="56" t="s">
        <v>17990</v>
      </c>
      <c r="Z5528" s="56" t="s">
        <v>4442</v>
      </c>
      <c r="AA5528" s="7"/>
      <c r="AB5528" s="7"/>
      <c r="AC5528" s="7"/>
      <c r="AD5528" s="1" t="s">
        <v>16282</v>
      </c>
    </row>
    <row r="5529" spans="1:30">
      <c r="A5529" s="55">
        <v>43945</v>
      </c>
      <c r="B5529" s="56" t="s">
        <v>1385</v>
      </c>
      <c r="C5529" s="56" t="s">
        <v>4444</v>
      </c>
      <c r="D5529" s="56" t="s">
        <v>1387</v>
      </c>
      <c r="E5529" s="56" t="s">
        <v>4456</v>
      </c>
      <c r="F5529" s="56" t="s">
        <v>1625</v>
      </c>
      <c r="G5529" s="56" t="s">
        <v>17</v>
      </c>
      <c r="H5529" s="56" t="s">
        <v>1957</v>
      </c>
      <c r="I5529" s="63" t="s">
        <v>816</v>
      </c>
      <c r="J5529" s="56" t="s">
        <v>1958</v>
      </c>
      <c r="K5529" s="56"/>
      <c r="L5529" s="56" t="s">
        <v>1965</v>
      </c>
      <c r="M5529" s="56" t="s">
        <v>1966</v>
      </c>
      <c r="N5529" s="57">
        <v>10095</v>
      </c>
      <c r="O5529" s="62"/>
      <c r="P5529" s="56"/>
      <c r="Q5529" s="63" t="s">
        <v>815</v>
      </c>
      <c r="R5529" s="64" t="s">
        <v>815</v>
      </c>
      <c r="S5529" s="56" t="s">
        <v>1960</v>
      </c>
      <c r="T5529" s="56"/>
      <c r="U5529" s="63" t="s">
        <v>816</v>
      </c>
      <c r="V5529" s="52"/>
      <c r="W5529" s="63" t="s">
        <v>815</v>
      </c>
      <c r="X5529" s="20">
        <v>0</v>
      </c>
      <c r="Y5529" s="56" t="s">
        <v>17991</v>
      </c>
      <c r="Z5529" s="56" t="s">
        <v>4442</v>
      </c>
      <c r="AA5529" s="7"/>
      <c r="AB5529" s="7"/>
      <c r="AC5529" s="7"/>
      <c r="AD5529" s="1" t="s">
        <v>16282</v>
      </c>
    </row>
    <row r="5530" spans="1:30">
      <c r="A5530" s="55">
        <v>43945</v>
      </c>
      <c r="B5530" s="56" t="s">
        <v>1385</v>
      </c>
      <c r="C5530" s="56" t="s">
        <v>4444</v>
      </c>
      <c r="D5530" s="56" t="s">
        <v>1387</v>
      </c>
      <c r="E5530" s="56" t="s">
        <v>4456</v>
      </c>
      <c r="F5530" s="56" t="s">
        <v>1625</v>
      </c>
      <c r="G5530" s="56" t="s">
        <v>17</v>
      </c>
      <c r="H5530" s="56" t="s">
        <v>1957</v>
      </c>
      <c r="I5530" s="63" t="s">
        <v>816</v>
      </c>
      <c r="J5530" s="56" t="s">
        <v>1958</v>
      </c>
      <c r="K5530" s="56"/>
      <c r="L5530" s="56" t="s">
        <v>1963</v>
      </c>
      <c r="M5530" s="56" t="s">
        <v>1964</v>
      </c>
      <c r="N5530" s="57">
        <v>7810</v>
      </c>
      <c r="O5530" s="62"/>
      <c r="P5530" s="56"/>
      <c r="Q5530" s="63" t="s">
        <v>815</v>
      </c>
      <c r="R5530" s="64" t="s">
        <v>815</v>
      </c>
      <c r="S5530" s="56" t="s">
        <v>1960</v>
      </c>
      <c r="T5530" s="56"/>
      <c r="U5530" s="63" t="s">
        <v>816</v>
      </c>
      <c r="V5530" s="52"/>
      <c r="W5530" s="63" t="s">
        <v>815</v>
      </c>
      <c r="X5530" s="20">
        <v>0</v>
      </c>
      <c r="Y5530" s="56" t="s">
        <v>17992</v>
      </c>
      <c r="Z5530" s="56" t="s">
        <v>4442</v>
      </c>
      <c r="AA5530" s="7"/>
      <c r="AB5530" s="7"/>
      <c r="AC5530" s="7"/>
      <c r="AD5530" s="1" t="s">
        <v>16282</v>
      </c>
    </row>
    <row r="5531" spans="1:30">
      <c r="A5531" s="55">
        <v>43945</v>
      </c>
      <c r="B5531" s="56" t="s">
        <v>1385</v>
      </c>
      <c r="C5531" s="56" t="s">
        <v>4444</v>
      </c>
      <c r="D5531" s="56" t="s">
        <v>1387</v>
      </c>
      <c r="E5531" s="56" t="s">
        <v>4456</v>
      </c>
      <c r="F5531" s="56" t="s">
        <v>1625</v>
      </c>
      <c r="G5531" s="56" t="s">
        <v>17</v>
      </c>
      <c r="H5531" s="56" t="s">
        <v>1957</v>
      </c>
      <c r="I5531" s="63" t="s">
        <v>816</v>
      </c>
      <c r="J5531" s="56" t="s">
        <v>1958</v>
      </c>
      <c r="K5531" s="56"/>
      <c r="L5531" s="56" t="s">
        <v>1961</v>
      </c>
      <c r="M5531" s="56" t="s">
        <v>1962</v>
      </c>
      <c r="N5531" s="57">
        <v>3120</v>
      </c>
      <c r="O5531" s="62"/>
      <c r="P5531" s="56"/>
      <c r="Q5531" s="63" t="s">
        <v>815</v>
      </c>
      <c r="R5531" s="64" t="s">
        <v>815</v>
      </c>
      <c r="S5531" s="56" t="s">
        <v>1960</v>
      </c>
      <c r="T5531" s="56"/>
      <c r="U5531" s="63" t="s">
        <v>816</v>
      </c>
      <c r="V5531" s="52"/>
      <c r="W5531" s="63" t="s">
        <v>815</v>
      </c>
      <c r="X5531" s="20">
        <v>0</v>
      </c>
      <c r="Y5531" s="56" t="s">
        <v>17993</v>
      </c>
      <c r="Z5531" s="56" t="s">
        <v>4442</v>
      </c>
      <c r="AA5531" s="7"/>
      <c r="AB5531" s="7"/>
      <c r="AC5531" s="7"/>
      <c r="AD5531" s="1" t="s">
        <v>16282</v>
      </c>
    </row>
    <row r="5532" spans="1:30">
      <c r="A5532" s="55">
        <v>43921</v>
      </c>
      <c r="B5532" s="56" t="s">
        <v>1385</v>
      </c>
      <c r="C5532" s="56" t="s">
        <v>4444</v>
      </c>
      <c r="D5532" s="56" t="s">
        <v>1387</v>
      </c>
      <c r="E5532" s="56" t="s">
        <v>4456</v>
      </c>
      <c r="F5532" s="56" t="s">
        <v>1625</v>
      </c>
      <c r="G5532" s="56" t="s">
        <v>17</v>
      </c>
      <c r="H5532" s="56" t="s">
        <v>17994</v>
      </c>
      <c r="I5532" s="63" t="s">
        <v>816</v>
      </c>
      <c r="J5532" s="56" t="s">
        <v>17995</v>
      </c>
      <c r="K5532" s="56"/>
      <c r="L5532" s="56" t="s">
        <v>1635</v>
      </c>
      <c r="M5532" s="56" t="s">
        <v>17996</v>
      </c>
      <c r="N5532" s="57">
        <v>5400</v>
      </c>
      <c r="O5532" s="62"/>
      <c r="P5532" s="56"/>
      <c r="Q5532" s="63" t="s">
        <v>815</v>
      </c>
      <c r="R5532" s="64" t="s">
        <v>815</v>
      </c>
      <c r="S5532" s="56" t="s">
        <v>17997</v>
      </c>
      <c r="T5532" s="56"/>
      <c r="U5532" s="63" t="s">
        <v>816</v>
      </c>
      <c r="V5532" s="52"/>
      <c r="W5532" s="63" t="s">
        <v>815</v>
      </c>
      <c r="X5532" s="20">
        <v>0</v>
      </c>
      <c r="Y5532" s="56" t="s">
        <v>17998</v>
      </c>
      <c r="Z5532" s="56" t="s">
        <v>4442</v>
      </c>
      <c r="AA5532" s="7"/>
      <c r="AB5532" s="7"/>
      <c r="AC5532" s="7"/>
      <c r="AD5532" s="1" t="s">
        <v>16282</v>
      </c>
    </row>
    <row r="5533" spans="1:30">
      <c r="A5533" s="55">
        <v>43921</v>
      </c>
      <c r="B5533" s="56" t="s">
        <v>1385</v>
      </c>
      <c r="C5533" s="56" t="s">
        <v>4444</v>
      </c>
      <c r="D5533" s="56" t="s">
        <v>1387</v>
      </c>
      <c r="E5533" s="56" t="s">
        <v>4456</v>
      </c>
      <c r="F5533" s="56" t="s">
        <v>1625</v>
      </c>
      <c r="G5533" s="56" t="s">
        <v>37</v>
      </c>
      <c r="H5533" s="56" t="s">
        <v>17994</v>
      </c>
      <c r="I5533" s="63" t="s">
        <v>816</v>
      </c>
      <c r="J5533" s="56" t="s">
        <v>17995</v>
      </c>
      <c r="K5533" s="56"/>
      <c r="L5533" s="56" t="s">
        <v>17999</v>
      </c>
      <c r="M5533" s="56" t="s">
        <v>18000</v>
      </c>
      <c r="N5533" s="57">
        <v>1700</v>
      </c>
      <c r="O5533" s="62"/>
      <c r="P5533" s="56"/>
      <c r="Q5533" s="63" t="s">
        <v>815</v>
      </c>
      <c r="R5533" s="64" t="s">
        <v>815</v>
      </c>
      <c r="S5533" s="56" t="s">
        <v>17997</v>
      </c>
      <c r="T5533" s="56"/>
      <c r="U5533" s="63" t="s">
        <v>816</v>
      </c>
      <c r="V5533" s="52"/>
      <c r="W5533" s="63" t="s">
        <v>815</v>
      </c>
      <c r="X5533" s="20">
        <v>0</v>
      </c>
      <c r="Y5533" s="56" t="s">
        <v>18001</v>
      </c>
      <c r="Z5533" s="56" t="s">
        <v>4442</v>
      </c>
      <c r="AA5533" s="7"/>
      <c r="AB5533" s="7"/>
      <c r="AC5533" s="7"/>
      <c r="AD5533" s="1" t="s">
        <v>16282</v>
      </c>
    </row>
    <row r="5534" spans="1:30">
      <c r="A5534" s="55">
        <v>43928</v>
      </c>
      <c r="B5534" s="56" t="s">
        <v>1385</v>
      </c>
      <c r="C5534" s="56" t="s">
        <v>4444</v>
      </c>
      <c r="D5534" s="56" t="s">
        <v>1387</v>
      </c>
      <c r="E5534" s="56" t="s">
        <v>4456</v>
      </c>
      <c r="F5534" s="56" t="s">
        <v>1625</v>
      </c>
      <c r="G5534" s="56" t="s">
        <v>17</v>
      </c>
      <c r="H5534" s="56" t="s">
        <v>1626</v>
      </c>
      <c r="I5534" s="63" t="s">
        <v>816</v>
      </c>
      <c r="J5534" s="56" t="s">
        <v>1627</v>
      </c>
      <c r="K5534" s="56"/>
      <c r="L5534" s="56" t="s">
        <v>1633</v>
      </c>
      <c r="M5534" s="56" t="s">
        <v>1634</v>
      </c>
      <c r="N5534" s="57">
        <v>168684</v>
      </c>
      <c r="O5534" s="62"/>
      <c r="P5534" s="56"/>
      <c r="Q5534" s="63" t="s">
        <v>815</v>
      </c>
      <c r="R5534" s="64" t="s">
        <v>815</v>
      </c>
      <c r="S5534" s="56" t="s">
        <v>1629</v>
      </c>
      <c r="T5534" s="56"/>
      <c r="U5534" s="63" t="s">
        <v>816</v>
      </c>
      <c r="V5534" s="52"/>
      <c r="W5534" s="63" t="s">
        <v>815</v>
      </c>
      <c r="X5534" s="20">
        <v>0</v>
      </c>
      <c r="Y5534" s="56" t="s">
        <v>18002</v>
      </c>
      <c r="Z5534" s="56" t="s">
        <v>4442</v>
      </c>
      <c r="AA5534" s="7"/>
      <c r="AB5534" s="7"/>
      <c r="AC5534" s="7"/>
      <c r="AD5534" s="1" t="s">
        <v>16282</v>
      </c>
    </row>
    <row r="5535" spans="1:30">
      <c r="A5535" s="55">
        <v>43928</v>
      </c>
      <c r="B5535" s="56" t="s">
        <v>1385</v>
      </c>
      <c r="C5535" s="56" t="s">
        <v>4444</v>
      </c>
      <c r="D5535" s="56" t="s">
        <v>1387</v>
      </c>
      <c r="E5535" s="56" t="s">
        <v>4456</v>
      </c>
      <c r="F5535" s="56" t="s">
        <v>1625</v>
      </c>
      <c r="G5535" s="56" t="s">
        <v>17</v>
      </c>
      <c r="H5535" s="56" t="s">
        <v>1626</v>
      </c>
      <c r="I5535" s="63" t="s">
        <v>816</v>
      </c>
      <c r="J5535" s="56" t="s">
        <v>1627</v>
      </c>
      <c r="K5535" s="56"/>
      <c r="L5535" s="56" t="s">
        <v>1631</v>
      </c>
      <c r="M5535" s="56" t="s">
        <v>1632</v>
      </c>
      <c r="N5535" s="57">
        <v>30440</v>
      </c>
      <c r="O5535" s="62"/>
      <c r="P5535" s="56"/>
      <c r="Q5535" s="63" t="s">
        <v>815</v>
      </c>
      <c r="R5535" s="64" t="s">
        <v>815</v>
      </c>
      <c r="S5535" s="56" t="s">
        <v>1629</v>
      </c>
      <c r="T5535" s="56"/>
      <c r="U5535" s="63" t="s">
        <v>816</v>
      </c>
      <c r="V5535" s="52"/>
      <c r="W5535" s="63" t="s">
        <v>815</v>
      </c>
      <c r="X5535" s="20">
        <v>0</v>
      </c>
      <c r="Y5535" s="56" t="s">
        <v>18003</v>
      </c>
      <c r="Z5535" s="56" t="s">
        <v>4442</v>
      </c>
      <c r="AA5535" s="7"/>
      <c r="AB5535" s="7"/>
      <c r="AC5535" s="7"/>
      <c r="AD5535" s="1" t="s">
        <v>16282</v>
      </c>
    </row>
    <row r="5536" spans="1:30">
      <c r="A5536" s="55">
        <v>43928</v>
      </c>
      <c r="B5536" s="56" t="s">
        <v>1385</v>
      </c>
      <c r="C5536" s="56" t="s">
        <v>4444</v>
      </c>
      <c r="D5536" s="56" t="s">
        <v>1387</v>
      </c>
      <c r="E5536" s="56" t="s">
        <v>4456</v>
      </c>
      <c r="F5536" s="56" t="s">
        <v>1625</v>
      </c>
      <c r="G5536" s="56" t="s">
        <v>17</v>
      </c>
      <c r="H5536" s="56" t="s">
        <v>1626</v>
      </c>
      <c r="I5536" s="63" t="s">
        <v>816</v>
      </c>
      <c r="J5536" s="56" t="s">
        <v>1627</v>
      </c>
      <c r="K5536" s="56"/>
      <c r="L5536" s="56" t="s">
        <v>18004</v>
      </c>
      <c r="M5536" s="56" t="s">
        <v>1630</v>
      </c>
      <c r="N5536" s="57">
        <v>25943.5</v>
      </c>
      <c r="O5536" s="62"/>
      <c r="P5536" s="56"/>
      <c r="Q5536" s="63" t="s">
        <v>815</v>
      </c>
      <c r="R5536" s="64" t="s">
        <v>815</v>
      </c>
      <c r="S5536" s="56" t="s">
        <v>1629</v>
      </c>
      <c r="T5536" s="56"/>
      <c r="U5536" s="63" t="s">
        <v>816</v>
      </c>
      <c r="V5536" s="52"/>
      <c r="W5536" s="63" t="s">
        <v>815</v>
      </c>
      <c r="X5536" s="20">
        <v>0</v>
      </c>
      <c r="Y5536" s="56" t="s">
        <v>18005</v>
      </c>
      <c r="Z5536" s="56" t="s">
        <v>4442</v>
      </c>
      <c r="AA5536" s="7"/>
      <c r="AB5536" s="7"/>
      <c r="AC5536" s="7"/>
      <c r="AD5536" s="1" t="s">
        <v>16282</v>
      </c>
    </row>
    <row r="5537" spans="1:30">
      <c r="A5537" s="55">
        <v>43928</v>
      </c>
      <c r="B5537" s="56" t="s">
        <v>1385</v>
      </c>
      <c r="C5537" s="56" t="s">
        <v>4444</v>
      </c>
      <c r="D5537" s="56" t="s">
        <v>1387</v>
      </c>
      <c r="E5537" s="56" t="s">
        <v>4456</v>
      </c>
      <c r="F5537" s="56" t="s">
        <v>1625</v>
      </c>
      <c r="G5537" s="56" t="s">
        <v>17</v>
      </c>
      <c r="H5537" s="56" t="s">
        <v>1626</v>
      </c>
      <c r="I5537" s="63" t="s">
        <v>816</v>
      </c>
      <c r="J5537" s="56" t="s">
        <v>1627</v>
      </c>
      <c r="K5537" s="56"/>
      <c r="L5537" s="56" t="s">
        <v>18006</v>
      </c>
      <c r="M5537" s="56" t="s">
        <v>1628</v>
      </c>
      <c r="N5537" s="57">
        <v>9880</v>
      </c>
      <c r="O5537" s="62"/>
      <c r="P5537" s="56"/>
      <c r="Q5537" s="63" t="s">
        <v>815</v>
      </c>
      <c r="R5537" s="64" t="s">
        <v>815</v>
      </c>
      <c r="S5537" s="56" t="s">
        <v>1629</v>
      </c>
      <c r="T5537" s="56"/>
      <c r="U5537" s="63" t="s">
        <v>816</v>
      </c>
      <c r="V5537" s="52"/>
      <c r="W5537" s="63" t="s">
        <v>815</v>
      </c>
      <c r="X5537" s="20">
        <v>0</v>
      </c>
      <c r="Y5537" s="56" t="s">
        <v>18007</v>
      </c>
      <c r="Z5537" s="56" t="s">
        <v>4442</v>
      </c>
      <c r="AA5537" s="7"/>
      <c r="AB5537" s="7"/>
      <c r="AC5537" s="7"/>
      <c r="AD5537" s="1" t="s">
        <v>16282</v>
      </c>
    </row>
    <row r="5538" spans="1:30">
      <c r="A5538" s="55">
        <v>43928</v>
      </c>
      <c r="B5538" s="56" t="s">
        <v>1385</v>
      </c>
      <c r="C5538" s="56" t="s">
        <v>4444</v>
      </c>
      <c r="D5538" s="56" t="s">
        <v>1387</v>
      </c>
      <c r="E5538" s="56" t="s">
        <v>4456</v>
      </c>
      <c r="F5538" s="56" t="s">
        <v>1625</v>
      </c>
      <c r="G5538" s="56" t="s">
        <v>17</v>
      </c>
      <c r="H5538" s="56" t="s">
        <v>1626</v>
      </c>
      <c r="I5538" s="63" t="s">
        <v>816</v>
      </c>
      <c r="J5538" s="56" t="s">
        <v>1627</v>
      </c>
      <c r="K5538" s="56"/>
      <c r="L5538" s="56" t="s">
        <v>1635</v>
      </c>
      <c r="M5538" s="56" t="s">
        <v>1636</v>
      </c>
      <c r="N5538" s="57">
        <v>6000</v>
      </c>
      <c r="O5538" s="62"/>
      <c r="P5538" s="56"/>
      <c r="Q5538" s="63" t="s">
        <v>815</v>
      </c>
      <c r="R5538" s="64" t="s">
        <v>815</v>
      </c>
      <c r="S5538" s="56" t="s">
        <v>1629</v>
      </c>
      <c r="T5538" s="56"/>
      <c r="U5538" s="63" t="s">
        <v>816</v>
      </c>
      <c r="V5538" s="52"/>
      <c r="W5538" s="63" t="s">
        <v>815</v>
      </c>
      <c r="X5538" s="20">
        <v>0</v>
      </c>
      <c r="Y5538" s="56" t="s">
        <v>18008</v>
      </c>
      <c r="Z5538" s="56" t="s">
        <v>4442</v>
      </c>
      <c r="AA5538" s="7"/>
      <c r="AB5538" s="7"/>
      <c r="AC5538" s="7"/>
      <c r="AD5538" s="1" t="s">
        <v>16282</v>
      </c>
    </row>
    <row r="5539" spans="1:30">
      <c r="A5539" s="55">
        <v>43956</v>
      </c>
      <c r="B5539" s="56" t="s">
        <v>1385</v>
      </c>
      <c r="C5539" s="56" t="s">
        <v>4444</v>
      </c>
      <c r="D5539" s="56" t="s">
        <v>1387</v>
      </c>
      <c r="E5539" s="56" t="s">
        <v>4456</v>
      </c>
      <c r="F5539" s="56" t="s">
        <v>4469</v>
      </c>
      <c r="G5539" s="56"/>
      <c r="H5539" s="56" t="s">
        <v>18009</v>
      </c>
      <c r="I5539" s="63" t="s">
        <v>816</v>
      </c>
      <c r="J5539" s="56" t="s">
        <v>18010</v>
      </c>
      <c r="K5539" s="56"/>
      <c r="L5539" s="56" t="s">
        <v>1948</v>
      </c>
      <c r="M5539" s="56" t="s">
        <v>18011</v>
      </c>
      <c r="N5539" s="57">
        <v>82291.199999999997</v>
      </c>
      <c r="O5539" s="62"/>
      <c r="P5539" s="56"/>
      <c r="Q5539" s="63" t="s">
        <v>815</v>
      </c>
      <c r="R5539" s="64" t="s">
        <v>815</v>
      </c>
      <c r="S5539" s="56" t="s">
        <v>18012</v>
      </c>
      <c r="T5539" s="56"/>
      <c r="U5539" s="63" t="s">
        <v>816</v>
      </c>
      <c r="V5539" s="52"/>
      <c r="W5539" s="63" t="s">
        <v>815</v>
      </c>
      <c r="X5539" s="20">
        <v>0</v>
      </c>
      <c r="Y5539" s="56" t="s">
        <v>18013</v>
      </c>
      <c r="Z5539" s="56" t="s">
        <v>4442</v>
      </c>
      <c r="AA5539" s="7"/>
      <c r="AB5539" s="7"/>
      <c r="AC5539" s="7"/>
      <c r="AD5539" s="1" t="s">
        <v>16282</v>
      </c>
    </row>
    <row r="5540" spans="1:30">
      <c r="A5540" s="55">
        <v>43956</v>
      </c>
      <c r="B5540" s="56" t="s">
        <v>1385</v>
      </c>
      <c r="C5540" s="56" t="s">
        <v>4444</v>
      </c>
      <c r="D5540" s="56" t="s">
        <v>1387</v>
      </c>
      <c r="E5540" s="56" t="s">
        <v>4456</v>
      </c>
      <c r="F5540" s="56" t="s">
        <v>4469</v>
      </c>
      <c r="G5540" s="56"/>
      <c r="H5540" s="56" t="s">
        <v>18009</v>
      </c>
      <c r="I5540" s="63" t="s">
        <v>816</v>
      </c>
      <c r="J5540" s="56" t="s">
        <v>18010</v>
      </c>
      <c r="K5540" s="56"/>
      <c r="L5540" s="56" t="s">
        <v>18014</v>
      </c>
      <c r="M5540" s="56" t="s">
        <v>18015</v>
      </c>
      <c r="N5540" s="57">
        <v>3906</v>
      </c>
      <c r="O5540" s="62"/>
      <c r="P5540" s="56"/>
      <c r="Q5540" s="63" t="s">
        <v>815</v>
      </c>
      <c r="R5540" s="64" t="s">
        <v>815</v>
      </c>
      <c r="S5540" s="56" t="s">
        <v>18012</v>
      </c>
      <c r="T5540" s="56"/>
      <c r="U5540" s="63" t="s">
        <v>816</v>
      </c>
      <c r="V5540" s="52"/>
      <c r="W5540" s="63" t="s">
        <v>815</v>
      </c>
      <c r="X5540" s="20">
        <v>0</v>
      </c>
      <c r="Y5540" s="56" t="s">
        <v>18016</v>
      </c>
      <c r="Z5540" s="56" t="s">
        <v>4442</v>
      </c>
      <c r="AA5540" s="7"/>
      <c r="AB5540" s="7"/>
      <c r="AC5540" s="7"/>
      <c r="AD5540" s="1" t="s">
        <v>16282</v>
      </c>
    </row>
    <row r="5541" spans="1:30">
      <c r="A5541" s="55">
        <v>43929</v>
      </c>
      <c r="B5541" s="56" t="s">
        <v>1385</v>
      </c>
      <c r="C5541" s="56" t="s">
        <v>4444</v>
      </c>
      <c r="D5541" s="56" t="s">
        <v>1387</v>
      </c>
      <c r="E5541" s="56" t="s">
        <v>4456</v>
      </c>
      <c r="F5541" s="56" t="s">
        <v>1625</v>
      </c>
      <c r="G5541" s="56" t="s">
        <v>17</v>
      </c>
      <c r="H5541" s="56" t="s">
        <v>1648</v>
      </c>
      <c r="I5541" s="63" t="s">
        <v>816</v>
      </c>
      <c r="J5541" s="56" t="s">
        <v>1649</v>
      </c>
      <c r="K5541" s="56"/>
      <c r="L5541" s="56" t="s">
        <v>1655</v>
      </c>
      <c r="M5541" s="56" t="s">
        <v>1656</v>
      </c>
      <c r="N5541" s="57">
        <v>11776</v>
      </c>
      <c r="O5541" s="62"/>
      <c r="P5541" s="56"/>
      <c r="Q5541" s="63" t="s">
        <v>815</v>
      </c>
      <c r="R5541" s="64" t="s">
        <v>815</v>
      </c>
      <c r="S5541" s="56" t="s">
        <v>1650</v>
      </c>
      <c r="T5541" s="56"/>
      <c r="U5541" s="63" t="s">
        <v>816</v>
      </c>
      <c r="V5541" s="52"/>
      <c r="W5541" s="63" t="s">
        <v>815</v>
      </c>
      <c r="X5541" s="20">
        <v>0</v>
      </c>
      <c r="Y5541" s="56" t="s">
        <v>18017</v>
      </c>
      <c r="Z5541" s="56" t="s">
        <v>4442</v>
      </c>
      <c r="AA5541" s="7"/>
      <c r="AB5541" s="7"/>
      <c r="AC5541" s="7"/>
      <c r="AD5541" s="1" t="s">
        <v>16282</v>
      </c>
    </row>
    <row r="5542" spans="1:30">
      <c r="A5542" s="55">
        <v>43929</v>
      </c>
      <c r="B5542" s="56" t="s">
        <v>1385</v>
      </c>
      <c r="C5542" s="56" t="s">
        <v>4444</v>
      </c>
      <c r="D5542" s="56" t="s">
        <v>1387</v>
      </c>
      <c r="E5542" s="56" t="s">
        <v>4456</v>
      </c>
      <c r="F5542" s="56" t="s">
        <v>1625</v>
      </c>
      <c r="G5542" s="56" t="s">
        <v>17</v>
      </c>
      <c r="H5542" s="56" t="s">
        <v>1648</v>
      </c>
      <c r="I5542" s="63" t="s">
        <v>816</v>
      </c>
      <c r="J5542" s="56" t="s">
        <v>1649</v>
      </c>
      <c r="K5542" s="56"/>
      <c r="L5542" s="56" t="s">
        <v>1653</v>
      </c>
      <c r="M5542" s="56" t="s">
        <v>1654</v>
      </c>
      <c r="N5542" s="57">
        <v>11130</v>
      </c>
      <c r="O5542" s="62"/>
      <c r="P5542" s="56"/>
      <c r="Q5542" s="63" t="s">
        <v>815</v>
      </c>
      <c r="R5542" s="64" t="s">
        <v>815</v>
      </c>
      <c r="S5542" s="56" t="s">
        <v>1650</v>
      </c>
      <c r="T5542" s="56"/>
      <c r="U5542" s="63" t="s">
        <v>816</v>
      </c>
      <c r="V5542" s="52"/>
      <c r="W5542" s="63" t="s">
        <v>815</v>
      </c>
      <c r="X5542" s="20">
        <v>0</v>
      </c>
      <c r="Y5542" s="56" t="s">
        <v>18018</v>
      </c>
      <c r="Z5542" s="56" t="s">
        <v>4442</v>
      </c>
      <c r="AA5542" s="7"/>
      <c r="AB5542" s="7"/>
      <c r="AC5542" s="7"/>
      <c r="AD5542" s="1" t="s">
        <v>16282</v>
      </c>
    </row>
    <row r="5543" spans="1:30">
      <c r="A5543" s="55">
        <v>43929</v>
      </c>
      <c r="B5543" s="56" t="s">
        <v>1385</v>
      </c>
      <c r="C5543" s="56" t="s">
        <v>4444</v>
      </c>
      <c r="D5543" s="56" t="s">
        <v>1387</v>
      </c>
      <c r="E5543" s="56" t="s">
        <v>4456</v>
      </c>
      <c r="F5543" s="56" t="s">
        <v>1625</v>
      </c>
      <c r="G5543" s="56" t="s">
        <v>17</v>
      </c>
      <c r="H5543" s="56" t="s">
        <v>1648</v>
      </c>
      <c r="I5543" s="63" t="s">
        <v>816</v>
      </c>
      <c r="J5543" s="56" t="s">
        <v>1649</v>
      </c>
      <c r="K5543" s="56"/>
      <c r="L5543" s="56" t="s">
        <v>1651</v>
      </c>
      <c r="M5543" s="56" t="s">
        <v>1652</v>
      </c>
      <c r="N5543" s="57">
        <v>3150</v>
      </c>
      <c r="O5543" s="62"/>
      <c r="P5543" s="56"/>
      <c r="Q5543" s="63" t="s">
        <v>815</v>
      </c>
      <c r="R5543" s="64" t="s">
        <v>815</v>
      </c>
      <c r="S5543" s="56" t="s">
        <v>1650</v>
      </c>
      <c r="T5543" s="56"/>
      <c r="U5543" s="63" t="s">
        <v>816</v>
      </c>
      <c r="V5543" s="52"/>
      <c r="W5543" s="63" t="s">
        <v>815</v>
      </c>
      <c r="X5543" s="20">
        <v>0</v>
      </c>
      <c r="Y5543" s="56" t="s">
        <v>18019</v>
      </c>
      <c r="Z5543" s="56" t="s">
        <v>4442</v>
      </c>
      <c r="AA5543" s="7"/>
      <c r="AB5543" s="7"/>
      <c r="AC5543" s="7"/>
      <c r="AD5543" s="1" t="s">
        <v>16282</v>
      </c>
    </row>
    <row r="5544" spans="1:30">
      <c r="A5544" s="55">
        <v>43929</v>
      </c>
      <c r="B5544" s="56" t="s">
        <v>1385</v>
      </c>
      <c r="C5544" s="56" t="s">
        <v>4444</v>
      </c>
      <c r="D5544" s="56" t="s">
        <v>1387</v>
      </c>
      <c r="E5544" s="56" t="s">
        <v>4456</v>
      </c>
      <c r="F5544" s="56" t="s">
        <v>1625</v>
      </c>
      <c r="G5544" s="56" t="s">
        <v>17</v>
      </c>
      <c r="H5544" s="56" t="s">
        <v>1648</v>
      </c>
      <c r="I5544" s="63" t="s">
        <v>816</v>
      </c>
      <c r="J5544" s="56" t="s">
        <v>1649</v>
      </c>
      <c r="K5544" s="56"/>
      <c r="L5544" s="56" t="s">
        <v>18006</v>
      </c>
      <c r="M5544" s="56" t="s">
        <v>1628</v>
      </c>
      <c r="N5544" s="57">
        <v>1694</v>
      </c>
      <c r="O5544" s="62"/>
      <c r="P5544" s="56"/>
      <c r="Q5544" s="63" t="s">
        <v>815</v>
      </c>
      <c r="R5544" s="64" t="s">
        <v>815</v>
      </c>
      <c r="S5544" s="56" t="s">
        <v>1650</v>
      </c>
      <c r="T5544" s="56"/>
      <c r="U5544" s="63" t="s">
        <v>816</v>
      </c>
      <c r="V5544" s="52"/>
      <c r="W5544" s="63" t="s">
        <v>815</v>
      </c>
      <c r="X5544" s="20">
        <v>0</v>
      </c>
      <c r="Y5544" s="56" t="s">
        <v>18020</v>
      </c>
      <c r="Z5544" s="56" t="s">
        <v>4442</v>
      </c>
      <c r="AA5544" s="7"/>
      <c r="AB5544" s="7"/>
      <c r="AC5544" s="7"/>
      <c r="AD5544" s="1" t="s">
        <v>16282</v>
      </c>
    </row>
    <row r="5545" spans="1:30">
      <c r="A5545" s="55">
        <v>43945</v>
      </c>
      <c r="B5545" s="56" t="s">
        <v>1385</v>
      </c>
      <c r="C5545" s="56" t="s">
        <v>4444</v>
      </c>
      <c r="D5545" s="56" t="s">
        <v>1387</v>
      </c>
      <c r="E5545" s="56" t="s">
        <v>4456</v>
      </c>
      <c r="F5545" s="56" t="s">
        <v>1945</v>
      </c>
      <c r="G5545" s="56" t="s">
        <v>17</v>
      </c>
      <c r="H5545" s="56" t="s">
        <v>1946</v>
      </c>
      <c r="I5545" s="63" t="s">
        <v>816</v>
      </c>
      <c r="J5545" s="56" t="s">
        <v>1947</v>
      </c>
      <c r="K5545" s="56"/>
      <c r="L5545" s="56" t="s">
        <v>1953</v>
      </c>
      <c r="M5545" s="56" t="s">
        <v>1954</v>
      </c>
      <c r="N5545" s="57">
        <v>156406</v>
      </c>
      <c r="O5545" s="62"/>
      <c r="P5545" s="56"/>
      <c r="Q5545" s="63" t="s">
        <v>815</v>
      </c>
      <c r="R5545" s="64" t="s">
        <v>815</v>
      </c>
      <c r="S5545" s="56" t="s">
        <v>1950</v>
      </c>
      <c r="T5545" s="56"/>
      <c r="U5545" s="63" t="s">
        <v>816</v>
      </c>
      <c r="V5545" s="52"/>
      <c r="W5545" s="63" t="s">
        <v>815</v>
      </c>
      <c r="X5545" s="20">
        <v>0</v>
      </c>
      <c r="Y5545" s="56" t="s">
        <v>18021</v>
      </c>
      <c r="Z5545" s="56" t="s">
        <v>4442</v>
      </c>
      <c r="AA5545" s="7"/>
      <c r="AB5545" s="7"/>
      <c r="AC5545" s="7"/>
      <c r="AD5545" s="1" t="s">
        <v>16282</v>
      </c>
    </row>
    <row r="5546" spans="1:30">
      <c r="A5546" s="55">
        <v>43945</v>
      </c>
      <c r="B5546" s="56" t="s">
        <v>1385</v>
      </c>
      <c r="C5546" s="56" t="s">
        <v>4444</v>
      </c>
      <c r="D5546" s="56" t="s">
        <v>1387</v>
      </c>
      <c r="E5546" s="56" t="s">
        <v>4456</v>
      </c>
      <c r="F5546" s="56" t="s">
        <v>1945</v>
      </c>
      <c r="G5546" s="56" t="s">
        <v>17</v>
      </c>
      <c r="H5546" s="56" t="s">
        <v>1946</v>
      </c>
      <c r="I5546" s="63" t="s">
        <v>816</v>
      </c>
      <c r="J5546" s="56" t="s">
        <v>1947</v>
      </c>
      <c r="K5546" s="56"/>
      <c r="L5546" s="56" t="s">
        <v>1948</v>
      </c>
      <c r="M5546" s="56" t="s">
        <v>1949</v>
      </c>
      <c r="N5546" s="57">
        <v>38055</v>
      </c>
      <c r="O5546" s="62"/>
      <c r="P5546" s="56"/>
      <c r="Q5546" s="63" t="s">
        <v>815</v>
      </c>
      <c r="R5546" s="64" t="s">
        <v>815</v>
      </c>
      <c r="S5546" s="56" t="s">
        <v>1950</v>
      </c>
      <c r="T5546" s="56"/>
      <c r="U5546" s="63" t="s">
        <v>816</v>
      </c>
      <c r="V5546" s="52"/>
      <c r="W5546" s="63" t="s">
        <v>815</v>
      </c>
      <c r="X5546" s="20">
        <v>0</v>
      </c>
      <c r="Y5546" s="56" t="s">
        <v>18022</v>
      </c>
      <c r="Z5546" s="56" t="s">
        <v>4442</v>
      </c>
      <c r="AA5546" s="7"/>
      <c r="AB5546" s="7"/>
      <c r="AC5546" s="7"/>
      <c r="AD5546" s="1" t="s">
        <v>16282</v>
      </c>
    </row>
    <row r="5547" spans="1:30">
      <c r="A5547" s="55">
        <v>43945</v>
      </c>
      <c r="B5547" s="56" t="s">
        <v>1385</v>
      </c>
      <c r="C5547" s="56" t="s">
        <v>4444</v>
      </c>
      <c r="D5547" s="56" t="s">
        <v>1387</v>
      </c>
      <c r="E5547" s="56" t="s">
        <v>4456</v>
      </c>
      <c r="F5547" s="56" t="s">
        <v>1945</v>
      </c>
      <c r="G5547" s="56" t="s">
        <v>17</v>
      </c>
      <c r="H5547" s="56" t="s">
        <v>1946</v>
      </c>
      <c r="I5547" s="63" t="s">
        <v>816</v>
      </c>
      <c r="J5547" s="56" t="s">
        <v>1947</v>
      </c>
      <c r="K5547" s="56"/>
      <c r="L5547" s="56" t="s">
        <v>1951</v>
      </c>
      <c r="M5547" s="56" t="s">
        <v>1952</v>
      </c>
      <c r="N5547" s="57">
        <v>13600</v>
      </c>
      <c r="O5547" s="62"/>
      <c r="P5547" s="56"/>
      <c r="Q5547" s="63" t="s">
        <v>815</v>
      </c>
      <c r="R5547" s="64" t="s">
        <v>815</v>
      </c>
      <c r="S5547" s="56" t="s">
        <v>1950</v>
      </c>
      <c r="T5547" s="56"/>
      <c r="U5547" s="63" t="s">
        <v>816</v>
      </c>
      <c r="V5547" s="52"/>
      <c r="W5547" s="63" t="s">
        <v>815</v>
      </c>
      <c r="X5547" s="20">
        <v>0</v>
      </c>
      <c r="Y5547" s="56" t="s">
        <v>18023</v>
      </c>
      <c r="Z5547" s="56" t="s">
        <v>4442</v>
      </c>
      <c r="AA5547" s="7"/>
      <c r="AB5547" s="7"/>
      <c r="AC5547" s="7"/>
      <c r="AD5547" s="1" t="s">
        <v>16282</v>
      </c>
    </row>
    <row r="5548" spans="1:30">
      <c r="A5548" s="55">
        <v>43945</v>
      </c>
      <c r="B5548" s="56" t="s">
        <v>1385</v>
      </c>
      <c r="C5548" s="56" t="s">
        <v>4444</v>
      </c>
      <c r="D5548" s="56" t="s">
        <v>1387</v>
      </c>
      <c r="E5548" s="56" t="s">
        <v>4456</v>
      </c>
      <c r="F5548" s="56" t="s">
        <v>1945</v>
      </c>
      <c r="G5548" s="56" t="s">
        <v>17</v>
      </c>
      <c r="H5548" s="56" t="s">
        <v>1946</v>
      </c>
      <c r="I5548" s="63" t="s">
        <v>816</v>
      </c>
      <c r="J5548" s="56" t="s">
        <v>1947</v>
      </c>
      <c r="K5548" s="56"/>
      <c r="L5548" s="56" t="s">
        <v>1955</v>
      </c>
      <c r="M5548" s="56" t="s">
        <v>1956</v>
      </c>
      <c r="N5548" s="57">
        <v>4917.25</v>
      </c>
      <c r="O5548" s="62"/>
      <c r="P5548" s="56"/>
      <c r="Q5548" s="63" t="s">
        <v>815</v>
      </c>
      <c r="R5548" s="64" t="s">
        <v>815</v>
      </c>
      <c r="S5548" s="56" t="s">
        <v>1950</v>
      </c>
      <c r="T5548" s="56"/>
      <c r="U5548" s="63" t="s">
        <v>816</v>
      </c>
      <c r="V5548" s="52"/>
      <c r="W5548" s="63" t="s">
        <v>815</v>
      </c>
      <c r="X5548" s="20">
        <v>0</v>
      </c>
      <c r="Y5548" s="56" t="s">
        <v>18024</v>
      </c>
      <c r="Z5548" s="56" t="s">
        <v>4442</v>
      </c>
      <c r="AA5548" s="7"/>
      <c r="AB5548" s="7"/>
      <c r="AC5548" s="7"/>
      <c r="AD5548" s="1" t="s">
        <v>16282</v>
      </c>
    </row>
    <row r="5549" spans="1:30">
      <c r="A5549" s="55">
        <v>43941</v>
      </c>
      <c r="B5549" s="56" t="s">
        <v>15</v>
      </c>
      <c r="C5549" s="56" t="s">
        <v>4633</v>
      </c>
      <c r="D5549" s="56" t="s">
        <v>678</v>
      </c>
      <c r="E5549" s="56" t="s">
        <v>36</v>
      </c>
      <c r="F5549" s="56" t="s">
        <v>18025</v>
      </c>
      <c r="G5549" s="56" t="s">
        <v>17</v>
      </c>
      <c r="H5549" s="56" t="s">
        <v>18026</v>
      </c>
      <c r="I5549" s="63" t="s">
        <v>816</v>
      </c>
      <c r="J5549" s="56" t="s">
        <v>18027</v>
      </c>
      <c r="K5549" s="56" t="s">
        <v>7979</v>
      </c>
      <c r="L5549" s="56" t="s">
        <v>18028</v>
      </c>
      <c r="M5549" s="56" t="s">
        <v>18029</v>
      </c>
      <c r="N5549" s="57">
        <v>1379.2</v>
      </c>
      <c r="O5549" s="62"/>
      <c r="P5549" s="56"/>
      <c r="Q5549" s="63" t="s">
        <v>815</v>
      </c>
      <c r="R5549" s="64" t="s">
        <v>815</v>
      </c>
      <c r="S5549" s="56" t="s">
        <v>4878</v>
      </c>
      <c r="T5549" s="56"/>
      <c r="U5549" s="63" t="s">
        <v>816</v>
      </c>
      <c r="V5549" s="52"/>
      <c r="W5549" s="63" t="s">
        <v>815</v>
      </c>
      <c r="X5549" s="20">
        <v>0</v>
      </c>
      <c r="Y5549" s="56" t="s">
        <v>18030</v>
      </c>
      <c r="Z5549" s="56" t="s">
        <v>4442</v>
      </c>
      <c r="AA5549" s="7"/>
      <c r="AB5549" s="7"/>
      <c r="AC5549" s="7"/>
      <c r="AD5549" s="1" t="s">
        <v>16282</v>
      </c>
    </row>
    <row r="5550" spans="1:30">
      <c r="A5550" s="55">
        <v>43949</v>
      </c>
      <c r="B5550" s="56" t="s">
        <v>15</v>
      </c>
      <c r="C5550" s="56" t="s">
        <v>4633</v>
      </c>
      <c r="D5550" s="56" t="s">
        <v>678</v>
      </c>
      <c r="E5550" s="56" t="s">
        <v>36</v>
      </c>
      <c r="F5550" s="56" t="s">
        <v>18025</v>
      </c>
      <c r="G5550" s="56" t="s">
        <v>17</v>
      </c>
      <c r="H5550" s="56" t="s">
        <v>18026</v>
      </c>
      <c r="I5550" s="63" t="s">
        <v>816</v>
      </c>
      <c r="J5550" s="56" t="s">
        <v>18031</v>
      </c>
      <c r="K5550" s="56" t="s">
        <v>18032</v>
      </c>
      <c r="L5550" s="56" t="s">
        <v>18033</v>
      </c>
      <c r="M5550" s="56" t="s">
        <v>2207</v>
      </c>
      <c r="N5550" s="57">
        <v>8076</v>
      </c>
      <c r="O5550" s="62"/>
      <c r="P5550" s="56"/>
      <c r="Q5550" s="63" t="s">
        <v>815</v>
      </c>
      <c r="R5550" s="64" t="s">
        <v>815</v>
      </c>
      <c r="S5550" s="56" t="s">
        <v>4878</v>
      </c>
      <c r="T5550" s="56"/>
      <c r="U5550" s="63" t="s">
        <v>816</v>
      </c>
      <c r="V5550" s="52"/>
      <c r="W5550" s="63" t="s">
        <v>815</v>
      </c>
      <c r="X5550" s="20">
        <v>0</v>
      </c>
      <c r="Y5550" s="56" t="s">
        <v>18034</v>
      </c>
      <c r="Z5550" s="56" t="s">
        <v>4442</v>
      </c>
      <c r="AA5550" s="7"/>
      <c r="AB5550" s="7"/>
      <c r="AC5550" s="7"/>
      <c r="AD5550" s="1" t="s">
        <v>16282</v>
      </c>
    </row>
    <row r="5551" spans="1:30">
      <c r="A5551" s="55">
        <v>43949</v>
      </c>
      <c r="B5551" s="56" t="s">
        <v>15</v>
      </c>
      <c r="C5551" s="56" t="s">
        <v>4633</v>
      </c>
      <c r="D5551" s="56" t="s">
        <v>678</v>
      </c>
      <c r="E5551" s="56" t="s">
        <v>36</v>
      </c>
      <c r="F5551" s="56" t="s">
        <v>18025</v>
      </c>
      <c r="G5551" s="56" t="s">
        <v>17</v>
      </c>
      <c r="H5551" s="56" t="s">
        <v>18026</v>
      </c>
      <c r="I5551" s="63" t="s">
        <v>816</v>
      </c>
      <c r="J5551" s="56" t="s">
        <v>18031</v>
      </c>
      <c r="K5551" s="56" t="s">
        <v>18035</v>
      </c>
      <c r="L5551" s="56" t="s">
        <v>18036</v>
      </c>
      <c r="M5551" s="56" t="s">
        <v>18037</v>
      </c>
      <c r="N5551" s="57">
        <v>5100</v>
      </c>
      <c r="O5551" s="62"/>
      <c r="P5551" s="56"/>
      <c r="Q5551" s="63" t="s">
        <v>815</v>
      </c>
      <c r="R5551" s="64" t="s">
        <v>815</v>
      </c>
      <c r="S5551" s="56" t="s">
        <v>4878</v>
      </c>
      <c r="T5551" s="56"/>
      <c r="U5551" s="63" t="s">
        <v>816</v>
      </c>
      <c r="V5551" s="52"/>
      <c r="W5551" s="63" t="s">
        <v>815</v>
      </c>
      <c r="X5551" s="20">
        <v>0</v>
      </c>
      <c r="Y5551" s="56" t="s">
        <v>18038</v>
      </c>
      <c r="Z5551" s="56" t="s">
        <v>4442</v>
      </c>
      <c r="AA5551" s="7"/>
      <c r="AB5551" s="7"/>
      <c r="AC5551" s="7"/>
      <c r="AD5551" s="1" t="s">
        <v>16282</v>
      </c>
    </row>
    <row r="5552" spans="1:30">
      <c r="A5552" s="55">
        <v>43928</v>
      </c>
      <c r="B5552" s="56" t="s">
        <v>21</v>
      </c>
      <c r="C5552" s="56" t="s">
        <v>5366</v>
      </c>
      <c r="D5552" s="56" t="s">
        <v>904</v>
      </c>
      <c r="E5552" s="56" t="s">
        <v>16</v>
      </c>
      <c r="F5552" s="56" t="s">
        <v>176</v>
      </c>
      <c r="G5552" s="56" t="s">
        <v>17</v>
      </c>
      <c r="H5552" s="56" t="s">
        <v>1364</v>
      </c>
      <c r="I5552" s="63" t="s">
        <v>23</v>
      </c>
      <c r="J5552" s="56"/>
      <c r="K5552" s="56" t="s">
        <v>1285</v>
      </c>
      <c r="L5552" s="56" t="s">
        <v>18039</v>
      </c>
      <c r="M5552" s="56" t="s">
        <v>907</v>
      </c>
      <c r="N5552" s="57">
        <v>53562.14</v>
      </c>
      <c r="O5552" s="62">
        <v>25600</v>
      </c>
      <c r="P5552" s="56">
        <v>29.99</v>
      </c>
      <c r="Q5552" s="63">
        <v>0.24</v>
      </c>
      <c r="R5552" s="64">
        <v>25600</v>
      </c>
      <c r="S5552" s="29" t="s">
        <v>1354</v>
      </c>
      <c r="T5552" s="56"/>
      <c r="U5552" s="63" t="s">
        <v>23</v>
      </c>
      <c r="V5552" s="52"/>
      <c r="W5552" s="63">
        <v>0.24</v>
      </c>
      <c r="X5552" s="64">
        <v>25600</v>
      </c>
      <c r="Y5552" s="56" t="s">
        <v>18040</v>
      </c>
      <c r="Z5552" s="56" t="s">
        <v>4443</v>
      </c>
      <c r="AA5552" s="7"/>
      <c r="AB5552" s="7"/>
      <c r="AC5552" s="7"/>
      <c r="AD5552" s="1" t="s">
        <v>16282</v>
      </c>
    </row>
    <row r="5553" spans="1:30">
      <c r="A5553" s="55">
        <v>43924</v>
      </c>
      <c r="B5553" s="56" t="s">
        <v>1385</v>
      </c>
      <c r="C5553" s="56" t="s">
        <v>4444</v>
      </c>
      <c r="D5553" s="56" t="s">
        <v>1387</v>
      </c>
      <c r="E5553" s="56" t="s">
        <v>5308</v>
      </c>
      <c r="F5553" s="56" t="s">
        <v>1589</v>
      </c>
      <c r="G5553" s="56" t="s">
        <v>17</v>
      </c>
      <c r="H5553" s="56" t="s">
        <v>1590</v>
      </c>
      <c r="I5553" s="63" t="s">
        <v>816</v>
      </c>
      <c r="J5553" s="56" t="s">
        <v>1591</v>
      </c>
      <c r="K5553" s="56"/>
      <c r="L5553" s="56" t="s">
        <v>1592</v>
      </c>
      <c r="M5553" s="56" t="s">
        <v>1593</v>
      </c>
      <c r="N5553" s="57">
        <v>11695.2</v>
      </c>
      <c r="O5553" s="62"/>
      <c r="P5553" s="56"/>
      <c r="Q5553" s="63" t="s">
        <v>815</v>
      </c>
      <c r="R5553" s="64" t="s">
        <v>815</v>
      </c>
      <c r="S5553" s="56" t="s">
        <v>1594</v>
      </c>
      <c r="T5553" s="56"/>
      <c r="U5553" s="63" t="s">
        <v>816</v>
      </c>
      <c r="V5553" s="52"/>
      <c r="W5553" s="63" t="s">
        <v>815</v>
      </c>
      <c r="X5553" s="20">
        <v>0</v>
      </c>
      <c r="Y5553" s="56" t="s">
        <v>18041</v>
      </c>
      <c r="Z5553" s="56" t="s">
        <v>4442</v>
      </c>
      <c r="AA5553" s="7"/>
      <c r="AB5553" s="7"/>
      <c r="AC5553" s="7"/>
      <c r="AD5553" s="1" t="s">
        <v>16282</v>
      </c>
    </row>
    <row r="5554" spans="1:30">
      <c r="A5554" s="55">
        <v>43945</v>
      </c>
      <c r="B5554" s="56" t="s">
        <v>15</v>
      </c>
      <c r="C5554" s="56" t="s">
        <v>4472</v>
      </c>
      <c r="D5554" s="56" t="s">
        <v>3952</v>
      </c>
      <c r="E5554" s="56" t="s">
        <v>128</v>
      </c>
      <c r="F5554" s="56" t="s">
        <v>4016</v>
      </c>
      <c r="G5554" s="56" t="s">
        <v>17</v>
      </c>
      <c r="H5554" s="56" t="s">
        <v>18042</v>
      </c>
      <c r="I5554" s="63" t="s">
        <v>816</v>
      </c>
      <c r="J5554" s="56" t="s">
        <v>4082</v>
      </c>
      <c r="K5554" s="56" t="s">
        <v>18043</v>
      </c>
      <c r="L5554" s="56" t="s">
        <v>18044</v>
      </c>
      <c r="M5554" s="56" t="s">
        <v>4083</v>
      </c>
      <c r="N5554" s="57">
        <v>240836.4</v>
      </c>
      <c r="O5554" s="62"/>
      <c r="P5554" s="56">
        <v>3.99</v>
      </c>
      <c r="Q5554" s="63" t="s">
        <v>815</v>
      </c>
      <c r="R5554" s="64" t="s">
        <v>815</v>
      </c>
      <c r="S5554" s="56" t="s">
        <v>3957</v>
      </c>
      <c r="T5554" s="56" t="s">
        <v>3958</v>
      </c>
      <c r="U5554" s="63" t="s">
        <v>816</v>
      </c>
      <c r="V5554" s="52"/>
      <c r="W5554" s="63" t="s">
        <v>815</v>
      </c>
      <c r="X5554" s="20">
        <v>0</v>
      </c>
      <c r="Y5554" s="56" t="s">
        <v>18045</v>
      </c>
      <c r="Z5554" s="56" t="s">
        <v>4442</v>
      </c>
      <c r="AA5554" s="7"/>
      <c r="AB5554" s="7"/>
      <c r="AC5554" s="7"/>
      <c r="AD5554" s="1" t="s">
        <v>16282</v>
      </c>
    </row>
    <row r="5555" spans="1:30">
      <c r="A5555" s="55">
        <v>43945</v>
      </c>
      <c r="B5555" s="56" t="s">
        <v>15</v>
      </c>
      <c r="C5555" s="56" t="s">
        <v>4472</v>
      </c>
      <c r="D5555" s="56" t="s">
        <v>3952</v>
      </c>
      <c r="E5555" s="56" t="s">
        <v>36</v>
      </c>
      <c r="F5555" s="56" t="s">
        <v>3979</v>
      </c>
      <c r="G5555" s="56" t="s">
        <v>17</v>
      </c>
      <c r="H5555" s="56" t="s">
        <v>18046</v>
      </c>
      <c r="I5555" s="63" t="s">
        <v>816</v>
      </c>
      <c r="J5555" s="56" t="s">
        <v>4051</v>
      </c>
      <c r="K5555" s="56" t="s">
        <v>18047</v>
      </c>
      <c r="L5555" s="56" t="s">
        <v>18048</v>
      </c>
      <c r="M5555" s="56" t="s">
        <v>1570</v>
      </c>
      <c r="N5555" s="57">
        <v>309400</v>
      </c>
      <c r="O5555" s="62"/>
      <c r="P5555" s="56">
        <v>22.1</v>
      </c>
      <c r="Q5555" s="63" t="s">
        <v>815</v>
      </c>
      <c r="R5555" s="64" t="s">
        <v>815</v>
      </c>
      <c r="S5555" s="56" t="s">
        <v>3957</v>
      </c>
      <c r="T5555" s="56" t="s">
        <v>3958</v>
      </c>
      <c r="U5555" s="63" t="s">
        <v>816</v>
      </c>
      <c r="V5555" s="52"/>
      <c r="W5555" s="63" t="s">
        <v>815</v>
      </c>
      <c r="X5555" s="20">
        <v>0</v>
      </c>
      <c r="Y5555" s="56" t="s">
        <v>18049</v>
      </c>
      <c r="Z5555" s="56" t="s">
        <v>4442</v>
      </c>
      <c r="AA5555" s="7"/>
      <c r="AB5555" s="7"/>
      <c r="AC5555" s="7"/>
      <c r="AD5555" s="1" t="s">
        <v>16282</v>
      </c>
    </row>
    <row r="5556" spans="1:30">
      <c r="A5556" s="55">
        <v>43945</v>
      </c>
      <c r="B5556" s="56" t="s">
        <v>15</v>
      </c>
      <c r="C5556" s="56" t="s">
        <v>4472</v>
      </c>
      <c r="D5556" s="56" t="s">
        <v>3952</v>
      </c>
      <c r="E5556" s="56" t="s">
        <v>36</v>
      </c>
      <c r="F5556" s="56" t="s">
        <v>3969</v>
      </c>
      <c r="G5556" s="56" t="s">
        <v>17</v>
      </c>
      <c r="H5556" s="56" t="s">
        <v>18050</v>
      </c>
      <c r="I5556" s="63" t="s">
        <v>816</v>
      </c>
      <c r="J5556" s="56" t="s">
        <v>4002</v>
      </c>
      <c r="K5556" s="56" t="s">
        <v>18051</v>
      </c>
      <c r="L5556" s="56" t="s">
        <v>17881</v>
      </c>
      <c r="M5556" s="56" t="s">
        <v>3985</v>
      </c>
      <c r="N5556" s="57">
        <v>12350</v>
      </c>
      <c r="O5556" s="62"/>
      <c r="P5556" s="56">
        <v>494</v>
      </c>
      <c r="Q5556" s="63" t="s">
        <v>815</v>
      </c>
      <c r="R5556" s="64" t="s">
        <v>815</v>
      </c>
      <c r="S5556" s="56" t="s">
        <v>3957</v>
      </c>
      <c r="T5556" s="56" t="s">
        <v>3958</v>
      </c>
      <c r="U5556" s="63" t="s">
        <v>816</v>
      </c>
      <c r="V5556" s="52"/>
      <c r="W5556" s="63" t="s">
        <v>815</v>
      </c>
      <c r="X5556" s="20">
        <v>0</v>
      </c>
      <c r="Y5556" s="56" t="s">
        <v>18052</v>
      </c>
      <c r="Z5556" s="56" t="s">
        <v>4442</v>
      </c>
      <c r="AA5556" s="7"/>
      <c r="AB5556" s="7"/>
      <c r="AC5556" s="7"/>
      <c r="AD5556" s="1" t="s">
        <v>16282</v>
      </c>
    </row>
    <row r="5557" spans="1:30">
      <c r="A5557" s="55">
        <v>43949</v>
      </c>
      <c r="B5557" s="56" t="s">
        <v>1385</v>
      </c>
      <c r="C5557" s="56" t="s">
        <v>4444</v>
      </c>
      <c r="D5557" s="56" t="s">
        <v>1387</v>
      </c>
      <c r="E5557" s="56" t="s">
        <v>4456</v>
      </c>
      <c r="F5557" s="56" t="s">
        <v>1782</v>
      </c>
      <c r="G5557" s="56" t="s">
        <v>17</v>
      </c>
      <c r="H5557" s="56" t="s">
        <v>2015</v>
      </c>
      <c r="I5557" s="63" t="s">
        <v>816</v>
      </c>
      <c r="J5557" s="56" t="s">
        <v>2016</v>
      </c>
      <c r="K5557" s="56"/>
      <c r="L5557" s="56" t="s">
        <v>18053</v>
      </c>
      <c r="M5557" s="56" t="s">
        <v>2017</v>
      </c>
      <c r="N5557" s="57">
        <v>31955</v>
      </c>
      <c r="O5557" s="62"/>
      <c r="P5557" s="56"/>
      <c r="Q5557" s="63" t="s">
        <v>815</v>
      </c>
      <c r="R5557" s="64" t="s">
        <v>815</v>
      </c>
      <c r="S5557" s="56" t="s">
        <v>2018</v>
      </c>
      <c r="T5557" s="56"/>
      <c r="U5557" s="63" t="s">
        <v>816</v>
      </c>
      <c r="V5557" s="52"/>
      <c r="W5557" s="63" t="s">
        <v>815</v>
      </c>
      <c r="X5557" s="20">
        <v>0</v>
      </c>
      <c r="Y5557" s="56" t="s">
        <v>18054</v>
      </c>
      <c r="Z5557" s="56" t="s">
        <v>4442</v>
      </c>
      <c r="AA5557" s="7"/>
      <c r="AB5557" s="7"/>
      <c r="AC5557" s="7"/>
      <c r="AD5557" s="1" t="s">
        <v>16282</v>
      </c>
    </row>
    <row r="5558" spans="1:30">
      <c r="A5558" s="55">
        <v>43944</v>
      </c>
      <c r="B5558" s="56" t="s">
        <v>21</v>
      </c>
      <c r="C5558" s="56" t="s">
        <v>4449</v>
      </c>
      <c r="D5558" s="56" t="s">
        <v>678</v>
      </c>
      <c r="E5558" s="56" t="s">
        <v>16</v>
      </c>
      <c r="F5558" s="56" t="s">
        <v>685</v>
      </c>
      <c r="G5558" s="56" t="s">
        <v>17</v>
      </c>
      <c r="H5558" s="56" t="s">
        <v>689</v>
      </c>
      <c r="I5558" s="63" t="s">
        <v>816</v>
      </c>
      <c r="J5558" s="56"/>
      <c r="K5558" s="56" t="s">
        <v>188</v>
      </c>
      <c r="L5558" s="56"/>
      <c r="M5558" s="56"/>
      <c r="N5558" s="57"/>
      <c r="O5558" s="62"/>
      <c r="P5558" s="56"/>
      <c r="Q5558" s="63" t="s">
        <v>815</v>
      </c>
      <c r="R5558" s="64" t="s">
        <v>815</v>
      </c>
      <c r="S5558" s="56" t="s">
        <v>690</v>
      </c>
      <c r="T5558" s="56" t="s">
        <v>684</v>
      </c>
      <c r="U5558" s="63" t="s">
        <v>816</v>
      </c>
      <c r="V5558" s="52"/>
      <c r="W5558" s="63" t="s">
        <v>815</v>
      </c>
      <c r="X5558" s="20">
        <v>0</v>
      </c>
      <c r="Y5558" s="56" t="s">
        <v>18055</v>
      </c>
      <c r="Z5558" s="56" t="s">
        <v>4442</v>
      </c>
      <c r="AA5558" s="7"/>
      <c r="AB5558" s="7"/>
      <c r="AC5558" s="7"/>
      <c r="AD5558" s="1" t="s">
        <v>16282</v>
      </c>
    </row>
    <row r="5559" spans="1:30">
      <c r="A5559" s="55">
        <v>43945</v>
      </c>
      <c r="B5559" s="56" t="s">
        <v>1385</v>
      </c>
      <c r="C5559" s="56" t="s">
        <v>4444</v>
      </c>
      <c r="D5559" s="56" t="s">
        <v>1387</v>
      </c>
      <c r="E5559" s="56" t="s">
        <v>4456</v>
      </c>
      <c r="F5559" s="56" t="s">
        <v>4469</v>
      </c>
      <c r="G5559" s="56" t="s">
        <v>17</v>
      </c>
      <c r="H5559" s="56" t="s">
        <v>1974</v>
      </c>
      <c r="I5559" s="63" t="s">
        <v>816</v>
      </c>
      <c r="J5559" s="56" t="s">
        <v>1975</v>
      </c>
      <c r="K5559" s="56"/>
      <c r="L5559" s="56" t="s">
        <v>18056</v>
      </c>
      <c r="M5559" s="56" t="s">
        <v>18057</v>
      </c>
      <c r="N5559" s="57">
        <v>1410000</v>
      </c>
      <c r="O5559" s="62"/>
      <c r="P5559" s="56"/>
      <c r="Q5559" s="63" t="s">
        <v>815</v>
      </c>
      <c r="R5559" s="64" t="s">
        <v>815</v>
      </c>
      <c r="S5559" s="29" t="s">
        <v>1976</v>
      </c>
      <c r="T5559" s="56"/>
      <c r="U5559" s="63" t="s">
        <v>816</v>
      </c>
      <c r="V5559" s="52"/>
      <c r="W5559" s="63" t="s">
        <v>815</v>
      </c>
      <c r="X5559" s="20">
        <v>0</v>
      </c>
      <c r="Y5559" s="56" t="s">
        <v>18058</v>
      </c>
      <c r="Z5559" s="56" t="s">
        <v>4442</v>
      </c>
      <c r="AA5559" s="7"/>
      <c r="AB5559" s="7"/>
      <c r="AC5559" s="7"/>
      <c r="AD5559" s="1" t="s">
        <v>16282</v>
      </c>
    </row>
    <row r="5560" spans="1:30">
      <c r="A5560" s="55" t="s">
        <v>815</v>
      </c>
      <c r="B5560" s="56" t="s">
        <v>15</v>
      </c>
      <c r="C5560" s="56" t="s">
        <v>4458</v>
      </c>
      <c r="D5560" s="56" t="s">
        <v>904</v>
      </c>
      <c r="E5560" s="56" t="s">
        <v>16</v>
      </c>
      <c r="F5560" s="56" t="s">
        <v>4459</v>
      </c>
      <c r="G5560" s="56" t="s">
        <v>17</v>
      </c>
      <c r="H5560" s="56" t="s">
        <v>18059</v>
      </c>
      <c r="I5560" s="63" t="s">
        <v>816</v>
      </c>
      <c r="J5560" s="56" t="s">
        <v>9852</v>
      </c>
      <c r="K5560" s="56" t="s">
        <v>4517</v>
      </c>
      <c r="L5560" s="56" t="s">
        <v>9302</v>
      </c>
      <c r="M5560" s="56" t="s">
        <v>925</v>
      </c>
      <c r="N5560" s="57">
        <v>6192</v>
      </c>
      <c r="O5560" s="62"/>
      <c r="P5560" s="56"/>
      <c r="Q5560" s="63" t="s">
        <v>815</v>
      </c>
      <c r="R5560" s="64" t="s">
        <v>815</v>
      </c>
      <c r="S5560" s="56"/>
      <c r="T5560" s="56"/>
      <c r="U5560" s="63" t="s">
        <v>816</v>
      </c>
      <c r="V5560" s="52"/>
      <c r="W5560" s="63" t="s">
        <v>815</v>
      </c>
      <c r="X5560" s="20">
        <v>0</v>
      </c>
      <c r="Y5560" s="56" t="s">
        <v>18060</v>
      </c>
      <c r="Z5560" s="56" t="s">
        <v>4442</v>
      </c>
      <c r="AA5560" s="7"/>
      <c r="AB5560" s="7"/>
      <c r="AC5560" s="7"/>
      <c r="AD5560" s="1" t="s">
        <v>16282</v>
      </c>
    </row>
    <row r="5561" spans="1:30">
      <c r="A5561" s="55">
        <v>43943</v>
      </c>
      <c r="B5561" s="56" t="s">
        <v>21</v>
      </c>
      <c r="C5561" s="56" t="s">
        <v>5142</v>
      </c>
      <c r="D5561" s="56" t="s">
        <v>904</v>
      </c>
      <c r="E5561" s="56" t="s">
        <v>16</v>
      </c>
      <c r="F5561" s="56" t="s">
        <v>1157</v>
      </c>
      <c r="G5561" s="56" t="s">
        <v>34</v>
      </c>
      <c r="H5561" s="56" t="s">
        <v>1165</v>
      </c>
      <c r="I5561" s="63" t="s">
        <v>816</v>
      </c>
      <c r="J5561" s="56" t="s">
        <v>1166</v>
      </c>
      <c r="K5561" s="56" t="s">
        <v>1167</v>
      </c>
      <c r="L5561" s="56" t="s">
        <v>1168</v>
      </c>
      <c r="M5561" s="56" t="s">
        <v>1169</v>
      </c>
      <c r="N5561" s="57">
        <v>1701000</v>
      </c>
      <c r="O5561" s="62"/>
      <c r="P5561" s="56"/>
      <c r="Q5561" s="63" t="s">
        <v>815</v>
      </c>
      <c r="R5561" s="64" t="s">
        <v>815</v>
      </c>
      <c r="S5561" s="56" t="s">
        <v>1170</v>
      </c>
      <c r="T5561" s="56" t="s">
        <v>1163</v>
      </c>
      <c r="U5561" s="63" t="s">
        <v>816</v>
      </c>
      <c r="V5561" s="52"/>
      <c r="W5561" s="63" t="s">
        <v>815</v>
      </c>
      <c r="X5561" s="20">
        <v>0</v>
      </c>
      <c r="Y5561" s="56" t="s">
        <v>18061</v>
      </c>
      <c r="Z5561" s="56" t="s">
        <v>4442</v>
      </c>
      <c r="AA5561" s="7"/>
      <c r="AB5561" s="7"/>
      <c r="AC5561" s="7"/>
      <c r="AD5561" s="1" t="s">
        <v>16282</v>
      </c>
    </row>
    <row r="5562" spans="1:30">
      <c r="A5562" s="55">
        <v>43945</v>
      </c>
      <c r="B5562" s="56" t="s">
        <v>21</v>
      </c>
      <c r="C5562" s="56" t="s">
        <v>6136</v>
      </c>
      <c r="D5562" s="56" t="s">
        <v>904</v>
      </c>
      <c r="E5562" s="56" t="s">
        <v>16</v>
      </c>
      <c r="F5562" s="56" t="s">
        <v>3367</v>
      </c>
      <c r="G5562" s="56" t="s">
        <v>17</v>
      </c>
      <c r="H5562" s="56" t="s">
        <v>3368</v>
      </c>
      <c r="I5562" s="63" t="s">
        <v>816</v>
      </c>
      <c r="J5562" s="56" t="s">
        <v>3369</v>
      </c>
      <c r="K5562" s="56" t="s">
        <v>2804</v>
      </c>
      <c r="L5562" s="56" t="s">
        <v>18062</v>
      </c>
      <c r="M5562" s="56"/>
      <c r="N5562" s="57">
        <v>23220</v>
      </c>
      <c r="O5562" s="62"/>
      <c r="P5562" s="56"/>
      <c r="Q5562" s="63" t="s">
        <v>815</v>
      </c>
      <c r="R5562" s="64" t="s">
        <v>815</v>
      </c>
      <c r="S5562" s="56" t="s">
        <v>18063</v>
      </c>
      <c r="T5562" s="56"/>
      <c r="U5562" s="63" t="s">
        <v>816</v>
      </c>
      <c r="V5562" s="52"/>
      <c r="W5562" s="63" t="s">
        <v>815</v>
      </c>
      <c r="X5562" s="20">
        <v>0</v>
      </c>
      <c r="Y5562" s="56" t="s">
        <v>18064</v>
      </c>
      <c r="Z5562" s="56" t="s">
        <v>4442</v>
      </c>
      <c r="AA5562" s="7"/>
      <c r="AB5562" s="7"/>
      <c r="AC5562" s="7"/>
      <c r="AD5562" s="1" t="s">
        <v>16282</v>
      </c>
    </row>
    <row r="5563" spans="1:30">
      <c r="A5563" s="55">
        <v>43920</v>
      </c>
      <c r="B5563" s="56" t="s">
        <v>1385</v>
      </c>
      <c r="C5563" s="56" t="s">
        <v>4444</v>
      </c>
      <c r="D5563" s="56" t="s">
        <v>1387</v>
      </c>
      <c r="E5563" s="56" t="s">
        <v>5308</v>
      </c>
      <c r="F5563" s="56" t="s">
        <v>1413</v>
      </c>
      <c r="G5563" s="56" t="s">
        <v>17</v>
      </c>
      <c r="H5563" s="56" t="s">
        <v>1491</v>
      </c>
      <c r="I5563" s="63" t="s">
        <v>816</v>
      </c>
      <c r="J5563" s="56" t="s">
        <v>1489</v>
      </c>
      <c r="K5563" s="56"/>
      <c r="L5563" s="56" t="s">
        <v>1492</v>
      </c>
      <c r="M5563" s="56" t="s">
        <v>1493</v>
      </c>
      <c r="N5563" s="57">
        <v>3998</v>
      </c>
      <c r="O5563" s="62"/>
      <c r="P5563" s="56"/>
      <c r="Q5563" s="63" t="s">
        <v>815</v>
      </c>
      <c r="R5563" s="64" t="s">
        <v>815</v>
      </c>
      <c r="S5563" s="56" t="s">
        <v>1494</v>
      </c>
      <c r="T5563" s="56"/>
      <c r="U5563" s="63" t="s">
        <v>816</v>
      </c>
      <c r="V5563" s="52"/>
      <c r="W5563" s="63" t="s">
        <v>815</v>
      </c>
      <c r="X5563" s="20">
        <v>0</v>
      </c>
      <c r="Y5563" s="56" t="s">
        <v>18065</v>
      </c>
      <c r="Z5563" s="56" t="s">
        <v>4442</v>
      </c>
      <c r="AA5563" s="7"/>
      <c r="AB5563" s="7"/>
      <c r="AC5563" s="7"/>
      <c r="AD5563" s="1" t="s">
        <v>16282</v>
      </c>
    </row>
    <row r="5564" spans="1:30">
      <c r="A5564" s="55">
        <v>43943</v>
      </c>
      <c r="B5564" s="56" t="s">
        <v>15</v>
      </c>
      <c r="C5564" s="56" t="s">
        <v>4464</v>
      </c>
      <c r="D5564" s="56" t="s">
        <v>2766</v>
      </c>
      <c r="E5564" s="56" t="s">
        <v>16</v>
      </c>
      <c r="F5564" s="56" t="s">
        <v>2132</v>
      </c>
      <c r="G5564" s="56" t="s">
        <v>37</v>
      </c>
      <c r="H5564" s="56" t="s">
        <v>3117</v>
      </c>
      <c r="I5564" s="63" t="s">
        <v>816</v>
      </c>
      <c r="J5564" s="56" t="s">
        <v>3118</v>
      </c>
      <c r="K5564" s="56" t="s">
        <v>3119</v>
      </c>
      <c r="L5564" s="56" t="s">
        <v>18066</v>
      </c>
      <c r="M5564" s="56" t="s">
        <v>3120</v>
      </c>
      <c r="N5564" s="57">
        <v>87950</v>
      </c>
      <c r="O5564" s="62"/>
      <c r="P5564" s="56"/>
      <c r="Q5564" s="63" t="s">
        <v>815</v>
      </c>
      <c r="R5564" s="64" t="s">
        <v>815</v>
      </c>
      <c r="S5564" s="56" t="s">
        <v>3078</v>
      </c>
      <c r="T5564" s="56" t="s">
        <v>3079</v>
      </c>
      <c r="U5564" s="63" t="s">
        <v>816</v>
      </c>
      <c r="V5564" s="52"/>
      <c r="W5564" s="63" t="s">
        <v>815</v>
      </c>
      <c r="X5564" s="20">
        <v>0</v>
      </c>
      <c r="Y5564" s="56" t="s">
        <v>18067</v>
      </c>
      <c r="Z5564" s="56" t="s">
        <v>4442</v>
      </c>
      <c r="AA5564" s="7"/>
      <c r="AB5564" s="7"/>
      <c r="AC5564" s="7"/>
      <c r="AD5564" s="1" t="s">
        <v>16282</v>
      </c>
    </row>
    <row r="5565" spans="1:30">
      <c r="A5565" s="55">
        <v>43943</v>
      </c>
      <c r="B5565" s="56" t="s">
        <v>15</v>
      </c>
      <c r="C5565" s="56" t="s">
        <v>4464</v>
      </c>
      <c r="D5565" s="56" t="s">
        <v>2766</v>
      </c>
      <c r="E5565" s="56" t="s">
        <v>16</v>
      </c>
      <c r="F5565" s="56" t="s">
        <v>2132</v>
      </c>
      <c r="G5565" s="56" t="s">
        <v>17</v>
      </c>
      <c r="H5565" s="56" t="s">
        <v>3121</v>
      </c>
      <c r="I5565" s="63" t="s">
        <v>816</v>
      </c>
      <c r="J5565" s="56" t="s">
        <v>3122</v>
      </c>
      <c r="K5565" s="56" t="s">
        <v>3123</v>
      </c>
      <c r="L5565" s="56" t="s">
        <v>18068</v>
      </c>
      <c r="M5565" s="56" t="s">
        <v>3124</v>
      </c>
      <c r="N5565" s="57">
        <v>6627.2</v>
      </c>
      <c r="O5565" s="62"/>
      <c r="P5565" s="56"/>
      <c r="Q5565" s="63" t="s">
        <v>815</v>
      </c>
      <c r="R5565" s="64" t="s">
        <v>815</v>
      </c>
      <c r="S5565" s="56" t="s">
        <v>3078</v>
      </c>
      <c r="T5565" s="56" t="s">
        <v>3079</v>
      </c>
      <c r="U5565" s="63" t="s">
        <v>816</v>
      </c>
      <c r="V5565" s="52"/>
      <c r="W5565" s="63" t="s">
        <v>815</v>
      </c>
      <c r="X5565" s="20">
        <v>0</v>
      </c>
      <c r="Y5565" s="56" t="s">
        <v>18069</v>
      </c>
      <c r="Z5565" s="56" t="s">
        <v>4442</v>
      </c>
      <c r="AA5565" s="7"/>
      <c r="AB5565" s="7"/>
      <c r="AC5565" s="7"/>
      <c r="AD5565" s="1" t="s">
        <v>16282</v>
      </c>
    </row>
    <row r="5566" spans="1:30">
      <c r="A5566" s="55">
        <v>43948</v>
      </c>
      <c r="B5566" s="56" t="s">
        <v>1385</v>
      </c>
      <c r="C5566" s="56" t="s">
        <v>4444</v>
      </c>
      <c r="D5566" s="56" t="s">
        <v>1387</v>
      </c>
      <c r="E5566" s="56" t="s">
        <v>4456</v>
      </c>
      <c r="F5566" s="56" t="s">
        <v>1997</v>
      </c>
      <c r="G5566" s="56" t="s">
        <v>17</v>
      </c>
      <c r="H5566" s="56" t="s">
        <v>1998</v>
      </c>
      <c r="I5566" s="63" t="s">
        <v>816</v>
      </c>
      <c r="J5566" s="56" t="s">
        <v>1999</v>
      </c>
      <c r="K5566" s="56"/>
      <c r="L5566" s="56" t="s">
        <v>18070</v>
      </c>
      <c r="M5566" s="56" t="s">
        <v>18071</v>
      </c>
      <c r="N5566" s="57">
        <v>32747.3</v>
      </c>
      <c r="O5566" s="62"/>
      <c r="P5566" s="56"/>
      <c r="Q5566" s="63" t="s">
        <v>815</v>
      </c>
      <c r="R5566" s="64" t="s">
        <v>815</v>
      </c>
      <c r="S5566" s="56" t="s">
        <v>2000</v>
      </c>
      <c r="T5566" s="56"/>
      <c r="U5566" s="63" t="s">
        <v>816</v>
      </c>
      <c r="V5566" s="52"/>
      <c r="W5566" s="63" t="s">
        <v>815</v>
      </c>
      <c r="X5566" s="20">
        <v>0</v>
      </c>
      <c r="Y5566" s="56" t="s">
        <v>18072</v>
      </c>
      <c r="Z5566" s="56" t="s">
        <v>4442</v>
      </c>
      <c r="AA5566" s="7"/>
      <c r="AB5566" s="7"/>
      <c r="AC5566" s="7"/>
      <c r="AD5566" s="1" t="s">
        <v>16282</v>
      </c>
    </row>
    <row r="5567" spans="1:30">
      <c r="A5567" s="55">
        <v>43949</v>
      </c>
      <c r="B5567" s="56" t="s">
        <v>1385</v>
      </c>
      <c r="C5567" s="56" t="s">
        <v>4444</v>
      </c>
      <c r="D5567" s="56" t="s">
        <v>1387</v>
      </c>
      <c r="E5567" s="56" t="s">
        <v>4456</v>
      </c>
      <c r="F5567" s="56" t="s">
        <v>1997</v>
      </c>
      <c r="G5567" s="56" t="s">
        <v>34</v>
      </c>
      <c r="H5567" s="56" t="s">
        <v>2010</v>
      </c>
      <c r="I5567" s="63" t="s">
        <v>816</v>
      </c>
      <c r="J5567" s="56" t="s">
        <v>2011</v>
      </c>
      <c r="K5567" s="56"/>
      <c r="L5567" s="56" t="s">
        <v>2012</v>
      </c>
      <c r="M5567" s="56" t="s">
        <v>2013</v>
      </c>
      <c r="N5567" s="57">
        <v>41910</v>
      </c>
      <c r="O5567" s="62"/>
      <c r="P5567" s="56"/>
      <c r="Q5567" s="63" t="s">
        <v>815</v>
      </c>
      <c r="R5567" s="64" t="s">
        <v>815</v>
      </c>
      <c r="S5567" s="56" t="s">
        <v>2014</v>
      </c>
      <c r="T5567" s="56"/>
      <c r="U5567" s="63" t="s">
        <v>816</v>
      </c>
      <c r="V5567" s="52"/>
      <c r="W5567" s="63" t="s">
        <v>815</v>
      </c>
      <c r="X5567" s="20">
        <v>0</v>
      </c>
      <c r="Y5567" s="56" t="s">
        <v>18073</v>
      </c>
      <c r="Z5567" s="56" t="s">
        <v>4442</v>
      </c>
      <c r="AA5567" s="7"/>
      <c r="AB5567" s="7"/>
      <c r="AC5567" s="7"/>
      <c r="AD5567" s="1" t="s">
        <v>16282</v>
      </c>
    </row>
    <row r="5568" spans="1:30">
      <c r="A5568" s="55">
        <v>43949</v>
      </c>
      <c r="B5568" s="56" t="s">
        <v>1385</v>
      </c>
      <c r="C5568" s="56" t="s">
        <v>4499</v>
      </c>
      <c r="D5568" s="56" t="s">
        <v>2194</v>
      </c>
      <c r="E5568" s="56" t="s">
        <v>36</v>
      </c>
      <c r="F5568" s="56" t="s">
        <v>2319</v>
      </c>
      <c r="G5568" s="56" t="s">
        <v>17</v>
      </c>
      <c r="H5568" s="56" t="s">
        <v>2336</v>
      </c>
      <c r="I5568" s="56" t="s">
        <v>32</v>
      </c>
      <c r="J5568" s="56" t="s">
        <v>2321</v>
      </c>
      <c r="K5568" s="56" t="s">
        <v>2321</v>
      </c>
      <c r="L5568" s="56" t="s">
        <v>18074</v>
      </c>
      <c r="M5568" s="56" t="s">
        <v>2231</v>
      </c>
      <c r="N5568" s="57">
        <v>1656</v>
      </c>
      <c r="O5568" s="62">
        <v>276</v>
      </c>
      <c r="P5568" s="56">
        <v>6</v>
      </c>
      <c r="Q5568" s="63">
        <v>6</v>
      </c>
      <c r="R5568" s="64">
        <v>276</v>
      </c>
      <c r="S5568" s="56" t="s">
        <v>2324</v>
      </c>
      <c r="T5568" s="56" t="s">
        <v>2325</v>
      </c>
      <c r="U5568" s="56" t="s">
        <v>32</v>
      </c>
      <c r="V5568" s="52"/>
      <c r="W5568" s="63">
        <v>6</v>
      </c>
      <c r="X5568" s="64">
        <v>276</v>
      </c>
      <c r="Y5568" s="56" t="s">
        <v>18075</v>
      </c>
      <c r="Z5568" s="56" t="s">
        <v>4443</v>
      </c>
      <c r="AA5568" s="7"/>
      <c r="AB5568" s="7"/>
      <c r="AC5568" s="7"/>
      <c r="AD5568" s="1" t="s">
        <v>16282</v>
      </c>
    </row>
    <row r="5569" spans="1:30">
      <c r="A5569" s="55">
        <v>43949</v>
      </c>
      <c r="B5569" s="56" t="s">
        <v>1385</v>
      </c>
      <c r="C5569" s="56" t="s">
        <v>4499</v>
      </c>
      <c r="D5569" s="56" t="s">
        <v>2194</v>
      </c>
      <c r="E5569" s="56" t="s">
        <v>36</v>
      </c>
      <c r="F5569" s="56" t="s">
        <v>2319</v>
      </c>
      <c r="G5569" s="56" t="s">
        <v>17</v>
      </c>
      <c r="H5569" s="56" t="s">
        <v>2336</v>
      </c>
      <c r="I5569" s="56" t="s">
        <v>32</v>
      </c>
      <c r="J5569" s="56" t="s">
        <v>2321</v>
      </c>
      <c r="K5569" s="56" t="s">
        <v>2321</v>
      </c>
      <c r="L5569" s="56" t="s">
        <v>18074</v>
      </c>
      <c r="M5569" s="56" t="s">
        <v>2231</v>
      </c>
      <c r="N5569" s="57">
        <v>3144</v>
      </c>
      <c r="O5569" s="62">
        <v>524</v>
      </c>
      <c r="P5569" s="56">
        <v>6</v>
      </c>
      <c r="Q5569" s="63">
        <v>6</v>
      </c>
      <c r="R5569" s="64">
        <v>524</v>
      </c>
      <c r="S5569" s="56" t="s">
        <v>2324</v>
      </c>
      <c r="T5569" s="56" t="s">
        <v>2325</v>
      </c>
      <c r="U5569" s="56" t="s">
        <v>32</v>
      </c>
      <c r="V5569" s="52"/>
      <c r="W5569" s="63">
        <v>6</v>
      </c>
      <c r="X5569" s="64">
        <v>524</v>
      </c>
      <c r="Y5569" s="56" t="s">
        <v>18076</v>
      </c>
      <c r="Z5569" s="56" t="s">
        <v>4443</v>
      </c>
      <c r="AA5569" s="7"/>
      <c r="AB5569" s="7"/>
      <c r="AC5569" s="7"/>
      <c r="AD5569" s="1" t="s">
        <v>16282</v>
      </c>
    </row>
    <row r="5570" spans="1:30">
      <c r="A5570" s="55">
        <v>43944</v>
      </c>
      <c r="B5570" s="56" t="s">
        <v>15</v>
      </c>
      <c r="C5570" s="56" t="s">
        <v>4458</v>
      </c>
      <c r="D5570" s="56" t="s">
        <v>904</v>
      </c>
      <c r="E5570" s="56" t="s">
        <v>16</v>
      </c>
      <c r="F5570" s="56" t="s">
        <v>4459</v>
      </c>
      <c r="G5570" s="56" t="s">
        <v>17</v>
      </c>
      <c r="H5570" s="56" t="s">
        <v>17820</v>
      </c>
      <c r="I5570" s="56" t="s">
        <v>32</v>
      </c>
      <c r="J5570" s="56" t="s">
        <v>18077</v>
      </c>
      <c r="K5570" s="56" t="s">
        <v>4517</v>
      </c>
      <c r="L5570" s="56" t="s">
        <v>9302</v>
      </c>
      <c r="M5570" s="56" t="s">
        <v>925</v>
      </c>
      <c r="N5570" s="57">
        <v>1154.02</v>
      </c>
      <c r="O5570" s="62">
        <v>720</v>
      </c>
      <c r="P5570" s="56">
        <v>1.6</v>
      </c>
      <c r="Q5570" s="63">
        <f>1.6*4</f>
        <v>6.4</v>
      </c>
      <c r="R5570" s="64">
        <f>720/4</f>
        <v>180</v>
      </c>
      <c r="S5570" s="29" t="s">
        <v>18078</v>
      </c>
      <c r="T5570" s="56"/>
      <c r="U5570" s="56" t="s">
        <v>32</v>
      </c>
      <c r="V5570" s="52"/>
      <c r="W5570" s="63">
        <f>1.6*4</f>
        <v>6.4</v>
      </c>
      <c r="X5570" s="64">
        <f>720/4</f>
        <v>180</v>
      </c>
      <c r="Y5570" s="56" t="s">
        <v>18079</v>
      </c>
      <c r="Z5570" s="56" t="s">
        <v>4443</v>
      </c>
      <c r="AA5570" s="7"/>
      <c r="AB5570" s="7"/>
      <c r="AC5570" s="7"/>
      <c r="AD5570" s="1" t="s">
        <v>16282</v>
      </c>
    </row>
    <row r="5571" spans="1:30">
      <c r="A5571" s="55">
        <v>43944</v>
      </c>
      <c r="B5571" s="56" t="s">
        <v>15</v>
      </c>
      <c r="C5571" s="56" t="s">
        <v>4458</v>
      </c>
      <c r="D5571" s="56" t="s">
        <v>904</v>
      </c>
      <c r="E5571" s="56" t="s">
        <v>16</v>
      </c>
      <c r="F5571" s="56" t="s">
        <v>4459</v>
      </c>
      <c r="G5571" s="56" t="s">
        <v>17</v>
      </c>
      <c r="H5571" s="56" t="s">
        <v>17820</v>
      </c>
      <c r="I5571" s="56" t="s">
        <v>32</v>
      </c>
      <c r="J5571" s="56" t="s">
        <v>18080</v>
      </c>
      <c r="K5571" s="56" t="s">
        <v>4517</v>
      </c>
      <c r="L5571" s="56" t="s">
        <v>9302</v>
      </c>
      <c r="M5571" s="56" t="s">
        <v>925</v>
      </c>
      <c r="N5571" s="57">
        <v>9616.7999999999993</v>
      </c>
      <c r="O5571" s="62">
        <v>6000</v>
      </c>
      <c r="P5571" s="56">
        <v>1.6</v>
      </c>
      <c r="Q5571" s="63">
        <f>P5571*4</f>
        <v>6.4</v>
      </c>
      <c r="R5571" s="64">
        <f>O5571/4</f>
        <v>1500</v>
      </c>
      <c r="S5571" s="29" t="s">
        <v>18081</v>
      </c>
      <c r="T5571" s="56"/>
      <c r="U5571" s="56" t="s">
        <v>32</v>
      </c>
      <c r="V5571" s="52"/>
      <c r="W5571" s="63">
        <f>V5571*4</f>
        <v>0</v>
      </c>
      <c r="X5571" s="20">
        <v>0</v>
      </c>
      <c r="Y5571" s="56" t="s">
        <v>18082</v>
      </c>
      <c r="Z5571" s="56" t="s">
        <v>4443</v>
      </c>
      <c r="AA5571" s="7"/>
      <c r="AB5571" s="7"/>
      <c r="AC5571" s="7"/>
      <c r="AD5571" s="1" t="s">
        <v>16282</v>
      </c>
    </row>
    <row r="5572" spans="1:30">
      <c r="A5572" s="55">
        <v>43950</v>
      </c>
      <c r="B5572" s="56" t="s">
        <v>21</v>
      </c>
      <c r="C5572" s="56" t="s">
        <v>4257</v>
      </c>
      <c r="D5572" s="56" t="s">
        <v>309</v>
      </c>
      <c r="E5572" s="56" t="s">
        <v>16</v>
      </c>
      <c r="F5572" s="56" t="s">
        <v>363</v>
      </c>
      <c r="G5572" s="56" t="s">
        <v>37</v>
      </c>
      <c r="H5572" s="56" t="s">
        <v>18083</v>
      </c>
      <c r="I5572" s="56" t="s">
        <v>32</v>
      </c>
      <c r="J5572" s="56" t="s">
        <v>18084</v>
      </c>
      <c r="K5572" s="56" t="s">
        <v>314</v>
      </c>
      <c r="L5572" s="56" t="s">
        <v>18085</v>
      </c>
      <c r="M5572" s="56" t="s">
        <v>18086</v>
      </c>
      <c r="N5572" s="57">
        <v>13800</v>
      </c>
      <c r="O5572" s="62">
        <v>2000</v>
      </c>
      <c r="P5572" s="56">
        <v>6.9</v>
      </c>
      <c r="Q5572" s="63">
        <v>6.9</v>
      </c>
      <c r="R5572" s="64">
        <v>2000</v>
      </c>
      <c r="S5572" s="56" t="s">
        <v>4411</v>
      </c>
      <c r="T5572" s="56" t="s">
        <v>4412</v>
      </c>
      <c r="U5572" s="56" t="s">
        <v>32</v>
      </c>
      <c r="V5572" s="52"/>
      <c r="W5572" s="63">
        <v>6.9</v>
      </c>
      <c r="X5572" s="64">
        <v>2000</v>
      </c>
      <c r="Y5572" s="56" t="s">
        <v>18087</v>
      </c>
      <c r="Z5572" s="56" t="s">
        <v>4443</v>
      </c>
      <c r="AA5572" s="7"/>
      <c r="AB5572" s="7"/>
      <c r="AC5572" s="7"/>
      <c r="AD5572" s="1" t="s">
        <v>16282</v>
      </c>
    </row>
    <row r="5573" spans="1:30">
      <c r="A5573" s="55">
        <v>43916</v>
      </c>
      <c r="B5573" s="56" t="s">
        <v>15</v>
      </c>
      <c r="C5573" s="56" t="s">
        <v>4632</v>
      </c>
      <c r="D5573" s="56" t="s">
        <v>3512</v>
      </c>
      <c r="E5573" s="56" t="s">
        <v>16</v>
      </c>
      <c r="F5573" s="56"/>
      <c r="G5573" s="56" t="s">
        <v>17</v>
      </c>
      <c r="H5573" s="56" t="s">
        <v>3590</v>
      </c>
      <c r="I5573" s="56" t="s">
        <v>32</v>
      </c>
      <c r="J5573" s="56" t="s">
        <v>8952</v>
      </c>
      <c r="K5573" s="56" t="s">
        <v>3561</v>
      </c>
      <c r="L5573" s="56" t="s">
        <v>1722</v>
      </c>
      <c r="M5573" s="56">
        <v>9485574000171</v>
      </c>
      <c r="N5573" s="57">
        <v>154.56</v>
      </c>
      <c r="O5573" s="62">
        <v>21</v>
      </c>
      <c r="P5573" s="56">
        <v>7.36</v>
      </c>
      <c r="Q5573" s="63">
        <v>7.36</v>
      </c>
      <c r="R5573" s="64">
        <v>21</v>
      </c>
      <c r="S5573" s="56" t="s">
        <v>3589</v>
      </c>
      <c r="T5573" s="56"/>
      <c r="U5573" s="56" t="s">
        <v>32</v>
      </c>
      <c r="V5573" s="52"/>
      <c r="W5573" s="63">
        <v>7.36</v>
      </c>
      <c r="X5573" s="64">
        <v>21</v>
      </c>
      <c r="Y5573" s="56" t="s">
        <v>18088</v>
      </c>
      <c r="Z5573" s="56" t="s">
        <v>4443</v>
      </c>
      <c r="AA5573" s="7"/>
      <c r="AB5573" s="7"/>
      <c r="AC5573" s="7"/>
      <c r="AD5573" s="1" t="s">
        <v>16282</v>
      </c>
    </row>
    <row r="5574" spans="1:30">
      <c r="A5574" s="55">
        <v>43916</v>
      </c>
      <c r="B5574" s="56" t="s">
        <v>15</v>
      </c>
      <c r="C5574" s="56" t="s">
        <v>4632</v>
      </c>
      <c r="D5574" s="56" t="s">
        <v>3512</v>
      </c>
      <c r="E5574" s="56" t="s">
        <v>16</v>
      </c>
      <c r="F5574" s="56"/>
      <c r="G5574" s="56" t="s">
        <v>17</v>
      </c>
      <c r="H5574" s="56" t="s">
        <v>3595</v>
      </c>
      <c r="I5574" s="56" t="s">
        <v>32</v>
      </c>
      <c r="J5574" s="56" t="s">
        <v>8952</v>
      </c>
      <c r="K5574" s="56" t="s">
        <v>3561</v>
      </c>
      <c r="L5574" s="56" t="s">
        <v>1722</v>
      </c>
      <c r="M5574" s="56">
        <v>9485574000171</v>
      </c>
      <c r="N5574" s="57">
        <v>235.52</v>
      </c>
      <c r="O5574" s="62">
        <v>32</v>
      </c>
      <c r="P5574" s="56">
        <v>7.36</v>
      </c>
      <c r="Q5574" s="63">
        <v>7.36</v>
      </c>
      <c r="R5574" s="64">
        <v>32</v>
      </c>
      <c r="S5574" s="56" t="s">
        <v>3589</v>
      </c>
      <c r="T5574" s="56"/>
      <c r="U5574" s="56" t="s">
        <v>32</v>
      </c>
      <c r="V5574" s="52"/>
      <c r="W5574" s="63">
        <v>7.36</v>
      </c>
      <c r="X5574" s="64">
        <v>32</v>
      </c>
      <c r="Y5574" s="56" t="s">
        <v>18089</v>
      </c>
      <c r="Z5574" s="56" t="s">
        <v>4443</v>
      </c>
      <c r="AA5574" s="7"/>
      <c r="AB5574" s="7"/>
      <c r="AC5574" s="7"/>
      <c r="AD5574" s="1" t="s">
        <v>16282</v>
      </c>
    </row>
    <row r="5575" spans="1:30">
      <c r="A5575" s="55">
        <v>43916</v>
      </c>
      <c r="B5575" s="56" t="s">
        <v>15</v>
      </c>
      <c r="C5575" s="56" t="s">
        <v>4632</v>
      </c>
      <c r="D5575" s="56" t="s">
        <v>3512</v>
      </c>
      <c r="E5575" s="56" t="s">
        <v>16</v>
      </c>
      <c r="F5575" s="56"/>
      <c r="G5575" s="56" t="s">
        <v>17</v>
      </c>
      <c r="H5575" s="56" t="s">
        <v>3591</v>
      </c>
      <c r="I5575" s="56" t="s">
        <v>32</v>
      </c>
      <c r="J5575" s="56" t="s">
        <v>8952</v>
      </c>
      <c r="K5575" s="56" t="s">
        <v>3561</v>
      </c>
      <c r="L5575" s="56" t="s">
        <v>1722</v>
      </c>
      <c r="M5575" s="56">
        <v>9485574000171</v>
      </c>
      <c r="N5575" s="57">
        <v>758.08</v>
      </c>
      <c r="O5575" s="62">
        <v>103</v>
      </c>
      <c r="P5575" s="56">
        <v>7.36</v>
      </c>
      <c r="Q5575" s="63">
        <v>7.36</v>
      </c>
      <c r="R5575" s="64">
        <v>103</v>
      </c>
      <c r="S5575" s="56" t="s">
        <v>3589</v>
      </c>
      <c r="T5575" s="56"/>
      <c r="U5575" s="56" t="s">
        <v>32</v>
      </c>
      <c r="V5575" s="52"/>
      <c r="W5575" s="63">
        <v>7.36</v>
      </c>
      <c r="X5575" s="64">
        <v>103</v>
      </c>
      <c r="Y5575" s="56" t="s">
        <v>18090</v>
      </c>
      <c r="Z5575" s="56" t="s">
        <v>4443</v>
      </c>
      <c r="AA5575" s="7"/>
      <c r="AB5575" s="7"/>
      <c r="AC5575" s="7"/>
      <c r="AD5575" s="1" t="s">
        <v>16282</v>
      </c>
    </row>
    <row r="5576" spans="1:30">
      <c r="A5576" s="55">
        <v>43945</v>
      </c>
      <c r="B5576" s="56" t="s">
        <v>21</v>
      </c>
      <c r="C5576" s="56" t="s">
        <v>4491</v>
      </c>
      <c r="D5576" s="56" t="s">
        <v>2194</v>
      </c>
      <c r="E5576" s="56" t="s">
        <v>16</v>
      </c>
      <c r="F5576" s="56" t="s">
        <v>2265</v>
      </c>
      <c r="G5576" s="56" t="s">
        <v>17</v>
      </c>
      <c r="H5576" s="56" t="s">
        <v>2266</v>
      </c>
      <c r="I5576" s="56" t="s">
        <v>32</v>
      </c>
      <c r="J5576" s="56" t="s">
        <v>2267</v>
      </c>
      <c r="K5576" s="56" t="s">
        <v>2268</v>
      </c>
      <c r="L5576" s="56" t="s">
        <v>18091</v>
      </c>
      <c r="M5576" s="56" t="s">
        <v>2269</v>
      </c>
      <c r="N5576" s="57">
        <v>2700</v>
      </c>
      <c r="O5576" s="62">
        <v>360</v>
      </c>
      <c r="P5576" s="56">
        <v>7.5</v>
      </c>
      <c r="Q5576" s="63">
        <v>7.5</v>
      </c>
      <c r="R5576" s="64">
        <v>360</v>
      </c>
      <c r="S5576" s="56" t="s">
        <v>2270</v>
      </c>
      <c r="T5576" s="56" t="s">
        <v>815</v>
      </c>
      <c r="U5576" s="56" t="s">
        <v>32</v>
      </c>
      <c r="V5576" s="52"/>
      <c r="W5576" s="63">
        <v>7.5</v>
      </c>
      <c r="X5576" s="64">
        <v>360</v>
      </c>
      <c r="Y5576" s="56" t="s">
        <v>18092</v>
      </c>
      <c r="Z5576" s="56" t="s">
        <v>4443</v>
      </c>
      <c r="AA5576" s="7"/>
      <c r="AB5576" s="7"/>
      <c r="AC5576" s="7"/>
      <c r="AD5576" s="1" t="s">
        <v>16282</v>
      </c>
    </row>
    <row r="5577" spans="1:30">
      <c r="A5577" s="55">
        <v>43949</v>
      </c>
      <c r="B5577" s="56" t="s">
        <v>21</v>
      </c>
      <c r="C5577" s="56" t="s">
        <v>5327</v>
      </c>
      <c r="D5577" s="56" t="s">
        <v>904</v>
      </c>
      <c r="E5577" s="56" t="s">
        <v>36</v>
      </c>
      <c r="F5577" s="56" t="s">
        <v>3478</v>
      </c>
      <c r="G5577" s="56" t="s">
        <v>17</v>
      </c>
      <c r="H5577" s="56" t="s">
        <v>3479</v>
      </c>
      <c r="I5577" s="56" t="s">
        <v>32</v>
      </c>
      <c r="J5577" s="56"/>
      <c r="K5577" s="56" t="s">
        <v>3481</v>
      </c>
      <c r="L5577" s="56" t="s">
        <v>17956</v>
      </c>
      <c r="M5577" s="56" t="s">
        <v>3482</v>
      </c>
      <c r="N5577" s="57">
        <v>81000</v>
      </c>
      <c r="O5577" s="62">
        <v>10000</v>
      </c>
      <c r="P5577" s="56">
        <v>8.1</v>
      </c>
      <c r="Q5577" s="63">
        <f>P5577</f>
        <v>8.1</v>
      </c>
      <c r="R5577" s="64">
        <f>O5577</f>
        <v>10000</v>
      </c>
      <c r="S5577" s="56" t="s">
        <v>3484</v>
      </c>
      <c r="T5577" s="56" t="s">
        <v>3485</v>
      </c>
      <c r="U5577" s="56" t="s">
        <v>32</v>
      </c>
      <c r="V5577" s="52"/>
      <c r="W5577" s="63">
        <f>V5577</f>
        <v>0</v>
      </c>
      <c r="X5577" s="20">
        <v>0</v>
      </c>
      <c r="Y5577" s="56" t="s">
        <v>18093</v>
      </c>
      <c r="Z5577" s="56" t="s">
        <v>4443</v>
      </c>
      <c r="AA5577" s="7"/>
      <c r="AB5577" s="7"/>
      <c r="AC5577" s="7"/>
      <c r="AD5577" s="1" t="s">
        <v>16282</v>
      </c>
    </row>
    <row r="5578" spans="1:30">
      <c r="A5578" s="55" t="s">
        <v>815</v>
      </c>
      <c r="B5578" s="56" t="s">
        <v>15</v>
      </c>
      <c r="C5578" s="56" t="s">
        <v>4458</v>
      </c>
      <c r="D5578" s="56" t="s">
        <v>904</v>
      </c>
      <c r="E5578" s="56" t="s">
        <v>16</v>
      </c>
      <c r="F5578" s="56" t="s">
        <v>4459</v>
      </c>
      <c r="G5578" s="56" t="s">
        <v>17</v>
      </c>
      <c r="H5578" s="56" t="s">
        <v>17813</v>
      </c>
      <c r="I5578" s="56" t="s">
        <v>32</v>
      </c>
      <c r="J5578" s="56" t="s">
        <v>18077</v>
      </c>
      <c r="K5578" s="56" t="s">
        <v>4517</v>
      </c>
      <c r="L5578" s="56" t="s">
        <v>9302</v>
      </c>
      <c r="M5578" s="56" t="s">
        <v>925</v>
      </c>
      <c r="N5578" s="57">
        <v>476.4</v>
      </c>
      <c r="O5578" s="62">
        <v>480</v>
      </c>
      <c r="P5578" s="56">
        <v>0.99</v>
      </c>
      <c r="Q5578" s="63">
        <f>0.99*10</f>
        <v>9.9</v>
      </c>
      <c r="R5578" s="64">
        <f>480/10</f>
        <v>48</v>
      </c>
      <c r="S5578" s="56" t="s">
        <v>18078</v>
      </c>
      <c r="T5578" s="56"/>
      <c r="U5578" s="56" t="s">
        <v>32</v>
      </c>
      <c r="V5578" s="52"/>
      <c r="W5578" s="63">
        <f>0.99*10</f>
        <v>9.9</v>
      </c>
      <c r="X5578" s="64">
        <f>480/10</f>
        <v>48</v>
      </c>
      <c r="Y5578" s="56" t="s">
        <v>18094</v>
      </c>
      <c r="Z5578" s="56" t="s">
        <v>4443</v>
      </c>
      <c r="AA5578" s="7"/>
      <c r="AB5578" s="7"/>
      <c r="AC5578" s="7"/>
      <c r="AD5578" s="1" t="s">
        <v>16282</v>
      </c>
    </row>
    <row r="5579" spans="1:30">
      <c r="A5579" s="55">
        <v>43948</v>
      </c>
      <c r="B5579" s="56" t="s">
        <v>15</v>
      </c>
      <c r="C5579" s="56" t="s">
        <v>4458</v>
      </c>
      <c r="D5579" s="56" t="s">
        <v>904</v>
      </c>
      <c r="E5579" s="56" t="s">
        <v>16</v>
      </c>
      <c r="F5579" s="56" t="s">
        <v>4459</v>
      </c>
      <c r="G5579" s="56" t="s">
        <v>17</v>
      </c>
      <c r="H5579" s="56" t="s">
        <v>17813</v>
      </c>
      <c r="I5579" s="56" t="s">
        <v>32</v>
      </c>
      <c r="J5579" s="56" t="s">
        <v>18095</v>
      </c>
      <c r="K5579" s="56" t="s">
        <v>4517</v>
      </c>
      <c r="L5579" s="56" t="s">
        <v>9302</v>
      </c>
      <c r="M5579" s="56" t="s">
        <v>17527</v>
      </c>
      <c r="N5579" s="57">
        <v>19850</v>
      </c>
      <c r="O5579" s="62">
        <v>20000</v>
      </c>
      <c r="P5579" s="56">
        <v>0.99</v>
      </c>
      <c r="Q5579" s="63">
        <f>P5579*10</f>
        <v>9.9</v>
      </c>
      <c r="R5579" s="64">
        <f>O5579/10</f>
        <v>2000</v>
      </c>
      <c r="S5579" s="56" t="s">
        <v>5046</v>
      </c>
      <c r="T5579" s="56"/>
      <c r="U5579" s="56" t="s">
        <v>32</v>
      </c>
      <c r="V5579" s="52"/>
      <c r="W5579" s="63">
        <f>V5579*10</f>
        <v>0</v>
      </c>
      <c r="X5579" s="20">
        <v>0</v>
      </c>
      <c r="Y5579" s="56" t="s">
        <v>18096</v>
      </c>
      <c r="Z5579" s="56" t="s">
        <v>4443</v>
      </c>
      <c r="AA5579" s="7"/>
      <c r="AB5579" s="7"/>
      <c r="AC5579" s="7"/>
      <c r="AD5579" s="1" t="s">
        <v>16282</v>
      </c>
    </row>
    <row r="5580" spans="1:30">
      <c r="A5580" s="55">
        <v>43924</v>
      </c>
      <c r="B5580" s="56" t="s">
        <v>21</v>
      </c>
      <c r="C5580" s="56" t="s">
        <v>4454</v>
      </c>
      <c r="D5580" s="56" t="s">
        <v>904</v>
      </c>
      <c r="E5580" s="56" t="s">
        <v>128</v>
      </c>
      <c r="F5580" s="56" t="s">
        <v>6400</v>
      </c>
      <c r="G5580" s="56" t="s">
        <v>17</v>
      </c>
      <c r="H5580" s="56" t="s">
        <v>18097</v>
      </c>
      <c r="I5580" s="56" t="s">
        <v>32</v>
      </c>
      <c r="J5580" s="56" t="s">
        <v>18098</v>
      </c>
      <c r="K5580" s="56" t="s">
        <v>18099</v>
      </c>
      <c r="L5580" s="56" t="s">
        <v>18100</v>
      </c>
      <c r="M5580" s="56" t="s">
        <v>18101</v>
      </c>
      <c r="N5580" s="57">
        <v>70000</v>
      </c>
      <c r="O5580" s="62">
        <v>250</v>
      </c>
      <c r="P5580" s="56">
        <v>280</v>
      </c>
      <c r="Q5580" s="63">
        <f>280/20</f>
        <v>14</v>
      </c>
      <c r="R5580" s="64">
        <f>250*20</f>
        <v>5000</v>
      </c>
      <c r="S5580" s="56" t="s">
        <v>4571</v>
      </c>
      <c r="T5580" s="56" t="s">
        <v>18102</v>
      </c>
      <c r="U5580" s="56" t="s">
        <v>32</v>
      </c>
      <c r="V5580" s="52"/>
      <c r="W5580" s="63">
        <f>280/20</f>
        <v>14</v>
      </c>
      <c r="X5580" s="64">
        <f>250*20</f>
        <v>5000</v>
      </c>
      <c r="Y5580" s="56" t="s">
        <v>18103</v>
      </c>
      <c r="Z5580" s="56" t="s">
        <v>4443</v>
      </c>
      <c r="AA5580" s="7"/>
      <c r="AB5580" s="7"/>
      <c r="AC5580" s="7"/>
      <c r="AD5580" s="1" t="s">
        <v>16282</v>
      </c>
    </row>
    <row r="5581" spans="1:30">
      <c r="A5581" s="55">
        <v>43950</v>
      </c>
      <c r="B5581" s="56" t="s">
        <v>21</v>
      </c>
      <c r="C5581" s="56" t="s">
        <v>4257</v>
      </c>
      <c r="D5581" s="56" t="s">
        <v>309</v>
      </c>
      <c r="E5581" s="56" t="s">
        <v>16</v>
      </c>
      <c r="F5581" s="56" t="s">
        <v>363</v>
      </c>
      <c r="G5581" s="56" t="s">
        <v>37</v>
      </c>
      <c r="H5581" s="56" t="s">
        <v>18104</v>
      </c>
      <c r="I5581" s="56" t="s">
        <v>32</v>
      </c>
      <c r="J5581" s="56" t="s">
        <v>18105</v>
      </c>
      <c r="K5581" s="56" t="s">
        <v>314</v>
      </c>
      <c r="L5581" s="56" t="s">
        <v>18106</v>
      </c>
      <c r="M5581" s="56" t="s">
        <v>18107</v>
      </c>
      <c r="N5581" s="57">
        <v>7500</v>
      </c>
      <c r="O5581" s="62">
        <v>500</v>
      </c>
      <c r="P5581" s="56">
        <v>15</v>
      </c>
      <c r="Q5581" s="63">
        <v>15</v>
      </c>
      <c r="R5581" s="64">
        <v>500</v>
      </c>
      <c r="S5581" s="56" t="s">
        <v>4411</v>
      </c>
      <c r="T5581" s="56" t="s">
        <v>4412</v>
      </c>
      <c r="U5581" s="56" t="s">
        <v>32</v>
      </c>
      <c r="V5581" s="52"/>
      <c r="W5581" s="63">
        <v>15</v>
      </c>
      <c r="X5581" s="64">
        <v>500</v>
      </c>
      <c r="Y5581" s="56" t="s">
        <v>18108</v>
      </c>
      <c r="Z5581" s="56" t="s">
        <v>4443</v>
      </c>
      <c r="AA5581" s="7"/>
      <c r="AB5581" s="7"/>
      <c r="AC5581" s="7"/>
      <c r="AD5581" s="1" t="s">
        <v>16282</v>
      </c>
    </row>
    <row r="5582" spans="1:30">
      <c r="A5582" s="55">
        <v>43945</v>
      </c>
      <c r="B5582" s="56" t="s">
        <v>15</v>
      </c>
      <c r="C5582" s="56" t="s">
        <v>4472</v>
      </c>
      <c r="D5582" s="56" t="s">
        <v>3952</v>
      </c>
      <c r="E5582" s="56" t="s">
        <v>16</v>
      </c>
      <c r="F5582" s="56" t="s">
        <v>3953</v>
      </c>
      <c r="G5582" s="56" t="s">
        <v>17</v>
      </c>
      <c r="H5582" s="56" t="s">
        <v>18109</v>
      </c>
      <c r="I5582" s="56" t="s">
        <v>32</v>
      </c>
      <c r="J5582" s="56" t="s">
        <v>3955</v>
      </c>
      <c r="K5582" s="56" t="s">
        <v>18110</v>
      </c>
      <c r="L5582" s="56" t="s">
        <v>17197</v>
      </c>
      <c r="M5582" s="56" t="s">
        <v>3960</v>
      </c>
      <c r="N5582" s="57">
        <v>33900</v>
      </c>
      <c r="O5582" s="62">
        <f>N5582/P5582</f>
        <v>15000.000000000002</v>
      </c>
      <c r="P5582" s="56">
        <v>2.2599999999999998</v>
      </c>
      <c r="Q5582" s="63">
        <f>P5582*10</f>
        <v>22.599999999999998</v>
      </c>
      <c r="R5582" s="64">
        <f>O5582/10</f>
        <v>1500.0000000000002</v>
      </c>
      <c r="S5582" s="56" t="s">
        <v>3957</v>
      </c>
      <c r="T5582" s="56" t="s">
        <v>3958</v>
      </c>
      <c r="U5582" s="56" t="s">
        <v>32</v>
      </c>
      <c r="V5582" s="52"/>
      <c r="W5582" s="63">
        <f>V5582*10</f>
        <v>0</v>
      </c>
      <c r="X5582" s="20">
        <v>0</v>
      </c>
      <c r="Y5582" s="56" t="s">
        <v>18111</v>
      </c>
      <c r="Z5582" s="56" t="s">
        <v>4443</v>
      </c>
      <c r="AA5582" s="7"/>
      <c r="AB5582" s="7"/>
      <c r="AC5582" s="7"/>
      <c r="AD5582" s="1" t="s">
        <v>16282</v>
      </c>
    </row>
    <row r="5583" spans="1:30">
      <c r="A5583" s="55">
        <v>43945</v>
      </c>
      <c r="B5583" s="56" t="s">
        <v>15</v>
      </c>
      <c r="C5583" s="56" t="s">
        <v>4472</v>
      </c>
      <c r="D5583" s="56" t="s">
        <v>3952</v>
      </c>
      <c r="E5583" s="56" t="s">
        <v>16</v>
      </c>
      <c r="F5583" s="56" t="s">
        <v>3953</v>
      </c>
      <c r="G5583" s="56" t="s">
        <v>17</v>
      </c>
      <c r="H5583" s="56" t="s">
        <v>18109</v>
      </c>
      <c r="I5583" s="56" t="s">
        <v>32</v>
      </c>
      <c r="J5583" s="56" t="s">
        <v>4021</v>
      </c>
      <c r="K5583" s="56" t="s">
        <v>17917</v>
      </c>
      <c r="L5583" s="56" t="s">
        <v>17197</v>
      </c>
      <c r="M5583" s="56" t="s">
        <v>3960</v>
      </c>
      <c r="N5583" s="57">
        <v>13500</v>
      </c>
      <c r="O5583" s="62">
        <f>N5583/P5583</f>
        <v>5973.4513274336286</v>
      </c>
      <c r="P5583" s="56">
        <v>2.2599999999999998</v>
      </c>
      <c r="Q5583" s="63">
        <f>P5583*10</f>
        <v>22.599999999999998</v>
      </c>
      <c r="R5583" s="64">
        <f>O5583/10</f>
        <v>597.34513274336291</v>
      </c>
      <c r="S5583" s="56" t="s">
        <v>3957</v>
      </c>
      <c r="T5583" s="56" t="s">
        <v>3958</v>
      </c>
      <c r="U5583" s="56" t="s">
        <v>32</v>
      </c>
      <c r="V5583" s="52"/>
      <c r="W5583" s="63">
        <f>V5583*10</f>
        <v>0</v>
      </c>
      <c r="X5583" s="20">
        <v>0</v>
      </c>
      <c r="Y5583" s="56" t="s">
        <v>18112</v>
      </c>
      <c r="Z5583" s="56" t="s">
        <v>4443</v>
      </c>
      <c r="AA5583" s="7"/>
      <c r="AB5583" s="7"/>
      <c r="AC5583" s="7"/>
      <c r="AD5583" s="1" t="s">
        <v>16282</v>
      </c>
    </row>
    <row r="5584" spans="1:30">
      <c r="A5584" s="55">
        <v>43949</v>
      </c>
      <c r="B5584" s="56" t="s">
        <v>21</v>
      </c>
      <c r="C5584" s="56" t="s">
        <v>4499</v>
      </c>
      <c r="D5584" s="56" t="s">
        <v>2194</v>
      </c>
      <c r="E5584" s="56" t="s">
        <v>16</v>
      </c>
      <c r="F5584" s="56" t="s">
        <v>2204</v>
      </c>
      <c r="G5584" s="56" t="s">
        <v>17</v>
      </c>
      <c r="H5584" s="56" t="s">
        <v>2240</v>
      </c>
      <c r="I5584" s="56" t="s">
        <v>32</v>
      </c>
      <c r="J5584" s="56" t="s">
        <v>2235</v>
      </c>
      <c r="K5584" s="56" t="s">
        <v>2236</v>
      </c>
      <c r="L5584" s="56" t="s">
        <v>18113</v>
      </c>
      <c r="M5584" s="56" t="s">
        <v>2241</v>
      </c>
      <c r="N5584" s="57">
        <v>84000</v>
      </c>
      <c r="O5584" s="62">
        <v>30000</v>
      </c>
      <c r="P5584" s="56">
        <v>2.8</v>
      </c>
      <c r="Q5584" s="63">
        <f>P5584*10</f>
        <v>28</v>
      </c>
      <c r="R5584" s="64">
        <f>O5584/10</f>
        <v>3000</v>
      </c>
      <c r="S5584" s="56" t="s">
        <v>2239</v>
      </c>
      <c r="T5584" s="56" t="s">
        <v>2211</v>
      </c>
      <c r="U5584" s="56" t="s">
        <v>32</v>
      </c>
      <c r="V5584" s="52"/>
      <c r="W5584" s="63">
        <f>V5584*10</f>
        <v>0</v>
      </c>
      <c r="X5584" s="20">
        <v>0</v>
      </c>
      <c r="Y5584" s="56" t="s">
        <v>18114</v>
      </c>
      <c r="Z5584" s="56" t="s">
        <v>4443</v>
      </c>
      <c r="AA5584" s="7"/>
      <c r="AB5584" s="7"/>
      <c r="AC5584" s="7"/>
      <c r="AD5584" s="1" t="s">
        <v>16282</v>
      </c>
    </row>
    <row r="5585" spans="1:30">
      <c r="A5585" s="55">
        <v>43916</v>
      </c>
      <c r="B5585" s="56" t="s">
        <v>15</v>
      </c>
      <c r="C5585" s="56" t="s">
        <v>4632</v>
      </c>
      <c r="D5585" s="56" t="s">
        <v>3512</v>
      </c>
      <c r="E5585" s="56" t="s">
        <v>16</v>
      </c>
      <c r="F5585" s="56"/>
      <c r="G5585" s="56" t="s">
        <v>17</v>
      </c>
      <c r="H5585" s="56" t="s">
        <v>3593</v>
      </c>
      <c r="I5585" s="56" t="s">
        <v>32</v>
      </c>
      <c r="J5585" s="56" t="s">
        <v>8952</v>
      </c>
      <c r="K5585" s="56" t="s">
        <v>3561</v>
      </c>
      <c r="L5585" s="56" t="s">
        <v>1722</v>
      </c>
      <c r="M5585" s="56">
        <v>9485574000171</v>
      </c>
      <c r="N5585" s="57">
        <v>744</v>
      </c>
      <c r="O5585" s="62">
        <v>240</v>
      </c>
      <c r="P5585" s="56">
        <v>3.1</v>
      </c>
      <c r="Q5585" s="63">
        <f>3.1*10</f>
        <v>31</v>
      </c>
      <c r="R5585" s="64">
        <v>24</v>
      </c>
      <c r="S5585" s="29" t="s">
        <v>3589</v>
      </c>
      <c r="T5585" s="56"/>
      <c r="U5585" s="56" t="s">
        <v>32</v>
      </c>
      <c r="V5585" s="52"/>
      <c r="W5585" s="63">
        <f>3.1*10</f>
        <v>31</v>
      </c>
      <c r="X5585" s="64">
        <v>24</v>
      </c>
      <c r="Y5585" s="56" t="s">
        <v>18115</v>
      </c>
      <c r="Z5585" s="56" t="s">
        <v>4443</v>
      </c>
      <c r="AA5585" s="7"/>
      <c r="AB5585" s="7"/>
      <c r="AC5585" s="7"/>
      <c r="AD5585" s="1" t="s">
        <v>16282</v>
      </c>
    </row>
    <row r="5586" spans="1:30">
      <c r="A5586" s="55">
        <v>43911</v>
      </c>
      <c r="B5586" s="56" t="s">
        <v>21</v>
      </c>
      <c r="C5586" s="56" t="s">
        <v>4238</v>
      </c>
      <c r="D5586" s="56" t="s">
        <v>309</v>
      </c>
      <c r="E5586" s="56" t="s">
        <v>128</v>
      </c>
      <c r="F5586" s="56" t="s">
        <v>326</v>
      </c>
      <c r="G5586" s="56" t="s">
        <v>37</v>
      </c>
      <c r="H5586" s="56" t="s">
        <v>18116</v>
      </c>
      <c r="I5586" s="56" t="s">
        <v>32</v>
      </c>
      <c r="J5586" s="56" t="s">
        <v>328</v>
      </c>
      <c r="K5586" s="56" t="s">
        <v>323</v>
      </c>
      <c r="L5586" s="56" t="s">
        <v>18117</v>
      </c>
      <c r="M5586" s="56" t="s">
        <v>18118</v>
      </c>
      <c r="N5586" s="57">
        <v>47530</v>
      </c>
      <c r="O5586" s="62">
        <v>1000</v>
      </c>
      <c r="P5586" s="56">
        <v>47.53</v>
      </c>
      <c r="Q5586" s="63">
        <f>P5586/0.26</f>
        <v>182.80769230769229</v>
      </c>
      <c r="R5586" s="64">
        <f>O5586*0.26</f>
        <v>260</v>
      </c>
      <c r="S5586" s="56" t="s">
        <v>329</v>
      </c>
      <c r="T5586" s="56" t="s">
        <v>314</v>
      </c>
      <c r="U5586" s="56" t="s">
        <v>32</v>
      </c>
      <c r="V5586" s="52"/>
      <c r="W5586" s="63">
        <f>V5586/0.26</f>
        <v>0</v>
      </c>
      <c r="X5586" s="20">
        <v>0</v>
      </c>
      <c r="Y5586" s="56" t="s">
        <v>18119</v>
      </c>
      <c r="Z5586" s="56" t="s">
        <v>4443</v>
      </c>
      <c r="AA5586" s="7"/>
      <c r="AB5586" s="7"/>
      <c r="AC5586" s="7"/>
      <c r="AD5586" s="1" t="s">
        <v>16282</v>
      </c>
    </row>
    <row r="5587" spans="1:30">
      <c r="A5587" s="55">
        <v>43949</v>
      </c>
      <c r="B5587" s="56" t="s">
        <v>21</v>
      </c>
      <c r="C5587" s="56" t="s">
        <v>4499</v>
      </c>
      <c r="D5587" s="56" t="s">
        <v>2194</v>
      </c>
      <c r="E5587" s="56" t="s">
        <v>16</v>
      </c>
      <c r="F5587" s="56" t="s">
        <v>2204</v>
      </c>
      <c r="G5587" s="56" t="s">
        <v>17</v>
      </c>
      <c r="H5587" s="56" t="s">
        <v>2232</v>
      </c>
      <c r="I5587" s="63" t="s">
        <v>816</v>
      </c>
      <c r="J5587" s="56" t="s">
        <v>2227</v>
      </c>
      <c r="K5587" s="56" t="s">
        <v>2228</v>
      </c>
      <c r="L5587" s="56" t="s">
        <v>18120</v>
      </c>
      <c r="M5587" s="56" t="s">
        <v>2233</v>
      </c>
      <c r="N5587" s="57">
        <v>150000</v>
      </c>
      <c r="O5587" s="62">
        <v>1500000</v>
      </c>
      <c r="P5587" s="56">
        <v>0.1</v>
      </c>
      <c r="Q5587" s="63" t="s">
        <v>815</v>
      </c>
      <c r="R5587" s="64" t="s">
        <v>815</v>
      </c>
      <c r="S5587" s="56" t="s">
        <v>2229</v>
      </c>
      <c r="T5587" s="56" t="s">
        <v>2211</v>
      </c>
      <c r="U5587" s="63" t="s">
        <v>816</v>
      </c>
      <c r="V5587" s="52"/>
      <c r="W5587" s="63" t="s">
        <v>815</v>
      </c>
      <c r="X5587" s="20">
        <v>0</v>
      </c>
      <c r="Y5587" s="56" t="s">
        <v>18121</v>
      </c>
      <c r="Z5587" s="56" t="s">
        <v>4442</v>
      </c>
      <c r="AA5587" s="7"/>
      <c r="AB5587" s="7"/>
      <c r="AC5587" s="7"/>
      <c r="AD5587" s="1" t="s">
        <v>16282</v>
      </c>
    </row>
    <row r="5588" spans="1:30">
      <c r="A5588" s="55">
        <v>43946</v>
      </c>
      <c r="B5588" s="56" t="s">
        <v>21</v>
      </c>
      <c r="C5588" s="56" t="s">
        <v>4500</v>
      </c>
      <c r="D5588" s="56" t="s">
        <v>904</v>
      </c>
      <c r="E5588" s="56" t="s">
        <v>16</v>
      </c>
      <c r="F5588" s="56" t="s">
        <v>3462</v>
      </c>
      <c r="G5588" s="56" t="s">
        <v>17</v>
      </c>
      <c r="H5588" s="56" t="s">
        <v>18122</v>
      </c>
      <c r="I5588" s="56" t="s">
        <v>32</v>
      </c>
      <c r="J5588" s="56" t="s">
        <v>3464</v>
      </c>
      <c r="K5588" s="56" t="s">
        <v>1083</v>
      </c>
      <c r="L5588" s="56" t="s">
        <v>17286</v>
      </c>
      <c r="M5588" s="56" t="s">
        <v>3465</v>
      </c>
      <c r="N5588" s="57">
        <v>6000</v>
      </c>
      <c r="O5588" s="62">
        <v>500</v>
      </c>
      <c r="P5588" s="56">
        <v>12</v>
      </c>
      <c r="Q5588" s="63">
        <f>P5588*4</f>
        <v>48</v>
      </c>
      <c r="R5588" s="64">
        <f>O5588/4</f>
        <v>125</v>
      </c>
      <c r="S5588" s="29" t="s">
        <v>3443</v>
      </c>
      <c r="T5588" s="56" t="s">
        <v>3466</v>
      </c>
      <c r="U5588" s="56" t="s">
        <v>32</v>
      </c>
      <c r="V5588" s="52"/>
      <c r="W5588" s="63">
        <f>V5588*4</f>
        <v>0</v>
      </c>
      <c r="X5588" s="20">
        <v>0</v>
      </c>
      <c r="Y5588" s="56" t="s">
        <v>18123</v>
      </c>
      <c r="Z5588" s="56" t="s">
        <v>4443</v>
      </c>
      <c r="AA5588" s="7"/>
      <c r="AB5588" s="7"/>
      <c r="AC5588" s="7"/>
      <c r="AD5588" s="1" t="s">
        <v>16282</v>
      </c>
    </row>
    <row r="5589" spans="1:30">
      <c r="A5589" s="55">
        <v>43945</v>
      </c>
      <c r="B5589" s="56" t="s">
        <v>21</v>
      </c>
      <c r="C5589" s="56" t="s">
        <v>18124</v>
      </c>
      <c r="D5589" s="56"/>
      <c r="E5589" s="56" t="s">
        <v>16</v>
      </c>
      <c r="F5589" s="56" t="s">
        <v>3431</v>
      </c>
      <c r="G5589" s="56" t="s">
        <v>17</v>
      </c>
      <c r="H5589" s="56" t="s">
        <v>18125</v>
      </c>
      <c r="I5589" s="56" t="s">
        <v>32</v>
      </c>
      <c r="J5589" s="56"/>
      <c r="K5589" s="56" t="s">
        <v>2161</v>
      </c>
      <c r="L5589" s="56" t="s">
        <v>3433</v>
      </c>
      <c r="M5589" s="56" t="s">
        <v>3434</v>
      </c>
      <c r="N5589" s="57">
        <v>7500</v>
      </c>
      <c r="O5589" s="62"/>
      <c r="P5589" s="56"/>
      <c r="Q5589" s="63" t="s">
        <v>815</v>
      </c>
      <c r="R5589" s="63" t="s">
        <v>815</v>
      </c>
      <c r="S5589" s="29" t="s">
        <v>1282</v>
      </c>
      <c r="T5589" s="56"/>
      <c r="U5589" s="56" t="s">
        <v>32</v>
      </c>
      <c r="V5589" s="52"/>
      <c r="W5589" s="63" t="s">
        <v>815</v>
      </c>
      <c r="X5589" s="20">
        <v>0</v>
      </c>
      <c r="Y5589" s="56" t="s">
        <v>18126</v>
      </c>
      <c r="Z5589" s="56" t="s">
        <v>4443</v>
      </c>
      <c r="AA5589" s="7"/>
      <c r="AB5589" s="7"/>
      <c r="AC5589" s="7"/>
      <c r="AD5589" s="1" t="s">
        <v>16282</v>
      </c>
    </row>
    <row r="5590" spans="1:30">
      <c r="A5590" s="55">
        <v>43949</v>
      </c>
      <c r="B5590" s="56" t="s">
        <v>21</v>
      </c>
      <c r="C5590" s="56" t="s">
        <v>4499</v>
      </c>
      <c r="D5590" s="56" t="s">
        <v>2194</v>
      </c>
      <c r="E5590" s="56" t="s">
        <v>16</v>
      </c>
      <c r="F5590" s="56" t="s">
        <v>2204</v>
      </c>
      <c r="G5590" s="56" t="s">
        <v>17</v>
      </c>
      <c r="H5590" s="56" t="s">
        <v>2234</v>
      </c>
      <c r="I5590" s="56" t="s">
        <v>32</v>
      </c>
      <c r="J5590" s="56" t="s">
        <v>2235</v>
      </c>
      <c r="K5590" s="56" t="s">
        <v>2236</v>
      </c>
      <c r="L5590" s="56" t="s">
        <v>18127</v>
      </c>
      <c r="M5590" s="56" t="s">
        <v>2237</v>
      </c>
      <c r="N5590" s="57">
        <v>200000</v>
      </c>
      <c r="O5590" s="62">
        <v>10000000</v>
      </c>
      <c r="P5590" s="56">
        <v>0.02</v>
      </c>
      <c r="Q5590" s="63" t="s">
        <v>815</v>
      </c>
      <c r="R5590" s="63" t="s">
        <v>815</v>
      </c>
      <c r="S5590" s="56" t="s">
        <v>2239</v>
      </c>
      <c r="T5590" s="56" t="s">
        <v>2211</v>
      </c>
      <c r="U5590" s="56" t="s">
        <v>32</v>
      </c>
      <c r="V5590" s="52"/>
      <c r="W5590" s="63" t="s">
        <v>815</v>
      </c>
      <c r="X5590" s="20">
        <v>0</v>
      </c>
      <c r="Y5590" s="56" t="s">
        <v>18128</v>
      </c>
      <c r="Z5590" s="56" t="s">
        <v>4443</v>
      </c>
      <c r="AA5590" s="7"/>
      <c r="AB5590" s="7"/>
      <c r="AC5590" s="7"/>
      <c r="AD5590" s="1" t="s">
        <v>16282</v>
      </c>
    </row>
    <row r="5591" spans="1:30">
      <c r="A5591" s="55">
        <v>43941</v>
      </c>
      <c r="B5591" s="56" t="s">
        <v>21</v>
      </c>
      <c r="C5591" s="56" t="s">
        <v>2648</v>
      </c>
      <c r="D5591" s="56" t="s">
        <v>3952</v>
      </c>
      <c r="E5591" s="56" t="s">
        <v>117</v>
      </c>
      <c r="F5591" s="56" t="s">
        <v>2688</v>
      </c>
      <c r="G5591" s="56" t="s">
        <v>17</v>
      </c>
      <c r="H5591" s="56" t="s">
        <v>2689</v>
      </c>
      <c r="I5591" s="56" t="s">
        <v>32</v>
      </c>
      <c r="J5591" s="56" t="s">
        <v>18129</v>
      </c>
      <c r="K5591" s="56"/>
      <c r="L5591" s="56" t="s">
        <v>18130</v>
      </c>
      <c r="M5591" s="56" t="s">
        <v>18131</v>
      </c>
      <c r="N5591" s="57">
        <v>3900</v>
      </c>
      <c r="O5591" s="62"/>
      <c r="P5591" s="56"/>
      <c r="Q5591" s="63" t="s">
        <v>815</v>
      </c>
      <c r="R5591" s="63" t="s">
        <v>815</v>
      </c>
      <c r="S5591" s="56" t="s">
        <v>2653</v>
      </c>
      <c r="T5591" s="56" t="s">
        <v>2691</v>
      </c>
      <c r="U5591" s="56" t="s">
        <v>32</v>
      </c>
      <c r="V5591" s="52"/>
      <c r="W5591" s="63" t="s">
        <v>815</v>
      </c>
      <c r="X5591" s="20">
        <v>0</v>
      </c>
      <c r="Y5591" s="56" t="s">
        <v>18132</v>
      </c>
      <c r="Z5591" s="56" t="s">
        <v>4443</v>
      </c>
      <c r="AA5591" s="7"/>
      <c r="AB5591" s="7"/>
      <c r="AC5591" s="7"/>
      <c r="AD5591" s="1" t="s">
        <v>16282</v>
      </c>
    </row>
    <row r="5592" spans="1:30">
      <c r="A5592" s="55">
        <v>43941</v>
      </c>
      <c r="B5592" s="56" t="s">
        <v>21</v>
      </c>
      <c r="C5592" s="56" t="s">
        <v>2648</v>
      </c>
      <c r="D5592" s="56" t="s">
        <v>3952</v>
      </c>
      <c r="E5592" s="56" t="s">
        <v>117</v>
      </c>
      <c r="F5592" s="56" t="s">
        <v>2688</v>
      </c>
      <c r="G5592" s="56" t="s">
        <v>17</v>
      </c>
      <c r="H5592" s="56" t="s">
        <v>2689</v>
      </c>
      <c r="I5592" s="56" t="s">
        <v>32</v>
      </c>
      <c r="J5592" s="56" t="s">
        <v>18129</v>
      </c>
      <c r="K5592" s="56"/>
      <c r="L5592" s="56" t="s">
        <v>18130</v>
      </c>
      <c r="M5592" s="56" t="s">
        <v>18131</v>
      </c>
      <c r="N5592" s="57">
        <v>3900</v>
      </c>
      <c r="O5592" s="62"/>
      <c r="P5592" s="56"/>
      <c r="Q5592" s="63" t="s">
        <v>815</v>
      </c>
      <c r="R5592" s="63" t="s">
        <v>815</v>
      </c>
      <c r="S5592" s="56" t="s">
        <v>2653</v>
      </c>
      <c r="T5592" s="56" t="s">
        <v>18133</v>
      </c>
      <c r="U5592" s="56" t="s">
        <v>32</v>
      </c>
      <c r="V5592" s="52"/>
      <c r="W5592" s="63" t="s">
        <v>815</v>
      </c>
      <c r="X5592" s="20">
        <v>0</v>
      </c>
      <c r="Y5592" s="56" t="s">
        <v>18132</v>
      </c>
      <c r="Z5592" s="56" t="s">
        <v>4443</v>
      </c>
      <c r="AA5592" s="7"/>
      <c r="AB5592" s="7"/>
      <c r="AC5592" s="7"/>
      <c r="AD5592" s="1" t="s">
        <v>16282</v>
      </c>
    </row>
    <row r="5593" spans="1:30">
      <c r="A5593" s="55">
        <v>43941</v>
      </c>
      <c r="B5593" s="56" t="s">
        <v>21</v>
      </c>
      <c r="C5593" s="56" t="s">
        <v>2648</v>
      </c>
      <c r="D5593" s="56" t="s">
        <v>3952</v>
      </c>
      <c r="E5593" s="56" t="s">
        <v>117</v>
      </c>
      <c r="F5593" s="56" t="s">
        <v>4121</v>
      </c>
      <c r="G5593" s="56" t="s">
        <v>17</v>
      </c>
      <c r="H5593" s="56" t="s">
        <v>4125</v>
      </c>
      <c r="I5593" s="56" t="s">
        <v>32</v>
      </c>
      <c r="J5593" s="56" t="s">
        <v>17735</v>
      </c>
      <c r="K5593" s="56"/>
      <c r="L5593" s="56" t="s">
        <v>18134</v>
      </c>
      <c r="M5593" s="56" t="s">
        <v>18135</v>
      </c>
      <c r="N5593" s="57">
        <v>13455</v>
      </c>
      <c r="O5593" s="62"/>
      <c r="P5593" s="56"/>
      <c r="Q5593" s="63" t="s">
        <v>815</v>
      </c>
      <c r="R5593" s="63" t="s">
        <v>815</v>
      </c>
      <c r="S5593" s="56" t="s">
        <v>2653</v>
      </c>
      <c r="T5593" s="56" t="s">
        <v>4126</v>
      </c>
      <c r="U5593" s="56" t="s">
        <v>32</v>
      </c>
      <c r="V5593" s="52"/>
      <c r="W5593" s="63" t="s">
        <v>815</v>
      </c>
      <c r="X5593" s="20">
        <v>0</v>
      </c>
      <c r="Y5593" s="56" t="s">
        <v>18136</v>
      </c>
      <c r="Z5593" s="56" t="s">
        <v>4443</v>
      </c>
      <c r="AA5593" s="7"/>
      <c r="AB5593" s="7"/>
      <c r="AC5593" s="7"/>
      <c r="AD5593" s="1" t="s">
        <v>16282</v>
      </c>
    </row>
    <row r="5594" spans="1:30">
      <c r="A5594" s="55">
        <v>43948</v>
      </c>
      <c r="B5594" s="56" t="s">
        <v>21</v>
      </c>
      <c r="C5594" s="56" t="s">
        <v>4451</v>
      </c>
      <c r="D5594" s="56" t="s">
        <v>2480</v>
      </c>
      <c r="E5594" s="56" t="s">
        <v>16</v>
      </c>
      <c r="F5594" s="56" t="s">
        <v>2481</v>
      </c>
      <c r="G5594" s="56" t="s">
        <v>17</v>
      </c>
      <c r="H5594" s="56" t="s">
        <v>2503</v>
      </c>
      <c r="I5594" s="56" t="s">
        <v>32</v>
      </c>
      <c r="J5594" s="56" t="s">
        <v>2490</v>
      </c>
      <c r="K5594" s="56"/>
      <c r="L5594" s="56" t="s">
        <v>2491</v>
      </c>
      <c r="M5594" s="56" t="s">
        <v>2492</v>
      </c>
      <c r="N5594" s="57">
        <v>500</v>
      </c>
      <c r="O5594" s="62"/>
      <c r="P5594" s="56"/>
      <c r="Q5594" s="63" t="s">
        <v>815</v>
      </c>
      <c r="R5594" s="63" t="s">
        <v>815</v>
      </c>
      <c r="S5594" s="56" t="s">
        <v>2488</v>
      </c>
      <c r="T5594" s="56" t="s">
        <v>2488</v>
      </c>
      <c r="U5594" s="56" t="s">
        <v>32</v>
      </c>
      <c r="V5594" s="52"/>
      <c r="W5594" s="63" t="s">
        <v>815</v>
      </c>
      <c r="X5594" s="20">
        <v>0</v>
      </c>
      <c r="Y5594" s="56" t="s">
        <v>18137</v>
      </c>
      <c r="Z5594" s="56" t="s">
        <v>4443</v>
      </c>
      <c r="AA5594" s="7"/>
      <c r="AB5594" s="7"/>
      <c r="AC5594" s="7"/>
      <c r="AD5594" s="1" t="s">
        <v>16282</v>
      </c>
    </row>
    <row r="5595" spans="1:30">
      <c r="A5595" s="55">
        <v>43948</v>
      </c>
      <c r="B5595" s="56" t="s">
        <v>21</v>
      </c>
      <c r="C5595" s="56" t="s">
        <v>4451</v>
      </c>
      <c r="D5595" s="56" t="s">
        <v>2480</v>
      </c>
      <c r="E5595" s="56" t="s">
        <v>16</v>
      </c>
      <c r="F5595" s="56" t="s">
        <v>2481</v>
      </c>
      <c r="G5595" s="56" t="s">
        <v>17</v>
      </c>
      <c r="H5595" s="56" t="s">
        <v>2524</v>
      </c>
      <c r="I5595" s="56" t="s">
        <v>32</v>
      </c>
      <c r="J5595" s="56" t="s">
        <v>2490</v>
      </c>
      <c r="K5595" s="56"/>
      <c r="L5595" s="56" t="s">
        <v>2491</v>
      </c>
      <c r="M5595" s="56" t="s">
        <v>2492</v>
      </c>
      <c r="N5595" s="57">
        <v>1453.2</v>
      </c>
      <c r="O5595" s="62"/>
      <c r="P5595" s="56"/>
      <c r="Q5595" s="63" t="s">
        <v>815</v>
      </c>
      <c r="R5595" s="63" t="s">
        <v>815</v>
      </c>
      <c r="S5595" s="56" t="s">
        <v>2488</v>
      </c>
      <c r="T5595" s="56" t="s">
        <v>2488</v>
      </c>
      <c r="U5595" s="56" t="s">
        <v>32</v>
      </c>
      <c r="V5595" s="52"/>
      <c r="W5595" s="63" t="s">
        <v>815</v>
      </c>
      <c r="X5595" s="20">
        <v>0</v>
      </c>
      <c r="Y5595" s="56" t="s">
        <v>18138</v>
      </c>
      <c r="Z5595" s="56" t="s">
        <v>4443</v>
      </c>
      <c r="AA5595" s="7"/>
      <c r="AB5595" s="7"/>
      <c r="AC5595" s="7"/>
      <c r="AD5595" s="1" t="s">
        <v>16282</v>
      </c>
    </row>
    <row r="5596" spans="1:30">
      <c r="A5596" s="55">
        <v>43930</v>
      </c>
      <c r="B5596" s="56" t="s">
        <v>1385</v>
      </c>
      <c r="C5596" s="56" t="s">
        <v>4444</v>
      </c>
      <c r="D5596" s="56" t="s">
        <v>1387</v>
      </c>
      <c r="E5596" s="56" t="s">
        <v>4456</v>
      </c>
      <c r="F5596" s="56" t="s">
        <v>4469</v>
      </c>
      <c r="G5596" s="56" t="s">
        <v>37</v>
      </c>
      <c r="H5596" s="56" t="s">
        <v>1713</v>
      </c>
      <c r="I5596" s="56" t="s">
        <v>32</v>
      </c>
      <c r="J5596" s="56" t="s">
        <v>1714</v>
      </c>
      <c r="K5596" s="56"/>
      <c r="L5596" s="56" t="s">
        <v>17799</v>
      </c>
      <c r="M5596" s="56" t="s">
        <v>1015</v>
      </c>
      <c r="N5596" s="57">
        <v>27000</v>
      </c>
      <c r="O5596" s="62"/>
      <c r="P5596" s="56"/>
      <c r="Q5596" s="63" t="s">
        <v>815</v>
      </c>
      <c r="R5596" s="63" t="s">
        <v>815</v>
      </c>
      <c r="S5596" s="56" t="s">
        <v>1715</v>
      </c>
      <c r="T5596" s="56"/>
      <c r="U5596" s="56" t="s">
        <v>32</v>
      </c>
      <c r="V5596" s="52"/>
      <c r="W5596" s="63" t="s">
        <v>815</v>
      </c>
      <c r="X5596" s="20">
        <v>0</v>
      </c>
      <c r="Y5596" s="56" t="s">
        <v>18139</v>
      </c>
      <c r="Z5596" s="56" t="s">
        <v>4443</v>
      </c>
      <c r="AA5596" s="7"/>
      <c r="AB5596" s="7"/>
      <c r="AC5596" s="7"/>
      <c r="AD5596" s="1" t="s">
        <v>16282</v>
      </c>
    </row>
    <row r="5597" spans="1:30">
      <c r="A5597" s="55">
        <v>43934</v>
      </c>
      <c r="B5597" s="56" t="s">
        <v>1385</v>
      </c>
      <c r="C5597" s="56" t="s">
        <v>4444</v>
      </c>
      <c r="D5597" s="56" t="s">
        <v>1387</v>
      </c>
      <c r="E5597" s="56" t="s">
        <v>4456</v>
      </c>
      <c r="F5597" s="56" t="s">
        <v>4469</v>
      </c>
      <c r="G5597" s="56" t="s">
        <v>17</v>
      </c>
      <c r="H5597" s="56" t="s">
        <v>1758</v>
      </c>
      <c r="I5597" s="56" t="s">
        <v>32</v>
      </c>
      <c r="J5597" s="56" t="s">
        <v>1759</v>
      </c>
      <c r="K5597" s="56"/>
      <c r="L5597" s="56" t="s">
        <v>18140</v>
      </c>
      <c r="M5597" s="56" t="s">
        <v>1760</v>
      </c>
      <c r="N5597" s="57">
        <v>10332</v>
      </c>
      <c r="O5597" s="62"/>
      <c r="P5597" s="56"/>
      <c r="Q5597" s="63" t="s">
        <v>815</v>
      </c>
      <c r="R5597" s="63" t="s">
        <v>815</v>
      </c>
      <c r="S5597" s="56" t="s">
        <v>1761</v>
      </c>
      <c r="T5597" s="56"/>
      <c r="U5597" s="56" t="s">
        <v>32</v>
      </c>
      <c r="V5597" s="52"/>
      <c r="W5597" s="63" t="s">
        <v>815</v>
      </c>
      <c r="X5597" s="20">
        <v>0</v>
      </c>
      <c r="Y5597" s="56" t="s">
        <v>18141</v>
      </c>
      <c r="Z5597" s="56" t="s">
        <v>4443</v>
      </c>
      <c r="AA5597" s="7"/>
      <c r="AB5597" s="7"/>
      <c r="AC5597" s="7"/>
      <c r="AD5597" s="1" t="s">
        <v>16282</v>
      </c>
    </row>
    <row r="5598" spans="1:30">
      <c r="A5598" s="55">
        <v>43956</v>
      </c>
      <c r="B5598" s="56" t="s">
        <v>1385</v>
      </c>
      <c r="C5598" s="56" t="s">
        <v>4444</v>
      </c>
      <c r="D5598" s="56" t="s">
        <v>1387</v>
      </c>
      <c r="E5598" s="56" t="s">
        <v>4456</v>
      </c>
      <c r="F5598" s="56" t="s">
        <v>1700</v>
      </c>
      <c r="G5598" s="56"/>
      <c r="H5598" s="56" t="s">
        <v>18142</v>
      </c>
      <c r="I5598" s="56" t="s">
        <v>32</v>
      </c>
      <c r="J5598" s="56" t="s">
        <v>18143</v>
      </c>
      <c r="K5598" s="56"/>
      <c r="L5598" s="56" t="s">
        <v>18144</v>
      </c>
      <c r="M5598" s="56" t="s">
        <v>18145</v>
      </c>
      <c r="N5598" s="57">
        <v>29500</v>
      </c>
      <c r="O5598" s="62"/>
      <c r="P5598" s="56"/>
      <c r="Q5598" s="63" t="s">
        <v>815</v>
      </c>
      <c r="R5598" s="63" t="s">
        <v>815</v>
      </c>
      <c r="S5598" s="56" t="s">
        <v>18146</v>
      </c>
      <c r="T5598" s="56"/>
      <c r="U5598" s="56" t="s">
        <v>32</v>
      </c>
      <c r="V5598" s="52"/>
      <c r="W5598" s="63" t="s">
        <v>815</v>
      </c>
      <c r="X5598" s="20">
        <v>0</v>
      </c>
      <c r="Y5598" s="56" t="s">
        <v>18147</v>
      </c>
      <c r="Z5598" s="56" t="s">
        <v>4443</v>
      </c>
      <c r="AA5598" s="7"/>
      <c r="AB5598" s="7"/>
      <c r="AC5598" s="7"/>
      <c r="AD5598" s="1" t="s">
        <v>16282</v>
      </c>
    </row>
  </sheetData>
  <autoFilter ref="A1:AD5598" xr:uid="{A192F2DA-6B21-435D-98CD-597649169922}"/>
  <hyperlinks>
    <hyperlink ref="R375" r:id="rId1" xr:uid="{64ED94A6-9B46-499F-9657-2569E62DA917}"/>
    <hyperlink ref="R278" r:id="rId2" xr:uid="{08C65EB7-2A19-4FB4-8A63-5792E6FD48A3}"/>
    <hyperlink ref="R430" r:id="rId3" xr:uid="{99576BC6-B6C4-4FB4-8ACE-92DB2AAB9263}"/>
    <hyperlink ref="R424" r:id="rId4" location="1" xr:uid="{0F33909B-C8E5-4A80-9D77-1B79BD5F2360}"/>
    <hyperlink ref="R426" r:id="rId5" location="1" xr:uid="{D5BFFD1C-2DD0-426F-8AF5-4B2C5226BF8D}"/>
    <hyperlink ref="R425" r:id="rId6" xr:uid="{BE7FD9E3-0D85-48D4-91F7-D5E41C79E770}"/>
    <hyperlink ref="R303" r:id="rId7" location="075f539f0b7223f116d2c85c4ce1b1752fccb0db1fd92284312b33310fb199ef6050e9373e0f36365cbb7737a0e49e582e657146a648fd13d54aa9e4338df879e807578fb1eeafd74fd88474128cf6c0fb7fab1a614a99046f48ee5adad5fea9dd6ffce871d776c51663f7fa03b362af" display="http://177.69.246.151:8090/portalcidadao/#075f539f0b7223f116d2c85c4ce1b1752fccb0db1fd92284312b33310fb199ef6050e9373e0f36365cbb7737a0e49e582e657146a648fd13d54aa9e4338df879e807578fb1eeafd74fd88474128cf6c0fb7fab1a614a99046f48ee5adad5fea9dd6ffce871d776c51663f7fa03b362af" xr:uid="{F8232632-AA09-4881-B1C6-84ACF6D1D8E3}"/>
    <hyperlink ref="R423" r:id="rId8" xr:uid="{14717644-4898-4A18-A437-732EA03CEF46}"/>
    <hyperlink ref="R415" r:id="rId9" location="075f539f0b7223f116d2c85c4ce1b1752fccb0db1fd92284312b33310fb199ef6050e9373e0f36365cbb7737a0e49e582e657146a648fd13d54aa9e4338df879e807578fb1eeafd74fd88474128cf6c0fb7fab1a614a99046f48ee5adad5fea9dd6ffce871d776c51663f7fa03b362af" display="http://www.diariomunicipal.com.br/amm-mg/ e http://ts.guaxupe.mg.gov.br:8080/portalcidadao/#075f539f0b7223f116d2c85c4ce1b1752fccb0db1fd92284312b33310fb199ef6050e9373e0f36365cbb7737a0e49e582e657146a648fd13d54aa9e4338df879e807578fb1eeafd74fd88474128cf6c0fb7fab1a614a99046f48ee5adad5fea9dd6ffce871d776c51663f7fa03b362af" xr:uid="{161C49A7-86F0-4BF9-BD3C-F3C74C3F84C8}"/>
    <hyperlink ref="R351" r:id="rId10" location="78c3e513dd43cb27d8a3e2f376196ffc656d7ea577b2c6fb4e0e266bf16d9ca2233%C4%B63605504ffedd94fb65b8146c82bd22841763a4457569e937a8372cb01473df21c376fcceb58f3c2a07c1a18048a34dd85fb547eb77f9cfe8123884287156ef4c66513f9dd55741dff02ac39faa0c7f257690651bc53f168a95a8bb14e2600ec0564398cdd0e93fadc74b9102fed15d79c04b0eeac5a935504dc8bb3f02b80e8b451373f5417be3badcdf8dc1deb1cb477bacd9b3d345d3cb7a24cbf7ec4b73a9596f32054958f18eff757f4ad647a17a3e6ae51059e1" display="http://ts.guaxupe.mg.gov.br:8080/portalcidadao/#78c3e513dd43cb27d8a3e2f376196ffc656d7ea577b2c6fb4e0e266bf16d9ca2233%C4%B63605504ffedd94fb65b8146c82bd22841763a4457569e937a8372cb01473df21c376fcceb58f3c2a07c1a18048a34dd85fb547eb77f9cfe8123884287156ef4c66513f9dd55741dff02ac39faa0c7f257690651bc53f168a95a8bb14e2600ec0564398cdd0e93fadc74b9102fed15d79c04b0eeac5a935504dc8bb3f02b80e8b451373f5417be3badcdf8dc1deb1cb477bacd9b3d345d3cb7a24cbf7ec4b73a9596f32054958f18eff757f4ad647a17a3e6ae51059e1" xr:uid="{49C63187-43AB-4A4A-B6D8-C7EB3675BCC6}"/>
    <hyperlink ref="R348" r:id="rId11" location="075f539f0b7223f116d2c85c4ce1b1752fccb0db1fd92284312b33310fb199ef6050e9373e0f36365cbb7737a0e49e582e657146a648fd13d54aa9e4338df879e807578fb1eeafd79a93f29f8a02f6ce32b30f161721d13c2d79298f3f68d2143539084206e590d4ec05b61f37019d2e9bbd15a92273bc2cf6e42ae83496e1f9" display="http://portalcidadao.lagoasanta.mg.gov.br:8080/portalcidadao/#075f539f0b7223f116d2c85c4ce1b1752fccb0db1fd92284312b33310fb199ef6050e9373e0f36365cbb7737a0e49e582e657146a648fd13d54aa9e4338df879e807578fb1eeafd79a93f29f8a02f6ce32b30f161721d13c2d79298f3f68d2143539084206e590d4ec05b61f37019d2e9bbd15a92273bc2cf6e42ae83496e1f9" xr:uid="{0C322C5E-4F93-4DA3-B709-B23249664DCF}"/>
    <hyperlink ref="R421" r:id="rId12" xr:uid="{AD70AE4D-70FF-446B-A1BB-D8E636E3D2A6}"/>
    <hyperlink ref="R439" r:id="rId13" xr:uid="{43D30681-2545-4BFB-B467-1162F414DE0F}"/>
    <hyperlink ref="R416" r:id="rId14" xr:uid="{697696BD-3C48-4EB7-875F-5893A367D0CB}"/>
    <hyperlink ref="R367" r:id="rId15" xr:uid="{3546C43C-FA87-4D13-8E96-CE0D286D4F91}"/>
    <hyperlink ref="R428" r:id="rId16" xr:uid="{4B4AF9C9-C61C-4632-ADC9-9F47E5540D86}"/>
    <hyperlink ref="R374" r:id="rId17" xr:uid="{AEA10218-B232-4AC3-8B35-C13D76AF7921}"/>
    <hyperlink ref="R372" r:id="rId18" xr:uid="{BBBC401C-5E40-40F4-9911-C8612AF1C414}"/>
    <hyperlink ref="R371" r:id="rId19" xr:uid="{F09F2622-8943-419A-A01E-0A7536F448B0}"/>
    <hyperlink ref="S373" r:id="rId20" xr:uid="{5EC4B101-B552-4791-B68D-35F96511C7FF}"/>
    <hyperlink ref="R377" r:id="rId21" xr:uid="{C0A3C40B-37D3-4DEE-9A50-B3B2C25B2365}"/>
    <hyperlink ref="R378" r:id="rId22" xr:uid="{6249C597-3D6C-4978-8997-B2CB2A87725E}"/>
    <hyperlink ref="R376" r:id="rId23" xr:uid="{434D5089-74F4-42EE-B581-67F4A51EB697}"/>
    <hyperlink ref="R317" r:id="rId24" xr:uid="{C72D161D-F502-48DE-B3B1-318EB85C2433}"/>
    <hyperlink ref="R414:R416" r:id="rId25" display="http://pt.viscondedoriobranco.mg.gov.br/Relatorios/Detalhamento_Despesa.php?ID8_DESP=03351001&amp;STR_EXR_EXR=2020&amp;CHAR_ID_EMP=1&amp;LG_OP_DESP=N" xr:uid="{71372530-2472-42FD-AFE5-6257A46B5BD4}"/>
    <hyperlink ref="R466" r:id="rId26" xr:uid="{B4B3A7D3-493C-442D-A4AD-41F58C4CBFE8}"/>
    <hyperlink ref="R550" r:id="rId27" xr:uid="{EE5F06D6-A4A1-43DA-9029-4DDAB8FBDFA3}"/>
    <hyperlink ref="R556" r:id="rId28" xr:uid="{2C87E603-2714-4CBD-A687-016EBEF2CED8}"/>
    <hyperlink ref="R445" r:id="rId29" xr:uid="{BC651DD9-D761-419D-A2AF-64FE413BDA79}"/>
    <hyperlink ref="R670" r:id="rId30" xr:uid="{A5215E0B-23BC-4589-8F59-F63E0C17BFFA}"/>
    <hyperlink ref="R701" r:id="rId31" xr:uid="{C90A4B9C-0284-4B8B-9CCE-A151B9F25330}"/>
    <hyperlink ref="R725" r:id="rId32" xr:uid="{9A370D35-83C5-44B7-A977-4882C7D46A7A}"/>
    <hyperlink ref="R792" r:id="rId33" xr:uid="{281CBA1A-33A7-40F1-B8A9-4778A5A12271}"/>
    <hyperlink ref="R799" r:id="rId34" xr:uid="{66468A98-E209-4008-A3A1-7BD1AF2A6124}"/>
    <hyperlink ref="R974" r:id="rId35" xr:uid="{00000000-0004-0000-0000-000000000000}"/>
    <hyperlink ref="R981" r:id="rId36" xr:uid="{00000000-0004-0000-0000-000001000000}"/>
    <hyperlink ref="R984" r:id="rId37" xr:uid="{00000000-0004-0000-0000-000002000000}"/>
    <hyperlink ref="R986" r:id="rId38" xr:uid="{00000000-0004-0000-0000-000003000000}"/>
    <hyperlink ref="S910" display="http://www.recife.pe.gov.br/portalcompras/app/RotDispensaInexigibilidadeDetalhes.php?Numero=9&amp;Ano=2020&amp;TipoDisIne=4&amp;Select=2&amp;Opcao=D&amp;Objeto=PARA+ATENDER+AS+NECESSIDADES+DA+REDE+MUNICIPAL+DE+SAUDE%2C+CONF.+CI+143%2F2020+-+COVID+19-+GAAH+DE+16%2F03%2F2020+-" xr:uid="{00000000-0004-0000-0000-000004000000}"/>
    <hyperlink ref="S912" display="http://www.recife.pe.gov.br/portalcompras/app/RotDispensaInexigibilidadeDetalhes.php?Numero=11&amp;Ano=2020&amp;TipoDisIne=4&amp;Select=2&amp;Opcao=D&amp;Objeto=%C3%93culos+de+Prote%C3%A7%C3%A3o+Incolor+em+Acr%C3%ADlico++Anti-Emba%C3%A7ante+e+Anti-Riscos+para+realiza%C3%A7%C" xr:uid="{00000000-0004-0000-0000-000005000000}"/>
    <hyperlink ref="S1158" r:id="rId39" xr:uid="{1C0367A1-11C2-4384-A8D7-AA002C25AD24}"/>
    <hyperlink ref="R1159" r:id="rId40" xr:uid="{222D767F-C3CF-498D-B57B-2486A0CE9C6E}"/>
    <hyperlink ref="R1182" r:id="rId41" xr:uid="{40F06B8B-F3E2-4265-BBF4-917F1990ADB6}"/>
    <hyperlink ref="R1187" r:id="rId42" xr:uid="{D5620F88-B2E4-4955-A191-CA3F7C04A823}"/>
    <hyperlink ref="R1189" r:id="rId43" xr:uid="{05353FEB-421D-4E9D-9926-00F08AD44F07}"/>
    <hyperlink ref="R1192" r:id="rId44" xr:uid="{6DEB3E06-311B-4E90-BEBD-AC250CD15141}"/>
    <hyperlink ref="R1194" r:id="rId45" xr:uid="{43BE8D9E-7AD8-4BA5-B009-6AB3CBAE1696}"/>
    <hyperlink ref="R1195" r:id="rId46" xr:uid="{F3ED3357-E927-4FAE-88B2-2CFB1193B48F}"/>
    <hyperlink ref="R1196" r:id="rId47" xr:uid="{659F318D-43E5-4CA1-9898-9FAFBD17A5EE}"/>
    <hyperlink ref="R1198" r:id="rId48" xr:uid="{904310C4-E6B5-4640-A40B-A620E36D6490}"/>
    <hyperlink ref="R1199" r:id="rId49" xr:uid="{B4ADCFE3-EEB5-45DB-A415-56444CC47978}"/>
    <hyperlink ref="R1205" r:id="rId50" xr:uid="{6367CD6C-E2D8-48D4-A3C7-68B4E76FAD30}"/>
    <hyperlink ref="R1207" r:id="rId51" xr:uid="{AA515627-A2D0-45D9-854D-712ECCE41DA4}"/>
    <hyperlink ref="R1222" r:id="rId52" xr:uid="{766338ED-290D-4346-959C-5BC3A4505B29}"/>
    <hyperlink ref="R1240" r:id="rId53" xr:uid="{95C98E3C-9586-4B4D-ADD5-C5D52A2BC974}"/>
    <hyperlink ref="R1250" r:id="rId54" xr:uid="{0FF4CC5F-87A8-4EBA-B7DE-950ADF050E44}"/>
    <hyperlink ref="R1253" r:id="rId55" xr:uid="{79908056-5E38-4EB3-A7D6-CACAB66B6D77}"/>
    <hyperlink ref="R1254" r:id="rId56" xr:uid="{A9A2F66D-5849-47E3-AC62-39575C20B993}"/>
    <hyperlink ref="R1255" r:id="rId57" xr:uid="{7D78C7CB-B608-4042-A8C6-18EF89B9D262}"/>
    <hyperlink ref="R1261" r:id="rId58" xr:uid="{8ABDD3DF-D900-4E20-BB2A-2323A3471171}"/>
    <hyperlink ref="R1263" r:id="rId59" xr:uid="{9E2E5983-5F4B-47F5-A9EF-1CBCD97D948A}"/>
    <hyperlink ref="R1276" r:id="rId60" xr:uid="{E42F690A-3EA6-4B29-A9DD-6D647D3B9D76}"/>
    <hyperlink ref="R1277" r:id="rId61" xr:uid="{0ADADDFE-0FC2-4483-AA2C-C0DD577E1276}"/>
    <hyperlink ref="R1278" r:id="rId62" xr:uid="{4C2F98A5-6597-492F-B1B5-6B02406678CA}"/>
    <hyperlink ref="R1280" r:id="rId63" xr:uid="{432DA1D4-0FBF-4B47-AA73-A58822042BCB}"/>
    <hyperlink ref="R1284" r:id="rId64" xr:uid="{0D9B0A8E-693D-4C82-BF2F-06E9376CFFF7}"/>
    <hyperlink ref="R1285" r:id="rId65" xr:uid="{A256C79C-CAB3-40E8-886A-C94F2CF101BF}"/>
    <hyperlink ref="R1286" r:id="rId66" xr:uid="{E6C93162-FBDA-4A7F-8BA3-9CCB8B865B4A}"/>
    <hyperlink ref="R1279" r:id="rId67" xr:uid="{97463835-A3B8-4F92-8BCC-759460AD51EE}"/>
    <hyperlink ref="R1291" r:id="rId68" xr:uid="{035F647B-B84C-4A35-A94C-9FA28AFEADB3}"/>
    <hyperlink ref="R1292" r:id="rId69" xr:uid="{9B5A936B-8FF3-4F22-ABFD-7EA705345869}"/>
    <hyperlink ref="R1295" r:id="rId70" xr:uid="{8868757C-77CA-4349-8363-AFE0D0351339}"/>
    <hyperlink ref="R1293" r:id="rId71" xr:uid="{8572F5F9-B0A7-4ABA-8AF0-C4083AB7AE0F}"/>
    <hyperlink ref="R1310" r:id="rId72" xr:uid="{5F8BE501-0496-4D1F-801C-2AE10AC3BC33}"/>
    <hyperlink ref="R1311" r:id="rId73" xr:uid="{BA613C7F-4E5D-4AB8-A77D-A9C58F20CC6E}"/>
    <hyperlink ref="R1312" r:id="rId74" xr:uid="{49FB27A7-46EB-45F5-9E24-6D3554089B84}"/>
    <hyperlink ref="R1313" r:id="rId75" xr:uid="{699F356F-86D1-4DD6-A940-41562C697B15}"/>
    <hyperlink ref="R1314" r:id="rId76" xr:uid="{5FD98471-5DDA-41DB-B2E3-94CB9F77BFDE}"/>
    <hyperlink ref="R1315" r:id="rId77" xr:uid="{D41E4003-89D9-43C3-A761-90F5D60D40C1}"/>
    <hyperlink ref="R1316" r:id="rId78" xr:uid="{8E56C811-1DE9-4F54-BE28-4CC194070A0F}"/>
    <hyperlink ref="R1203" r:id="rId79" xr:uid="{458EA663-A00B-4680-A0B8-0EABD6F92970}"/>
    <hyperlink ref="R1204" r:id="rId80" xr:uid="{94E1193E-B4DB-48A3-8568-2D91D5DC76C9}"/>
    <hyperlink ref="R1212" r:id="rId81" xr:uid="{621A6A71-0CAA-429E-9FD8-14F637F7A82B}"/>
    <hyperlink ref="R1226" r:id="rId82" xr:uid="{824B90E5-5EA5-4DAE-B92C-BB8342B4CA05}"/>
    <hyperlink ref="R1228" r:id="rId83" xr:uid="{DE94E462-074D-4D01-8AE2-2406211BDB17}"/>
    <hyperlink ref="R1328" r:id="rId84" xr:uid="{ADD82C6D-9AEF-E346-814A-9AF84E67C1BA}"/>
    <hyperlink ref="S1331" r:id="rId85" xr:uid="{7E083479-9D98-2D4C-A145-A51E30DECEE6}"/>
    <hyperlink ref="R1332" r:id="rId86" xr:uid="{6BD4FAF1-9C81-6D44-9646-3F1A6A2EF71E}"/>
    <hyperlink ref="R1354" r:id="rId87" xr:uid="{A9F6D0D2-550C-F348-9A17-560AD35EB694}"/>
    <hyperlink ref="R1352" r:id="rId88" xr:uid="{6F5F3EF1-F080-6B4E-AC0E-A873CB69C991}"/>
    <hyperlink ref="R1353" r:id="rId89" xr:uid="{013EA4DA-661E-9748-B0A5-D8BAEFE6EA26}"/>
    <hyperlink ref="R1355" r:id="rId90" location="lote/itens" xr:uid="{27A26024-9C05-0648-91CD-36AAF638F5F7}"/>
    <hyperlink ref="R1356" r:id="rId91" location="arquivos" xr:uid="{5FF4EEFD-1296-4448-B05D-9B1F6EADDE70}"/>
    <hyperlink ref="R1359" r:id="rId92" location="arquivos" xr:uid="{EC713B5C-E371-C84C-8C37-DA376925EC71}"/>
    <hyperlink ref="R1365" r:id="rId93" location="lote/itens" xr:uid="{062779B2-BB24-2A41-B2DE-54D8C1AD66AE}"/>
    <hyperlink ref="R1366" r:id="rId94" location="lote/itens" xr:uid="{B580BF16-5F7B-424D-BBDB-7FA2A81574A6}"/>
    <hyperlink ref="R1369" r:id="rId95" xr:uid="{E0B205B7-8C69-894C-A7A6-E4BE0E43BFFC}"/>
    <hyperlink ref="S1373" r:id="rId96" xr:uid="{5E6EBB5C-5D15-2943-B33E-1C26FB7D090C}"/>
    <hyperlink ref="R1373" r:id="rId97" xr:uid="{CA73E4D2-510A-C540-A1D9-57969AFD3205}"/>
    <hyperlink ref="R1374" r:id="rId98" xr:uid="{7EFF884D-D7ED-4B43-881F-4219D9415663}"/>
    <hyperlink ref="R1375" r:id="rId99" xr:uid="{54B850DC-0DE3-CD49-825C-28068E1E9636}"/>
    <hyperlink ref="R1372" r:id="rId100" xr:uid="{5C440BF7-D965-614C-8E57-6D85F2F14AC2}"/>
    <hyperlink ref="S1376" r:id="rId101" xr:uid="{315A3688-9DFD-3D4D-856F-47ED4E9B6C2C}"/>
    <hyperlink ref="R1377" r:id="rId102" xr:uid="{777B6302-AB79-DD47-852D-6FF26F2B5FDC}"/>
    <hyperlink ref="S1377" r:id="rId103" xr:uid="{6CC78E21-0BAD-CD4D-9A68-CEECEBAFD845}"/>
    <hyperlink ref="R1378" r:id="rId104" xr:uid="{1AD8AA71-3747-1E4B-AB7B-A7BBFD99D9B2}"/>
    <hyperlink ref="R1379" r:id="rId105" xr:uid="{1352CFA0-3ECE-174B-AD3E-0146CE57DF7A}"/>
    <hyperlink ref="R1346" r:id="rId106" xr:uid="{E4033673-E3B9-434D-8070-2D976AB4221C}"/>
    <hyperlink ref="S1396" r:id="rId107" xr:uid="{CB8FD429-3093-4A4F-B1CD-A44105C65C41}"/>
    <hyperlink ref="R1396" r:id="rId108" xr:uid="{3BDBDEFF-DB8F-B44A-B058-250649605A85}"/>
    <hyperlink ref="R1437" r:id="rId109" location="titulo" xr:uid="{B7321E93-B4C9-094A-8156-0E816473CD0F}"/>
    <hyperlink ref="S1438" r:id="rId110" xr:uid="{4D9E0DE9-947B-8B43-BA38-3596C6C3CCD5}"/>
    <hyperlink ref="R1434" r:id="rId111" xr:uid="{DABE4FE5-3291-2E4F-B2F6-C422C40896CC}"/>
    <hyperlink ref="S1434" r:id="rId112" xr:uid="{5981D043-828D-1140-A384-439F2E513FAA}"/>
    <hyperlink ref="R1435" r:id="rId113" xr:uid="{C329872F-0FBE-B14B-87D1-59AA3F0C008E}"/>
    <hyperlink ref="R1361" r:id="rId114" location="arquivos" xr:uid="{DB7C6829-652F-004C-AEAA-98E821ACA251}"/>
    <hyperlink ref="R1559" r:id="rId115" xr:uid="{40DF79BD-AB51-4622-9A93-5518E096004E}"/>
    <hyperlink ref="R1596" r:id="rId116" xr:uid="{D2FF356D-FAE9-47BF-BF12-D3D9CB11487A}"/>
    <hyperlink ref="R1581" r:id="rId117" xr:uid="{2CBFADA5-37DB-4316-9230-378E4D61219B}"/>
    <hyperlink ref="R1595" r:id="rId118" xr:uid="{352C4054-0393-44CF-8947-5E8708203A4F}"/>
    <hyperlink ref="R1571" r:id="rId119" xr:uid="{58B9DEF2-C72D-4A2A-8A81-59B6120E49F7}"/>
    <hyperlink ref="R1614" r:id="rId120" xr:uid="{9739695F-4EF2-44BC-842B-3AE16490CCF2}"/>
    <hyperlink ref="R1569" r:id="rId121" xr:uid="{86CE28E3-9703-4F8C-A1D1-EF846F79935F}"/>
    <hyperlink ref="R1586" r:id="rId122" xr:uid="{C962221F-9E8C-4DE3-A8A7-107A229D3947}"/>
    <hyperlink ref="S1575" r:id="rId123" xr:uid="{D8C3E330-92C6-4CEE-A387-AAE8F39B0B51}"/>
    <hyperlink ref="S1562" r:id="rId124" display="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0/04/2020&amp;Botao=&amp;+=Array" xr:uid="{4744FF0F-DEE9-475A-8B81-F01E4A01D9B0}"/>
    <hyperlink ref="R1560" r:id="rId125" xr:uid="{5E9AE7C2-30DF-48E2-ADED-43C2EEDBCDE0}"/>
    <hyperlink ref="R1561" r:id="rId126" xr:uid="{90A45BD9-6109-4992-8024-5F9B72A7EE03}"/>
    <hyperlink ref="R1563" r:id="rId127" xr:uid="{2F3BD096-19F0-46BA-A00C-72D29DDBA9E8}"/>
    <hyperlink ref="R1565" r:id="rId128" xr:uid="{78AFB1CE-3941-4C67-8A2E-2F29F9B0B431}"/>
    <hyperlink ref="S1565" r:id="rId129" xr:uid="{C5622CF8-015F-4DB4-9F10-189F0E4162FB}"/>
    <hyperlink ref="R1576" r:id="rId130" xr:uid="{F8711EA3-CA60-46B1-931C-197AF4D14A04}"/>
    <hyperlink ref="R1573" r:id="rId131" display="https://www1.compras.mg.gov.br/processocompra/processo/consultaProcessoCompra.html?idProcessoCompraSelecionado=&amp;procedimentoProcessoSelecionado=&amp;unidadeCompra=&amp;possuiPregao=&amp;possuiEdital=&amp;estaPesquisando=true&amp;metodo=pesquisar&amp;textoConfirmacao=&amp;orgaoEntidade=1250&amp;codigoUnidadeCompra=&amp;numero=&amp;ano=2020&amp;situacao=&amp;procedimentoModificado=&amp;procedimento1=&amp;procedimento2=&amp;procedimento3=&amp;procedimento4=&amp;especializacao=&amp;dataCriacaoDe=&amp;dataCriacaoAte=&amp;dataLicitacaoDe=&amp;dataLicitacaoAte=&amp;linhaFornecimento=&amp;linhaFornecimentoOpcaoEOu=E&amp;linhaFornecimentoOpcaoSem=&amp;descricaoMaterialOuServico=avental&amp;descricaoMaterialOuServicoOpcaoEOu=E&amp;descricaoMaterialOuServicoOpcaoSem=&amp;especificacaoItemMaterialOuServico=&amp;especificacaoItemMaterialOuServicoOpcaoEOu=E&amp;especificacaoItemMaterialOuServicoOpcaoSem=" xr:uid="{2E17C821-4B45-4426-959A-D2C9B1551519}"/>
    <hyperlink ref="R1594" r:id="rId132" display="https://www1.compras.mg.gov.br/processocompra/processo/consultaProcessoCompra.html?idProcessoCompraSelecionado=&amp;procedimentoProcessoSelecionado=&amp;unidadeCompra=&amp;possuiPregao=&amp;possuiEdital=&amp;estaPesquisando=true&amp;metodo=pesquisar&amp;textoConfirmacao=&amp;orgaoEntidade=1250&amp;codigoUnidadeCompra=&amp;numero=&amp;ano=2020&amp;situacao=&amp;procedimentoModificado=&amp;procedimento1=&amp;procedimento2=&amp;procedimento3=&amp;procedimento4=&amp;especializacao=&amp;dataCriacaoDe=&amp;dataCriacaoAte=&amp;dataLicitacaoDe=&amp;dataLicitacaoAte=&amp;linhaFornecimento=&amp;linhaFornecimentoOpcaoEOu=E&amp;linhaFornecimentoOpcaoSem=&amp;descricaoMaterialOuServico=avental&amp;descricaoMaterialOuServicoOpcaoEOu=E&amp;descricaoMaterialOuServicoOpcaoSem=&amp;especificacaoItemMaterialOuServico=&amp;especificacaoItemMaterialOuServicoOpcaoEOu=E&amp;especificacaoItemMaterialOuServicoOpcaoSem=" xr:uid="{6ADECC0D-4888-4B6A-A4B7-037F2510E820}"/>
    <hyperlink ref="R1566" r:id="rId133" xr:uid="{8E1F029B-D4F5-4212-8560-302D15173297}"/>
    <hyperlink ref="R1567" r:id="rId134" xr:uid="{3E405F01-A792-4428-ACB0-F0F6B51422F3}"/>
    <hyperlink ref="R1583" r:id="rId135" xr:uid="{E61F837A-7033-4E27-BF19-19BF23FFC022}"/>
    <hyperlink ref="R1613" r:id="rId136" xr:uid="{E47C6C02-7455-4474-AFFD-540422FE537A}"/>
    <hyperlink ref="R1591" r:id="rId137" location="/publicacoes" xr:uid="{73804796-F178-43C0-9920-CDAF852AAF1E}"/>
    <hyperlink ref="S1578" r:id="rId138" xr:uid="{B4F16F41-87CC-4D6A-8984-2C6815251292}"/>
    <hyperlink ref="R1615" r:id="rId139" xr:uid="{662C7C9C-765E-432B-A19A-9D91AC86D435}"/>
    <hyperlink ref="S1663" r:id="rId140" xr:uid="{AEB04418-696D-4ADA-A703-6217C64F2497}"/>
    <hyperlink ref="R1652" r:id="rId141" xr:uid="{E9B9A7D5-7FA3-40D2-A203-FABCBAC6CD86}"/>
    <hyperlink ref="S1668" r:id="rId142" xr:uid="{627DFAD1-85C3-499D-B9BB-AA3717A08D2C}"/>
    <hyperlink ref="R1668" r:id="rId143" xr:uid="{8E634438-BE82-45DC-A68F-C5DDDF1C6E66}"/>
    <hyperlink ref="R1676" r:id="rId144" xr:uid="{95E64632-C173-468D-B928-571783AD3C34}"/>
    <hyperlink ref="S1676" r:id="rId145" xr:uid="{B22287DD-7115-4F96-9282-2A5079B5B4BC}"/>
    <hyperlink ref="S1776" r:id="rId146" display="http://www.recife.pe.gov.br/portalcompras/app/RotDispensaInexigibilidadeDetalhes.php?Numero=49&amp;Ano=2020&amp;TipoDisIne=4&amp;Select=2&amp;Opcao=D&amp;Objeto=PARA+ATENDER+AS+NECESSIDADES+DA+REDE+MUNICIPAL+DE+SAUDE%2C+CONF.+CI+49%2F2020+-+GCR+DE+20%2F03%2F2020+-+COVID+19+-+DL+49%2F2020+-+CC+2020.4801.01.0799.0077.&amp;ObjetoP=&amp;Orgao=48&amp;Unidade=1&amp;DataIni=01/01/2020&amp;DataFim=21/04/2020&amp;Botao=&amp;+=Array" xr:uid="{23024CFE-940A-4178-8D8F-7DB858D5E170}"/>
    <hyperlink ref="S1774" r:id="rId147" xr:uid="{C696F301-B509-417B-A72B-75898D37964C}"/>
    <hyperlink ref="S1685" r:id="rId148" xr:uid="{6D47C5B5-A651-4177-A4BB-99FD0915C075}"/>
    <hyperlink ref="R1671" r:id="rId149" location="contratos" xr:uid="{66A58733-335F-4318-9B1D-107989FEE281}"/>
    <hyperlink ref="R1658" r:id="rId150" xr:uid="{B4A15881-6689-46F2-95E4-CC3F5CB3497C}"/>
    <hyperlink ref="R1754" r:id="rId151" xr:uid="{8CEA0640-777D-4178-8FAD-0C7C9C9261C8}"/>
    <hyperlink ref="S1653" r:id="rId152" xr:uid="{4E5E30DE-6454-4E82-9F58-AC953770136F}"/>
    <hyperlink ref="R1745" r:id="rId153" xr:uid="{7C103EBE-3E8F-4EDA-B832-07EC26814562}"/>
    <hyperlink ref="R1701" r:id="rId154" xr:uid="{F6928255-E2FA-4BC5-B9B6-0E20FDDD2C41}"/>
    <hyperlink ref="S1664" r:id="rId155" xr:uid="{0151AD50-17B1-4605-9606-DAC0B472BDCE}"/>
    <hyperlink ref="S1729" r:id="rId156" xr:uid="{A8F4BA6C-8FAB-41EB-B9DF-2A7C883F66AB}"/>
    <hyperlink ref="S1688" r:id="rId157" xr:uid="{005DBB8A-44C8-4B4A-9D76-AC011393E4A5}"/>
    <hyperlink ref="R1655" r:id="rId158" xr:uid="{0670AAA3-2CF2-41E1-A40C-8FF3434417BD}"/>
    <hyperlink ref="R1784" r:id="rId159" location="titulo" xr:uid="{69E0EB18-9916-47CC-9A7E-F4D7803EBDD6}"/>
    <hyperlink ref="S1784" r:id="rId160" xr:uid="{3FA90BDC-9B6A-42D2-9EFB-869BEAC344E0}"/>
    <hyperlink ref="S1650" r:id="rId161" display="http://www.recife.pe.gov.br/portalcompras/app/RotDispensaInexigibilidadeDetalhes.php?Numero=108&amp;Ano=2020&amp;TipoDisIne=58&amp;Select=2&amp;Opcao=&amp;Objeto=PARA+ATENDER+AS+NECESSIDADES+DA+REDE+MUNICIPAL+DE+SAUDE%2C+CONF.+CI+77%2F2020+-+GCR+DE+30%2F03%2F2020+-+COVID+19+-+DL+108%2F2020+-+CC+2020.4801.01.0799.0077.&amp;ObjetoP=&amp;Orgao=48&amp;Unidade=1&amp;DataIni=01/01/2020&amp;DataFim=22/04/2020&amp;Botao=&amp;+=Array" xr:uid="{75B7E408-6F68-4597-94C6-61BD07643B7B}"/>
    <hyperlink ref="S1649" r:id="rId162" xr:uid="{4529E22A-2B68-4297-8296-D59055B48386}"/>
    <hyperlink ref="S1648" r:id="rId163" xr:uid="{DE2B93F7-9F69-4057-80E3-62E99F621373}"/>
    <hyperlink ref="R1645" r:id="rId164" xr:uid="{6CE83C14-7C87-472F-89D8-72C4CAA569F7}"/>
    <hyperlink ref="R1755" r:id="rId165" xr:uid="{D691EDFB-0F81-4832-B02D-7ED2F8031BE3}"/>
    <hyperlink ref="R1757" r:id="rId166" xr:uid="{AF952A0F-15C2-40C0-94DD-89DADA93F4A2}"/>
    <hyperlink ref="R1760" r:id="rId167" xr:uid="{05702946-76AC-4162-A8C6-7672B53DE131}"/>
    <hyperlink ref="R1667" r:id="rId168" display="https://www.google.com/url?sa=t&amp;rct=j&amp;q=&amp;esrc=s&amp;source=web&amp;cd=1&amp;ved=2ahUKEwi51vLC7rDpAhVCA9QKHbwnBRoQFjAAegQIAxAB&amp;url=http%3A%2F%2Fwww-storage.voxtecnologia.com.br%2F%3Fm%3Dsigpub.publicacao%26f%3D182%26i%3Dpublicado_74553_2020-04-20_2588d49b166041b16b8e063b00128ccf.pdf&amp;usg=AOvVaw2GX3pPMgqNviSs-R2WJacC" xr:uid="{A569D3C0-3307-49A8-8696-A185393963AF}"/>
    <hyperlink ref="S1777" r:id="rId169" display="http://www.recife.pe.gov.br/portalcompras/app/RotDispensaInexigibilidadeDetalhes.php?Numero=25&amp;Ano=2020&amp;TipoDisIne=4&amp;Select=2&amp;Opcao=D&amp;Objeto=M%C3%A1scara%2C+respirador%2C+n95%2C+filtro+mec%C3%A2nico+de+tnt+%2C+para+atender+demanda+do+Plano+de+Contig%C3%AAncia+COVID-19.&amp;ObjetoP=&amp;Orgao=48&amp;Unidade=1&amp;DataIni=01/01/2020&amp;DataFim=21/04/2020&amp;Botao=&amp;+=Array" xr:uid="{ABF3B749-1A8F-4A64-A6C1-9930153A7FDE}"/>
    <hyperlink ref="S1780" r:id="rId170" display="http://www.recife.pe.gov.br/portalcompras/app/RotDispensaInexigibilidadeDetalhes.php?Numero=21&amp;Ano=2020&amp;TipoDisIne=4&amp;Select=2&amp;Opcao=D&amp;Objeto=Ventilador+pulmonar%3B+oximetro+de+pulso+de+mesa%3B+ox%C3%ADmetro+de+pulso%2C+para+atender+demanda+do+Plano+de+Contig%C3%AAncia+COVID-19.&amp;ObjetoP=&amp;Orgao=48&amp;Unidade=1&amp;DataIni=01/01/2020&amp;DataFim=20/04/2020&amp;Botao=&amp;+=Array" xr:uid="{448876A3-61AC-497A-B128-2266B39EF1FA}"/>
    <hyperlink ref="R41" r:id="rId171" display="https://www.imprensaoficial.com.br/ENegocios/MostraDetalhesLicitacao_14_3.aspx?IdLicitacao=1405513" xr:uid="{E043E182-0483-4388-841C-F10076282061}"/>
    <hyperlink ref="S4947" r:id="rId172" xr:uid="{1E7A608F-5EE9-49A1-BC87-54FA1522D3CA}"/>
    <hyperlink ref="T4863" r:id="rId173" xr:uid="{3C9D5A8F-4E47-4442-8256-C3EDDC11D881}"/>
    <hyperlink ref="T4876" r:id="rId174" xr:uid="{0BD286BD-BA31-4FD1-9224-CC52EED2A713}"/>
    <hyperlink ref="T5270" r:id="rId175" xr:uid="{6D8AC067-D062-417E-9746-05F4DF71B79C}"/>
    <hyperlink ref="T5272" r:id="rId176" xr:uid="{DFF550F2-64B0-4647-9522-B07A30971A99}"/>
    <hyperlink ref="S5273" r:id="rId177" xr:uid="{11679936-29B3-4BDD-9EBC-F825118B4143}"/>
    <hyperlink ref="S5274" r:id="rId178" xr:uid="{821A5FB2-9D33-45C1-9420-A82DE527A4A2}"/>
    <hyperlink ref="S5279" r:id="rId179" xr:uid="{9DBC6206-8DF2-40CA-A042-837E8BA39019}"/>
    <hyperlink ref="S5280" r:id="rId180" xr:uid="{0E8F9202-9BD2-41EA-8FC9-E7CB13587887}"/>
    <hyperlink ref="S5283" r:id="rId181" xr:uid="{3D68D767-8B52-4FA6-9446-8C1A87F5C636}"/>
    <hyperlink ref="T5287" r:id="rId182" display="http://www.recife.pe.gov.br/portalcompras/app/RotDispensaInexigibilidadeDetalhes.php?Numero=71&amp;Ano=2020&amp;TipoDisIne=58&amp;Select=2&amp;Opcao=&amp;Objeto=LOCACAO+DE+ESTRUTRURA+TEMPORARIA+DE+LEITOS+NAS+POLICLINICAS%2C+MATERNIDADES+E+HOSPITAL+DA+MULHER+EM+VIRTUDE+DAS+ACOES+DE+COMBATE+A+PROPAGACAO+COVID-19+PARA+ATENDER+AS+NECESSIDADES+DA+REDE+MUNICIPAL+DE+SAUDE.&amp;ObjetoP=&amp;Orgao=48&amp;Unidade=1&amp;DataIni=01/01/2020&amp;DataFim=22/04/2020&amp;Botao=&amp;+=Array" xr:uid="{72D9BD52-7898-4E53-B84F-0DAAC4A18C01}"/>
    <hyperlink ref="S5288" r:id="rId183" xr:uid="{F679F11B-6557-4715-949E-9F3B158468AC}"/>
    <hyperlink ref="S5291" r:id="rId184" xr:uid="{49B4C432-41AF-4B98-BB8C-7D50AFD02D4D}"/>
    <hyperlink ref="T5297" r:id="rId185" xr:uid="{B378BA56-AAAE-45D7-8C36-09DF27D27D45}"/>
    <hyperlink ref="S5303" r:id="rId186" xr:uid="{1DD90FE4-C53E-473F-B6A9-903116A19630}"/>
    <hyperlink ref="T5311" r:id="rId187" xr:uid="{5981EEF0-224D-4C2A-A106-2B698D857023}"/>
    <hyperlink ref="S5559" r:id="rId188" xr:uid="{59A79DF6-1A72-4DA0-B1D2-EB3BFEDA9D44}"/>
    <hyperlink ref="S5498" r:id="rId189" xr:uid="{866943E7-709E-46B6-BFFB-25994F4FF96A}"/>
    <hyperlink ref="S5337" r:id="rId190" location="/licitacoes?id=4818" xr:uid="{63AA6C72-5E41-4E11-9B97-390D11621FB3}"/>
    <hyperlink ref="S5508" r:id="rId191" xr:uid="{BE79B635-9F15-4DED-BD29-3D25E8837803}"/>
    <hyperlink ref="S5341" r:id="rId192" xr:uid="{47198FC6-3235-48FE-800C-A2796B08F8BD}"/>
    <hyperlink ref="S5585" r:id="rId193" xr:uid="{84F8F0E2-F24B-4D73-9159-13F70F185A5F}"/>
    <hyperlink ref="S5332" r:id="rId194" xr:uid="{1B8B9025-89FD-4160-87A1-7F58C5812F79}"/>
    <hyperlink ref="S5325" r:id="rId195" xr:uid="{CA7B176B-9564-4CDE-B076-9461A1EBB4A2}"/>
    <hyperlink ref="S5570" r:id="rId196" xr:uid="{C3ABDBC5-48D1-4169-8134-F9ECA58D82B7}"/>
    <hyperlink ref="T5338" r:id="rId197" location="/licitacoes?data_inicial=2020-01-01&amp;data_final=2020-12-31&amp;palavras_chave=covid" xr:uid="{E850AB25-5246-4389-9168-54E790789726}"/>
    <hyperlink ref="S5350" r:id="rId198" xr:uid="{617B8804-1B6F-4FF7-B70A-2E79545C2BCC}"/>
    <hyperlink ref="S5475" r:id="rId199" xr:uid="{5254A614-6B80-4D3E-92FC-BFA0B6B7A96F}"/>
    <hyperlink ref="S5571" r:id="rId200" xr:uid="{53A7B3AC-E1F1-4A4D-A539-70730E0CC465}"/>
    <hyperlink ref="S5346" r:id="rId201" xr:uid="{F916A210-16B1-4476-B0FF-2886DE456F5B}"/>
    <hyperlink ref="S5333" r:id="rId202" xr:uid="{5CD8792E-64CF-47FF-A362-F131397CD2CE}"/>
    <hyperlink ref="S5365" r:id="rId203" xr:uid="{5862EDE0-35F1-4901-B026-5008BBD1CAF4}"/>
    <hyperlink ref="S5339" r:id="rId204" xr:uid="{F67886FA-8378-4C84-8D1C-127132E7F95E}"/>
    <hyperlink ref="S5468" r:id="rId205" xr:uid="{76FF29F2-047E-404A-9A88-A6A40174C575}"/>
    <hyperlink ref="S5484" r:id="rId206" xr:uid="{1AB03BE4-E70D-4AF3-A422-2005E73FA566}"/>
    <hyperlink ref="T5349" r:id="rId207" xr:uid="{D8EA4AEB-D2A0-4B2B-898F-6DBA368B878F}"/>
    <hyperlink ref="T5350" r:id="rId208" xr:uid="{D0C6F0F8-828B-46CA-A932-0CBC26F94205}"/>
    <hyperlink ref="S5588" r:id="rId209" xr:uid="{848E24C4-5FD3-4F59-A815-7E68F4C319E0}"/>
    <hyperlink ref="T5351" r:id="rId210" xr:uid="{B6429232-EF28-4C1C-B600-BCA79AE233F3}"/>
    <hyperlink ref="S5351" r:id="rId211" xr:uid="{D6EF1A8B-D4CB-4A0E-902A-1F701FC0B645}"/>
    <hyperlink ref="T5352" r:id="rId212" xr:uid="{B9E7A907-8208-4110-A022-244FA52F6B36}"/>
    <hyperlink ref="S5357" r:id="rId213" xr:uid="{3343B58D-2A88-45CA-B950-D7426C7C76DC}"/>
    <hyperlink ref="S5589" r:id="rId214" xr:uid="{1AFC333B-1741-4527-9389-EFF1AED93443}"/>
    <hyperlink ref="S5359" r:id="rId215" xr:uid="{402D7094-0286-4B4B-ACE1-BFC7DA2EBDDC}"/>
    <hyperlink ref="S5487" r:id="rId216" location="/licitacoes?id=4782" xr:uid="{8B0E80C1-6D9B-4167-86D6-D7A5CBD48A3C}"/>
    <hyperlink ref="T5365" r:id="rId217" xr:uid="{FB22D1ED-09F5-4B61-8A2F-CC9C1A300C87}"/>
    <hyperlink ref="S5552" r:id="rId218" xr:uid="{DDF46316-F4D2-43DA-9268-0DD3AF54ABBA}"/>
    <hyperlink ref="R668" r:id="rId219" xr:uid="{03FD4656-685D-4D97-AFAE-67E5FE37F1D7}"/>
    <hyperlink ref="R909" r:id="rId220" xr:uid="{F4F57A03-46F5-47CC-966D-CBAFEF7053FD}"/>
  </hyperlinks>
  <pageMargins left="0.51181102362204722" right="0.51181102362204722" top="0.78740157480314965" bottom="0.78740157480314965" header="0.31496062992125984" footer="0.31496062992125984"/>
  <pageSetup scale="10" orientation="portrait" r:id="rId221"/>
  <legacyDrawing r:id="rId22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piloto115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2020-04-30T14:40:08Z</dcterms:created>
  <dcterms:modified xsi:type="dcterms:W3CDTF">2020-05-25T22:51:54Z</dcterms:modified>
</cp:coreProperties>
</file>